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D.1.1-2 - Architektonicko..." sheetId="2" r:id="rId2"/>
    <sheet name="D.1.4.A - ZDRAVOTNĚ TECHN..." sheetId="3" r:id="rId3"/>
    <sheet name="D.1.4.B - VYTÁPĚNÍ" sheetId="4" r:id="rId4"/>
    <sheet name="D.1.4.C - VZDUCHOTECHNIKA..." sheetId="5" r:id="rId5"/>
    <sheet name="D.1.4.D - SILNOPROUDÁ ELE..." sheetId="6" r:id="rId6"/>
    <sheet name="D.1.4.E - SLABOPROUDÁ ELE..." sheetId="7" r:id="rId7"/>
    <sheet name="D.1.4.F - MĚŘENÍ A REGULACE" sheetId="8" r:id="rId8"/>
    <sheet name="D.1.1-2 - Architektonicko..._01" sheetId="9" r:id="rId9"/>
    <sheet name="D.1.4.A - ZDRAVOTNĚ TECHN..._01" sheetId="10" r:id="rId10"/>
    <sheet name="D.1.4.B - VYTÁPĚNÍ_01" sheetId="11" r:id="rId11"/>
    <sheet name="D.1.4.C - VZDUCHOTECHNIKA..._01" sheetId="12" r:id="rId12"/>
    <sheet name="D.1.4.D - SILNOPROUDÁ ELE..._01" sheetId="13" r:id="rId13"/>
    <sheet name="D.1.4.E - SLABOPROUDÁ ELE..._01" sheetId="14" r:id="rId14"/>
    <sheet name="D.1.4.F - MĚŘENÍ A REGULACE_01" sheetId="15" r:id="rId15"/>
    <sheet name="D.1.1-2 - Architektonicko..._02" sheetId="16" r:id="rId16"/>
    <sheet name="D.1.4.A - ZDRAVOTNĚ TECHN..._02" sheetId="17" r:id="rId17"/>
    <sheet name="D.1.4.B - VYTÁPĚNÍ_02" sheetId="18" r:id="rId18"/>
    <sheet name="D.1.4.C - VZDUCHOTECHNIKA..._02" sheetId="19" r:id="rId19"/>
    <sheet name="D.1.4.D - SILNOPROUDÁ ELE..._02" sheetId="20" r:id="rId20"/>
    <sheet name="D.1.4.E - SLABOPROUDÁ ELE..._02" sheetId="21" r:id="rId21"/>
    <sheet name="D.1.4.F - MĚŘENÍ A REGULACE_02" sheetId="22" r:id="rId22"/>
    <sheet name="D.1.1 - Architektonicko-s..." sheetId="23" r:id="rId23"/>
    <sheet name="D.1.1 - Architektonicko-s..._01" sheetId="24" r:id="rId24"/>
    <sheet name="D.1.1 - Architektonicko-s..._02" sheetId="25" r:id="rId25"/>
    <sheet name="SO 07 - TERÉNNÍ A SADOVÉ ..." sheetId="26" r:id="rId26"/>
    <sheet name="IO 01.1 - PŘÍPOJKA VODY P..." sheetId="27" r:id="rId27"/>
    <sheet name="IO 01.2 - PŘÍPOJKA VODY P..." sheetId="28" r:id="rId28"/>
    <sheet name="IO 01.3 - PŘÍPOJKA VODY P..." sheetId="29" r:id="rId29"/>
    <sheet name="IO 02.1 - PŘÍPOJKA DEŠŤOV..." sheetId="30" r:id="rId30"/>
    <sheet name="IO 02.2 - PŘÍPOJKA DEŠŤOV..." sheetId="31" r:id="rId31"/>
    <sheet name="IO 02.3 - PŘÍPOJKA DEŠŤOV..." sheetId="32" r:id="rId32"/>
    <sheet name="IO 03.1 - PŘÍPOJKA SPLAŠK..." sheetId="33" r:id="rId33"/>
    <sheet name="IO 03.2 - PŘÍPOJKA SPLAŠK..." sheetId="34" r:id="rId34"/>
    <sheet name="IO 03.3 - PŘÍPOJKA SPLAŠK..." sheetId="35" r:id="rId35"/>
    <sheet name="IO 04.1 - PŘÍPOJKA PLYNU ..." sheetId="36" r:id="rId36"/>
    <sheet name="IO 04.2 - PŘÍPOJKA PLYNU ..." sheetId="37" r:id="rId37"/>
    <sheet name="IO 06.1 - AREÁLOVÝ ROZVOD..." sheetId="38" r:id="rId38"/>
    <sheet name="IO 06.2 - AREÁLOVÝ ROZVOD..." sheetId="39" r:id="rId39"/>
    <sheet name="IO 06.3 - AREÁLOVÝ ROZVOD..." sheetId="40" r:id="rId40"/>
    <sheet name="IO 07.1 - PŘÍPOJKA SLABOP..." sheetId="41" r:id="rId41"/>
    <sheet name="IO 07.2 - PŘÍPOJKA SLABOP..." sheetId="42" r:id="rId42"/>
    <sheet name="IO 07.3 - PŘÍPOJKA SLABOP..." sheetId="43" r:id="rId43"/>
    <sheet name="IO 08 - PŘELOŽKA VEŘEJNÉH..." sheetId="44" r:id="rId44"/>
    <sheet name="VON - VEDLEJŠÍ A OSTATNÍ ..." sheetId="45" r:id="rId45"/>
  </sheets>
  <definedNames>
    <definedName name="_xlnm.Print_Area" localSheetId="0">'Rekapitulace stavby'!$D$4:$AO$76,'Rekapitulace stavby'!$C$82:$AQ$148</definedName>
    <definedName name="_xlnm.Print_Titles" localSheetId="0">'Rekapitulace stavby'!$92:$92</definedName>
    <definedName name="_xlnm._FilterDatabase" localSheetId="1" hidden="1">'D.1.1-2 - Architektonicko...'!$C$148:$K$745</definedName>
    <definedName name="_xlnm.Print_Area" localSheetId="1">'D.1.1-2 - Architektonicko...'!$C$4:$J$41,'D.1.1-2 - Architektonicko...'!$C$50:$J$76,'D.1.1-2 - Architektonicko...'!$C$82:$J$128,'D.1.1-2 - Architektonicko...'!$C$134:$K$745</definedName>
    <definedName name="_xlnm.Print_Titles" localSheetId="1">'D.1.1-2 - Architektonicko...'!$148:$148</definedName>
    <definedName name="_xlnm._FilterDatabase" localSheetId="2" hidden="1">'D.1.4.A - ZDRAVOTNĚ TECHN...'!$C$139:$K$455</definedName>
    <definedName name="_xlnm.Print_Area" localSheetId="2">'D.1.4.A - ZDRAVOTNĚ TECHN...'!$C$4:$J$43,'D.1.4.A - ZDRAVOTNĚ TECHN...'!$C$50:$J$76,'D.1.4.A - ZDRAVOTNĚ TECHN...'!$C$82:$J$117,'D.1.4.A - ZDRAVOTNĚ TECHN...'!$C$123:$K$455</definedName>
    <definedName name="_xlnm.Print_Titles" localSheetId="2">'D.1.4.A - ZDRAVOTNĚ TECHN...'!$139:$139</definedName>
    <definedName name="_xlnm._FilterDatabase" localSheetId="3" hidden="1">'D.1.4.B - VYTÁPĚNÍ'!$C$133:$K$213</definedName>
    <definedName name="_xlnm.Print_Area" localSheetId="3">'D.1.4.B - VYTÁPĚNÍ'!$C$4:$J$43,'D.1.4.B - VYTÁPĚNÍ'!$C$50:$J$76,'D.1.4.B - VYTÁPĚNÍ'!$C$82:$J$111,'D.1.4.B - VYTÁPĚNÍ'!$C$117:$K$213</definedName>
    <definedName name="_xlnm.Print_Titles" localSheetId="3">'D.1.4.B - VYTÁPĚNÍ'!$133:$133</definedName>
    <definedName name="_xlnm._FilterDatabase" localSheetId="4" hidden="1">'D.1.4.C - VZDUCHOTECHNIKA...'!$C$155:$K$261</definedName>
    <definedName name="_xlnm.Print_Area" localSheetId="4">'D.1.4.C - VZDUCHOTECHNIKA...'!$C$4:$J$43,'D.1.4.C - VZDUCHOTECHNIKA...'!$C$50:$J$76,'D.1.4.C - VZDUCHOTECHNIKA...'!$C$82:$J$133,'D.1.4.C - VZDUCHOTECHNIKA...'!$C$139:$K$261</definedName>
    <definedName name="_xlnm.Print_Titles" localSheetId="4">'D.1.4.C - VZDUCHOTECHNIKA...'!$155:$155</definedName>
    <definedName name="_xlnm._FilterDatabase" localSheetId="5" hidden="1">'D.1.4.D - SILNOPROUDÁ ELE...'!$C$158:$K$270</definedName>
    <definedName name="_xlnm.Print_Area" localSheetId="5">'D.1.4.D - SILNOPROUDÁ ELE...'!$C$4:$J$43,'D.1.4.D - SILNOPROUDÁ ELE...'!$C$50:$J$76,'D.1.4.D - SILNOPROUDÁ ELE...'!$C$82:$J$136,'D.1.4.D - SILNOPROUDÁ ELE...'!$C$142:$K$270</definedName>
    <definedName name="_xlnm.Print_Titles" localSheetId="5">'D.1.4.D - SILNOPROUDÁ ELE...'!$158:$158</definedName>
    <definedName name="_xlnm._FilterDatabase" localSheetId="6" hidden="1">'D.1.4.E - SLABOPROUDÁ ELE...'!$C$128:$K$184</definedName>
    <definedName name="_xlnm.Print_Area" localSheetId="6">'D.1.4.E - SLABOPROUDÁ ELE...'!$C$4:$J$43,'D.1.4.E - SLABOPROUDÁ ELE...'!$C$50:$J$76,'D.1.4.E - SLABOPROUDÁ ELE...'!$C$82:$J$106,'D.1.4.E - SLABOPROUDÁ ELE...'!$C$112:$K$184</definedName>
    <definedName name="_xlnm.Print_Titles" localSheetId="6">'D.1.4.E - SLABOPROUDÁ ELE...'!$128:$128</definedName>
    <definedName name="_xlnm._FilterDatabase" localSheetId="7" hidden="1">'D.1.4.F - MĚŘENÍ A REGULACE'!$C$148:$K$211</definedName>
    <definedName name="_xlnm.Print_Area" localSheetId="7">'D.1.4.F - MĚŘENÍ A REGULACE'!$C$4:$J$43,'D.1.4.F - MĚŘENÍ A REGULACE'!$C$50:$J$76,'D.1.4.F - MĚŘENÍ A REGULACE'!$C$82:$J$126,'D.1.4.F - MĚŘENÍ A REGULACE'!$C$132:$K$211</definedName>
    <definedName name="_xlnm.Print_Titles" localSheetId="7">'D.1.4.F - MĚŘENÍ A REGULACE'!$148:$148</definedName>
    <definedName name="_xlnm._FilterDatabase" localSheetId="8" hidden="1">'D.1.1-2 - Architektonicko..._01'!$C$149:$K$843</definedName>
    <definedName name="_xlnm.Print_Area" localSheetId="8">'D.1.1-2 - Architektonicko..._01'!$C$4:$J$41,'D.1.1-2 - Architektonicko..._01'!$C$50:$J$76,'D.1.1-2 - Architektonicko..._01'!$C$82:$J$129,'D.1.1-2 - Architektonicko..._01'!$C$135:$K$843</definedName>
    <definedName name="_xlnm.Print_Titles" localSheetId="8">'D.1.1-2 - Architektonicko..._01'!$149:$149</definedName>
    <definedName name="_xlnm._FilterDatabase" localSheetId="9" hidden="1">'D.1.4.A - ZDRAVOTNĚ TECHN..._01'!$C$139:$K$465</definedName>
    <definedName name="_xlnm.Print_Area" localSheetId="9">'D.1.4.A - ZDRAVOTNĚ TECHN..._01'!$C$4:$J$43,'D.1.4.A - ZDRAVOTNĚ TECHN..._01'!$C$50:$J$76,'D.1.4.A - ZDRAVOTNĚ TECHN..._01'!$C$82:$J$117,'D.1.4.A - ZDRAVOTNĚ TECHN..._01'!$C$123:$K$465</definedName>
    <definedName name="_xlnm.Print_Titles" localSheetId="9">'D.1.4.A - ZDRAVOTNĚ TECHN..._01'!$139:$139</definedName>
    <definedName name="_xlnm._FilterDatabase" localSheetId="10" hidden="1">'D.1.4.B - VYTÁPĚNÍ_01'!$C$133:$K$216</definedName>
    <definedName name="_xlnm.Print_Area" localSheetId="10">'D.1.4.B - VYTÁPĚNÍ_01'!$C$4:$J$43,'D.1.4.B - VYTÁPĚNÍ_01'!$C$50:$J$76,'D.1.4.B - VYTÁPĚNÍ_01'!$C$82:$J$111,'D.1.4.B - VYTÁPĚNÍ_01'!$C$117:$K$216</definedName>
    <definedName name="_xlnm.Print_Titles" localSheetId="10">'D.1.4.B - VYTÁPĚNÍ_01'!$133:$133</definedName>
    <definedName name="_xlnm._FilterDatabase" localSheetId="11" hidden="1">'D.1.4.C - VZDUCHOTECHNIKA..._01'!$C$155:$K$267</definedName>
    <definedName name="_xlnm.Print_Area" localSheetId="11">'D.1.4.C - VZDUCHOTECHNIKA..._01'!$C$4:$J$43,'D.1.4.C - VZDUCHOTECHNIKA..._01'!$C$50:$J$76,'D.1.4.C - VZDUCHOTECHNIKA..._01'!$C$82:$J$133,'D.1.4.C - VZDUCHOTECHNIKA..._01'!$C$139:$K$267</definedName>
    <definedName name="_xlnm.Print_Titles" localSheetId="11">'D.1.4.C - VZDUCHOTECHNIKA..._01'!$155:$155</definedName>
    <definedName name="_xlnm._FilterDatabase" localSheetId="12" hidden="1">'D.1.4.D - SILNOPROUDÁ ELE..._01'!$C$158:$K$272</definedName>
    <definedName name="_xlnm.Print_Area" localSheetId="12">'D.1.4.D - SILNOPROUDÁ ELE..._01'!$C$4:$J$43,'D.1.4.D - SILNOPROUDÁ ELE..._01'!$C$50:$J$76,'D.1.4.D - SILNOPROUDÁ ELE..._01'!$C$82:$J$136,'D.1.4.D - SILNOPROUDÁ ELE..._01'!$C$142:$K$272</definedName>
    <definedName name="_xlnm.Print_Titles" localSheetId="12">'D.1.4.D - SILNOPROUDÁ ELE..._01'!$158:$158</definedName>
    <definedName name="_xlnm._FilterDatabase" localSheetId="13" hidden="1">'D.1.4.E - SLABOPROUDÁ ELE..._01'!$C$128:$K$187</definedName>
    <definedName name="_xlnm.Print_Area" localSheetId="13">'D.1.4.E - SLABOPROUDÁ ELE..._01'!$C$4:$J$43,'D.1.4.E - SLABOPROUDÁ ELE..._01'!$C$50:$J$76,'D.1.4.E - SLABOPROUDÁ ELE..._01'!$C$82:$J$106,'D.1.4.E - SLABOPROUDÁ ELE..._01'!$C$112:$K$187</definedName>
    <definedName name="_xlnm.Print_Titles" localSheetId="13">'D.1.4.E - SLABOPROUDÁ ELE..._01'!$128:$128</definedName>
    <definedName name="_xlnm._FilterDatabase" localSheetId="14" hidden="1">'D.1.4.F - MĚŘENÍ A REGULACE_01'!$C$149:$K$213</definedName>
    <definedName name="_xlnm.Print_Area" localSheetId="14">'D.1.4.F - MĚŘENÍ A REGULACE_01'!$C$4:$J$43,'D.1.4.F - MĚŘENÍ A REGULACE_01'!$C$50:$J$76,'D.1.4.F - MĚŘENÍ A REGULACE_01'!$C$82:$J$127,'D.1.4.F - MĚŘENÍ A REGULACE_01'!$C$133:$K$213</definedName>
    <definedName name="_xlnm.Print_Titles" localSheetId="14">'D.1.4.F - MĚŘENÍ A REGULACE_01'!$149:$149</definedName>
    <definedName name="_xlnm._FilterDatabase" localSheetId="15" hidden="1">'D.1.1-2 - Architektonicko..._02'!$C$149:$K$759</definedName>
    <definedName name="_xlnm.Print_Area" localSheetId="15">'D.1.1-2 - Architektonicko..._02'!$C$4:$J$41,'D.1.1-2 - Architektonicko..._02'!$C$50:$J$76,'D.1.1-2 - Architektonicko..._02'!$C$82:$J$129,'D.1.1-2 - Architektonicko..._02'!$C$135:$K$759</definedName>
    <definedName name="_xlnm.Print_Titles" localSheetId="15">'D.1.1-2 - Architektonicko..._02'!$149:$149</definedName>
    <definedName name="_xlnm._FilterDatabase" localSheetId="16" hidden="1">'D.1.4.A - ZDRAVOTNĚ TECHN..._02'!$C$139:$K$477</definedName>
    <definedName name="_xlnm.Print_Area" localSheetId="16">'D.1.4.A - ZDRAVOTNĚ TECHN..._02'!$C$4:$J$43,'D.1.4.A - ZDRAVOTNĚ TECHN..._02'!$C$50:$J$76,'D.1.4.A - ZDRAVOTNĚ TECHN..._02'!$C$82:$J$117,'D.1.4.A - ZDRAVOTNĚ TECHN..._02'!$C$123:$K$477</definedName>
    <definedName name="_xlnm.Print_Titles" localSheetId="16">'D.1.4.A - ZDRAVOTNĚ TECHN..._02'!$139:$139</definedName>
    <definedName name="_xlnm._FilterDatabase" localSheetId="17" hidden="1">'D.1.4.B - VYTÁPĚNÍ_02'!$C$133:$K$219</definedName>
    <definedName name="_xlnm.Print_Area" localSheetId="17">'D.1.4.B - VYTÁPĚNÍ_02'!$C$4:$J$43,'D.1.4.B - VYTÁPĚNÍ_02'!$C$50:$J$76,'D.1.4.B - VYTÁPĚNÍ_02'!$C$82:$J$111,'D.1.4.B - VYTÁPĚNÍ_02'!$C$117:$K$219</definedName>
    <definedName name="_xlnm.Print_Titles" localSheetId="17">'D.1.4.B - VYTÁPĚNÍ_02'!$133:$133</definedName>
    <definedName name="_xlnm._FilterDatabase" localSheetId="18" hidden="1">'D.1.4.C - VZDUCHOTECHNIKA..._02'!$C$156:$K$267</definedName>
    <definedName name="_xlnm.Print_Area" localSheetId="18">'D.1.4.C - VZDUCHOTECHNIKA..._02'!$C$4:$J$43,'D.1.4.C - VZDUCHOTECHNIKA..._02'!$C$50:$J$76,'D.1.4.C - VZDUCHOTECHNIKA..._02'!$C$82:$J$134,'D.1.4.C - VZDUCHOTECHNIKA..._02'!$C$140:$K$267</definedName>
    <definedName name="_xlnm.Print_Titles" localSheetId="18">'D.1.4.C - VZDUCHOTECHNIKA..._02'!$156:$156</definedName>
    <definedName name="_xlnm._FilterDatabase" localSheetId="19" hidden="1">'D.1.4.D - SILNOPROUDÁ ELE..._02'!$C$158:$K$272</definedName>
    <definedName name="_xlnm.Print_Area" localSheetId="19">'D.1.4.D - SILNOPROUDÁ ELE..._02'!$C$4:$J$43,'D.1.4.D - SILNOPROUDÁ ELE..._02'!$C$50:$J$76,'D.1.4.D - SILNOPROUDÁ ELE..._02'!$C$82:$J$136,'D.1.4.D - SILNOPROUDÁ ELE..._02'!$C$142:$K$272</definedName>
    <definedName name="_xlnm.Print_Titles" localSheetId="19">'D.1.4.D - SILNOPROUDÁ ELE..._02'!$158:$158</definedName>
    <definedName name="_xlnm._FilterDatabase" localSheetId="20" hidden="1">'D.1.4.E - SLABOPROUDÁ ELE..._02'!$C$128:$K$188</definedName>
    <definedName name="_xlnm.Print_Area" localSheetId="20">'D.1.4.E - SLABOPROUDÁ ELE..._02'!$C$4:$J$43,'D.1.4.E - SLABOPROUDÁ ELE..._02'!$C$50:$J$76,'D.1.4.E - SLABOPROUDÁ ELE..._02'!$C$82:$J$106,'D.1.4.E - SLABOPROUDÁ ELE..._02'!$C$112:$K$188</definedName>
    <definedName name="_xlnm.Print_Titles" localSheetId="20">'D.1.4.E - SLABOPROUDÁ ELE..._02'!$128:$128</definedName>
    <definedName name="_xlnm._FilterDatabase" localSheetId="21" hidden="1">'D.1.4.F - MĚŘENÍ A REGULACE_02'!$C$148:$K$211</definedName>
    <definedName name="_xlnm.Print_Area" localSheetId="21">'D.1.4.F - MĚŘENÍ A REGULACE_02'!$C$4:$J$43,'D.1.4.F - MĚŘENÍ A REGULACE_02'!$C$50:$J$76,'D.1.4.F - MĚŘENÍ A REGULACE_02'!$C$82:$J$126,'D.1.4.F - MĚŘENÍ A REGULACE_02'!$C$132:$K$211</definedName>
    <definedName name="_xlnm.Print_Titles" localSheetId="21">'D.1.4.F - MĚŘENÍ A REGULACE_02'!$148:$148</definedName>
    <definedName name="_xlnm._FilterDatabase" localSheetId="22" hidden="1">'D.1.1 - Architektonicko-s...'!$C$130:$K$248</definedName>
    <definedName name="_xlnm.Print_Area" localSheetId="22">'D.1.1 - Architektonicko-s...'!$C$4:$J$41,'D.1.1 - Architektonicko-s...'!$C$50:$J$76,'D.1.1 - Architektonicko-s...'!$C$82:$J$110,'D.1.1 - Architektonicko-s...'!$C$116:$K$248</definedName>
    <definedName name="_xlnm.Print_Titles" localSheetId="22">'D.1.1 - Architektonicko-s...'!$130:$130</definedName>
    <definedName name="_xlnm._FilterDatabase" localSheetId="23" hidden="1">'D.1.1 - Architektonicko-s..._01'!$C$127:$K$204</definedName>
    <definedName name="_xlnm.Print_Area" localSheetId="23">'D.1.1 - Architektonicko-s..._01'!$C$4:$J$41,'D.1.1 - Architektonicko-s..._01'!$C$50:$J$76,'D.1.1 - Architektonicko-s..._01'!$C$82:$J$107,'D.1.1 - Architektonicko-s..._01'!$C$113:$K$204</definedName>
    <definedName name="_xlnm.Print_Titles" localSheetId="23">'D.1.1 - Architektonicko-s..._01'!$127:$127</definedName>
    <definedName name="_xlnm._FilterDatabase" localSheetId="24" hidden="1">'D.1.1 - Architektonicko-s..._02'!$C$129:$K$193</definedName>
    <definedName name="_xlnm.Print_Area" localSheetId="24">'D.1.1 - Architektonicko-s..._02'!$C$4:$J$41,'D.1.1 - Architektonicko-s..._02'!$C$50:$J$76,'D.1.1 - Architektonicko-s..._02'!$C$82:$J$109,'D.1.1 - Architektonicko-s..._02'!$C$115:$K$193</definedName>
    <definedName name="_xlnm.Print_Titles" localSheetId="24">'D.1.1 - Architektonicko-s..._02'!$129:$129</definedName>
    <definedName name="_xlnm._FilterDatabase" localSheetId="25" hidden="1">'SO 07 - TERÉNNÍ A SADOVÉ ...'!$C$122:$K$234</definedName>
    <definedName name="_xlnm.Print_Area" localSheetId="25">'SO 07 - TERÉNNÍ A SADOVÉ ...'!$C$4:$J$39,'SO 07 - TERÉNNÍ A SADOVÉ ...'!$C$50:$J$76,'SO 07 - TERÉNNÍ A SADOVÉ ...'!$C$82:$J$104,'SO 07 - TERÉNNÍ A SADOVÉ ...'!$C$110:$K$234</definedName>
    <definedName name="_xlnm.Print_Titles" localSheetId="25">'SO 07 - TERÉNNÍ A SADOVÉ ...'!$122:$122</definedName>
    <definedName name="_xlnm._FilterDatabase" localSheetId="26" hidden="1">'IO 01.1 - PŘÍPOJKA VODY P...'!$C$123:$K$217</definedName>
    <definedName name="_xlnm.Print_Area" localSheetId="26">'IO 01.1 - PŘÍPOJKA VODY P...'!$C$4:$J$39,'IO 01.1 - PŘÍPOJKA VODY P...'!$C$50:$J$76,'IO 01.1 - PŘÍPOJKA VODY P...'!$C$82:$J$105,'IO 01.1 - PŘÍPOJKA VODY P...'!$C$111:$K$217</definedName>
    <definedName name="_xlnm.Print_Titles" localSheetId="26">'IO 01.1 - PŘÍPOJKA VODY P...'!$123:$123</definedName>
    <definedName name="_xlnm._FilterDatabase" localSheetId="27" hidden="1">'IO 01.2 - PŘÍPOJKA VODY P...'!$C$123:$K$217</definedName>
    <definedName name="_xlnm.Print_Area" localSheetId="27">'IO 01.2 - PŘÍPOJKA VODY P...'!$C$4:$J$39,'IO 01.2 - PŘÍPOJKA VODY P...'!$C$50:$J$76,'IO 01.2 - PŘÍPOJKA VODY P...'!$C$82:$J$105,'IO 01.2 - PŘÍPOJKA VODY P...'!$C$111:$K$217</definedName>
    <definedName name="_xlnm.Print_Titles" localSheetId="27">'IO 01.2 - PŘÍPOJKA VODY P...'!$123:$123</definedName>
    <definedName name="_xlnm._FilterDatabase" localSheetId="28" hidden="1">'IO 01.3 - PŘÍPOJKA VODY P...'!$C$123:$K$212</definedName>
    <definedName name="_xlnm.Print_Area" localSheetId="28">'IO 01.3 - PŘÍPOJKA VODY P...'!$C$4:$J$39,'IO 01.3 - PŘÍPOJKA VODY P...'!$C$50:$J$76,'IO 01.3 - PŘÍPOJKA VODY P...'!$C$82:$J$105,'IO 01.3 - PŘÍPOJKA VODY P...'!$C$111:$K$212</definedName>
    <definedName name="_xlnm.Print_Titles" localSheetId="28">'IO 01.3 - PŘÍPOJKA VODY P...'!$123:$123</definedName>
    <definedName name="_xlnm._FilterDatabase" localSheetId="29" hidden="1">'IO 02.1 - PŘÍPOJKA DEŠŤOV...'!$C$125:$K$324</definedName>
    <definedName name="_xlnm.Print_Area" localSheetId="29">'IO 02.1 - PŘÍPOJKA DEŠŤOV...'!$C$4:$J$39,'IO 02.1 - PŘÍPOJKA DEŠŤOV...'!$C$50:$J$76,'IO 02.1 - PŘÍPOJKA DEŠŤOV...'!$C$82:$J$107,'IO 02.1 - PŘÍPOJKA DEŠŤOV...'!$C$113:$K$324</definedName>
    <definedName name="_xlnm.Print_Titles" localSheetId="29">'IO 02.1 - PŘÍPOJKA DEŠŤOV...'!$125:$125</definedName>
    <definedName name="_xlnm._FilterDatabase" localSheetId="30" hidden="1">'IO 02.2 - PŘÍPOJKA DEŠŤOV...'!$C$125:$K$328</definedName>
    <definedName name="_xlnm.Print_Area" localSheetId="30">'IO 02.2 - PŘÍPOJKA DEŠŤOV...'!$C$4:$J$39,'IO 02.2 - PŘÍPOJKA DEŠŤOV...'!$C$50:$J$76,'IO 02.2 - PŘÍPOJKA DEŠŤOV...'!$C$82:$J$107,'IO 02.2 - PŘÍPOJKA DEŠŤOV...'!$C$113:$K$328</definedName>
    <definedName name="_xlnm.Print_Titles" localSheetId="30">'IO 02.2 - PŘÍPOJKA DEŠŤOV...'!$125:$125</definedName>
    <definedName name="_xlnm._FilterDatabase" localSheetId="31" hidden="1">'IO 02.3 - PŘÍPOJKA DEŠŤOV...'!$C$125:$K$328</definedName>
    <definedName name="_xlnm.Print_Area" localSheetId="31">'IO 02.3 - PŘÍPOJKA DEŠŤOV...'!$C$4:$J$39,'IO 02.3 - PŘÍPOJKA DEŠŤOV...'!$C$50:$J$76,'IO 02.3 - PŘÍPOJKA DEŠŤOV...'!$C$82:$J$107,'IO 02.3 - PŘÍPOJKA DEŠŤOV...'!$C$113:$K$328</definedName>
    <definedName name="_xlnm.Print_Titles" localSheetId="31">'IO 02.3 - PŘÍPOJKA DEŠŤOV...'!$125:$125</definedName>
    <definedName name="_xlnm._FilterDatabase" localSheetId="32" hidden="1">'IO 03.1 - PŘÍPOJKA SPLAŠK...'!$C$121:$K$201</definedName>
    <definedName name="_xlnm.Print_Area" localSheetId="32">'IO 03.1 - PŘÍPOJKA SPLAŠK...'!$C$4:$J$39,'IO 03.1 - PŘÍPOJKA SPLAŠK...'!$C$50:$J$76,'IO 03.1 - PŘÍPOJKA SPLAŠK...'!$C$82:$J$103,'IO 03.1 - PŘÍPOJKA SPLAŠK...'!$C$109:$K$201</definedName>
    <definedName name="_xlnm.Print_Titles" localSheetId="32">'IO 03.1 - PŘÍPOJKA SPLAŠK...'!$121:$121</definedName>
    <definedName name="_xlnm._FilterDatabase" localSheetId="33" hidden="1">'IO 03.2 - PŘÍPOJKA SPLAŠK...'!$C$121:$K$201</definedName>
    <definedName name="_xlnm.Print_Area" localSheetId="33">'IO 03.2 - PŘÍPOJKA SPLAŠK...'!$C$4:$J$39,'IO 03.2 - PŘÍPOJKA SPLAŠK...'!$C$50:$J$76,'IO 03.2 - PŘÍPOJKA SPLAŠK...'!$C$82:$J$103,'IO 03.2 - PŘÍPOJKA SPLAŠK...'!$C$109:$K$201</definedName>
    <definedName name="_xlnm.Print_Titles" localSheetId="33">'IO 03.2 - PŘÍPOJKA SPLAŠK...'!$121:$121</definedName>
    <definedName name="_xlnm._FilterDatabase" localSheetId="34" hidden="1">'IO 03.3 - PŘÍPOJKA SPLAŠK...'!$C$121:$K$202</definedName>
    <definedName name="_xlnm.Print_Area" localSheetId="34">'IO 03.3 - PŘÍPOJKA SPLAŠK...'!$C$4:$J$39,'IO 03.3 - PŘÍPOJKA SPLAŠK...'!$C$50:$J$76,'IO 03.3 - PŘÍPOJKA SPLAŠK...'!$C$82:$J$103,'IO 03.3 - PŘÍPOJKA SPLAŠK...'!$C$109:$K$202</definedName>
    <definedName name="_xlnm.Print_Titles" localSheetId="34">'IO 03.3 - PŘÍPOJKA SPLAŠK...'!$121:$121</definedName>
    <definedName name="_xlnm._FilterDatabase" localSheetId="35" hidden="1">'IO 04.1 - PŘÍPOJKA PLYNU ...'!$C$123:$K$256</definedName>
    <definedName name="_xlnm.Print_Area" localSheetId="35">'IO 04.1 - PŘÍPOJKA PLYNU ...'!$C$4:$J$39,'IO 04.1 - PŘÍPOJKA PLYNU ...'!$C$50:$J$76,'IO 04.1 - PŘÍPOJKA PLYNU ...'!$C$82:$J$105,'IO 04.1 - PŘÍPOJKA PLYNU ...'!$C$111:$K$256</definedName>
    <definedName name="_xlnm.Print_Titles" localSheetId="35">'IO 04.1 - PŘÍPOJKA PLYNU ...'!$123:$123</definedName>
    <definedName name="_xlnm._FilterDatabase" localSheetId="36" hidden="1">'IO 04.2 - PŘÍPOJKA PLYNU ...'!$C$123:$K$256</definedName>
    <definedName name="_xlnm.Print_Area" localSheetId="36">'IO 04.2 - PŘÍPOJKA PLYNU ...'!$C$4:$J$39,'IO 04.2 - PŘÍPOJKA PLYNU ...'!$C$50:$J$76,'IO 04.2 - PŘÍPOJKA PLYNU ...'!$C$82:$J$105,'IO 04.2 - PŘÍPOJKA PLYNU ...'!$C$111:$K$256</definedName>
    <definedName name="_xlnm.Print_Titles" localSheetId="36">'IO 04.2 - PŘÍPOJKA PLYNU ...'!$123:$123</definedName>
    <definedName name="_xlnm._FilterDatabase" localSheetId="37" hidden="1">'IO 06.1 - AREÁLOVÝ ROZVOD...'!$C$120:$K$133</definedName>
    <definedName name="_xlnm.Print_Area" localSheetId="37">'IO 06.1 - AREÁLOVÝ ROZVOD...'!$C$4:$J$39,'IO 06.1 - AREÁLOVÝ ROZVOD...'!$C$50:$J$76,'IO 06.1 - AREÁLOVÝ ROZVOD...'!$C$82:$J$102,'IO 06.1 - AREÁLOVÝ ROZVOD...'!$C$108:$K$133</definedName>
    <definedName name="_xlnm.Print_Titles" localSheetId="37">'IO 06.1 - AREÁLOVÝ ROZVOD...'!$120:$120</definedName>
    <definedName name="_xlnm._FilterDatabase" localSheetId="38" hidden="1">'IO 06.2 - AREÁLOVÝ ROZVOD...'!$C$120:$K$133</definedName>
    <definedName name="_xlnm.Print_Area" localSheetId="38">'IO 06.2 - AREÁLOVÝ ROZVOD...'!$C$4:$J$39,'IO 06.2 - AREÁLOVÝ ROZVOD...'!$C$50:$J$76,'IO 06.2 - AREÁLOVÝ ROZVOD...'!$C$82:$J$102,'IO 06.2 - AREÁLOVÝ ROZVOD...'!$C$108:$K$133</definedName>
    <definedName name="_xlnm.Print_Titles" localSheetId="38">'IO 06.2 - AREÁLOVÝ ROZVOD...'!$120:$120</definedName>
    <definedName name="_xlnm._FilterDatabase" localSheetId="39" hidden="1">'IO 06.3 - AREÁLOVÝ ROZVOD...'!$C$122:$K$139</definedName>
    <definedName name="_xlnm.Print_Area" localSheetId="39">'IO 06.3 - AREÁLOVÝ ROZVOD...'!$C$4:$J$39,'IO 06.3 - AREÁLOVÝ ROZVOD...'!$C$50:$J$76,'IO 06.3 - AREÁLOVÝ ROZVOD...'!$C$82:$J$104,'IO 06.3 - AREÁLOVÝ ROZVOD...'!$C$110:$K$139</definedName>
    <definedName name="_xlnm.Print_Titles" localSheetId="39">'IO 06.3 - AREÁLOVÝ ROZVOD...'!$122:$122</definedName>
    <definedName name="_xlnm._FilterDatabase" localSheetId="40" hidden="1">'IO 07.1 - PŘÍPOJKA SLABOP...'!$C$119:$K$128</definedName>
    <definedName name="_xlnm.Print_Area" localSheetId="40">'IO 07.1 - PŘÍPOJKA SLABOP...'!$C$4:$J$39,'IO 07.1 - PŘÍPOJKA SLABOP...'!$C$50:$J$76,'IO 07.1 - PŘÍPOJKA SLABOP...'!$C$82:$J$101,'IO 07.1 - PŘÍPOJKA SLABOP...'!$C$107:$K$128</definedName>
    <definedName name="_xlnm.Print_Titles" localSheetId="40">'IO 07.1 - PŘÍPOJKA SLABOP...'!$119:$119</definedName>
    <definedName name="_xlnm._FilterDatabase" localSheetId="41" hidden="1">'IO 07.2 - PŘÍPOJKA SLABOP...'!$C$119:$K$128</definedName>
    <definedName name="_xlnm.Print_Area" localSheetId="41">'IO 07.2 - PŘÍPOJKA SLABOP...'!$C$4:$J$39,'IO 07.2 - PŘÍPOJKA SLABOP...'!$C$50:$J$76,'IO 07.2 - PŘÍPOJKA SLABOP...'!$C$82:$J$101,'IO 07.2 - PŘÍPOJKA SLABOP...'!$C$107:$K$128</definedName>
    <definedName name="_xlnm.Print_Titles" localSheetId="41">'IO 07.2 - PŘÍPOJKA SLABOP...'!$119:$119</definedName>
    <definedName name="_xlnm._FilterDatabase" localSheetId="42" hidden="1">'IO 07.3 - PŘÍPOJKA SLABOP...'!$C$119:$K$128</definedName>
    <definedName name="_xlnm.Print_Area" localSheetId="42">'IO 07.3 - PŘÍPOJKA SLABOP...'!$C$4:$J$39,'IO 07.3 - PŘÍPOJKA SLABOP...'!$C$50:$J$76,'IO 07.3 - PŘÍPOJKA SLABOP...'!$C$82:$J$101,'IO 07.3 - PŘÍPOJKA SLABOP...'!$C$107:$K$128</definedName>
    <definedName name="_xlnm.Print_Titles" localSheetId="42">'IO 07.3 - PŘÍPOJKA SLABOP...'!$119:$119</definedName>
    <definedName name="_xlnm._FilterDatabase" localSheetId="43" hidden="1">'IO 08 - PŘELOŽKA VEŘEJNÉH...'!$C$126:$K$152</definedName>
    <definedName name="_xlnm.Print_Area" localSheetId="43">'IO 08 - PŘELOŽKA VEŘEJNÉH...'!$C$4:$J$39,'IO 08 - PŘELOŽKA VEŘEJNÉH...'!$C$50:$J$76,'IO 08 - PŘELOŽKA VEŘEJNÉH...'!$C$82:$J$108,'IO 08 - PŘELOŽKA VEŘEJNÉH...'!$C$114:$K$152</definedName>
    <definedName name="_xlnm.Print_Titles" localSheetId="43">'IO 08 - PŘELOŽKA VEŘEJNÉH...'!$126:$126</definedName>
    <definedName name="_xlnm._FilterDatabase" localSheetId="44" hidden="1">'VON - VEDLEJŠÍ A OSTATNÍ ...'!$C$122:$K$158</definedName>
    <definedName name="_xlnm.Print_Area" localSheetId="44">'VON - VEDLEJŠÍ A OSTATNÍ ...'!$C$4:$J$39,'VON - VEDLEJŠÍ A OSTATNÍ ...'!$C$50:$J$76,'VON - VEDLEJŠÍ A OSTATNÍ ...'!$C$82:$J$104,'VON - VEDLEJŠÍ A OSTATNÍ ...'!$C$110:$K$158</definedName>
    <definedName name="_xlnm.Print_Titles" localSheetId="44">'VON - VEDLEJŠÍ A OSTATNÍ ...'!$122:$122</definedName>
  </definedNames>
  <calcPr/>
</workbook>
</file>

<file path=xl/calcChain.xml><?xml version="1.0" encoding="utf-8"?>
<calcChain xmlns="http://schemas.openxmlformats.org/spreadsheetml/2006/main">
  <c i="45" l="1" r="J37"/>
  <c r="J36"/>
  <c i="1" r="AY147"/>
  <c i="45" r="J35"/>
  <c i="1" r="AX147"/>
  <c i="45" r="BI157"/>
  <c r="BH157"/>
  <c r="BG157"/>
  <c r="BF157"/>
  <c r="T157"/>
  <c r="R157"/>
  <c r="P157"/>
  <c r="BI155"/>
  <c r="BH155"/>
  <c r="BG155"/>
  <c r="BF155"/>
  <c r="T155"/>
  <c r="R155"/>
  <c r="P155"/>
  <c r="BI153"/>
  <c r="BH153"/>
  <c r="BG153"/>
  <c r="BF153"/>
  <c r="T153"/>
  <c r="R153"/>
  <c r="P153"/>
  <c r="BI150"/>
  <c r="BH150"/>
  <c r="BG150"/>
  <c r="BF150"/>
  <c r="T150"/>
  <c r="T149"/>
  <c r="R150"/>
  <c r="R149"/>
  <c r="P150"/>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5"/>
  <c r="BH135"/>
  <c r="BG135"/>
  <c r="BF135"/>
  <c r="T135"/>
  <c r="T134"/>
  <c r="R135"/>
  <c r="R134"/>
  <c r="P135"/>
  <c r="P134"/>
  <c r="BI132"/>
  <c r="BH132"/>
  <c r="BG132"/>
  <c r="BF132"/>
  <c r="T132"/>
  <c r="R132"/>
  <c r="P132"/>
  <c r="BI130"/>
  <c r="BH130"/>
  <c r="BG130"/>
  <c r="BF130"/>
  <c r="T130"/>
  <c r="R130"/>
  <c r="P130"/>
  <c r="BI128"/>
  <c r="BH128"/>
  <c r="BG128"/>
  <c r="BF128"/>
  <c r="T128"/>
  <c r="R128"/>
  <c r="P128"/>
  <c r="BI126"/>
  <c r="BH126"/>
  <c r="BG126"/>
  <c r="BF126"/>
  <c r="T126"/>
  <c r="R126"/>
  <c r="P126"/>
  <c r="J119"/>
  <c r="F119"/>
  <c r="F117"/>
  <c r="E115"/>
  <c r="J91"/>
  <c r="F91"/>
  <c r="F89"/>
  <c r="E87"/>
  <c r="J24"/>
  <c r="E24"/>
  <c r="J92"/>
  <c r="J23"/>
  <c r="J18"/>
  <c r="E18"/>
  <c r="F120"/>
  <c r="J17"/>
  <c r="J12"/>
  <c r="J89"/>
  <c r="E7"/>
  <c r="E113"/>
  <c i="44" r="J147"/>
  <c r="J140"/>
  <c r="J37"/>
  <c r="J36"/>
  <c i="1" r="AY146"/>
  <c i="44" r="J35"/>
  <c i="1" r="AX146"/>
  <c i="44" r="BI152"/>
  <c r="BH152"/>
  <c r="BG152"/>
  <c r="BF152"/>
  <c r="T152"/>
  <c r="T151"/>
  <c r="R152"/>
  <c r="R151"/>
  <c r="P152"/>
  <c r="P151"/>
  <c r="BI150"/>
  <c r="BH150"/>
  <c r="BG150"/>
  <c r="BF150"/>
  <c r="T150"/>
  <c r="R150"/>
  <c r="P150"/>
  <c r="BI149"/>
  <c r="BH149"/>
  <c r="BG149"/>
  <c r="BF149"/>
  <c r="T149"/>
  <c r="R149"/>
  <c r="P149"/>
  <c r="J105"/>
  <c r="BI146"/>
  <c r="BH146"/>
  <c r="BG146"/>
  <c r="BF146"/>
  <c r="T146"/>
  <c r="R146"/>
  <c r="P146"/>
  <c r="BI145"/>
  <c r="BH145"/>
  <c r="BG145"/>
  <c r="BF145"/>
  <c r="T145"/>
  <c r="R145"/>
  <c r="P145"/>
  <c r="BI144"/>
  <c r="BH144"/>
  <c r="BG144"/>
  <c r="BF144"/>
  <c r="T144"/>
  <c r="R144"/>
  <c r="P144"/>
  <c r="BI143"/>
  <c r="BH143"/>
  <c r="BG143"/>
  <c r="BF143"/>
  <c r="T143"/>
  <c r="R143"/>
  <c r="P143"/>
  <c r="J102"/>
  <c r="BI139"/>
  <c r="BH139"/>
  <c r="BG139"/>
  <c r="BF139"/>
  <c r="T139"/>
  <c r="R139"/>
  <c r="P139"/>
  <c r="BI138"/>
  <c r="BH138"/>
  <c r="BG138"/>
  <c r="BF138"/>
  <c r="T138"/>
  <c r="R138"/>
  <c r="P138"/>
  <c r="BI137"/>
  <c r="BH137"/>
  <c r="BG137"/>
  <c r="BF137"/>
  <c r="T137"/>
  <c r="R137"/>
  <c r="P137"/>
  <c r="BI135"/>
  <c r="BH135"/>
  <c r="BG135"/>
  <c r="BF135"/>
  <c r="T135"/>
  <c r="T134"/>
  <c r="R135"/>
  <c r="R134"/>
  <c r="P135"/>
  <c r="P134"/>
  <c r="BI133"/>
  <c r="BH133"/>
  <c r="BG133"/>
  <c r="BF133"/>
  <c r="T133"/>
  <c r="T132"/>
  <c r="R133"/>
  <c r="R132"/>
  <c r="P133"/>
  <c r="P132"/>
  <c r="BI131"/>
  <c r="BH131"/>
  <c r="BG131"/>
  <c r="BF131"/>
  <c r="T131"/>
  <c r="R131"/>
  <c r="P131"/>
  <c r="BI130"/>
  <c r="BH130"/>
  <c r="BG130"/>
  <c r="BF130"/>
  <c r="T130"/>
  <c r="R130"/>
  <c r="P130"/>
  <c r="F121"/>
  <c r="E119"/>
  <c r="F89"/>
  <c r="E87"/>
  <c r="J24"/>
  <c r="E24"/>
  <c r="J92"/>
  <c r="J23"/>
  <c r="J21"/>
  <c r="E21"/>
  <c r="J123"/>
  <c r="J20"/>
  <c r="J18"/>
  <c r="E18"/>
  <c r="F124"/>
  <c r="J17"/>
  <c r="J15"/>
  <c r="E15"/>
  <c r="F91"/>
  <c r="J14"/>
  <c r="J12"/>
  <c r="J121"/>
  <c r="E7"/>
  <c r="E117"/>
  <c i="43" r="J37"/>
  <c r="J36"/>
  <c i="1" r="AY145"/>
  <c i="43" r="J35"/>
  <c i="1" r="AX145"/>
  <c i="43" r="BI128"/>
  <c r="BH128"/>
  <c r="BG128"/>
  <c r="BE128"/>
  <c r="T128"/>
  <c r="T127"/>
  <c r="R128"/>
  <c r="R127"/>
  <c r="P128"/>
  <c r="P127"/>
  <c r="BI126"/>
  <c r="BH126"/>
  <c r="BG126"/>
  <c r="BE126"/>
  <c r="T126"/>
  <c r="R126"/>
  <c r="P126"/>
  <c r="BI125"/>
  <c r="BH125"/>
  <c r="BG125"/>
  <c r="BE125"/>
  <c r="T125"/>
  <c r="R125"/>
  <c r="P125"/>
  <c r="BI123"/>
  <c r="BH123"/>
  <c r="BG123"/>
  <c r="BE123"/>
  <c r="T123"/>
  <c r="T122"/>
  <c r="R123"/>
  <c r="R122"/>
  <c r="P123"/>
  <c r="P122"/>
  <c r="F114"/>
  <c r="E112"/>
  <c r="F89"/>
  <c r="E87"/>
  <c r="J24"/>
  <c r="E24"/>
  <c r="J117"/>
  <c r="J23"/>
  <c r="J21"/>
  <c r="E21"/>
  <c r="J91"/>
  <c r="J20"/>
  <c r="J18"/>
  <c r="E18"/>
  <c r="F117"/>
  <c r="J17"/>
  <c r="J15"/>
  <c r="E15"/>
  <c r="F116"/>
  <c r="J14"/>
  <c r="J12"/>
  <c r="J114"/>
  <c r="E7"/>
  <c r="E110"/>
  <c i="42" r="J37"/>
  <c r="J36"/>
  <c i="1" r="AY144"/>
  <c i="42" r="J35"/>
  <c i="1" r="AX144"/>
  <c i="42" r="BI128"/>
  <c r="BH128"/>
  <c r="BG128"/>
  <c r="BE128"/>
  <c r="T128"/>
  <c r="T127"/>
  <c r="R128"/>
  <c r="R127"/>
  <c r="P128"/>
  <c r="P127"/>
  <c r="BI126"/>
  <c r="BH126"/>
  <c r="BG126"/>
  <c r="BE126"/>
  <c r="T126"/>
  <c r="R126"/>
  <c r="P126"/>
  <c r="BI125"/>
  <c r="BH125"/>
  <c r="BG125"/>
  <c r="BE125"/>
  <c r="T125"/>
  <c r="R125"/>
  <c r="P125"/>
  <c r="BI123"/>
  <c r="BH123"/>
  <c r="BG123"/>
  <c r="BE123"/>
  <c r="T123"/>
  <c r="T122"/>
  <c r="R123"/>
  <c r="R122"/>
  <c r="P123"/>
  <c r="P122"/>
  <c r="F114"/>
  <c r="E112"/>
  <c r="F89"/>
  <c r="E87"/>
  <c r="J24"/>
  <c r="E24"/>
  <c r="J117"/>
  <c r="J23"/>
  <c r="J21"/>
  <c r="E21"/>
  <c r="J91"/>
  <c r="J20"/>
  <c r="J18"/>
  <c r="E18"/>
  <c r="F117"/>
  <c r="J17"/>
  <c r="J15"/>
  <c r="E15"/>
  <c r="F116"/>
  <c r="J14"/>
  <c r="J12"/>
  <c r="J89"/>
  <c r="E7"/>
  <c r="E110"/>
  <c i="41" r="J37"/>
  <c r="J36"/>
  <c i="1" r="AY143"/>
  <c i="41" r="J35"/>
  <c i="1" r="AX143"/>
  <c i="41" r="BI128"/>
  <c r="BH128"/>
  <c r="BG128"/>
  <c r="BF128"/>
  <c r="T128"/>
  <c r="T127"/>
  <c r="R128"/>
  <c r="R127"/>
  <c r="P128"/>
  <c r="P127"/>
  <c r="BI126"/>
  <c r="BH126"/>
  <c r="BG126"/>
  <c r="BF126"/>
  <c r="T126"/>
  <c r="R126"/>
  <c r="P126"/>
  <c r="BI125"/>
  <c r="BH125"/>
  <c r="BG125"/>
  <c r="BF125"/>
  <c r="T125"/>
  <c r="R125"/>
  <c r="P125"/>
  <c r="BI123"/>
  <c r="BH123"/>
  <c r="BG123"/>
  <c r="BF123"/>
  <c r="T123"/>
  <c r="T122"/>
  <c r="R123"/>
  <c r="R122"/>
  <c r="P123"/>
  <c r="P122"/>
  <c r="F114"/>
  <c r="E112"/>
  <c r="F89"/>
  <c r="E87"/>
  <c r="J24"/>
  <c r="E24"/>
  <c r="J117"/>
  <c r="J23"/>
  <c r="J21"/>
  <c r="E21"/>
  <c r="J116"/>
  <c r="J20"/>
  <c r="J18"/>
  <c r="E18"/>
  <c r="F92"/>
  <c r="J17"/>
  <c r="J15"/>
  <c r="E15"/>
  <c r="F91"/>
  <c r="J14"/>
  <c r="J12"/>
  <c r="J89"/>
  <c r="E7"/>
  <c r="E110"/>
  <c i="40" r="J37"/>
  <c r="J36"/>
  <c i="1" r="AY142"/>
  <c i="40" r="J35"/>
  <c i="1" r="AX142"/>
  <c i="40" r="BI139"/>
  <c r="BH139"/>
  <c r="BG139"/>
  <c r="BE139"/>
  <c r="T139"/>
  <c r="T138"/>
  <c r="R139"/>
  <c r="R138"/>
  <c r="P139"/>
  <c r="P138"/>
  <c r="BI137"/>
  <c r="BH137"/>
  <c r="BG137"/>
  <c r="BE137"/>
  <c r="T137"/>
  <c r="R137"/>
  <c r="P137"/>
  <c r="BI136"/>
  <c r="BH136"/>
  <c r="BG136"/>
  <c r="BE136"/>
  <c r="T136"/>
  <c r="R136"/>
  <c r="P136"/>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T127"/>
  <c r="R128"/>
  <c r="R127"/>
  <c r="P128"/>
  <c r="P127"/>
  <c r="BI126"/>
  <c r="BH126"/>
  <c r="BG126"/>
  <c r="BE126"/>
  <c r="T126"/>
  <c r="T125"/>
  <c r="R126"/>
  <c r="R125"/>
  <c r="P126"/>
  <c r="P125"/>
  <c r="F117"/>
  <c r="E115"/>
  <c r="F89"/>
  <c r="E87"/>
  <c r="J24"/>
  <c r="E24"/>
  <c r="J92"/>
  <c r="J23"/>
  <c r="J21"/>
  <c r="E21"/>
  <c r="J91"/>
  <c r="J20"/>
  <c r="J18"/>
  <c r="E18"/>
  <c r="F120"/>
  <c r="J17"/>
  <c r="J15"/>
  <c r="E15"/>
  <c r="F91"/>
  <c r="J14"/>
  <c r="J12"/>
  <c r="J117"/>
  <c r="E7"/>
  <c r="E113"/>
  <c i="39" r="T126"/>
  <c r="J37"/>
  <c r="J36"/>
  <c i="1" r="AY141"/>
  <c i="39" r="J35"/>
  <c i="1" r="AX141"/>
  <c i="39" r="BI133"/>
  <c r="BH133"/>
  <c r="BG133"/>
  <c r="BE133"/>
  <c r="T133"/>
  <c r="T132"/>
  <c r="R133"/>
  <c r="R132"/>
  <c r="P133"/>
  <c r="P132"/>
  <c r="BI131"/>
  <c r="BH131"/>
  <c r="BG131"/>
  <c r="BE131"/>
  <c r="T131"/>
  <c r="R131"/>
  <c r="P131"/>
  <c r="BI130"/>
  <c r="BH130"/>
  <c r="BG130"/>
  <c r="BE130"/>
  <c r="T130"/>
  <c r="R130"/>
  <c r="P130"/>
  <c r="BI128"/>
  <c r="BH128"/>
  <c r="BG128"/>
  <c r="BE128"/>
  <c r="T128"/>
  <c r="R128"/>
  <c r="P128"/>
  <c r="BI127"/>
  <c r="BH127"/>
  <c r="BG127"/>
  <c r="BE127"/>
  <c r="T127"/>
  <c r="R127"/>
  <c r="P127"/>
  <c r="BI125"/>
  <c r="BH125"/>
  <c r="BG125"/>
  <c r="BE125"/>
  <c r="T125"/>
  <c r="R125"/>
  <c r="P125"/>
  <c r="BI124"/>
  <c r="BH124"/>
  <c r="BG124"/>
  <c r="BE124"/>
  <c r="T124"/>
  <c r="R124"/>
  <c r="P124"/>
  <c r="F115"/>
  <c r="E113"/>
  <c r="F89"/>
  <c r="E87"/>
  <c r="J24"/>
  <c r="E24"/>
  <c r="J118"/>
  <c r="J23"/>
  <c r="J21"/>
  <c r="E21"/>
  <c r="J117"/>
  <c r="J20"/>
  <c r="J18"/>
  <c r="E18"/>
  <c r="F118"/>
  <c r="J17"/>
  <c r="J15"/>
  <c r="E15"/>
  <c r="F91"/>
  <c r="J14"/>
  <c r="J12"/>
  <c r="J89"/>
  <c r="E7"/>
  <c r="E111"/>
  <c i="38" r="J37"/>
  <c r="J36"/>
  <c i="1" r="AY140"/>
  <c i="38" r="J35"/>
  <c i="1" r="AX140"/>
  <c i="38" r="BI133"/>
  <c r="BH133"/>
  <c r="BG133"/>
  <c r="BF133"/>
  <c r="T133"/>
  <c r="T132"/>
  <c r="R133"/>
  <c r="R132"/>
  <c r="P133"/>
  <c r="P132"/>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4"/>
  <c r="BH124"/>
  <c r="BG124"/>
  <c r="BF124"/>
  <c r="T124"/>
  <c r="R124"/>
  <c r="P124"/>
  <c r="F115"/>
  <c r="E113"/>
  <c r="F89"/>
  <c r="E87"/>
  <c r="J24"/>
  <c r="E24"/>
  <c r="J118"/>
  <c r="J23"/>
  <c r="J21"/>
  <c r="E21"/>
  <c r="J117"/>
  <c r="J20"/>
  <c r="J18"/>
  <c r="E18"/>
  <c r="F118"/>
  <c r="J17"/>
  <c r="J15"/>
  <c r="E15"/>
  <c r="F91"/>
  <c r="J14"/>
  <c r="J12"/>
  <c r="J89"/>
  <c r="E7"/>
  <c r="E85"/>
  <c i="37" r="J37"/>
  <c r="J36"/>
  <c i="1" r="AY139"/>
  <c i="37" r="J35"/>
  <c i="1" r="AX139"/>
  <c i="37" r="BI254"/>
  <c r="BH254"/>
  <c r="BG254"/>
  <c r="BE254"/>
  <c r="T254"/>
  <c r="T253"/>
  <c r="R254"/>
  <c r="R253"/>
  <c r="P254"/>
  <c r="P253"/>
  <c r="BI251"/>
  <c r="BH251"/>
  <c r="BG251"/>
  <c r="BE251"/>
  <c r="T251"/>
  <c r="R251"/>
  <c r="P251"/>
  <c r="BI249"/>
  <c r="BH249"/>
  <c r="BG249"/>
  <c r="BE249"/>
  <c r="T249"/>
  <c r="R249"/>
  <c r="P249"/>
  <c r="BI246"/>
  <c r="BH246"/>
  <c r="BG246"/>
  <c r="BE246"/>
  <c r="T246"/>
  <c r="R246"/>
  <c r="P246"/>
  <c r="BI242"/>
  <c r="BH242"/>
  <c r="BG242"/>
  <c r="BE242"/>
  <c r="T242"/>
  <c r="R242"/>
  <c r="P242"/>
  <c r="BI241"/>
  <c r="BH241"/>
  <c r="BG241"/>
  <c r="BE241"/>
  <c r="T241"/>
  <c r="R241"/>
  <c r="P241"/>
  <c r="BI239"/>
  <c r="BH239"/>
  <c r="BG239"/>
  <c r="BE239"/>
  <c r="T239"/>
  <c r="R239"/>
  <c r="P239"/>
  <c r="BI237"/>
  <c r="BH237"/>
  <c r="BG237"/>
  <c r="BE237"/>
  <c r="T237"/>
  <c r="R237"/>
  <c r="P237"/>
  <c r="BI235"/>
  <c r="BH235"/>
  <c r="BG235"/>
  <c r="BE235"/>
  <c r="T235"/>
  <c r="R235"/>
  <c r="P235"/>
  <c r="BI232"/>
  <c r="BH232"/>
  <c r="BG232"/>
  <c r="BE232"/>
  <c r="T232"/>
  <c r="R232"/>
  <c r="P232"/>
  <c r="BI230"/>
  <c r="BH230"/>
  <c r="BG230"/>
  <c r="BE230"/>
  <c r="T230"/>
  <c r="R230"/>
  <c r="P230"/>
  <c r="BI227"/>
  <c r="BH227"/>
  <c r="BG227"/>
  <c r="BE227"/>
  <c r="T227"/>
  <c r="R227"/>
  <c r="P227"/>
  <c r="BI224"/>
  <c r="BH224"/>
  <c r="BG224"/>
  <c r="BE224"/>
  <c r="T224"/>
  <c r="R224"/>
  <c r="P224"/>
  <c r="BI221"/>
  <c r="BH221"/>
  <c r="BG221"/>
  <c r="BE221"/>
  <c r="T221"/>
  <c r="R221"/>
  <c r="P221"/>
  <c r="BI218"/>
  <c r="BH218"/>
  <c r="BG218"/>
  <c r="BE218"/>
  <c r="T218"/>
  <c r="R218"/>
  <c r="P218"/>
  <c r="BI216"/>
  <c r="BH216"/>
  <c r="BG216"/>
  <c r="BE216"/>
  <c r="T216"/>
  <c r="R216"/>
  <c r="P216"/>
  <c r="BI213"/>
  <c r="BH213"/>
  <c r="BG213"/>
  <c r="BE213"/>
  <c r="T213"/>
  <c r="R213"/>
  <c r="P213"/>
  <c r="BI211"/>
  <c r="BH211"/>
  <c r="BG211"/>
  <c r="BE211"/>
  <c r="T211"/>
  <c r="R211"/>
  <c r="P211"/>
  <c r="BI209"/>
  <c r="BH209"/>
  <c r="BG209"/>
  <c r="BE209"/>
  <c r="T209"/>
  <c r="R209"/>
  <c r="P209"/>
  <c r="BI207"/>
  <c r="BH207"/>
  <c r="BG207"/>
  <c r="BE207"/>
  <c r="T207"/>
  <c r="R207"/>
  <c r="P207"/>
  <c r="BI204"/>
  <c r="BH204"/>
  <c r="BG204"/>
  <c r="BE204"/>
  <c r="T204"/>
  <c r="R204"/>
  <c r="P204"/>
  <c r="BI202"/>
  <c r="BH202"/>
  <c r="BG202"/>
  <c r="BE202"/>
  <c r="T202"/>
  <c r="R202"/>
  <c r="P202"/>
  <c r="BI200"/>
  <c r="BH200"/>
  <c r="BG200"/>
  <c r="BE200"/>
  <c r="T200"/>
  <c r="R200"/>
  <c r="P200"/>
  <c r="BI198"/>
  <c r="BH198"/>
  <c r="BG198"/>
  <c r="BE198"/>
  <c r="T198"/>
  <c r="R198"/>
  <c r="P198"/>
  <c r="BI195"/>
  <c r="BH195"/>
  <c r="BG195"/>
  <c r="BE195"/>
  <c r="T195"/>
  <c r="R195"/>
  <c r="P195"/>
  <c r="BI192"/>
  <c r="BH192"/>
  <c r="BG192"/>
  <c r="BE192"/>
  <c r="T192"/>
  <c r="R192"/>
  <c r="P192"/>
  <c r="BI189"/>
  <c r="BH189"/>
  <c r="BG189"/>
  <c r="BE189"/>
  <c r="T189"/>
  <c r="R189"/>
  <c r="P189"/>
  <c r="BI186"/>
  <c r="BH186"/>
  <c r="BG186"/>
  <c r="BE186"/>
  <c r="T186"/>
  <c r="R186"/>
  <c r="P186"/>
  <c r="BI183"/>
  <c r="BH183"/>
  <c r="BG183"/>
  <c r="BE183"/>
  <c r="T183"/>
  <c r="R183"/>
  <c r="P183"/>
  <c r="BI180"/>
  <c r="BH180"/>
  <c r="BG180"/>
  <c r="BE180"/>
  <c r="T180"/>
  <c r="R180"/>
  <c r="P180"/>
  <c r="BI177"/>
  <c r="BH177"/>
  <c r="BG177"/>
  <c r="BE177"/>
  <c r="T177"/>
  <c r="R177"/>
  <c r="P177"/>
  <c r="BI174"/>
  <c r="BH174"/>
  <c r="BG174"/>
  <c r="BE174"/>
  <c r="T174"/>
  <c r="R174"/>
  <c r="P174"/>
  <c r="BI171"/>
  <c r="BH171"/>
  <c r="BG171"/>
  <c r="BE171"/>
  <c r="T171"/>
  <c r="R171"/>
  <c r="P171"/>
  <c r="BI167"/>
  <c r="BH167"/>
  <c r="BG167"/>
  <c r="BE167"/>
  <c r="T167"/>
  <c r="T166"/>
  <c r="R167"/>
  <c r="R166"/>
  <c r="P167"/>
  <c r="P166"/>
  <c r="BI162"/>
  <c r="BH162"/>
  <c r="BG162"/>
  <c r="BE162"/>
  <c r="T162"/>
  <c r="R162"/>
  <c r="P162"/>
  <c r="BI159"/>
  <c r="BH159"/>
  <c r="BG159"/>
  <c r="BE159"/>
  <c r="T159"/>
  <c r="R159"/>
  <c r="P159"/>
  <c r="BI155"/>
  <c r="BH155"/>
  <c r="BG155"/>
  <c r="BE155"/>
  <c r="T155"/>
  <c r="R155"/>
  <c r="P155"/>
  <c r="BI149"/>
  <c r="BH149"/>
  <c r="BG149"/>
  <c r="BE149"/>
  <c r="T149"/>
  <c r="R149"/>
  <c r="P149"/>
  <c r="BI146"/>
  <c r="BH146"/>
  <c r="BG146"/>
  <c r="BE146"/>
  <c r="T146"/>
  <c r="R146"/>
  <c r="P146"/>
  <c r="BI143"/>
  <c r="BH143"/>
  <c r="BG143"/>
  <c r="BE143"/>
  <c r="T143"/>
  <c r="R143"/>
  <c r="P143"/>
  <c r="BI139"/>
  <c r="BH139"/>
  <c r="BG139"/>
  <c r="BE139"/>
  <c r="T139"/>
  <c r="R139"/>
  <c r="P139"/>
  <c r="BI137"/>
  <c r="BH137"/>
  <c r="BG137"/>
  <c r="BE137"/>
  <c r="T137"/>
  <c r="R137"/>
  <c r="P137"/>
  <c r="BI133"/>
  <c r="BH133"/>
  <c r="BG133"/>
  <c r="BE133"/>
  <c r="T133"/>
  <c r="R133"/>
  <c r="P133"/>
  <c r="BI130"/>
  <c r="BH130"/>
  <c r="BG130"/>
  <c r="BE130"/>
  <c r="T130"/>
  <c r="R130"/>
  <c r="P130"/>
  <c r="BI127"/>
  <c r="BH127"/>
  <c r="BG127"/>
  <c r="BE127"/>
  <c r="T127"/>
  <c r="R127"/>
  <c r="P127"/>
  <c r="J121"/>
  <c r="J120"/>
  <c r="F120"/>
  <c r="F118"/>
  <c r="E116"/>
  <c r="J92"/>
  <c r="J91"/>
  <c r="F91"/>
  <c r="F89"/>
  <c r="E87"/>
  <c r="J18"/>
  <c r="E18"/>
  <c r="F92"/>
  <c r="J17"/>
  <c r="J12"/>
  <c r="J118"/>
  <c r="E7"/>
  <c r="E85"/>
  <c i="36" r="J37"/>
  <c r="J36"/>
  <c i="1" r="AY138"/>
  <c i="36" r="J35"/>
  <c i="1" r="AX138"/>
  <c i="36" r="BI254"/>
  <c r="BH254"/>
  <c r="BG254"/>
  <c r="BF254"/>
  <c r="T254"/>
  <c r="T253"/>
  <c r="R254"/>
  <c r="R253"/>
  <c r="P254"/>
  <c r="P253"/>
  <c r="BI251"/>
  <c r="BH251"/>
  <c r="BG251"/>
  <c r="BF251"/>
  <c r="T251"/>
  <c r="R251"/>
  <c r="P251"/>
  <c r="BI249"/>
  <c r="BH249"/>
  <c r="BG249"/>
  <c r="BF249"/>
  <c r="T249"/>
  <c r="R249"/>
  <c r="P249"/>
  <c r="BI247"/>
  <c r="BH247"/>
  <c r="BG247"/>
  <c r="BF247"/>
  <c r="T247"/>
  <c r="R247"/>
  <c r="P247"/>
  <c r="BI244"/>
  <c r="BH244"/>
  <c r="BG244"/>
  <c r="BF244"/>
  <c r="T244"/>
  <c r="R244"/>
  <c r="P244"/>
  <c r="BI242"/>
  <c r="BH242"/>
  <c r="BG242"/>
  <c r="BF242"/>
  <c r="T242"/>
  <c r="R242"/>
  <c r="P242"/>
  <c r="BI239"/>
  <c r="BH239"/>
  <c r="BG239"/>
  <c r="BF239"/>
  <c r="T239"/>
  <c r="R239"/>
  <c r="P239"/>
  <c r="BI237"/>
  <c r="BH237"/>
  <c r="BG237"/>
  <c r="BF237"/>
  <c r="T237"/>
  <c r="R237"/>
  <c r="P237"/>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1"/>
  <c r="BH221"/>
  <c r="BG221"/>
  <c r="BF221"/>
  <c r="T221"/>
  <c r="R221"/>
  <c r="P221"/>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7"/>
  <c r="BH167"/>
  <c r="BG167"/>
  <c r="BF167"/>
  <c r="T167"/>
  <c r="T166"/>
  <c r="R167"/>
  <c r="R166"/>
  <c r="P167"/>
  <c r="P166"/>
  <c r="BI162"/>
  <c r="BH162"/>
  <c r="BG162"/>
  <c r="BF162"/>
  <c r="T162"/>
  <c r="R162"/>
  <c r="P162"/>
  <c r="BI159"/>
  <c r="BH159"/>
  <c r="BG159"/>
  <c r="BF159"/>
  <c r="T159"/>
  <c r="R159"/>
  <c r="P159"/>
  <c r="BI155"/>
  <c r="BH155"/>
  <c r="BG155"/>
  <c r="BF155"/>
  <c r="T155"/>
  <c r="R155"/>
  <c r="P155"/>
  <c r="BI149"/>
  <c r="BH149"/>
  <c r="BG149"/>
  <c r="BF149"/>
  <c r="T149"/>
  <c r="R149"/>
  <c r="P149"/>
  <c r="BI146"/>
  <c r="BH146"/>
  <c r="BG146"/>
  <c r="BF146"/>
  <c r="T146"/>
  <c r="R146"/>
  <c r="P146"/>
  <c r="BI143"/>
  <c r="BH143"/>
  <c r="BG143"/>
  <c r="BF143"/>
  <c r="T143"/>
  <c r="R143"/>
  <c r="P143"/>
  <c r="BI139"/>
  <c r="BH139"/>
  <c r="BG139"/>
  <c r="BF139"/>
  <c r="T139"/>
  <c r="R139"/>
  <c r="P139"/>
  <c r="BI137"/>
  <c r="BH137"/>
  <c r="BG137"/>
  <c r="BF137"/>
  <c r="T137"/>
  <c r="R137"/>
  <c r="P137"/>
  <c r="BI133"/>
  <c r="BH133"/>
  <c r="BG133"/>
  <c r="BF133"/>
  <c r="T133"/>
  <c r="R133"/>
  <c r="P133"/>
  <c r="BI130"/>
  <c r="BH130"/>
  <c r="BG130"/>
  <c r="BF130"/>
  <c r="T130"/>
  <c r="R130"/>
  <c r="P130"/>
  <c r="BI127"/>
  <c r="BH127"/>
  <c r="BG127"/>
  <c r="BF127"/>
  <c r="T127"/>
  <c r="R127"/>
  <c r="P127"/>
  <c r="J121"/>
  <c r="J120"/>
  <c r="F120"/>
  <c r="F118"/>
  <c r="E116"/>
  <c r="J92"/>
  <c r="J91"/>
  <c r="F91"/>
  <c r="F89"/>
  <c r="E87"/>
  <c r="J18"/>
  <c r="E18"/>
  <c r="F92"/>
  <c r="J17"/>
  <c r="J12"/>
  <c r="J118"/>
  <c r="E7"/>
  <c r="E114"/>
  <c i="35" r="J37"/>
  <c r="J36"/>
  <c i="1" r="AY137"/>
  <c i="35" r="J35"/>
  <c i="1" r="AX137"/>
  <c i="35" r="BI199"/>
  <c r="BH199"/>
  <c r="BG199"/>
  <c r="BE199"/>
  <c r="T199"/>
  <c r="R199"/>
  <c r="P199"/>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7"/>
  <c r="BH167"/>
  <c r="BG167"/>
  <c r="BE167"/>
  <c r="T167"/>
  <c r="R167"/>
  <c r="P167"/>
  <c r="BI165"/>
  <c r="BH165"/>
  <c r="BG165"/>
  <c r="BE165"/>
  <c r="T165"/>
  <c r="R165"/>
  <c r="P165"/>
  <c r="BI162"/>
  <c r="BH162"/>
  <c r="BG162"/>
  <c r="BE162"/>
  <c r="T162"/>
  <c r="T161"/>
  <c r="R162"/>
  <c r="R161"/>
  <c r="P162"/>
  <c r="P161"/>
  <c r="BI158"/>
  <c r="BH158"/>
  <c r="BG158"/>
  <c r="BE158"/>
  <c r="T158"/>
  <c r="T157"/>
  <c r="R158"/>
  <c r="R157"/>
  <c r="P158"/>
  <c r="P157"/>
  <c r="BI153"/>
  <c r="BH153"/>
  <c r="BG153"/>
  <c r="BE153"/>
  <c r="T153"/>
  <c r="R153"/>
  <c r="P153"/>
  <c r="BI151"/>
  <c r="BH151"/>
  <c r="BG151"/>
  <c r="BE151"/>
  <c r="T151"/>
  <c r="R151"/>
  <c r="P151"/>
  <c r="BI147"/>
  <c r="BH147"/>
  <c r="BG147"/>
  <c r="BE147"/>
  <c r="T147"/>
  <c r="R147"/>
  <c r="P147"/>
  <c r="BI144"/>
  <c r="BH144"/>
  <c r="BG144"/>
  <c r="BE144"/>
  <c r="T144"/>
  <c r="R144"/>
  <c r="P144"/>
  <c r="BI141"/>
  <c r="BH141"/>
  <c r="BG141"/>
  <c r="BE141"/>
  <c r="T141"/>
  <c r="R141"/>
  <c r="P141"/>
  <c r="BI138"/>
  <c r="BH138"/>
  <c r="BG138"/>
  <c r="BE138"/>
  <c r="T138"/>
  <c r="R138"/>
  <c r="P138"/>
  <c r="BI135"/>
  <c r="BH135"/>
  <c r="BG135"/>
  <c r="BE135"/>
  <c r="T135"/>
  <c r="R135"/>
  <c r="P135"/>
  <c r="BI132"/>
  <c r="BH132"/>
  <c r="BG132"/>
  <c r="BE132"/>
  <c r="T132"/>
  <c r="R132"/>
  <c r="P132"/>
  <c r="BI130"/>
  <c r="BH130"/>
  <c r="BG130"/>
  <c r="BE130"/>
  <c r="T130"/>
  <c r="R130"/>
  <c r="P130"/>
  <c r="BI128"/>
  <c r="BH128"/>
  <c r="BG128"/>
  <c r="BE128"/>
  <c r="T128"/>
  <c r="R128"/>
  <c r="P128"/>
  <c r="BI125"/>
  <c r="BH125"/>
  <c r="BG125"/>
  <c r="BE125"/>
  <c r="T125"/>
  <c r="R125"/>
  <c r="P125"/>
  <c r="J119"/>
  <c r="J118"/>
  <c r="F118"/>
  <c r="F116"/>
  <c r="E114"/>
  <c r="J92"/>
  <c r="J91"/>
  <c r="F91"/>
  <c r="F89"/>
  <c r="E87"/>
  <c r="J18"/>
  <c r="E18"/>
  <c r="F119"/>
  <c r="J17"/>
  <c r="J12"/>
  <c r="J116"/>
  <c r="E7"/>
  <c r="E85"/>
  <c i="34" r="J37"/>
  <c r="J36"/>
  <c i="1" r="AY136"/>
  <c i="34" r="J35"/>
  <c i="1" r="AX136"/>
  <c i="34" r="BI198"/>
  <c r="BH198"/>
  <c r="BG198"/>
  <c r="BE198"/>
  <c r="T198"/>
  <c r="R198"/>
  <c r="P198"/>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4"/>
  <c r="BH174"/>
  <c r="BG174"/>
  <c r="BE174"/>
  <c r="T174"/>
  <c r="R174"/>
  <c r="P174"/>
  <c r="BI172"/>
  <c r="BH172"/>
  <c r="BG172"/>
  <c r="BE172"/>
  <c r="T172"/>
  <c r="R172"/>
  <c r="P172"/>
  <c r="BI169"/>
  <c r="BH169"/>
  <c r="BG169"/>
  <c r="BE169"/>
  <c r="T169"/>
  <c r="T168"/>
  <c r="R169"/>
  <c r="R168"/>
  <c r="P169"/>
  <c r="P168"/>
  <c r="BI165"/>
  <c r="BH165"/>
  <c r="BG165"/>
  <c r="BE165"/>
  <c r="T165"/>
  <c r="T164"/>
  <c r="R165"/>
  <c r="R164"/>
  <c r="P165"/>
  <c r="P164"/>
  <c r="BI160"/>
  <c r="BH160"/>
  <c r="BG160"/>
  <c r="BE160"/>
  <c r="T160"/>
  <c r="R160"/>
  <c r="P160"/>
  <c r="BI158"/>
  <c r="BH158"/>
  <c r="BG158"/>
  <c r="BE158"/>
  <c r="T158"/>
  <c r="R158"/>
  <c r="P158"/>
  <c r="BI154"/>
  <c r="BH154"/>
  <c r="BG154"/>
  <c r="BE154"/>
  <c r="T154"/>
  <c r="R154"/>
  <c r="P154"/>
  <c r="BI150"/>
  <c r="BH150"/>
  <c r="BG150"/>
  <c r="BE150"/>
  <c r="T150"/>
  <c r="R150"/>
  <c r="P150"/>
  <c r="BI147"/>
  <c r="BH147"/>
  <c r="BG147"/>
  <c r="BE147"/>
  <c r="T147"/>
  <c r="R147"/>
  <c r="P147"/>
  <c r="BI144"/>
  <c r="BH144"/>
  <c r="BG144"/>
  <c r="BE144"/>
  <c r="T144"/>
  <c r="R144"/>
  <c r="P144"/>
  <c r="BI141"/>
  <c r="BH141"/>
  <c r="BG141"/>
  <c r="BE141"/>
  <c r="T141"/>
  <c r="R141"/>
  <c r="P141"/>
  <c r="BI138"/>
  <c r="BH138"/>
  <c r="BG138"/>
  <c r="BE138"/>
  <c r="T138"/>
  <c r="R138"/>
  <c r="P138"/>
  <c r="BI135"/>
  <c r="BH135"/>
  <c r="BG135"/>
  <c r="BE135"/>
  <c r="T135"/>
  <c r="R135"/>
  <c r="P135"/>
  <c r="BI133"/>
  <c r="BH133"/>
  <c r="BG133"/>
  <c r="BE133"/>
  <c r="T133"/>
  <c r="R133"/>
  <c r="P133"/>
  <c r="BI131"/>
  <c r="BH131"/>
  <c r="BG131"/>
  <c r="BE131"/>
  <c r="T131"/>
  <c r="R131"/>
  <c r="P131"/>
  <c r="BI128"/>
  <c r="BH128"/>
  <c r="BG128"/>
  <c r="BE128"/>
  <c r="T128"/>
  <c r="R128"/>
  <c r="P128"/>
  <c r="BI125"/>
  <c r="BH125"/>
  <c r="BG125"/>
  <c r="BE125"/>
  <c r="T125"/>
  <c r="R125"/>
  <c r="P125"/>
  <c r="J119"/>
  <c r="J118"/>
  <c r="F118"/>
  <c r="F116"/>
  <c r="E114"/>
  <c r="J92"/>
  <c r="J91"/>
  <c r="F91"/>
  <c r="F89"/>
  <c r="E87"/>
  <c r="J18"/>
  <c r="E18"/>
  <c r="F92"/>
  <c r="J17"/>
  <c r="J12"/>
  <c r="J116"/>
  <c r="E7"/>
  <c r="E85"/>
  <c i="33" r="J37"/>
  <c r="J36"/>
  <c i="1" r="AY135"/>
  <c i="33" r="J35"/>
  <c i="1" r="AX135"/>
  <c i="33"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69"/>
  <c r="BH169"/>
  <c r="BG169"/>
  <c r="BF169"/>
  <c r="T169"/>
  <c r="T168"/>
  <c r="R169"/>
  <c r="R168"/>
  <c r="P169"/>
  <c r="P168"/>
  <c r="BI165"/>
  <c r="BH165"/>
  <c r="BG165"/>
  <c r="BF165"/>
  <c r="T165"/>
  <c r="T164"/>
  <c r="R165"/>
  <c r="R164"/>
  <c r="P165"/>
  <c r="P164"/>
  <c r="BI160"/>
  <c r="BH160"/>
  <c r="BG160"/>
  <c r="BF160"/>
  <c r="T160"/>
  <c r="R160"/>
  <c r="P160"/>
  <c r="BI158"/>
  <c r="BH158"/>
  <c r="BG158"/>
  <c r="BF158"/>
  <c r="T158"/>
  <c r="R158"/>
  <c r="P158"/>
  <c r="BI154"/>
  <c r="BH154"/>
  <c r="BG154"/>
  <c r="BF154"/>
  <c r="T154"/>
  <c r="R154"/>
  <c r="P154"/>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3"/>
  <c r="BH133"/>
  <c r="BG133"/>
  <c r="BF133"/>
  <c r="T133"/>
  <c r="R133"/>
  <c r="P133"/>
  <c r="BI131"/>
  <c r="BH131"/>
  <c r="BG131"/>
  <c r="BF131"/>
  <c r="T131"/>
  <c r="R131"/>
  <c r="P131"/>
  <c r="BI128"/>
  <c r="BH128"/>
  <c r="BG128"/>
  <c r="BF128"/>
  <c r="T128"/>
  <c r="R128"/>
  <c r="P128"/>
  <c r="BI125"/>
  <c r="BH125"/>
  <c r="BG125"/>
  <c r="BF125"/>
  <c r="T125"/>
  <c r="R125"/>
  <c r="P125"/>
  <c r="J119"/>
  <c r="J118"/>
  <c r="F118"/>
  <c r="F116"/>
  <c r="E114"/>
  <c r="J92"/>
  <c r="J91"/>
  <c r="F91"/>
  <c r="F89"/>
  <c r="E87"/>
  <c r="J18"/>
  <c r="E18"/>
  <c r="F92"/>
  <c r="J17"/>
  <c r="J12"/>
  <c r="J116"/>
  <c r="E7"/>
  <c r="E85"/>
  <c i="32" r="J37"/>
  <c r="J36"/>
  <c i="1" r="AY134"/>
  <c i="32" r="J35"/>
  <c i="1" r="AX134"/>
  <c i="32" r="BI325"/>
  <c r="BH325"/>
  <c r="BG325"/>
  <c r="BE325"/>
  <c r="T325"/>
  <c r="T324"/>
  <c r="R325"/>
  <c r="R324"/>
  <c r="P325"/>
  <c r="P324"/>
  <c r="BI321"/>
  <c r="BH321"/>
  <c r="BG321"/>
  <c r="BE321"/>
  <c r="T321"/>
  <c r="R321"/>
  <c r="P321"/>
  <c r="BI318"/>
  <c r="BH318"/>
  <c r="BG318"/>
  <c r="BE318"/>
  <c r="T318"/>
  <c r="R318"/>
  <c r="P318"/>
  <c r="BI313"/>
  <c r="BH313"/>
  <c r="BG313"/>
  <c r="BE313"/>
  <c r="T313"/>
  <c r="R313"/>
  <c r="P313"/>
  <c r="BI306"/>
  <c r="BH306"/>
  <c r="BG306"/>
  <c r="BE306"/>
  <c r="T306"/>
  <c r="R306"/>
  <c r="P306"/>
  <c r="BI303"/>
  <c r="BH303"/>
  <c r="BG303"/>
  <c r="BE303"/>
  <c r="T303"/>
  <c r="R303"/>
  <c r="P303"/>
  <c r="BI299"/>
  <c r="BH299"/>
  <c r="BG299"/>
  <c r="BE299"/>
  <c r="T299"/>
  <c r="R299"/>
  <c r="P299"/>
  <c r="BI297"/>
  <c r="BH297"/>
  <c r="BG297"/>
  <c r="BE297"/>
  <c r="T297"/>
  <c r="R297"/>
  <c r="P297"/>
  <c r="BI294"/>
  <c r="BH294"/>
  <c r="BG294"/>
  <c r="BE294"/>
  <c r="T294"/>
  <c r="R294"/>
  <c r="P294"/>
  <c r="BI291"/>
  <c r="BH291"/>
  <c r="BG291"/>
  <c r="BE291"/>
  <c r="T291"/>
  <c r="R291"/>
  <c r="P291"/>
  <c r="BI286"/>
  <c r="BH286"/>
  <c r="BG286"/>
  <c r="BE286"/>
  <c r="T286"/>
  <c r="R286"/>
  <c r="P286"/>
  <c r="BI282"/>
  <c r="BH282"/>
  <c r="BG282"/>
  <c r="BE282"/>
  <c r="T282"/>
  <c r="R282"/>
  <c r="P282"/>
  <c r="BI281"/>
  <c r="BH281"/>
  <c r="BG281"/>
  <c r="BE281"/>
  <c r="T281"/>
  <c r="R281"/>
  <c r="P281"/>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4"/>
  <c r="BH264"/>
  <c r="BG264"/>
  <c r="BE264"/>
  <c r="T264"/>
  <c r="R264"/>
  <c r="P264"/>
  <c r="BI261"/>
  <c r="BH261"/>
  <c r="BG261"/>
  <c r="BE261"/>
  <c r="T261"/>
  <c r="R261"/>
  <c r="P261"/>
  <c r="BI258"/>
  <c r="BH258"/>
  <c r="BG258"/>
  <c r="BE258"/>
  <c r="T258"/>
  <c r="R258"/>
  <c r="P258"/>
  <c r="BI255"/>
  <c r="BH255"/>
  <c r="BG255"/>
  <c r="BE255"/>
  <c r="T255"/>
  <c r="R255"/>
  <c r="P255"/>
  <c r="BI252"/>
  <c r="BH252"/>
  <c r="BG252"/>
  <c r="BE252"/>
  <c r="T252"/>
  <c r="R252"/>
  <c r="P252"/>
  <c r="BI249"/>
  <c r="BH249"/>
  <c r="BG249"/>
  <c r="BE249"/>
  <c r="T249"/>
  <c r="R249"/>
  <c r="P249"/>
  <c r="BI246"/>
  <c r="BH246"/>
  <c r="BG246"/>
  <c r="BE246"/>
  <c r="T246"/>
  <c r="R246"/>
  <c r="P246"/>
  <c r="BI243"/>
  <c r="BH243"/>
  <c r="BG243"/>
  <c r="BE243"/>
  <c r="T243"/>
  <c r="R243"/>
  <c r="P243"/>
  <c r="BI240"/>
  <c r="BH240"/>
  <c r="BG240"/>
  <c r="BE240"/>
  <c r="T240"/>
  <c r="R240"/>
  <c r="P240"/>
  <c r="BI237"/>
  <c r="BH237"/>
  <c r="BG237"/>
  <c r="BE237"/>
  <c r="T237"/>
  <c r="R237"/>
  <c r="P237"/>
  <c r="BI233"/>
  <c r="BH233"/>
  <c r="BG233"/>
  <c r="BE233"/>
  <c r="T233"/>
  <c r="R233"/>
  <c r="P233"/>
  <c r="BI231"/>
  <c r="BH231"/>
  <c r="BG231"/>
  <c r="BE231"/>
  <c r="T231"/>
  <c r="R231"/>
  <c r="P231"/>
  <c r="BI229"/>
  <c r="BH229"/>
  <c r="BG229"/>
  <c r="BE229"/>
  <c r="T229"/>
  <c r="R229"/>
  <c r="P229"/>
  <c r="BI227"/>
  <c r="BH227"/>
  <c r="BG227"/>
  <c r="BE227"/>
  <c r="T227"/>
  <c r="R227"/>
  <c r="P227"/>
  <c r="BI224"/>
  <c r="BH224"/>
  <c r="BG224"/>
  <c r="BE224"/>
  <c r="T224"/>
  <c r="R224"/>
  <c r="P224"/>
  <c r="BI221"/>
  <c r="BH221"/>
  <c r="BG221"/>
  <c r="BE221"/>
  <c r="T221"/>
  <c r="R221"/>
  <c r="P221"/>
  <c r="BI219"/>
  <c r="BH219"/>
  <c r="BG219"/>
  <c r="BE219"/>
  <c r="T219"/>
  <c r="R219"/>
  <c r="P219"/>
  <c r="BI215"/>
  <c r="BH215"/>
  <c r="BG215"/>
  <c r="BE215"/>
  <c r="T215"/>
  <c r="R215"/>
  <c r="P215"/>
  <c r="BI212"/>
  <c r="BH212"/>
  <c r="BG212"/>
  <c r="BE212"/>
  <c r="T212"/>
  <c r="R212"/>
  <c r="P212"/>
  <c r="BI209"/>
  <c r="BH209"/>
  <c r="BG209"/>
  <c r="BE209"/>
  <c r="T209"/>
  <c r="R209"/>
  <c r="P209"/>
  <c r="BI206"/>
  <c r="BH206"/>
  <c r="BG206"/>
  <c r="BE206"/>
  <c r="T206"/>
  <c r="R206"/>
  <c r="P206"/>
  <c r="BI200"/>
  <c r="BH200"/>
  <c r="BG200"/>
  <c r="BE200"/>
  <c r="T200"/>
  <c r="R200"/>
  <c r="P200"/>
  <c r="BI197"/>
  <c r="BH197"/>
  <c r="BG197"/>
  <c r="BE197"/>
  <c r="T197"/>
  <c r="R197"/>
  <c r="P197"/>
  <c r="BI193"/>
  <c r="BH193"/>
  <c r="BG193"/>
  <c r="BE193"/>
  <c r="T193"/>
  <c r="T192"/>
  <c r="R193"/>
  <c r="R192"/>
  <c r="P193"/>
  <c r="P192"/>
  <c r="BI188"/>
  <c r="BH188"/>
  <c r="BG188"/>
  <c r="BE188"/>
  <c r="T188"/>
  <c r="R188"/>
  <c r="P188"/>
  <c r="BI186"/>
  <c r="BH186"/>
  <c r="BG186"/>
  <c r="BE186"/>
  <c r="T186"/>
  <c r="R186"/>
  <c r="P186"/>
  <c r="BI182"/>
  <c r="BH182"/>
  <c r="BG182"/>
  <c r="BE182"/>
  <c r="T182"/>
  <c r="R182"/>
  <c r="P182"/>
  <c r="BI174"/>
  <c r="BH174"/>
  <c r="BG174"/>
  <c r="BE174"/>
  <c r="T174"/>
  <c r="R174"/>
  <c r="P174"/>
  <c r="BI171"/>
  <c r="BH171"/>
  <c r="BG171"/>
  <c r="BE171"/>
  <c r="T171"/>
  <c r="R171"/>
  <c r="P171"/>
  <c r="BI168"/>
  <c r="BH168"/>
  <c r="BG168"/>
  <c r="BE168"/>
  <c r="T168"/>
  <c r="R168"/>
  <c r="P168"/>
  <c r="BI164"/>
  <c r="BH164"/>
  <c r="BG164"/>
  <c r="BE164"/>
  <c r="T164"/>
  <c r="R164"/>
  <c r="P164"/>
  <c r="BI161"/>
  <c r="BH161"/>
  <c r="BG161"/>
  <c r="BE161"/>
  <c r="T161"/>
  <c r="R161"/>
  <c r="P161"/>
  <c r="BI158"/>
  <c r="BH158"/>
  <c r="BG158"/>
  <c r="BE158"/>
  <c r="T158"/>
  <c r="R158"/>
  <c r="P158"/>
  <c r="BI155"/>
  <c r="BH155"/>
  <c r="BG155"/>
  <c r="BE155"/>
  <c r="T155"/>
  <c r="R155"/>
  <c r="P155"/>
  <c r="BI152"/>
  <c r="BH152"/>
  <c r="BG152"/>
  <c r="BE152"/>
  <c r="T152"/>
  <c r="R152"/>
  <c r="P152"/>
  <c r="BI150"/>
  <c r="BH150"/>
  <c r="BG150"/>
  <c r="BE150"/>
  <c r="T150"/>
  <c r="R150"/>
  <c r="P150"/>
  <c r="BI147"/>
  <c r="BH147"/>
  <c r="BG147"/>
  <c r="BE147"/>
  <c r="T147"/>
  <c r="R147"/>
  <c r="P147"/>
  <c r="BI144"/>
  <c r="BH144"/>
  <c r="BG144"/>
  <c r="BE144"/>
  <c r="T144"/>
  <c r="R144"/>
  <c r="P144"/>
  <c r="BI141"/>
  <c r="BH141"/>
  <c r="BG141"/>
  <c r="BE141"/>
  <c r="T141"/>
  <c r="R141"/>
  <c r="P141"/>
  <c r="BI138"/>
  <c r="BH138"/>
  <c r="BG138"/>
  <c r="BE138"/>
  <c r="T138"/>
  <c r="R138"/>
  <c r="P138"/>
  <c r="BI135"/>
  <c r="BH135"/>
  <c r="BG135"/>
  <c r="BE135"/>
  <c r="T135"/>
  <c r="R135"/>
  <c r="P135"/>
  <c r="BI132"/>
  <c r="BH132"/>
  <c r="BG132"/>
  <c r="BE132"/>
  <c r="T132"/>
  <c r="R132"/>
  <c r="P132"/>
  <c r="BI129"/>
  <c r="BH129"/>
  <c r="BG129"/>
  <c r="BE129"/>
  <c r="T129"/>
  <c r="R129"/>
  <c r="P129"/>
  <c r="J123"/>
  <c r="J122"/>
  <c r="F122"/>
  <c r="F120"/>
  <c r="E118"/>
  <c r="J92"/>
  <c r="J91"/>
  <c r="F91"/>
  <c r="F89"/>
  <c r="E87"/>
  <c r="J18"/>
  <c r="E18"/>
  <c r="F123"/>
  <c r="J17"/>
  <c r="J12"/>
  <c r="J89"/>
  <c r="E7"/>
  <c r="E116"/>
  <c i="31" r="J37"/>
  <c r="J36"/>
  <c i="1" r="AY133"/>
  <c i="31" r="J35"/>
  <c i="1" r="AX133"/>
  <c i="31" r="BI325"/>
  <c r="BH325"/>
  <c r="BG325"/>
  <c r="BE325"/>
  <c r="T325"/>
  <c r="T324"/>
  <c r="R325"/>
  <c r="R324"/>
  <c r="P325"/>
  <c r="P324"/>
  <c r="BI321"/>
  <c r="BH321"/>
  <c r="BG321"/>
  <c r="BE321"/>
  <c r="T321"/>
  <c r="R321"/>
  <c r="P321"/>
  <c r="BI318"/>
  <c r="BH318"/>
  <c r="BG318"/>
  <c r="BE318"/>
  <c r="T318"/>
  <c r="R318"/>
  <c r="P318"/>
  <c r="BI313"/>
  <c r="BH313"/>
  <c r="BG313"/>
  <c r="BE313"/>
  <c r="T313"/>
  <c r="R313"/>
  <c r="P313"/>
  <c r="BI306"/>
  <c r="BH306"/>
  <c r="BG306"/>
  <c r="BE306"/>
  <c r="T306"/>
  <c r="R306"/>
  <c r="P306"/>
  <c r="BI303"/>
  <c r="BH303"/>
  <c r="BG303"/>
  <c r="BE303"/>
  <c r="T303"/>
  <c r="R303"/>
  <c r="P303"/>
  <c r="BI299"/>
  <c r="BH299"/>
  <c r="BG299"/>
  <c r="BE299"/>
  <c r="T299"/>
  <c r="R299"/>
  <c r="P299"/>
  <c r="BI297"/>
  <c r="BH297"/>
  <c r="BG297"/>
  <c r="BE297"/>
  <c r="T297"/>
  <c r="R297"/>
  <c r="P297"/>
  <c r="BI294"/>
  <c r="BH294"/>
  <c r="BG294"/>
  <c r="BE294"/>
  <c r="T294"/>
  <c r="R294"/>
  <c r="P294"/>
  <c r="BI291"/>
  <c r="BH291"/>
  <c r="BG291"/>
  <c r="BE291"/>
  <c r="T291"/>
  <c r="R291"/>
  <c r="P291"/>
  <c r="BI286"/>
  <c r="BH286"/>
  <c r="BG286"/>
  <c r="BE286"/>
  <c r="T286"/>
  <c r="R286"/>
  <c r="P286"/>
  <c r="BI282"/>
  <c r="BH282"/>
  <c r="BG282"/>
  <c r="BE282"/>
  <c r="T282"/>
  <c r="R282"/>
  <c r="P282"/>
  <c r="BI281"/>
  <c r="BH281"/>
  <c r="BG281"/>
  <c r="BE281"/>
  <c r="T281"/>
  <c r="R281"/>
  <c r="P281"/>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4"/>
  <c r="BH264"/>
  <c r="BG264"/>
  <c r="BE264"/>
  <c r="T264"/>
  <c r="R264"/>
  <c r="P264"/>
  <c r="BI261"/>
  <c r="BH261"/>
  <c r="BG261"/>
  <c r="BE261"/>
  <c r="T261"/>
  <c r="R261"/>
  <c r="P261"/>
  <c r="BI258"/>
  <c r="BH258"/>
  <c r="BG258"/>
  <c r="BE258"/>
  <c r="T258"/>
  <c r="R258"/>
  <c r="P258"/>
  <c r="BI255"/>
  <c r="BH255"/>
  <c r="BG255"/>
  <c r="BE255"/>
  <c r="T255"/>
  <c r="R255"/>
  <c r="P255"/>
  <c r="BI252"/>
  <c r="BH252"/>
  <c r="BG252"/>
  <c r="BE252"/>
  <c r="T252"/>
  <c r="R252"/>
  <c r="P252"/>
  <c r="BI249"/>
  <c r="BH249"/>
  <c r="BG249"/>
  <c r="BE249"/>
  <c r="T249"/>
  <c r="R249"/>
  <c r="P249"/>
  <c r="BI246"/>
  <c r="BH246"/>
  <c r="BG246"/>
  <c r="BE246"/>
  <c r="T246"/>
  <c r="R246"/>
  <c r="P246"/>
  <c r="BI243"/>
  <c r="BH243"/>
  <c r="BG243"/>
  <c r="BE243"/>
  <c r="T243"/>
  <c r="R243"/>
  <c r="P243"/>
  <c r="BI240"/>
  <c r="BH240"/>
  <c r="BG240"/>
  <c r="BE240"/>
  <c r="T240"/>
  <c r="R240"/>
  <c r="P240"/>
  <c r="BI237"/>
  <c r="BH237"/>
  <c r="BG237"/>
  <c r="BE237"/>
  <c r="T237"/>
  <c r="R237"/>
  <c r="P237"/>
  <c r="BI233"/>
  <c r="BH233"/>
  <c r="BG233"/>
  <c r="BE233"/>
  <c r="T233"/>
  <c r="R233"/>
  <c r="P233"/>
  <c r="BI231"/>
  <c r="BH231"/>
  <c r="BG231"/>
  <c r="BE231"/>
  <c r="T231"/>
  <c r="R231"/>
  <c r="P231"/>
  <c r="BI229"/>
  <c r="BH229"/>
  <c r="BG229"/>
  <c r="BE229"/>
  <c r="T229"/>
  <c r="R229"/>
  <c r="P229"/>
  <c r="BI227"/>
  <c r="BH227"/>
  <c r="BG227"/>
  <c r="BE227"/>
  <c r="T227"/>
  <c r="R227"/>
  <c r="P227"/>
  <c r="BI224"/>
  <c r="BH224"/>
  <c r="BG224"/>
  <c r="BE224"/>
  <c r="T224"/>
  <c r="R224"/>
  <c r="P224"/>
  <c r="BI221"/>
  <c r="BH221"/>
  <c r="BG221"/>
  <c r="BE221"/>
  <c r="T221"/>
  <c r="R221"/>
  <c r="P221"/>
  <c r="BI219"/>
  <c r="BH219"/>
  <c r="BG219"/>
  <c r="BE219"/>
  <c r="T219"/>
  <c r="R219"/>
  <c r="P219"/>
  <c r="BI215"/>
  <c r="BH215"/>
  <c r="BG215"/>
  <c r="BE215"/>
  <c r="T215"/>
  <c r="R215"/>
  <c r="P215"/>
  <c r="BI212"/>
  <c r="BH212"/>
  <c r="BG212"/>
  <c r="BE212"/>
  <c r="T212"/>
  <c r="R212"/>
  <c r="P212"/>
  <c r="BI209"/>
  <c r="BH209"/>
  <c r="BG209"/>
  <c r="BE209"/>
  <c r="T209"/>
  <c r="R209"/>
  <c r="P209"/>
  <c r="BI206"/>
  <c r="BH206"/>
  <c r="BG206"/>
  <c r="BE206"/>
  <c r="T206"/>
  <c r="R206"/>
  <c r="P206"/>
  <c r="BI200"/>
  <c r="BH200"/>
  <c r="BG200"/>
  <c r="BE200"/>
  <c r="T200"/>
  <c r="R200"/>
  <c r="P200"/>
  <c r="BI197"/>
  <c r="BH197"/>
  <c r="BG197"/>
  <c r="BE197"/>
  <c r="T197"/>
  <c r="R197"/>
  <c r="P197"/>
  <c r="BI193"/>
  <c r="BH193"/>
  <c r="BG193"/>
  <c r="BE193"/>
  <c r="T193"/>
  <c r="T192"/>
  <c r="R193"/>
  <c r="R192"/>
  <c r="P193"/>
  <c r="P192"/>
  <c r="BI188"/>
  <c r="BH188"/>
  <c r="BG188"/>
  <c r="BE188"/>
  <c r="T188"/>
  <c r="R188"/>
  <c r="P188"/>
  <c r="BI186"/>
  <c r="BH186"/>
  <c r="BG186"/>
  <c r="BE186"/>
  <c r="T186"/>
  <c r="R186"/>
  <c r="P186"/>
  <c r="BI182"/>
  <c r="BH182"/>
  <c r="BG182"/>
  <c r="BE182"/>
  <c r="T182"/>
  <c r="R182"/>
  <c r="P182"/>
  <c r="BI174"/>
  <c r="BH174"/>
  <c r="BG174"/>
  <c r="BE174"/>
  <c r="T174"/>
  <c r="R174"/>
  <c r="P174"/>
  <c r="BI171"/>
  <c r="BH171"/>
  <c r="BG171"/>
  <c r="BE171"/>
  <c r="T171"/>
  <c r="R171"/>
  <c r="P171"/>
  <c r="BI168"/>
  <c r="BH168"/>
  <c r="BG168"/>
  <c r="BE168"/>
  <c r="T168"/>
  <c r="R168"/>
  <c r="P168"/>
  <c r="BI164"/>
  <c r="BH164"/>
  <c r="BG164"/>
  <c r="BE164"/>
  <c r="T164"/>
  <c r="R164"/>
  <c r="P164"/>
  <c r="BI161"/>
  <c r="BH161"/>
  <c r="BG161"/>
  <c r="BE161"/>
  <c r="T161"/>
  <c r="R161"/>
  <c r="P161"/>
  <c r="BI158"/>
  <c r="BH158"/>
  <c r="BG158"/>
  <c r="BE158"/>
  <c r="T158"/>
  <c r="R158"/>
  <c r="P158"/>
  <c r="BI155"/>
  <c r="BH155"/>
  <c r="BG155"/>
  <c r="BE155"/>
  <c r="T155"/>
  <c r="R155"/>
  <c r="P155"/>
  <c r="BI152"/>
  <c r="BH152"/>
  <c r="BG152"/>
  <c r="BE152"/>
  <c r="T152"/>
  <c r="R152"/>
  <c r="P152"/>
  <c r="BI150"/>
  <c r="BH150"/>
  <c r="BG150"/>
  <c r="BE150"/>
  <c r="T150"/>
  <c r="R150"/>
  <c r="P150"/>
  <c r="BI147"/>
  <c r="BH147"/>
  <c r="BG147"/>
  <c r="BE147"/>
  <c r="T147"/>
  <c r="R147"/>
  <c r="P147"/>
  <c r="BI144"/>
  <c r="BH144"/>
  <c r="BG144"/>
  <c r="BE144"/>
  <c r="T144"/>
  <c r="R144"/>
  <c r="P144"/>
  <c r="BI141"/>
  <c r="BH141"/>
  <c r="BG141"/>
  <c r="BE141"/>
  <c r="T141"/>
  <c r="R141"/>
  <c r="P141"/>
  <c r="BI138"/>
  <c r="BH138"/>
  <c r="BG138"/>
  <c r="BE138"/>
  <c r="T138"/>
  <c r="R138"/>
  <c r="P138"/>
  <c r="BI135"/>
  <c r="BH135"/>
  <c r="BG135"/>
  <c r="BE135"/>
  <c r="T135"/>
  <c r="R135"/>
  <c r="P135"/>
  <c r="BI132"/>
  <c r="BH132"/>
  <c r="BG132"/>
  <c r="BE132"/>
  <c r="T132"/>
  <c r="R132"/>
  <c r="P132"/>
  <c r="BI129"/>
  <c r="BH129"/>
  <c r="BG129"/>
  <c r="BE129"/>
  <c r="T129"/>
  <c r="R129"/>
  <c r="P129"/>
  <c r="J123"/>
  <c r="J122"/>
  <c r="F122"/>
  <c r="F120"/>
  <c r="E118"/>
  <c r="J92"/>
  <c r="J91"/>
  <c r="F91"/>
  <c r="F89"/>
  <c r="E87"/>
  <c r="J18"/>
  <c r="E18"/>
  <c r="F123"/>
  <c r="J17"/>
  <c r="J12"/>
  <c r="J89"/>
  <c r="E7"/>
  <c r="E116"/>
  <c i="30" r="J37"/>
  <c r="J36"/>
  <c i="1" r="AY132"/>
  <c i="30" r="J35"/>
  <c i="1" r="AX132"/>
  <c i="30" r="BI321"/>
  <c r="BH321"/>
  <c r="BG321"/>
  <c r="BF321"/>
  <c r="T321"/>
  <c r="T320"/>
  <c r="R321"/>
  <c r="R320"/>
  <c r="P321"/>
  <c r="P320"/>
  <c r="BI318"/>
  <c r="BH318"/>
  <c r="BG318"/>
  <c r="BF318"/>
  <c r="T318"/>
  <c r="R318"/>
  <c r="P318"/>
  <c r="BI315"/>
  <c r="BH315"/>
  <c r="BG315"/>
  <c r="BF315"/>
  <c r="T315"/>
  <c r="R315"/>
  <c r="P315"/>
  <c r="BI310"/>
  <c r="BH310"/>
  <c r="BG310"/>
  <c r="BF310"/>
  <c r="T310"/>
  <c r="T299"/>
  <c r="R310"/>
  <c r="R299"/>
  <c r="P310"/>
  <c r="P299"/>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6"/>
  <c r="BH246"/>
  <c r="BG246"/>
  <c r="BF246"/>
  <c r="T246"/>
  <c r="R246"/>
  <c r="P246"/>
  <c r="BI244"/>
  <c r="BH244"/>
  <c r="BG244"/>
  <c r="BF244"/>
  <c r="T244"/>
  <c r="R244"/>
  <c r="P244"/>
  <c r="BI242"/>
  <c r="BH242"/>
  <c r="BG242"/>
  <c r="BF242"/>
  <c r="T242"/>
  <c r="R242"/>
  <c r="P242"/>
  <c r="BI238"/>
  <c r="BH238"/>
  <c r="BG238"/>
  <c r="BF238"/>
  <c r="T238"/>
  <c r="R238"/>
  <c r="P238"/>
  <c r="BI234"/>
  <c r="BH234"/>
  <c r="BG234"/>
  <c r="BF234"/>
  <c r="T234"/>
  <c r="R234"/>
  <c r="P234"/>
  <c r="BI232"/>
  <c r="BH232"/>
  <c r="BG232"/>
  <c r="BF232"/>
  <c r="T232"/>
  <c r="R232"/>
  <c r="P232"/>
  <c r="BI229"/>
  <c r="BH229"/>
  <c r="BG229"/>
  <c r="BF229"/>
  <c r="T229"/>
  <c r="R229"/>
  <c r="P229"/>
  <c r="BI227"/>
  <c r="BH227"/>
  <c r="BG227"/>
  <c r="BF227"/>
  <c r="T227"/>
  <c r="R227"/>
  <c r="P227"/>
  <c r="BI224"/>
  <c r="BH224"/>
  <c r="BG224"/>
  <c r="BF224"/>
  <c r="T224"/>
  <c r="R224"/>
  <c r="P224"/>
  <c r="BI221"/>
  <c r="BH221"/>
  <c r="BG221"/>
  <c r="BF221"/>
  <c r="T221"/>
  <c r="R221"/>
  <c r="P221"/>
  <c r="BI219"/>
  <c r="BH219"/>
  <c r="BG219"/>
  <c r="BF219"/>
  <c r="T219"/>
  <c r="R219"/>
  <c r="P219"/>
  <c r="BI215"/>
  <c r="BH215"/>
  <c r="BG215"/>
  <c r="BF215"/>
  <c r="T215"/>
  <c r="R215"/>
  <c r="P215"/>
  <c r="BI212"/>
  <c r="BH212"/>
  <c r="BG212"/>
  <c r="BF212"/>
  <c r="T212"/>
  <c r="R212"/>
  <c r="P212"/>
  <c r="BI209"/>
  <c r="BH209"/>
  <c r="BG209"/>
  <c r="BF209"/>
  <c r="T209"/>
  <c r="R209"/>
  <c r="P209"/>
  <c r="BI206"/>
  <c r="BH206"/>
  <c r="BG206"/>
  <c r="BF206"/>
  <c r="T206"/>
  <c r="R206"/>
  <c r="P206"/>
  <c r="BI200"/>
  <c r="BH200"/>
  <c r="BG200"/>
  <c r="BF200"/>
  <c r="T200"/>
  <c r="R200"/>
  <c r="P200"/>
  <c r="BI197"/>
  <c r="BH197"/>
  <c r="BG197"/>
  <c r="BF197"/>
  <c r="T197"/>
  <c r="R197"/>
  <c r="P197"/>
  <c r="BI193"/>
  <c r="BH193"/>
  <c r="BG193"/>
  <c r="BF193"/>
  <c r="T193"/>
  <c r="T192"/>
  <c r="R193"/>
  <c r="R192"/>
  <c r="P193"/>
  <c r="P192"/>
  <c r="BI188"/>
  <c r="BH188"/>
  <c r="BG188"/>
  <c r="BF188"/>
  <c r="T188"/>
  <c r="R188"/>
  <c r="P188"/>
  <c r="BI186"/>
  <c r="BH186"/>
  <c r="BG186"/>
  <c r="BF186"/>
  <c r="T186"/>
  <c r="R186"/>
  <c r="P186"/>
  <c r="BI182"/>
  <c r="BH182"/>
  <c r="BG182"/>
  <c r="BF182"/>
  <c r="T182"/>
  <c r="R182"/>
  <c r="P182"/>
  <c r="BI174"/>
  <c r="BH174"/>
  <c r="BG174"/>
  <c r="BF174"/>
  <c r="T174"/>
  <c r="R174"/>
  <c r="P174"/>
  <c r="BI171"/>
  <c r="BH171"/>
  <c r="BG171"/>
  <c r="BF171"/>
  <c r="T171"/>
  <c r="R171"/>
  <c r="P171"/>
  <c r="BI168"/>
  <c r="BH168"/>
  <c r="BG168"/>
  <c r="BF168"/>
  <c r="T168"/>
  <c r="R168"/>
  <c r="P168"/>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3"/>
  <c r="J122"/>
  <c r="F122"/>
  <c r="F120"/>
  <c r="E118"/>
  <c r="J92"/>
  <c r="J91"/>
  <c r="F91"/>
  <c r="F89"/>
  <c r="E87"/>
  <c r="J18"/>
  <c r="E18"/>
  <c r="F92"/>
  <c r="J17"/>
  <c r="J12"/>
  <c r="J120"/>
  <c r="E7"/>
  <c r="E116"/>
  <c i="29" r="J37"/>
  <c r="J36"/>
  <c i="1" r="AY131"/>
  <c i="29" r="J35"/>
  <c i="1" r="AX131"/>
  <c i="29" r="BI210"/>
  <c r="BH210"/>
  <c r="BG210"/>
  <c r="BE210"/>
  <c r="T210"/>
  <c r="R210"/>
  <c r="P210"/>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6"/>
  <c r="BH196"/>
  <c r="BG196"/>
  <c r="BE196"/>
  <c r="T196"/>
  <c r="R196"/>
  <c r="P196"/>
  <c r="BI190"/>
  <c r="BH190"/>
  <c r="BG190"/>
  <c r="BE190"/>
  <c r="T190"/>
  <c r="R190"/>
  <c r="P190"/>
  <c r="BI187"/>
  <c r="BH187"/>
  <c r="BG187"/>
  <c r="BE187"/>
  <c r="T187"/>
  <c r="R187"/>
  <c r="P187"/>
  <c r="BI185"/>
  <c r="BH185"/>
  <c r="BG185"/>
  <c r="BE185"/>
  <c r="T185"/>
  <c r="R185"/>
  <c r="P185"/>
  <c r="BI182"/>
  <c r="BH182"/>
  <c r="BG182"/>
  <c r="BE182"/>
  <c r="T182"/>
  <c r="R182"/>
  <c r="P182"/>
  <c r="BI179"/>
  <c r="BH179"/>
  <c r="BG179"/>
  <c r="BE179"/>
  <c r="T179"/>
  <c r="R179"/>
  <c r="P179"/>
  <c r="BI177"/>
  <c r="BH177"/>
  <c r="BG177"/>
  <c r="BE177"/>
  <c r="T177"/>
  <c r="R177"/>
  <c r="P177"/>
  <c r="BI175"/>
  <c r="BH175"/>
  <c r="BG175"/>
  <c r="BE175"/>
  <c r="T175"/>
  <c r="R175"/>
  <c r="P175"/>
  <c r="BI173"/>
  <c r="BH173"/>
  <c r="BG173"/>
  <c r="BE173"/>
  <c r="T173"/>
  <c r="R173"/>
  <c r="P173"/>
  <c r="BI170"/>
  <c r="BH170"/>
  <c r="BG170"/>
  <c r="BE170"/>
  <c r="T170"/>
  <c r="R170"/>
  <c r="P170"/>
  <c r="BI167"/>
  <c r="BH167"/>
  <c r="BG167"/>
  <c r="BE167"/>
  <c r="T167"/>
  <c r="R167"/>
  <c r="P167"/>
  <c r="BI164"/>
  <c r="BH164"/>
  <c r="BG164"/>
  <c r="BE164"/>
  <c r="T164"/>
  <c r="R164"/>
  <c r="P164"/>
  <c r="BI161"/>
  <c r="BH161"/>
  <c r="BG161"/>
  <c r="BE161"/>
  <c r="T161"/>
  <c r="R161"/>
  <c r="P161"/>
  <c r="BI158"/>
  <c r="BH158"/>
  <c r="BG158"/>
  <c r="BE158"/>
  <c r="T158"/>
  <c r="T157"/>
  <c r="R158"/>
  <c r="R157"/>
  <c r="P158"/>
  <c r="P157"/>
  <c r="BI153"/>
  <c r="BH153"/>
  <c r="BG153"/>
  <c r="BE153"/>
  <c r="T153"/>
  <c r="R153"/>
  <c r="P153"/>
  <c r="BI151"/>
  <c r="BH151"/>
  <c r="BG151"/>
  <c r="BE151"/>
  <c r="T151"/>
  <c r="R151"/>
  <c r="P151"/>
  <c r="BI147"/>
  <c r="BH147"/>
  <c r="BG147"/>
  <c r="BE147"/>
  <c r="T147"/>
  <c r="R147"/>
  <c r="P147"/>
  <c r="BI143"/>
  <c r="BH143"/>
  <c r="BG143"/>
  <c r="BE143"/>
  <c r="T143"/>
  <c r="R143"/>
  <c r="P143"/>
  <c r="BI140"/>
  <c r="BH140"/>
  <c r="BG140"/>
  <c r="BE140"/>
  <c r="T140"/>
  <c r="R140"/>
  <c r="P140"/>
  <c r="BI137"/>
  <c r="BH137"/>
  <c r="BG137"/>
  <c r="BE137"/>
  <c r="T137"/>
  <c r="R137"/>
  <c r="P137"/>
  <c r="BI134"/>
  <c r="BH134"/>
  <c r="BG134"/>
  <c r="BE134"/>
  <c r="T134"/>
  <c r="R134"/>
  <c r="P134"/>
  <c r="BI132"/>
  <c r="BH132"/>
  <c r="BG132"/>
  <c r="BE132"/>
  <c r="T132"/>
  <c r="R132"/>
  <c r="P132"/>
  <c r="BI130"/>
  <c r="BH130"/>
  <c r="BG130"/>
  <c r="BE130"/>
  <c r="T130"/>
  <c r="R130"/>
  <c r="P130"/>
  <c r="BI127"/>
  <c r="BH127"/>
  <c r="BG127"/>
  <c r="BE127"/>
  <c r="T127"/>
  <c r="R127"/>
  <c r="P127"/>
  <c r="J121"/>
  <c r="J120"/>
  <c r="F120"/>
  <c r="F118"/>
  <c r="E116"/>
  <c r="J92"/>
  <c r="J91"/>
  <c r="F91"/>
  <c r="F89"/>
  <c r="E87"/>
  <c r="J18"/>
  <c r="E18"/>
  <c r="F92"/>
  <c r="J17"/>
  <c r="J12"/>
  <c r="J118"/>
  <c r="E7"/>
  <c r="E114"/>
  <c i="28" r="J37"/>
  <c r="J36"/>
  <c i="1" r="AY130"/>
  <c i="28" r="J35"/>
  <c i="1" r="AX130"/>
  <c i="28" r="BI215"/>
  <c r="BH215"/>
  <c r="BG215"/>
  <c r="BE215"/>
  <c r="T215"/>
  <c r="R215"/>
  <c r="P215"/>
  <c r="BI212"/>
  <c r="BH212"/>
  <c r="BG212"/>
  <c r="BE212"/>
  <c r="T212"/>
  <c r="R212"/>
  <c r="P212"/>
  <c r="BI210"/>
  <c r="BH210"/>
  <c r="BG210"/>
  <c r="BE210"/>
  <c r="T210"/>
  <c r="R210"/>
  <c r="P210"/>
  <c r="BI208"/>
  <c r="BH208"/>
  <c r="BG208"/>
  <c r="BE208"/>
  <c r="T208"/>
  <c r="R208"/>
  <c r="P208"/>
  <c r="BI206"/>
  <c r="BH206"/>
  <c r="BG206"/>
  <c r="BE206"/>
  <c r="T206"/>
  <c r="R206"/>
  <c r="P206"/>
  <c r="BI204"/>
  <c r="BH204"/>
  <c r="BG204"/>
  <c r="BE204"/>
  <c r="T204"/>
  <c r="R204"/>
  <c r="P204"/>
  <c r="BI201"/>
  <c r="BH201"/>
  <c r="BG201"/>
  <c r="BE201"/>
  <c r="T201"/>
  <c r="R201"/>
  <c r="P201"/>
  <c r="BI195"/>
  <c r="BH195"/>
  <c r="BG195"/>
  <c r="BE195"/>
  <c r="T195"/>
  <c r="R195"/>
  <c r="P195"/>
  <c r="BI192"/>
  <c r="BH192"/>
  <c r="BG192"/>
  <c r="BE192"/>
  <c r="T192"/>
  <c r="R192"/>
  <c r="P192"/>
  <c r="BI190"/>
  <c r="BH190"/>
  <c r="BG190"/>
  <c r="BE190"/>
  <c r="T190"/>
  <c r="R190"/>
  <c r="P190"/>
  <c r="BI187"/>
  <c r="BH187"/>
  <c r="BG187"/>
  <c r="BE187"/>
  <c r="T187"/>
  <c r="R187"/>
  <c r="P187"/>
  <c r="BI184"/>
  <c r="BH184"/>
  <c r="BG184"/>
  <c r="BE184"/>
  <c r="T184"/>
  <c r="R184"/>
  <c r="P184"/>
  <c r="BI182"/>
  <c r="BH182"/>
  <c r="BG182"/>
  <c r="BE182"/>
  <c r="T182"/>
  <c r="R182"/>
  <c r="P182"/>
  <c r="BI180"/>
  <c r="BH180"/>
  <c r="BG180"/>
  <c r="BE180"/>
  <c r="T180"/>
  <c r="R180"/>
  <c r="P180"/>
  <c r="BI178"/>
  <c r="BH178"/>
  <c r="BG178"/>
  <c r="BE178"/>
  <c r="T178"/>
  <c r="R178"/>
  <c r="P178"/>
  <c r="BI175"/>
  <c r="BH175"/>
  <c r="BG175"/>
  <c r="BE175"/>
  <c r="T175"/>
  <c r="R175"/>
  <c r="P175"/>
  <c r="BI172"/>
  <c r="BH172"/>
  <c r="BG172"/>
  <c r="BE172"/>
  <c r="T172"/>
  <c r="R172"/>
  <c r="P172"/>
  <c r="BI169"/>
  <c r="BH169"/>
  <c r="BG169"/>
  <c r="BE169"/>
  <c r="T169"/>
  <c r="R169"/>
  <c r="P169"/>
  <c r="BI166"/>
  <c r="BH166"/>
  <c r="BG166"/>
  <c r="BE166"/>
  <c r="T166"/>
  <c r="R166"/>
  <c r="P166"/>
  <c r="BI163"/>
  <c r="BH163"/>
  <c r="BG163"/>
  <c r="BE163"/>
  <c r="T163"/>
  <c r="T162"/>
  <c r="R163"/>
  <c r="R162"/>
  <c r="P163"/>
  <c r="P162"/>
  <c r="BI158"/>
  <c r="BH158"/>
  <c r="BG158"/>
  <c r="BE158"/>
  <c r="T158"/>
  <c r="R158"/>
  <c r="P158"/>
  <c r="BI156"/>
  <c r="BH156"/>
  <c r="BG156"/>
  <c r="BE156"/>
  <c r="T156"/>
  <c r="R156"/>
  <c r="P156"/>
  <c r="BI152"/>
  <c r="BH152"/>
  <c r="BG152"/>
  <c r="BE152"/>
  <c r="T152"/>
  <c r="R152"/>
  <c r="P152"/>
  <c r="BI146"/>
  <c r="BH146"/>
  <c r="BG146"/>
  <c r="BE146"/>
  <c r="T146"/>
  <c r="R146"/>
  <c r="P146"/>
  <c r="BI143"/>
  <c r="BH143"/>
  <c r="BG143"/>
  <c r="BE143"/>
  <c r="T143"/>
  <c r="R143"/>
  <c r="P143"/>
  <c r="BI140"/>
  <c r="BH140"/>
  <c r="BG140"/>
  <c r="BE140"/>
  <c r="T140"/>
  <c r="R140"/>
  <c r="P140"/>
  <c r="BI137"/>
  <c r="BH137"/>
  <c r="BG137"/>
  <c r="BE137"/>
  <c r="T137"/>
  <c r="R137"/>
  <c r="P137"/>
  <c r="BI135"/>
  <c r="BH135"/>
  <c r="BG135"/>
  <c r="BE135"/>
  <c r="T135"/>
  <c r="R135"/>
  <c r="P135"/>
  <c r="BI133"/>
  <c r="BH133"/>
  <c r="BG133"/>
  <c r="BE133"/>
  <c r="T133"/>
  <c r="R133"/>
  <c r="P133"/>
  <c r="BI130"/>
  <c r="BH130"/>
  <c r="BG130"/>
  <c r="BE130"/>
  <c r="T130"/>
  <c r="R130"/>
  <c r="P130"/>
  <c r="BI127"/>
  <c r="BH127"/>
  <c r="BG127"/>
  <c r="BE127"/>
  <c r="T127"/>
  <c r="R127"/>
  <c r="P127"/>
  <c r="J121"/>
  <c r="J120"/>
  <c r="F120"/>
  <c r="F118"/>
  <c r="E116"/>
  <c r="J92"/>
  <c r="J91"/>
  <c r="F91"/>
  <c r="F89"/>
  <c r="E87"/>
  <c r="J18"/>
  <c r="E18"/>
  <c r="F121"/>
  <c r="J17"/>
  <c r="J12"/>
  <c r="J118"/>
  <c r="E7"/>
  <c r="E85"/>
  <c i="27" r="J37"/>
  <c r="J36"/>
  <c i="1" r="AY129"/>
  <c i="27" r="J35"/>
  <c i="1" r="AX129"/>
  <c i="27"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5"/>
  <c r="BH195"/>
  <c r="BG195"/>
  <c r="BF195"/>
  <c r="T195"/>
  <c r="R195"/>
  <c r="P195"/>
  <c r="BI192"/>
  <c r="BH192"/>
  <c r="BG192"/>
  <c r="BF192"/>
  <c r="T192"/>
  <c r="R192"/>
  <c r="P192"/>
  <c r="BI190"/>
  <c r="BH190"/>
  <c r="BG190"/>
  <c r="BF190"/>
  <c r="T190"/>
  <c r="R190"/>
  <c r="P190"/>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T162"/>
  <c r="R163"/>
  <c r="R162"/>
  <c r="P163"/>
  <c r="P162"/>
  <c r="BI158"/>
  <c r="BH158"/>
  <c r="BG158"/>
  <c r="BF158"/>
  <c r="T158"/>
  <c r="R158"/>
  <c r="P158"/>
  <c r="BI156"/>
  <c r="BH156"/>
  <c r="BG156"/>
  <c r="BF156"/>
  <c r="T156"/>
  <c r="R156"/>
  <c r="P156"/>
  <c r="BI152"/>
  <c r="BH152"/>
  <c r="BG152"/>
  <c r="BF152"/>
  <c r="T152"/>
  <c r="R152"/>
  <c r="P152"/>
  <c r="BI146"/>
  <c r="BH146"/>
  <c r="BG146"/>
  <c r="BF146"/>
  <c r="T146"/>
  <c r="R146"/>
  <c r="P146"/>
  <c r="BI143"/>
  <c r="BH143"/>
  <c r="BG143"/>
  <c r="BF143"/>
  <c r="T143"/>
  <c r="R143"/>
  <c r="P143"/>
  <c r="BI140"/>
  <c r="BH140"/>
  <c r="BG140"/>
  <c r="BF140"/>
  <c r="T140"/>
  <c r="R140"/>
  <c r="P140"/>
  <c r="BI137"/>
  <c r="BH137"/>
  <c r="BG137"/>
  <c r="BF137"/>
  <c r="T137"/>
  <c r="R137"/>
  <c r="P137"/>
  <c r="BI135"/>
  <c r="BH135"/>
  <c r="BG135"/>
  <c r="BF135"/>
  <c r="T135"/>
  <c r="R135"/>
  <c r="P135"/>
  <c r="BI133"/>
  <c r="BH133"/>
  <c r="BG133"/>
  <c r="BF133"/>
  <c r="T133"/>
  <c r="R133"/>
  <c r="P133"/>
  <c r="BI130"/>
  <c r="BH130"/>
  <c r="BG130"/>
  <c r="BF130"/>
  <c r="T130"/>
  <c r="R130"/>
  <c r="P130"/>
  <c r="BI127"/>
  <c r="BH127"/>
  <c r="BG127"/>
  <c r="BF127"/>
  <c r="T127"/>
  <c r="R127"/>
  <c r="P127"/>
  <c r="J121"/>
  <c r="J120"/>
  <c r="F120"/>
  <c r="F118"/>
  <c r="E116"/>
  <c r="J92"/>
  <c r="J91"/>
  <c r="F91"/>
  <c r="F89"/>
  <c r="E87"/>
  <c r="J18"/>
  <c r="E18"/>
  <c r="F92"/>
  <c r="J17"/>
  <c r="J12"/>
  <c r="J118"/>
  <c r="E7"/>
  <c r="E114"/>
  <c i="26" r="J37"/>
  <c r="J36"/>
  <c i="1" r="AY128"/>
  <c i="26" r="J35"/>
  <c i="1" r="AX128"/>
  <c i="26" r="BI232"/>
  <c r="BH232"/>
  <c r="BG232"/>
  <c r="BF232"/>
  <c r="T232"/>
  <c r="T231"/>
  <c r="R232"/>
  <c r="R231"/>
  <c r="P232"/>
  <c r="P231"/>
  <c r="BI230"/>
  <c r="BH230"/>
  <c r="BG230"/>
  <c r="BF230"/>
  <c r="T230"/>
  <c r="R230"/>
  <c r="P230"/>
  <c r="BI228"/>
  <c r="BH228"/>
  <c r="BG228"/>
  <c r="BF228"/>
  <c r="T228"/>
  <c r="R228"/>
  <c r="P228"/>
  <c r="BI225"/>
  <c r="BH225"/>
  <c r="BG225"/>
  <c r="BF225"/>
  <c r="T225"/>
  <c r="R225"/>
  <c r="P225"/>
  <c r="BI223"/>
  <c r="BH223"/>
  <c r="BG223"/>
  <c r="BF223"/>
  <c r="T223"/>
  <c r="R223"/>
  <c r="P223"/>
  <c r="BI222"/>
  <c r="BH222"/>
  <c r="BG222"/>
  <c r="BF222"/>
  <c r="T222"/>
  <c r="R222"/>
  <c r="P222"/>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4"/>
  <c r="BH184"/>
  <c r="BG184"/>
  <c r="BF184"/>
  <c r="T184"/>
  <c r="R184"/>
  <c r="P184"/>
  <c r="BI179"/>
  <c r="BH179"/>
  <c r="BG179"/>
  <c r="BF179"/>
  <c r="T179"/>
  <c r="R179"/>
  <c r="P179"/>
  <c r="BI174"/>
  <c r="BH174"/>
  <c r="BG174"/>
  <c r="BF174"/>
  <c r="T174"/>
  <c r="R174"/>
  <c r="P174"/>
  <c r="BI169"/>
  <c r="BH169"/>
  <c r="BG169"/>
  <c r="BF169"/>
  <c r="T169"/>
  <c r="R169"/>
  <c r="P169"/>
  <c r="BI165"/>
  <c r="BH165"/>
  <c r="BG165"/>
  <c r="BF165"/>
  <c r="T165"/>
  <c r="R165"/>
  <c r="P165"/>
  <c r="BI161"/>
  <c r="BH161"/>
  <c r="BG161"/>
  <c r="BF161"/>
  <c r="T161"/>
  <c r="R161"/>
  <c r="P161"/>
  <c r="BI156"/>
  <c r="BH156"/>
  <c r="BG156"/>
  <c r="BF156"/>
  <c r="T156"/>
  <c r="R156"/>
  <c r="P156"/>
  <c r="BI152"/>
  <c r="BH152"/>
  <c r="BG152"/>
  <c r="BF152"/>
  <c r="T152"/>
  <c r="R152"/>
  <c r="P152"/>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8"/>
  <c r="BH128"/>
  <c r="BG128"/>
  <c r="BF128"/>
  <c r="T128"/>
  <c r="R128"/>
  <c r="P128"/>
  <c r="BI125"/>
  <c r="BH125"/>
  <c r="BG125"/>
  <c r="BF125"/>
  <c r="T125"/>
  <c r="T124"/>
  <c r="R125"/>
  <c r="R124"/>
  <c r="P125"/>
  <c r="P124"/>
  <c r="J119"/>
  <c r="F119"/>
  <c r="F117"/>
  <c r="E115"/>
  <c r="J91"/>
  <c r="F91"/>
  <c r="F89"/>
  <c r="E87"/>
  <c r="J24"/>
  <c r="E24"/>
  <c r="J120"/>
  <c r="J23"/>
  <c r="J18"/>
  <c r="E18"/>
  <c r="F120"/>
  <c r="J17"/>
  <c r="J12"/>
  <c r="J117"/>
  <c r="E7"/>
  <c r="E85"/>
  <c i="25" r="J39"/>
  <c r="J38"/>
  <c i="1" r="AY127"/>
  <c i="25" r="J37"/>
  <c i="1" r="AX127"/>
  <c i="25" r="BI192"/>
  <c r="BH192"/>
  <c r="BG192"/>
  <c r="BF192"/>
  <c r="T192"/>
  <c r="R192"/>
  <c r="P192"/>
  <c r="BI190"/>
  <c r="BH190"/>
  <c r="BG190"/>
  <c r="BF190"/>
  <c r="T190"/>
  <c r="R190"/>
  <c r="P190"/>
  <c r="BI188"/>
  <c r="BH188"/>
  <c r="BG188"/>
  <c r="BF188"/>
  <c r="T188"/>
  <c r="R188"/>
  <c r="P188"/>
  <c r="BI184"/>
  <c r="BH184"/>
  <c r="BG184"/>
  <c r="BF184"/>
  <c r="T184"/>
  <c r="R184"/>
  <c r="P184"/>
  <c r="BI182"/>
  <c r="BH182"/>
  <c r="BG182"/>
  <c r="BF182"/>
  <c r="T182"/>
  <c r="R182"/>
  <c r="P182"/>
  <c r="BI180"/>
  <c r="BH180"/>
  <c r="BG180"/>
  <c r="BF180"/>
  <c r="T180"/>
  <c r="R180"/>
  <c r="P180"/>
  <c r="BI178"/>
  <c r="BH178"/>
  <c r="BG178"/>
  <c r="BF178"/>
  <c r="T178"/>
  <c r="R178"/>
  <c r="P178"/>
  <c r="BI175"/>
  <c r="BH175"/>
  <c r="BG175"/>
  <c r="BF175"/>
  <c r="T175"/>
  <c r="T174"/>
  <c r="R175"/>
  <c r="R174"/>
  <c r="P175"/>
  <c r="P174"/>
  <c r="BI173"/>
  <c r="BH173"/>
  <c r="BG173"/>
  <c r="BF173"/>
  <c r="T173"/>
  <c r="T172"/>
  <c r="R173"/>
  <c r="R172"/>
  <c r="P173"/>
  <c r="P172"/>
  <c r="BI171"/>
  <c r="BH171"/>
  <c r="BG171"/>
  <c r="BF171"/>
  <c r="T171"/>
  <c r="R171"/>
  <c r="P171"/>
  <c r="BI170"/>
  <c r="BH170"/>
  <c r="BG170"/>
  <c r="BF170"/>
  <c r="T170"/>
  <c r="R170"/>
  <c r="P170"/>
  <c r="BI168"/>
  <c r="BH168"/>
  <c r="BG168"/>
  <c r="BF168"/>
  <c r="T168"/>
  <c r="R168"/>
  <c r="P168"/>
  <c r="BI167"/>
  <c r="BH167"/>
  <c r="BG167"/>
  <c r="BF167"/>
  <c r="T167"/>
  <c r="R167"/>
  <c r="P167"/>
  <c r="BI164"/>
  <c r="BH164"/>
  <c r="BG164"/>
  <c r="BF164"/>
  <c r="T164"/>
  <c r="R164"/>
  <c r="P164"/>
  <c r="BI160"/>
  <c r="BH160"/>
  <c r="BG160"/>
  <c r="BF160"/>
  <c r="T160"/>
  <c r="R160"/>
  <c r="P160"/>
  <c r="BI156"/>
  <c r="BH156"/>
  <c r="BG156"/>
  <c r="BF156"/>
  <c r="T156"/>
  <c r="R156"/>
  <c r="P156"/>
  <c r="BI153"/>
  <c r="BH153"/>
  <c r="BG153"/>
  <c r="BF153"/>
  <c r="T153"/>
  <c r="R153"/>
  <c r="P153"/>
  <c r="BI150"/>
  <c r="BH150"/>
  <c r="BG150"/>
  <c r="BF150"/>
  <c r="T150"/>
  <c r="R150"/>
  <c r="P150"/>
  <c r="BI147"/>
  <c r="BH147"/>
  <c r="BG147"/>
  <c r="BF147"/>
  <c r="T147"/>
  <c r="R147"/>
  <c r="P147"/>
  <c r="BI146"/>
  <c r="BH146"/>
  <c r="BG146"/>
  <c r="BF146"/>
  <c r="T146"/>
  <c r="R146"/>
  <c r="P146"/>
  <c r="BI145"/>
  <c r="BH145"/>
  <c r="BG145"/>
  <c r="BF145"/>
  <c r="T145"/>
  <c r="R145"/>
  <c r="P145"/>
  <c r="BI143"/>
  <c r="BH143"/>
  <c r="BG143"/>
  <c r="BF143"/>
  <c r="T143"/>
  <c r="R143"/>
  <c r="P143"/>
  <c r="BI139"/>
  <c r="BH139"/>
  <c r="BG139"/>
  <c r="BF139"/>
  <c r="T139"/>
  <c r="R139"/>
  <c r="P139"/>
  <c r="BI136"/>
  <c r="BH136"/>
  <c r="BG136"/>
  <c r="BF136"/>
  <c r="T136"/>
  <c r="R136"/>
  <c r="P136"/>
  <c r="BI133"/>
  <c r="BH133"/>
  <c r="BG133"/>
  <c r="BF133"/>
  <c r="T133"/>
  <c r="R133"/>
  <c r="P133"/>
  <c r="J126"/>
  <c r="F126"/>
  <c r="F124"/>
  <c r="E122"/>
  <c r="J93"/>
  <c r="F93"/>
  <c r="F91"/>
  <c r="E89"/>
  <c r="J26"/>
  <c r="E26"/>
  <c r="J127"/>
  <c r="J25"/>
  <c r="J20"/>
  <c r="E20"/>
  <c r="F127"/>
  <c r="J19"/>
  <c r="J14"/>
  <c r="J124"/>
  <c r="E7"/>
  <c r="E118"/>
  <c i="24" r="J39"/>
  <c r="J38"/>
  <c i="1" r="AY125"/>
  <c i="24" r="J37"/>
  <c i="1" r="AX125"/>
  <c i="24" r="BI204"/>
  <c r="BH204"/>
  <c r="BG204"/>
  <c r="BF204"/>
  <c r="T204"/>
  <c r="T203"/>
  <c r="T202"/>
  <c r="R204"/>
  <c r="R203"/>
  <c r="R202"/>
  <c r="P204"/>
  <c r="P203"/>
  <c r="P202"/>
  <c r="BI201"/>
  <c r="BH201"/>
  <c r="BG201"/>
  <c r="BF201"/>
  <c r="T201"/>
  <c r="T200"/>
  <c r="R201"/>
  <c r="R200"/>
  <c r="P201"/>
  <c r="P200"/>
  <c r="BI198"/>
  <c r="BH198"/>
  <c r="BG198"/>
  <c r="BF198"/>
  <c r="T198"/>
  <c r="R198"/>
  <c r="P198"/>
  <c r="BI197"/>
  <c r="BH197"/>
  <c r="BG197"/>
  <c r="BF197"/>
  <c r="T197"/>
  <c r="R197"/>
  <c r="P197"/>
  <c r="BI195"/>
  <c r="BH195"/>
  <c r="BG195"/>
  <c r="BF195"/>
  <c r="T195"/>
  <c r="R195"/>
  <c r="P195"/>
  <c r="BI191"/>
  <c r="BH191"/>
  <c r="BG191"/>
  <c r="BF191"/>
  <c r="T191"/>
  <c r="R191"/>
  <c r="P191"/>
  <c r="BI188"/>
  <c r="BH188"/>
  <c r="BG188"/>
  <c r="BF188"/>
  <c r="T188"/>
  <c r="R188"/>
  <c r="P188"/>
  <c r="BI187"/>
  <c r="BH187"/>
  <c r="BG187"/>
  <c r="BF187"/>
  <c r="T187"/>
  <c r="R187"/>
  <c r="P187"/>
  <c r="BI184"/>
  <c r="BH184"/>
  <c r="BG184"/>
  <c r="BF184"/>
  <c r="T184"/>
  <c r="R184"/>
  <c r="P184"/>
  <c r="BI183"/>
  <c r="BH183"/>
  <c r="BG183"/>
  <c r="BF183"/>
  <c r="T183"/>
  <c r="R183"/>
  <c r="P183"/>
  <c r="BI180"/>
  <c r="BH180"/>
  <c r="BG180"/>
  <c r="BF180"/>
  <c r="T180"/>
  <c r="R180"/>
  <c r="P180"/>
  <c r="BI179"/>
  <c r="BH179"/>
  <c r="BG179"/>
  <c r="BF179"/>
  <c r="T179"/>
  <c r="R179"/>
  <c r="P179"/>
  <c r="BI176"/>
  <c r="BH176"/>
  <c r="BG176"/>
  <c r="BF176"/>
  <c r="T176"/>
  <c r="R176"/>
  <c r="P176"/>
  <c r="BI175"/>
  <c r="BH175"/>
  <c r="BG175"/>
  <c r="BF175"/>
  <c r="T175"/>
  <c r="R175"/>
  <c r="P175"/>
  <c r="BI172"/>
  <c r="BH172"/>
  <c r="BG172"/>
  <c r="BF172"/>
  <c r="T172"/>
  <c r="R172"/>
  <c r="P172"/>
  <c r="BI171"/>
  <c r="BH171"/>
  <c r="BG171"/>
  <c r="BF171"/>
  <c r="T171"/>
  <c r="R171"/>
  <c r="P171"/>
  <c r="BI169"/>
  <c r="BH169"/>
  <c r="BG169"/>
  <c r="BF169"/>
  <c r="T169"/>
  <c r="R169"/>
  <c r="P169"/>
  <c r="BI168"/>
  <c r="BH168"/>
  <c r="BG168"/>
  <c r="BF168"/>
  <c r="T168"/>
  <c r="R168"/>
  <c r="P168"/>
  <c r="BI166"/>
  <c r="BH166"/>
  <c r="BG166"/>
  <c r="BF166"/>
  <c r="T166"/>
  <c r="R166"/>
  <c r="P166"/>
  <c r="BI165"/>
  <c r="BH165"/>
  <c r="BG165"/>
  <c r="BF165"/>
  <c r="T165"/>
  <c r="R165"/>
  <c r="P165"/>
  <c r="BI162"/>
  <c r="BH162"/>
  <c r="BG162"/>
  <c r="BF162"/>
  <c r="T162"/>
  <c r="R162"/>
  <c r="P162"/>
  <c r="BI161"/>
  <c r="BH161"/>
  <c r="BG161"/>
  <c r="BF161"/>
  <c r="T161"/>
  <c r="R161"/>
  <c r="P161"/>
  <c r="BI158"/>
  <c r="BH158"/>
  <c r="BG158"/>
  <c r="BF158"/>
  <c r="T158"/>
  <c r="R158"/>
  <c r="P158"/>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2"/>
  <c r="BH142"/>
  <c r="BG142"/>
  <c r="BF142"/>
  <c r="T142"/>
  <c r="R142"/>
  <c r="P142"/>
  <c r="BI138"/>
  <c r="BH138"/>
  <c r="BG138"/>
  <c r="BF138"/>
  <c r="T138"/>
  <c r="R138"/>
  <c r="P138"/>
  <c r="BI134"/>
  <c r="BH134"/>
  <c r="BG134"/>
  <c r="BF134"/>
  <c r="T134"/>
  <c r="R134"/>
  <c r="P134"/>
  <c r="BI133"/>
  <c r="BH133"/>
  <c r="BG133"/>
  <c r="BF133"/>
  <c r="T133"/>
  <c r="R133"/>
  <c r="P133"/>
  <c r="BI132"/>
  <c r="BH132"/>
  <c r="BG132"/>
  <c r="BF132"/>
  <c r="T132"/>
  <c r="R132"/>
  <c r="P132"/>
  <c r="BI131"/>
  <c r="BH131"/>
  <c r="BG131"/>
  <c r="BF131"/>
  <c r="T131"/>
  <c r="R131"/>
  <c r="P131"/>
  <c r="J124"/>
  <c r="F124"/>
  <c r="F122"/>
  <c r="E120"/>
  <c r="J93"/>
  <c r="F93"/>
  <c r="F91"/>
  <c r="E89"/>
  <c r="J26"/>
  <c r="E26"/>
  <c r="J125"/>
  <c r="J25"/>
  <c r="J20"/>
  <c r="E20"/>
  <c r="F94"/>
  <c r="J19"/>
  <c r="J14"/>
  <c r="J122"/>
  <c r="E7"/>
  <c r="E85"/>
  <c i="23" r="J39"/>
  <c r="J38"/>
  <c i="1" r="AY123"/>
  <c i="23" r="J37"/>
  <c i="1" r="AX123"/>
  <c i="23" r="BI248"/>
  <c r="BH248"/>
  <c r="BG248"/>
  <c r="BF248"/>
  <c r="T248"/>
  <c r="T247"/>
  <c r="T246"/>
  <c r="R248"/>
  <c r="R247"/>
  <c r="R246"/>
  <c r="P248"/>
  <c r="P247"/>
  <c r="P246"/>
  <c r="BI244"/>
  <c r="BH244"/>
  <c r="BG244"/>
  <c r="BF244"/>
  <c r="T244"/>
  <c r="R244"/>
  <c r="P244"/>
  <c r="BI243"/>
  <c r="BH243"/>
  <c r="BG243"/>
  <c r="BF243"/>
  <c r="T243"/>
  <c r="R243"/>
  <c r="P243"/>
  <c r="BI240"/>
  <c r="BH240"/>
  <c r="BG240"/>
  <c r="BF240"/>
  <c r="T240"/>
  <c r="T239"/>
  <c r="R240"/>
  <c r="R239"/>
  <c r="P240"/>
  <c r="P239"/>
  <c r="BI237"/>
  <c r="BH237"/>
  <c r="BG237"/>
  <c r="BF237"/>
  <c r="T237"/>
  <c r="R237"/>
  <c r="P237"/>
  <c r="BI236"/>
  <c r="BH236"/>
  <c r="BG236"/>
  <c r="BF236"/>
  <c r="T236"/>
  <c r="R236"/>
  <c r="P236"/>
  <c r="BI234"/>
  <c r="BH234"/>
  <c r="BG234"/>
  <c r="BF234"/>
  <c r="T234"/>
  <c r="R234"/>
  <c r="P234"/>
  <c r="BI232"/>
  <c r="BH232"/>
  <c r="BG232"/>
  <c r="BF232"/>
  <c r="T232"/>
  <c r="R232"/>
  <c r="P232"/>
  <c r="BI231"/>
  <c r="BH231"/>
  <c r="BG231"/>
  <c r="BF231"/>
  <c r="T231"/>
  <c r="R231"/>
  <c r="P231"/>
  <c r="BI228"/>
  <c r="BH228"/>
  <c r="BG228"/>
  <c r="BF228"/>
  <c r="T228"/>
  <c r="R228"/>
  <c r="P228"/>
  <c r="BI227"/>
  <c r="BH227"/>
  <c r="BG227"/>
  <c r="BF227"/>
  <c r="T227"/>
  <c r="R227"/>
  <c r="P227"/>
  <c r="BI226"/>
  <c r="BH226"/>
  <c r="BG226"/>
  <c r="BF226"/>
  <c r="T226"/>
  <c r="R226"/>
  <c r="P226"/>
  <c r="BI223"/>
  <c r="BH223"/>
  <c r="BG223"/>
  <c r="BF223"/>
  <c r="T223"/>
  <c r="R223"/>
  <c r="P223"/>
  <c r="BI222"/>
  <c r="BH222"/>
  <c r="BG222"/>
  <c r="BF222"/>
  <c r="T222"/>
  <c r="R222"/>
  <c r="P222"/>
  <c r="BI219"/>
  <c r="BH219"/>
  <c r="BG219"/>
  <c r="BF219"/>
  <c r="T219"/>
  <c r="R219"/>
  <c r="P219"/>
  <c r="BI218"/>
  <c r="BH218"/>
  <c r="BG218"/>
  <c r="BF218"/>
  <c r="T218"/>
  <c r="R218"/>
  <c r="P218"/>
  <c r="BI215"/>
  <c r="BH215"/>
  <c r="BG215"/>
  <c r="BF215"/>
  <c r="T215"/>
  <c r="R215"/>
  <c r="P215"/>
  <c r="BI214"/>
  <c r="BH214"/>
  <c r="BG214"/>
  <c r="BF214"/>
  <c r="T214"/>
  <c r="R214"/>
  <c r="P214"/>
  <c r="BI211"/>
  <c r="BH211"/>
  <c r="BG211"/>
  <c r="BF211"/>
  <c r="T211"/>
  <c r="R211"/>
  <c r="P211"/>
  <c r="BI210"/>
  <c r="BH210"/>
  <c r="BG210"/>
  <c r="BF210"/>
  <c r="T210"/>
  <c r="R210"/>
  <c r="P210"/>
  <c r="BI207"/>
  <c r="BH207"/>
  <c r="BG207"/>
  <c r="BF207"/>
  <c r="T207"/>
  <c r="R207"/>
  <c r="P207"/>
  <c r="BI206"/>
  <c r="BH206"/>
  <c r="BG206"/>
  <c r="BF206"/>
  <c r="T206"/>
  <c r="R206"/>
  <c r="P206"/>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79"/>
  <c r="BH179"/>
  <c r="BG179"/>
  <c r="BF179"/>
  <c r="T179"/>
  <c r="R179"/>
  <c r="P179"/>
  <c r="BI176"/>
  <c r="BH176"/>
  <c r="BG176"/>
  <c r="BF176"/>
  <c r="T176"/>
  <c r="R176"/>
  <c r="P176"/>
  <c r="BI175"/>
  <c r="BH175"/>
  <c r="BG175"/>
  <c r="BF175"/>
  <c r="T175"/>
  <c r="R175"/>
  <c r="P175"/>
  <c r="BI174"/>
  <c r="BH174"/>
  <c r="BG174"/>
  <c r="BF174"/>
  <c r="T174"/>
  <c r="R174"/>
  <c r="P174"/>
  <c r="BI171"/>
  <c r="BH171"/>
  <c r="BG171"/>
  <c r="BF171"/>
  <c r="T171"/>
  <c r="R171"/>
  <c r="P171"/>
  <c r="BI168"/>
  <c r="BH168"/>
  <c r="BG168"/>
  <c r="BF168"/>
  <c r="T168"/>
  <c r="R168"/>
  <c r="P168"/>
  <c r="BI166"/>
  <c r="BH166"/>
  <c r="BG166"/>
  <c r="BF166"/>
  <c r="T166"/>
  <c r="R166"/>
  <c r="P166"/>
  <c r="BI164"/>
  <c r="BH164"/>
  <c r="BG164"/>
  <c r="BF164"/>
  <c r="T164"/>
  <c r="R164"/>
  <c r="P164"/>
  <c r="BI163"/>
  <c r="BH163"/>
  <c r="BG163"/>
  <c r="BF163"/>
  <c r="T163"/>
  <c r="R163"/>
  <c r="P163"/>
  <c r="BI162"/>
  <c r="BH162"/>
  <c r="BG162"/>
  <c r="BF162"/>
  <c r="T162"/>
  <c r="R162"/>
  <c r="P162"/>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6"/>
  <c r="BH146"/>
  <c r="BG146"/>
  <c r="BF146"/>
  <c r="T146"/>
  <c r="R146"/>
  <c r="P146"/>
  <c r="BI142"/>
  <c r="BH142"/>
  <c r="BG142"/>
  <c r="BF142"/>
  <c r="T142"/>
  <c r="R142"/>
  <c r="P142"/>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7"/>
  <c r="F127"/>
  <c r="F125"/>
  <c r="E123"/>
  <c r="J93"/>
  <c r="F93"/>
  <c r="F91"/>
  <c r="E89"/>
  <c r="J26"/>
  <c r="E26"/>
  <c r="J128"/>
  <c r="J25"/>
  <c r="J20"/>
  <c r="E20"/>
  <c r="F128"/>
  <c r="J19"/>
  <c r="J14"/>
  <c r="J125"/>
  <c r="E7"/>
  <c r="E119"/>
  <c i="22" r="J206"/>
  <c r="J189"/>
  <c r="J186"/>
  <c r="J41"/>
  <c r="J40"/>
  <c i="1" r="AY121"/>
  <c i="22" r="J39"/>
  <c i="1" r="AX121"/>
  <c i="22" r="BI211"/>
  <c r="BH211"/>
  <c r="BG211"/>
  <c r="BE211"/>
  <c r="T211"/>
  <c r="T210"/>
  <c r="R211"/>
  <c r="R210"/>
  <c r="P211"/>
  <c r="P210"/>
  <c r="BI209"/>
  <c r="BH209"/>
  <c r="BG209"/>
  <c r="BE209"/>
  <c r="T209"/>
  <c r="R209"/>
  <c r="P209"/>
  <c r="BI208"/>
  <c r="BH208"/>
  <c r="BG208"/>
  <c r="BE208"/>
  <c r="T208"/>
  <c r="R208"/>
  <c r="P208"/>
  <c r="J123"/>
  <c r="BI205"/>
  <c r="BH205"/>
  <c r="BG205"/>
  <c r="BE205"/>
  <c r="T205"/>
  <c r="T204"/>
  <c r="R205"/>
  <c r="R204"/>
  <c r="P205"/>
  <c r="P204"/>
  <c r="BI203"/>
  <c r="BH203"/>
  <c r="BG203"/>
  <c r="BE203"/>
  <c r="T203"/>
  <c r="T202"/>
  <c r="R203"/>
  <c r="R202"/>
  <c r="P203"/>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2"/>
  <c r="BH192"/>
  <c r="BG192"/>
  <c r="BE192"/>
  <c r="T192"/>
  <c r="R192"/>
  <c r="P192"/>
  <c r="BI191"/>
  <c r="BH191"/>
  <c r="BG191"/>
  <c r="BE191"/>
  <c r="T191"/>
  <c r="R191"/>
  <c r="P191"/>
  <c r="J117"/>
  <c r="BI188"/>
  <c r="BH188"/>
  <c r="BG188"/>
  <c r="BE188"/>
  <c r="T188"/>
  <c r="T187"/>
  <c r="R188"/>
  <c r="R187"/>
  <c r="P188"/>
  <c r="P187"/>
  <c r="J115"/>
  <c r="BI185"/>
  <c r="BH185"/>
  <c r="BG185"/>
  <c r="BE185"/>
  <c r="T185"/>
  <c r="T184"/>
  <c r="R185"/>
  <c r="R184"/>
  <c r="P185"/>
  <c r="P184"/>
  <c r="BI183"/>
  <c r="BH183"/>
  <c r="BG183"/>
  <c r="BE183"/>
  <c r="T183"/>
  <c r="T182"/>
  <c r="R183"/>
  <c r="R182"/>
  <c r="P183"/>
  <c r="P182"/>
  <c r="BI181"/>
  <c r="BH181"/>
  <c r="BG181"/>
  <c r="BE181"/>
  <c r="T181"/>
  <c r="T180"/>
  <c r="R181"/>
  <c r="R180"/>
  <c r="P181"/>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3"/>
  <c r="BH173"/>
  <c r="BG173"/>
  <c r="BE173"/>
  <c r="T173"/>
  <c r="T172"/>
  <c r="R173"/>
  <c r="R172"/>
  <c r="P173"/>
  <c r="P172"/>
  <c r="BI171"/>
  <c r="BH171"/>
  <c r="BG171"/>
  <c r="BE171"/>
  <c r="T171"/>
  <c r="T170"/>
  <c r="R171"/>
  <c r="R170"/>
  <c r="P171"/>
  <c r="P170"/>
  <c r="BI169"/>
  <c r="BH169"/>
  <c r="BG169"/>
  <c r="BE169"/>
  <c r="T169"/>
  <c r="T168"/>
  <c r="R169"/>
  <c r="R168"/>
  <c r="P169"/>
  <c r="P168"/>
  <c r="BI167"/>
  <c r="BH167"/>
  <c r="BG167"/>
  <c r="BE167"/>
  <c r="T167"/>
  <c r="T166"/>
  <c r="R167"/>
  <c r="R166"/>
  <c r="P167"/>
  <c r="P166"/>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4"/>
  <c r="BH154"/>
  <c r="BG154"/>
  <c r="BE154"/>
  <c r="T154"/>
  <c r="T153"/>
  <c r="R154"/>
  <c r="R153"/>
  <c r="P154"/>
  <c r="P153"/>
  <c r="BI152"/>
  <c r="BH152"/>
  <c r="BG152"/>
  <c r="BE152"/>
  <c r="T152"/>
  <c r="T151"/>
  <c r="T150"/>
  <c r="R152"/>
  <c r="R151"/>
  <c r="R150"/>
  <c r="P152"/>
  <c r="P151"/>
  <c r="P150"/>
  <c r="F143"/>
  <c r="E141"/>
  <c r="F93"/>
  <c r="E91"/>
  <c r="J28"/>
  <c r="E28"/>
  <c r="J96"/>
  <c r="J27"/>
  <c r="J25"/>
  <c r="E25"/>
  <c r="J95"/>
  <c r="J24"/>
  <c r="J22"/>
  <c r="E22"/>
  <c r="F96"/>
  <c r="J21"/>
  <c r="J19"/>
  <c r="E19"/>
  <c r="F145"/>
  <c r="J18"/>
  <c r="J16"/>
  <c r="J93"/>
  <c r="E7"/>
  <c r="E85"/>
  <c i="21" r="J41"/>
  <c r="J40"/>
  <c i="1" r="AY120"/>
  <c i="21" r="J39"/>
  <c i="1" r="AX120"/>
  <c i="21" r="BI188"/>
  <c r="BH188"/>
  <c r="BG188"/>
  <c r="BE188"/>
  <c r="T188"/>
  <c r="T187"/>
  <c r="R188"/>
  <c r="R187"/>
  <c r="P188"/>
  <c r="P187"/>
  <c r="BI186"/>
  <c r="BH186"/>
  <c r="BG186"/>
  <c r="BE186"/>
  <c r="T186"/>
  <c r="R186"/>
  <c r="P186"/>
  <c r="BI185"/>
  <c r="BH185"/>
  <c r="BG185"/>
  <c r="BE185"/>
  <c r="T185"/>
  <c r="R185"/>
  <c r="P185"/>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F123"/>
  <c r="E121"/>
  <c r="F93"/>
  <c r="E91"/>
  <c r="J28"/>
  <c r="E28"/>
  <c r="J126"/>
  <c r="J27"/>
  <c r="J25"/>
  <c r="E25"/>
  <c r="J95"/>
  <c r="J24"/>
  <c r="J22"/>
  <c r="E22"/>
  <c r="F126"/>
  <c r="J21"/>
  <c r="J19"/>
  <c r="E19"/>
  <c r="F125"/>
  <c r="J18"/>
  <c r="J16"/>
  <c r="J123"/>
  <c r="E7"/>
  <c r="E115"/>
  <c i="20" r="J267"/>
  <c r="J212"/>
  <c r="J209"/>
  <c r="J41"/>
  <c r="J40"/>
  <c i="1" r="AY119"/>
  <c i="20" r="J39"/>
  <c i="1" r="AX119"/>
  <c i="20" r="BI272"/>
  <c r="BH272"/>
  <c r="BG272"/>
  <c r="BE272"/>
  <c r="T272"/>
  <c r="T271"/>
  <c r="R272"/>
  <c r="R271"/>
  <c r="P272"/>
  <c r="P271"/>
  <c r="BI270"/>
  <c r="BH270"/>
  <c r="BG270"/>
  <c r="BE270"/>
  <c r="T270"/>
  <c r="R270"/>
  <c r="P270"/>
  <c r="BI269"/>
  <c r="BH269"/>
  <c r="BG269"/>
  <c r="BE269"/>
  <c r="T269"/>
  <c r="R269"/>
  <c r="P269"/>
  <c r="J133"/>
  <c r="BI266"/>
  <c r="BH266"/>
  <c r="BG266"/>
  <c r="BE266"/>
  <c r="T266"/>
  <c r="T265"/>
  <c r="R266"/>
  <c r="R265"/>
  <c r="P266"/>
  <c r="P265"/>
  <c r="BI264"/>
  <c r="BH264"/>
  <c r="BG264"/>
  <c r="BE264"/>
  <c r="T264"/>
  <c r="T263"/>
  <c r="R264"/>
  <c r="R263"/>
  <c r="P264"/>
  <c r="P263"/>
  <c r="BI262"/>
  <c r="BH262"/>
  <c r="BG262"/>
  <c r="BE262"/>
  <c r="T262"/>
  <c r="R262"/>
  <c r="P262"/>
  <c r="BI261"/>
  <c r="BH261"/>
  <c r="BG261"/>
  <c r="BE261"/>
  <c r="T261"/>
  <c r="R261"/>
  <c r="P261"/>
  <c r="BI260"/>
  <c r="BH260"/>
  <c r="BG260"/>
  <c r="BE260"/>
  <c r="T260"/>
  <c r="R260"/>
  <c r="P260"/>
  <c r="BI258"/>
  <c r="BH258"/>
  <c r="BG258"/>
  <c r="BE258"/>
  <c r="T258"/>
  <c r="R258"/>
  <c r="P258"/>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7"/>
  <c r="BH247"/>
  <c r="BG247"/>
  <c r="BE247"/>
  <c r="T247"/>
  <c r="R247"/>
  <c r="P247"/>
  <c r="BI246"/>
  <c r="BH246"/>
  <c r="BG246"/>
  <c r="BE246"/>
  <c r="T246"/>
  <c r="R246"/>
  <c r="P246"/>
  <c r="BI244"/>
  <c r="BH244"/>
  <c r="BG244"/>
  <c r="BE244"/>
  <c r="T244"/>
  <c r="T243"/>
  <c r="R244"/>
  <c r="R243"/>
  <c r="P244"/>
  <c r="P243"/>
  <c r="BI242"/>
  <c r="BH242"/>
  <c r="BG242"/>
  <c r="BE242"/>
  <c r="T242"/>
  <c r="T241"/>
  <c r="R242"/>
  <c r="R241"/>
  <c r="P242"/>
  <c r="P241"/>
  <c r="BI240"/>
  <c r="BH240"/>
  <c r="BG240"/>
  <c r="BE240"/>
  <c r="T240"/>
  <c r="R240"/>
  <c r="P240"/>
  <c r="BI239"/>
  <c r="BH239"/>
  <c r="BG239"/>
  <c r="BE239"/>
  <c r="T239"/>
  <c r="R239"/>
  <c r="P239"/>
  <c r="BI237"/>
  <c r="BH237"/>
  <c r="BG237"/>
  <c r="BE237"/>
  <c r="T237"/>
  <c r="T236"/>
  <c r="R237"/>
  <c r="R236"/>
  <c r="P237"/>
  <c r="P236"/>
  <c r="BI235"/>
  <c r="BH235"/>
  <c r="BG235"/>
  <c r="BE235"/>
  <c r="T235"/>
  <c r="R235"/>
  <c r="P235"/>
  <c r="BI234"/>
  <c r="BH234"/>
  <c r="BG234"/>
  <c r="BE234"/>
  <c r="T234"/>
  <c r="R234"/>
  <c r="P234"/>
  <c r="BI232"/>
  <c r="BH232"/>
  <c r="BG232"/>
  <c r="BE232"/>
  <c r="T232"/>
  <c r="T231"/>
  <c r="R232"/>
  <c r="R231"/>
  <c r="P232"/>
  <c r="P231"/>
  <c r="BI230"/>
  <c r="BH230"/>
  <c r="BG230"/>
  <c r="BE230"/>
  <c r="T230"/>
  <c r="R230"/>
  <c r="P230"/>
  <c r="BI229"/>
  <c r="BH229"/>
  <c r="BG229"/>
  <c r="BE229"/>
  <c r="T229"/>
  <c r="R229"/>
  <c r="P229"/>
  <c r="BI227"/>
  <c r="BH227"/>
  <c r="BG227"/>
  <c r="BE227"/>
  <c r="T227"/>
  <c r="R227"/>
  <c r="P227"/>
  <c r="BI226"/>
  <c r="BH226"/>
  <c r="BG226"/>
  <c r="BE226"/>
  <c r="T226"/>
  <c r="R226"/>
  <c r="P226"/>
  <c r="BI225"/>
  <c r="BH225"/>
  <c r="BG225"/>
  <c r="BE225"/>
  <c r="T225"/>
  <c r="R225"/>
  <c r="P225"/>
  <c r="BI223"/>
  <c r="BH223"/>
  <c r="BG223"/>
  <c r="BE223"/>
  <c r="T223"/>
  <c r="T222"/>
  <c r="R223"/>
  <c r="R222"/>
  <c r="P223"/>
  <c r="P222"/>
  <c r="BI221"/>
  <c r="BH221"/>
  <c r="BG221"/>
  <c r="BE221"/>
  <c r="T221"/>
  <c r="R221"/>
  <c r="P221"/>
  <c r="BI220"/>
  <c r="BH220"/>
  <c r="BG220"/>
  <c r="BE220"/>
  <c r="T220"/>
  <c r="R220"/>
  <c r="P220"/>
  <c r="BI218"/>
  <c r="BH218"/>
  <c r="BG218"/>
  <c r="BE218"/>
  <c r="T218"/>
  <c r="T217"/>
  <c r="R218"/>
  <c r="R217"/>
  <c r="P218"/>
  <c r="P217"/>
  <c r="BI216"/>
  <c r="BH216"/>
  <c r="BG216"/>
  <c r="BE216"/>
  <c r="T216"/>
  <c r="T215"/>
  <c r="R216"/>
  <c r="R215"/>
  <c r="P216"/>
  <c r="P215"/>
  <c r="BI214"/>
  <c r="BH214"/>
  <c r="BG214"/>
  <c r="BE214"/>
  <c r="T214"/>
  <c r="T213"/>
  <c r="R214"/>
  <c r="R213"/>
  <c r="P214"/>
  <c r="P213"/>
  <c r="J113"/>
  <c r="BI211"/>
  <c r="BH211"/>
  <c r="BG211"/>
  <c r="BE211"/>
  <c r="T211"/>
  <c r="T210"/>
  <c r="R211"/>
  <c r="R210"/>
  <c r="P211"/>
  <c r="P210"/>
  <c r="J111"/>
  <c r="BI208"/>
  <c r="BH208"/>
  <c r="BG208"/>
  <c r="BE208"/>
  <c r="T208"/>
  <c r="T207"/>
  <c r="R208"/>
  <c r="R207"/>
  <c r="P208"/>
  <c r="P207"/>
  <c r="BI206"/>
  <c r="BH206"/>
  <c r="BG206"/>
  <c r="BE206"/>
  <c r="T206"/>
  <c r="T205"/>
  <c r="R206"/>
  <c r="R205"/>
  <c r="P206"/>
  <c r="P205"/>
  <c r="BI204"/>
  <c r="BH204"/>
  <c r="BG204"/>
  <c r="BE204"/>
  <c r="T204"/>
  <c r="T203"/>
  <c r="R204"/>
  <c r="R203"/>
  <c r="P204"/>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1"/>
  <c r="BH161"/>
  <c r="BG161"/>
  <c r="BE161"/>
  <c r="T161"/>
  <c r="T160"/>
  <c r="R161"/>
  <c r="R160"/>
  <c r="P161"/>
  <c r="P160"/>
  <c r="F153"/>
  <c r="E151"/>
  <c r="F93"/>
  <c r="E91"/>
  <c r="J28"/>
  <c r="E28"/>
  <c r="J96"/>
  <c r="J27"/>
  <c r="J25"/>
  <c r="E25"/>
  <c r="J155"/>
  <c r="J24"/>
  <c r="J22"/>
  <c r="E22"/>
  <c r="F96"/>
  <c r="J21"/>
  <c r="J19"/>
  <c r="E19"/>
  <c r="F155"/>
  <c r="J18"/>
  <c r="J16"/>
  <c r="J93"/>
  <c r="E7"/>
  <c r="E145"/>
  <c i="19" r="J261"/>
  <c r="J131"/>
  <c r="J260"/>
  <c r="J224"/>
  <c r="J41"/>
  <c r="J40"/>
  <c i="1" r="AY118"/>
  <c i="19" r="J39"/>
  <c i="1" r="AX118"/>
  <c i="19" r="BI267"/>
  <c r="BH267"/>
  <c r="BG267"/>
  <c r="BE267"/>
  <c r="T267"/>
  <c r="T266"/>
  <c r="R267"/>
  <c r="R266"/>
  <c r="P267"/>
  <c r="P266"/>
  <c r="BI265"/>
  <c r="BH265"/>
  <c r="BG265"/>
  <c r="BE265"/>
  <c r="T265"/>
  <c r="R265"/>
  <c r="P265"/>
  <c r="BI264"/>
  <c r="BH264"/>
  <c r="BG264"/>
  <c r="BE264"/>
  <c r="T264"/>
  <c r="R264"/>
  <c r="P264"/>
  <c r="BI263"/>
  <c r="BH263"/>
  <c r="BG263"/>
  <c r="BE263"/>
  <c r="T263"/>
  <c r="R263"/>
  <c r="P263"/>
  <c r="J130"/>
  <c r="BI258"/>
  <c r="BH258"/>
  <c r="BG258"/>
  <c r="BE258"/>
  <c r="T258"/>
  <c r="T257"/>
  <c r="R258"/>
  <c r="R257"/>
  <c r="P258"/>
  <c r="P257"/>
  <c r="BI256"/>
  <c r="BH256"/>
  <c r="BG256"/>
  <c r="BE256"/>
  <c r="T256"/>
  <c r="R256"/>
  <c r="P256"/>
  <c r="BI255"/>
  <c r="BH255"/>
  <c r="BG255"/>
  <c r="BE255"/>
  <c r="T255"/>
  <c r="R255"/>
  <c r="P255"/>
  <c r="BI252"/>
  <c r="BH252"/>
  <c r="BG252"/>
  <c r="BE252"/>
  <c r="T252"/>
  <c r="T251"/>
  <c r="R252"/>
  <c r="R251"/>
  <c r="P252"/>
  <c r="P251"/>
  <c r="BI250"/>
  <c r="BH250"/>
  <c r="BG250"/>
  <c r="BE250"/>
  <c r="T250"/>
  <c r="T249"/>
  <c r="R250"/>
  <c r="R249"/>
  <c r="P250"/>
  <c r="P249"/>
  <c r="BI248"/>
  <c r="BH248"/>
  <c r="BG248"/>
  <c r="BE248"/>
  <c r="T248"/>
  <c r="T247"/>
  <c r="R248"/>
  <c r="R247"/>
  <c r="P248"/>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6"/>
  <c r="BH226"/>
  <c r="BG226"/>
  <c r="BE226"/>
  <c r="T226"/>
  <c r="T225"/>
  <c r="R226"/>
  <c r="R225"/>
  <c r="P226"/>
  <c r="P225"/>
  <c r="J120"/>
  <c r="BI222"/>
  <c r="BH222"/>
  <c r="BG222"/>
  <c r="BE222"/>
  <c r="T222"/>
  <c r="T221"/>
  <c r="R222"/>
  <c r="R221"/>
  <c r="P222"/>
  <c r="P221"/>
  <c r="BI220"/>
  <c r="BH220"/>
  <c r="BG220"/>
  <c r="BE220"/>
  <c r="T220"/>
  <c r="T219"/>
  <c r="R220"/>
  <c r="R219"/>
  <c r="P220"/>
  <c r="P219"/>
  <c r="BI218"/>
  <c r="BH218"/>
  <c r="BG218"/>
  <c r="BE218"/>
  <c r="T218"/>
  <c r="T217"/>
  <c r="R218"/>
  <c r="R217"/>
  <c r="P218"/>
  <c r="P217"/>
  <c r="BI216"/>
  <c r="BH216"/>
  <c r="BG216"/>
  <c r="BE216"/>
  <c r="T216"/>
  <c r="T215"/>
  <c r="R216"/>
  <c r="R215"/>
  <c r="P216"/>
  <c r="P215"/>
  <c r="BI214"/>
  <c r="BH214"/>
  <c r="BG214"/>
  <c r="BE214"/>
  <c r="T214"/>
  <c r="R214"/>
  <c r="P214"/>
  <c r="BI213"/>
  <c r="BH213"/>
  <c r="BG213"/>
  <c r="BE213"/>
  <c r="T213"/>
  <c r="R213"/>
  <c r="P213"/>
  <c r="BI212"/>
  <c r="BH212"/>
  <c r="BG212"/>
  <c r="BE212"/>
  <c r="T212"/>
  <c r="R212"/>
  <c r="P212"/>
  <c r="BI211"/>
  <c r="BH211"/>
  <c r="BG211"/>
  <c r="BE211"/>
  <c r="T211"/>
  <c r="R211"/>
  <c r="P211"/>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1"/>
  <c r="BH201"/>
  <c r="BG201"/>
  <c r="BE201"/>
  <c r="T201"/>
  <c r="R201"/>
  <c r="P201"/>
  <c r="BI200"/>
  <c r="BH200"/>
  <c r="BG200"/>
  <c r="BE200"/>
  <c r="T200"/>
  <c r="R200"/>
  <c r="P200"/>
  <c r="BI198"/>
  <c r="BH198"/>
  <c r="BG198"/>
  <c r="BE198"/>
  <c r="T198"/>
  <c r="R198"/>
  <c r="P198"/>
  <c r="BI197"/>
  <c r="BH197"/>
  <c r="BG197"/>
  <c r="BE197"/>
  <c r="T197"/>
  <c r="R197"/>
  <c r="P197"/>
  <c r="BI196"/>
  <c r="BH196"/>
  <c r="BG196"/>
  <c r="BE196"/>
  <c r="T196"/>
  <c r="R196"/>
  <c r="P196"/>
  <c r="BI194"/>
  <c r="BH194"/>
  <c r="BG194"/>
  <c r="BE194"/>
  <c r="T194"/>
  <c r="T193"/>
  <c r="R194"/>
  <c r="R193"/>
  <c r="P194"/>
  <c r="P193"/>
  <c r="BI192"/>
  <c r="BH192"/>
  <c r="BG192"/>
  <c r="BE192"/>
  <c r="T192"/>
  <c r="T191"/>
  <c r="R192"/>
  <c r="R191"/>
  <c r="P192"/>
  <c r="P191"/>
  <c r="BI190"/>
  <c r="BH190"/>
  <c r="BG190"/>
  <c r="BE190"/>
  <c r="T190"/>
  <c r="T189"/>
  <c r="R190"/>
  <c r="R189"/>
  <c r="P190"/>
  <c r="P189"/>
  <c r="BI188"/>
  <c r="BH188"/>
  <c r="BG188"/>
  <c r="BE188"/>
  <c r="T188"/>
  <c r="R188"/>
  <c r="P188"/>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T170"/>
  <c r="R171"/>
  <c r="R170"/>
  <c r="P171"/>
  <c r="P170"/>
  <c r="BI169"/>
  <c r="BH169"/>
  <c r="BG169"/>
  <c r="BE169"/>
  <c r="T169"/>
  <c r="T168"/>
  <c r="R169"/>
  <c r="R168"/>
  <c r="P169"/>
  <c r="P168"/>
  <c r="BI167"/>
  <c r="BH167"/>
  <c r="BG167"/>
  <c r="BE167"/>
  <c r="T167"/>
  <c r="T166"/>
  <c r="R167"/>
  <c r="R166"/>
  <c r="P167"/>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F151"/>
  <c r="E149"/>
  <c r="F93"/>
  <c r="E91"/>
  <c r="J28"/>
  <c r="E28"/>
  <c r="J96"/>
  <c r="J27"/>
  <c r="J25"/>
  <c r="E25"/>
  <c r="J153"/>
  <c r="J24"/>
  <c r="J22"/>
  <c r="E22"/>
  <c r="F96"/>
  <c r="J21"/>
  <c r="J19"/>
  <c r="E19"/>
  <c r="F153"/>
  <c r="J18"/>
  <c r="J16"/>
  <c r="J93"/>
  <c r="E7"/>
  <c r="E85"/>
  <c i="18" r="J41"/>
  <c r="J40"/>
  <c i="1" r="AY117"/>
  <c i="18" r="J39"/>
  <c i="1" r="AX117"/>
  <c i="18" r="BI219"/>
  <c r="BH219"/>
  <c r="BG219"/>
  <c r="BE219"/>
  <c r="T219"/>
  <c r="R219"/>
  <c r="P219"/>
  <c r="BI218"/>
  <c r="BH218"/>
  <c r="BG218"/>
  <c r="BE218"/>
  <c r="T218"/>
  <c r="R218"/>
  <c r="P218"/>
  <c r="BI217"/>
  <c r="BH217"/>
  <c r="BG217"/>
  <c r="BE217"/>
  <c r="T217"/>
  <c r="R217"/>
  <c r="P217"/>
  <c r="BI216"/>
  <c r="BH216"/>
  <c r="BG216"/>
  <c r="BE216"/>
  <c r="T216"/>
  <c r="R216"/>
  <c r="P216"/>
  <c r="BI214"/>
  <c r="BH214"/>
  <c r="BG214"/>
  <c r="BE214"/>
  <c r="T214"/>
  <c r="T213"/>
  <c r="R214"/>
  <c r="R213"/>
  <c r="P214"/>
  <c r="P213"/>
  <c r="BI212"/>
  <c r="BH212"/>
  <c r="BG212"/>
  <c r="BE212"/>
  <c r="T212"/>
  <c r="R212"/>
  <c r="P212"/>
  <c r="BI211"/>
  <c r="BH211"/>
  <c r="BG211"/>
  <c r="BE211"/>
  <c r="T211"/>
  <c r="R211"/>
  <c r="P211"/>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49"/>
  <c r="BH149"/>
  <c r="BG149"/>
  <c r="BE149"/>
  <c r="T149"/>
  <c r="R149"/>
  <c r="P149"/>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7"/>
  <c r="BH137"/>
  <c r="BG137"/>
  <c r="BE137"/>
  <c r="T137"/>
  <c r="R137"/>
  <c r="P137"/>
  <c r="BI136"/>
  <c r="BH136"/>
  <c r="BG136"/>
  <c r="BE136"/>
  <c r="T136"/>
  <c r="R136"/>
  <c r="P136"/>
  <c r="F128"/>
  <c r="E126"/>
  <c r="F93"/>
  <c r="E91"/>
  <c r="J28"/>
  <c r="E28"/>
  <c r="J96"/>
  <c r="J27"/>
  <c r="J25"/>
  <c r="E25"/>
  <c r="J95"/>
  <c r="J24"/>
  <c r="J22"/>
  <c r="E22"/>
  <c r="F131"/>
  <c r="J21"/>
  <c r="J19"/>
  <c r="E19"/>
  <c r="F95"/>
  <c r="J18"/>
  <c r="J16"/>
  <c r="J93"/>
  <c r="E7"/>
  <c r="E120"/>
  <c i="17" r="J41"/>
  <c r="J40"/>
  <c i="1" r="AY116"/>
  <c i="17" r="J39"/>
  <c i="1" r="AX116"/>
  <c i="17" r="BI476"/>
  <c r="BH476"/>
  <c r="BG476"/>
  <c r="BE476"/>
  <c r="T476"/>
  <c r="R476"/>
  <c r="P476"/>
  <c r="BI473"/>
  <c r="BH473"/>
  <c r="BG473"/>
  <c r="BE473"/>
  <c r="T473"/>
  <c r="R473"/>
  <c r="P473"/>
  <c r="BI470"/>
  <c r="BH470"/>
  <c r="BG470"/>
  <c r="BE470"/>
  <c r="T470"/>
  <c r="R470"/>
  <c r="P470"/>
  <c r="BI468"/>
  <c r="BH468"/>
  <c r="BG468"/>
  <c r="BE468"/>
  <c r="T468"/>
  <c r="R468"/>
  <c r="P468"/>
  <c r="BI465"/>
  <c r="BH465"/>
  <c r="BG465"/>
  <c r="BE465"/>
  <c r="T465"/>
  <c r="T464"/>
  <c r="R465"/>
  <c r="R464"/>
  <c r="P465"/>
  <c r="P464"/>
  <c r="BI463"/>
  <c r="BH463"/>
  <c r="BG463"/>
  <c r="BE463"/>
  <c r="T463"/>
  <c r="R463"/>
  <c r="P463"/>
  <c r="BI459"/>
  <c r="BH459"/>
  <c r="BG459"/>
  <c r="BE459"/>
  <c r="T459"/>
  <c r="R459"/>
  <c r="P459"/>
  <c r="BI452"/>
  <c r="BH452"/>
  <c r="BG452"/>
  <c r="BE452"/>
  <c r="T452"/>
  <c r="R452"/>
  <c r="P452"/>
  <c r="BI445"/>
  <c r="BH445"/>
  <c r="BG445"/>
  <c r="BE445"/>
  <c r="T445"/>
  <c r="R445"/>
  <c r="P445"/>
  <c r="BI443"/>
  <c r="BH443"/>
  <c r="BG443"/>
  <c r="BE443"/>
  <c r="T443"/>
  <c r="R443"/>
  <c r="P443"/>
  <c r="BI440"/>
  <c r="BH440"/>
  <c r="BG440"/>
  <c r="BE440"/>
  <c r="T440"/>
  <c r="R440"/>
  <c r="P440"/>
  <c r="BI436"/>
  <c r="BH436"/>
  <c r="BG436"/>
  <c r="BE436"/>
  <c r="T436"/>
  <c r="R436"/>
  <c r="P436"/>
  <c r="BI432"/>
  <c r="BH432"/>
  <c r="BG432"/>
  <c r="BE432"/>
  <c r="T432"/>
  <c r="R432"/>
  <c r="P432"/>
  <c r="BI428"/>
  <c r="BH428"/>
  <c r="BG428"/>
  <c r="BE428"/>
  <c r="T428"/>
  <c r="R428"/>
  <c r="P428"/>
  <c r="BI421"/>
  <c r="BH421"/>
  <c r="BG421"/>
  <c r="BE421"/>
  <c r="T421"/>
  <c r="R421"/>
  <c r="P421"/>
  <c r="BI414"/>
  <c r="BH414"/>
  <c r="BG414"/>
  <c r="BE414"/>
  <c r="T414"/>
  <c r="R414"/>
  <c r="P414"/>
  <c r="BI410"/>
  <c r="BH410"/>
  <c r="BG410"/>
  <c r="BE410"/>
  <c r="T410"/>
  <c r="R410"/>
  <c r="P410"/>
  <c r="BI406"/>
  <c r="BH406"/>
  <c r="BG406"/>
  <c r="BE406"/>
  <c r="T406"/>
  <c r="R406"/>
  <c r="P406"/>
  <c r="BI402"/>
  <c r="BH402"/>
  <c r="BG402"/>
  <c r="BE402"/>
  <c r="T402"/>
  <c r="R402"/>
  <c r="P402"/>
  <c r="BI400"/>
  <c r="BH400"/>
  <c r="BG400"/>
  <c r="BE400"/>
  <c r="T400"/>
  <c r="R400"/>
  <c r="P400"/>
  <c r="BI397"/>
  <c r="BH397"/>
  <c r="BG397"/>
  <c r="BE397"/>
  <c r="T397"/>
  <c r="R397"/>
  <c r="P397"/>
  <c r="BI395"/>
  <c r="BH395"/>
  <c r="BG395"/>
  <c r="BE395"/>
  <c r="T395"/>
  <c r="R395"/>
  <c r="P395"/>
  <c r="BI392"/>
  <c r="BH392"/>
  <c r="BG392"/>
  <c r="BE392"/>
  <c r="T392"/>
  <c r="R392"/>
  <c r="P392"/>
  <c r="BI390"/>
  <c r="BH390"/>
  <c r="BG390"/>
  <c r="BE390"/>
  <c r="T390"/>
  <c r="R390"/>
  <c r="P390"/>
  <c r="BI384"/>
  <c r="BH384"/>
  <c r="BG384"/>
  <c r="BE384"/>
  <c r="T384"/>
  <c r="R384"/>
  <c r="P384"/>
  <c r="BI382"/>
  <c r="BH382"/>
  <c r="BG382"/>
  <c r="BE382"/>
  <c r="T382"/>
  <c r="R382"/>
  <c r="P382"/>
  <c r="BI379"/>
  <c r="BH379"/>
  <c r="BG379"/>
  <c r="BE379"/>
  <c r="T379"/>
  <c r="R379"/>
  <c r="P379"/>
  <c r="BI377"/>
  <c r="BH377"/>
  <c r="BG377"/>
  <c r="BE377"/>
  <c r="T377"/>
  <c r="R377"/>
  <c r="P377"/>
  <c r="BI374"/>
  <c r="BH374"/>
  <c r="BG374"/>
  <c r="BE374"/>
  <c r="T374"/>
  <c r="R374"/>
  <c r="P374"/>
  <c r="BI370"/>
  <c r="BH370"/>
  <c r="BG370"/>
  <c r="BE370"/>
  <c r="T370"/>
  <c r="R370"/>
  <c r="P370"/>
  <c r="BI366"/>
  <c r="BH366"/>
  <c r="BG366"/>
  <c r="BE366"/>
  <c r="T366"/>
  <c r="R366"/>
  <c r="P366"/>
  <c r="BI362"/>
  <c r="BH362"/>
  <c r="BG362"/>
  <c r="BE362"/>
  <c r="T362"/>
  <c r="R362"/>
  <c r="P362"/>
  <c r="BI359"/>
  <c r="BH359"/>
  <c r="BG359"/>
  <c r="BE359"/>
  <c r="T359"/>
  <c r="R359"/>
  <c r="P359"/>
  <c r="BI355"/>
  <c r="BH355"/>
  <c r="BG355"/>
  <c r="BE355"/>
  <c r="T355"/>
  <c r="R355"/>
  <c r="P355"/>
  <c r="BI351"/>
  <c r="BH351"/>
  <c r="BG351"/>
  <c r="BE351"/>
  <c r="T351"/>
  <c r="R351"/>
  <c r="P351"/>
  <c r="BI347"/>
  <c r="BH347"/>
  <c r="BG347"/>
  <c r="BE347"/>
  <c r="T347"/>
  <c r="R347"/>
  <c r="P347"/>
  <c r="BI340"/>
  <c r="BH340"/>
  <c r="BG340"/>
  <c r="BE340"/>
  <c r="T340"/>
  <c r="R340"/>
  <c r="P340"/>
  <c r="BI333"/>
  <c r="BH333"/>
  <c r="BG333"/>
  <c r="BE333"/>
  <c r="T333"/>
  <c r="R333"/>
  <c r="P333"/>
  <c r="BI331"/>
  <c r="BH331"/>
  <c r="BG331"/>
  <c r="BE331"/>
  <c r="T331"/>
  <c r="R331"/>
  <c r="P331"/>
  <c r="BI329"/>
  <c r="BH329"/>
  <c r="BG329"/>
  <c r="BE329"/>
  <c r="T329"/>
  <c r="R329"/>
  <c r="P329"/>
  <c r="BI327"/>
  <c r="BH327"/>
  <c r="BG327"/>
  <c r="BE327"/>
  <c r="T327"/>
  <c r="R327"/>
  <c r="P327"/>
  <c r="BI325"/>
  <c r="BH325"/>
  <c r="BG325"/>
  <c r="BE325"/>
  <c r="T325"/>
  <c r="R325"/>
  <c r="P325"/>
  <c r="BI323"/>
  <c r="BH323"/>
  <c r="BG323"/>
  <c r="BE323"/>
  <c r="T323"/>
  <c r="R323"/>
  <c r="P323"/>
  <c r="BI320"/>
  <c r="BH320"/>
  <c r="BG320"/>
  <c r="BE320"/>
  <c r="T320"/>
  <c r="R320"/>
  <c r="P320"/>
  <c r="BI318"/>
  <c r="BH318"/>
  <c r="BG318"/>
  <c r="BE318"/>
  <c r="T318"/>
  <c r="R318"/>
  <c r="P318"/>
  <c r="BI315"/>
  <c r="BH315"/>
  <c r="BG315"/>
  <c r="BE315"/>
  <c r="T315"/>
  <c r="R315"/>
  <c r="P315"/>
  <c r="BI312"/>
  <c r="BH312"/>
  <c r="BG312"/>
  <c r="BE312"/>
  <c r="T312"/>
  <c r="R312"/>
  <c r="P312"/>
  <c r="BI310"/>
  <c r="BH310"/>
  <c r="BG310"/>
  <c r="BE310"/>
  <c r="T310"/>
  <c r="R310"/>
  <c r="P310"/>
  <c r="BI307"/>
  <c r="BH307"/>
  <c r="BG307"/>
  <c r="BE307"/>
  <c r="T307"/>
  <c r="R307"/>
  <c r="P307"/>
  <c r="BI305"/>
  <c r="BH305"/>
  <c r="BG305"/>
  <c r="BE305"/>
  <c r="T305"/>
  <c r="R305"/>
  <c r="P305"/>
  <c r="BI303"/>
  <c r="BH303"/>
  <c r="BG303"/>
  <c r="BE303"/>
  <c r="T303"/>
  <c r="R303"/>
  <c r="P303"/>
  <c r="BI300"/>
  <c r="BH300"/>
  <c r="BG300"/>
  <c r="BE300"/>
  <c r="T300"/>
  <c r="R300"/>
  <c r="P300"/>
  <c r="BI298"/>
  <c r="BH298"/>
  <c r="BG298"/>
  <c r="BE298"/>
  <c r="T298"/>
  <c r="R298"/>
  <c r="P298"/>
  <c r="BI296"/>
  <c r="BH296"/>
  <c r="BG296"/>
  <c r="BE296"/>
  <c r="T296"/>
  <c r="R296"/>
  <c r="P296"/>
  <c r="BI293"/>
  <c r="BH293"/>
  <c r="BG293"/>
  <c r="BE293"/>
  <c r="T293"/>
  <c r="R293"/>
  <c r="P293"/>
  <c r="BI290"/>
  <c r="BH290"/>
  <c r="BG290"/>
  <c r="BE290"/>
  <c r="T290"/>
  <c r="R290"/>
  <c r="P290"/>
  <c r="BI287"/>
  <c r="BH287"/>
  <c r="BG287"/>
  <c r="BE287"/>
  <c r="T287"/>
  <c r="R287"/>
  <c r="P287"/>
  <c r="BI284"/>
  <c r="BH284"/>
  <c r="BG284"/>
  <c r="BE284"/>
  <c r="T284"/>
  <c r="R284"/>
  <c r="P284"/>
  <c r="BI281"/>
  <c r="BH281"/>
  <c r="BG281"/>
  <c r="BE281"/>
  <c r="T281"/>
  <c r="R281"/>
  <c r="P281"/>
  <c r="BI278"/>
  <c r="BH278"/>
  <c r="BG278"/>
  <c r="BE278"/>
  <c r="T278"/>
  <c r="R278"/>
  <c r="P278"/>
  <c r="BI275"/>
  <c r="BH275"/>
  <c r="BG275"/>
  <c r="BE275"/>
  <c r="T275"/>
  <c r="R275"/>
  <c r="P275"/>
  <c r="BI272"/>
  <c r="BH272"/>
  <c r="BG272"/>
  <c r="BE272"/>
  <c r="T272"/>
  <c r="R272"/>
  <c r="P272"/>
  <c r="BI269"/>
  <c r="BH269"/>
  <c r="BG269"/>
  <c r="BE269"/>
  <c r="T269"/>
  <c r="R269"/>
  <c r="P269"/>
  <c r="BI267"/>
  <c r="BH267"/>
  <c r="BG267"/>
  <c r="BE267"/>
  <c r="T267"/>
  <c r="R267"/>
  <c r="P267"/>
  <c r="BI265"/>
  <c r="BH265"/>
  <c r="BG265"/>
  <c r="BE265"/>
  <c r="T265"/>
  <c r="R265"/>
  <c r="P265"/>
  <c r="BI263"/>
  <c r="BH263"/>
  <c r="BG263"/>
  <c r="BE263"/>
  <c r="T263"/>
  <c r="R263"/>
  <c r="P263"/>
  <c r="BI261"/>
  <c r="BH261"/>
  <c r="BG261"/>
  <c r="BE261"/>
  <c r="T261"/>
  <c r="R261"/>
  <c r="P261"/>
  <c r="BI254"/>
  <c r="BH254"/>
  <c r="BG254"/>
  <c r="BE254"/>
  <c r="T254"/>
  <c r="R254"/>
  <c r="P254"/>
  <c r="BI250"/>
  <c r="BH250"/>
  <c r="BG250"/>
  <c r="BE250"/>
  <c r="T250"/>
  <c r="R250"/>
  <c r="P250"/>
  <c r="BI246"/>
  <c r="BH246"/>
  <c r="BG246"/>
  <c r="BE246"/>
  <c r="T246"/>
  <c r="R246"/>
  <c r="P246"/>
  <c r="BI244"/>
  <c r="BH244"/>
  <c r="BG244"/>
  <c r="BE244"/>
  <c r="T244"/>
  <c r="R244"/>
  <c r="P244"/>
  <c r="BI242"/>
  <c r="BH242"/>
  <c r="BG242"/>
  <c r="BE242"/>
  <c r="T242"/>
  <c r="R242"/>
  <c r="P242"/>
  <c r="BI238"/>
  <c r="BH238"/>
  <c r="BG238"/>
  <c r="BE238"/>
  <c r="T238"/>
  <c r="R238"/>
  <c r="P238"/>
  <c r="BI235"/>
  <c r="BH235"/>
  <c r="BG235"/>
  <c r="BE235"/>
  <c r="T235"/>
  <c r="R235"/>
  <c r="P235"/>
  <c r="BI231"/>
  <c r="BH231"/>
  <c r="BG231"/>
  <c r="BE231"/>
  <c r="T231"/>
  <c r="R231"/>
  <c r="P231"/>
  <c r="BI228"/>
  <c r="BH228"/>
  <c r="BG228"/>
  <c r="BE228"/>
  <c r="T228"/>
  <c r="R228"/>
  <c r="P228"/>
  <c r="BI225"/>
  <c r="BH225"/>
  <c r="BG225"/>
  <c r="BE225"/>
  <c r="T225"/>
  <c r="R225"/>
  <c r="P225"/>
  <c r="BI222"/>
  <c r="BH222"/>
  <c r="BG222"/>
  <c r="BE222"/>
  <c r="T222"/>
  <c r="R222"/>
  <c r="P222"/>
  <c r="BI220"/>
  <c r="BH220"/>
  <c r="BG220"/>
  <c r="BE220"/>
  <c r="T220"/>
  <c r="R220"/>
  <c r="P220"/>
  <c r="BI217"/>
  <c r="BH217"/>
  <c r="BG217"/>
  <c r="BE217"/>
  <c r="T217"/>
  <c r="R217"/>
  <c r="P217"/>
  <c r="BI212"/>
  <c r="BH212"/>
  <c r="BG212"/>
  <c r="BE212"/>
  <c r="T212"/>
  <c r="R212"/>
  <c r="P212"/>
  <c r="BI209"/>
  <c r="BH209"/>
  <c r="BG209"/>
  <c r="BE209"/>
  <c r="T209"/>
  <c r="R209"/>
  <c r="P209"/>
  <c r="BI205"/>
  <c r="BH205"/>
  <c r="BG205"/>
  <c r="BE205"/>
  <c r="T205"/>
  <c r="R205"/>
  <c r="P205"/>
  <c r="BI201"/>
  <c r="BH201"/>
  <c r="BG201"/>
  <c r="BE201"/>
  <c r="T201"/>
  <c r="R201"/>
  <c r="P201"/>
  <c r="BI199"/>
  <c r="BH199"/>
  <c r="BG199"/>
  <c r="BE199"/>
  <c r="T199"/>
  <c r="R199"/>
  <c r="P199"/>
  <c r="BI197"/>
  <c r="BH197"/>
  <c r="BG197"/>
  <c r="BE197"/>
  <c r="T197"/>
  <c r="R197"/>
  <c r="P197"/>
  <c r="BI194"/>
  <c r="BH194"/>
  <c r="BG194"/>
  <c r="BE194"/>
  <c r="T194"/>
  <c r="R194"/>
  <c r="P194"/>
  <c r="BI192"/>
  <c r="BH192"/>
  <c r="BG192"/>
  <c r="BE192"/>
  <c r="T192"/>
  <c r="R192"/>
  <c r="P192"/>
  <c r="BI189"/>
  <c r="BH189"/>
  <c r="BG189"/>
  <c r="BE189"/>
  <c r="T189"/>
  <c r="R189"/>
  <c r="P189"/>
  <c r="BI186"/>
  <c r="BH186"/>
  <c r="BG186"/>
  <c r="BE186"/>
  <c r="T186"/>
  <c r="R186"/>
  <c r="P186"/>
  <c r="BI182"/>
  <c r="BH182"/>
  <c r="BG182"/>
  <c r="BE182"/>
  <c r="T182"/>
  <c r="R182"/>
  <c r="P182"/>
  <c r="BI178"/>
  <c r="BH178"/>
  <c r="BG178"/>
  <c r="BE178"/>
  <c r="T178"/>
  <c r="R178"/>
  <c r="P178"/>
  <c r="BI174"/>
  <c r="BH174"/>
  <c r="BG174"/>
  <c r="BE174"/>
  <c r="T174"/>
  <c r="R174"/>
  <c r="P174"/>
  <c r="BI170"/>
  <c r="BH170"/>
  <c r="BG170"/>
  <c r="BE170"/>
  <c r="T170"/>
  <c r="T169"/>
  <c r="R170"/>
  <c r="R169"/>
  <c r="P170"/>
  <c r="P169"/>
  <c r="BI166"/>
  <c r="BH166"/>
  <c r="BG166"/>
  <c r="BE166"/>
  <c r="T166"/>
  <c r="T165"/>
  <c r="R166"/>
  <c r="R165"/>
  <c r="P166"/>
  <c r="P165"/>
  <c r="BI161"/>
  <c r="BH161"/>
  <c r="BG161"/>
  <c r="BE161"/>
  <c r="T161"/>
  <c r="R161"/>
  <c r="P161"/>
  <c r="BI158"/>
  <c r="BH158"/>
  <c r="BG158"/>
  <c r="BE158"/>
  <c r="T158"/>
  <c r="R158"/>
  <c r="P158"/>
  <c r="BI155"/>
  <c r="BH155"/>
  <c r="BG155"/>
  <c r="BE155"/>
  <c r="T155"/>
  <c r="R155"/>
  <c r="P155"/>
  <c r="BI152"/>
  <c r="BH152"/>
  <c r="BG152"/>
  <c r="BE152"/>
  <c r="T152"/>
  <c r="R152"/>
  <c r="P152"/>
  <c r="BI149"/>
  <c r="BH149"/>
  <c r="BG149"/>
  <c r="BE149"/>
  <c r="T149"/>
  <c r="R149"/>
  <c r="P149"/>
  <c r="BI146"/>
  <c r="BH146"/>
  <c r="BG146"/>
  <c r="BE146"/>
  <c r="T146"/>
  <c r="R146"/>
  <c r="P146"/>
  <c r="BI143"/>
  <c r="BH143"/>
  <c r="BG143"/>
  <c r="BE143"/>
  <c r="T143"/>
  <c r="R143"/>
  <c r="P143"/>
  <c r="J137"/>
  <c r="J136"/>
  <c r="F136"/>
  <c r="F134"/>
  <c r="E132"/>
  <c r="J96"/>
  <c r="J95"/>
  <c r="F95"/>
  <c r="F93"/>
  <c r="E91"/>
  <c r="J22"/>
  <c r="E22"/>
  <c r="F96"/>
  <c r="J21"/>
  <c r="J16"/>
  <c r="J93"/>
  <c r="E7"/>
  <c r="E85"/>
  <c i="16" r="J39"/>
  <c r="J38"/>
  <c i="1" r="AY114"/>
  <c i="16" r="J37"/>
  <c i="1" r="AX114"/>
  <c i="16" r="BI755"/>
  <c r="BH755"/>
  <c r="BG755"/>
  <c r="BE755"/>
  <c r="T755"/>
  <c r="T754"/>
  <c r="T753"/>
  <c r="R755"/>
  <c r="R754"/>
  <c r="R753"/>
  <c r="P755"/>
  <c r="P754"/>
  <c r="P753"/>
  <c r="BI751"/>
  <c r="BH751"/>
  <c r="BG751"/>
  <c r="BE751"/>
  <c r="T751"/>
  <c r="R751"/>
  <c r="P751"/>
  <c r="BI747"/>
  <c r="BH747"/>
  <c r="BG747"/>
  <c r="BE747"/>
  <c r="T747"/>
  <c r="R747"/>
  <c r="P747"/>
  <c r="BI743"/>
  <c r="BH743"/>
  <c r="BG743"/>
  <c r="BE743"/>
  <c r="T743"/>
  <c r="R743"/>
  <c r="P743"/>
  <c r="BI740"/>
  <c r="BH740"/>
  <c r="BG740"/>
  <c r="BE740"/>
  <c r="T740"/>
  <c r="R740"/>
  <c r="P740"/>
  <c r="BI738"/>
  <c r="BH738"/>
  <c r="BG738"/>
  <c r="BE738"/>
  <c r="T738"/>
  <c r="R738"/>
  <c r="P738"/>
  <c r="BI736"/>
  <c r="BH736"/>
  <c r="BG736"/>
  <c r="BE736"/>
  <c r="T736"/>
  <c r="R736"/>
  <c r="P736"/>
  <c r="BI734"/>
  <c r="BH734"/>
  <c r="BG734"/>
  <c r="BE734"/>
  <c r="T734"/>
  <c r="R734"/>
  <c r="P734"/>
  <c r="BI732"/>
  <c r="BH732"/>
  <c r="BG732"/>
  <c r="BE732"/>
  <c r="T732"/>
  <c r="R732"/>
  <c r="P732"/>
  <c r="BI730"/>
  <c r="BH730"/>
  <c r="BG730"/>
  <c r="BE730"/>
  <c r="T730"/>
  <c r="R730"/>
  <c r="P730"/>
  <c r="BI728"/>
  <c r="BH728"/>
  <c r="BG728"/>
  <c r="BE728"/>
  <c r="T728"/>
  <c r="R728"/>
  <c r="P728"/>
  <c r="BI726"/>
  <c r="BH726"/>
  <c r="BG726"/>
  <c r="BE726"/>
  <c r="T726"/>
  <c r="R726"/>
  <c r="P726"/>
  <c r="BI724"/>
  <c r="BH724"/>
  <c r="BG724"/>
  <c r="BE724"/>
  <c r="T724"/>
  <c r="R724"/>
  <c r="P724"/>
  <c r="BI722"/>
  <c r="BH722"/>
  <c r="BG722"/>
  <c r="BE722"/>
  <c r="T722"/>
  <c r="R722"/>
  <c r="P722"/>
  <c r="BI720"/>
  <c r="BH720"/>
  <c r="BG720"/>
  <c r="BE720"/>
  <c r="T720"/>
  <c r="R720"/>
  <c r="P720"/>
  <c r="BI718"/>
  <c r="BH718"/>
  <c r="BG718"/>
  <c r="BE718"/>
  <c r="T718"/>
  <c r="R718"/>
  <c r="P718"/>
  <c r="BI716"/>
  <c r="BH716"/>
  <c r="BG716"/>
  <c r="BE716"/>
  <c r="T716"/>
  <c r="R716"/>
  <c r="P716"/>
  <c r="BI714"/>
  <c r="BH714"/>
  <c r="BG714"/>
  <c r="BE714"/>
  <c r="T714"/>
  <c r="R714"/>
  <c r="P714"/>
  <c r="BI712"/>
  <c r="BH712"/>
  <c r="BG712"/>
  <c r="BE712"/>
  <c r="T712"/>
  <c r="R712"/>
  <c r="P712"/>
  <c r="BI709"/>
  <c r="BH709"/>
  <c r="BG709"/>
  <c r="BE709"/>
  <c r="T709"/>
  <c r="R709"/>
  <c r="P709"/>
  <c r="BI707"/>
  <c r="BH707"/>
  <c r="BG707"/>
  <c r="BE707"/>
  <c r="T707"/>
  <c r="R707"/>
  <c r="P707"/>
  <c r="BI705"/>
  <c r="BH705"/>
  <c r="BG705"/>
  <c r="BE705"/>
  <c r="T705"/>
  <c r="R705"/>
  <c r="P705"/>
  <c r="BI703"/>
  <c r="BH703"/>
  <c r="BG703"/>
  <c r="BE703"/>
  <c r="T703"/>
  <c r="R703"/>
  <c r="P703"/>
  <c r="BI700"/>
  <c r="BH700"/>
  <c r="BG700"/>
  <c r="BE700"/>
  <c r="T700"/>
  <c r="R700"/>
  <c r="P700"/>
  <c r="BI699"/>
  <c r="BH699"/>
  <c r="BG699"/>
  <c r="BE699"/>
  <c r="T699"/>
  <c r="R699"/>
  <c r="P699"/>
  <c r="BI698"/>
  <c r="BH698"/>
  <c r="BG698"/>
  <c r="BE698"/>
  <c r="T698"/>
  <c r="R698"/>
  <c r="P698"/>
  <c r="BI697"/>
  <c r="BH697"/>
  <c r="BG697"/>
  <c r="BE697"/>
  <c r="T697"/>
  <c r="R697"/>
  <c r="P697"/>
  <c r="BI692"/>
  <c r="BH692"/>
  <c r="BG692"/>
  <c r="BE692"/>
  <c r="T692"/>
  <c r="T691"/>
  <c r="R692"/>
  <c r="R691"/>
  <c r="P692"/>
  <c r="P691"/>
  <c r="BI690"/>
  <c r="BH690"/>
  <c r="BG690"/>
  <c r="BE690"/>
  <c r="T690"/>
  <c r="R690"/>
  <c r="P690"/>
  <c r="BI688"/>
  <c r="BH688"/>
  <c r="BG688"/>
  <c r="BE688"/>
  <c r="T688"/>
  <c r="R688"/>
  <c r="P688"/>
  <c r="BI686"/>
  <c r="BH686"/>
  <c r="BG686"/>
  <c r="BE686"/>
  <c r="T686"/>
  <c r="R686"/>
  <c r="P686"/>
  <c r="BI683"/>
  <c r="BH683"/>
  <c r="BG683"/>
  <c r="BE683"/>
  <c r="T683"/>
  <c r="R683"/>
  <c r="P683"/>
  <c r="BI682"/>
  <c r="BH682"/>
  <c r="BG682"/>
  <c r="BE682"/>
  <c r="T682"/>
  <c r="R682"/>
  <c r="P682"/>
  <c r="BI681"/>
  <c r="BH681"/>
  <c r="BG681"/>
  <c r="BE681"/>
  <c r="T681"/>
  <c r="R681"/>
  <c r="P681"/>
  <c r="BI680"/>
  <c r="BH680"/>
  <c r="BG680"/>
  <c r="BE680"/>
  <c r="T680"/>
  <c r="R680"/>
  <c r="P680"/>
  <c r="BI679"/>
  <c r="BH679"/>
  <c r="BG679"/>
  <c r="BE679"/>
  <c r="T679"/>
  <c r="R679"/>
  <c r="P679"/>
  <c r="BI677"/>
  <c r="BH677"/>
  <c r="BG677"/>
  <c r="BE677"/>
  <c r="T677"/>
  <c r="R677"/>
  <c r="P677"/>
  <c r="BI675"/>
  <c r="BH675"/>
  <c r="BG675"/>
  <c r="BE675"/>
  <c r="T675"/>
  <c r="R675"/>
  <c r="P675"/>
  <c r="BI671"/>
  <c r="BH671"/>
  <c r="BG671"/>
  <c r="BE671"/>
  <c r="T671"/>
  <c r="R671"/>
  <c r="P671"/>
  <c r="BI668"/>
  <c r="BH668"/>
  <c r="BG668"/>
  <c r="BE668"/>
  <c r="T668"/>
  <c r="R668"/>
  <c r="P668"/>
  <c r="BI665"/>
  <c r="BH665"/>
  <c r="BG665"/>
  <c r="BE665"/>
  <c r="T665"/>
  <c r="R665"/>
  <c r="P665"/>
  <c r="BI664"/>
  <c r="BH664"/>
  <c r="BG664"/>
  <c r="BE664"/>
  <c r="T664"/>
  <c r="R664"/>
  <c r="P664"/>
  <c r="BI663"/>
  <c r="BH663"/>
  <c r="BG663"/>
  <c r="BE663"/>
  <c r="T663"/>
  <c r="R663"/>
  <c r="P663"/>
  <c r="BI662"/>
  <c r="BH662"/>
  <c r="BG662"/>
  <c r="BE662"/>
  <c r="T662"/>
  <c r="R662"/>
  <c r="P662"/>
  <c r="BI660"/>
  <c r="BH660"/>
  <c r="BG660"/>
  <c r="BE660"/>
  <c r="T660"/>
  <c r="R660"/>
  <c r="P660"/>
  <c r="BI656"/>
  <c r="BH656"/>
  <c r="BG656"/>
  <c r="BE656"/>
  <c r="T656"/>
  <c r="R656"/>
  <c r="P656"/>
  <c r="BI654"/>
  <c r="BH654"/>
  <c r="BG654"/>
  <c r="BE654"/>
  <c r="T654"/>
  <c r="R654"/>
  <c r="P654"/>
  <c r="BI651"/>
  <c r="BH651"/>
  <c r="BG651"/>
  <c r="BE651"/>
  <c r="T651"/>
  <c r="R651"/>
  <c r="P651"/>
  <c r="BI648"/>
  <c r="BH648"/>
  <c r="BG648"/>
  <c r="BE648"/>
  <c r="T648"/>
  <c r="R648"/>
  <c r="P648"/>
  <c r="BI645"/>
  <c r="BH645"/>
  <c r="BG645"/>
  <c r="BE645"/>
  <c r="T645"/>
  <c r="R645"/>
  <c r="P645"/>
  <c r="BI642"/>
  <c r="BH642"/>
  <c r="BG642"/>
  <c r="BE642"/>
  <c r="T642"/>
  <c r="R642"/>
  <c r="P642"/>
  <c r="BI641"/>
  <c r="BH641"/>
  <c r="BG641"/>
  <c r="BE641"/>
  <c r="T641"/>
  <c r="R641"/>
  <c r="P641"/>
  <c r="BI640"/>
  <c r="BH640"/>
  <c r="BG640"/>
  <c r="BE640"/>
  <c r="T640"/>
  <c r="R640"/>
  <c r="P640"/>
  <c r="BI639"/>
  <c r="BH639"/>
  <c r="BG639"/>
  <c r="BE639"/>
  <c r="T639"/>
  <c r="R639"/>
  <c r="P639"/>
  <c r="BI637"/>
  <c r="BH637"/>
  <c r="BG637"/>
  <c r="BE637"/>
  <c r="T637"/>
  <c r="R637"/>
  <c r="P637"/>
  <c r="BI635"/>
  <c r="BH635"/>
  <c r="BG635"/>
  <c r="BE635"/>
  <c r="T635"/>
  <c r="R635"/>
  <c r="P635"/>
  <c r="BI633"/>
  <c r="BH633"/>
  <c r="BG633"/>
  <c r="BE633"/>
  <c r="T633"/>
  <c r="R633"/>
  <c r="P633"/>
  <c r="BI631"/>
  <c r="BH631"/>
  <c r="BG631"/>
  <c r="BE631"/>
  <c r="T631"/>
  <c r="R631"/>
  <c r="P631"/>
  <c r="BI629"/>
  <c r="BH629"/>
  <c r="BG629"/>
  <c r="BE629"/>
  <c r="T629"/>
  <c r="R629"/>
  <c r="P629"/>
  <c r="BI627"/>
  <c r="BH627"/>
  <c r="BG627"/>
  <c r="BE627"/>
  <c r="T627"/>
  <c r="R627"/>
  <c r="P627"/>
  <c r="BI625"/>
  <c r="BH625"/>
  <c r="BG625"/>
  <c r="BE625"/>
  <c r="T625"/>
  <c r="R625"/>
  <c r="P625"/>
  <c r="BI623"/>
  <c r="BH623"/>
  <c r="BG623"/>
  <c r="BE623"/>
  <c r="T623"/>
  <c r="R623"/>
  <c r="P623"/>
  <c r="BI621"/>
  <c r="BH621"/>
  <c r="BG621"/>
  <c r="BE621"/>
  <c r="T621"/>
  <c r="R621"/>
  <c r="P621"/>
  <c r="BI619"/>
  <c r="BH619"/>
  <c r="BG619"/>
  <c r="BE619"/>
  <c r="T619"/>
  <c r="R619"/>
  <c r="P619"/>
  <c r="BI617"/>
  <c r="BH617"/>
  <c r="BG617"/>
  <c r="BE617"/>
  <c r="T617"/>
  <c r="R617"/>
  <c r="P617"/>
  <c r="BI615"/>
  <c r="BH615"/>
  <c r="BG615"/>
  <c r="BE615"/>
  <c r="T615"/>
  <c r="R615"/>
  <c r="P615"/>
  <c r="BI613"/>
  <c r="BH613"/>
  <c r="BG613"/>
  <c r="BE613"/>
  <c r="T613"/>
  <c r="R613"/>
  <c r="P613"/>
  <c r="BI611"/>
  <c r="BH611"/>
  <c r="BG611"/>
  <c r="BE611"/>
  <c r="T611"/>
  <c r="R611"/>
  <c r="P611"/>
  <c r="BI609"/>
  <c r="BH609"/>
  <c r="BG609"/>
  <c r="BE609"/>
  <c r="T609"/>
  <c r="R609"/>
  <c r="P609"/>
  <c r="BI607"/>
  <c r="BH607"/>
  <c r="BG607"/>
  <c r="BE607"/>
  <c r="T607"/>
  <c r="R607"/>
  <c r="P607"/>
  <c r="BI605"/>
  <c r="BH605"/>
  <c r="BG605"/>
  <c r="BE605"/>
  <c r="T605"/>
  <c r="R605"/>
  <c r="P605"/>
  <c r="BI603"/>
  <c r="BH603"/>
  <c r="BG603"/>
  <c r="BE603"/>
  <c r="T603"/>
  <c r="R603"/>
  <c r="P603"/>
  <c r="BI601"/>
  <c r="BH601"/>
  <c r="BG601"/>
  <c r="BE601"/>
  <c r="T601"/>
  <c r="R601"/>
  <c r="P601"/>
  <c r="BI599"/>
  <c r="BH599"/>
  <c r="BG599"/>
  <c r="BE599"/>
  <c r="T599"/>
  <c r="R599"/>
  <c r="P599"/>
  <c r="BI597"/>
  <c r="BH597"/>
  <c r="BG597"/>
  <c r="BE597"/>
  <c r="T597"/>
  <c r="R597"/>
  <c r="P597"/>
  <c r="BI595"/>
  <c r="BH595"/>
  <c r="BG595"/>
  <c r="BE595"/>
  <c r="T595"/>
  <c r="R595"/>
  <c r="P595"/>
  <c r="BI593"/>
  <c r="BH593"/>
  <c r="BG593"/>
  <c r="BE593"/>
  <c r="T593"/>
  <c r="R593"/>
  <c r="P593"/>
  <c r="BI591"/>
  <c r="BH591"/>
  <c r="BG591"/>
  <c r="BE591"/>
  <c r="T591"/>
  <c r="R591"/>
  <c r="P591"/>
  <c r="BI589"/>
  <c r="BH589"/>
  <c r="BG589"/>
  <c r="BE589"/>
  <c r="T589"/>
  <c r="R589"/>
  <c r="P589"/>
  <c r="BI587"/>
  <c r="BH587"/>
  <c r="BG587"/>
  <c r="BE587"/>
  <c r="T587"/>
  <c r="R587"/>
  <c r="P587"/>
  <c r="BI585"/>
  <c r="BH585"/>
  <c r="BG585"/>
  <c r="BE585"/>
  <c r="T585"/>
  <c r="R585"/>
  <c r="P585"/>
  <c r="BI583"/>
  <c r="BH583"/>
  <c r="BG583"/>
  <c r="BE583"/>
  <c r="T583"/>
  <c r="R583"/>
  <c r="P583"/>
  <c r="BI581"/>
  <c r="BH581"/>
  <c r="BG581"/>
  <c r="BE581"/>
  <c r="T581"/>
  <c r="R581"/>
  <c r="P581"/>
  <c r="BI579"/>
  <c r="BH579"/>
  <c r="BG579"/>
  <c r="BE579"/>
  <c r="T579"/>
  <c r="R579"/>
  <c r="P579"/>
  <c r="BI577"/>
  <c r="BH577"/>
  <c r="BG577"/>
  <c r="BE577"/>
  <c r="T577"/>
  <c r="R577"/>
  <c r="P577"/>
  <c r="BI575"/>
  <c r="BH575"/>
  <c r="BG575"/>
  <c r="BE575"/>
  <c r="T575"/>
  <c r="R575"/>
  <c r="P575"/>
  <c r="BI573"/>
  <c r="BH573"/>
  <c r="BG573"/>
  <c r="BE573"/>
  <c r="T573"/>
  <c r="R573"/>
  <c r="P573"/>
  <c r="BI569"/>
  <c r="BH569"/>
  <c r="BG569"/>
  <c r="BE569"/>
  <c r="T569"/>
  <c r="R569"/>
  <c r="P569"/>
  <c r="BI568"/>
  <c r="BH568"/>
  <c r="BG568"/>
  <c r="BE568"/>
  <c r="T568"/>
  <c r="R568"/>
  <c r="P568"/>
  <c r="BI567"/>
  <c r="BH567"/>
  <c r="BG567"/>
  <c r="BE567"/>
  <c r="T567"/>
  <c r="R567"/>
  <c r="P567"/>
  <c r="BI566"/>
  <c r="BH566"/>
  <c r="BG566"/>
  <c r="BE566"/>
  <c r="T566"/>
  <c r="R566"/>
  <c r="P566"/>
  <c r="BI565"/>
  <c r="BH565"/>
  <c r="BG565"/>
  <c r="BE565"/>
  <c r="T565"/>
  <c r="R565"/>
  <c r="P565"/>
  <c r="BI564"/>
  <c r="BH564"/>
  <c r="BG564"/>
  <c r="BE564"/>
  <c r="T564"/>
  <c r="R564"/>
  <c r="P564"/>
  <c r="BI563"/>
  <c r="BH563"/>
  <c r="BG563"/>
  <c r="BE563"/>
  <c r="T563"/>
  <c r="R563"/>
  <c r="P563"/>
  <c r="BI560"/>
  <c r="BH560"/>
  <c r="BG560"/>
  <c r="BE560"/>
  <c r="T560"/>
  <c r="R560"/>
  <c r="P560"/>
  <c r="BI558"/>
  <c r="BH558"/>
  <c r="BG558"/>
  <c r="BE558"/>
  <c r="T558"/>
  <c r="R558"/>
  <c r="P558"/>
  <c r="BI555"/>
  <c r="BH555"/>
  <c r="BG555"/>
  <c r="BE555"/>
  <c r="T555"/>
  <c r="R555"/>
  <c r="P555"/>
  <c r="BI553"/>
  <c r="BH553"/>
  <c r="BG553"/>
  <c r="BE553"/>
  <c r="T553"/>
  <c r="R553"/>
  <c r="P553"/>
  <c r="BI548"/>
  <c r="BH548"/>
  <c r="BG548"/>
  <c r="BE548"/>
  <c r="T548"/>
  <c r="R548"/>
  <c r="P548"/>
  <c r="BI546"/>
  <c r="BH546"/>
  <c r="BG546"/>
  <c r="BE546"/>
  <c r="T546"/>
  <c r="R546"/>
  <c r="P546"/>
  <c r="BI543"/>
  <c r="BH543"/>
  <c r="BG543"/>
  <c r="BE543"/>
  <c r="T543"/>
  <c r="R543"/>
  <c r="P543"/>
  <c r="BI541"/>
  <c r="BH541"/>
  <c r="BG541"/>
  <c r="BE541"/>
  <c r="T541"/>
  <c r="R541"/>
  <c r="P541"/>
  <c r="BI540"/>
  <c r="BH540"/>
  <c r="BG540"/>
  <c r="BE540"/>
  <c r="T540"/>
  <c r="R540"/>
  <c r="P540"/>
  <c r="BI538"/>
  <c r="BH538"/>
  <c r="BG538"/>
  <c r="BE538"/>
  <c r="T538"/>
  <c r="R538"/>
  <c r="P538"/>
  <c r="BI535"/>
  <c r="BH535"/>
  <c r="BG535"/>
  <c r="BE535"/>
  <c r="T535"/>
  <c r="R535"/>
  <c r="P535"/>
  <c r="BI533"/>
  <c r="BH533"/>
  <c r="BG533"/>
  <c r="BE533"/>
  <c r="T533"/>
  <c r="R533"/>
  <c r="P533"/>
  <c r="BI530"/>
  <c r="BH530"/>
  <c r="BG530"/>
  <c r="BE530"/>
  <c r="T530"/>
  <c r="R530"/>
  <c r="P530"/>
  <c r="BI528"/>
  <c r="BH528"/>
  <c r="BG528"/>
  <c r="BE528"/>
  <c r="T528"/>
  <c r="R528"/>
  <c r="P528"/>
  <c r="BI525"/>
  <c r="BH525"/>
  <c r="BG525"/>
  <c r="BE525"/>
  <c r="T525"/>
  <c r="R525"/>
  <c r="P525"/>
  <c r="BI523"/>
  <c r="BH523"/>
  <c r="BG523"/>
  <c r="BE523"/>
  <c r="T523"/>
  <c r="R523"/>
  <c r="P523"/>
  <c r="BI519"/>
  <c r="BH519"/>
  <c r="BG519"/>
  <c r="BE519"/>
  <c r="T519"/>
  <c r="R519"/>
  <c r="P519"/>
  <c r="BI517"/>
  <c r="BH517"/>
  <c r="BG517"/>
  <c r="BE517"/>
  <c r="T517"/>
  <c r="R517"/>
  <c r="P517"/>
  <c r="BI513"/>
  <c r="BH513"/>
  <c r="BG513"/>
  <c r="BE513"/>
  <c r="T513"/>
  <c r="R513"/>
  <c r="P513"/>
  <c r="BI511"/>
  <c r="BH511"/>
  <c r="BG511"/>
  <c r="BE511"/>
  <c r="T511"/>
  <c r="R511"/>
  <c r="P511"/>
  <c r="BI509"/>
  <c r="BH509"/>
  <c r="BG509"/>
  <c r="BE509"/>
  <c r="T509"/>
  <c r="R509"/>
  <c r="P509"/>
  <c r="BI506"/>
  <c r="BH506"/>
  <c r="BG506"/>
  <c r="BE506"/>
  <c r="T506"/>
  <c r="R506"/>
  <c r="P506"/>
  <c r="BI504"/>
  <c r="BH504"/>
  <c r="BG504"/>
  <c r="BE504"/>
  <c r="T504"/>
  <c r="R504"/>
  <c r="P504"/>
  <c r="BI501"/>
  <c r="BH501"/>
  <c r="BG501"/>
  <c r="BE501"/>
  <c r="T501"/>
  <c r="R501"/>
  <c r="P501"/>
  <c r="BI496"/>
  <c r="BH496"/>
  <c r="BG496"/>
  <c r="BE496"/>
  <c r="T496"/>
  <c r="R496"/>
  <c r="P496"/>
  <c r="BI494"/>
  <c r="BH494"/>
  <c r="BG494"/>
  <c r="BE494"/>
  <c r="T494"/>
  <c r="R494"/>
  <c r="P494"/>
  <c r="BI491"/>
  <c r="BH491"/>
  <c r="BG491"/>
  <c r="BE491"/>
  <c r="T491"/>
  <c r="R491"/>
  <c r="P491"/>
  <c r="BI489"/>
  <c r="BH489"/>
  <c r="BG489"/>
  <c r="BE489"/>
  <c r="T489"/>
  <c r="R489"/>
  <c r="P489"/>
  <c r="BI486"/>
  <c r="BH486"/>
  <c r="BG486"/>
  <c r="BE486"/>
  <c r="T486"/>
  <c r="R486"/>
  <c r="P486"/>
  <c r="BI484"/>
  <c r="BH484"/>
  <c r="BG484"/>
  <c r="BE484"/>
  <c r="T484"/>
  <c r="R484"/>
  <c r="P484"/>
  <c r="BI482"/>
  <c r="BH482"/>
  <c r="BG482"/>
  <c r="BE482"/>
  <c r="T482"/>
  <c r="R482"/>
  <c r="P482"/>
  <c r="BI479"/>
  <c r="BH479"/>
  <c r="BG479"/>
  <c r="BE479"/>
  <c r="T479"/>
  <c r="R479"/>
  <c r="P479"/>
  <c r="BI477"/>
  <c r="BH477"/>
  <c r="BG477"/>
  <c r="BE477"/>
  <c r="T477"/>
  <c r="R477"/>
  <c r="P477"/>
  <c r="BI474"/>
  <c r="BH474"/>
  <c r="BG474"/>
  <c r="BE474"/>
  <c r="T474"/>
  <c r="R474"/>
  <c r="P474"/>
  <c r="BI472"/>
  <c r="BH472"/>
  <c r="BG472"/>
  <c r="BE472"/>
  <c r="T472"/>
  <c r="R472"/>
  <c r="P472"/>
  <c r="BI469"/>
  <c r="BH469"/>
  <c r="BG469"/>
  <c r="BE469"/>
  <c r="T469"/>
  <c r="R469"/>
  <c r="P469"/>
  <c r="BI467"/>
  <c r="BH467"/>
  <c r="BG467"/>
  <c r="BE467"/>
  <c r="T467"/>
  <c r="R467"/>
  <c r="P467"/>
  <c r="BI464"/>
  <c r="BH464"/>
  <c r="BG464"/>
  <c r="BE464"/>
  <c r="T464"/>
  <c r="R464"/>
  <c r="P464"/>
  <c r="BI462"/>
  <c r="BH462"/>
  <c r="BG462"/>
  <c r="BE462"/>
  <c r="T462"/>
  <c r="R462"/>
  <c r="P462"/>
  <c r="BI459"/>
  <c r="BH459"/>
  <c r="BG459"/>
  <c r="BE459"/>
  <c r="T459"/>
  <c r="R459"/>
  <c r="P459"/>
  <c r="BI458"/>
  <c r="BH458"/>
  <c r="BG458"/>
  <c r="BE458"/>
  <c r="T458"/>
  <c r="R458"/>
  <c r="P458"/>
  <c r="BI455"/>
  <c r="BH455"/>
  <c r="BG455"/>
  <c r="BE455"/>
  <c r="T455"/>
  <c r="R455"/>
  <c r="P455"/>
  <c r="BI452"/>
  <c r="BH452"/>
  <c r="BG452"/>
  <c r="BE452"/>
  <c r="T452"/>
  <c r="T451"/>
  <c r="R452"/>
  <c r="R451"/>
  <c r="P452"/>
  <c r="P451"/>
  <c r="BI449"/>
  <c r="BH449"/>
  <c r="BG449"/>
  <c r="BE449"/>
  <c r="T449"/>
  <c r="R449"/>
  <c r="P449"/>
  <c r="BI447"/>
  <c r="BH447"/>
  <c r="BG447"/>
  <c r="BE447"/>
  <c r="T447"/>
  <c r="R447"/>
  <c r="P447"/>
  <c r="BI445"/>
  <c r="BH445"/>
  <c r="BG445"/>
  <c r="BE445"/>
  <c r="T445"/>
  <c r="R445"/>
  <c r="P445"/>
  <c r="BI444"/>
  <c r="BH444"/>
  <c r="BG444"/>
  <c r="BE444"/>
  <c r="T444"/>
  <c r="R444"/>
  <c r="P444"/>
  <c r="BI440"/>
  <c r="BH440"/>
  <c r="BG440"/>
  <c r="BE440"/>
  <c r="T440"/>
  <c r="R440"/>
  <c r="P440"/>
  <c r="BI439"/>
  <c r="BH439"/>
  <c r="BG439"/>
  <c r="BE439"/>
  <c r="T439"/>
  <c r="R439"/>
  <c r="P439"/>
  <c r="BI438"/>
  <c r="BH438"/>
  <c r="BG438"/>
  <c r="BE438"/>
  <c r="T438"/>
  <c r="R438"/>
  <c r="P438"/>
  <c r="BI432"/>
  <c r="BH432"/>
  <c r="BG432"/>
  <c r="BE432"/>
  <c r="T432"/>
  <c r="R432"/>
  <c r="P432"/>
  <c r="BI430"/>
  <c r="BH430"/>
  <c r="BG430"/>
  <c r="BE430"/>
  <c r="T430"/>
  <c r="R430"/>
  <c r="P430"/>
  <c r="BI424"/>
  <c r="BH424"/>
  <c r="BG424"/>
  <c r="BE424"/>
  <c r="T424"/>
  <c r="R424"/>
  <c r="P424"/>
  <c r="BI418"/>
  <c r="BH418"/>
  <c r="BG418"/>
  <c r="BE418"/>
  <c r="T418"/>
  <c r="R418"/>
  <c r="P418"/>
  <c r="BI416"/>
  <c r="BH416"/>
  <c r="BG416"/>
  <c r="BE416"/>
  <c r="T416"/>
  <c r="R416"/>
  <c r="P416"/>
  <c r="BI410"/>
  <c r="BH410"/>
  <c r="BG410"/>
  <c r="BE410"/>
  <c r="T410"/>
  <c r="R410"/>
  <c r="P410"/>
  <c r="BI407"/>
  <c r="BH407"/>
  <c r="BG407"/>
  <c r="BE407"/>
  <c r="T407"/>
  <c r="R407"/>
  <c r="P407"/>
  <c r="BI404"/>
  <c r="BH404"/>
  <c r="BG404"/>
  <c r="BE404"/>
  <c r="T404"/>
  <c r="R404"/>
  <c r="P404"/>
  <c r="BI402"/>
  <c r="BH402"/>
  <c r="BG402"/>
  <c r="BE402"/>
  <c r="T402"/>
  <c r="R402"/>
  <c r="P402"/>
  <c r="BI399"/>
  <c r="BH399"/>
  <c r="BG399"/>
  <c r="BE399"/>
  <c r="T399"/>
  <c r="R399"/>
  <c r="P399"/>
  <c r="BI396"/>
  <c r="BH396"/>
  <c r="BG396"/>
  <c r="BE396"/>
  <c r="T396"/>
  <c r="R396"/>
  <c r="P396"/>
  <c r="BI395"/>
  <c r="BH395"/>
  <c r="BG395"/>
  <c r="BE395"/>
  <c r="T395"/>
  <c r="R395"/>
  <c r="P395"/>
  <c r="BI392"/>
  <c r="BH392"/>
  <c r="BG392"/>
  <c r="BE392"/>
  <c r="T392"/>
  <c r="R392"/>
  <c r="P392"/>
  <c r="BI388"/>
  <c r="BH388"/>
  <c r="BG388"/>
  <c r="BE388"/>
  <c r="T388"/>
  <c r="R388"/>
  <c r="P388"/>
  <c r="BI387"/>
  <c r="BH387"/>
  <c r="BG387"/>
  <c r="BE387"/>
  <c r="T387"/>
  <c r="R387"/>
  <c r="P387"/>
  <c r="BI382"/>
  <c r="BH382"/>
  <c r="BG382"/>
  <c r="BE382"/>
  <c r="T382"/>
  <c r="R382"/>
  <c r="P382"/>
  <c r="BI379"/>
  <c r="BH379"/>
  <c r="BG379"/>
  <c r="BE379"/>
  <c r="T379"/>
  <c r="R379"/>
  <c r="P379"/>
  <c r="BI375"/>
  <c r="BH375"/>
  <c r="BG375"/>
  <c r="BE375"/>
  <c r="T375"/>
  <c r="R375"/>
  <c r="P375"/>
  <c r="BI372"/>
  <c r="BH372"/>
  <c r="BG372"/>
  <c r="BE372"/>
  <c r="T372"/>
  <c r="R372"/>
  <c r="P372"/>
  <c r="BI369"/>
  <c r="BH369"/>
  <c r="BG369"/>
  <c r="BE369"/>
  <c r="T369"/>
  <c r="R369"/>
  <c r="P369"/>
  <c r="BI367"/>
  <c r="BH367"/>
  <c r="BG367"/>
  <c r="BE367"/>
  <c r="T367"/>
  <c r="R367"/>
  <c r="P367"/>
  <c r="BI364"/>
  <c r="BH364"/>
  <c r="BG364"/>
  <c r="BE364"/>
  <c r="T364"/>
  <c r="R364"/>
  <c r="P364"/>
  <c r="BI362"/>
  <c r="BH362"/>
  <c r="BG362"/>
  <c r="BE362"/>
  <c r="T362"/>
  <c r="R362"/>
  <c r="P362"/>
  <c r="BI359"/>
  <c r="BH359"/>
  <c r="BG359"/>
  <c r="BE359"/>
  <c r="T359"/>
  <c r="R359"/>
  <c r="P359"/>
  <c r="BI357"/>
  <c r="BH357"/>
  <c r="BG357"/>
  <c r="BE357"/>
  <c r="T357"/>
  <c r="R357"/>
  <c r="P357"/>
  <c r="BI354"/>
  <c r="BH354"/>
  <c r="BG354"/>
  <c r="BE354"/>
  <c r="T354"/>
  <c r="R354"/>
  <c r="P354"/>
  <c r="BI352"/>
  <c r="BH352"/>
  <c r="BG352"/>
  <c r="BE352"/>
  <c r="T352"/>
  <c r="R352"/>
  <c r="P352"/>
  <c r="BI349"/>
  <c r="BH349"/>
  <c r="BG349"/>
  <c r="BE349"/>
  <c r="T349"/>
  <c r="R349"/>
  <c r="P349"/>
  <c r="BI348"/>
  <c r="BH348"/>
  <c r="BG348"/>
  <c r="BE348"/>
  <c r="T348"/>
  <c r="R348"/>
  <c r="P348"/>
  <c r="BI347"/>
  <c r="BH347"/>
  <c r="BG347"/>
  <c r="BE347"/>
  <c r="T347"/>
  <c r="R347"/>
  <c r="P347"/>
  <c r="BI342"/>
  <c r="BH342"/>
  <c r="BG342"/>
  <c r="BE342"/>
  <c r="T342"/>
  <c r="R342"/>
  <c r="P342"/>
  <c r="BI341"/>
  <c r="BH341"/>
  <c r="BG341"/>
  <c r="BE341"/>
  <c r="T341"/>
  <c r="R341"/>
  <c r="P341"/>
  <c r="BI340"/>
  <c r="BH340"/>
  <c r="BG340"/>
  <c r="BE340"/>
  <c r="T340"/>
  <c r="R340"/>
  <c r="P340"/>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29"/>
  <c r="BH329"/>
  <c r="BG329"/>
  <c r="BE329"/>
  <c r="T329"/>
  <c r="R329"/>
  <c r="P329"/>
  <c r="BI327"/>
  <c r="BH327"/>
  <c r="BG327"/>
  <c r="BE327"/>
  <c r="T327"/>
  <c r="R327"/>
  <c r="P327"/>
  <c r="BI325"/>
  <c r="BH325"/>
  <c r="BG325"/>
  <c r="BE325"/>
  <c r="T325"/>
  <c r="R325"/>
  <c r="P325"/>
  <c r="BI320"/>
  <c r="BH320"/>
  <c r="BG320"/>
  <c r="BE320"/>
  <c r="T320"/>
  <c r="R320"/>
  <c r="P320"/>
  <c r="BI317"/>
  <c r="BH317"/>
  <c r="BG317"/>
  <c r="BE317"/>
  <c r="T317"/>
  <c r="R317"/>
  <c r="P317"/>
  <c r="BI314"/>
  <c r="BH314"/>
  <c r="BG314"/>
  <c r="BE314"/>
  <c r="T314"/>
  <c r="R314"/>
  <c r="P314"/>
  <c r="BI311"/>
  <c r="BH311"/>
  <c r="BG311"/>
  <c r="BE311"/>
  <c r="T311"/>
  <c r="R311"/>
  <c r="P311"/>
  <c r="BI308"/>
  <c r="BH308"/>
  <c r="BG308"/>
  <c r="BE308"/>
  <c r="T308"/>
  <c r="R308"/>
  <c r="P308"/>
  <c r="BI303"/>
  <c r="BH303"/>
  <c r="BG303"/>
  <c r="BE303"/>
  <c r="T303"/>
  <c r="R303"/>
  <c r="P303"/>
  <c r="BI299"/>
  <c r="BH299"/>
  <c r="BG299"/>
  <c r="BE299"/>
  <c r="T299"/>
  <c r="R299"/>
  <c r="P299"/>
  <c r="BI298"/>
  <c r="BH298"/>
  <c r="BG298"/>
  <c r="BE298"/>
  <c r="T298"/>
  <c r="R298"/>
  <c r="P298"/>
  <c r="BI294"/>
  <c r="BH294"/>
  <c r="BG294"/>
  <c r="BE294"/>
  <c r="T294"/>
  <c r="R294"/>
  <c r="P294"/>
  <c r="BI293"/>
  <c r="BH293"/>
  <c r="BG293"/>
  <c r="BE293"/>
  <c r="T293"/>
  <c r="R293"/>
  <c r="P293"/>
  <c r="BI289"/>
  <c r="BH289"/>
  <c r="BG289"/>
  <c r="BE289"/>
  <c r="T289"/>
  <c r="R289"/>
  <c r="P289"/>
  <c r="BI285"/>
  <c r="BH285"/>
  <c r="BG285"/>
  <c r="BE285"/>
  <c r="T285"/>
  <c r="R285"/>
  <c r="P285"/>
  <c r="BI280"/>
  <c r="BH280"/>
  <c r="BG280"/>
  <c r="BE280"/>
  <c r="T280"/>
  <c r="R280"/>
  <c r="P280"/>
  <c r="BI279"/>
  <c r="BH279"/>
  <c r="BG279"/>
  <c r="BE279"/>
  <c r="T279"/>
  <c r="R279"/>
  <c r="P279"/>
  <c r="BI276"/>
  <c r="BH276"/>
  <c r="BG276"/>
  <c r="BE276"/>
  <c r="T276"/>
  <c r="R276"/>
  <c r="P276"/>
  <c r="BI273"/>
  <c r="BH273"/>
  <c r="BG273"/>
  <c r="BE273"/>
  <c r="T273"/>
  <c r="R273"/>
  <c r="P273"/>
  <c r="BI270"/>
  <c r="BH270"/>
  <c r="BG270"/>
  <c r="BE270"/>
  <c r="T270"/>
  <c r="R270"/>
  <c r="P270"/>
  <c r="BI266"/>
  <c r="BH266"/>
  <c r="BG266"/>
  <c r="BE266"/>
  <c r="T266"/>
  <c r="R266"/>
  <c r="P266"/>
  <c r="BI265"/>
  <c r="BH265"/>
  <c r="BG265"/>
  <c r="BE265"/>
  <c r="T265"/>
  <c r="R265"/>
  <c r="P265"/>
  <c r="BI264"/>
  <c r="BH264"/>
  <c r="BG264"/>
  <c r="BE264"/>
  <c r="T264"/>
  <c r="R264"/>
  <c r="P264"/>
  <c r="BI261"/>
  <c r="BH261"/>
  <c r="BG261"/>
  <c r="BE261"/>
  <c r="T261"/>
  <c r="R261"/>
  <c r="P261"/>
  <c r="BI258"/>
  <c r="BH258"/>
  <c r="BG258"/>
  <c r="BE258"/>
  <c r="T258"/>
  <c r="R258"/>
  <c r="P258"/>
  <c r="BI255"/>
  <c r="BH255"/>
  <c r="BG255"/>
  <c r="BE255"/>
  <c r="T255"/>
  <c r="R255"/>
  <c r="P255"/>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1"/>
  <c r="BH241"/>
  <c r="BG241"/>
  <c r="BE241"/>
  <c r="T241"/>
  <c r="R241"/>
  <c r="P241"/>
  <c r="BI238"/>
  <c r="BH238"/>
  <c r="BG238"/>
  <c r="BE238"/>
  <c r="T238"/>
  <c r="R238"/>
  <c r="P238"/>
  <c r="BI235"/>
  <c r="BH235"/>
  <c r="BG235"/>
  <c r="BE235"/>
  <c r="T235"/>
  <c r="R235"/>
  <c r="P235"/>
  <c r="BI230"/>
  <c r="BH230"/>
  <c r="BG230"/>
  <c r="BE230"/>
  <c r="T230"/>
  <c r="R230"/>
  <c r="P230"/>
  <c r="BI229"/>
  <c r="BH229"/>
  <c r="BG229"/>
  <c r="BE229"/>
  <c r="T229"/>
  <c r="R229"/>
  <c r="P229"/>
  <c r="BI226"/>
  <c r="BH226"/>
  <c r="BG226"/>
  <c r="BE226"/>
  <c r="T226"/>
  <c r="R226"/>
  <c r="P226"/>
  <c r="BI222"/>
  <c r="BH222"/>
  <c r="BG222"/>
  <c r="BE222"/>
  <c r="T222"/>
  <c r="R222"/>
  <c r="P222"/>
  <c r="BI218"/>
  <c r="BH218"/>
  <c r="BG218"/>
  <c r="BE218"/>
  <c r="T218"/>
  <c r="R218"/>
  <c r="P218"/>
  <c r="BI217"/>
  <c r="BH217"/>
  <c r="BG217"/>
  <c r="BE217"/>
  <c r="T217"/>
  <c r="R217"/>
  <c r="P217"/>
  <c r="BI211"/>
  <c r="BH211"/>
  <c r="BG211"/>
  <c r="BE211"/>
  <c r="T211"/>
  <c r="R211"/>
  <c r="P211"/>
  <c r="BI204"/>
  <c r="BH204"/>
  <c r="BG204"/>
  <c r="BE204"/>
  <c r="T204"/>
  <c r="R204"/>
  <c r="P204"/>
  <c r="BI200"/>
  <c r="BH200"/>
  <c r="BG200"/>
  <c r="BE200"/>
  <c r="T200"/>
  <c r="R200"/>
  <c r="P200"/>
  <c r="BI199"/>
  <c r="BH199"/>
  <c r="BG199"/>
  <c r="BE199"/>
  <c r="T199"/>
  <c r="R199"/>
  <c r="P199"/>
  <c r="BI196"/>
  <c r="BH196"/>
  <c r="BG196"/>
  <c r="BE196"/>
  <c r="T196"/>
  <c r="R196"/>
  <c r="P196"/>
  <c r="BI192"/>
  <c r="BH192"/>
  <c r="BG192"/>
  <c r="BE192"/>
  <c r="T192"/>
  <c r="R192"/>
  <c r="P192"/>
  <c r="BI187"/>
  <c r="BH187"/>
  <c r="BG187"/>
  <c r="BE187"/>
  <c r="T187"/>
  <c r="R187"/>
  <c r="P187"/>
  <c r="BI180"/>
  <c r="BH180"/>
  <c r="BG180"/>
  <c r="BE180"/>
  <c r="T180"/>
  <c r="R180"/>
  <c r="P180"/>
  <c r="BI176"/>
  <c r="BH176"/>
  <c r="BG176"/>
  <c r="BE176"/>
  <c r="T176"/>
  <c r="R176"/>
  <c r="P176"/>
  <c r="BI174"/>
  <c r="BH174"/>
  <c r="BG174"/>
  <c r="BE174"/>
  <c r="T174"/>
  <c r="R174"/>
  <c r="P174"/>
  <c r="BI170"/>
  <c r="BH170"/>
  <c r="BG170"/>
  <c r="BE170"/>
  <c r="T170"/>
  <c r="R170"/>
  <c r="P170"/>
  <c r="BI169"/>
  <c r="BH169"/>
  <c r="BG169"/>
  <c r="BE169"/>
  <c r="T169"/>
  <c r="R169"/>
  <c r="P169"/>
  <c r="BI168"/>
  <c r="BH168"/>
  <c r="BG168"/>
  <c r="BE168"/>
  <c r="T168"/>
  <c r="R168"/>
  <c r="P168"/>
  <c r="BI166"/>
  <c r="BH166"/>
  <c r="BG166"/>
  <c r="BE166"/>
  <c r="T166"/>
  <c r="R166"/>
  <c r="P166"/>
  <c r="BI162"/>
  <c r="BH162"/>
  <c r="BG162"/>
  <c r="BE162"/>
  <c r="T162"/>
  <c r="R162"/>
  <c r="P162"/>
  <c r="BI159"/>
  <c r="BH159"/>
  <c r="BG159"/>
  <c r="BE159"/>
  <c r="T159"/>
  <c r="R159"/>
  <c r="P159"/>
  <c r="BI156"/>
  <c r="BH156"/>
  <c r="BG156"/>
  <c r="BE156"/>
  <c r="T156"/>
  <c r="R156"/>
  <c r="P156"/>
  <c r="BI153"/>
  <c r="BH153"/>
  <c r="BG153"/>
  <c r="BE153"/>
  <c r="T153"/>
  <c r="R153"/>
  <c r="P153"/>
  <c r="J146"/>
  <c r="F146"/>
  <c r="F144"/>
  <c r="E142"/>
  <c r="J93"/>
  <c r="F93"/>
  <c r="F91"/>
  <c r="E89"/>
  <c r="J26"/>
  <c r="E26"/>
  <c r="J94"/>
  <c r="J25"/>
  <c r="J20"/>
  <c r="E20"/>
  <c r="F147"/>
  <c r="J19"/>
  <c r="J14"/>
  <c r="J91"/>
  <c r="E7"/>
  <c r="E85"/>
  <c i="15" r="J208"/>
  <c r="J191"/>
  <c r="J188"/>
  <c r="J156"/>
  <c r="J41"/>
  <c r="J40"/>
  <c i="1" r="AY112"/>
  <c i="15" r="J39"/>
  <c i="1" r="AX112"/>
  <c i="15" r="BI213"/>
  <c r="BH213"/>
  <c r="BG213"/>
  <c r="BE213"/>
  <c r="T213"/>
  <c r="T212"/>
  <c r="R213"/>
  <c r="R212"/>
  <c r="P213"/>
  <c r="P212"/>
  <c r="BI211"/>
  <c r="BH211"/>
  <c r="BG211"/>
  <c r="BE211"/>
  <c r="T211"/>
  <c r="R211"/>
  <c r="P211"/>
  <c r="BI210"/>
  <c r="BH210"/>
  <c r="BG210"/>
  <c r="BE210"/>
  <c r="T210"/>
  <c r="R210"/>
  <c r="P210"/>
  <c r="J124"/>
  <c r="BI207"/>
  <c r="BH207"/>
  <c r="BG207"/>
  <c r="BE207"/>
  <c r="T207"/>
  <c r="T206"/>
  <c r="R207"/>
  <c r="R206"/>
  <c r="P207"/>
  <c r="P206"/>
  <c r="BI205"/>
  <c r="BH205"/>
  <c r="BG205"/>
  <c r="BE205"/>
  <c r="T205"/>
  <c r="T204"/>
  <c r="R205"/>
  <c r="R204"/>
  <c r="P205"/>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4"/>
  <c r="BH194"/>
  <c r="BG194"/>
  <c r="BE194"/>
  <c r="T194"/>
  <c r="R194"/>
  <c r="P194"/>
  <c r="BI193"/>
  <c r="BH193"/>
  <c r="BG193"/>
  <c r="BE193"/>
  <c r="T193"/>
  <c r="R193"/>
  <c r="P193"/>
  <c r="J118"/>
  <c r="BI190"/>
  <c r="BH190"/>
  <c r="BG190"/>
  <c r="BE190"/>
  <c r="T190"/>
  <c r="T189"/>
  <c r="R190"/>
  <c r="R189"/>
  <c r="P190"/>
  <c r="P189"/>
  <c r="J116"/>
  <c r="BI187"/>
  <c r="BH187"/>
  <c r="BG187"/>
  <c r="BE187"/>
  <c r="T187"/>
  <c r="T186"/>
  <c r="R187"/>
  <c r="R186"/>
  <c r="P187"/>
  <c r="P186"/>
  <c r="BI185"/>
  <c r="BH185"/>
  <c r="BG185"/>
  <c r="BE185"/>
  <c r="T185"/>
  <c r="T184"/>
  <c r="R185"/>
  <c r="R184"/>
  <c r="P185"/>
  <c r="P184"/>
  <c r="BI183"/>
  <c r="BH183"/>
  <c r="BG183"/>
  <c r="BE183"/>
  <c r="T183"/>
  <c r="T182"/>
  <c r="R183"/>
  <c r="R182"/>
  <c r="P183"/>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5"/>
  <c r="BH175"/>
  <c r="BG175"/>
  <c r="BE175"/>
  <c r="T175"/>
  <c r="T174"/>
  <c r="R175"/>
  <c r="R174"/>
  <c r="P175"/>
  <c r="P174"/>
  <c r="BI173"/>
  <c r="BH173"/>
  <c r="BG173"/>
  <c r="BE173"/>
  <c r="T173"/>
  <c r="T172"/>
  <c r="R173"/>
  <c r="R172"/>
  <c r="P173"/>
  <c r="P172"/>
  <c r="BI171"/>
  <c r="BH171"/>
  <c r="BG171"/>
  <c r="BE171"/>
  <c r="T171"/>
  <c r="T170"/>
  <c r="R171"/>
  <c r="R170"/>
  <c r="P171"/>
  <c r="P170"/>
  <c r="BI169"/>
  <c r="BH169"/>
  <c r="BG169"/>
  <c r="BE169"/>
  <c r="T169"/>
  <c r="T168"/>
  <c r="R169"/>
  <c r="R168"/>
  <c r="P169"/>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J104"/>
  <c r="BI155"/>
  <c r="BH155"/>
  <c r="BG155"/>
  <c r="BE155"/>
  <c r="T155"/>
  <c r="T154"/>
  <c r="R155"/>
  <c r="R154"/>
  <c r="P155"/>
  <c r="P154"/>
  <c r="BI153"/>
  <c r="BH153"/>
  <c r="BG153"/>
  <c r="BE153"/>
  <c r="T153"/>
  <c r="T152"/>
  <c r="T151"/>
  <c r="R153"/>
  <c r="R152"/>
  <c r="R151"/>
  <c r="P153"/>
  <c r="P152"/>
  <c r="P151"/>
  <c r="F144"/>
  <c r="E142"/>
  <c r="F93"/>
  <c r="E91"/>
  <c r="J28"/>
  <c r="E28"/>
  <c r="J96"/>
  <c r="J27"/>
  <c r="J25"/>
  <c r="E25"/>
  <c r="J146"/>
  <c r="J24"/>
  <c r="J22"/>
  <c r="E22"/>
  <c r="F96"/>
  <c r="J21"/>
  <c r="J19"/>
  <c r="E19"/>
  <c r="F146"/>
  <c r="J18"/>
  <c r="J16"/>
  <c r="J93"/>
  <c r="E7"/>
  <c r="E85"/>
  <c i="14" r="J41"/>
  <c r="J40"/>
  <c i="1" r="AY111"/>
  <c i="14" r="J39"/>
  <c i="1" r="AX111"/>
  <c i="14" r="BI187"/>
  <c r="BH187"/>
  <c r="BG187"/>
  <c r="BE187"/>
  <c r="T187"/>
  <c r="T186"/>
  <c r="R187"/>
  <c r="R186"/>
  <c r="P187"/>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F123"/>
  <c r="E121"/>
  <c r="F93"/>
  <c r="E91"/>
  <c r="J28"/>
  <c r="E28"/>
  <c r="J96"/>
  <c r="J27"/>
  <c r="J25"/>
  <c r="E25"/>
  <c r="J125"/>
  <c r="J24"/>
  <c r="J22"/>
  <c r="E22"/>
  <c r="F96"/>
  <c r="J21"/>
  <c r="J19"/>
  <c r="E19"/>
  <c r="F95"/>
  <c r="J18"/>
  <c r="J16"/>
  <c r="J93"/>
  <c r="E7"/>
  <c r="E85"/>
  <c i="13" r="J267"/>
  <c r="J178"/>
  <c r="J175"/>
  <c r="J41"/>
  <c r="J40"/>
  <c i="1" r="AY110"/>
  <c i="13" r="J39"/>
  <c i="1" r="AX110"/>
  <c i="13" r="BI272"/>
  <c r="BH272"/>
  <c r="BG272"/>
  <c r="BE272"/>
  <c r="T272"/>
  <c r="T271"/>
  <c r="R272"/>
  <c r="R271"/>
  <c r="P272"/>
  <c r="P271"/>
  <c r="BI270"/>
  <c r="BH270"/>
  <c r="BG270"/>
  <c r="BE270"/>
  <c r="T270"/>
  <c r="R270"/>
  <c r="P270"/>
  <c r="BI269"/>
  <c r="BH269"/>
  <c r="BG269"/>
  <c r="BE269"/>
  <c r="T269"/>
  <c r="R269"/>
  <c r="P269"/>
  <c r="J133"/>
  <c r="BI266"/>
  <c r="BH266"/>
  <c r="BG266"/>
  <c r="BE266"/>
  <c r="T266"/>
  <c r="T265"/>
  <c r="R266"/>
  <c r="R265"/>
  <c r="P266"/>
  <c r="P265"/>
  <c r="BI264"/>
  <c r="BH264"/>
  <c r="BG264"/>
  <c r="BE264"/>
  <c r="T264"/>
  <c r="T263"/>
  <c r="R264"/>
  <c r="R263"/>
  <c r="P264"/>
  <c r="P263"/>
  <c r="BI262"/>
  <c r="BH262"/>
  <c r="BG262"/>
  <c r="BE262"/>
  <c r="T262"/>
  <c r="R262"/>
  <c r="P262"/>
  <c r="BI261"/>
  <c r="BH261"/>
  <c r="BG261"/>
  <c r="BE261"/>
  <c r="T261"/>
  <c r="R261"/>
  <c r="P261"/>
  <c r="BI260"/>
  <c r="BH260"/>
  <c r="BG260"/>
  <c r="BE260"/>
  <c r="T260"/>
  <c r="R260"/>
  <c r="P260"/>
  <c r="BI258"/>
  <c r="BH258"/>
  <c r="BG258"/>
  <c r="BE258"/>
  <c r="T258"/>
  <c r="R258"/>
  <c r="P258"/>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7"/>
  <c r="BH247"/>
  <c r="BG247"/>
  <c r="BE247"/>
  <c r="T247"/>
  <c r="R247"/>
  <c r="P247"/>
  <c r="BI246"/>
  <c r="BH246"/>
  <c r="BG246"/>
  <c r="BE246"/>
  <c r="T246"/>
  <c r="R246"/>
  <c r="P246"/>
  <c r="BI245"/>
  <c r="BH245"/>
  <c r="BG245"/>
  <c r="BE245"/>
  <c r="T245"/>
  <c r="R245"/>
  <c r="P245"/>
  <c r="BI244"/>
  <c r="BH244"/>
  <c r="BG244"/>
  <c r="BE244"/>
  <c r="T244"/>
  <c r="R244"/>
  <c r="P244"/>
  <c r="BI242"/>
  <c r="BH242"/>
  <c r="BG242"/>
  <c r="BE242"/>
  <c r="T242"/>
  <c r="T241"/>
  <c r="R242"/>
  <c r="R241"/>
  <c r="P242"/>
  <c r="P241"/>
  <c r="BI240"/>
  <c r="BH240"/>
  <c r="BG240"/>
  <c r="BE240"/>
  <c r="T240"/>
  <c r="T239"/>
  <c r="R240"/>
  <c r="R239"/>
  <c r="P240"/>
  <c r="P239"/>
  <c r="BI238"/>
  <c r="BH238"/>
  <c r="BG238"/>
  <c r="BE238"/>
  <c r="T238"/>
  <c r="R238"/>
  <c r="P238"/>
  <c r="BI237"/>
  <c r="BH237"/>
  <c r="BG237"/>
  <c r="BE237"/>
  <c r="T237"/>
  <c r="R237"/>
  <c r="P237"/>
  <c r="BI235"/>
  <c r="BH235"/>
  <c r="BG235"/>
  <c r="BE235"/>
  <c r="T235"/>
  <c r="T234"/>
  <c r="R235"/>
  <c r="R234"/>
  <c r="P235"/>
  <c r="P234"/>
  <c r="BI233"/>
  <c r="BH233"/>
  <c r="BG233"/>
  <c r="BE233"/>
  <c r="T233"/>
  <c r="R233"/>
  <c r="P233"/>
  <c r="BI232"/>
  <c r="BH232"/>
  <c r="BG232"/>
  <c r="BE232"/>
  <c r="T232"/>
  <c r="R232"/>
  <c r="P232"/>
  <c r="BI230"/>
  <c r="BH230"/>
  <c r="BG230"/>
  <c r="BE230"/>
  <c r="T230"/>
  <c r="T229"/>
  <c r="R230"/>
  <c r="R229"/>
  <c r="P230"/>
  <c r="P229"/>
  <c r="BI228"/>
  <c r="BH228"/>
  <c r="BG228"/>
  <c r="BE228"/>
  <c r="T228"/>
  <c r="R228"/>
  <c r="P228"/>
  <c r="BI227"/>
  <c r="BH227"/>
  <c r="BG227"/>
  <c r="BE227"/>
  <c r="T227"/>
  <c r="R227"/>
  <c r="P227"/>
  <c r="BI225"/>
  <c r="BH225"/>
  <c r="BG225"/>
  <c r="BE225"/>
  <c r="T225"/>
  <c r="R225"/>
  <c r="P225"/>
  <c r="BI224"/>
  <c r="BH224"/>
  <c r="BG224"/>
  <c r="BE224"/>
  <c r="T224"/>
  <c r="R224"/>
  <c r="P224"/>
  <c r="BI223"/>
  <c r="BH223"/>
  <c r="BG223"/>
  <c r="BE223"/>
  <c r="T223"/>
  <c r="R223"/>
  <c r="P223"/>
  <c r="BI221"/>
  <c r="BH221"/>
  <c r="BG221"/>
  <c r="BE221"/>
  <c r="T221"/>
  <c r="T220"/>
  <c r="R221"/>
  <c r="R220"/>
  <c r="P221"/>
  <c r="P220"/>
  <c r="BI219"/>
  <c r="BH219"/>
  <c r="BG219"/>
  <c r="BE219"/>
  <c r="T219"/>
  <c r="T218"/>
  <c r="R219"/>
  <c r="R218"/>
  <c r="P219"/>
  <c r="P218"/>
  <c r="BI217"/>
  <c r="BH217"/>
  <c r="BG217"/>
  <c r="BE217"/>
  <c r="T217"/>
  <c r="T216"/>
  <c r="R217"/>
  <c r="R216"/>
  <c r="P217"/>
  <c r="P216"/>
  <c r="BI215"/>
  <c r="BH215"/>
  <c r="BG215"/>
  <c r="BE215"/>
  <c r="T215"/>
  <c r="R215"/>
  <c r="P215"/>
  <c r="BI214"/>
  <c r="BH214"/>
  <c r="BG214"/>
  <c r="BE214"/>
  <c r="T214"/>
  <c r="R214"/>
  <c r="P214"/>
  <c r="BI212"/>
  <c r="BH212"/>
  <c r="BG212"/>
  <c r="BE212"/>
  <c r="T212"/>
  <c r="T211"/>
  <c r="R212"/>
  <c r="R211"/>
  <c r="P212"/>
  <c r="P211"/>
  <c r="BI210"/>
  <c r="BH210"/>
  <c r="BG210"/>
  <c r="BE210"/>
  <c r="T210"/>
  <c r="T209"/>
  <c r="R210"/>
  <c r="R209"/>
  <c r="P210"/>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0"/>
  <c r="BH180"/>
  <c r="BG180"/>
  <c r="BE180"/>
  <c r="T180"/>
  <c r="T179"/>
  <c r="R180"/>
  <c r="R179"/>
  <c r="P180"/>
  <c r="P179"/>
  <c r="J108"/>
  <c r="BI177"/>
  <c r="BH177"/>
  <c r="BG177"/>
  <c r="BE177"/>
  <c r="T177"/>
  <c r="T176"/>
  <c r="R177"/>
  <c r="R176"/>
  <c r="P177"/>
  <c r="P176"/>
  <c r="J106"/>
  <c r="BI174"/>
  <c r="BH174"/>
  <c r="BG174"/>
  <c r="BE174"/>
  <c r="T174"/>
  <c r="R174"/>
  <c r="P174"/>
  <c r="BI173"/>
  <c r="BH173"/>
  <c r="BG173"/>
  <c r="BE173"/>
  <c r="T173"/>
  <c r="R173"/>
  <c r="P173"/>
  <c r="BI172"/>
  <c r="BH172"/>
  <c r="BG172"/>
  <c r="BE172"/>
  <c r="T172"/>
  <c r="R172"/>
  <c r="P172"/>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1"/>
  <c r="BH161"/>
  <c r="BG161"/>
  <c r="BE161"/>
  <c r="T161"/>
  <c r="T160"/>
  <c r="R161"/>
  <c r="R160"/>
  <c r="P161"/>
  <c r="P160"/>
  <c r="F153"/>
  <c r="E151"/>
  <c r="F93"/>
  <c r="E91"/>
  <c r="J28"/>
  <c r="E28"/>
  <c r="J96"/>
  <c r="J27"/>
  <c r="J25"/>
  <c r="E25"/>
  <c r="J95"/>
  <c r="J24"/>
  <c r="J22"/>
  <c r="E22"/>
  <c r="F156"/>
  <c r="J21"/>
  <c r="J19"/>
  <c r="E19"/>
  <c r="F95"/>
  <c r="J18"/>
  <c r="J16"/>
  <c r="J153"/>
  <c r="E7"/>
  <c r="E85"/>
  <c i="12" r="J261"/>
  <c r="J260"/>
  <c r="J223"/>
  <c r="J41"/>
  <c r="J40"/>
  <c i="1" r="AY109"/>
  <c i="12" r="J39"/>
  <c i="1" r="AX109"/>
  <c i="12" r="BI267"/>
  <c r="BH267"/>
  <c r="BG267"/>
  <c r="BE267"/>
  <c r="T267"/>
  <c r="T266"/>
  <c r="R267"/>
  <c r="R266"/>
  <c r="P267"/>
  <c r="P266"/>
  <c r="BI265"/>
  <c r="BH265"/>
  <c r="BG265"/>
  <c r="BE265"/>
  <c r="T265"/>
  <c r="R265"/>
  <c r="P265"/>
  <c r="BI264"/>
  <c r="BH264"/>
  <c r="BG264"/>
  <c r="BE264"/>
  <c r="T264"/>
  <c r="R264"/>
  <c r="P264"/>
  <c r="BI263"/>
  <c r="BH263"/>
  <c r="BG263"/>
  <c r="BE263"/>
  <c r="T263"/>
  <c r="R263"/>
  <c r="P263"/>
  <c r="J130"/>
  <c r="J129"/>
  <c r="BI258"/>
  <c r="BH258"/>
  <c r="BG258"/>
  <c r="BE258"/>
  <c r="T258"/>
  <c r="T257"/>
  <c r="R258"/>
  <c r="R257"/>
  <c r="P258"/>
  <c r="P257"/>
  <c r="BI256"/>
  <c r="BH256"/>
  <c r="BG256"/>
  <c r="BE256"/>
  <c r="T256"/>
  <c r="R256"/>
  <c r="P256"/>
  <c r="BI255"/>
  <c r="BH255"/>
  <c r="BG255"/>
  <c r="BE255"/>
  <c r="T255"/>
  <c r="R255"/>
  <c r="P255"/>
  <c r="BI252"/>
  <c r="BH252"/>
  <c r="BG252"/>
  <c r="BE252"/>
  <c r="T252"/>
  <c r="T251"/>
  <c r="R252"/>
  <c r="R251"/>
  <c r="P252"/>
  <c r="P251"/>
  <c r="BI250"/>
  <c r="BH250"/>
  <c r="BG250"/>
  <c r="BE250"/>
  <c r="T250"/>
  <c r="T249"/>
  <c r="R250"/>
  <c r="R249"/>
  <c r="P250"/>
  <c r="P249"/>
  <c r="BI248"/>
  <c r="BH248"/>
  <c r="BG248"/>
  <c r="BE248"/>
  <c r="T248"/>
  <c r="T247"/>
  <c r="R248"/>
  <c r="R247"/>
  <c r="P248"/>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5"/>
  <c r="BH225"/>
  <c r="BG225"/>
  <c r="BE225"/>
  <c r="T225"/>
  <c r="T224"/>
  <c r="R225"/>
  <c r="R224"/>
  <c r="P225"/>
  <c r="P224"/>
  <c r="J119"/>
  <c r="BI221"/>
  <c r="BH221"/>
  <c r="BG221"/>
  <c r="BE221"/>
  <c r="T221"/>
  <c r="T220"/>
  <c r="R221"/>
  <c r="R220"/>
  <c r="P221"/>
  <c r="P220"/>
  <c r="BI219"/>
  <c r="BH219"/>
  <c r="BG219"/>
  <c r="BE219"/>
  <c r="T219"/>
  <c r="T218"/>
  <c r="R219"/>
  <c r="R218"/>
  <c r="P219"/>
  <c r="P218"/>
  <c r="BI217"/>
  <c r="BH217"/>
  <c r="BG217"/>
  <c r="BE217"/>
  <c r="T217"/>
  <c r="T216"/>
  <c r="R217"/>
  <c r="R216"/>
  <c r="P217"/>
  <c r="P216"/>
  <c r="BI215"/>
  <c r="BH215"/>
  <c r="BG215"/>
  <c r="BE215"/>
  <c r="T215"/>
  <c r="T214"/>
  <c r="R215"/>
  <c r="R214"/>
  <c r="P215"/>
  <c r="P214"/>
  <c r="BI213"/>
  <c r="BH213"/>
  <c r="BG213"/>
  <c r="BE213"/>
  <c r="T213"/>
  <c r="R213"/>
  <c r="P213"/>
  <c r="BI212"/>
  <c r="BH212"/>
  <c r="BG212"/>
  <c r="BE212"/>
  <c r="T212"/>
  <c r="R212"/>
  <c r="P212"/>
  <c r="BI211"/>
  <c r="BH211"/>
  <c r="BG211"/>
  <c r="BE211"/>
  <c r="T211"/>
  <c r="R211"/>
  <c r="P211"/>
  <c r="BI210"/>
  <c r="BH210"/>
  <c r="BG210"/>
  <c r="BE210"/>
  <c r="T210"/>
  <c r="R210"/>
  <c r="P210"/>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1"/>
  <c r="BH201"/>
  <c r="BG201"/>
  <c r="BE201"/>
  <c r="T201"/>
  <c r="R201"/>
  <c r="P201"/>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3"/>
  <c r="BH193"/>
  <c r="BG193"/>
  <c r="BE193"/>
  <c r="T193"/>
  <c r="R193"/>
  <c r="P193"/>
  <c r="BI192"/>
  <c r="BH192"/>
  <c r="BG192"/>
  <c r="BE192"/>
  <c r="T192"/>
  <c r="R192"/>
  <c r="P192"/>
  <c r="BI190"/>
  <c r="BH190"/>
  <c r="BG190"/>
  <c r="BE190"/>
  <c r="T190"/>
  <c r="T189"/>
  <c r="R190"/>
  <c r="R189"/>
  <c r="P190"/>
  <c r="P189"/>
  <c r="BI188"/>
  <c r="BH188"/>
  <c r="BG188"/>
  <c r="BE188"/>
  <c r="T188"/>
  <c r="R188"/>
  <c r="P188"/>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0"/>
  <c r="BH170"/>
  <c r="BG170"/>
  <c r="BE170"/>
  <c r="T170"/>
  <c r="T169"/>
  <c r="R170"/>
  <c r="R169"/>
  <c r="P170"/>
  <c r="P169"/>
  <c r="BI168"/>
  <c r="BH168"/>
  <c r="BG168"/>
  <c r="BE168"/>
  <c r="T168"/>
  <c r="T167"/>
  <c r="R168"/>
  <c r="R167"/>
  <c r="P168"/>
  <c r="P167"/>
  <c r="BI166"/>
  <c r="BH166"/>
  <c r="BG166"/>
  <c r="BE166"/>
  <c r="T166"/>
  <c r="T165"/>
  <c r="R166"/>
  <c r="R165"/>
  <c r="P166"/>
  <c r="P165"/>
  <c r="BI164"/>
  <c r="BH164"/>
  <c r="BG164"/>
  <c r="BE164"/>
  <c r="T164"/>
  <c r="R164"/>
  <c r="P164"/>
  <c r="BI163"/>
  <c r="BH163"/>
  <c r="BG163"/>
  <c r="BE163"/>
  <c r="T163"/>
  <c r="R163"/>
  <c r="P163"/>
  <c r="BI162"/>
  <c r="BH162"/>
  <c r="BG162"/>
  <c r="BE162"/>
  <c r="T162"/>
  <c r="R162"/>
  <c r="P162"/>
  <c r="BI161"/>
  <c r="BH161"/>
  <c r="BG161"/>
  <c r="BE161"/>
  <c r="T161"/>
  <c r="R161"/>
  <c r="P161"/>
  <c r="BI159"/>
  <c r="BH159"/>
  <c r="BG159"/>
  <c r="BE159"/>
  <c r="T159"/>
  <c r="R159"/>
  <c r="P159"/>
  <c r="F150"/>
  <c r="E148"/>
  <c r="F93"/>
  <c r="E91"/>
  <c r="J28"/>
  <c r="E28"/>
  <c r="J96"/>
  <c r="J27"/>
  <c r="J25"/>
  <c r="E25"/>
  <c r="J152"/>
  <c r="J24"/>
  <c r="J22"/>
  <c r="E22"/>
  <c r="F153"/>
  <c r="J21"/>
  <c r="J19"/>
  <c r="E19"/>
  <c r="F95"/>
  <c r="J18"/>
  <c r="J16"/>
  <c r="J93"/>
  <c r="E7"/>
  <c r="E85"/>
  <c i="11" r="J41"/>
  <c r="J40"/>
  <c i="1" r="AY108"/>
  <c i="11" r="J39"/>
  <c i="1" r="AX108"/>
  <c i="11" r="BI216"/>
  <c r="BH216"/>
  <c r="BG216"/>
  <c r="BE216"/>
  <c r="T216"/>
  <c r="R216"/>
  <c r="P216"/>
  <c r="BI215"/>
  <c r="BH215"/>
  <c r="BG215"/>
  <c r="BE215"/>
  <c r="T215"/>
  <c r="R215"/>
  <c r="P215"/>
  <c r="BI214"/>
  <c r="BH214"/>
  <c r="BG214"/>
  <c r="BE214"/>
  <c r="T214"/>
  <c r="R214"/>
  <c r="P214"/>
  <c r="BI213"/>
  <c r="BH213"/>
  <c r="BG213"/>
  <c r="BE213"/>
  <c r="T213"/>
  <c r="R213"/>
  <c r="P213"/>
  <c r="BI211"/>
  <c r="BH211"/>
  <c r="BG211"/>
  <c r="BE211"/>
  <c r="T211"/>
  <c r="T210"/>
  <c r="R211"/>
  <c r="R210"/>
  <c r="P211"/>
  <c r="P210"/>
  <c r="BI209"/>
  <c r="BH209"/>
  <c r="BG209"/>
  <c r="BE209"/>
  <c r="T209"/>
  <c r="R209"/>
  <c r="P209"/>
  <c r="BI208"/>
  <c r="BH208"/>
  <c r="BG208"/>
  <c r="BE208"/>
  <c r="T208"/>
  <c r="R208"/>
  <c r="P208"/>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49"/>
  <c r="BH149"/>
  <c r="BG149"/>
  <c r="BE149"/>
  <c r="T149"/>
  <c r="R149"/>
  <c r="P149"/>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7"/>
  <c r="BH137"/>
  <c r="BG137"/>
  <c r="BE137"/>
  <c r="T137"/>
  <c r="R137"/>
  <c r="P137"/>
  <c r="BI136"/>
  <c r="BH136"/>
  <c r="BG136"/>
  <c r="BE136"/>
  <c r="T136"/>
  <c r="R136"/>
  <c r="P136"/>
  <c r="F128"/>
  <c r="E126"/>
  <c r="F93"/>
  <c r="E91"/>
  <c r="J28"/>
  <c r="E28"/>
  <c r="J131"/>
  <c r="J27"/>
  <c r="J25"/>
  <c r="E25"/>
  <c r="J95"/>
  <c r="J24"/>
  <c r="J22"/>
  <c r="E22"/>
  <c r="F96"/>
  <c r="J21"/>
  <c r="J19"/>
  <c r="E19"/>
  <c r="F130"/>
  <c r="J18"/>
  <c r="J16"/>
  <c r="J93"/>
  <c r="E7"/>
  <c r="E120"/>
  <c i="10" r="J41"/>
  <c r="J40"/>
  <c i="1" r="AY107"/>
  <c i="10" r="J39"/>
  <c i="1" r="AX107"/>
  <c i="10" r="BI464"/>
  <c r="BH464"/>
  <c r="BG464"/>
  <c r="BE464"/>
  <c r="T464"/>
  <c r="R464"/>
  <c r="P464"/>
  <c r="BI461"/>
  <c r="BH461"/>
  <c r="BG461"/>
  <c r="BE461"/>
  <c r="T461"/>
  <c r="R461"/>
  <c r="P461"/>
  <c r="BI458"/>
  <c r="BH458"/>
  <c r="BG458"/>
  <c r="BE458"/>
  <c r="T458"/>
  <c r="R458"/>
  <c r="P458"/>
  <c r="BI456"/>
  <c r="BH456"/>
  <c r="BG456"/>
  <c r="BE456"/>
  <c r="T456"/>
  <c r="R456"/>
  <c r="P456"/>
  <c r="BI453"/>
  <c r="BH453"/>
  <c r="BG453"/>
  <c r="BE453"/>
  <c r="T453"/>
  <c r="T452"/>
  <c r="R453"/>
  <c r="R452"/>
  <c r="P453"/>
  <c r="P452"/>
  <c r="BI451"/>
  <c r="BH451"/>
  <c r="BG451"/>
  <c r="BE451"/>
  <c r="T451"/>
  <c r="R451"/>
  <c r="P451"/>
  <c r="BI447"/>
  <c r="BH447"/>
  <c r="BG447"/>
  <c r="BE447"/>
  <c r="T447"/>
  <c r="R447"/>
  <c r="P447"/>
  <c r="BI440"/>
  <c r="BH440"/>
  <c r="BG440"/>
  <c r="BE440"/>
  <c r="T440"/>
  <c r="R440"/>
  <c r="P440"/>
  <c r="BI433"/>
  <c r="BH433"/>
  <c r="BG433"/>
  <c r="BE433"/>
  <c r="T433"/>
  <c r="R433"/>
  <c r="P433"/>
  <c r="BI431"/>
  <c r="BH431"/>
  <c r="BG431"/>
  <c r="BE431"/>
  <c r="T431"/>
  <c r="R431"/>
  <c r="P431"/>
  <c r="BI428"/>
  <c r="BH428"/>
  <c r="BG428"/>
  <c r="BE428"/>
  <c r="T428"/>
  <c r="R428"/>
  <c r="P428"/>
  <c r="BI424"/>
  <c r="BH424"/>
  <c r="BG424"/>
  <c r="BE424"/>
  <c r="T424"/>
  <c r="R424"/>
  <c r="P424"/>
  <c r="BI420"/>
  <c r="BH420"/>
  <c r="BG420"/>
  <c r="BE420"/>
  <c r="T420"/>
  <c r="R420"/>
  <c r="P420"/>
  <c r="BI416"/>
  <c r="BH416"/>
  <c r="BG416"/>
  <c r="BE416"/>
  <c r="T416"/>
  <c r="R416"/>
  <c r="P416"/>
  <c r="BI409"/>
  <c r="BH409"/>
  <c r="BG409"/>
  <c r="BE409"/>
  <c r="T409"/>
  <c r="R409"/>
  <c r="P409"/>
  <c r="BI402"/>
  <c r="BH402"/>
  <c r="BG402"/>
  <c r="BE402"/>
  <c r="T402"/>
  <c r="R402"/>
  <c r="P402"/>
  <c r="BI398"/>
  <c r="BH398"/>
  <c r="BG398"/>
  <c r="BE398"/>
  <c r="T398"/>
  <c r="R398"/>
  <c r="P398"/>
  <c r="BI394"/>
  <c r="BH394"/>
  <c r="BG394"/>
  <c r="BE394"/>
  <c r="T394"/>
  <c r="R394"/>
  <c r="P394"/>
  <c r="BI390"/>
  <c r="BH390"/>
  <c r="BG390"/>
  <c r="BE390"/>
  <c r="T390"/>
  <c r="R390"/>
  <c r="P390"/>
  <c r="BI388"/>
  <c r="BH388"/>
  <c r="BG388"/>
  <c r="BE388"/>
  <c r="T388"/>
  <c r="R388"/>
  <c r="P388"/>
  <c r="BI385"/>
  <c r="BH385"/>
  <c r="BG385"/>
  <c r="BE385"/>
  <c r="T385"/>
  <c r="R385"/>
  <c r="P385"/>
  <c r="BI383"/>
  <c r="BH383"/>
  <c r="BG383"/>
  <c r="BE383"/>
  <c r="T383"/>
  <c r="R383"/>
  <c r="P383"/>
  <c r="BI380"/>
  <c r="BH380"/>
  <c r="BG380"/>
  <c r="BE380"/>
  <c r="T380"/>
  <c r="R380"/>
  <c r="P380"/>
  <c r="BI378"/>
  <c r="BH378"/>
  <c r="BG378"/>
  <c r="BE378"/>
  <c r="T378"/>
  <c r="R378"/>
  <c r="P378"/>
  <c r="BI372"/>
  <c r="BH372"/>
  <c r="BG372"/>
  <c r="BE372"/>
  <c r="T372"/>
  <c r="R372"/>
  <c r="P372"/>
  <c r="BI370"/>
  <c r="BH370"/>
  <c r="BG370"/>
  <c r="BE370"/>
  <c r="T370"/>
  <c r="R370"/>
  <c r="P370"/>
  <c r="BI367"/>
  <c r="BH367"/>
  <c r="BG367"/>
  <c r="BE367"/>
  <c r="T367"/>
  <c r="R367"/>
  <c r="P367"/>
  <c r="BI365"/>
  <c r="BH365"/>
  <c r="BG365"/>
  <c r="BE365"/>
  <c r="T365"/>
  <c r="R365"/>
  <c r="P365"/>
  <c r="BI362"/>
  <c r="BH362"/>
  <c r="BG362"/>
  <c r="BE362"/>
  <c r="T362"/>
  <c r="R362"/>
  <c r="P362"/>
  <c r="BI358"/>
  <c r="BH358"/>
  <c r="BG358"/>
  <c r="BE358"/>
  <c r="T358"/>
  <c r="R358"/>
  <c r="P358"/>
  <c r="BI354"/>
  <c r="BH354"/>
  <c r="BG354"/>
  <c r="BE354"/>
  <c r="T354"/>
  <c r="R354"/>
  <c r="P354"/>
  <c r="BI350"/>
  <c r="BH350"/>
  <c r="BG350"/>
  <c r="BE350"/>
  <c r="T350"/>
  <c r="R350"/>
  <c r="P350"/>
  <c r="BI346"/>
  <c r="BH346"/>
  <c r="BG346"/>
  <c r="BE346"/>
  <c r="T346"/>
  <c r="R346"/>
  <c r="P346"/>
  <c r="BI342"/>
  <c r="BH342"/>
  <c r="BG342"/>
  <c r="BE342"/>
  <c r="T342"/>
  <c r="R342"/>
  <c r="P342"/>
  <c r="BI338"/>
  <c r="BH338"/>
  <c r="BG338"/>
  <c r="BE338"/>
  <c r="T338"/>
  <c r="R338"/>
  <c r="P338"/>
  <c r="BI331"/>
  <c r="BH331"/>
  <c r="BG331"/>
  <c r="BE331"/>
  <c r="T331"/>
  <c r="R331"/>
  <c r="P331"/>
  <c r="BI324"/>
  <c r="BH324"/>
  <c r="BG324"/>
  <c r="BE324"/>
  <c r="T324"/>
  <c r="R324"/>
  <c r="P324"/>
  <c r="BI322"/>
  <c r="BH322"/>
  <c r="BG322"/>
  <c r="BE322"/>
  <c r="T322"/>
  <c r="R322"/>
  <c r="P322"/>
  <c r="BI320"/>
  <c r="BH320"/>
  <c r="BG320"/>
  <c r="BE320"/>
  <c r="T320"/>
  <c r="R320"/>
  <c r="P320"/>
  <c r="BI318"/>
  <c r="BH318"/>
  <c r="BG318"/>
  <c r="BE318"/>
  <c r="T318"/>
  <c r="R318"/>
  <c r="P318"/>
  <c r="BI316"/>
  <c r="BH316"/>
  <c r="BG316"/>
  <c r="BE316"/>
  <c r="T316"/>
  <c r="R316"/>
  <c r="P316"/>
  <c r="BI314"/>
  <c r="BH314"/>
  <c r="BG314"/>
  <c r="BE314"/>
  <c r="T314"/>
  <c r="R314"/>
  <c r="P314"/>
  <c r="BI311"/>
  <c r="BH311"/>
  <c r="BG311"/>
  <c r="BE311"/>
  <c r="T311"/>
  <c r="R311"/>
  <c r="P311"/>
  <c r="BI308"/>
  <c r="BH308"/>
  <c r="BG308"/>
  <c r="BE308"/>
  <c r="T308"/>
  <c r="R308"/>
  <c r="P308"/>
  <c r="BI305"/>
  <c r="BH305"/>
  <c r="BG305"/>
  <c r="BE305"/>
  <c r="T305"/>
  <c r="R305"/>
  <c r="P305"/>
  <c r="BI302"/>
  <c r="BH302"/>
  <c r="BG302"/>
  <c r="BE302"/>
  <c r="T302"/>
  <c r="R302"/>
  <c r="P302"/>
  <c r="BI300"/>
  <c r="BH300"/>
  <c r="BG300"/>
  <c r="BE300"/>
  <c r="T300"/>
  <c r="R300"/>
  <c r="P300"/>
  <c r="BI298"/>
  <c r="BH298"/>
  <c r="BG298"/>
  <c r="BE298"/>
  <c r="T298"/>
  <c r="R298"/>
  <c r="P298"/>
  <c r="BI295"/>
  <c r="BH295"/>
  <c r="BG295"/>
  <c r="BE295"/>
  <c r="T295"/>
  <c r="R295"/>
  <c r="P295"/>
  <c r="BI293"/>
  <c r="BH293"/>
  <c r="BG293"/>
  <c r="BE293"/>
  <c r="T293"/>
  <c r="R293"/>
  <c r="P293"/>
  <c r="BI291"/>
  <c r="BH291"/>
  <c r="BG291"/>
  <c r="BE291"/>
  <c r="T291"/>
  <c r="R291"/>
  <c r="P291"/>
  <c r="BI288"/>
  <c r="BH288"/>
  <c r="BG288"/>
  <c r="BE288"/>
  <c r="T288"/>
  <c r="R288"/>
  <c r="P288"/>
  <c r="BI285"/>
  <c r="BH285"/>
  <c r="BG285"/>
  <c r="BE285"/>
  <c r="T285"/>
  <c r="R285"/>
  <c r="P285"/>
  <c r="BI282"/>
  <c r="BH282"/>
  <c r="BG282"/>
  <c r="BE282"/>
  <c r="T282"/>
  <c r="R282"/>
  <c r="P282"/>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4"/>
  <c r="BH264"/>
  <c r="BG264"/>
  <c r="BE264"/>
  <c r="T264"/>
  <c r="R264"/>
  <c r="P264"/>
  <c r="BI262"/>
  <c r="BH262"/>
  <c r="BG262"/>
  <c r="BE262"/>
  <c r="T262"/>
  <c r="R262"/>
  <c r="P262"/>
  <c r="BI260"/>
  <c r="BH260"/>
  <c r="BG260"/>
  <c r="BE260"/>
  <c r="T260"/>
  <c r="R260"/>
  <c r="P260"/>
  <c r="BI258"/>
  <c r="BH258"/>
  <c r="BG258"/>
  <c r="BE258"/>
  <c r="T258"/>
  <c r="R258"/>
  <c r="P258"/>
  <c r="BI256"/>
  <c r="BH256"/>
  <c r="BG256"/>
  <c r="BE256"/>
  <c r="T256"/>
  <c r="R256"/>
  <c r="P256"/>
  <c r="BI249"/>
  <c r="BH249"/>
  <c r="BG249"/>
  <c r="BE249"/>
  <c r="T249"/>
  <c r="R249"/>
  <c r="P249"/>
  <c r="BI245"/>
  <c r="BH245"/>
  <c r="BG245"/>
  <c r="BE245"/>
  <c r="T245"/>
  <c r="R245"/>
  <c r="P245"/>
  <c r="BI241"/>
  <c r="BH241"/>
  <c r="BG241"/>
  <c r="BE241"/>
  <c r="T241"/>
  <c r="R241"/>
  <c r="P241"/>
  <c r="BI239"/>
  <c r="BH239"/>
  <c r="BG239"/>
  <c r="BE239"/>
  <c r="T239"/>
  <c r="R239"/>
  <c r="P239"/>
  <c r="BI237"/>
  <c r="BH237"/>
  <c r="BG237"/>
  <c r="BE237"/>
  <c r="T237"/>
  <c r="R237"/>
  <c r="P237"/>
  <c r="BI233"/>
  <c r="BH233"/>
  <c r="BG233"/>
  <c r="BE233"/>
  <c r="T233"/>
  <c r="R233"/>
  <c r="P233"/>
  <c r="BI230"/>
  <c r="BH230"/>
  <c r="BG230"/>
  <c r="BE230"/>
  <c r="T230"/>
  <c r="R230"/>
  <c r="P230"/>
  <c r="BI226"/>
  <c r="BH226"/>
  <c r="BG226"/>
  <c r="BE226"/>
  <c r="T226"/>
  <c r="R226"/>
  <c r="P226"/>
  <c r="BI223"/>
  <c r="BH223"/>
  <c r="BG223"/>
  <c r="BE223"/>
  <c r="T223"/>
  <c r="R223"/>
  <c r="P223"/>
  <c r="BI220"/>
  <c r="BH220"/>
  <c r="BG220"/>
  <c r="BE220"/>
  <c r="T220"/>
  <c r="R220"/>
  <c r="P220"/>
  <c r="BI217"/>
  <c r="BH217"/>
  <c r="BG217"/>
  <c r="BE217"/>
  <c r="T217"/>
  <c r="R217"/>
  <c r="P217"/>
  <c r="BI212"/>
  <c r="BH212"/>
  <c r="BG212"/>
  <c r="BE212"/>
  <c r="T212"/>
  <c r="R212"/>
  <c r="P212"/>
  <c r="BI209"/>
  <c r="BH209"/>
  <c r="BG209"/>
  <c r="BE209"/>
  <c r="T209"/>
  <c r="R209"/>
  <c r="P209"/>
  <c r="BI205"/>
  <c r="BH205"/>
  <c r="BG205"/>
  <c r="BE205"/>
  <c r="T205"/>
  <c r="R205"/>
  <c r="P205"/>
  <c r="BI201"/>
  <c r="BH201"/>
  <c r="BG201"/>
  <c r="BE201"/>
  <c r="T201"/>
  <c r="R201"/>
  <c r="P201"/>
  <c r="BI199"/>
  <c r="BH199"/>
  <c r="BG199"/>
  <c r="BE199"/>
  <c r="T199"/>
  <c r="R199"/>
  <c r="P199"/>
  <c r="BI197"/>
  <c r="BH197"/>
  <c r="BG197"/>
  <c r="BE197"/>
  <c r="T197"/>
  <c r="R197"/>
  <c r="P197"/>
  <c r="BI194"/>
  <c r="BH194"/>
  <c r="BG194"/>
  <c r="BE194"/>
  <c r="T194"/>
  <c r="R194"/>
  <c r="P194"/>
  <c r="BI192"/>
  <c r="BH192"/>
  <c r="BG192"/>
  <c r="BE192"/>
  <c r="T192"/>
  <c r="R192"/>
  <c r="P192"/>
  <c r="BI189"/>
  <c r="BH189"/>
  <c r="BG189"/>
  <c r="BE189"/>
  <c r="T189"/>
  <c r="R189"/>
  <c r="P189"/>
  <c r="BI186"/>
  <c r="BH186"/>
  <c r="BG186"/>
  <c r="BE186"/>
  <c r="T186"/>
  <c r="R186"/>
  <c r="P186"/>
  <c r="BI182"/>
  <c r="BH182"/>
  <c r="BG182"/>
  <c r="BE182"/>
  <c r="T182"/>
  <c r="R182"/>
  <c r="P182"/>
  <c r="BI178"/>
  <c r="BH178"/>
  <c r="BG178"/>
  <c r="BE178"/>
  <c r="T178"/>
  <c r="R178"/>
  <c r="P178"/>
  <c r="BI174"/>
  <c r="BH174"/>
  <c r="BG174"/>
  <c r="BE174"/>
  <c r="T174"/>
  <c r="R174"/>
  <c r="P174"/>
  <c r="BI170"/>
  <c r="BH170"/>
  <c r="BG170"/>
  <c r="BE170"/>
  <c r="T170"/>
  <c r="T169"/>
  <c r="R170"/>
  <c r="R169"/>
  <c r="P170"/>
  <c r="P169"/>
  <c r="BI166"/>
  <c r="BH166"/>
  <c r="BG166"/>
  <c r="BE166"/>
  <c r="T166"/>
  <c r="T165"/>
  <c r="R166"/>
  <c r="R165"/>
  <c r="P166"/>
  <c r="P165"/>
  <c r="BI161"/>
  <c r="BH161"/>
  <c r="BG161"/>
  <c r="BE161"/>
  <c r="T161"/>
  <c r="R161"/>
  <c r="P161"/>
  <c r="BI158"/>
  <c r="BH158"/>
  <c r="BG158"/>
  <c r="BE158"/>
  <c r="T158"/>
  <c r="R158"/>
  <c r="P158"/>
  <c r="BI155"/>
  <c r="BH155"/>
  <c r="BG155"/>
  <c r="BE155"/>
  <c r="T155"/>
  <c r="R155"/>
  <c r="P155"/>
  <c r="BI152"/>
  <c r="BH152"/>
  <c r="BG152"/>
  <c r="BE152"/>
  <c r="T152"/>
  <c r="R152"/>
  <c r="P152"/>
  <c r="BI149"/>
  <c r="BH149"/>
  <c r="BG149"/>
  <c r="BE149"/>
  <c r="T149"/>
  <c r="R149"/>
  <c r="P149"/>
  <c r="BI146"/>
  <c r="BH146"/>
  <c r="BG146"/>
  <c r="BE146"/>
  <c r="T146"/>
  <c r="R146"/>
  <c r="P146"/>
  <c r="BI143"/>
  <c r="BH143"/>
  <c r="BG143"/>
  <c r="BE143"/>
  <c r="T143"/>
  <c r="R143"/>
  <c r="P143"/>
  <c r="J137"/>
  <c r="J136"/>
  <c r="F136"/>
  <c r="F134"/>
  <c r="E132"/>
  <c r="J96"/>
  <c r="J95"/>
  <c r="F95"/>
  <c r="F93"/>
  <c r="E91"/>
  <c r="J22"/>
  <c r="E22"/>
  <c r="F137"/>
  <c r="J21"/>
  <c r="J16"/>
  <c r="J93"/>
  <c r="E7"/>
  <c r="E85"/>
  <c i="9" r="J39"/>
  <c r="J38"/>
  <c i="1" r="AY105"/>
  <c i="9" r="J37"/>
  <c i="1" r="AX105"/>
  <c i="9" r="BI839"/>
  <c r="BH839"/>
  <c r="BG839"/>
  <c r="BE839"/>
  <c r="T839"/>
  <c r="T838"/>
  <c r="T837"/>
  <c r="R839"/>
  <c r="R838"/>
  <c r="R837"/>
  <c r="P839"/>
  <c r="P838"/>
  <c r="P837"/>
  <c r="BI835"/>
  <c r="BH835"/>
  <c r="BG835"/>
  <c r="BE835"/>
  <c r="T835"/>
  <c r="R835"/>
  <c r="P835"/>
  <c r="BI831"/>
  <c r="BH831"/>
  <c r="BG831"/>
  <c r="BE831"/>
  <c r="T831"/>
  <c r="R831"/>
  <c r="P831"/>
  <c r="BI827"/>
  <c r="BH827"/>
  <c r="BG827"/>
  <c r="BE827"/>
  <c r="T827"/>
  <c r="R827"/>
  <c r="P827"/>
  <c r="BI824"/>
  <c r="BH824"/>
  <c r="BG824"/>
  <c r="BE824"/>
  <c r="T824"/>
  <c r="R824"/>
  <c r="P824"/>
  <c r="BI822"/>
  <c r="BH822"/>
  <c r="BG822"/>
  <c r="BE822"/>
  <c r="T822"/>
  <c r="R822"/>
  <c r="P822"/>
  <c r="BI820"/>
  <c r="BH820"/>
  <c r="BG820"/>
  <c r="BE820"/>
  <c r="T820"/>
  <c r="R820"/>
  <c r="P820"/>
  <c r="BI818"/>
  <c r="BH818"/>
  <c r="BG818"/>
  <c r="BE818"/>
  <c r="T818"/>
  <c r="R818"/>
  <c r="P818"/>
  <c r="BI816"/>
  <c r="BH816"/>
  <c r="BG816"/>
  <c r="BE816"/>
  <c r="T816"/>
  <c r="R816"/>
  <c r="P816"/>
  <c r="BI814"/>
  <c r="BH814"/>
  <c r="BG814"/>
  <c r="BE814"/>
  <c r="T814"/>
  <c r="R814"/>
  <c r="P814"/>
  <c r="BI812"/>
  <c r="BH812"/>
  <c r="BG812"/>
  <c r="BE812"/>
  <c r="T812"/>
  <c r="R812"/>
  <c r="P812"/>
  <c r="BI810"/>
  <c r="BH810"/>
  <c r="BG810"/>
  <c r="BE810"/>
  <c r="T810"/>
  <c r="R810"/>
  <c r="P810"/>
  <c r="BI808"/>
  <c r="BH808"/>
  <c r="BG808"/>
  <c r="BE808"/>
  <c r="T808"/>
  <c r="R808"/>
  <c r="P808"/>
  <c r="BI806"/>
  <c r="BH806"/>
  <c r="BG806"/>
  <c r="BE806"/>
  <c r="T806"/>
  <c r="R806"/>
  <c r="P806"/>
  <c r="BI804"/>
  <c r="BH804"/>
  <c r="BG804"/>
  <c r="BE804"/>
  <c r="T804"/>
  <c r="R804"/>
  <c r="P804"/>
  <c r="BI802"/>
  <c r="BH802"/>
  <c r="BG802"/>
  <c r="BE802"/>
  <c r="T802"/>
  <c r="R802"/>
  <c r="P802"/>
  <c r="BI799"/>
  <c r="BH799"/>
  <c r="BG799"/>
  <c r="BE799"/>
  <c r="T799"/>
  <c r="R799"/>
  <c r="P799"/>
  <c r="BI797"/>
  <c r="BH797"/>
  <c r="BG797"/>
  <c r="BE797"/>
  <c r="T797"/>
  <c r="R797"/>
  <c r="P797"/>
  <c r="BI795"/>
  <c r="BH795"/>
  <c r="BG795"/>
  <c r="BE795"/>
  <c r="T795"/>
  <c r="R795"/>
  <c r="P795"/>
  <c r="BI793"/>
  <c r="BH793"/>
  <c r="BG793"/>
  <c r="BE793"/>
  <c r="T793"/>
  <c r="R793"/>
  <c r="P793"/>
  <c r="BI790"/>
  <c r="BH790"/>
  <c r="BG790"/>
  <c r="BE790"/>
  <c r="T790"/>
  <c r="R790"/>
  <c r="P790"/>
  <c r="BI789"/>
  <c r="BH789"/>
  <c r="BG789"/>
  <c r="BE789"/>
  <c r="T789"/>
  <c r="R789"/>
  <c r="P789"/>
  <c r="BI788"/>
  <c r="BH788"/>
  <c r="BG788"/>
  <c r="BE788"/>
  <c r="T788"/>
  <c r="R788"/>
  <c r="P788"/>
  <c r="BI787"/>
  <c r="BH787"/>
  <c r="BG787"/>
  <c r="BE787"/>
  <c r="T787"/>
  <c r="R787"/>
  <c r="P787"/>
  <c r="BI781"/>
  <c r="BH781"/>
  <c r="BG781"/>
  <c r="BE781"/>
  <c r="T781"/>
  <c r="T780"/>
  <c r="R781"/>
  <c r="R780"/>
  <c r="P781"/>
  <c r="P780"/>
  <c r="BI779"/>
  <c r="BH779"/>
  <c r="BG779"/>
  <c r="BE779"/>
  <c r="T779"/>
  <c r="R779"/>
  <c r="P779"/>
  <c r="BI777"/>
  <c r="BH777"/>
  <c r="BG777"/>
  <c r="BE777"/>
  <c r="T777"/>
  <c r="R777"/>
  <c r="P777"/>
  <c r="BI775"/>
  <c r="BH775"/>
  <c r="BG775"/>
  <c r="BE775"/>
  <c r="T775"/>
  <c r="R775"/>
  <c r="P775"/>
  <c r="BI772"/>
  <c r="BH772"/>
  <c r="BG772"/>
  <c r="BE772"/>
  <c r="T772"/>
  <c r="R772"/>
  <c r="P772"/>
  <c r="BI771"/>
  <c r="BH771"/>
  <c r="BG771"/>
  <c r="BE771"/>
  <c r="T771"/>
  <c r="R771"/>
  <c r="P771"/>
  <c r="BI770"/>
  <c r="BH770"/>
  <c r="BG770"/>
  <c r="BE770"/>
  <c r="T770"/>
  <c r="R770"/>
  <c r="P770"/>
  <c r="BI769"/>
  <c r="BH769"/>
  <c r="BG769"/>
  <c r="BE769"/>
  <c r="T769"/>
  <c r="R769"/>
  <c r="P769"/>
  <c r="BI768"/>
  <c r="BH768"/>
  <c r="BG768"/>
  <c r="BE768"/>
  <c r="T768"/>
  <c r="R768"/>
  <c r="P768"/>
  <c r="BI766"/>
  <c r="BH766"/>
  <c r="BG766"/>
  <c r="BE766"/>
  <c r="T766"/>
  <c r="R766"/>
  <c r="P766"/>
  <c r="BI764"/>
  <c r="BH764"/>
  <c r="BG764"/>
  <c r="BE764"/>
  <c r="T764"/>
  <c r="R764"/>
  <c r="P764"/>
  <c r="BI760"/>
  <c r="BH760"/>
  <c r="BG760"/>
  <c r="BE760"/>
  <c r="T760"/>
  <c r="R760"/>
  <c r="P760"/>
  <c r="BI757"/>
  <c r="BH757"/>
  <c r="BG757"/>
  <c r="BE757"/>
  <c r="T757"/>
  <c r="R757"/>
  <c r="P757"/>
  <c r="BI753"/>
  <c r="BH753"/>
  <c r="BG753"/>
  <c r="BE753"/>
  <c r="T753"/>
  <c r="R753"/>
  <c r="P753"/>
  <c r="BI750"/>
  <c r="BH750"/>
  <c r="BG750"/>
  <c r="BE750"/>
  <c r="T750"/>
  <c r="R750"/>
  <c r="P750"/>
  <c r="BI747"/>
  <c r="BH747"/>
  <c r="BG747"/>
  <c r="BE747"/>
  <c r="T747"/>
  <c r="R747"/>
  <c r="P747"/>
  <c r="BI746"/>
  <c r="BH746"/>
  <c r="BG746"/>
  <c r="BE746"/>
  <c r="T746"/>
  <c r="R746"/>
  <c r="P746"/>
  <c r="BI745"/>
  <c r="BH745"/>
  <c r="BG745"/>
  <c r="BE745"/>
  <c r="T745"/>
  <c r="R745"/>
  <c r="P745"/>
  <c r="BI744"/>
  <c r="BH744"/>
  <c r="BG744"/>
  <c r="BE744"/>
  <c r="T744"/>
  <c r="R744"/>
  <c r="P744"/>
  <c r="BI742"/>
  <c r="BH742"/>
  <c r="BG742"/>
  <c r="BE742"/>
  <c r="T742"/>
  <c r="R742"/>
  <c r="P742"/>
  <c r="BI737"/>
  <c r="BH737"/>
  <c r="BG737"/>
  <c r="BE737"/>
  <c r="T737"/>
  <c r="R737"/>
  <c r="P737"/>
  <c r="BI735"/>
  <c r="BH735"/>
  <c r="BG735"/>
  <c r="BE735"/>
  <c r="T735"/>
  <c r="R735"/>
  <c r="P735"/>
  <c r="BI732"/>
  <c r="BH732"/>
  <c r="BG732"/>
  <c r="BE732"/>
  <c r="T732"/>
  <c r="R732"/>
  <c r="P732"/>
  <c r="BI729"/>
  <c r="BH729"/>
  <c r="BG729"/>
  <c r="BE729"/>
  <c r="T729"/>
  <c r="R729"/>
  <c r="P729"/>
  <c r="BI726"/>
  <c r="BH726"/>
  <c r="BG726"/>
  <c r="BE726"/>
  <c r="T726"/>
  <c r="R726"/>
  <c r="P726"/>
  <c r="BI723"/>
  <c r="BH723"/>
  <c r="BG723"/>
  <c r="BE723"/>
  <c r="T723"/>
  <c r="R723"/>
  <c r="P723"/>
  <c r="BI720"/>
  <c r="BH720"/>
  <c r="BG720"/>
  <c r="BE720"/>
  <c r="T720"/>
  <c r="R720"/>
  <c r="P720"/>
  <c r="BI717"/>
  <c r="BH717"/>
  <c r="BG717"/>
  <c r="BE717"/>
  <c r="T717"/>
  <c r="R717"/>
  <c r="P717"/>
  <c r="BI714"/>
  <c r="BH714"/>
  <c r="BG714"/>
  <c r="BE714"/>
  <c r="T714"/>
  <c r="R714"/>
  <c r="P714"/>
  <c r="BI711"/>
  <c r="BH711"/>
  <c r="BG711"/>
  <c r="BE711"/>
  <c r="T711"/>
  <c r="R711"/>
  <c r="P711"/>
  <c r="BI709"/>
  <c r="BH709"/>
  <c r="BG709"/>
  <c r="BE709"/>
  <c r="T709"/>
  <c r="R709"/>
  <c r="P709"/>
  <c r="BI708"/>
  <c r="BH708"/>
  <c r="BG708"/>
  <c r="BE708"/>
  <c r="T708"/>
  <c r="R708"/>
  <c r="P708"/>
  <c r="BI705"/>
  <c r="BH705"/>
  <c r="BG705"/>
  <c r="BE705"/>
  <c r="T705"/>
  <c r="R705"/>
  <c r="P705"/>
  <c r="BI704"/>
  <c r="BH704"/>
  <c r="BG704"/>
  <c r="BE704"/>
  <c r="T704"/>
  <c r="R704"/>
  <c r="P704"/>
  <c r="BI701"/>
  <c r="BH701"/>
  <c r="BG701"/>
  <c r="BE701"/>
  <c r="T701"/>
  <c r="R701"/>
  <c r="P701"/>
  <c r="BI700"/>
  <c r="BH700"/>
  <c r="BG700"/>
  <c r="BE700"/>
  <c r="T700"/>
  <c r="R700"/>
  <c r="P700"/>
  <c r="BI699"/>
  <c r="BH699"/>
  <c r="BG699"/>
  <c r="BE699"/>
  <c r="T699"/>
  <c r="R699"/>
  <c r="P699"/>
  <c r="BI698"/>
  <c r="BH698"/>
  <c r="BG698"/>
  <c r="BE698"/>
  <c r="T698"/>
  <c r="R698"/>
  <c r="P698"/>
  <c r="BI697"/>
  <c r="BH697"/>
  <c r="BG697"/>
  <c r="BE697"/>
  <c r="T697"/>
  <c r="R697"/>
  <c r="P697"/>
  <c r="BI695"/>
  <c r="BH695"/>
  <c r="BG695"/>
  <c r="BE695"/>
  <c r="T695"/>
  <c r="R695"/>
  <c r="P695"/>
  <c r="BI693"/>
  <c r="BH693"/>
  <c r="BG693"/>
  <c r="BE693"/>
  <c r="T693"/>
  <c r="R693"/>
  <c r="P693"/>
  <c r="BI691"/>
  <c r="BH691"/>
  <c r="BG691"/>
  <c r="BE691"/>
  <c r="T691"/>
  <c r="R691"/>
  <c r="P691"/>
  <c r="BI689"/>
  <c r="BH689"/>
  <c r="BG689"/>
  <c r="BE689"/>
  <c r="T689"/>
  <c r="R689"/>
  <c r="P689"/>
  <c r="BI687"/>
  <c r="BH687"/>
  <c r="BG687"/>
  <c r="BE687"/>
  <c r="T687"/>
  <c r="R687"/>
  <c r="P687"/>
  <c r="BI685"/>
  <c r="BH685"/>
  <c r="BG685"/>
  <c r="BE685"/>
  <c r="T685"/>
  <c r="R685"/>
  <c r="P685"/>
  <c r="BI683"/>
  <c r="BH683"/>
  <c r="BG683"/>
  <c r="BE683"/>
  <c r="T683"/>
  <c r="R683"/>
  <c r="P683"/>
  <c r="BI681"/>
  <c r="BH681"/>
  <c r="BG681"/>
  <c r="BE681"/>
  <c r="T681"/>
  <c r="R681"/>
  <c r="P681"/>
  <c r="BI679"/>
  <c r="BH679"/>
  <c r="BG679"/>
  <c r="BE679"/>
  <c r="T679"/>
  <c r="R679"/>
  <c r="P679"/>
  <c r="BI677"/>
  <c r="BH677"/>
  <c r="BG677"/>
  <c r="BE677"/>
  <c r="T677"/>
  <c r="R677"/>
  <c r="P677"/>
  <c r="BI675"/>
  <c r="BH675"/>
  <c r="BG675"/>
  <c r="BE675"/>
  <c r="T675"/>
  <c r="R675"/>
  <c r="P675"/>
  <c r="BI673"/>
  <c r="BH673"/>
  <c r="BG673"/>
  <c r="BE673"/>
  <c r="T673"/>
  <c r="R673"/>
  <c r="P673"/>
  <c r="BI671"/>
  <c r="BH671"/>
  <c r="BG671"/>
  <c r="BE671"/>
  <c r="T671"/>
  <c r="R671"/>
  <c r="P671"/>
  <c r="BI669"/>
  <c r="BH669"/>
  <c r="BG669"/>
  <c r="BE669"/>
  <c r="T669"/>
  <c r="R669"/>
  <c r="P669"/>
  <c r="BI667"/>
  <c r="BH667"/>
  <c r="BG667"/>
  <c r="BE667"/>
  <c r="T667"/>
  <c r="R667"/>
  <c r="P667"/>
  <c r="BI665"/>
  <c r="BH665"/>
  <c r="BG665"/>
  <c r="BE665"/>
  <c r="T665"/>
  <c r="R665"/>
  <c r="P665"/>
  <c r="BI663"/>
  <c r="BH663"/>
  <c r="BG663"/>
  <c r="BE663"/>
  <c r="T663"/>
  <c r="R663"/>
  <c r="P663"/>
  <c r="BI661"/>
  <c r="BH661"/>
  <c r="BG661"/>
  <c r="BE661"/>
  <c r="T661"/>
  <c r="R661"/>
  <c r="P661"/>
  <c r="BI659"/>
  <c r="BH659"/>
  <c r="BG659"/>
  <c r="BE659"/>
  <c r="T659"/>
  <c r="R659"/>
  <c r="P659"/>
  <c r="BI657"/>
  <c r="BH657"/>
  <c r="BG657"/>
  <c r="BE657"/>
  <c r="T657"/>
  <c r="R657"/>
  <c r="P657"/>
  <c r="BI655"/>
  <c r="BH655"/>
  <c r="BG655"/>
  <c r="BE655"/>
  <c r="T655"/>
  <c r="R655"/>
  <c r="P655"/>
  <c r="BI653"/>
  <c r="BH653"/>
  <c r="BG653"/>
  <c r="BE653"/>
  <c r="T653"/>
  <c r="R653"/>
  <c r="P653"/>
  <c r="BI651"/>
  <c r="BH651"/>
  <c r="BG651"/>
  <c r="BE651"/>
  <c r="T651"/>
  <c r="R651"/>
  <c r="P651"/>
  <c r="BI649"/>
  <c r="BH649"/>
  <c r="BG649"/>
  <c r="BE649"/>
  <c r="T649"/>
  <c r="R649"/>
  <c r="P649"/>
  <c r="BI647"/>
  <c r="BH647"/>
  <c r="BG647"/>
  <c r="BE647"/>
  <c r="T647"/>
  <c r="R647"/>
  <c r="P647"/>
  <c r="BI645"/>
  <c r="BH645"/>
  <c r="BG645"/>
  <c r="BE645"/>
  <c r="T645"/>
  <c r="R645"/>
  <c r="P645"/>
  <c r="BI643"/>
  <c r="BH643"/>
  <c r="BG643"/>
  <c r="BE643"/>
  <c r="T643"/>
  <c r="R643"/>
  <c r="P643"/>
  <c r="BI641"/>
  <c r="BH641"/>
  <c r="BG641"/>
  <c r="BE641"/>
  <c r="T641"/>
  <c r="R641"/>
  <c r="P641"/>
  <c r="BI639"/>
  <c r="BH639"/>
  <c r="BG639"/>
  <c r="BE639"/>
  <c r="T639"/>
  <c r="R639"/>
  <c r="P639"/>
  <c r="BI637"/>
  <c r="BH637"/>
  <c r="BG637"/>
  <c r="BE637"/>
  <c r="T637"/>
  <c r="R637"/>
  <c r="P637"/>
  <c r="BI635"/>
  <c r="BH635"/>
  <c r="BG635"/>
  <c r="BE635"/>
  <c r="T635"/>
  <c r="R635"/>
  <c r="P635"/>
  <c r="BI633"/>
  <c r="BH633"/>
  <c r="BG633"/>
  <c r="BE633"/>
  <c r="T633"/>
  <c r="R633"/>
  <c r="P633"/>
  <c r="BI631"/>
  <c r="BH631"/>
  <c r="BG631"/>
  <c r="BE631"/>
  <c r="T631"/>
  <c r="R631"/>
  <c r="P631"/>
  <c r="BI629"/>
  <c r="BH629"/>
  <c r="BG629"/>
  <c r="BE629"/>
  <c r="T629"/>
  <c r="R629"/>
  <c r="P629"/>
  <c r="BI627"/>
  <c r="BH627"/>
  <c r="BG627"/>
  <c r="BE627"/>
  <c r="T627"/>
  <c r="R627"/>
  <c r="P627"/>
  <c r="BI625"/>
  <c r="BH625"/>
  <c r="BG625"/>
  <c r="BE625"/>
  <c r="T625"/>
  <c r="R625"/>
  <c r="P625"/>
  <c r="BI623"/>
  <c r="BH623"/>
  <c r="BG623"/>
  <c r="BE623"/>
  <c r="T623"/>
  <c r="R623"/>
  <c r="P623"/>
  <c r="BI621"/>
  <c r="BH621"/>
  <c r="BG621"/>
  <c r="BE621"/>
  <c r="T621"/>
  <c r="R621"/>
  <c r="P621"/>
  <c r="BI619"/>
  <c r="BH619"/>
  <c r="BG619"/>
  <c r="BE619"/>
  <c r="T619"/>
  <c r="R619"/>
  <c r="P619"/>
  <c r="BI615"/>
  <c r="BH615"/>
  <c r="BG615"/>
  <c r="BE615"/>
  <c r="T615"/>
  <c r="R615"/>
  <c r="P615"/>
  <c r="BI614"/>
  <c r="BH614"/>
  <c r="BG614"/>
  <c r="BE614"/>
  <c r="T614"/>
  <c r="R614"/>
  <c r="P614"/>
  <c r="BI611"/>
  <c r="BH611"/>
  <c r="BG611"/>
  <c r="BE611"/>
  <c r="T611"/>
  <c r="R611"/>
  <c r="P611"/>
  <c r="BI608"/>
  <c r="BH608"/>
  <c r="BG608"/>
  <c r="BE608"/>
  <c r="T608"/>
  <c r="R608"/>
  <c r="P608"/>
  <c r="BI605"/>
  <c r="BH605"/>
  <c r="BG605"/>
  <c r="BE605"/>
  <c r="T605"/>
  <c r="R605"/>
  <c r="P605"/>
  <c r="BI604"/>
  <c r="BH604"/>
  <c r="BG604"/>
  <c r="BE604"/>
  <c r="T604"/>
  <c r="R604"/>
  <c r="P604"/>
  <c r="BI603"/>
  <c r="BH603"/>
  <c r="BG603"/>
  <c r="BE603"/>
  <c r="T603"/>
  <c r="R603"/>
  <c r="P603"/>
  <c r="BI600"/>
  <c r="BH600"/>
  <c r="BG600"/>
  <c r="BE600"/>
  <c r="T600"/>
  <c r="R600"/>
  <c r="P600"/>
  <c r="BI598"/>
  <c r="BH598"/>
  <c r="BG598"/>
  <c r="BE598"/>
  <c r="T598"/>
  <c r="R598"/>
  <c r="P598"/>
  <c r="BI594"/>
  <c r="BH594"/>
  <c r="BG594"/>
  <c r="BE594"/>
  <c r="T594"/>
  <c r="R594"/>
  <c r="P594"/>
  <c r="BI591"/>
  <c r="BH591"/>
  <c r="BG591"/>
  <c r="BE591"/>
  <c r="T591"/>
  <c r="R591"/>
  <c r="P591"/>
  <c r="BI589"/>
  <c r="BH589"/>
  <c r="BG589"/>
  <c r="BE589"/>
  <c r="T589"/>
  <c r="R589"/>
  <c r="P589"/>
  <c r="BI581"/>
  <c r="BH581"/>
  <c r="BG581"/>
  <c r="BE581"/>
  <c r="T581"/>
  <c r="R581"/>
  <c r="P581"/>
  <c r="BI579"/>
  <c r="BH579"/>
  <c r="BG579"/>
  <c r="BE579"/>
  <c r="T579"/>
  <c r="R579"/>
  <c r="P579"/>
  <c r="BI576"/>
  <c r="BH576"/>
  <c r="BG576"/>
  <c r="BE576"/>
  <c r="T576"/>
  <c r="R576"/>
  <c r="P576"/>
  <c r="BI574"/>
  <c r="BH574"/>
  <c r="BG574"/>
  <c r="BE574"/>
  <c r="T574"/>
  <c r="R574"/>
  <c r="P574"/>
  <c r="BI571"/>
  <c r="BH571"/>
  <c r="BG571"/>
  <c r="BE571"/>
  <c r="T571"/>
  <c r="R571"/>
  <c r="P571"/>
  <c r="BI569"/>
  <c r="BH569"/>
  <c r="BG569"/>
  <c r="BE569"/>
  <c r="T569"/>
  <c r="R569"/>
  <c r="P569"/>
  <c r="BI566"/>
  <c r="BH566"/>
  <c r="BG566"/>
  <c r="BE566"/>
  <c r="T566"/>
  <c r="R566"/>
  <c r="P566"/>
  <c r="BI564"/>
  <c r="BH564"/>
  <c r="BG564"/>
  <c r="BE564"/>
  <c r="T564"/>
  <c r="R564"/>
  <c r="P564"/>
  <c r="BI561"/>
  <c r="BH561"/>
  <c r="BG561"/>
  <c r="BE561"/>
  <c r="T561"/>
  <c r="R561"/>
  <c r="P561"/>
  <c r="BI559"/>
  <c r="BH559"/>
  <c r="BG559"/>
  <c r="BE559"/>
  <c r="T559"/>
  <c r="R559"/>
  <c r="P559"/>
  <c r="BI556"/>
  <c r="BH556"/>
  <c r="BG556"/>
  <c r="BE556"/>
  <c r="T556"/>
  <c r="R556"/>
  <c r="P556"/>
  <c r="BI554"/>
  <c r="BH554"/>
  <c r="BG554"/>
  <c r="BE554"/>
  <c r="T554"/>
  <c r="R554"/>
  <c r="P554"/>
  <c r="BI550"/>
  <c r="BH550"/>
  <c r="BG550"/>
  <c r="BE550"/>
  <c r="T550"/>
  <c r="R550"/>
  <c r="P550"/>
  <c r="BI548"/>
  <c r="BH548"/>
  <c r="BG548"/>
  <c r="BE548"/>
  <c r="T548"/>
  <c r="R548"/>
  <c r="P548"/>
  <c r="BI542"/>
  <c r="BH542"/>
  <c r="BG542"/>
  <c r="BE542"/>
  <c r="T542"/>
  <c r="R542"/>
  <c r="P542"/>
  <c r="BI540"/>
  <c r="BH540"/>
  <c r="BG540"/>
  <c r="BE540"/>
  <c r="T540"/>
  <c r="R540"/>
  <c r="P540"/>
  <c r="BI535"/>
  <c r="BH535"/>
  <c r="BG535"/>
  <c r="BE535"/>
  <c r="T535"/>
  <c r="R535"/>
  <c r="P535"/>
  <c r="BI533"/>
  <c r="BH533"/>
  <c r="BG533"/>
  <c r="BE533"/>
  <c r="T533"/>
  <c r="R533"/>
  <c r="P533"/>
  <c r="BI531"/>
  <c r="BH531"/>
  <c r="BG531"/>
  <c r="BE531"/>
  <c r="T531"/>
  <c r="R531"/>
  <c r="P531"/>
  <c r="BI528"/>
  <c r="BH528"/>
  <c r="BG528"/>
  <c r="BE528"/>
  <c r="T528"/>
  <c r="R528"/>
  <c r="P528"/>
  <c r="BI526"/>
  <c r="BH526"/>
  <c r="BG526"/>
  <c r="BE526"/>
  <c r="T526"/>
  <c r="R526"/>
  <c r="P526"/>
  <c r="BI523"/>
  <c r="BH523"/>
  <c r="BG523"/>
  <c r="BE523"/>
  <c r="T523"/>
  <c r="R523"/>
  <c r="P523"/>
  <c r="BI518"/>
  <c r="BH518"/>
  <c r="BG518"/>
  <c r="BE518"/>
  <c r="T518"/>
  <c r="R518"/>
  <c r="P518"/>
  <c r="BI516"/>
  <c r="BH516"/>
  <c r="BG516"/>
  <c r="BE516"/>
  <c r="T516"/>
  <c r="R516"/>
  <c r="P516"/>
  <c r="BI513"/>
  <c r="BH513"/>
  <c r="BG513"/>
  <c r="BE513"/>
  <c r="T513"/>
  <c r="R513"/>
  <c r="P513"/>
  <c r="BI511"/>
  <c r="BH511"/>
  <c r="BG511"/>
  <c r="BE511"/>
  <c r="T511"/>
  <c r="R511"/>
  <c r="P511"/>
  <c r="BI508"/>
  <c r="BH508"/>
  <c r="BG508"/>
  <c r="BE508"/>
  <c r="T508"/>
  <c r="R508"/>
  <c r="P508"/>
  <c r="BI506"/>
  <c r="BH506"/>
  <c r="BG506"/>
  <c r="BE506"/>
  <c r="T506"/>
  <c r="R506"/>
  <c r="P506"/>
  <c r="BI504"/>
  <c r="BH504"/>
  <c r="BG504"/>
  <c r="BE504"/>
  <c r="T504"/>
  <c r="R504"/>
  <c r="P504"/>
  <c r="BI501"/>
  <c r="BH501"/>
  <c r="BG501"/>
  <c r="BE501"/>
  <c r="T501"/>
  <c r="R501"/>
  <c r="P501"/>
  <c r="BI499"/>
  <c r="BH499"/>
  <c r="BG499"/>
  <c r="BE499"/>
  <c r="T499"/>
  <c r="R499"/>
  <c r="P499"/>
  <c r="BI496"/>
  <c r="BH496"/>
  <c r="BG496"/>
  <c r="BE496"/>
  <c r="T496"/>
  <c r="R496"/>
  <c r="P496"/>
  <c r="BI494"/>
  <c r="BH494"/>
  <c r="BG494"/>
  <c r="BE494"/>
  <c r="T494"/>
  <c r="R494"/>
  <c r="P494"/>
  <c r="BI491"/>
  <c r="BH491"/>
  <c r="BG491"/>
  <c r="BE491"/>
  <c r="T491"/>
  <c r="R491"/>
  <c r="P491"/>
  <c r="BI489"/>
  <c r="BH489"/>
  <c r="BG489"/>
  <c r="BE489"/>
  <c r="T489"/>
  <c r="R489"/>
  <c r="P489"/>
  <c r="BI486"/>
  <c r="BH486"/>
  <c r="BG486"/>
  <c r="BE486"/>
  <c r="T486"/>
  <c r="R486"/>
  <c r="P486"/>
  <c r="BI484"/>
  <c r="BH484"/>
  <c r="BG484"/>
  <c r="BE484"/>
  <c r="T484"/>
  <c r="R484"/>
  <c r="P484"/>
  <c r="BI481"/>
  <c r="BH481"/>
  <c r="BG481"/>
  <c r="BE481"/>
  <c r="T481"/>
  <c r="R481"/>
  <c r="P481"/>
  <c r="BI480"/>
  <c r="BH480"/>
  <c r="BG480"/>
  <c r="BE480"/>
  <c r="T480"/>
  <c r="R480"/>
  <c r="P480"/>
  <c r="BI477"/>
  <c r="BH477"/>
  <c r="BG477"/>
  <c r="BE477"/>
  <c r="T477"/>
  <c r="R477"/>
  <c r="P477"/>
  <c r="BI474"/>
  <c r="BH474"/>
  <c r="BG474"/>
  <c r="BE474"/>
  <c r="T474"/>
  <c r="T473"/>
  <c r="R474"/>
  <c r="R473"/>
  <c r="P474"/>
  <c r="P473"/>
  <c r="BI471"/>
  <c r="BH471"/>
  <c r="BG471"/>
  <c r="BE471"/>
  <c r="T471"/>
  <c r="R471"/>
  <c r="P471"/>
  <c r="BI469"/>
  <c r="BH469"/>
  <c r="BG469"/>
  <c r="BE469"/>
  <c r="T469"/>
  <c r="R469"/>
  <c r="P469"/>
  <c r="BI467"/>
  <c r="BH467"/>
  <c r="BG467"/>
  <c r="BE467"/>
  <c r="T467"/>
  <c r="R467"/>
  <c r="P467"/>
  <c r="BI466"/>
  <c r="BH466"/>
  <c r="BG466"/>
  <c r="BE466"/>
  <c r="T466"/>
  <c r="R466"/>
  <c r="P466"/>
  <c r="BI464"/>
  <c r="BH464"/>
  <c r="BG464"/>
  <c r="BE464"/>
  <c r="T464"/>
  <c r="R464"/>
  <c r="P464"/>
  <c r="BI462"/>
  <c r="BH462"/>
  <c r="BG462"/>
  <c r="BE462"/>
  <c r="T462"/>
  <c r="R462"/>
  <c r="P462"/>
  <c r="BI460"/>
  <c r="BH460"/>
  <c r="BG460"/>
  <c r="BE460"/>
  <c r="T460"/>
  <c r="R460"/>
  <c r="P460"/>
  <c r="BI457"/>
  <c r="BH457"/>
  <c r="BG457"/>
  <c r="BE457"/>
  <c r="T457"/>
  <c r="R457"/>
  <c r="P457"/>
  <c r="BI450"/>
  <c r="BH450"/>
  <c r="BG450"/>
  <c r="BE450"/>
  <c r="T450"/>
  <c r="R450"/>
  <c r="P450"/>
  <c r="BI449"/>
  <c r="BH449"/>
  <c r="BG449"/>
  <c r="BE449"/>
  <c r="T449"/>
  <c r="R449"/>
  <c r="P449"/>
  <c r="BI448"/>
  <c r="BH448"/>
  <c r="BG448"/>
  <c r="BE448"/>
  <c r="T448"/>
  <c r="R448"/>
  <c r="P448"/>
  <c r="BI447"/>
  <c r="BH447"/>
  <c r="BG447"/>
  <c r="BE447"/>
  <c r="T447"/>
  <c r="R447"/>
  <c r="P447"/>
  <c r="BI441"/>
  <c r="BH441"/>
  <c r="BG441"/>
  <c r="BE441"/>
  <c r="T441"/>
  <c r="R441"/>
  <c r="P441"/>
  <c r="BI439"/>
  <c r="BH439"/>
  <c r="BG439"/>
  <c r="BE439"/>
  <c r="T439"/>
  <c r="R439"/>
  <c r="P439"/>
  <c r="BI433"/>
  <c r="BH433"/>
  <c r="BG433"/>
  <c r="BE433"/>
  <c r="T433"/>
  <c r="R433"/>
  <c r="P433"/>
  <c r="BI427"/>
  <c r="BH427"/>
  <c r="BG427"/>
  <c r="BE427"/>
  <c r="T427"/>
  <c r="R427"/>
  <c r="P427"/>
  <c r="BI425"/>
  <c r="BH425"/>
  <c r="BG425"/>
  <c r="BE425"/>
  <c r="T425"/>
  <c r="R425"/>
  <c r="P425"/>
  <c r="BI419"/>
  <c r="BH419"/>
  <c r="BG419"/>
  <c r="BE419"/>
  <c r="T419"/>
  <c r="R419"/>
  <c r="P419"/>
  <c r="BI416"/>
  <c r="BH416"/>
  <c r="BG416"/>
  <c r="BE416"/>
  <c r="T416"/>
  <c r="R416"/>
  <c r="P416"/>
  <c r="BI413"/>
  <c r="BH413"/>
  <c r="BG413"/>
  <c r="BE413"/>
  <c r="T413"/>
  <c r="R413"/>
  <c r="P413"/>
  <c r="BI411"/>
  <c r="BH411"/>
  <c r="BG411"/>
  <c r="BE411"/>
  <c r="T411"/>
  <c r="R411"/>
  <c r="P411"/>
  <c r="BI408"/>
  <c r="BH408"/>
  <c r="BG408"/>
  <c r="BE408"/>
  <c r="T408"/>
  <c r="R408"/>
  <c r="P408"/>
  <c r="BI405"/>
  <c r="BH405"/>
  <c r="BG405"/>
  <c r="BE405"/>
  <c r="T405"/>
  <c r="R405"/>
  <c r="P405"/>
  <c r="BI404"/>
  <c r="BH404"/>
  <c r="BG404"/>
  <c r="BE404"/>
  <c r="T404"/>
  <c r="R404"/>
  <c r="P404"/>
  <c r="BI401"/>
  <c r="BH401"/>
  <c r="BG401"/>
  <c r="BE401"/>
  <c r="T401"/>
  <c r="R401"/>
  <c r="P401"/>
  <c r="BI397"/>
  <c r="BH397"/>
  <c r="BG397"/>
  <c r="BE397"/>
  <c r="T397"/>
  <c r="R397"/>
  <c r="P397"/>
  <c r="BI396"/>
  <c r="BH396"/>
  <c r="BG396"/>
  <c r="BE396"/>
  <c r="T396"/>
  <c r="R396"/>
  <c r="P396"/>
  <c r="BI392"/>
  <c r="BH392"/>
  <c r="BG392"/>
  <c r="BE392"/>
  <c r="T392"/>
  <c r="R392"/>
  <c r="P392"/>
  <c r="BI388"/>
  <c r="BH388"/>
  <c r="BG388"/>
  <c r="BE388"/>
  <c r="T388"/>
  <c r="R388"/>
  <c r="P388"/>
  <c r="BI385"/>
  <c r="BH385"/>
  <c r="BG385"/>
  <c r="BE385"/>
  <c r="T385"/>
  <c r="R385"/>
  <c r="P385"/>
  <c r="BI384"/>
  <c r="BH384"/>
  <c r="BG384"/>
  <c r="BE384"/>
  <c r="T384"/>
  <c r="R384"/>
  <c r="P384"/>
  <c r="BI381"/>
  <c r="BH381"/>
  <c r="BG381"/>
  <c r="BE381"/>
  <c r="T381"/>
  <c r="R381"/>
  <c r="P381"/>
  <c r="BI380"/>
  <c r="BH380"/>
  <c r="BG380"/>
  <c r="BE380"/>
  <c r="T380"/>
  <c r="R380"/>
  <c r="P380"/>
  <c r="BI375"/>
  <c r="BH375"/>
  <c r="BG375"/>
  <c r="BE375"/>
  <c r="T375"/>
  <c r="R375"/>
  <c r="P375"/>
  <c r="BI372"/>
  <c r="BH372"/>
  <c r="BG372"/>
  <c r="BE372"/>
  <c r="T372"/>
  <c r="R372"/>
  <c r="P372"/>
  <c r="BI368"/>
  <c r="BH368"/>
  <c r="BG368"/>
  <c r="BE368"/>
  <c r="T368"/>
  <c r="R368"/>
  <c r="P368"/>
  <c r="BI365"/>
  <c r="BH365"/>
  <c r="BG365"/>
  <c r="BE365"/>
  <c r="T365"/>
  <c r="R365"/>
  <c r="P365"/>
  <c r="BI362"/>
  <c r="BH362"/>
  <c r="BG362"/>
  <c r="BE362"/>
  <c r="T362"/>
  <c r="R362"/>
  <c r="P362"/>
  <c r="BI360"/>
  <c r="BH360"/>
  <c r="BG360"/>
  <c r="BE360"/>
  <c r="T360"/>
  <c r="R360"/>
  <c r="P360"/>
  <c r="BI357"/>
  <c r="BH357"/>
  <c r="BG357"/>
  <c r="BE357"/>
  <c r="T357"/>
  <c r="R357"/>
  <c r="P357"/>
  <c r="BI355"/>
  <c r="BH355"/>
  <c r="BG355"/>
  <c r="BE355"/>
  <c r="T355"/>
  <c r="R355"/>
  <c r="P355"/>
  <c r="BI352"/>
  <c r="BH352"/>
  <c r="BG352"/>
  <c r="BE352"/>
  <c r="T352"/>
  <c r="R352"/>
  <c r="P352"/>
  <c r="BI350"/>
  <c r="BH350"/>
  <c r="BG350"/>
  <c r="BE350"/>
  <c r="T350"/>
  <c r="R350"/>
  <c r="P350"/>
  <c r="BI347"/>
  <c r="BH347"/>
  <c r="BG347"/>
  <c r="BE347"/>
  <c r="T347"/>
  <c r="R347"/>
  <c r="P347"/>
  <c r="BI345"/>
  <c r="BH345"/>
  <c r="BG345"/>
  <c r="BE345"/>
  <c r="T345"/>
  <c r="R345"/>
  <c r="P345"/>
  <c r="BI342"/>
  <c r="BH342"/>
  <c r="BG342"/>
  <c r="BE342"/>
  <c r="T342"/>
  <c r="R342"/>
  <c r="P342"/>
  <c r="BI341"/>
  <c r="BH341"/>
  <c r="BG341"/>
  <c r="BE341"/>
  <c r="T341"/>
  <c r="R341"/>
  <c r="P341"/>
  <c r="BI340"/>
  <c r="BH340"/>
  <c r="BG340"/>
  <c r="BE340"/>
  <c r="T340"/>
  <c r="R340"/>
  <c r="P340"/>
  <c r="BI335"/>
  <c r="BH335"/>
  <c r="BG335"/>
  <c r="BE335"/>
  <c r="T335"/>
  <c r="R335"/>
  <c r="P335"/>
  <c r="BI334"/>
  <c r="BH334"/>
  <c r="BG334"/>
  <c r="BE334"/>
  <c r="T334"/>
  <c r="R334"/>
  <c r="P334"/>
  <c r="BI333"/>
  <c r="BH333"/>
  <c r="BG333"/>
  <c r="BE333"/>
  <c r="T333"/>
  <c r="R333"/>
  <c r="P333"/>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2"/>
  <c r="BH322"/>
  <c r="BG322"/>
  <c r="BE322"/>
  <c r="T322"/>
  <c r="R322"/>
  <c r="P322"/>
  <c r="BI320"/>
  <c r="BH320"/>
  <c r="BG320"/>
  <c r="BE320"/>
  <c r="T320"/>
  <c r="R320"/>
  <c r="P320"/>
  <c r="BI318"/>
  <c r="BH318"/>
  <c r="BG318"/>
  <c r="BE318"/>
  <c r="T318"/>
  <c r="R318"/>
  <c r="P318"/>
  <c r="BI313"/>
  <c r="BH313"/>
  <c r="BG313"/>
  <c r="BE313"/>
  <c r="T313"/>
  <c r="R313"/>
  <c r="P313"/>
  <c r="BI312"/>
  <c r="BH312"/>
  <c r="BG312"/>
  <c r="BE312"/>
  <c r="T312"/>
  <c r="R312"/>
  <c r="P312"/>
  <c r="BI311"/>
  <c r="BH311"/>
  <c r="BG311"/>
  <c r="BE311"/>
  <c r="T311"/>
  <c r="R311"/>
  <c r="P311"/>
  <c r="BI308"/>
  <c r="BH308"/>
  <c r="BG308"/>
  <c r="BE308"/>
  <c r="T308"/>
  <c r="R308"/>
  <c r="P308"/>
  <c r="BI307"/>
  <c r="BH307"/>
  <c r="BG307"/>
  <c r="BE307"/>
  <c r="T307"/>
  <c r="R307"/>
  <c r="P307"/>
  <c r="BI306"/>
  <c r="BH306"/>
  <c r="BG306"/>
  <c r="BE306"/>
  <c r="T306"/>
  <c r="R306"/>
  <c r="P306"/>
  <c r="BI305"/>
  <c r="BH305"/>
  <c r="BG305"/>
  <c r="BE305"/>
  <c r="T305"/>
  <c r="R305"/>
  <c r="P305"/>
  <c r="BI302"/>
  <c r="BH302"/>
  <c r="BG302"/>
  <c r="BE302"/>
  <c r="T302"/>
  <c r="R302"/>
  <c r="P302"/>
  <c r="BI299"/>
  <c r="BH299"/>
  <c r="BG299"/>
  <c r="BE299"/>
  <c r="T299"/>
  <c r="R299"/>
  <c r="P299"/>
  <c r="BI296"/>
  <c r="BH296"/>
  <c r="BG296"/>
  <c r="BE296"/>
  <c r="T296"/>
  <c r="R296"/>
  <c r="P296"/>
  <c r="BI293"/>
  <c r="BH293"/>
  <c r="BG293"/>
  <c r="BE293"/>
  <c r="T293"/>
  <c r="R293"/>
  <c r="P293"/>
  <c r="BI289"/>
  <c r="BH289"/>
  <c r="BG289"/>
  <c r="BE289"/>
  <c r="T289"/>
  <c r="R289"/>
  <c r="P289"/>
  <c r="BI288"/>
  <c r="BH288"/>
  <c r="BG288"/>
  <c r="BE288"/>
  <c r="T288"/>
  <c r="R288"/>
  <c r="P288"/>
  <c r="BI287"/>
  <c r="BH287"/>
  <c r="BG287"/>
  <c r="BE287"/>
  <c r="T287"/>
  <c r="R287"/>
  <c r="P287"/>
  <c r="BI286"/>
  <c r="BH286"/>
  <c r="BG286"/>
  <c r="BE286"/>
  <c r="T286"/>
  <c r="R286"/>
  <c r="P286"/>
  <c r="BI283"/>
  <c r="BH283"/>
  <c r="BG283"/>
  <c r="BE283"/>
  <c r="T283"/>
  <c r="R283"/>
  <c r="P283"/>
  <c r="BI279"/>
  <c r="BH279"/>
  <c r="BG279"/>
  <c r="BE279"/>
  <c r="T279"/>
  <c r="R279"/>
  <c r="P279"/>
  <c r="BI276"/>
  <c r="BH276"/>
  <c r="BG276"/>
  <c r="BE276"/>
  <c r="T276"/>
  <c r="R276"/>
  <c r="P276"/>
  <c r="BI272"/>
  <c r="BH272"/>
  <c r="BG272"/>
  <c r="BE272"/>
  <c r="T272"/>
  <c r="R272"/>
  <c r="P272"/>
  <c r="BI271"/>
  <c r="BH271"/>
  <c r="BG271"/>
  <c r="BE271"/>
  <c r="T271"/>
  <c r="R271"/>
  <c r="P271"/>
  <c r="BI268"/>
  <c r="BH268"/>
  <c r="BG268"/>
  <c r="BE268"/>
  <c r="T268"/>
  <c r="R268"/>
  <c r="P268"/>
  <c r="BI267"/>
  <c r="BH267"/>
  <c r="BG267"/>
  <c r="BE267"/>
  <c r="T267"/>
  <c r="R267"/>
  <c r="P267"/>
  <c r="BI264"/>
  <c r="BH264"/>
  <c r="BG264"/>
  <c r="BE264"/>
  <c r="T264"/>
  <c r="R264"/>
  <c r="P264"/>
  <c r="BI261"/>
  <c r="BH261"/>
  <c r="BG261"/>
  <c r="BE261"/>
  <c r="T261"/>
  <c r="R261"/>
  <c r="P261"/>
  <c r="BI256"/>
  <c r="BH256"/>
  <c r="BG256"/>
  <c r="BE256"/>
  <c r="T256"/>
  <c r="R256"/>
  <c r="P256"/>
  <c r="BI255"/>
  <c r="BH255"/>
  <c r="BG255"/>
  <c r="BE255"/>
  <c r="T255"/>
  <c r="R255"/>
  <c r="P255"/>
  <c r="BI252"/>
  <c r="BH252"/>
  <c r="BG252"/>
  <c r="BE252"/>
  <c r="T252"/>
  <c r="R252"/>
  <c r="P252"/>
  <c r="BI249"/>
  <c r="BH249"/>
  <c r="BG249"/>
  <c r="BE249"/>
  <c r="T249"/>
  <c r="R249"/>
  <c r="P249"/>
  <c r="BI246"/>
  <c r="BH246"/>
  <c r="BG246"/>
  <c r="BE246"/>
  <c r="T246"/>
  <c r="R246"/>
  <c r="P246"/>
  <c r="BI243"/>
  <c r="BH243"/>
  <c r="BG243"/>
  <c r="BE243"/>
  <c r="T243"/>
  <c r="R243"/>
  <c r="P243"/>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29"/>
  <c r="BH229"/>
  <c r="BG229"/>
  <c r="BE229"/>
  <c r="T229"/>
  <c r="R229"/>
  <c r="P229"/>
  <c r="BI226"/>
  <c r="BH226"/>
  <c r="BG226"/>
  <c r="BE226"/>
  <c r="T226"/>
  <c r="R226"/>
  <c r="P226"/>
  <c r="BI222"/>
  <c r="BH222"/>
  <c r="BG222"/>
  <c r="BE222"/>
  <c r="T222"/>
  <c r="R222"/>
  <c r="P222"/>
  <c r="BI217"/>
  <c r="BH217"/>
  <c r="BG217"/>
  <c r="BE217"/>
  <c r="T217"/>
  <c r="R217"/>
  <c r="P217"/>
  <c r="BI216"/>
  <c r="BH216"/>
  <c r="BG216"/>
  <c r="BE216"/>
  <c r="T216"/>
  <c r="R216"/>
  <c r="P216"/>
  <c r="BI210"/>
  <c r="BH210"/>
  <c r="BG210"/>
  <c r="BE210"/>
  <c r="T210"/>
  <c r="R210"/>
  <c r="P210"/>
  <c r="BI203"/>
  <c r="BH203"/>
  <c r="BG203"/>
  <c r="BE203"/>
  <c r="T203"/>
  <c r="R203"/>
  <c r="P203"/>
  <c r="BI199"/>
  <c r="BH199"/>
  <c r="BG199"/>
  <c r="BE199"/>
  <c r="T199"/>
  <c r="R199"/>
  <c r="P199"/>
  <c r="BI198"/>
  <c r="BH198"/>
  <c r="BG198"/>
  <c r="BE198"/>
  <c r="T198"/>
  <c r="R198"/>
  <c r="P198"/>
  <c r="BI195"/>
  <c r="BH195"/>
  <c r="BG195"/>
  <c r="BE195"/>
  <c r="T195"/>
  <c r="R195"/>
  <c r="P195"/>
  <c r="BI191"/>
  <c r="BH191"/>
  <c r="BG191"/>
  <c r="BE191"/>
  <c r="T191"/>
  <c r="R191"/>
  <c r="P191"/>
  <c r="BI187"/>
  <c r="BH187"/>
  <c r="BG187"/>
  <c r="BE187"/>
  <c r="T187"/>
  <c r="R187"/>
  <c r="P187"/>
  <c r="BI180"/>
  <c r="BH180"/>
  <c r="BG180"/>
  <c r="BE180"/>
  <c r="T180"/>
  <c r="R180"/>
  <c r="P180"/>
  <c r="BI176"/>
  <c r="BH176"/>
  <c r="BG176"/>
  <c r="BE176"/>
  <c r="T176"/>
  <c r="R176"/>
  <c r="P176"/>
  <c r="BI174"/>
  <c r="BH174"/>
  <c r="BG174"/>
  <c r="BE174"/>
  <c r="T174"/>
  <c r="R174"/>
  <c r="P174"/>
  <c r="BI170"/>
  <c r="BH170"/>
  <c r="BG170"/>
  <c r="BE170"/>
  <c r="T170"/>
  <c r="R170"/>
  <c r="P170"/>
  <c r="BI169"/>
  <c r="BH169"/>
  <c r="BG169"/>
  <c r="BE169"/>
  <c r="T169"/>
  <c r="R169"/>
  <c r="P169"/>
  <c r="BI168"/>
  <c r="BH168"/>
  <c r="BG168"/>
  <c r="BE168"/>
  <c r="T168"/>
  <c r="R168"/>
  <c r="P168"/>
  <c r="BI166"/>
  <c r="BH166"/>
  <c r="BG166"/>
  <c r="BE166"/>
  <c r="T166"/>
  <c r="R166"/>
  <c r="P166"/>
  <c r="BI162"/>
  <c r="BH162"/>
  <c r="BG162"/>
  <c r="BE162"/>
  <c r="T162"/>
  <c r="R162"/>
  <c r="P162"/>
  <c r="BI159"/>
  <c r="BH159"/>
  <c r="BG159"/>
  <c r="BE159"/>
  <c r="T159"/>
  <c r="R159"/>
  <c r="P159"/>
  <c r="BI156"/>
  <c r="BH156"/>
  <c r="BG156"/>
  <c r="BE156"/>
  <c r="T156"/>
  <c r="R156"/>
  <c r="P156"/>
  <c r="BI153"/>
  <c r="BH153"/>
  <c r="BG153"/>
  <c r="BE153"/>
  <c r="T153"/>
  <c r="R153"/>
  <c r="P153"/>
  <c r="J146"/>
  <c r="F146"/>
  <c r="F144"/>
  <c r="E142"/>
  <c r="J93"/>
  <c r="F93"/>
  <c r="F91"/>
  <c r="E89"/>
  <c r="J26"/>
  <c r="E26"/>
  <c r="J147"/>
  <c r="J25"/>
  <c r="J20"/>
  <c r="E20"/>
  <c r="F94"/>
  <c r="J19"/>
  <c r="J14"/>
  <c r="J91"/>
  <c r="E7"/>
  <c r="E138"/>
  <c i="8" r="J206"/>
  <c r="J189"/>
  <c r="J186"/>
  <c r="J41"/>
  <c r="J40"/>
  <c i="1" r="AY103"/>
  <c i="8" r="J39"/>
  <c i="1" r="AX103"/>
  <c i="8" r="BI211"/>
  <c r="BH211"/>
  <c r="BG211"/>
  <c r="BF211"/>
  <c r="T211"/>
  <c r="T210"/>
  <c r="R211"/>
  <c r="R210"/>
  <c r="P211"/>
  <c r="P210"/>
  <c r="BI209"/>
  <c r="BH209"/>
  <c r="BG209"/>
  <c r="BF209"/>
  <c r="T209"/>
  <c r="R209"/>
  <c r="P209"/>
  <c r="BI208"/>
  <c r="BH208"/>
  <c r="BG208"/>
  <c r="BF208"/>
  <c r="T208"/>
  <c r="R208"/>
  <c r="P208"/>
  <c r="J123"/>
  <c r="BI205"/>
  <c r="BH205"/>
  <c r="BG205"/>
  <c r="BF205"/>
  <c r="T205"/>
  <c r="T204"/>
  <c r="R205"/>
  <c r="R204"/>
  <c r="P205"/>
  <c r="P204"/>
  <c r="BI203"/>
  <c r="BH203"/>
  <c r="BG203"/>
  <c r="BF203"/>
  <c r="T203"/>
  <c r="T202"/>
  <c r="R203"/>
  <c r="R202"/>
  <c r="P203"/>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2"/>
  <c r="BH192"/>
  <c r="BG192"/>
  <c r="BF192"/>
  <c r="T192"/>
  <c r="R192"/>
  <c r="P192"/>
  <c r="BI191"/>
  <c r="BH191"/>
  <c r="BG191"/>
  <c r="BF191"/>
  <c r="T191"/>
  <c r="R191"/>
  <c r="P191"/>
  <c r="J117"/>
  <c r="BI188"/>
  <c r="BH188"/>
  <c r="BG188"/>
  <c r="BF188"/>
  <c r="T188"/>
  <c r="T187"/>
  <c r="R188"/>
  <c r="R187"/>
  <c r="P188"/>
  <c r="P187"/>
  <c r="J115"/>
  <c r="BI185"/>
  <c r="BH185"/>
  <c r="BG185"/>
  <c r="BF185"/>
  <c r="T185"/>
  <c r="T184"/>
  <c r="R185"/>
  <c r="R184"/>
  <c r="P185"/>
  <c r="P184"/>
  <c r="BI183"/>
  <c r="BH183"/>
  <c r="BG183"/>
  <c r="BF183"/>
  <c r="T183"/>
  <c r="T182"/>
  <c r="R183"/>
  <c r="R182"/>
  <c r="P183"/>
  <c r="P182"/>
  <c r="BI181"/>
  <c r="BH181"/>
  <c r="BG181"/>
  <c r="BF181"/>
  <c r="T181"/>
  <c r="T180"/>
  <c r="R181"/>
  <c r="R180"/>
  <c r="P181"/>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T172"/>
  <c r="R173"/>
  <c r="R172"/>
  <c r="P173"/>
  <c r="P172"/>
  <c r="BI171"/>
  <c r="BH171"/>
  <c r="BG171"/>
  <c r="BF171"/>
  <c r="T171"/>
  <c r="T170"/>
  <c r="R171"/>
  <c r="R170"/>
  <c r="P171"/>
  <c r="P170"/>
  <c r="BI169"/>
  <c r="BH169"/>
  <c r="BG169"/>
  <c r="BF169"/>
  <c r="T169"/>
  <c r="T168"/>
  <c r="R169"/>
  <c r="R168"/>
  <c r="P169"/>
  <c r="P168"/>
  <c r="BI167"/>
  <c r="BH167"/>
  <c r="BG167"/>
  <c r="BF167"/>
  <c r="T167"/>
  <c r="T166"/>
  <c r="R167"/>
  <c r="R166"/>
  <c r="P167"/>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4"/>
  <c r="BH154"/>
  <c r="BG154"/>
  <c r="BF154"/>
  <c r="T154"/>
  <c r="T153"/>
  <c r="R154"/>
  <c r="R153"/>
  <c r="P154"/>
  <c r="P153"/>
  <c r="BI152"/>
  <c r="BH152"/>
  <c r="BG152"/>
  <c r="BF152"/>
  <c r="T152"/>
  <c r="T151"/>
  <c r="T150"/>
  <c r="R152"/>
  <c r="R151"/>
  <c r="R150"/>
  <c r="P152"/>
  <c r="P151"/>
  <c r="P150"/>
  <c r="F143"/>
  <c r="E141"/>
  <c r="F93"/>
  <c r="E91"/>
  <c r="J28"/>
  <c r="E28"/>
  <c r="J96"/>
  <c r="J27"/>
  <c r="J25"/>
  <c r="E25"/>
  <c r="J145"/>
  <c r="J24"/>
  <c r="J22"/>
  <c r="E22"/>
  <c r="F146"/>
  <c r="J21"/>
  <c r="J19"/>
  <c r="E19"/>
  <c r="F145"/>
  <c r="J18"/>
  <c r="J16"/>
  <c r="J93"/>
  <c r="E7"/>
  <c r="E135"/>
  <c i="7" r="J41"/>
  <c r="J40"/>
  <c i="1" r="AY102"/>
  <c i="7" r="J39"/>
  <c i="1" r="AX102"/>
  <c i="7" r="BI184"/>
  <c r="BH184"/>
  <c r="BG184"/>
  <c r="BF184"/>
  <c r="T184"/>
  <c r="T183"/>
  <c r="R184"/>
  <c r="R183"/>
  <c r="P184"/>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F123"/>
  <c r="E121"/>
  <c r="F93"/>
  <c r="E91"/>
  <c r="J28"/>
  <c r="E28"/>
  <c r="J126"/>
  <c r="J27"/>
  <c r="J25"/>
  <c r="E25"/>
  <c r="J95"/>
  <c r="J24"/>
  <c r="J22"/>
  <c r="E22"/>
  <c r="F126"/>
  <c r="J21"/>
  <c r="J19"/>
  <c r="E19"/>
  <c r="F125"/>
  <c r="J18"/>
  <c r="J16"/>
  <c r="J93"/>
  <c r="E7"/>
  <c r="E115"/>
  <c i="6" r="J265"/>
  <c r="J178"/>
  <c r="J175"/>
  <c r="J41"/>
  <c r="J40"/>
  <c i="1" r="AY101"/>
  <c i="6" r="J39"/>
  <c i="1" r="AX101"/>
  <c i="6" r="BI270"/>
  <c r="BH270"/>
  <c r="BG270"/>
  <c r="BF270"/>
  <c r="T270"/>
  <c r="T269"/>
  <c r="R270"/>
  <c r="R269"/>
  <c r="P270"/>
  <c r="P269"/>
  <c r="BI268"/>
  <c r="BH268"/>
  <c r="BG268"/>
  <c r="BF268"/>
  <c r="T268"/>
  <c r="R268"/>
  <c r="P268"/>
  <c r="BI267"/>
  <c r="BH267"/>
  <c r="BG267"/>
  <c r="BF267"/>
  <c r="T267"/>
  <c r="R267"/>
  <c r="P267"/>
  <c r="J133"/>
  <c r="BI264"/>
  <c r="BH264"/>
  <c r="BG264"/>
  <c r="BF264"/>
  <c r="T264"/>
  <c r="T263"/>
  <c r="R264"/>
  <c r="R263"/>
  <c r="P264"/>
  <c r="P263"/>
  <c r="BI262"/>
  <c r="BH262"/>
  <c r="BG262"/>
  <c r="BF262"/>
  <c r="T262"/>
  <c r="T261"/>
  <c r="R262"/>
  <c r="R261"/>
  <c r="P262"/>
  <c r="P261"/>
  <c r="BI260"/>
  <c r="BH260"/>
  <c r="BG260"/>
  <c r="BF260"/>
  <c r="T260"/>
  <c r="R260"/>
  <c r="P260"/>
  <c r="BI259"/>
  <c r="BH259"/>
  <c r="BG259"/>
  <c r="BF259"/>
  <c r="T259"/>
  <c r="R259"/>
  <c r="P259"/>
  <c r="BI258"/>
  <c r="BH258"/>
  <c r="BG258"/>
  <c r="BF258"/>
  <c r="T258"/>
  <c r="R258"/>
  <c r="P258"/>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5"/>
  <c r="BH245"/>
  <c r="BG245"/>
  <c r="BF245"/>
  <c r="T245"/>
  <c r="R245"/>
  <c r="P245"/>
  <c r="BI244"/>
  <c r="BH244"/>
  <c r="BG244"/>
  <c r="BF244"/>
  <c r="T244"/>
  <c r="R244"/>
  <c r="P244"/>
  <c r="BI243"/>
  <c r="BH243"/>
  <c r="BG243"/>
  <c r="BF243"/>
  <c r="T243"/>
  <c r="R243"/>
  <c r="P243"/>
  <c r="BI241"/>
  <c r="BH241"/>
  <c r="BG241"/>
  <c r="BF241"/>
  <c r="T241"/>
  <c r="T240"/>
  <c r="R241"/>
  <c r="R240"/>
  <c r="P241"/>
  <c r="P240"/>
  <c r="BI239"/>
  <c r="BH239"/>
  <c r="BG239"/>
  <c r="BF239"/>
  <c r="T239"/>
  <c r="T238"/>
  <c r="R239"/>
  <c r="R238"/>
  <c r="P239"/>
  <c r="P238"/>
  <c r="BI237"/>
  <c r="BH237"/>
  <c r="BG237"/>
  <c r="BF237"/>
  <c r="T237"/>
  <c r="R237"/>
  <c r="P237"/>
  <c r="BI236"/>
  <c r="BH236"/>
  <c r="BG236"/>
  <c r="BF236"/>
  <c r="T236"/>
  <c r="R236"/>
  <c r="P236"/>
  <c r="BI234"/>
  <c r="BH234"/>
  <c r="BG234"/>
  <c r="BF234"/>
  <c r="T234"/>
  <c r="T233"/>
  <c r="R234"/>
  <c r="R233"/>
  <c r="P234"/>
  <c r="P233"/>
  <c r="BI232"/>
  <c r="BH232"/>
  <c r="BG232"/>
  <c r="BF232"/>
  <c r="T232"/>
  <c r="R232"/>
  <c r="P232"/>
  <c r="BI231"/>
  <c r="BH231"/>
  <c r="BG231"/>
  <c r="BF231"/>
  <c r="T231"/>
  <c r="R231"/>
  <c r="P231"/>
  <c r="BI229"/>
  <c r="BH229"/>
  <c r="BG229"/>
  <c r="BF229"/>
  <c r="T229"/>
  <c r="T228"/>
  <c r="R229"/>
  <c r="R228"/>
  <c r="P229"/>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0"/>
  <c r="BH220"/>
  <c r="BG220"/>
  <c r="BF220"/>
  <c r="T220"/>
  <c r="T219"/>
  <c r="R220"/>
  <c r="R219"/>
  <c r="P220"/>
  <c r="P219"/>
  <c r="BI218"/>
  <c r="BH218"/>
  <c r="BG218"/>
  <c r="BF218"/>
  <c r="T218"/>
  <c r="T217"/>
  <c r="R218"/>
  <c r="R217"/>
  <c r="P218"/>
  <c r="P217"/>
  <c r="BI216"/>
  <c r="BH216"/>
  <c r="BG216"/>
  <c r="BF216"/>
  <c r="T216"/>
  <c r="T215"/>
  <c r="R216"/>
  <c r="R215"/>
  <c r="P216"/>
  <c r="P215"/>
  <c r="BI214"/>
  <c r="BH214"/>
  <c r="BG214"/>
  <c r="BF214"/>
  <c r="T214"/>
  <c r="R214"/>
  <c r="P214"/>
  <c r="BI213"/>
  <c r="BH213"/>
  <c r="BG213"/>
  <c r="BF213"/>
  <c r="T213"/>
  <c r="R213"/>
  <c r="P213"/>
  <c r="BI211"/>
  <c r="BH211"/>
  <c r="BG211"/>
  <c r="BF211"/>
  <c r="T211"/>
  <c r="T210"/>
  <c r="R211"/>
  <c r="R210"/>
  <c r="P211"/>
  <c r="P210"/>
  <c r="BI209"/>
  <c r="BH209"/>
  <c r="BG209"/>
  <c r="BF209"/>
  <c r="T209"/>
  <c r="T208"/>
  <c r="R209"/>
  <c r="R208"/>
  <c r="P209"/>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T179"/>
  <c r="R180"/>
  <c r="R179"/>
  <c r="P180"/>
  <c r="P179"/>
  <c r="J108"/>
  <c r="BI177"/>
  <c r="BH177"/>
  <c r="BG177"/>
  <c r="BF177"/>
  <c r="T177"/>
  <c r="T176"/>
  <c r="R177"/>
  <c r="R176"/>
  <c r="P177"/>
  <c r="P176"/>
  <c r="J106"/>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1"/>
  <c r="BH161"/>
  <c r="BG161"/>
  <c r="BF161"/>
  <c r="T161"/>
  <c r="T160"/>
  <c r="R161"/>
  <c r="R160"/>
  <c r="P161"/>
  <c r="P160"/>
  <c r="F153"/>
  <c r="E151"/>
  <c r="F93"/>
  <c r="E91"/>
  <c r="J28"/>
  <c r="E28"/>
  <c r="J96"/>
  <c r="J27"/>
  <c r="J25"/>
  <c r="E25"/>
  <c r="J155"/>
  <c r="J24"/>
  <c r="J22"/>
  <c r="E22"/>
  <c r="F156"/>
  <c r="J21"/>
  <c r="J19"/>
  <c r="E19"/>
  <c r="F155"/>
  <c r="J18"/>
  <c r="J16"/>
  <c r="J93"/>
  <c r="E7"/>
  <c r="E145"/>
  <c i="5" r="J255"/>
  <c r="J254"/>
  <c r="J218"/>
  <c r="J41"/>
  <c r="J40"/>
  <c i="1" r="AY100"/>
  <c i="5" r="J39"/>
  <c i="1" r="AX100"/>
  <c i="5" r="BI261"/>
  <c r="BH261"/>
  <c r="BG261"/>
  <c r="BF261"/>
  <c r="T261"/>
  <c r="T260"/>
  <c r="R261"/>
  <c r="R260"/>
  <c r="P261"/>
  <c r="P260"/>
  <c r="BI259"/>
  <c r="BH259"/>
  <c r="BG259"/>
  <c r="BF259"/>
  <c r="T259"/>
  <c r="R259"/>
  <c r="P259"/>
  <c r="BI258"/>
  <c r="BH258"/>
  <c r="BG258"/>
  <c r="BF258"/>
  <c r="T258"/>
  <c r="R258"/>
  <c r="P258"/>
  <c r="BI257"/>
  <c r="BH257"/>
  <c r="BG257"/>
  <c r="BF257"/>
  <c r="T257"/>
  <c r="R257"/>
  <c r="P257"/>
  <c r="J130"/>
  <c r="J129"/>
  <c r="BI252"/>
  <c r="BH252"/>
  <c r="BG252"/>
  <c r="BF252"/>
  <c r="T252"/>
  <c r="T251"/>
  <c r="R252"/>
  <c r="R251"/>
  <c r="P252"/>
  <c r="P251"/>
  <c r="BI250"/>
  <c r="BH250"/>
  <c r="BG250"/>
  <c r="BF250"/>
  <c r="T250"/>
  <c r="R250"/>
  <c r="P250"/>
  <c r="BI249"/>
  <c r="BH249"/>
  <c r="BG249"/>
  <c r="BF249"/>
  <c r="T249"/>
  <c r="R249"/>
  <c r="P249"/>
  <c r="BI246"/>
  <c r="BH246"/>
  <c r="BG246"/>
  <c r="BF246"/>
  <c r="T246"/>
  <c r="T245"/>
  <c r="R246"/>
  <c r="R245"/>
  <c r="P246"/>
  <c r="P245"/>
  <c r="BI244"/>
  <c r="BH244"/>
  <c r="BG244"/>
  <c r="BF244"/>
  <c r="T244"/>
  <c r="T243"/>
  <c r="R244"/>
  <c r="R243"/>
  <c r="P244"/>
  <c r="P243"/>
  <c r="BI242"/>
  <c r="BH242"/>
  <c r="BG242"/>
  <c r="BF242"/>
  <c r="T242"/>
  <c r="T241"/>
  <c r="R242"/>
  <c r="R241"/>
  <c r="P242"/>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T219"/>
  <c r="R220"/>
  <c r="R219"/>
  <c r="P220"/>
  <c r="P219"/>
  <c r="J119"/>
  <c r="BI216"/>
  <c r="BH216"/>
  <c r="BG216"/>
  <c r="BF216"/>
  <c r="T216"/>
  <c r="T215"/>
  <c r="R216"/>
  <c r="R215"/>
  <c r="P216"/>
  <c r="P215"/>
  <c r="BI214"/>
  <c r="BH214"/>
  <c r="BG214"/>
  <c r="BF214"/>
  <c r="T214"/>
  <c r="T213"/>
  <c r="R214"/>
  <c r="R213"/>
  <c r="P214"/>
  <c r="P213"/>
  <c r="BI212"/>
  <c r="BH212"/>
  <c r="BG212"/>
  <c r="BF212"/>
  <c r="T212"/>
  <c r="T211"/>
  <c r="R212"/>
  <c r="R211"/>
  <c r="P212"/>
  <c r="P211"/>
  <c r="BI210"/>
  <c r="BH210"/>
  <c r="BG210"/>
  <c r="BF210"/>
  <c r="T210"/>
  <c r="T209"/>
  <c r="R210"/>
  <c r="R209"/>
  <c r="P210"/>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5"/>
  <c r="BH185"/>
  <c r="BG185"/>
  <c r="BF185"/>
  <c r="T185"/>
  <c r="T184"/>
  <c r="R185"/>
  <c r="R184"/>
  <c r="P185"/>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T169"/>
  <c r="R170"/>
  <c r="R169"/>
  <c r="P170"/>
  <c r="P169"/>
  <c r="BI168"/>
  <c r="BH168"/>
  <c r="BG168"/>
  <c r="BF168"/>
  <c r="T168"/>
  <c r="T167"/>
  <c r="R168"/>
  <c r="R167"/>
  <c r="P168"/>
  <c r="P167"/>
  <c r="BI166"/>
  <c r="BH166"/>
  <c r="BG166"/>
  <c r="BF166"/>
  <c r="T166"/>
  <c r="T165"/>
  <c r="R166"/>
  <c r="R165"/>
  <c r="P166"/>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F150"/>
  <c r="E148"/>
  <c r="F93"/>
  <c r="E91"/>
  <c r="J28"/>
  <c r="E28"/>
  <c r="J153"/>
  <c r="J27"/>
  <c r="J25"/>
  <c r="E25"/>
  <c r="J152"/>
  <c r="J24"/>
  <c r="J22"/>
  <c r="E22"/>
  <c r="F96"/>
  <c r="J21"/>
  <c r="J19"/>
  <c r="E19"/>
  <c r="F95"/>
  <c r="J18"/>
  <c r="J16"/>
  <c r="J93"/>
  <c r="E7"/>
  <c r="E85"/>
  <c i="4" r="J41"/>
  <c r="J40"/>
  <c i="1" r="AY99"/>
  <c i="4" r="J39"/>
  <c i="1" r="AX99"/>
  <c i="4"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T207"/>
  <c r="R208"/>
  <c r="R207"/>
  <c r="P208"/>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F128"/>
  <c r="E126"/>
  <c r="F93"/>
  <c r="E91"/>
  <c r="J28"/>
  <c r="E28"/>
  <c r="J131"/>
  <c r="J27"/>
  <c r="J25"/>
  <c r="E25"/>
  <c r="J130"/>
  <c r="J24"/>
  <c r="J22"/>
  <c r="E22"/>
  <c r="F96"/>
  <c r="J21"/>
  <c r="J19"/>
  <c r="E19"/>
  <c r="F95"/>
  <c r="J18"/>
  <c r="J16"/>
  <c r="J128"/>
  <c r="E7"/>
  <c r="E120"/>
  <c i="3" r="J41"/>
  <c r="J40"/>
  <c i="1" r="AY98"/>
  <c i="3" r="J39"/>
  <c i="1" r="AX98"/>
  <c i="3" r="BI454"/>
  <c r="BH454"/>
  <c r="BG454"/>
  <c r="BF454"/>
  <c r="T454"/>
  <c r="R454"/>
  <c r="P454"/>
  <c r="BI451"/>
  <c r="BH451"/>
  <c r="BG451"/>
  <c r="BF451"/>
  <c r="T451"/>
  <c r="R451"/>
  <c r="P451"/>
  <c r="BI448"/>
  <c r="BH448"/>
  <c r="BG448"/>
  <c r="BF448"/>
  <c r="T448"/>
  <c r="R448"/>
  <c r="P448"/>
  <c r="BI446"/>
  <c r="BH446"/>
  <c r="BG446"/>
  <c r="BF446"/>
  <c r="T446"/>
  <c r="R446"/>
  <c r="P446"/>
  <c r="BI443"/>
  <c r="BH443"/>
  <c r="BG443"/>
  <c r="BF443"/>
  <c r="T443"/>
  <c r="T442"/>
  <c r="R443"/>
  <c r="R442"/>
  <c r="P443"/>
  <c r="P442"/>
  <c r="BI441"/>
  <c r="BH441"/>
  <c r="BG441"/>
  <c r="BF441"/>
  <c r="T441"/>
  <c r="R441"/>
  <c r="P441"/>
  <c r="BI437"/>
  <c r="BH437"/>
  <c r="BG437"/>
  <c r="BF437"/>
  <c r="T437"/>
  <c r="R437"/>
  <c r="P437"/>
  <c r="BI430"/>
  <c r="BH430"/>
  <c r="BG430"/>
  <c r="BF430"/>
  <c r="T430"/>
  <c r="R430"/>
  <c r="P430"/>
  <c r="BI423"/>
  <c r="BH423"/>
  <c r="BG423"/>
  <c r="BF423"/>
  <c r="T423"/>
  <c r="R423"/>
  <c r="P423"/>
  <c r="BI421"/>
  <c r="BH421"/>
  <c r="BG421"/>
  <c r="BF421"/>
  <c r="T421"/>
  <c r="R421"/>
  <c r="P421"/>
  <c r="BI418"/>
  <c r="BH418"/>
  <c r="BG418"/>
  <c r="BF418"/>
  <c r="T418"/>
  <c r="R418"/>
  <c r="P418"/>
  <c r="BI414"/>
  <c r="BH414"/>
  <c r="BG414"/>
  <c r="BF414"/>
  <c r="T414"/>
  <c r="R414"/>
  <c r="P414"/>
  <c r="BI410"/>
  <c r="BH410"/>
  <c r="BG410"/>
  <c r="BF410"/>
  <c r="T410"/>
  <c r="R410"/>
  <c r="P410"/>
  <c r="BI406"/>
  <c r="BH406"/>
  <c r="BG406"/>
  <c r="BF406"/>
  <c r="T406"/>
  <c r="R406"/>
  <c r="P406"/>
  <c r="BI401"/>
  <c r="BH401"/>
  <c r="BG401"/>
  <c r="BF401"/>
  <c r="T401"/>
  <c r="R401"/>
  <c r="P401"/>
  <c r="BI394"/>
  <c r="BH394"/>
  <c r="BG394"/>
  <c r="BF394"/>
  <c r="T394"/>
  <c r="R394"/>
  <c r="P394"/>
  <c r="BI390"/>
  <c r="BH390"/>
  <c r="BG390"/>
  <c r="BF390"/>
  <c r="T390"/>
  <c r="R390"/>
  <c r="P390"/>
  <c r="BI386"/>
  <c r="BH386"/>
  <c r="BG386"/>
  <c r="BF386"/>
  <c r="T386"/>
  <c r="R386"/>
  <c r="P386"/>
  <c r="BI382"/>
  <c r="BH382"/>
  <c r="BG382"/>
  <c r="BF382"/>
  <c r="T382"/>
  <c r="R382"/>
  <c r="P382"/>
  <c r="BI380"/>
  <c r="BH380"/>
  <c r="BG380"/>
  <c r="BF380"/>
  <c r="T380"/>
  <c r="R380"/>
  <c r="P380"/>
  <c r="BI377"/>
  <c r="BH377"/>
  <c r="BG377"/>
  <c r="BF377"/>
  <c r="T377"/>
  <c r="R377"/>
  <c r="P377"/>
  <c r="BI375"/>
  <c r="BH375"/>
  <c r="BG375"/>
  <c r="BF375"/>
  <c r="T375"/>
  <c r="R375"/>
  <c r="P375"/>
  <c r="BI372"/>
  <c r="BH372"/>
  <c r="BG372"/>
  <c r="BF372"/>
  <c r="T372"/>
  <c r="R372"/>
  <c r="P372"/>
  <c r="BI370"/>
  <c r="BH370"/>
  <c r="BG370"/>
  <c r="BF370"/>
  <c r="T370"/>
  <c r="R370"/>
  <c r="P370"/>
  <c r="BI364"/>
  <c r="BH364"/>
  <c r="BG364"/>
  <c r="BF364"/>
  <c r="T364"/>
  <c r="R364"/>
  <c r="P364"/>
  <c r="BI362"/>
  <c r="BH362"/>
  <c r="BG362"/>
  <c r="BF362"/>
  <c r="T362"/>
  <c r="R362"/>
  <c r="P362"/>
  <c r="BI359"/>
  <c r="BH359"/>
  <c r="BG359"/>
  <c r="BF359"/>
  <c r="T359"/>
  <c r="R359"/>
  <c r="P359"/>
  <c r="BI357"/>
  <c r="BH357"/>
  <c r="BG357"/>
  <c r="BF357"/>
  <c r="T357"/>
  <c r="R357"/>
  <c r="P357"/>
  <c r="BI354"/>
  <c r="BH354"/>
  <c r="BG354"/>
  <c r="BF354"/>
  <c r="T354"/>
  <c r="R354"/>
  <c r="P354"/>
  <c r="BI350"/>
  <c r="BH350"/>
  <c r="BG350"/>
  <c r="BF350"/>
  <c r="T350"/>
  <c r="R350"/>
  <c r="P350"/>
  <c r="BI346"/>
  <c r="BH346"/>
  <c r="BG346"/>
  <c r="BF346"/>
  <c r="T346"/>
  <c r="R346"/>
  <c r="P346"/>
  <c r="BI339"/>
  <c r="BH339"/>
  <c r="BG339"/>
  <c r="BF339"/>
  <c r="T339"/>
  <c r="R339"/>
  <c r="P339"/>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8"/>
  <c r="BH308"/>
  <c r="BG308"/>
  <c r="BF308"/>
  <c r="T308"/>
  <c r="R308"/>
  <c r="P308"/>
  <c r="BI306"/>
  <c r="BH306"/>
  <c r="BG306"/>
  <c r="BF306"/>
  <c r="T306"/>
  <c r="R306"/>
  <c r="P306"/>
  <c r="BI303"/>
  <c r="BH303"/>
  <c r="BG303"/>
  <c r="BF303"/>
  <c r="T303"/>
  <c r="R303"/>
  <c r="P303"/>
  <c r="BI301"/>
  <c r="BH301"/>
  <c r="BG301"/>
  <c r="BF301"/>
  <c r="T301"/>
  <c r="R301"/>
  <c r="P301"/>
  <c r="BI299"/>
  <c r="BH299"/>
  <c r="BG299"/>
  <c r="BF299"/>
  <c r="T299"/>
  <c r="R299"/>
  <c r="P299"/>
  <c r="BI296"/>
  <c r="BH296"/>
  <c r="BG296"/>
  <c r="BF296"/>
  <c r="T296"/>
  <c r="R296"/>
  <c r="P296"/>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57"/>
  <c r="BH257"/>
  <c r="BG257"/>
  <c r="BF257"/>
  <c r="T257"/>
  <c r="R257"/>
  <c r="P257"/>
  <c r="BI253"/>
  <c r="BH253"/>
  <c r="BG253"/>
  <c r="BF253"/>
  <c r="T253"/>
  <c r="R253"/>
  <c r="P253"/>
  <c r="BI249"/>
  <c r="BH249"/>
  <c r="BG249"/>
  <c r="BF249"/>
  <c r="T249"/>
  <c r="R249"/>
  <c r="P249"/>
  <c r="BI247"/>
  <c r="BH247"/>
  <c r="BG247"/>
  <c r="BF247"/>
  <c r="T247"/>
  <c r="R247"/>
  <c r="P247"/>
  <c r="BI245"/>
  <c r="BH245"/>
  <c r="BG245"/>
  <c r="BF245"/>
  <c r="T245"/>
  <c r="R245"/>
  <c r="P245"/>
  <c r="BI241"/>
  <c r="BH241"/>
  <c r="BG241"/>
  <c r="BF241"/>
  <c r="T241"/>
  <c r="R241"/>
  <c r="P241"/>
  <c r="BI238"/>
  <c r="BH238"/>
  <c r="BG238"/>
  <c r="BF238"/>
  <c r="T238"/>
  <c r="R238"/>
  <c r="P238"/>
  <c r="BI234"/>
  <c r="BH234"/>
  <c r="BG234"/>
  <c r="BF234"/>
  <c r="T234"/>
  <c r="R234"/>
  <c r="P234"/>
  <c r="BI231"/>
  <c r="BH231"/>
  <c r="BG231"/>
  <c r="BF231"/>
  <c r="T231"/>
  <c r="R231"/>
  <c r="P231"/>
  <c r="BI228"/>
  <c r="BH228"/>
  <c r="BG228"/>
  <c r="BF228"/>
  <c r="T228"/>
  <c r="R228"/>
  <c r="P228"/>
  <c r="BI225"/>
  <c r="BH225"/>
  <c r="BG225"/>
  <c r="BF225"/>
  <c r="T225"/>
  <c r="R225"/>
  <c r="P225"/>
  <c r="BI223"/>
  <c r="BH223"/>
  <c r="BG223"/>
  <c r="BF223"/>
  <c r="T223"/>
  <c r="R223"/>
  <c r="P223"/>
  <c r="BI220"/>
  <c r="BH220"/>
  <c r="BG220"/>
  <c r="BF220"/>
  <c r="T220"/>
  <c r="R220"/>
  <c r="P220"/>
  <c r="BI217"/>
  <c r="BH217"/>
  <c r="BG217"/>
  <c r="BF217"/>
  <c r="T217"/>
  <c r="R217"/>
  <c r="P217"/>
  <c r="BI212"/>
  <c r="BH212"/>
  <c r="BG212"/>
  <c r="BF212"/>
  <c r="T212"/>
  <c r="R212"/>
  <c r="P212"/>
  <c r="BI209"/>
  <c r="BH209"/>
  <c r="BG209"/>
  <c r="BF209"/>
  <c r="T209"/>
  <c r="R209"/>
  <c r="P209"/>
  <c r="BI205"/>
  <c r="BH205"/>
  <c r="BG205"/>
  <c r="BF205"/>
  <c r="T205"/>
  <c r="R205"/>
  <c r="P205"/>
  <c r="BI201"/>
  <c r="BH201"/>
  <c r="BG201"/>
  <c r="BF201"/>
  <c r="T201"/>
  <c r="R201"/>
  <c r="P201"/>
  <c r="BI199"/>
  <c r="BH199"/>
  <c r="BG199"/>
  <c r="BF199"/>
  <c r="T199"/>
  <c r="R199"/>
  <c r="P199"/>
  <c r="BI197"/>
  <c r="BH197"/>
  <c r="BG197"/>
  <c r="BF197"/>
  <c r="T197"/>
  <c r="R197"/>
  <c r="P197"/>
  <c r="BI194"/>
  <c r="BH194"/>
  <c r="BG194"/>
  <c r="BF194"/>
  <c r="T194"/>
  <c r="R194"/>
  <c r="P194"/>
  <c r="BI192"/>
  <c r="BH192"/>
  <c r="BG192"/>
  <c r="BF192"/>
  <c r="T192"/>
  <c r="R192"/>
  <c r="P192"/>
  <c r="BI189"/>
  <c r="BH189"/>
  <c r="BG189"/>
  <c r="BF189"/>
  <c r="T189"/>
  <c r="R189"/>
  <c r="P189"/>
  <c r="BI186"/>
  <c r="BH186"/>
  <c r="BG186"/>
  <c r="BF186"/>
  <c r="T186"/>
  <c r="R186"/>
  <c r="P186"/>
  <c r="BI182"/>
  <c r="BH182"/>
  <c r="BG182"/>
  <c r="BF182"/>
  <c r="T182"/>
  <c r="R182"/>
  <c r="P182"/>
  <c r="BI178"/>
  <c r="BH178"/>
  <c r="BG178"/>
  <c r="BF178"/>
  <c r="T178"/>
  <c r="R178"/>
  <c r="P178"/>
  <c r="BI174"/>
  <c r="BH174"/>
  <c r="BG174"/>
  <c r="BF174"/>
  <c r="T174"/>
  <c r="R174"/>
  <c r="P174"/>
  <c r="BI170"/>
  <c r="BH170"/>
  <c r="BG170"/>
  <c r="BF170"/>
  <c r="T170"/>
  <c r="T169"/>
  <c r="R170"/>
  <c r="R169"/>
  <c r="P170"/>
  <c r="P169"/>
  <c r="BI166"/>
  <c r="BH166"/>
  <c r="BG166"/>
  <c r="BF166"/>
  <c r="T166"/>
  <c r="T165"/>
  <c r="R166"/>
  <c r="R165"/>
  <c r="P166"/>
  <c r="P165"/>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J137"/>
  <c r="J136"/>
  <c r="F136"/>
  <c r="F134"/>
  <c r="E132"/>
  <c r="J96"/>
  <c r="J95"/>
  <c r="F95"/>
  <c r="F93"/>
  <c r="E91"/>
  <c r="J22"/>
  <c r="E22"/>
  <c r="F137"/>
  <c r="J21"/>
  <c r="J16"/>
  <c r="J93"/>
  <c r="E7"/>
  <c r="E126"/>
  <c i="2" r="J39"/>
  <c r="J38"/>
  <c i="1" r="AY96"/>
  <c i="2" r="J37"/>
  <c i="1" r="AX96"/>
  <c i="2" r="BI741"/>
  <c r="BH741"/>
  <c r="BG741"/>
  <c r="BF741"/>
  <c r="T741"/>
  <c r="T740"/>
  <c r="T739"/>
  <c r="R741"/>
  <c r="R740"/>
  <c r="R739"/>
  <c r="P741"/>
  <c r="P740"/>
  <c r="P739"/>
  <c r="BI737"/>
  <c r="BH737"/>
  <c r="BG737"/>
  <c r="BF737"/>
  <c r="T737"/>
  <c r="R737"/>
  <c r="P737"/>
  <c r="BI733"/>
  <c r="BH733"/>
  <c r="BG733"/>
  <c r="BF733"/>
  <c r="T733"/>
  <c r="R733"/>
  <c r="P733"/>
  <c r="BI729"/>
  <c r="BH729"/>
  <c r="BG729"/>
  <c r="BF729"/>
  <c r="T729"/>
  <c r="R729"/>
  <c r="P729"/>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699"/>
  <c r="BH699"/>
  <c r="BG699"/>
  <c r="BF699"/>
  <c r="T699"/>
  <c r="R699"/>
  <c r="P699"/>
  <c r="BI697"/>
  <c r="BH697"/>
  <c r="BG697"/>
  <c r="BF697"/>
  <c r="T697"/>
  <c r="R697"/>
  <c r="P697"/>
  <c r="BI695"/>
  <c r="BH695"/>
  <c r="BG695"/>
  <c r="BF695"/>
  <c r="T695"/>
  <c r="R695"/>
  <c r="P695"/>
  <c r="BI693"/>
  <c r="BH693"/>
  <c r="BG693"/>
  <c r="BF693"/>
  <c r="T693"/>
  <c r="R693"/>
  <c r="P693"/>
  <c r="BI690"/>
  <c r="BH690"/>
  <c r="BG690"/>
  <c r="BF690"/>
  <c r="T690"/>
  <c r="R690"/>
  <c r="P690"/>
  <c r="BI689"/>
  <c r="BH689"/>
  <c r="BG689"/>
  <c r="BF689"/>
  <c r="T689"/>
  <c r="R689"/>
  <c r="P689"/>
  <c r="BI688"/>
  <c r="BH688"/>
  <c r="BG688"/>
  <c r="BF688"/>
  <c r="T688"/>
  <c r="R688"/>
  <c r="P688"/>
  <c r="BI687"/>
  <c r="BH687"/>
  <c r="BG687"/>
  <c r="BF687"/>
  <c r="T687"/>
  <c r="R687"/>
  <c r="P687"/>
  <c r="BI682"/>
  <c r="BH682"/>
  <c r="BG682"/>
  <c r="BF682"/>
  <c r="T682"/>
  <c r="T681"/>
  <c r="R682"/>
  <c r="R681"/>
  <c r="P682"/>
  <c r="P681"/>
  <c r="BI680"/>
  <c r="BH680"/>
  <c r="BG680"/>
  <c r="BF680"/>
  <c r="T680"/>
  <c r="R680"/>
  <c r="P680"/>
  <c r="BI678"/>
  <c r="BH678"/>
  <c r="BG678"/>
  <c r="BF678"/>
  <c r="T678"/>
  <c r="R678"/>
  <c r="P678"/>
  <c r="BI676"/>
  <c r="BH676"/>
  <c r="BG676"/>
  <c r="BF676"/>
  <c r="T676"/>
  <c r="R676"/>
  <c r="P676"/>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7"/>
  <c r="BH667"/>
  <c r="BG667"/>
  <c r="BF667"/>
  <c r="T667"/>
  <c r="R667"/>
  <c r="P667"/>
  <c r="BI665"/>
  <c r="BH665"/>
  <c r="BG665"/>
  <c r="BF665"/>
  <c r="T665"/>
  <c r="R665"/>
  <c r="P665"/>
  <c r="BI661"/>
  <c r="BH661"/>
  <c r="BG661"/>
  <c r="BF661"/>
  <c r="T661"/>
  <c r="R661"/>
  <c r="P661"/>
  <c r="BI658"/>
  <c r="BH658"/>
  <c r="BG658"/>
  <c r="BF658"/>
  <c r="T658"/>
  <c r="R658"/>
  <c r="P658"/>
  <c r="BI655"/>
  <c r="BH655"/>
  <c r="BG655"/>
  <c r="BF655"/>
  <c r="T655"/>
  <c r="R655"/>
  <c r="P655"/>
  <c r="BI654"/>
  <c r="BH654"/>
  <c r="BG654"/>
  <c r="BF654"/>
  <c r="T654"/>
  <c r="R654"/>
  <c r="P654"/>
  <c r="BI653"/>
  <c r="BH653"/>
  <c r="BG653"/>
  <c r="BF653"/>
  <c r="T653"/>
  <c r="R653"/>
  <c r="P653"/>
  <c r="BI652"/>
  <c r="BH652"/>
  <c r="BG652"/>
  <c r="BF652"/>
  <c r="T652"/>
  <c r="R652"/>
  <c r="P652"/>
  <c r="BI650"/>
  <c r="BH650"/>
  <c r="BG650"/>
  <c r="BF650"/>
  <c r="T650"/>
  <c r="R650"/>
  <c r="P650"/>
  <c r="BI646"/>
  <c r="BH646"/>
  <c r="BG646"/>
  <c r="BF646"/>
  <c r="T646"/>
  <c r="R646"/>
  <c r="P646"/>
  <c r="BI644"/>
  <c r="BH644"/>
  <c r="BG644"/>
  <c r="BF644"/>
  <c r="T644"/>
  <c r="R644"/>
  <c r="P644"/>
  <c r="BI641"/>
  <c r="BH641"/>
  <c r="BG641"/>
  <c r="BF641"/>
  <c r="T641"/>
  <c r="R641"/>
  <c r="P641"/>
  <c r="BI638"/>
  <c r="BH638"/>
  <c r="BG638"/>
  <c r="BF638"/>
  <c r="T638"/>
  <c r="R638"/>
  <c r="P638"/>
  <c r="BI635"/>
  <c r="BH635"/>
  <c r="BG635"/>
  <c r="BF635"/>
  <c r="T635"/>
  <c r="R635"/>
  <c r="P635"/>
  <c r="BI632"/>
  <c r="BH632"/>
  <c r="BG632"/>
  <c r="BF632"/>
  <c r="T632"/>
  <c r="R632"/>
  <c r="P632"/>
  <c r="BI631"/>
  <c r="BH631"/>
  <c r="BG631"/>
  <c r="BF631"/>
  <c r="T631"/>
  <c r="R631"/>
  <c r="P631"/>
  <c r="BI630"/>
  <c r="BH630"/>
  <c r="BG630"/>
  <c r="BF630"/>
  <c r="T630"/>
  <c r="R630"/>
  <c r="P630"/>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58"/>
  <c r="BH558"/>
  <c r="BG558"/>
  <c r="BF558"/>
  <c r="T558"/>
  <c r="R558"/>
  <c r="P558"/>
  <c r="BI556"/>
  <c r="BH556"/>
  <c r="BG556"/>
  <c r="BF556"/>
  <c r="T556"/>
  <c r="R556"/>
  <c r="P556"/>
  <c r="BI553"/>
  <c r="BH553"/>
  <c r="BG553"/>
  <c r="BF553"/>
  <c r="T553"/>
  <c r="R553"/>
  <c r="P553"/>
  <c r="BI551"/>
  <c r="BH551"/>
  <c r="BG551"/>
  <c r="BF551"/>
  <c r="T551"/>
  <c r="R551"/>
  <c r="P551"/>
  <c r="BI546"/>
  <c r="BH546"/>
  <c r="BG546"/>
  <c r="BF546"/>
  <c r="T546"/>
  <c r="R546"/>
  <c r="P546"/>
  <c r="BI544"/>
  <c r="BH544"/>
  <c r="BG544"/>
  <c r="BF544"/>
  <c r="T544"/>
  <c r="R544"/>
  <c r="P544"/>
  <c r="BI541"/>
  <c r="BH541"/>
  <c r="BG541"/>
  <c r="BF541"/>
  <c r="T541"/>
  <c r="R541"/>
  <c r="P541"/>
  <c r="BI539"/>
  <c r="BH539"/>
  <c r="BG539"/>
  <c r="BF539"/>
  <c r="T539"/>
  <c r="R539"/>
  <c r="P539"/>
  <c r="BI538"/>
  <c r="BH538"/>
  <c r="BG538"/>
  <c r="BF538"/>
  <c r="T538"/>
  <c r="R538"/>
  <c r="P538"/>
  <c r="BI536"/>
  <c r="BH536"/>
  <c r="BG536"/>
  <c r="BF536"/>
  <c r="T536"/>
  <c r="R536"/>
  <c r="P536"/>
  <c r="BI533"/>
  <c r="BH533"/>
  <c r="BG533"/>
  <c r="BF533"/>
  <c r="T533"/>
  <c r="R533"/>
  <c r="P533"/>
  <c r="BI531"/>
  <c r="BH531"/>
  <c r="BG531"/>
  <c r="BF531"/>
  <c r="T531"/>
  <c r="R531"/>
  <c r="P531"/>
  <c r="BI528"/>
  <c r="BH528"/>
  <c r="BG528"/>
  <c r="BF528"/>
  <c r="T528"/>
  <c r="R528"/>
  <c r="P528"/>
  <c r="BI526"/>
  <c r="BH526"/>
  <c r="BG526"/>
  <c r="BF526"/>
  <c r="T526"/>
  <c r="R526"/>
  <c r="P526"/>
  <c r="BI523"/>
  <c r="BH523"/>
  <c r="BG523"/>
  <c r="BF523"/>
  <c r="T523"/>
  <c r="R523"/>
  <c r="P523"/>
  <c r="BI521"/>
  <c r="BH521"/>
  <c r="BG521"/>
  <c r="BF521"/>
  <c r="T521"/>
  <c r="R521"/>
  <c r="P521"/>
  <c r="BI517"/>
  <c r="BH517"/>
  <c r="BG517"/>
  <c r="BF517"/>
  <c r="T517"/>
  <c r="R517"/>
  <c r="P517"/>
  <c r="BI515"/>
  <c r="BH515"/>
  <c r="BG515"/>
  <c r="BF515"/>
  <c r="T515"/>
  <c r="R515"/>
  <c r="P515"/>
  <c r="BI511"/>
  <c r="BH511"/>
  <c r="BG511"/>
  <c r="BF511"/>
  <c r="T511"/>
  <c r="R511"/>
  <c r="P511"/>
  <c r="BI509"/>
  <c r="BH509"/>
  <c r="BG509"/>
  <c r="BF509"/>
  <c r="T509"/>
  <c r="R509"/>
  <c r="P509"/>
  <c r="BI507"/>
  <c r="BH507"/>
  <c r="BG507"/>
  <c r="BF507"/>
  <c r="T507"/>
  <c r="R507"/>
  <c r="P507"/>
  <c r="BI504"/>
  <c r="BH504"/>
  <c r="BG504"/>
  <c r="BF504"/>
  <c r="T504"/>
  <c r="R504"/>
  <c r="P504"/>
  <c r="BI502"/>
  <c r="BH502"/>
  <c r="BG502"/>
  <c r="BF502"/>
  <c r="T502"/>
  <c r="R502"/>
  <c r="P502"/>
  <c r="BI499"/>
  <c r="BH499"/>
  <c r="BG499"/>
  <c r="BF499"/>
  <c r="T499"/>
  <c r="R499"/>
  <c r="P499"/>
  <c r="BI494"/>
  <c r="BH494"/>
  <c r="BG494"/>
  <c r="BF494"/>
  <c r="T494"/>
  <c r="R494"/>
  <c r="P494"/>
  <c r="BI492"/>
  <c r="BH492"/>
  <c r="BG492"/>
  <c r="BF492"/>
  <c r="T492"/>
  <c r="R492"/>
  <c r="P492"/>
  <c r="BI489"/>
  <c r="BH489"/>
  <c r="BG489"/>
  <c r="BF489"/>
  <c r="T489"/>
  <c r="R489"/>
  <c r="P489"/>
  <c r="BI487"/>
  <c r="BH487"/>
  <c r="BG487"/>
  <c r="BF487"/>
  <c r="T487"/>
  <c r="R487"/>
  <c r="P487"/>
  <c r="BI484"/>
  <c r="BH484"/>
  <c r="BG484"/>
  <c r="BF484"/>
  <c r="T484"/>
  <c r="R484"/>
  <c r="P484"/>
  <c r="BI482"/>
  <c r="BH482"/>
  <c r="BG482"/>
  <c r="BF482"/>
  <c r="T482"/>
  <c r="R482"/>
  <c r="P482"/>
  <c r="BI480"/>
  <c r="BH480"/>
  <c r="BG480"/>
  <c r="BF480"/>
  <c r="T480"/>
  <c r="R480"/>
  <c r="P480"/>
  <c r="BI477"/>
  <c r="BH477"/>
  <c r="BG477"/>
  <c r="BF477"/>
  <c r="T477"/>
  <c r="R477"/>
  <c r="P477"/>
  <c r="BI475"/>
  <c r="BH475"/>
  <c r="BG475"/>
  <c r="BF475"/>
  <c r="T475"/>
  <c r="R475"/>
  <c r="P475"/>
  <c r="BI472"/>
  <c r="BH472"/>
  <c r="BG472"/>
  <c r="BF472"/>
  <c r="T472"/>
  <c r="R472"/>
  <c r="P472"/>
  <c r="BI470"/>
  <c r="BH470"/>
  <c r="BG470"/>
  <c r="BF470"/>
  <c r="T470"/>
  <c r="R470"/>
  <c r="P470"/>
  <c r="BI467"/>
  <c r="BH467"/>
  <c r="BG467"/>
  <c r="BF467"/>
  <c r="T467"/>
  <c r="R467"/>
  <c r="P467"/>
  <c r="BI465"/>
  <c r="BH465"/>
  <c r="BG465"/>
  <c r="BF465"/>
  <c r="T465"/>
  <c r="R465"/>
  <c r="P465"/>
  <c r="BI462"/>
  <c r="BH462"/>
  <c r="BG462"/>
  <c r="BF462"/>
  <c r="T462"/>
  <c r="R462"/>
  <c r="P462"/>
  <c r="BI460"/>
  <c r="BH460"/>
  <c r="BG460"/>
  <c r="BF460"/>
  <c r="T460"/>
  <c r="R460"/>
  <c r="P460"/>
  <c r="BI457"/>
  <c r="BH457"/>
  <c r="BG457"/>
  <c r="BF457"/>
  <c r="T457"/>
  <c r="R457"/>
  <c r="P457"/>
  <c r="BI456"/>
  <c r="BH456"/>
  <c r="BG456"/>
  <c r="BF456"/>
  <c r="T456"/>
  <c r="R456"/>
  <c r="P456"/>
  <c r="BI453"/>
  <c r="BH453"/>
  <c r="BG453"/>
  <c r="BF453"/>
  <c r="T453"/>
  <c r="R453"/>
  <c r="P453"/>
  <c r="BI450"/>
  <c r="BH450"/>
  <c r="BG450"/>
  <c r="BF450"/>
  <c r="T450"/>
  <c r="T449"/>
  <c r="R450"/>
  <c r="R449"/>
  <c r="P450"/>
  <c r="P449"/>
  <c r="BI448"/>
  <c r="BH448"/>
  <c r="BG448"/>
  <c r="BF448"/>
  <c r="T448"/>
  <c r="R448"/>
  <c r="P448"/>
  <c r="BI447"/>
  <c r="BH447"/>
  <c r="BG447"/>
  <c r="BF447"/>
  <c r="T447"/>
  <c r="R447"/>
  <c r="P447"/>
  <c r="BI444"/>
  <c r="BH444"/>
  <c r="BG444"/>
  <c r="BF444"/>
  <c r="T444"/>
  <c r="R444"/>
  <c r="P444"/>
  <c r="BI440"/>
  <c r="BH440"/>
  <c r="BG440"/>
  <c r="BF440"/>
  <c r="T440"/>
  <c r="R440"/>
  <c r="P440"/>
  <c r="BI437"/>
  <c r="BH437"/>
  <c r="BG437"/>
  <c r="BF437"/>
  <c r="T437"/>
  <c r="R437"/>
  <c r="P437"/>
  <c r="BI436"/>
  <c r="BH436"/>
  <c r="BG436"/>
  <c r="BF436"/>
  <c r="T436"/>
  <c r="R436"/>
  <c r="P436"/>
  <c r="BI430"/>
  <c r="BH430"/>
  <c r="BG430"/>
  <c r="BF430"/>
  <c r="T430"/>
  <c r="R430"/>
  <c r="P430"/>
  <c r="BI428"/>
  <c r="BH428"/>
  <c r="BG428"/>
  <c r="BF428"/>
  <c r="T428"/>
  <c r="R428"/>
  <c r="P428"/>
  <c r="BI422"/>
  <c r="BH422"/>
  <c r="BG422"/>
  <c r="BF422"/>
  <c r="T422"/>
  <c r="R422"/>
  <c r="P422"/>
  <c r="BI416"/>
  <c r="BH416"/>
  <c r="BG416"/>
  <c r="BF416"/>
  <c r="T416"/>
  <c r="R416"/>
  <c r="P416"/>
  <c r="BI414"/>
  <c r="BH414"/>
  <c r="BG414"/>
  <c r="BF414"/>
  <c r="T414"/>
  <c r="R414"/>
  <c r="P414"/>
  <c r="BI408"/>
  <c r="BH408"/>
  <c r="BG408"/>
  <c r="BF408"/>
  <c r="T408"/>
  <c r="R408"/>
  <c r="P408"/>
  <c r="BI405"/>
  <c r="BH405"/>
  <c r="BG405"/>
  <c r="BF405"/>
  <c r="T405"/>
  <c r="R405"/>
  <c r="P405"/>
  <c r="BI402"/>
  <c r="BH402"/>
  <c r="BG402"/>
  <c r="BF402"/>
  <c r="T402"/>
  <c r="R402"/>
  <c r="P402"/>
  <c r="BI400"/>
  <c r="BH400"/>
  <c r="BG400"/>
  <c r="BF400"/>
  <c r="T400"/>
  <c r="R400"/>
  <c r="P400"/>
  <c r="BI397"/>
  <c r="BH397"/>
  <c r="BG397"/>
  <c r="BF397"/>
  <c r="T397"/>
  <c r="R397"/>
  <c r="P397"/>
  <c r="BI394"/>
  <c r="BH394"/>
  <c r="BG394"/>
  <c r="BF394"/>
  <c r="T394"/>
  <c r="R394"/>
  <c r="P394"/>
  <c r="BI393"/>
  <c r="BH393"/>
  <c r="BG393"/>
  <c r="BF393"/>
  <c r="T393"/>
  <c r="R393"/>
  <c r="P393"/>
  <c r="BI390"/>
  <c r="BH390"/>
  <c r="BG390"/>
  <c r="BF390"/>
  <c r="T390"/>
  <c r="R390"/>
  <c r="P390"/>
  <c r="BI386"/>
  <c r="BH386"/>
  <c r="BG386"/>
  <c r="BF386"/>
  <c r="T386"/>
  <c r="R386"/>
  <c r="P386"/>
  <c r="BI385"/>
  <c r="BH385"/>
  <c r="BG385"/>
  <c r="BF385"/>
  <c r="T385"/>
  <c r="R385"/>
  <c r="P385"/>
  <c r="BI380"/>
  <c r="BH380"/>
  <c r="BG380"/>
  <c r="BF380"/>
  <c r="T380"/>
  <c r="R380"/>
  <c r="P380"/>
  <c r="BI377"/>
  <c r="BH377"/>
  <c r="BG377"/>
  <c r="BF377"/>
  <c r="T377"/>
  <c r="R377"/>
  <c r="P377"/>
  <c r="BI373"/>
  <c r="BH373"/>
  <c r="BG373"/>
  <c r="BF373"/>
  <c r="T373"/>
  <c r="R373"/>
  <c r="P373"/>
  <c r="BI370"/>
  <c r="BH370"/>
  <c r="BG370"/>
  <c r="BF370"/>
  <c r="T370"/>
  <c r="R370"/>
  <c r="P370"/>
  <c r="BI367"/>
  <c r="BH367"/>
  <c r="BG367"/>
  <c r="BF367"/>
  <c r="T367"/>
  <c r="R367"/>
  <c r="P367"/>
  <c r="BI365"/>
  <c r="BH365"/>
  <c r="BG365"/>
  <c r="BF365"/>
  <c r="T365"/>
  <c r="R365"/>
  <c r="P365"/>
  <c r="BI362"/>
  <c r="BH362"/>
  <c r="BG362"/>
  <c r="BF362"/>
  <c r="T362"/>
  <c r="R362"/>
  <c r="P362"/>
  <c r="BI360"/>
  <c r="BH360"/>
  <c r="BG360"/>
  <c r="BF360"/>
  <c r="T360"/>
  <c r="R360"/>
  <c r="P360"/>
  <c r="BI357"/>
  <c r="BH357"/>
  <c r="BG357"/>
  <c r="BF357"/>
  <c r="T357"/>
  <c r="R357"/>
  <c r="P357"/>
  <c r="BI355"/>
  <c r="BH355"/>
  <c r="BG355"/>
  <c r="BF355"/>
  <c r="T355"/>
  <c r="R355"/>
  <c r="P355"/>
  <c r="BI352"/>
  <c r="BH352"/>
  <c r="BG352"/>
  <c r="BF352"/>
  <c r="T352"/>
  <c r="R352"/>
  <c r="P352"/>
  <c r="BI350"/>
  <c r="BH350"/>
  <c r="BG350"/>
  <c r="BF350"/>
  <c r="T350"/>
  <c r="R350"/>
  <c r="P350"/>
  <c r="BI347"/>
  <c r="BH347"/>
  <c r="BG347"/>
  <c r="BF347"/>
  <c r="T347"/>
  <c r="R347"/>
  <c r="P347"/>
  <c r="BI346"/>
  <c r="BH346"/>
  <c r="BG346"/>
  <c r="BF346"/>
  <c r="T346"/>
  <c r="R346"/>
  <c r="P346"/>
  <c r="BI345"/>
  <c r="BH345"/>
  <c r="BG345"/>
  <c r="BF345"/>
  <c r="T345"/>
  <c r="R345"/>
  <c r="P345"/>
  <c r="BI340"/>
  <c r="BH340"/>
  <c r="BG340"/>
  <c r="BF340"/>
  <c r="T340"/>
  <c r="R340"/>
  <c r="P340"/>
  <c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27"/>
  <c r="BH327"/>
  <c r="BG327"/>
  <c r="BF327"/>
  <c r="T327"/>
  <c r="R327"/>
  <c r="P327"/>
  <c r="BI325"/>
  <c r="BH325"/>
  <c r="BG325"/>
  <c r="BF325"/>
  <c r="T325"/>
  <c r="R325"/>
  <c r="P325"/>
  <c r="BI323"/>
  <c r="BH323"/>
  <c r="BG323"/>
  <c r="BF323"/>
  <c r="T323"/>
  <c r="R323"/>
  <c r="P323"/>
  <c r="BI318"/>
  <c r="BH318"/>
  <c r="BG318"/>
  <c r="BF318"/>
  <c r="T318"/>
  <c r="R318"/>
  <c r="P318"/>
  <c r="BI317"/>
  <c r="BH317"/>
  <c r="BG317"/>
  <c r="BF317"/>
  <c r="T317"/>
  <c r="R317"/>
  <c r="P317"/>
  <c r="BI316"/>
  <c r="BH316"/>
  <c r="BG316"/>
  <c r="BF316"/>
  <c r="T316"/>
  <c r="R316"/>
  <c r="P316"/>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298"/>
  <c r="BH298"/>
  <c r="BG298"/>
  <c r="BF298"/>
  <c r="T298"/>
  <c r="R298"/>
  <c r="P298"/>
  <c r="BI294"/>
  <c r="BH294"/>
  <c r="BG294"/>
  <c r="BF294"/>
  <c r="T294"/>
  <c r="R294"/>
  <c r="P294"/>
  <c r="BI293"/>
  <c r="BH293"/>
  <c r="BG293"/>
  <c r="BF293"/>
  <c r="T293"/>
  <c r="R293"/>
  <c r="P293"/>
  <c r="BI290"/>
  <c r="BH290"/>
  <c r="BG290"/>
  <c r="BF290"/>
  <c r="T290"/>
  <c r="R290"/>
  <c r="P290"/>
  <c r="BI289"/>
  <c r="BH289"/>
  <c r="BG289"/>
  <c r="BF289"/>
  <c r="T289"/>
  <c r="R289"/>
  <c r="P289"/>
  <c r="BI285"/>
  <c r="BH285"/>
  <c r="BG285"/>
  <c r="BF285"/>
  <c r="T285"/>
  <c r="R285"/>
  <c r="P285"/>
  <c r="BI282"/>
  <c r="BH282"/>
  <c r="BG282"/>
  <c r="BF282"/>
  <c r="T282"/>
  <c r="R282"/>
  <c r="P282"/>
  <c r="BI277"/>
  <c r="BH277"/>
  <c r="BG277"/>
  <c r="BF277"/>
  <c r="T277"/>
  <c r="R277"/>
  <c r="P277"/>
  <c r="BI276"/>
  <c r="BH276"/>
  <c r="BG276"/>
  <c r="BF276"/>
  <c r="T276"/>
  <c r="R276"/>
  <c r="P276"/>
  <c r="BI273"/>
  <c r="BH273"/>
  <c r="BG273"/>
  <c r="BF273"/>
  <c r="T273"/>
  <c r="R273"/>
  <c r="P273"/>
  <c r="BI270"/>
  <c r="BH270"/>
  <c r="BG270"/>
  <c r="BF270"/>
  <c r="T270"/>
  <c r="R270"/>
  <c r="P270"/>
  <c r="BI267"/>
  <c r="BH267"/>
  <c r="BG267"/>
  <c r="BF267"/>
  <c r="T267"/>
  <c r="R267"/>
  <c r="P267"/>
  <c r="BI263"/>
  <c r="BH263"/>
  <c r="BG263"/>
  <c r="BF263"/>
  <c r="T263"/>
  <c r="R263"/>
  <c r="P263"/>
  <c r="BI262"/>
  <c r="BH262"/>
  <c r="BG262"/>
  <c r="BF262"/>
  <c r="T262"/>
  <c r="R262"/>
  <c r="P262"/>
  <c r="BI261"/>
  <c r="BH261"/>
  <c r="BG261"/>
  <c r="BF261"/>
  <c r="T261"/>
  <c r="R261"/>
  <c r="P261"/>
  <c r="BI258"/>
  <c r="BH258"/>
  <c r="BG258"/>
  <c r="BF258"/>
  <c r="T258"/>
  <c r="R258"/>
  <c r="P258"/>
  <c r="BI255"/>
  <c r="BH255"/>
  <c r="BG255"/>
  <c r="BF255"/>
  <c r="T255"/>
  <c r="R255"/>
  <c r="P255"/>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1"/>
  <c r="BH241"/>
  <c r="BG241"/>
  <c r="BF241"/>
  <c r="T241"/>
  <c r="R241"/>
  <c r="P241"/>
  <c r="BI238"/>
  <c r="BH238"/>
  <c r="BG238"/>
  <c r="BF238"/>
  <c r="T238"/>
  <c r="R238"/>
  <c r="P238"/>
  <c r="BI234"/>
  <c r="BH234"/>
  <c r="BG234"/>
  <c r="BF234"/>
  <c r="T234"/>
  <c r="R234"/>
  <c r="P234"/>
  <c r="BI229"/>
  <c r="BH229"/>
  <c r="BG229"/>
  <c r="BF229"/>
  <c r="T229"/>
  <c r="R229"/>
  <c r="P229"/>
  <c r="BI228"/>
  <c r="BH228"/>
  <c r="BG228"/>
  <c r="BF228"/>
  <c r="T228"/>
  <c r="R228"/>
  <c r="P228"/>
  <c r="BI225"/>
  <c r="BH225"/>
  <c r="BG225"/>
  <c r="BF225"/>
  <c r="T225"/>
  <c r="R225"/>
  <c r="P225"/>
  <c r="BI221"/>
  <c r="BH221"/>
  <c r="BG221"/>
  <c r="BF221"/>
  <c r="T221"/>
  <c r="R221"/>
  <c r="P221"/>
  <c r="BI217"/>
  <c r="BH217"/>
  <c r="BG217"/>
  <c r="BF217"/>
  <c r="T217"/>
  <c r="R217"/>
  <c r="P217"/>
  <c r="BI216"/>
  <c r="BH216"/>
  <c r="BG216"/>
  <c r="BF216"/>
  <c r="T216"/>
  <c r="R216"/>
  <c r="P216"/>
  <c r="BI210"/>
  <c r="BH210"/>
  <c r="BG210"/>
  <c r="BF210"/>
  <c r="T210"/>
  <c r="R210"/>
  <c r="P210"/>
  <c r="BI203"/>
  <c r="BH203"/>
  <c r="BG203"/>
  <c r="BF203"/>
  <c r="T203"/>
  <c r="R203"/>
  <c r="P203"/>
  <c r="BI199"/>
  <c r="BH199"/>
  <c r="BG199"/>
  <c r="BF199"/>
  <c r="T199"/>
  <c r="R199"/>
  <c r="P199"/>
  <c r="BI198"/>
  <c r="BH198"/>
  <c r="BG198"/>
  <c r="BF198"/>
  <c r="T198"/>
  <c r="R198"/>
  <c r="P198"/>
  <c r="BI195"/>
  <c r="BH195"/>
  <c r="BG195"/>
  <c r="BF195"/>
  <c r="T195"/>
  <c r="R195"/>
  <c r="P195"/>
  <c r="BI191"/>
  <c r="BH191"/>
  <c r="BG191"/>
  <c r="BF191"/>
  <c r="T191"/>
  <c r="R191"/>
  <c r="P191"/>
  <c r="BI186"/>
  <c r="BH186"/>
  <c r="BG186"/>
  <c r="BF186"/>
  <c r="T186"/>
  <c r="R186"/>
  <c r="P186"/>
  <c r="BI179"/>
  <c r="BH179"/>
  <c r="BG179"/>
  <c r="BF179"/>
  <c r="T179"/>
  <c r="R179"/>
  <c r="P179"/>
  <c r="BI175"/>
  <c r="BH175"/>
  <c r="BG175"/>
  <c r="BF175"/>
  <c r="T175"/>
  <c r="R175"/>
  <c r="P175"/>
  <c r="BI173"/>
  <c r="BH173"/>
  <c r="BG173"/>
  <c r="BF173"/>
  <c r="T173"/>
  <c r="R173"/>
  <c r="P173"/>
  <c r="BI169"/>
  <c r="BH169"/>
  <c r="BG169"/>
  <c r="BF169"/>
  <c r="T169"/>
  <c r="R169"/>
  <c r="P169"/>
  <c r="BI168"/>
  <c r="BH168"/>
  <c r="BG168"/>
  <c r="BF168"/>
  <c r="T168"/>
  <c r="R168"/>
  <c r="P168"/>
  <c r="BI167"/>
  <c r="BH167"/>
  <c r="BG167"/>
  <c r="BF167"/>
  <c r="T167"/>
  <c r="R167"/>
  <c r="P167"/>
  <c r="BI165"/>
  <c r="BH165"/>
  <c r="BG165"/>
  <c r="BF165"/>
  <c r="T165"/>
  <c r="R165"/>
  <c r="P165"/>
  <c r="BI161"/>
  <c r="BH161"/>
  <c r="BG161"/>
  <c r="BF161"/>
  <c r="T161"/>
  <c r="R161"/>
  <c r="P161"/>
  <c r="BI158"/>
  <c r="BH158"/>
  <c r="BG158"/>
  <c r="BF158"/>
  <c r="T158"/>
  <c r="R158"/>
  <c r="P158"/>
  <c r="BI155"/>
  <c r="BH155"/>
  <c r="BG155"/>
  <c r="BF155"/>
  <c r="T155"/>
  <c r="R155"/>
  <c r="P155"/>
  <c r="BI152"/>
  <c r="BH152"/>
  <c r="BG152"/>
  <c r="BF152"/>
  <c r="T152"/>
  <c r="R152"/>
  <c r="P152"/>
  <c r="J145"/>
  <c r="F145"/>
  <c r="F143"/>
  <c r="E141"/>
  <c r="J93"/>
  <c r="F93"/>
  <c r="F91"/>
  <c r="E89"/>
  <c r="J26"/>
  <c r="E26"/>
  <c r="J146"/>
  <c r="J25"/>
  <c r="J20"/>
  <c r="E20"/>
  <c r="F146"/>
  <c r="J19"/>
  <c r="J14"/>
  <c r="J143"/>
  <c r="E7"/>
  <c r="E137"/>
  <c i="1" r="L90"/>
  <c r="AM90"/>
  <c r="AM89"/>
  <c r="L89"/>
  <c r="AM87"/>
  <c r="L87"/>
  <c r="L85"/>
  <c r="L84"/>
  <c i="2" r="J603"/>
  <c r="J416"/>
  <c r="BK350"/>
  <c r="BK250"/>
  <c r="J546"/>
  <c r="BK408"/>
  <c r="J245"/>
  <c r="BK587"/>
  <c r="J556"/>
  <c r="J467"/>
  <c r="BK380"/>
  <c r="J263"/>
  <c r="J609"/>
  <c r="BK436"/>
  <c r="BK323"/>
  <c r="J289"/>
  <c r="BK168"/>
  <c r="J720"/>
  <c r="J708"/>
  <c r="J695"/>
  <c r="BK687"/>
  <c r="J673"/>
  <c r="BK667"/>
  <c r="BK653"/>
  <c r="J641"/>
  <c r="J631"/>
  <c r="J617"/>
  <c r="BK581"/>
  <c r="J338"/>
  <c r="BK573"/>
  <c r="J544"/>
  <c r="BK465"/>
  <c r="BK339"/>
  <c r="BK229"/>
  <c r="J523"/>
  <c r="J365"/>
  <c r="J309"/>
  <c r="J246"/>
  <c i="3" r="J362"/>
  <c r="BK268"/>
  <c r="J406"/>
  <c r="J186"/>
  <c r="BK430"/>
  <c r="BK270"/>
  <c r="BK382"/>
  <c r="BK306"/>
  <c r="BK186"/>
  <c r="J380"/>
  <c r="J299"/>
  <c r="BK234"/>
  <c r="BK166"/>
  <c r="J364"/>
  <c r="BK326"/>
  <c r="BK296"/>
  <c r="J189"/>
  <c r="J247"/>
  <c r="BK189"/>
  <c r="J410"/>
  <c r="J326"/>
  <c r="J290"/>
  <c i="4" r="J208"/>
  <c r="J166"/>
  <c r="BK137"/>
  <c r="BK202"/>
  <c r="BK183"/>
  <c r="J162"/>
  <c r="J140"/>
  <c r="J197"/>
  <c r="J185"/>
  <c r="J169"/>
  <c r="BK147"/>
  <c r="J190"/>
  <c r="J176"/>
  <c r="BK152"/>
  <c r="BK143"/>
  <c r="BK189"/>
  <c r="BK166"/>
  <c r="BK198"/>
  <c r="J164"/>
  <c r="J136"/>
  <c r="J179"/>
  <c r="J171"/>
  <c i="5" r="J239"/>
  <c r="BK210"/>
  <c r="J179"/>
  <c r="J168"/>
  <c r="BK238"/>
  <c r="J195"/>
  <c r="BK162"/>
  <c r="BK233"/>
  <c r="BK197"/>
  <c r="J259"/>
  <c r="J234"/>
  <c r="J225"/>
  <c r="J189"/>
  <c r="BK179"/>
  <c r="J228"/>
  <c r="BK182"/>
  <c r="J222"/>
  <c r="J163"/>
  <c r="J231"/>
  <c r="J177"/>
  <c r="J159"/>
  <c r="BK222"/>
  <c r="J183"/>
  <c r="BK159"/>
  <c i="6" r="J244"/>
  <c r="BK220"/>
  <c r="J187"/>
  <c r="J260"/>
  <c r="J224"/>
  <c r="J195"/>
  <c r="BK267"/>
  <c r="J252"/>
  <c r="J226"/>
  <c r="J193"/>
  <c r="J174"/>
  <c r="BK241"/>
  <c r="J218"/>
  <c r="J188"/>
  <c r="J164"/>
  <c r="BK222"/>
  <c r="BK195"/>
  <c r="BK252"/>
  <c r="BK192"/>
  <c r="BK164"/>
  <c r="BK198"/>
  <c r="J180"/>
  <c i="7" r="J179"/>
  <c r="J141"/>
  <c r="BK182"/>
  <c r="J164"/>
  <c r="BK181"/>
  <c r="J154"/>
  <c r="J165"/>
  <c r="BK138"/>
  <c r="J171"/>
  <c r="J135"/>
  <c r="BK164"/>
  <c r="J140"/>
  <c r="BK169"/>
  <c r="BK170"/>
  <c r="BK153"/>
  <c r="J131"/>
  <c i="8" r="J167"/>
  <c r="J154"/>
  <c r="BK179"/>
  <c r="BK175"/>
  <c r="J175"/>
  <c r="J158"/>
  <c r="J161"/>
  <c r="J208"/>
  <c r="BK156"/>
  <c r="J197"/>
  <c r="J163"/>
  <c i="9" r="BK795"/>
  <c r="J691"/>
  <c r="J589"/>
  <c r="BK518"/>
  <c r="J466"/>
  <c r="J439"/>
  <c r="J330"/>
  <c r="BK271"/>
  <c r="J808"/>
  <c r="BK768"/>
  <c r="J689"/>
  <c r="BK641"/>
  <c r="BK574"/>
  <c r="BK508"/>
  <c r="BK362"/>
  <c r="J340"/>
  <c r="J243"/>
  <c r="BK812"/>
  <c r="J726"/>
  <c r="BK685"/>
  <c r="BK645"/>
  <c r="J591"/>
  <c r="BK523"/>
  <c r="BK450"/>
  <c r="J380"/>
  <c r="BK313"/>
  <c r="BK264"/>
  <c r="BK203"/>
  <c r="BK166"/>
  <c r="J789"/>
  <c r="BK745"/>
  <c r="J659"/>
  <c r="BK623"/>
  <c r="BK591"/>
  <c r="BK531"/>
  <c r="BK471"/>
  <c r="J411"/>
  <c r="BK340"/>
  <c r="BK307"/>
  <c r="J232"/>
  <c r="BK187"/>
  <c r="BK781"/>
  <c r="J695"/>
  <c r="BK611"/>
  <c r="J561"/>
  <c r="BK489"/>
  <c r="J433"/>
  <c r="BK388"/>
  <c r="J350"/>
  <c r="BK289"/>
  <c r="BK238"/>
  <c r="J795"/>
  <c r="J769"/>
  <c r="J661"/>
  <c r="J631"/>
  <c r="BK569"/>
  <c r="BK496"/>
  <c r="BK474"/>
  <c r="BK405"/>
  <c r="BK335"/>
  <c r="J296"/>
  <c r="J255"/>
  <c r="J210"/>
  <c r="J806"/>
  <c r="J760"/>
  <c r="J711"/>
  <c r="BK665"/>
  <c r="BK603"/>
  <c r="BK554"/>
  <c r="BK466"/>
  <c r="BK401"/>
  <c r="J318"/>
  <c r="J252"/>
  <c r="J180"/>
  <c r="J153"/>
  <c r="J831"/>
  <c r="J802"/>
  <c r="J729"/>
  <c r="BK693"/>
  <c r="BK667"/>
  <c r="BK604"/>
  <c r="J469"/>
  <c r="BK368"/>
  <c r="J293"/>
  <c r="J249"/>
  <c r="BK198"/>
  <c i="10" r="BK316"/>
  <c r="BK249"/>
  <c r="BK174"/>
  <c r="J464"/>
  <c r="J394"/>
  <c r="BK322"/>
  <c r="J291"/>
  <c r="BK194"/>
  <c r="BK152"/>
  <c r="BK398"/>
  <c r="BK146"/>
  <c r="BK428"/>
  <c r="BK372"/>
  <c r="BK276"/>
  <c r="J217"/>
  <c r="J158"/>
  <c r="J318"/>
  <c r="BK264"/>
  <c r="J201"/>
  <c r="J338"/>
  <c r="BK270"/>
  <c r="J178"/>
  <c r="J372"/>
  <c r="J314"/>
  <c r="J258"/>
  <c r="BK199"/>
  <c i="11" r="J211"/>
  <c r="J193"/>
  <c r="J177"/>
  <c r="BK155"/>
  <c r="J199"/>
  <c r="BK172"/>
  <c r="BK142"/>
  <c r="J198"/>
  <c r="J143"/>
  <c r="BK197"/>
  <c r="BK178"/>
  <c r="J158"/>
  <c r="BK205"/>
  <c r="J168"/>
  <c r="J149"/>
  <c r="BK209"/>
  <c r="J200"/>
  <c r="BK180"/>
  <c r="J162"/>
  <c r="J148"/>
  <c r="BK190"/>
  <c r="BK165"/>
  <c r="BK143"/>
  <c i="12" r="BK227"/>
  <c r="BK180"/>
  <c r="J250"/>
  <c r="BK229"/>
  <c r="J198"/>
  <c r="J180"/>
  <c r="J255"/>
  <c r="J205"/>
  <c r="J172"/>
  <c r="J217"/>
  <c r="J202"/>
  <c r="BK221"/>
  <c i="13" r="BK264"/>
  <c r="BK246"/>
  <c r="BK212"/>
  <c r="J161"/>
  <c r="BK221"/>
  <c r="J185"/>
  <c r="J245"/>
  <c r="J182"/>
  <c r="J252"/>
  <c r="J228"/>
  <c r="J197"/>
  <c r="BK164"/>
  <c r="J240"/>
  <c r="J191"/>
  <c r="BK272"/>
  <c r="BK227"/>
  <c r="J200"/>
  <c r="BK172"/>
  <c r="J232"/>
  <c r="J186"/>
  <c i="14" r="J187"/>
  <c r="J156"/>
  <c r="BK170"/>
  <c r="J132"/>
  <c r="BK172"/>
  <c r="J147"/>
  <c r="BK168"/>
  <c r="J142"/>
  <c r="BK144"/>
  <c r="J169"/>
  <c r="BK169"/>
  <c r="J153"/>
  <c r="BK142"/>
  <c i="15" r="J183"/>
  <c r="BK213"/>
  <c r="J179"/>
  <c r="J178"/>
  <c r="J194"/>
  <c r="BK165"/>
  <c r="J197"/>
  <c r="J201"/>
  <c r="BK181"/>
  <c r="J169"/>
  <c i="16" r="BK730"/>
  <c r="BK688"/>
  <c r="BK648"/>
  <c r="BK621"/>
  <c r="BK581"/>
  <c r="J484"/>
  <c r="J444"/>
  <c r="BK362"/>
  <c r="J341"/>
  <c r="J285"/>
  <c r="J222"/>
  <c r="BK751"/>
  <c r="J712"/>
  <c r="BK654"/>
  <c r="BK619"/>
  <c r="J563"/>
  <c r="J489"/>
  <c r="J445"/>
  <c r="J387"/>
  <c r="BK294"/>
  <c r="J238"/>
  <c r="J170"/>
  <c r="BK705"/>
  <c r="J683"/>
  <c r="J603"/>
  <c r="J558"/>
  <c r="BK528"/>
  <c r="J440"/>
  <c r="J335"/>
  <c r="J251"/>
  <c r="BK192"/>
  <c r="BK720"/>
  <c r="BK677"/>
  <c r="BK617"/>
  <c r="BK607"/>
  <c r="J538"/>
  <c r="BK482"/>
  <c r="J392"/>
  <c r="BK325"/>
  <c r="J235"/>
  <c r="J569"/>
  <c r="BK452"/>
  <c r="BK736"/>
  <c r="J679"/>
  <c r="J629"/>
  <c r="J585"/>
  <c r="BK525"/>
  <c r="J474"/>
  <c r="J396"/>
  <c r="BK347"/>
  <c r="J314"/>
  <c r="BK250"/>
  <c r="J156"/>
  <c r="BK682"/>
  <c r="J609"/>
  <c r="BK519"/>
  <c r="J447"/>
  <c r="BK395"/>
  <c r="J289"/>
  <c r="BK170"/>
  <c r="J249"/>
  <c r="J199"/>
  <c i="17" r="J473"/>
  <c r="J414"/>
  <c r="BK370"/>
  <c r="BK310"/>
  <c r="BK205"/>
  <c r="J421"/>
  <c r="BK377"/>
  <c r="BK465"/>
  <c r="J362"/>
  <c r="BK318"/>
  <c r="BK182"/>
  <c r="J445"/>
  <c r="BK340"/>
  <c r="BK323"/>
  <c r="BK272"/>
  <c r="BK220"/>
  <c r="BK192"/>
  <c r="BK445"/>
  <c r="J374"/>
  <c r="BK235"/>
  <c r="BK146"/>
  <c r="J272"/>
  <c r="J189"/>
  <c r="J303"/>
  <c r="BK275"/>
  <c r="BK287"/>
  <c r="BK261"/>
  <c r="J149"/>
  <c i="18" r="J206"/>
  <c r="BK171"/>
  <c r="J152"/>
  <c r="J205"/>
  <c r="J188"/>
  <c r="BK168"/>
  <c r="J216"/>
  <c r="J176"/>
  <c r="J156"/>
  <c r="J209"/>
  <c r="J191"/>
  <c r="BK152"/>
  <c r="J170"/>
  <c r="J143"/>
  <c r="BK208"/>
  <c r="J196"/>
  <c r="J174"/>
  <c r="BK141"/>
  <c r="J202"/>
  <c r="BK174"/>
  <c r="BK189"/>
  <c r="BK170"/>
  <c r="J144"/>
  <c i="19" r="J235"/>
  <c r="BK216"/>
  <c r="BK164"/>
  <c r="BK233"/>
  <c r="J218"/>
  <c r="J196"/>
  <c r="BK165"/>
  <c r="J228"/>
  <c r="BK206"/>
  <c r="BK246"/>
  <c r="J232"/>
  <c r="BK196"/>
  <c r="BK173"/>
  <c r="BK256"/>
  <c r="BK200"/>
  <c r="J258"/>
  <c r="BK201"/>
  <c r="J162"/>
  <c r="J244"/>
  <c r="BK231"/>
  <c r="J183"/>
  <c r="J160"/>
  <c r="BK197"/>
  <c i="20" r="J269"/>
  <c r="J246"/>
  <c r="J190"/>
  <c r="BK170"/>
  <c r="BK249"/>
  <c r="J185"/>
  <c r="J272"/>
  <c r="J229"/>
  <c r="J195"/>
  <c r="BK166"/>
  <c r="J232"/>
  <c r="J182"/>
  <c r="BK240"/>
  <c r="J197"/>
  <c r="BK251"/>
  <c r="J208"/>
  <c r="J186"/>
  <c r="BK255"/>
  <c r="J206"/>
  <c r="J176"/>
  <c r="BK264"/>
  <c r="J244"/>
  <c r="J218"/>
  <c r="BK200"/>
  <c r="BK178"/>
  <c i="21" r="J181"/>
  <c r="J140"/>
  <c r="BK166"/>
  <c r="J145"/>
  <c r="J167"/>
  <c r="BK144"/>
  <c r="J182"/>
  <c r="J154"/>
  <c r="J185"/>
  <c r="J164"/>
  <c r="BK179"/>
  <c r="J150"/>
  <c r="BK181"/>
  <c r="BK162"/>
  <c r="J178"/>
  <c r="J161"/>
  <c r="J143"/>
  <c i="22" r="BK196"/>
  <c r="BK164"/>
  <c r="J191"/>
  <c r="BK171"/>
  <c r="J176"/>
  <c r="J185"/>
  <c r="BK173"/>
  <c r="BK179"/>
  <c r="BK161"/>
  <c r="BK175"/>
  <c i="23" r="BK244"/>
  <c r="BK203"/>
  <c r="BK175"/>
  <c r="BK136"/>
  <c r="BK215"/>
  <c r="J184"/>
  <c r="J244"/>
  <c r="J203"/>
  <c r="J185"/>
  <c r="J135"/>
  <c r="BK219"/>
  <c r="J202"/>
  <c r="J179"/>
  <c r="BK162"/>
  <c r="J227"/>
  <c r="J162"/>
  <c r="BK232"/>
  <c r="BK192"/>
  <c r="J166"/>
  <c r="J150"/>
  <c i="24" r="BK204"/>
  <c r="J191"/>
  <c r="J161"/>
  <c r="BK162"/>
  <c r="J150"/>
  <c r="BK131"/>
  <c r="J179"/>
  <c r="J138"/>
  <c r="J142"/>
  <c r="J184"/>
  <c r="BK191"/>
  <c r="BK146"/>
  <c r="BK169"/>
  <c i="25" r="BK171"/>
  <c r="J143"/>
  <c r="J156"/>
  <c r="J147"/>
  <c r="BK147"/>
  <c r="BK133"/>
  <c r="BK184"/>
  <c i="26" r="BK218"/>
  <c r="J135"/>
  <c r="J219"/>
  <c r="J156"/>
  <c r="BK192"/>
  <c r="J205"/>
  <c r="J194"/>
  <c r="BK223"/>
  <c r="BK156"/>
  <c r="BK219"/>
  <c r="BK190"/>
  <c r="J200"/>
  <c i="27" r="BK184"/>
  <c r="J204"/>
  <c r="J184"/>
  <c r="J187"/>
  <c r="J140"/>
  <c r="J172"/>
  <c r="J163"/>
  <c r="J190"/>
  <c r="BK146"/>
  <c i="28" r="BK192"/>
  <c r="J208"/>
  <c r="BK152"/>
  <c r="J212"/>
  <c r="BK212"/>
  <c r="J215"/>
  <c r="J140"/>
  <c r="BK156"/>
  <c r="J152"/>
  <c r="J190"/>
  <c i="29" r="BK210"/>
  <c r="J179"/>
  <c r="J140"/>
  <c r="J203"/>
  <c r="J182"/>
  <c r="BK190"/>
  <c r="BK179"/>
  <c r="BK153"/>
  <c r="BK158"/>
  <c i="30" r="BK318"/>
  <c r="J200"/>
  <c r="J303"/>
  <c r="BK234"/>
  <c r="J129"/>
  <c r="BK262"/>
  <c r="BK186"/>
  <c r="J135"/>
  <c r="J253"/>
  <c r="BK147"/>
  <c r="J256"/>
  <c r="J229"/>
  <c r="BK132"/>
  <c r="BK283"/>
  <c r="J158"/>
  <c r="BK268"/>
  <c r="BK155"/>
  <c r="BK188"/>
  <c r="BK135"/>
  <c i="31" r="BK193"/>
  <c r="J144"/>
  <c r="J291"/>
  <c r="J233"/>
  <c r="J325"/>
  <c r="J281"/>
  <c r="BK233"/>
  <c r="J141"/>
  <c r="J261"/>
  <c r="J193"/>
  <c r="BK276"/>
  <c r="BK141"/>
  <c r="J273"/>
  <c r="J237"/>
  <c r="BK152"/>
  <c r="BK144"/>
  <c r="J267"/>
  <c r="BK135"/>
  <c i="32" r="J291"/>
  <c r="BK206"/>
  <c r="J141"/>
  <c r="BK297"/>
  <c r="J264"/>
  <c r="J206"/>
  <c r="J174"/>
  <c r="J129"/>
  <c r="BK186"/>
  <c r="J252"/>
  <c r="J286"/>
  <c r="BK240"/>
  <c r="J152"/>
  <c r="J135"/>
  <c r="BK249"/>
  <c r="BK188"/>
  <c r="J279"/>
  <c r="BK221"/>
  <c i="33" r="BK191"/>
  <c r="BK154"/>
  <c r="BK158"/>
  <c r="BK185"/>
  <c r="J169"/>
  <c r="BK128"/>
  <c r="J131"/>
  <c r="J160"/>
  <c i="34" r="BK158"/>
  <c r="J160"/>
  <c r="BK198"/>
  <c i="36" r="J137"/>
  <c r="BK213"/>
  <c r="BK244"/>
  <c r="J155"/>
  <c r="BK174"/>
  <c r="J221"/>
  <c r="BK149"/>
  <c i="37" r="J213"/>
  <c r="J195"/>
  <c r="BK183"/>
  <c r="J224"/>
  <c r="J198"/>
  <c r="BK171"/>
  <c r="BK189"/>
  <c i="38" r="J130"/>
  <c i="39" r="BK127"/>
  <c i="40" r="BK131"/>
  <c i="41" r="BK128"/>
  <c i="44" r="BK152"/>
  <c r="BK131"/>
  <c r="J145"/>
  <c i="45" r="BK142"/>
  <c r="J142"/>
  <c i="2" r="BK523"/>
  <c r="J462"/>
  <c r="J400"/>
  <c r="BK360"/>
  <c r="BK282"/>
  <c r="BK246"/>
  <c r="BK179"/>
  <c r="J528"/>
  <c r="BK480"/>
  <c r="J453"/>
  <c r="BK393"/>
  <c r="BK316"/>
  <c r="J261"/>
  <c r="BK167"/>
  <c r="J595"/>
  <c r="J585"/>
  <c r="BK566"/>
  <c r="J553"/>
  <c r="J515"/>
  <c r="BK440"/>
  <c r="J393"/>
  <c r="J339"/>
  <c r="BK273"/>
  <c r="J168"/>
  <c r="BK607"/>
  <c r="J531"/>
  <c r="J482"/>
  <c r="J414"/>
  <c r="J355"/>
  <c r="J318"/>
  <c r="BK285"/>
  <c r="BK221"/>
  <c r="J155"/>
  <c r="J737"/>
  <c r="BK724"/>
  <c r="BK716"/>
  <c r="J712"/>
  <c r="BK704"/>
  <c r="J699"/>
  <c r="J693"/>
  <c r="J689"/>
  <c r="BK680"/>
  <c r="BK673"/>
  <c r="J671"/>
  <c r="BK665"/>
  <c r="J658"/>
  <c r="BK650"/>
  <c r="BK644"/>
  <c r="BK631"/>
  <c r="BK627"/>
  <c r="J623"/>
  <c r="BK613"/>
  <c r="BK595"/>
  <c r="BK579"/>
  <c r="BK556"/>
  <c r="BK333"/>
  <c r="J229"/>
  <c r="J607"/>
  <c r="BK565"/>
  <c r="BK551"/>
  <c r="BK504"/>
  <c r="J408"/>
  <c r="J360"/>
  <c r="BK276"/>
  <c r="BK241"/>
  <c r="J195"/>
  <c r="J507"/>
  <c r="J470"/>
  <c r="J436"/>
  <c r="J352"/>
  <c r="J325"/>
  <c r="J303"/>
  <c r="J267"/>
  <c r="J241"/>
  <c r="BK195"/>
  <c i="1" r="AS122"/>
  <c i="3" r="J322"/>
  <c r="J238"/>
  <c r="J418"/>
  <c r="J313"/>
  <c r="BK231"/>
  <c r="J182"/>
  <c r="BK448"/>
  <c r="BK364"/>
  <c r="J284"/>
  <c r="BK220"/>
  <c r="BK437"/>
  <c r="BK377"/>
  <c r="BK310"/>
  <c r="J249"/>
  <c r="BK178"/>
  <c r="J443"/>
  <c r="J390"/>
  <c r="BK322"/>
  <c i="12" r="BK166"/>
  <c r="J210"/>
  <c r="BK181"/>
  <c r="BK250"/>
  <c r="BK212"/>
  <c r="BK192"/>
  <c r="J159"/>
  <c i="13" r="BK255"/>
  <c r="BK225"/>
  <c r="BK187"/>
  <c r="BK233"/>
  <c r="J205"/>
  <c r="BK184"/>
  <c r="BK208"/>
  <c r="J261"/>
  <c r="J251"/>
  <c r="BK219"/>
  <c r="J196"/>
  <c r="J270"/>
  <c r="J237"/>
  <c r="BK188"/>
  <c r="BK250"/>
  <c r="BK228"/>
  <c r="BK192"/>
  <c r="BK251"/>
  <c r="J190"/>
  <c i="14" r="BK175"/>
  <c r="BK139"/>
  <c r="BK162"/>
  <c r="BK131"/>
  <c r="J161"/>
  <c r="J184"/>
  <c r="J155"/>
  <c r="J175"/>
  <c r="BK141"/>
  <c r="J133"/>
  <c r="BK165"/>
  <c r="BK150"/>
  <c i="15" r="J190"/>
  <c r="J159"/>
  <c r="BK190"/>
  <c r="BK194"/>
  <c r="BK180"/>
  <c r="BK199"/>
  <c r="J207"/>
  <c r="J175"/>
  <c r="BK175"/>
  <c i="16" r="J755"/>
  <c r="BK712"/>
  <c r="J675"/>
  <c r="J631"/>
  <c r="J575"/>
  <c r="J467"/>
  <c r="BK402"/>
  <c r="J354"/>
  <c r="BK320"/>
  <c r="J273"/>
  <c r="J226"/>
  <c r="J166"/>
  <c r="BK716"/>
  <c r="J677"/>
  <c r="J635"/>
  <c r="J593"/>
  <c r="BK558"/>
  <c r="BK477"/>
  <c r="BK410"/>
  <c r="BK372"/>
  <c r="BK289"/>
  <c r="J244"/>
  <c r="BK199"/>
  <c r="J730"/>
  <c r="J681"/>
  <c r="J617"/>
  <c r="J573"/>
  <c r="J535"/>
  <c r="J452"/>
  <c r="J382"/>
  <c r="BK293"/>
  <c r="J248"/>
  <c r="J180"/>
  <c r="J736"/>
  <c r="J648"/>
  <c r="J621"/>
  <c r="BK566"/>
  <c r="J511"/>
  <c r="J458"/>
  <c r="J334"/>
  <c r="J218"/>
  <c r="J615"/>
  <c r="J424"/>
  <c r="J728"/>
  <c r="BK668"/>
  <c r="BK613"/>
  <c r="BK564"/>
  <c r="BK504"/>
  <c r="BK447"/>
  <c r="BK387"/>
  <c r="J338"/>
  <c r="BK251"/>
  <c r="BK724"/>
  <c r="J690"/>
  <c r="BK637"/>
  <c r="J599"/>
  <c r="BK543"/>
  <c r="BK455"/>
  <c r="BK382"/>
  <c r="BK337"/>
  <c r="BK258"/>
  <c r="BK273"/>
  <c r="BK226"/>
  <c r="BK156"/>
  <c i="17" r="BK459"/>
  <c r="BK406"/>
  <c r="J359"/>
  <c r="J320"/>
  <c r="J254"/>
  <c r="J174"/>
  <c r="BK392"/>
  <c r="BK476"/>
  <c r="BK440"/>
  <c r="BK384"/>
  <c r="BK320"/>
  <c r="J284"/>
  <c r="J178"/>
  <c r="BK366"/>
  <c r="BK293"/>
  <c r="BK263"/>
  <c r="J222"/>
  <c r="BK194"/>
  <c r="J143"/>
  <c r="BK382"/>
  <c r="BK189"/>
  <c r="BK305"/>
  <c r="J244"/>
  <c r="J201"/>
  <c r="J293"/>
  <c r="J267"/>
  <c r="J197"/>
  <c r="BK296"/>
  <c r="J250"/>
  <c r="BK174"/>
  <c i="18" r="BK195"/>
  <c r="J177"/>
  <c r="BK155"/>
  <c r="BK144"/>
  <c r="BK198"/>
  <c r="J178"/>
  <c r="BK143"/>
  <c r="BK179"/>
  <c r="BK159"/>
  <c r="BK136"/>
  <c r="BK183"/>
  <c r="BK148"/>
  <c r="J164"/>
  <c r="J140"/>
  <c r="J201"/>
  <c r="BK186"/>
  <c r="J137"/>
  <c r="BK205"/>
  <c r="J187"/>
  <c r="J148"/>
  <c r="BK176"/>
  <c r="BK147"/>
  <c i="19" r="BK234"/>
  <c r="J197"/>
  <c r="BK239"/>
  <c r="BK229"/>
  <c r="BK198"/>
  <c r="J176"/>
  <c r="BK263"/>
  <c r="BK220"/>
  <c r="BK190"/>
  <c r="J245"/>
  <c r="J216"/>
  <c r="J190"/>
  <c r="BK267"/>
  <c r="BK218"/>
  <c r="BK183"/>
  <c r="BK244"/>
  <c r="J185"/>
  <c r="J267"/>
  <c r="BK245"/>
  <c r="BK230"/>
  <c r="BK192"/>
  <c r="BK177"/>
  <c r="J212"/>
  <c r="J181"/>
  <c i="20" r="J254"/>
  <c r="BK191"/>
  <c r="J165"/>
  <c r="J240"/>
  <c r="J200"/>
  <c r="BK169"/>
  <c r="J226"/>
  <c r="BK193"/>
  <c r="BK165"/>
  <c r="J235"/>
  <c r="BK188"/>
  <c r="J258"/>
  <c r="J204"/>
  <c r="BK254"/>
  <c r="BK211"/>
  <c r="BK270"/>
  <c r="J234"/>
  <c r="BK181"/>
  <c r="J261"/>
  <c r="BK232"/>
  <c r="J211"/>
  <c r="BK186"/>
  <c r="BK175"/>
  <c i="21" r="J180"/>
  <c r="J174"/>
  <c r="J153"/>
  <c r="BK132"/>
  <c r="BK163"/>
  <c r="BK140"/>
  <c r="BK177"/>
  <c r="BK159"/>
  <c r="J133"/>
  <c r="J168"/>
  <c r="BK131"/>
  <c r="BK151"/>
  <c r="BK185"/>
  <c r="J169"/>
  <c r="BK139"/>
  <c r="J152"/>
  <c i="22" r="BK205"/>
  <c r="BK178"/>
  <c r="J198"/>
  <c r="J173"/>
  <c r="J203"/>
  <c r="BK203"/>
  <c r="BK162"/>
  <c r="BK201"/>
  <c r="BK167"/>
  <c r="J169"/>
  <c r="J181"/>
  <c i="23" r="BK248"/>
  <c r="J190"/>
  <c r="J163"/>
  <c r="BK227"/>
  <c r="BK206"/>
  <c r="BK174"/>
  <c r="BK234"/>
  <c r="J189"/>
  <c r="J155"/>
  <c r="BK218"/>
  <c r="BK187"/>
  <c r="J171"/>
  <c r="J146"/>
  <c r="J215"/>
  <c r="BK176"/>
  <c r="BK135"/>
  <c r="J174"/>
  <c r="BK134"/>
  <c i="24" r="J172"/>
  <c r="BK165"/>
  <c r="J176"/>
  <c r="J148"/>
  <c r="J198"/>
  <c r="J162"/>
  <c r="J187"/>
  <c r="BK197"/>
  <c r="J197"/>
  <c r="J165"/>
  <c r="J132"/>
  <c i="25" r="J168"/>
  <c r="BK164"/>
  <c r="BK170"/>
  <c r="J136"/>
  <c r="J188"/>
  <c r="J139"/>
  <c r="BK175"/>
  <c r="J133"/>
  <c i="26" r="J207"/>
  <c r="BK128"/>
  <c r="BK152"/>
  <c r="BK179"/>
  <c r="BK200"/>
  <c r="BK161"/>
  <c r="J213"/>
  <c r="J128"/>
  <c r="J222"/>
  <c r="BK198"/>
  <c r="J165"/>
  <c r="BK138"/>
  <c i="27" r="J158"/>
  <c r="J206"/>
  <c r="BK210"/>
  <c r="BK182"/>
  <c r="BK195"/>
  <c r="BK163"/>
  <c r="BK172"/>
  <c r="BK187"/>
  <c r="BK135"/>
  <c r="BK140"/>
  <c i="28" r="J172"/>
  <c r="BK172"/>
  <c r="J135"/>
  <c r="BK195"/>
  <c r="J192"/>
  <c r="J143"/>
  <c r="J158"/>
  <c r="BK178"/>
  <c r="J195"/>
  <c r="BK130"/>
  <c i="29" r="BK196"/>
  <c r="J151"/>
  <c r="J207"/>
  <c r="BK185"/>
  <c r="J132"/>
  <c r="J185"/>
  <c r="J137"/>
  <c r="BK177"/>
  <c r="J158"/>
  <c i="30" r="BK300"/>
  <c r="BK182"/>
  <c r="J259"/>
  <c r="J161"/>
  <c r="BK265"/>
  <c r="BK212"/>
  <c r="J141"/>
  <c r="J274"/>
  <c r="J206"/>
  <c r="J280"/>
  <c r="J238"/>
  <c r="J186"/>
  <c r="J310"/>
  <c r="J271"/>
  <c r="BK297"/>
  <c r="J234"/>
  <c r="J262"/>
  <c r="BK161"/>
  <c i="31" r="J249"/>
  <c r="BK186"/>
  <c r="BK306"/>
  <c r="J255"/>
  <c r="J215"/>
  <c r="BK267"/>
  <c r="J219"/>
  <c r="J138"/>
  <c r="BK255"/>
  <c r="J158"/>
  <c r="J270"/>
  <c r="J132"/>
  <c r="BK261"/>
  <c r="BK200"/>
  <c r="BK161"/>
  <c r="BK227"/>
  <c r="J164"/>
  <c i="32" r="BK306"/>
  <c r="BK255"/>
  <c r="BK164"/>
  <c r="J313"/>
  <c r="J273"/>
  <c r="BK233"/>
  <c r="BK197"/>
  <c r="BK150"/>
  <c r="J325"/>
  <c r="BK227"/>
  <c r="BK152"/>
  <c r="BK129"/>
  <c r="BK258"/>
  <c r="J193"/>
  <c r="BK313"/>
  <c r="J246"/>
  <c r="BK158"/>
  <c r="J243"/>
  <c r="J212"/>
  <c r="J138"/>
  <c i="33" r="J144"/>
  <c r="J172"/>
  <c r="J195"/>
  <c r="BK181"/>
  <c r="BK160"/>
  <c r="J189"/>
  <c r="J141"/>
  <c r="J165"/>
  <c i="34" r="BK195"/>
  <c r="J154"/>
  <c r="J158"/>
  <c i="35" r="BK192"/>
  <c i="36" r="J224"/>
  <c r="J192"/>
  <c r="BK171"/>
  <c r="BK143"/>
  <c r="J242"/>
  <c r="BK202"/>
  <c r="BK155"/>
  <c r="J237"/>
  <c r="J171"/>
  <c r="J130"/>
  <c r="J200"/>
  <c r="J143"/>
  <c r="BK209"/>
  <c r="J146"/>
  <c r="J227"/>
  <c r="J186"/>
  <c r="BK216"/>
  <c r="BK159"/>
  <c r="BK200"/>
  <c r="BK177"/>
  <c i="37" r="J237"/>
  <c r="J159"/>
  <c r="BK200"/>
  <c r="BK254"/>
  <c r="BK180"/>
  <c r="BK146"/>
  <c r="BK227"/>
  <c r="J146"/>
  <c r="BK195"/>
  <c r="BK242"/>
  <c r="BK209"/>
  <c r="J254"/>
  <c r="BK224"/>
  <c r="J149"/>
  <c i="38" r="BK125"/>
  <c r="J128"/>
  <c i="39" r="BK130"/>
  <c r="BK128"/>
  <c i="40" r="J136"/>
  <c r="J126"/>
  <c r="J134"/>
  <c i="41" r="J123"/>
  <c i="42" r="J128"/>
  <c i="43" r="BK123"/>
  <c i="44" r="J149"/>
  <c r="J133"/>
  <c r="J138"/>
  <c r="BK133"/>
  <c r="BK135"/>
  <c i="45" r="BK126"/>
  <c r="J138"/>
  <c r="BK147"/>
  <c r="BK145"/>
  <c i="2" r="J494"/>
  <c r="J465"/>
  <c r="BK444"/>
  <c r="BK367"/>
  <c r="J327"/>
  <c r="J252"/>
  <c r="J203"/>
  <c r="J539"/>
  <c r="BK502"/>
  <c r="BK462"/>
  <c r="BK390"/>
  <c r="BK309"/>
  <c r="BK267"/>
  <c r="J216"/>
  <c r="BK599"/>
  <c r="BK583"/>
  <c r="J565"/>
  <c r="BK558"/>
  <c r="BK528"/>
  <c r="J480"/>
  <c r="J394"/>
  <c r="J346"/>
  <c r="J317"/>
  <c r="BK217"/>
  <c r="BK165"/>
  <c r="J551"/>
  <c r="BK526"/>
  <c r="BK453"/>
  <c r="J357"/>
  <c r="J334"/>
  <c r="J312"/>
  <c r="BK263"/>
  <c r="BK216"/>
  <c r="BK741"/>
  <c r="J733"/>
  <c r="J724"/>
  <c r="J718"/>
  <c r="J714"/>
  <c r="BK706"/>
  <c r="BK695"/>
  <c r="J688"/>
  <c r="J680"/>
  <c r="BK672"/>
  <c r="J667"/>
  <c r="J655"/>
  <c r="J652"/>
  <c r="J646"/>
  <c r="J638"/>
  <c r="BK630"/>
  <c r="BK621"/>
  <c r="BK615"/>
  <c r="J601"/>
  <c r="J587"/>
  <c r="J577"/>
  <c r="BK517"/>
  <c r="BK312"/>
  <c r="J161"/>
  <c r="BK575"/>
  <c r="J562"/>
  <c r="BK541"/>
  <c r="J499"/>
  <c r="BK457"/>
  <c r="BK377"/>
  <c r="BK327"/>
  <c r="J249"/>
  <c r="J221"/>
  <c i="1" r="AS97"/>
  <c i="2" r="J336"/>
  <c r="BK315"/>
  <c r="BK258"/>
  <c r="BK225"/>
  <c r="BK175"/>
  <c i="3" r="BK394"/>
  <c r="BK287"/>
  <c r="BK241"/>
  <c r="J441"/>
  <c r="BK284"/>
  <c r="J223"/>
  <c r="BK161"/>
  <c r="J382"/>
  <c r="BK354"/>
  <c r="BK272"/>
  <c r="BK199"/>
  <c r="BK418"/>
  <c r="J328"/>
  <c r="J270"/>
  <c r="J197"/>
  <c r="J149"/>
  <c r="J421"/>
  <c r="J350"/>
  <c r="J275"/>
  <c r="J143"/>
  <c r="BK249"/>
  <c r="BK238"/>
  <c r="J394"/>
  <c r="J245"/>
  <c i="4" r="BK210"/>
  <c r="BK213"/>
  <c r="J187"/>
  <c r="J147"/>
  <c r="J184"/>
  <c r="BK201"/>
  <c r="BK165"/>
  <c r="J144"/>
  <c r="BK208"/>
  <c r="J160"/>
  <c r="J167"/>
  <c i="5" r="BK216"/>
  <c r="BK173"/>
  <c r="J216"/>
  <c r="BK239"/>
  <c r="BK168"/>
  <c r="BK191"/>
  <c r="BK257"/>
  <c r="BK176"/>
  <c r="J237"/>
  <c r="BK200"/>
  <c r="J187"/>
  <c i="6" r="J258"/>
  <c r="BK207"/>
  <c r="BK268"/>
  <c r="J203"/>
  <c r="J251"/>
  <c r="BK200"/>
  <c r="BK172"/>
  <c r="BK203"/>
  <c r="BK244"/>
  <c r="BK185"/>
  <c r="BK202"/>
  <c r="J247"/>
  <c r="J190"/>
  <c i="7" r="J145"/>
  <c r="J155"/>
  <c r="BK171"/>
  <c r="J158"/>
  <c r="BK173"/>
  <c r="J146"/>
  <c r="BK157"/>
  <c r="BK151"/>
  <c r="BK132"/>
  <c i="8" r="J196"/>
  <c r="J178"/>
  <c r="BK197"/>
  <c r="J200"/>
  <c r="BK176"/>
  <c r="J176"/>
  <c i="9" r="BK744"/>
  <c r="BK614"/>
  <c r="J499"/>
  <c r="BK357"/>
  <c r="BK243"/>
  <c r="J745"/>
  <c r="BK625"/>
  <c r="BK404"/>
  <c r="BK318"/>
  <c r="BK770"/>
  <c r="BK671"/>
  <c r="J574"/>
  <c r="J381"/>
  <c r="J233"/>
  <c r="J810"/>
  <c r="J698"/>
  <c r="J603"/>
  <c r="J405"/>
  <c r="J256"/>
  <c r="J820"/>
  <c r="J732"/>
  <c r="J643"/>
  <c r="J513"/>
  <c r="J384"/>
  <c r="J198"/>
  <c r="BK708"/>
  <c r="J579"/>
  <c r="BK480"/>
  <c r="BK267"/>
  <c r="J195"/>
  <c r="BK766"/>
  <c r="BK635"/>
  <c r="J526"/>
  <c r="J404"/>
  <c r="J305"/>
  <c r="J168"/>
  <c r="J814"/>
  <c r="BK726"/>
  <c r="BK550"/>
  <c r="BK312"/>
  <c r="BK232"/>
  <c i="10" r="J428"/>
  <c r="J380"/>
  <c r="J282"/>
  <c r="J149"/>
  <c r="BK367"/>
  <c r="J230"/>
  <c r="J420"/>
  <c r="J409"/>
  <c r="J295"/>
  <c r="BK245"/>
  <c r="BK338"/>
  <c r="BK197"/>
  <c r="BK217"/>
  <c r="BK318"/>
  <c r="BK282"/>
  <c r="J166"/>
  <c i="11" r="BK182"/>
  <c r="BK147"/>
  <c r="BK171"/>
  <c r="BK194"/>
  <c r="J206"/>
  <c r="BK144"/>
  <c r="BK174"/>
  <c r="BK204"/>
  <c r="BK176"/>
  <c r="BK151"/>
  <c r="BK157"/>
  <c i="12" r="BK241"/>
  <c r="BK175"/>
  <c r="BK161"/>
  <c r="J267"/>
  <c r="BK265"/>
  <c r="BK252"/>
  <c r="J245"/>
  <c r="J243"/>
  <c r="BK242"/>
  <c r="J241"/>
  <c r="BK239"/>
  <c r="J237"/>
  <c r="J234"/>
  <c r="BK232"/>
  <c r="J229"/>
  <c r="J227"/>
  <c r="BK225"/>
  <c r="BK215"/>
  <c r="J212"/>
  <c r="J211"/>
  <c r="BK207"/>
  <c r="BK198"/>
  <c r="J188"/>
  <c r="J181"/>
  <c r="J175"/>
  <c r="J161"/>
  <c r="BK256"/>
  <c r="BK236"/>
  <c r="J194"/>
  <c r="BK183"/>
  <c r="J265"/>
  <c r="BK235"/>
  <c r="BK211"/>
  <c r="BK170"/>
  <c r="J231"/>
  <c r="BK206"/>
  <c r="J190"/>
  <c r="J248"/>
  <c r="J208"/>
  <c r="BK178"/>
  <c r="J173"/>
  <c i="13" r="BK262"/>
  <c r="J249"/>
  <c r="BK223"/>
  <c r="BK186"/>
  <c r="BK240"/>
  <c r="J214"/>
  <c r="J188"/>
  <c r="J219"/>
  <c r="BK165"/>
  <c r="J256"/>
  <c r="BK245"/>
  <c r="BK206"/>
  <c r="BK180"/>
  <c r="BK252"/>
  <c r="J217"/>
  <c r="J174"/>
  <c r="J235"/>
  <c r="BK204"/>
  <c r="BK174"/>
  <c r="J210"/>
  <c r="J164"/>
  <c i="14" r="BK149"/>
  <c r="BK178"/>
  <c r="J139"/>
  <c r="J177"/>
  <c r="BK143"/>
  <c r="J166"/>
  <c r="J146"/>
  <c r="J185"/>
  <c r="BK166"/>
  <c r="J136"/>
  <c r="BK173"/>
  <c r="BK155"/>
  <c r="BK140"/>
  <c i="15" r="BK173"/>
  <c r="BK205"/>
  <c r="BK155"/>
  <c r="J210"/>
  <c r="BK178"/>
  <c r="J211"/>
  <c r="J202"/>
  <c r="J187"/>
  <c r="J173"/>
  <c i="16" r="BK722"/>
  <c r="J680"/>
  <c r="J639"/>
  <c r="BK585"/>
  <c r="J525"/>
  <c r="J455"/>
  <c r="J372"/>
  <c r="J303"/>
  <c r="BK245"/>
  <c r="BK211"/>
  <c r="BK743"/>
  <c r="J699"/>
  <c r="BK641"/>
  <c r="BK605"/>
  <c r="BK573"/>
  <c r="J555"/>
  <c r="J479"/>
  <c r="J416"/>
  <c r="J362"/>
  <c r="BK280"/>
  <c r="BK200"/>
  <c r="BK728"/>
  <c r="J688"/>
  <c r="J619"/>
  <c r="BK563"/>
  <c r="BK501"/>
  <c r="J430"/>
  <c r="BK334"/>
  <c r="BK249"/>
  <c r="BK755"/>
  <c r="J722"/>
  <c r="J654"/>
  <c r="J625"/>
  <c r="BK591"/>
  <c r="BK523"/>
  <c r="BK479"/>
  <c r="BK338"/>
  <c r="J664"/>
  <c r="BK506"/>
  <c r="J308"/>
  <c r="BK703"/>
  <c r="BK664"/>
  <c r="BK623"/>
  <c r="BK535"/>
  <c r="J477"/>
  <c r="J410"/>
  <c r="BK354"/>
  <c r="BK308"/>
  <c r="J229"/>
  <c r="BK180"/>
  <c r="J705"/>
  <c r="BK675"/>
  <c r="J591"/>
  <c r="J528"/>
  <c r="BK489"/>
  <c r="BK416"/>
  <c r="BK348"/>
  <c r="BK299"/>
  <c r="J246"/>
  <c r="BK266"/>
  <c r="J187"/>
  <c i="17" r="BK470"/>
  <c r="J440"/>
  <c r="BK395"/>
  <c r="J340"/>
  <c r="BK312"/>
  <c r="J220"/>
  <c r="BK443"/>
  <c r="BK379"/>
  <c r="J470"/>
  <c r="J402"/>
  <c r="BK333"/>
  <c r="J307"/>
  <c r="BK225"/>
  <c r="J476"/>
  <c r="BK329"/>
  <c i="3" r="BK293"/>
  <c r="BK223"/>
  <c r="J158"/>
  <c r="BK390"/>
  <c r="J319"/>
  <c r="BK257"/>
  <c r="BK301"/>
  <c r="J231"/>
  <c r="BK443"/>
  <c r="BK324"/>
  <c r="BK205"/>
  <c r="J161"/>
  <c i="4" r="J195"/>
  <c r="J152"/>
  <c r="J210"/>
  <c r="BK197"/>
  <c r="J173"/>
  <c r="BK159"/>
  <c r="J206"/>
  <c r="BK193"/>
  <c r="BK163"/>
  <c r="BK195"/>
  <c r="BK187"/>
  <c r="J168"/>
  <c r="J148"/>
  <c r="J196"/>
  <c r="BK171"/>
  <c r="BK144"/>
  <c r="BK173"/>
  <c r="BK142"/>
  <c r="J189"/>
  <c r="J156"/>
  <c i="5" r="J252"/>
  <c r="BK223"/>
  <c r="BK189"/>
  <c r="BK164"/>
  <c r="BK234"/>
  <c r="J178"/>
  <c r="BK246"/>
  <c r="J200"/>
  <c r="J188"/>
  <c r="J246"/>
  <c r="BK226"/>
  <c r="J205"/>
  <c r="BK183"/>
  <c r="J235"/>
  <c r="BK196"/>
  <c r="BK249"/>
  <c r="BK188"/>
  <c r="BK242"/>
  <c r="BK205"/>
  <c r="J166"/>
  <c r="J227"/>
  <c r="BK193"/>
  <c i="6" r="J267"/>
  <c r="J250"/>
  <c r="J227"/>
  <c r="BK197"/>
  <c r="J169"/>
  <c r="BK249"/>
  <c r="BK205"/>
  <c r="BK165"/>
  <c r="BK260"/>
  <c r="BK247"/>
  <c r="J222"/>
  <c r="BK196"/>
  <c r="BK173"/>
  <c r="J239"/>
  <c r="J214"/>
  <c r="J197"/>
  <c r="J256"/>
  <c r="BK211"/>
  <c r="BK167"/>
  <c r="BK189"/>
  <c r="BK250"/>
  <c r="J229"/>
  <c r="J186"/>
  <c r="BK169"/>
  <c i="7" r="J159"/>
  <c r="BK174"/>
  <c r="BK148"/>
  <c r="J177"/>
  <c r="BK152"/>
  <c r="BK162"/>
  <c r="J184"/>
  <c r="J163"/>
  <c r="J132"/>
  <c r="J168"/>
  <c r="J147"/>
  <c r="BK167"/>
  <c r="J162"/>
  <c r="BK145"/>
  <c i="8" r="BK199"/>
  <c r="J164"/>
  <c r="BK211"/>
  <c r="BK173"/>
  <c r="J211"/>
  <c r="BK164"/>
  <c r="J152"/>
  <c r="J179"/>
  <c r="J201"/>
  <c r="BK152"/>
  <c r="J188"/>
  <c r="J169"/>
  <c i="9" r="J816"/>
  <c r="J737"/>
  <c r="BK659"/>
  <c r="J540"/>
  <c r="J467"/>
  <c r="BK392"/>
  <c r="BK299"/>
  <c r="J240"/>
  <c r="BK810"/>
  <c r="J772"/>
  <c r="J714"/>
  <c r="J655"/>
  <c r="BK571"/>
  <c r="BK506"/>
  <c r="J388"/>
  <c r="J334"/>
  <c r="BK261"/>
  <c r="J818"/>
  <c r="BK732"/>
  <c r="J709"/>
  <c r="BK679"/>
  <c r="J614"/>
  <c r="J581"/>
  <c r="BK511"/>
  <c r="J480"/>
  <c r="BK441"/>
  <c r="BK360"/>
  <c r="J271"/>
  <c r="J226"/>
  <c r="J191"/>
  <c r="BK818"/>
  <c r="J757"/>
  <c r="BK701"/>
  <c r="BK669"/>
  <c r="BK631"/>
  <c r="J576"/>
  <c r="J550"/>
  <c r="J504"/>
  <c r="J427"/>
  <c r="BK342"/>
  <c r="BK287"/>
  <c r="J229"/>
  <c r="J812"/>
  <c r="BK775"/>
  <c r="BK705"/>
  <c r="J653"/>
  <c r="J623"/>
  <c r="J508"/>
  <c r="BK484"/>
  <c r="BK413"/>
  <c r="J355"/>
  <c r="J311"/>
  <c r="BK252"/>
  <c r="J775"/>
  <c r="J766"/>
  <c r="J699"/>
  <c r="J637"/>
  <c r="J608"/>
  <c r="BK526"/>
  <c r="BK464"/>
  <c r="BK380"/>
  <c r="BK333"/>
  <c r="J261"/>
  <c r="J235"/>
  <c r="BK827"/>
  <c r="J779"/>
  <c r="J746"/>
  <c r="BK673"/>
  <c r="J604"/>
  <c r="BK516"/>
  <c r="J477"/>
  <c r="J397"/>
  <c r="BK320"/>
  <c r="BK256"/>
  <c r="J216"/>
  <c r="BK170"/>
  <c r="BK835"/>
  <c r="BK799"/>
  <c r="J723"/>
  <c r="BK689"/>
  <c r="BK649"/>
  <c r="J598"/>
  <c r="J511"/>
  <c r="BK419"/>
  <c r="J320"/>
  <c r="J268"/>
  <c r="J236"/>
  <c r="J166"/>
  <c i="10" r="BK447"/>
  <c r="J416"/>
  <c r="BK385"/>
  <c r="BK358"/>
  <c r="J288"/>
  <c r="J194"/>
  <c r="J453"/>
  <c r="J354"/>
  <c r="J270"/>
  <c r="J199"/>
  <c r="J146"/>
  <c r="BK424"/>
  <c r="J267"/>
  <c r="J456"/>
  <c r="BK383"/>
  <c r="J300"/>
  <c r="J264"/>
  <c r="J226"/>
  <c r="BK186"/>
  <c r="J316"/>
  <c r="BK256"/>
  <c r="J223"/>
  <c r="J358"/>
  <c r="BK308"/>
  <c r="BK170"/>
  <c r="J350"/>
  <c r="BK311"/>
  <c r="BK267"/>
  <c r="BK230"/>
  <c i="11" r="J213"/>
  <c r="J194"/>
  <c r="BK185"/>
  <c r="J159"/>
  <c r="J136"/>
  <c r="J178"/>
  <c r="BK139"/>
  <c r="J180"/>
  <c r="J209"/>
  <c r="J179"/>
  <c r="J163"/>
  <c r="J215"/>
  <c r="J187"/>
  <c r="J151"/>
  <c r="J137"/>
  <c r="J190"/>
  <c r="J170"/>
  <c r="J157"/>
  <c r="BK202"/>
  <c r="J174"/>
  <c r="J152"/>
  <c i="12" r="J197"/>
  <c r="BK173"/>
  <c r="J240"/>
  <c r="J215"/>
  <c r="BK187"/>
  <c r="J164"/>
  <c r="J185"/>
  <c r="J174"/>
  <c r="BK267"/>
  <c r="BK248"/>
  <c r="BK237"/>
  <c r="J228"/>
  <c r="J195"/>
  <c r="BK182"/>
  <c r="BK172"/>
  <c r="BK255"/>
  <c r="J233"/>
  <c r="BK213"/>
  <c r="BK190"/>
  <c r="BK240"/>
  <c r="J213"/>
  <c r="BK194"/>
  <c r="BK174"/>
  <c r="BK243"/>
  <c r="BK193"/>
  <c i="13" r="BK270"/>
  <c r="BK254"/>
  <c r="BK235"/>
  <c r="J198"/>
  <c r="BK242"/>
  <c r="BK194"/>
  <c r="J258"/>
  <c r="J264"/>
  <c r="J253"/>
  <c r="J227"/>
  <c r="BK201"/>
  <c r="J166"/>
  <c r="J254"/>
  <c r="BK214"/>
  <c r="J184"/>
  <c r="BK244"/>
  <c r="J223"/>
  <c r="J177"/>
  <c r="J221"/>
  <c r="BK170"/>
  <c i="14" r="BK160"/>
  <c r="J180"/>
  <c r="BK152"/>
  <c r="BK180"/>
  <c r="J157"/>
  <c r="BK133"/>
  <c r="BK158"/>
  <c r="BK187"/>
  <c r="BK157"/>
  <c r="BK132"/>
  <c r="J179"/>
  <c r="J158"/>
  <c r="BK146"/>
  <c i="15" r="BK201"/>
  <c r="J165"/>
  <c r="J200"/>
  <c r="BK169"/>
  <c r="BK153"/>
  <c r="BK179"/>
  <c r="BK198"/>
  <c r="BK200"/>
  <c r="BK183"/>
  <c r="BK159"/>
  <c i="16" r="BK747"/>
  <c r="BK692"/>
  <c r="BK662"/>
  <c r="BK589"/>
  <c r="BK530"/>
  <c r="J439"/>
  <c r="J349"/>
  <c r="BK335"/>
  <c r="J293"/>
  <c r="BK229"/>
  <c r="J738"/>
  <c r="BK709"/>
  <c r="BK656"/>
  <c r="J589"/>
  <c r="J548"/>
  <c r="J486"/>
  <c r="BK440"/>
  <c r="J407"/>
  <c r="BK340"/>
  <c r="J250"/>
  <c r="BK159"/>
  <c r="BK690"/>
  <c r="J645"/>
  <c r="BK595"/>
  <c r="BK555"/>
  <c r="BK486"/>
  <c r="BK379"/>
  <c r="J280"/>
  <c r="BK247"/>
  <c r="J743"/>
  <c r="J726"/>
  <c r="BK683"/>
  <c r="J641"/>
  <c r="BK609"/>
  <c r="BK560"/>
  <c r="BK491"/>
  <c r="BK396"/>
  <c r="J311"/>
  <c r="BK187"/>
  <c r="J533"/>
  <c r="J162"/>
  <c r="BK681"/>
  <c r="J660"/>
  <c r="J568"/>
  <c r="J519"/>
  <c r="J395"/>
  <c r="BK364"/>
  <c r="J317"/>
  <c r="BK244"/>
  <c r="J169"/>
  <c r="J703"/>
  <c r="BK611"/>
  <c r="J564"/>
  <c r="J523"/>
  <c r="J494"/>
  <c r="J404"/>
  <c r="BK352"/>
  <c r="BK314"/>
  <c r="BK252"/>
  <c r="BK162"/>
  <c r="BK230"/>
  <c r="BK168"/>
  <c i="17" r="J465"/>
  <c r="J397"/>
  <c r="J355"/>
  <c r="J300"/>
  <c r="J186"/>
  <c r="BK390"/>
  <c r="BK473"/>
  <c r="BK414"/>
  <c r="J390"/>
  <c r="BK325"/>
  <c r="J275"/>
  <c r="J155"/>
  <c r="J382"/>
  <c r="J331"/>
  <c r="J312"/>
  <c r="J281"/>
  <c r="J217"/>
  <c r="BK158"/>
  <c r="BK402"/>
  <c r="J205"/>
  <c r="BK143"/>
  <c r="J263"/>
  <c r="BK212"/>
  <c r="BK170"/>
  <c r="J269"/>
  <c r="BK222"/>
  <c r="BK303"/>
  <c r="BK269"/>
  <c r="J192"/>
  <c i="18" r="J208"/>
  <c r="J183"/>
  <c r="BK158"/>
  <c r="J145"/>
  <c r="BK199"/>
  <c r="BK145"/>
  <c r="BK204"/>
  <c r="BK175"/>
  <c r="BK153"/>
  <c r="BK206"/>
  <c r="J166"/>
  <c r="J175"/>
  <c r="J154"/>
  <c r="BK207"/>
  <c r="J193"/>
  <c r="BK178"/>
  <c r="J151"/>
  <c r="J200"/>
  <c r="J186"/>
  <c r="J158"/>
  <c r="BK181"/>
  <c r="BK165"/>
  <c r="BK139"/>
  <c i="19" r="J240"/>
  <c r="J207"/>
  <c r="BK175"/>
  <c r="J238"/>
  <c r="J220"/>
  <c r="J184"/>
  <c r="J167"/>
  <c r="J256"/>
  <c r="J173"/>
  <c r="J239"/>
  <c r="BK212"/>
  <c r="BK176"/>
  <c r="BK264"/>
  <c r="BK202"/>
  <c r="J169"/>
  <c r="J236"/>
  <c r="J179"/>
  <c r="BK265"/>
  <c r="J242"/>
  <c r="J229"/>
  <c r="J180"/>
  <c r="BK207"/>
  <c r="J177"/>
  <c i="20" r="J256"/>
  <c r="BK225"/>
  <c r="J174"/>
  <c r="J161"/>
  <c r="J220"/>
  <c r="J177"/>
  <c r="J264"/>
  <c r="BK198"/>
  <c r="J180"/>
  <c r="BK260"/>
  <c r="BK227"/>
  <c r="J178"/>
  <c r="J221"/>
  <c r="BK174"/>
  <c r="BK239"/>
  <c r="BK190"/>
  <c r="BK161"/>
  <c r="J242"/>
  <c r="J179"/>
  <c r="BK164"/>
  <c r="BK237"/>
  <c r="J216"/>
  <c r="BK197"/>
  <c r="BK182"/>
  <c i="21" r="J186"/>
  <c r="BK141"/>
  <c r="BK167"/>
  <c r="BK149"/>
  <c r="BK169"/>
  <c r="J147"/>
  <c r="BK188"/>
  <c r="BK160"/>
  <c r="BK134"/>
  <c r="BK182"/>
  <c r="J151"/>
  <c r="BK156"/>
  <c r="BK183"/>
  <c r="BK178"/>
  <c r="J146"/>
  <c r="J166"/>
  <c r="BK154"/>
  <c i="22" r="J208"/>
  <c r="J167"/>
  <c r="BK183"/>
  <c r="J209"/>
  <c r="BK191"/>
  <c r="J196"/>
  <c r="BK169"/>
  <c r="J157"/>
  <c r="J201"/>
  <c r="BK152"/>
  <c r="J152"/>
  <c i="23" r="J210"/>
  <c r="J182"/>
  <c r="BK142"/>
  <c r="J222"/>
  <c r="BK198"/>
  <c r="J137"/>
  <c r="J219"/>
  <c r="BK182"/>
  <c r="J248"/>
  <c r="BK210"/>
  <c r="BK183"/>
  <c r="BK152"/>
  <c r="J218"/>
  <c r="BK157"/>
  <c r="BK231"/>
  <c r="J187"/>
  <c r="BK153"/>
  <c i="24" r="BK201"/>
  <c r="BK166"/>
  <c r="J149"/>
  <c r="BK149"/>
  <c r="BK195"/>
  <c r="BK171"/>
  <c r="BK133"/>
  <c r="BK132"/>
  <c r="BK198"/>
  <c r="BK168"/>
  <c r="BK175"/>
  <c i="25" r="J182"/>
  <c r="J160"/>
  <c r="BK136"/>
  <c r="BK160"/>
  <c r="BK173"/>
  <c r="J184"/>
  <c r="BK167"/>
  <c r="BK153"/>
  <c i="26" r="BK232"/>
  <c r="J148"/>
  <c r="J225"/>
  <c r="J218"/>
  <c r="BK135"/>
  <c r="J198"/>
  <c r="BK148"/>
  <c r="BK188"/>
  <c r="J230"/>
  <c r="BK217"/>
  <c r="J188"/>
  <c r="J152"/>
  <c r="J125"/>
  <c i="27" r="J180"/>
  <c r="J215"/>
  <c r="BK127"/>
  <c r="J166"/>
  <c r="BK201"/>
  <c r="BK169"/>
  <c r="BK180"/>
  <c r="J201"/>
  <c r="J175"/>
  <c r="J143"/>
  <c i="28" r="J180"/>
  <c r="BK204"/>
  <c r="BK143"/>
  <c r="BK210"/>
  <c r="J187"/>
  <c r="J204"/>
  <c r="J137"/>
  <c r="J130"/>
  <c r="J127"/>
  <c r="BK135"/>
  <c i="29" r="J201"/>
  <c r="BK164"/>
  <c r="BK199"/>
  <c r="J196"/>
  <c r="BK167"/>
  <c r="J187"/>
  <c r="J170"/>
  <c r="BK132"/>
  <c r="BK161"/>
  <c r="BK143"/>
  <c i="30" r="J297"/>
  <c r="BK171"/>
  <c r="BK242"/>
  <c r="BK168"/>
  <c r="J283"/>
  <c r="J219"/>
  <c r="J168"/>
  <c r="J132"/>
  <c r="BK246"/>
  <c r="J171"/>
  <c r="J246"/>
  <c r="BK206"/>
  <c r="J155"/>
  <c r="J268"/>
  <c r="BK138"/>
  <c r="J244"/>
  <c r="BK152"/>
  <c r="BK209"/>
  <c r="J147"/>
  <c i="31" r="J221"/>
  <c r="BK150"/>
  <c r="J299"/>
  <c r="J224"/>
  <c r="BK132"/>
  <c r="BK303"/>
  <c r="BK246"/>
  <c r="BK164"/>
  <c r="J294"/>
  <c r="J227"/>
  <c r="BK168"/>
  <c r="BK279"/>
  <c r="J152"/>
  <c r="BK281"/>
  <c r="BK221"/>
  <c r="BK206"/>
  <c r="BK249"/>
  <c r="J186"/>
  <c i="32" r="J321"/>
  <c r="BK252"/>
  <c r="J171"/>
  <c r="J318"/>
  <c r="J270"/>
  <c r="J229"/>
  <c r="J186"/>
  <c r="BK135"/>
  <c r="BK282"/>
  <c r="J150"/>
  <c r="J299"/>
  <c r="BK270"/>
  <c r="BK182"/>
  <c r="BK321"/>
  <c r="BK264"/>
  <c r="J147"/>
  <c r="J237"/>
  <c r="BK193"/>
  <c i="33" r="BK183"/>
  <c r="BK133"/>
  <c r="J179"/>
  <c r="BK131"/>
  <c r="J133"/>
  <c r="BK169"/>
  <c r="BK189"/>
  <c r="BK141"/>
  <c i="34" r="BK181"/>
  <c r="J165"/>
  <c r="J144"/>
  <c i="35" r="J141"/>
  <c r="BK180"/>
  <c r="BK196"/>
  <c r="J172"/>
  <c r="J192"/>
  <c r="J138"/>
  <c r="J151"/>
  <c r="J186"/>
  <c i="36" r="J251"/>
  <c r="BK218"/>
  <c r="BK189"/>
  <c r="J149"/>
  <c r="J231"/>
  <c r="BK127"/>
  <c r="BK137"/>
  <c r="BK180"/>
  <c r="BK224"/>
  <c r="J133"/>
  <c r="BK207"/>
  <c r="J233"/>
  <c r="J174"/>
  <c r="J202"/>
  <c r="BK162"/>
  <c i="37" r="J242"/>
  <c r="J192"/>
  <c r="J133"/>
  <c r="J171"/>
  <c r="J221"/>
  <c r="BK251"/>
  <c r="J241"/>
  <c r="BK149"/>
  <c r="BK218"/>
  <c r="J130"/>
  <c r="BK198"/>
  <c r="BK162"/>
  <c r="J230"/>
  <c r="BK139"/>
  <c i="38" r="J133"/>
  <c r="BK124"/>
  <c i="39" r="J125"/>
  <c r="J128"/>
  <c i="40" r="J137"/>
  <c r="J130"/>
  <c r="BK128"/>
  <c i="41" r="J128"/>
  <c r="J126"/>
  <c i="42" r="BK123"/>
  <c i="43" r="BK125"/>
  <c r="J123"/>
  <c i="44" r="J137"/>
  <c r="J143"/>
  <c r="BK150"/>
  <c r="J152"/>
  <c i="45" r="J157"/>
  <c r="BK140"/>
  <c r="J150"/>
  <c r="BK128"/>
  <c r="J126"/>
  <c i="2" r="BK489"/>
  <c r="BK460"/>
  <c r="J448"/>
  <c r="BK397"/>
  <c r="J345"/>
  <c r="J276"/>
  <c r="BK244"/>
  <c r="BK533"/>
  <c r="BK499"/>
  <c r="J430"/>
  <c r="BK385"/>
  <c r="J273"/>
  <c r="BK173"/>
  <c r="BK597"/>
  <c r="BK585"/>
  <c r="J567"/>
  <c r="BK561"/>
  <c r="BK539"/>
  <c r="BK487"/>
  <c r="BK430"/>
  <c r="BK386"/>
  <c r="BK340"/>
  <c r="BK298"/>
  <c r="BK248"/>
  <c r="J169"/>
  <c i="1" r="AS106"/>
  <c i="2" r="BK428"/>
  <c r="BK352"/>
  <c r="BK317"/>
  <c r="J250"/>
  <c r="BK191"/>
  <c r="BK737"/>
  <c r="BK726"/>
  <c r="BK720"/>
  <c r="BK714"/>
  <c r="BK708"/>
  <c r="J702"/>
  <c r="J690"/>
  <c r="J682"/>
  <c r="BK676"/>
  <c r="J672"/>
  <c r="BK669"/>
  <c r="J661"/>
  <c r="BK654"/>
  <c r="J650"/>
  <c r="BK635"/>
  <c r="BK629"/>
  <c r="J625"/>
  <c r="J619"/>
  <c r="J613"/>
  <c r="J593"/>
  <c r="J575"/>
  <c r="J332"/>
  <c r="BK169"/>
  <c r="BK603"/>
  <c r="J563"/>
  <c r="BK538"/>
  <c r="J502"/>
  <c r="BK416"/>
  <c r="BK362"/>
  <c r="BK306"/>
  <c r="J248"/>
  <c r="J217"/>
  <c r="J517"/>
  <c r="BK472"/>
  <c r="BK437"/>
  <c r="BK357"/>
  <c r="BK335"/>
  <c r="BK294"/>
  <c r="BK249"/>
  <c r="J179"/>
  <c i="3" r="BK350"/>
  <c r="J266"/>
  <c r="J194"/>
  <c r="J377"/>
  <c r="J241"/>
  <c r="BK143"/>
  <c r="J423"/>
  <c r="J357"/>
  <c r="BK253"/>
  <c r="BK451"/>
  <c r="J386"/>
  <c r="BK319"/>
  <c r="BK266"/>
  <c r="BK194"/>
  <c r="J451"/>
  <c r="BK410"/>
  <c r="J339"/>
  <c r="J174"/>
  <c r="BK414"/>
  <c r="J316"/>
  <c r="J220"/>
  <c r="BK380"/>
  <c r="BK217"/>
  <c r="BK386"/>
  <c r="BK316"/>
  <c r="BK170"/>
  <c i="4" r="J213"/>
  <c r="BK188"/>
  <c r="BK140"/>
  <c r="J201"/>
  <c r="BK179"/>
  <c r="BK148"/>
  <c r="BK203"/>
  <c r="BK192"/>
  <c r="J172"/>
  <c r="BK150"/>
  <c r="J194"/>
  <c r="BK185"/>
  <c r="BK157"/>
  <c r="J141"/>
  <c r="BK182"/>
  <c r="BK151"/>
  <c r="J177"/>
  <c r="J161"/>
  <c r="J200"/>
  <c r="J174"/>
  <c r="BK155"/>
  <c i="5" r="J242"/>
  <c r="J212"/>
  <c r="BK178"/>
  <c r="BK258"/>
  <c r="J226"/>
  <c r="J164"/>
  <c r="BK250"/>
  <c r="BK220"/>
  <c r="J198"/>
  <c r="BK166"/>
  <c r="J233"/>
  <c r="J214"/>
  <c r="BK187"/>
  <c r="BK252"/>
  <c r="J220"/>
  <c r="J175"/>
  <c r="J201"/>
  <c r="J182"/>
  <c r="BK235"/>
  <c r="J202"/>
  <c r="BK174"/>
  <c r="BK237"/>
  <c r="BK206"/>
  <c i="6" r="J270"/>
  <c r="BK256"/>
  <c r="J223"/>
  <c r="BK204"/>
  <c r="J183"/>
  <c r="BK264"/>
  <c r="J248"/>
  <c r="J199"/>
  <c r="BK270"/>
  <c r="J254"/>
  <c r="J232"/>
  <c r="BK209"/>
  <c r="BK182"/>
  <c r="BK237"/>
  <c r="J213"/>
  <c r="BK183"/>
  <c r="J245"/>
  <c r="J207"/>
  <c r="J182"/>
  <c r="BK245"/>
  <c r="BK184"/>
  <c r="BK239"/>
  <c r="J189"/>
  <c r="BK166"/>
  <c i="7" r="J152"/>
  <c r="BK168"/>
  <c r="J136"/>
  <c r="BK160"/>
  <c r="BK139"/>
  <c r="J144"/>
  <c r="BK178"/>
  <c r="BK156"/>
  <c r="J178"/>
  <c r="J160"/>
  <c r="J174"/>
  <c r="BK140"/>
  <c r="BK159"/>
  <c r="BK141"/>
  <c i="8" r="J191"/>
  <c r="J195"/>
  <c r="BK205"/>
  <c r="J171"/>
  <c r="BK196"/>
  <c r="BK161"/>
  <c r="BK185"/>
  <c r="BK154"/>
  <c r="BK167"/>
  <c r="BK201"/>
  <c r="BK171"/>
  <c i="9" r="BK806"/>
  <c r="J705"/>
  <c r="J667"/>
  <c r="BK548"/>
  <c r="BK462"/>
  <c r="J416"/>
  <c r="J352"/>
  <c r="J289"/>
  <c r="BK176"/>
  <c r="BK777"/>
  <c r="J693"/>
  <c r="J665"/>
  <c r="BK542"/>
  <c r="BK501"/>
  <c r="BK352"/>
  <c r="BK308"/>
  <c r="J822"/>
  <c r="BK742"/>
  <c r="J717"/>
  <c r="BK691"/>
  <c r="BK651"/>
  <c r="J600"/>
  <c r="J548"/>
  <c r="BK481"/>
  <c r="BK425"/>
  <c r="J347"/>
  <c r="BK272"/>
  <c r="BK229"/>
  <c r="J169"/>
  <c r="BK804"/>
  <c r="J753"/>
  <c r="J675"/>
  <c r="BK647"/>
  <c r="BK598"/>
  <c r="J535"/>
  <c r="BK477"/>
  <c r="J401"/>
  <c r="BK331"/>
  <c r="BK305"/>
  <c r="J217"/>
  <c r="BK793"/>
  <c r="J750"/>
  <c r="J685"/>
  <c r="J645"/>
  <c r="BK576"/>
  <c r="J533"/>
  <c r="J464"/>
  <c r="BK397"/>
  <c r="J341"/>
  <c r="J302"/>
  <c r="J239"/>
  <c r="J793"/>
  <c r="BK723"/>
  <c r="BK653"/>
  <c r="BK629"/>
  <c r="J531"/>
  <c r="J494"/>
  <c r="J449"/>
  <c r="J357"/>
  <c r="BK279"/>
  <c r="J238"/>
  <c r="J170"/>
  <c r="BK772"/>
  <c r="J742"/>
  <c r="BK681"/>
  <c r="J605"/>
  <c r="J556"/>
  <c r="J481"/>
  <c r="BK416"/>
  <c r="J327"/>
  <c r="J307"/>
  <c r="BK195"/>
  <c r="J159"/>
  <c r="BK831"/>
  <c r="J804"/>
  <c r="J764"/>
  <c r="BK698"/>
  <c r="J679"/>
  <c r="BK605"/>
  <c r="J471"/>
  <c r="BK372"/>
  <c r="J306"/>
  <c r="BK283"/>
  <c r="J222"/>
  <c i="10" r="J440"/>
  <c r="J398"/>
  <c r="J365"/>
  <c r="BK298"/>
  <c r="J276"/>
  <c r="J189"/>
  <c r="J447"/>
  <c r="BK388"/>
  <c r="BK300"/>
  <c r="J233"/>
  <c r="J174"/>
  <c r="J458"/>
  <c r="BK416"/>
  <c r="BK205"/>
  <c r="BK440"/>
  <c r="J390"/>
  <c r="BK365"/>
  <c r="BK285"/>
  <c r="J249"/>
  <c r="J192"/>
  <c r="BK354"/>
  <c r="BK273"/>
  <c r="BK226"/>
  <c r="J367"/>
  <c r="BK258"/>
  <c r="BK182"/>
  <c r="BK362"/>
  <c r="BK305"/>
  <c r="J262"/>
  <c r="J182"/>
  <c i="11" r="J197"/>
  <c r="J188"/>
  <c r="J176"/>
  <c r="BK156"/>
  <c r="BK211"/>
  <c r="BK181"/>
  <c r="J153"/>
  <c r="J202"/>
  <c r="J145"/>
  <c r="BK198"/>
  <c r="J171"/>
  <c r="BK154"/>
  <c r="J216"/>
  <c r="BK195"/>
  <c r="J144"/>
  <c r="J205"/>
  <c r="BK199"/>
  <c r="BK169"/>
  <c r="BK149"/>
  <c r="BK196"/>
  <c r="J182"/>
  <c r="J154"/>
  <c i="12" r="J256"/>
  <c r="BK217"/>
  <c r="BK164"/>
  <c r="BK231"/>
  <c r="BK201"/>
  <c r="J166"/>
  <c i="13" r="BK173"/>
  <c r="J203"/>
  <c r="BK161"/>
  <c r="BK196"/>
  <c r="BK258"/>
  <c r="J242"/>
  <c r="J207"/>
  <c r="J169"/>
  <c r="BK260"/>
  <c r="J192"/>
  <c r="J180"/>
  <c r="BK232"/>
  <c r="BK203"/>
  <c r="BK167"/>
  <c r="J215"/>
  <c r="J167"/>
  <c i="14" r="J162"/>
  <c r="J181"/>
  <c r="BK136"/>
  <c r="J176"/>
  <c r="J150"/>
  <c r="BK177"/>
  <c r="J154"/>
  <c r="BK183"/>
  <c r="J149"/>
  <c r="J135"/>
  <c r="J141"/>
  <c r="BK159"/>
  <c r="BK145"/>
  <c i="15" r="BK193"/>
  <c r="BK163"/>
  <c r="J199"/>
  <c r="J205"/>
  <c r="J203"/>
  <c r="BK166"/>
  <c r="BK162"/>
  <c r="J160"/>
  <c r="J171"/>
  <c i="16" r="BK734"/>
  <c r="J682"/>
  <c r="BK629"/>
  <c r="BK569"/>
  <c r="J482"/>
  <c r="BK388"/>
  <c r="J342"/>
  <c r="BK298"/>
  <c r="BK235"/>
  <c r="BK169"/>
  <c r="J724"/>
  <c r="BK671"/>
  <c r="BK631"/>
  <c r="BK597"/>
  <c r="BK565"/>
  <c r="J491"/>
  <c r="J438"/>
  <c r="BK399"/>
  <c r="BK336"/>
  <c r="BK276"/>
  <c r="J217"/>
  <c r="J747"/>
  <c r="J692"/>
  <c r="BK660"/>
  <c r="BK599"/>
  <c r="J543"/>
  <c r="BK513"/>
  <c r="J399"/>
  <c r="J252"/>
  <c r="BK153"/>
  <c r="J732"/>
  <c r="J686"/>
  <c r="BK642"/>
  <c r="J611"/>
  <c r="BK553"/>
  <c r="BK472"/>
  <c r="J359"/>
  <c r="J270"/>
  <c r="J623"/>
  <c r="BK329"/>
  <c r="BK714"/>
  <c r="J671"/>
  <c r="J656"/>
  <c r="J581"/>
  <c r="BK509"/>
  <c r="BK438"/>
  <c r="BK375"/>
  <c r="BK342"/>
  <c r="J294"/>
  <c r="BK204"/>
  <c r="J153"/>
  <c r="BK680"/>
  <c r="BK625"/>
  <c r="J567"/>
  <c r="BK517"/>
  <c r="J472"/>
  <c r="J402"/>
  <c r="J364"/>
  <c r="J276"/>
  <c r="J299"/>
  <c r="BK246"/>
  <c r="J192"/>
  <c i="17" r="J428"/>
  <c r="J377"/>
  <c r="J329"/>
  <c r="J305"/>
  <c r="J199"/>
  <c r="BK428"/>
  <c r="BK351"/>
  <c r="BK452"/>
  <c r="J400"/>
  <c r="BK331"/>
  <c r="BK300"/>
  <c r="BK217"/>
  <c r="J459"/>
  <c r="BK250"/>
  <c r="BK166"/>
  <c r="J436"/>
  <c r="BK359"/>
  <c r="J158"/>
  <c r="BK284"/>
  <c r="BK231"/>
  <c r="BK186"/>
  <c r="J290"/>
  <c r="J238"/>
  <c r="BK161"/>
  <c r="BK278"/>
  <c r="J228"/>
  <c r="J166"/>
  <c i="18" r="J207"/>
  <c r="BK180"/>
  <c r="BK154"/>
  <c r="J214"/>
  <c r="J185"/>
  <c r="J159"/>
  <c r="BK209"/>
  <c r="BK177"/>
  <c r="BK157"/>
  <c r="J219"/>
  <c r="BK188"/>
  <c r="J199"/>
  <c r="J163"/>
  <c r="J139"/>
  <c r="BK200"/>
  <c r="BK185"/>
  <c r="J147"/>
  <c r="J194"/>
  <c r="J160"/>
  <c r="J180"/>
  <c r="J155"/>
  <c i="19" r="J252"/>
  <c r="BK232"/>
  <c r="BK187"/>
  <c r="BK248"/>
  <c r="J231"/>
  <c r="J205"/>
  <c r="BK181"/>
  <c r="BK160"/>
  <c r="J211"/>
  <c r="BK188"/>
  <c r="J243"/>
  <c r="BK222"/>
  <c r="BK184"/>
  <c r="J255"/>
  <c r="BK185"/>
  <c r="J246"/>
  <c r="J203"/>
  <c r="J163"/>
  <c r="BK243"/>
  <c r="BK214"/>
  <c r="J174"/>
  <c r="J208"/>
  <c r="BK194"/>
  <c i="20" r="BK230"/>
  <c r="BK177"/>
  <c r="J253"/>
  <c r="BK216"/>
  <c r="BK183"/>
  <c r="J251"/>
  <c r="BK192"/>
  <c r="BK272"/>
  <c r="BK234"/>
  <c r="J181"/>
  <c r="BK220"/>
  <c r="J169"/>
  <c r="J225"/>
  <c r="J199"/>
  <c r="BK179"/>
  <c r="J249"/>
  <c r="J192"/>
  <c r="J173"/>
  <c r="BK258"/>
  <c r="BK226"/>
  <c r="J201"/>
  <c i="21" r="J188"/>
  <c r="J144"/>
  <c r="J172"/>
  <c r="BK150"/>
  <c r="J183"/>
  <c r="J160"/>
  <c r="J138"/>
  <c r="BK172"/>
  <c r="J158"/>
  <c r="BK186"/>
  <c r="BK158"/>
  <c r="J163"/>
  <c r="J148"/>
  <c r="BK171"/>
  <c r="BK142"/>
  <c r="BK157"/>
  <c r="BK137"/>
  <c i="22" r="BK195"/>
  <c r="BK208"/>
  <c r="J195"/>
  <c r="J211"/>
  <c r="BK198"/>
  <c r="J163"/>
  <c r="J178"/>
  <c r="J175"/>
  <c r="J160"/>
  <c r="BK158"/>
  <c r="BK163"/>
  <c i="23" r="BK243"/>
  <c r="BK200"/>
  <c r="J157"/>
  <c r="BK223"/>
  <c r="BK202"/>
  <c r="BK171"/>
  <c r="J223"/>
  <c r="BK190"/>
  <c r="BK164"/>
  <c r="J134"/>
  <c r="J214"/>
  <c r="J192"/>
  <c r="BK163"/>
  <c r="J234"/>
  <c r="J211"/>
  <c r="BK154"/>
  <c r="J228"/>
  <c r="J176"/>
  <c r="BK137"/>
  <c i="24" r="BK184"/>
  <c r="J168"/>
  <c r="BK153"/>
  <c r="BK161"/>
  <c r="BK142"/>
  <c r="BK183"/>
  <c r="J153"/>
  <c r="BK148"/>
  <c r="BK180"/>
  <c r="J183"/>
  <c r="J201"/>
  <c i="25" r="J178"/>
  <c r="BK178"/>
  <c r="J173"/>
  <c r="BK143"/>
  <c r="J192"/>
  <c r="BK180"/>
  <c r="J146"/>
  <c r="J150"/>
  <c i="26" r="BK196"/>
  <c r="J132"/>
  <c r="J190"/>
  <c r="J217"/>
  <c r="J228"/>
  <c r="BK174"/>
  <c r="J174"/>
  <c r="BK228"/>
  <c r="BK207"/>
  <c r="BK169"/>
  <c r="BK141"/>
  <c i="27" r="BK192"/>
  <c r="J130"/>
  <c r="BK204"/>
  <c r="J195"/>
  <c r="J133"/>
  <c r="BK208"/>
  <c r="BK206"/>
  <c r="J169"/>
  <c r="J137"/>
  <c i="28" r="J166"/>
  <c r="BK158"/>
  <c r="BK175"/>
  <c r="BK163"/>
  <c r="BK180"/>
  <c r="BK208"/>
  <c r="BK184"/>
  <c r="J206"/>
  <c i="29" r="BK207"/>
  <c r="J199"/>
  <c r="J143"/>
  <c r="BK201"/>
  <c r="BK175"/>
  <c r="J175"/>
  <c r="BK140"/>
  <c r="BK147"/>
  <c r="BK137"/>
  <c i="30" r="BK221"/>
  <c r="BK286"/>
  <c r="J212"/>
  <c r="J300"/>
  <c r="BK227"/>
  <c r="J197"/>
  <c r="BK289"/>
  <c r="J242"/>
  <c r="J286"/>
  <c r="BK250"/>
  <c r="BK224"/>
  <c r="BK164"/>
  <c r="J289"/>
  <c r="J188"/>
  <c r="BK253"/>
  <c r="BK150"/>
  <c r="BK215"/>
  <c r="BK141"/>
  <c i="31" r="BK240"/>
  <c r="BK147"/>
  <c r="BK294"/>
  <c r="J252"/>
  <c r="BK182"/>
  <c r="BK318"/>
  <c r="J279"/>
  <c r="J200"/>
  <c r="J313"/>
  <c r="J240"/>
  <c r="BK174"/>
  <c r="J135"/>
  <c r="J168"/>
  <c r="BK286"/>
  <c r="J243"/>
  <c r="J161"/>
  <c r="J147"/>
  <c r="BK273"/>
  <c r="BK197"/>
  <c r="BK129"/>
  <c i="32" r="J258"/>
  <c r="J182"/>
  <c r="BK325"/>
  <c r="BK294"/>
  <c r="J261"/>
  <c r="BK209"/>
  <c r="BK155"/>
  <c r="J306"/>
  <c r="J219"/>
  <c r="J281"/>
  <c r="BK291"/>
  <c r="J221"/>
  <c r="BK147"/>
  <c r="BK281"/>
  <c r="J224"/>
  <c r="J282"/>
  <c r="BK231"/>
  <c r="BK171"/>
  <c i="33" r="BK179"/>
  <c r="BK144"/>
  <c r="J154"/>
  <c r="J187"/>
  <c r="BK165"/>
  <c r="J193"/>
  <c r="BK147"/>
  <c r="J185"/>
  <c r="J150"/>
  <c i="34" r="J185"/>
  <c r="J141"/>
  <c i="35" r="BK199"/>
  <c r="BK186"/>
  <c r="J167"/>
  <c r="BK178"/>
  <c r="BK153"/>
  <c r="BK130"/>
  <c r="BK172"/>
  <c r="BK151"/>
  <c r="BK135"/>
  <c r="J196"/>
  <c r="BK176"/>
  <c r="BK138"/>
  <c r="J125"/>
  <c r="J174"/>
  <c i="36" r="J249"/>
  <c r="J211"/>
  <c r="BK183"/>
  <c r="BK254"/>
  <c r="BK239"/>
  <c r="J207"/>
  <c r="J177"/>
  <c r="BK242"/>
  <c r="BK146"/>
  <c r="J247"/>
  <c r="J189"/>
  <c r="BK130"/>
  <c r="BK192"/>
  <c r="J239"/>
  <c r="BK204"/>
  <c r="BK231"/>
  <c r="J204"/>
  <c r="J180"/>
  <c i="37" r="BK249"/>
  <c r="J180"/>
  <c r="BK241"/>
  <c r="BK143"/>
  <c r="BK211"/>
  <c r="J139"/>
  <c r="BK167"/>
  <c r="BK235"/>
  <c r="J174"/>
  <c r="BK237"/>
  <c r="BK133"/>
  <c r="J227"/>
  <c r="J167"/>
  <c r="BK239"/>
  <c r="J202"/>
  <c i="38" r="J124"/>
  <c r="J125"/>
  <c i="39" r="J133"/>
  <c r="J131"/>
  <c r="J127"/>
  <c i="40" r="BK133"/>
  <c r="BK134"/>
  <c i="41" r="J125"/>
  <c i="42" r="J125"/>
  <c r="J126"/>
  <c i="43" r="J125"/>
  <c i="44" r="BK143"/>
  <c r="BK145"/>
  <c r="BK137"/>
  <c r="BK149"/>
  <c i="45" r="J155"/>
  <c r="BK157"/>
  <c r="J132"/>
  <c r="J145"/>
  <c r="BK135"/>
  <c i="2" r="J487"/>
  <c r="J457"/>
  <c r="J437"/>
  <c r="J386"/>
  <c r="BK338"/>
  <c r="J270"/>
  <c r="J238"/>
  <c r="J521"/>
  <c r="J489"/>
  <c r="BK456"/>
  <c r="BK400"/>
  <c r="BK334"/>
  <c r="BK289"/>
  <c r="J225"/>
  <c r="BK601"/>
  <c r="J591"/>
  <c r="J573"/>
  <c r="J564"/>
  <c r="BK544"/>
  <c r="BK509"/>
  <c r="BK447"/>
  <c r="J402"/>
  <c r="J347"/>
  <c r="BK325"/>
  <c r="J244"/>
  <c r="J167"/>
  <c r="J533"/>
  <c r="J511"/>
  <c r="BK450"/>
  <c r="J390"/>
  <c r="BK346"/>
  <c r="J315"/>
  <c r="BK277"/>
  <c r="BK234"/>
  <c r="BK152"/>
  <c r="BK733"/>
  <c r="J726"/>
  <c r="BK718"/>
  <c r="BK710"/>
  <c r="J704"/>
  <c r="BK697"/>
  <c r="BK690"/>
  <c r="J687"/>
  <c r="J678"/>
  <c r="BK670"/>
  <c r="J665"/>
  <c r="BK655"/>
  <c r="BK652"/>
  <c r="BK641"/>
  <c r="BK632"/>
  <c r="J627"/>
  <c r="BK619"/>
  <c r="J599"/>
  <c r="BK591"/>
  <c r="J579"/>
  <c r="BK521"/>
  <c r="J323"/>
  <c r="BK210"/>
  <c r="J571"/>
  <c r="J558"/>
  <c r="BK511"/>
  <c r="BK470"/>
  <c r="J440"/>
  <c r="J367"/>
  <c r="J294"/>
  <c r="J234"/>
  <c r="J175"/>
  <c r="BK492"/>
  <c r="J460"/>
  <c r="BK414"/>
  <c r="BK345"/>
  <c r="BK318"/>
  <c r="J282"/>
  <c r="J255"/>
  <c r="BK203"/>
  <c r="J165"/>
  <c i="3" r="BK339"/>
  <c r="J264"/>
  <c r="BK182"/>
  <c r="J346"/>
  <c r="J272"/>
  <c r="J212"/>
  <c r="BK146"/>
  <c r="BK372"/>
  <c r="BK290"/>
  <c r="J228"/>
  <c r="BK441"/>
  <c r="BK330"/>
  <c r="J293"/>
  <c r="BK212"/>
  <c r="J170"/>
  <c r="J430"/>
  <c r="BK362"/>
  <c r="BK303"/>
  <c r="J287"/>
  <c r="BK209"/>
  <c r="J155"/>
  <c r="J354"/>
  <c r="J324"/>
  <c r="J281"/>
  <c r="J178"/>
  <c r="BK264"/>
  <c r="BK192"/>
  <c r="J437"/>
  <c r="BK357"/>
  <c r="BK228"/>
  <c r="BK149"/>
  <c i="4" r="J192"/>
  <c r="J151"/>
  <c r="BK211"/>
  <c r="J199"/>
  <c r="J178"/>
  <c r="BK160"/>
  <c r="BK212"/>
  <c r="BK196"/>
  <c r="BK175"/>
  <c r="J155"/>
  <c r="BK139"/>
  <c r="J188"/>
  <c r="BK169"/>
  <c r="J150"/>
  <c r="J211"/>
  <c r="BK176"/>
  <c r="J154"/>
  <c r="BK174"/>
  <c r="J153"/>
  <c r="BK194"/>
  <c r="BK172"/>
  <c r="J146"/>
  <c i="5" r="BK228"/>
  <c r="BK195"/>
  <c r="J174"/>
  <c r="J240"/>
  <c r="J203"/>
  <c r="J161"/>
  <c r="BK232"/>
  <c r="BK177"/>
  <c r="BK236"/>
  <c r="J224"/>
  <c r="J192"/>
  <c r="J249"/>
  <c r="J206"/>
  <c r="BK229"/>
  <c r="BK185"/>
  <c r="BK225"/>
  <c r="BK201"/>
  <c r="J172"/>
  <c r="BK224"/>
  <c r="BK172"/>
  <c i="6" r="J234"/>
  <c r="BK216"/>
  <c r="BK191"/>
  <c r="J167"/>
  <c r="J243"/>
  <c r="J206"/>
  <c r="BK188"/>
  <c r="J259"/>
  <c r="J236"/>
  <c r="J211"/>
  <c r="BK190"/>
  <c r="BK227"/>
  <c r="J209"/>
  <c r="J165"/>
  <c r="J241"/>
  <c r="BK206"/>
  <c r="BK174"/>
  <c r="J249"/>
  <c r="J191"/>
  <c r="BK248"/>
  <c r="J202"/>
  <c r="J185"/>
  <c i="7" r="J176"/>
  <c r="BK133"/>
  <c r="J181"/>
  <c r="J151"/>
  <c r="BK158"/>
  <c r="J137"/>
  <c r="J150"/>
  <c r="J142"/>
  <c r="BK149"/>
  <c r="BK184"/>
  <c r="BK166"/>
  <c r="BK146"/>
  <c r="J173"/>
  <c r="BK135"/>
  <c r="J157"/>
  <c r="J139"/>
  <c i="8" r="BK181"/>
  <c r="J157"/>
  <c r="BK208"/>
  <c r="J156"/>
  <c r="BK195"/>
  <c r="BK163"/>
  <c r="J181"/>
  <c r="BK158"/>
  <c r="BK198"/>
  <c r="BK200"/>
  <c r="J162"/>
  <c i="9" r="J669"/>
  <c r="J564"/>
  <c r="J506"/>
  <c r="BK447"/>
  <c r="BK384"/>
  <c r="J328"/>
  <c r="BK268"/>
  <c r="BK162"/>
  <c r="BK787"/>
  <c r="BK750"/>
  <c r="BK675"/>
  <c r="BK619"/>
  <c r="BK513"/>
  <c r="J408"/>
  <c r="J345"/>
  <c r="BK329"/>
  <c r="BK249"/>
  <c r="BK753"/>
  <c r="BK720"/>
  <c r="BK695"/>
  <c r="BK657"/>
  <c r="J611"/>
  <c r="J554"/>
  <c r="BK499"/>
  <c r="J460"/>
  <c r="BK385"/>
  <c r="BK330"/>
  <c r="J299"/>
  <c r="J234"/>
  <c r="BK180"/>
  <c r="BK790"/>
  <c r="J720"/>
  <c r="J663"/>
  <c r="BK633"/>
  <c r="J619"/>
  <c r="BK566"/>
  <c r="J523"/>
  <c r="BK469"/>
  <c r="J368"/>
  <c r="BK311"/>
  <c r="BK246"/>
  <c r="BK216"/>
  <c r="BK797"/>
  <c r="BK769"/>
  <c r="BK700"/>
  <c r="J647"/>
  <c r="BK594"/>
  <c r="BK556"/>
  <c r="J491"/>
  <c r="J441"/>
  <c r="BK396"/>
  <c r="J312"/>
  <c r="BK286"/>
  <c r="BK802"/>
  <c r="J770"/>
  <c r="J704"/>
  <c r="J649"/>
  <c r="BK535"/>
  <c r="J486"/>
  <c r="BK460"/>
  <c r="J392"/>
  <c r="BK306"/>
  <c r="BK236"/>
  <c r="BK168"/>
  <c r="J787"/>
  <c r="BK747"/>
  <c r="J687"/>
  <c r="BK637"/>
  <c r="BK589"/>
  <c r="J496"/>
  <c r="J419"/>
  <c r="BK365"/>
  <c r="J283"/>
  <c r="J246"/>
  <c r="J174"/>
  <c r="J839"/>
  <c r="J824"/>
  <c r="BK779"/>
  <c r="J708"/>
  <c r="BK655"/>
  <c r="BK621"/>
  <c r="BK533"/>
  <c r="BK433"/>
  <c r="BK334"/>
  <c r="J276"/>
  <c r="J203"/>
  <c i="10" r="BK464"/>
  <c r="BK420"/>
  <c r="J383"/>
  <c r="J362"/>
  <c r="J293"/>
  <c r="BK237"/>
  <c r="BK158"/>
  <c r="BK461"/>
  <c r="J385"/>
  <c r="J320"/>
  <c r="J260"/>
  <c r="BK192"/>
  <c r="BK456"/>
  <c r="BK394"/>
  <c r="BK149"/>
  <c r="J433"/>
  <c r="J388"/>
  <c r="BK314"/>
  <c r="J273"/>
  <c r="BK233"/>
  <c r="BK189"/>
  <c r="BK324"/>
  <c r="J279"/>
  <c r="J239"/>
  <c r="BK166"/>
  <c r="BK320"/>
  <c r="BK220"/>
  <c r="BK155"/>
  <c r="J324"/>
  <c r="BK288"/>
  <c r="J245"/>
  <c r="J186"/>
  <c i="11" r="J208"/>
  <c r="J191"/>
  <c r="J166"/>
  <c r="BK158"/>
  <c r="BK214"/>
  <c r="BK187"/>
  <c r="J156"/>
  <c r="BK206"/>
  <c r="BK216"/>
  <c r="BK191"/>
  <c r="J172"/>
  <c r="BK159"/>
  <c r="BK137"/>
  <c r="J203"/>
  <c r="J175"/>
  <c r="BK140"/>
  <c r="BK203"/>
  <c r="BK184"/>
  <c r="BK166"/>
  <c r="BK208"/>
  <c r="J186"/>
  <c r="J167"/>
  <c r="BK145"/>
  <c i="12" r="J246"/>
  <c r="J187"/>
  <c r="J264"/>
  <c r="J236"/>
  <c r="J193"/>
  <c r="J163"/>
  <c r="BK205"/>
  <c r="BK184"/>
  <c r="BK264"/>
  <c r="J238"/>
  <c r="BK219"/>
  <c r="BK258"/>
  <c r="BK230"/>
  <c r="BK199"/>
  <c r="J178"/>
  <c r="BK246"/>
  <c r="J206"/>
  <c r="BK168"/>
  <c r="J168"/>
  <c i="13" r="BK253"/>
  <c r="BK230"/>
  <c r="J204"/>
  <c r="BK166"/>
  <c r="J225"/>
  <c r="J201"/>
  <c r="J170"/>
  <c r="BK207"/>
  <c r="J269"/>
  <c r="BK249"/>
  <c r="BK217"/>
  <c r="BK185"/>
  <c r="BK261"/>
  <c r="J233"/>
  <c r="J187"/>
  <c r="J173"/>
  <c r="BK224"/>
  <c r="J193"/>
  <c r="BK169"/>
  <c r="J230"/>
  <c r="BK193"/>
  <c i="14" r="J168"/>
  <c r="BK137"/>
  <c r="BK156"/>
  <c r="BK181"/>
  <c r="BK171"/>
  <c r="BK153"/>
  <c r="J171"/>
  <c r="J145"/>
  <c r="BK176"/>
  <c r="BK147"/>
  <c r="J134"/>
  <c r="J131"/>
  <c r="J160"/>
  <c r="J151"/>
  <c r="BK134"/>
  <c i="15" r="BK158"/>
  <c r="BK197"/>
  <c r="BK211"/>
  <c r="BK207"/>
  <c r="J164"/>
  <c r="BK185"/>
  <c r="J180"/>
  <c r="J166"/>
  <c i="16" r="J751"/>
  <c r="BK700"/>
  <c r="J642"/>
  <c r="J583"/>
  <c r="BK533"/>
  <c r="J459"/>
  <c r="J367"/>
  <c r="J329"/>
  <c r="J247"/>
  <c r="BK218"/>
  <c r="BK732"/>
  <c r="J700"/>
  <c r="BK651"/>
  <c r="J587"/>
  <c r="BK538"/>
  <c r="J469"/>
  <c r="BK430"/>
  <c r="J375"/>
  <c r="J325"/>
  <c r="J265"/>
  <c r="J204"/>
  <c r="BK738"/>
  <c r="BK699"/>
  <c r="BK615"/>
  <c r="J566"/>
  <c r="BK540"/>
  <c r="BK449"/>
  <c r="BK359"/>
  <c r="J255"/>
  <c r="BK238"/>
  <c r="J697"/>
  <c r="BK635"/>
  <c r="BK603"/>
  <c r="J513"/>
  <c r="BK467"/>
  <c r="BK367"/>
  <c r="BK303"/>
  <c r="BK639"/>
  <c r="J577"/>
  <c r="BK407"/>
  <c r="BK686"/>
  <c r="J633"/>
  <c r="J565"/>
  <c r="J506"/>
  <c r="BK458"/>
  <c r="J388"/>
  <c r="J340"/>
  <c r="BK265"/>
  <c r="BK222"/>
  <c r="J168"/>
  <c r="J698"/>
  <c r="J668"/>
  <c r="J607"/>
  <c r="J541"/>
  <c r="BK511"/>
  <c r="BK432"/>
  <c r="BK341"/>
  <c r="BK311"/>
  <c r="BK176"/>
  <c r="J258"/>
  <c r="J211"/>
  <c i="17" r="J315"/>
  <c r="J242"/>
  <c r="BK436"/>
  <c r="J370"/>
  <c r="J468"/>
  <c r="BK397"/>
  <c r="BK315"/>
  <c r="BK238"/>
  <c r="J452"/>
  <c r="BK362"/>
  <c r="BK290"/>
  <c r="BK244"/>
  <c r="BK197"/>
  <c r="J443"/>
  <c r="J351"/>
  <c r="J152"/>
  <c r="J278"/>
  <c r="J225"/>
  <c r="J161"/>
  <c r="BK254"/>
  <c r="J182"/>
  <c r="BK281"/>
  <c r="J231"/>
  <c i="18" r="J218"/>
  <c r="J192"/>
  <c r="BK169"/>
  <c r="J153"/>
  <c r="BK218"/>
  <c r="BK191"/>
  <c r="J171"/>
  <c r="J217"/>
  <c r="J189"/>
  <c r="BK166"/>
  <c r="BK140"/>
  <c r="BK193"/>
  <c r="J157"/>
  <c r="J167"/>
  <c r="J212"/>
  <c r="J197"/>
  <c r="J179"/>
  <c r="BK163"/>
  <c r="BK211"/>
  <c r="BK192"/>
  <c r="J181"/>
  <c r="BK137"/>
  <c r="J168"/>
  <c r="BK142"/>
  <c i="19" r="BK242"/>
  <c r="J202"/>
  <c r="J171"/>
  <c r="BK236"/>
  <c r="J222"/>
  <c r="BK203"/>
  <c r="BK182"/>
  <c r="J164"/>
  <c r="BK252"/>
  <c r="J209"/>
  <c r="J265"/>
  <c r="J233"/>
  <c r="J206"/>
  <c r="BK174"/>
  <c r="BK250"/>
  <c r="BK179"/>
  <c r="BK228"/>
  <c r="BK178"/>
  <c r="BK258"/>
  <c r="J241"/>
  <c r="BK226"/>
  <c r="J182"/>
  <c r="J213"/>
  <c r="J198"/>
  <c i="20" r="BK262"/>
  <c r="J239"/>
  <c r="BK173"/>
  <c r="BK269"/>
  <c r="BK221"/>
  <c r="BK199"/>
  <c r="J270"/>
  <c r="BK218"/>
  <c r="J191"/>
  <c r="J262"/>
  <c r="J198"/>
  <c r="BK261"/>
  <c r="BK208"/>
  <c r="J266"/>
  <c r="J223"/>
  <c r="J188"/>
  <c r="J250"/>
  <c r="J227"/>
  <c r="J189"/>
  <c r="J167"/>
  <c r="J247"/>
  <c r="BK229"/>
  <c r="BK185"/>
  <c r="J170"/>
  <c i="21" r="J149"/>
  <c r="BK173"/>
  <c r="BK143"/>
  <c r="BK174"/>
  <c r="J162"/>
  <c r="J139"/>
  <c r="J170"/>
  <c r="BK147"/>
  <c r="BK180"/>
  <c r="J142"/>
  <c r="J159"/>
  <c r="BK145"/>
  <c r="BK175"/>
  <c r="BK133"/>
  <c r="J155"/>
  <c r="J136"/>
  <c i="22" r="BK192"/>
  <c r="J156"/>
  <c r="J197"/>
  <c r="BK176"/>
  <c r="J205"/>
  <c r="J164"/>
  <c r="J192"/>
  <c r="J154"/>
  <c r="J171"/>
  <c r="BK177"/>
  <c r="BK188"/>
  <c r="BK209"/>
  <c r="BK160"/>
  <c i="23" r="BK211"/>
  <c r="J183"/>
  <c r="J154"/>
  <c r="BK236"/>
  <c r="BK214"/>
  <c r="J152"/>
  <c r="J237"/>
  <c r="BK186"/>
  <c r="J153"/>
  <c r="BK226"/>
  <c r="J196"/>
  <c r="J175"/>
  <c r="BK240"/>
  <c r="J226"/>
  <c r="BK184"/>
  <c r="J243"/>
  <c r="BK189"/>
  <c r="J164"/>
  <c i="24" r="BK176"/>
  <c r="BK188"/>
  <c r="J131"/>
  <c r="BK151"/>
  <c r="J171"/>
  <c r="BK138"/>
  <c r="BK150"/>
  <c i="25" r="J170"/>
  <c r="J175"/>
  <c r="J171"/>
  <c r="BK139"/>
  <c r="BK150"/>
  <c r="BK192"/>
  <c r="J167"/>
  <c i="26" r="BK211"/>
  <c r="J161"/>
  <c r="BK194"/>
  <c r="BK222"/>
  <c r="J141"/>
  <c r="J203"/>
  <c r="BK184"/>
  <c r="J215"/>
  <c r="J169"/>
  <c r="J223"/>
  <c r="J192"/>
  <c r="BK213"/>
  <c i="27" r="J152"/>
  <c r="J210"/>
  <c r="J146"/>
  <c r="BK156"/>
  <c r="BK178"/>
  <c r="J192"/>
  <c r="J208"/>
  <c r="J182"/>
  <c r="BK130"/>
  <c i="28" r="BK206"/>
  <c r="BK187"/>
  <c r="BK137"/>
  <c r="BK182"/>
  <c r="J201"/>
  <c r="J175"/>
  <c r="J210"/>
  <c r="BK190"/>
  <c r="BK140"/>
  <c r="J182"/>
  <c i="29" r="J205"/>
  <c r="BK173"/>
  <c r="J127"/>
  <c r="BK187"/>
  <c r="BK134"/>
  <c r="J177"/>
  <c r="BK130"/>
  <c r="J173"/>
  <c r="J130"/>
  <c i="30" r="J250"/>
  <c r="BK291"/>
  <c r="BK229"/>
  <c r="BK321"/>
  <c r="J215"/>
  <c r="BK158"/>
  <c r="J315"/>
  <c r="J232"/>
  <c r="J144"/>
  <c r="J265"/>
  <c r="BK232"/>
  <c r="J174"/>
  <c r="J294"/>
  <c r="BK256"/>
  <c r="BK277"/>
  <c r="J221"/>
  <c r="J138"/>
  <c r="BK259"/>
  <c i="31" r="BK215"/>
  <c r="BK325"/>
  <c r="J286"/>
  <c r="J231"/>
  <c r="BK171"/>
  <c r="BK313"/>
  <c r="J264"/>
  <c r="J197"/>
  <c r="BK264"/>
  <c r="J212"/>
  <c r="J155"/>
  <c r="BK252"/>
  <c r="J129"/>
  <c r="J246"/>
  <c r="BK209"/>
  <c r="BK243"/>
  <c r="J297"/>
  <c r="BK224"/>
  <c r="BK158"/>
  <c i="32" r="BK303"/>
  <c r="J249"/>
  <c r="BK174"/>
  <c r="BK132"/>
  <c r="BK279"/>
  <c r="BK246"/>
  <c r="J200"/>
  <c r="J132"/>
  <c r="BK237"/>
  <c r="J158"/>
  <c r="J155"/>
  <c r="BK276"/>
  <c r="BK219"/>
  <c r="BK299"/>
  <c r="BK229"/>
  <c r="BK138"/>
  <c r="J240"/>
  <c r="J197"/>
  <c i="33" r="BK198"/>
  <c r="J198"/>
  <c r="J125"/>
  <c r="BK187"/>
  <c r="J138"/>
  <c r="BK135"/>
  <c r="J183"/>
  <c r="BK195"/>
  <c r="J177"/>
  <c r="J128"/>
  <c i="34" r="J195"/>
  <c r="J177"/>
  <c r="BK154"/>
  <c r="BK135"/>
  <c r="J131"/>
  <c r="BK125"/>
  <c r="BK193"/>
  <c r="BK150"/>
  <c r="BK147"/>
  <c r="J138"/>
  <c r="J135"/>
  <c r="J125"/>
  <c r="J181"/>
  <c r="BK177"/>
  <c r="J169"/>
  <c r="BK144"/>
  <c r="J128"/>
  <c r="J198"/>
  <c r="J191"/>
  <c r="BK189"/>
  <c r="J187"/>
  <c r="BK185"/>
  <c r="J179"/>
  <c r="J174"/>
  <c r="BK191"/>
  <c r="J183"/>
  <c r="BK172"/>
  <c r="BK141"/>
  <c r="J133"/>
  <c r="BK131"/>
  <c r="J189"/>
  <c r="BK187"/>
  <c r="BK183"/>
  <c r="BK179"/>
  <c r="BK174"/>
  <c r="J172"/>
  <c r="BK165"/>
  <c r="BK160"/>
  <c r="J147"/>
  <c r="BK138"/>
  <c r="BK133"/>
  <c i="35" r="J199"/>
  <c r="BK194"/>
  <c r="J190"/>
  <c r="BK170"/>
  <c r="J165"/>
  <c r="J153"/>
  <c r="J147"/>
  <c r="BK141"/>
  <c r="J135"/>
  <c r="J132"/>
  <c r="J130"/>
  <c r="J194"/>
  <c r="BK190"/>
  <c r="J188"/>
  <c r="J178"/>
  <c r="BK174"/>
  <c r="J170"/>
  <c r="BK165"/>
  <c r="BK158"/>
  <c r="BK144"/>
  <c r="J182"/>
  <c r="J162"/>
  <c i="36" r="J229"/>
  <c r="J254"/>
  <c r="J159"/>
  <c r="BK233"/>
  <c r="J167"/>
  <c r="BK237"/>
  <c r="J183"/>
  <c r="BK221"/>
  <c r="J218"/>
  <c r="BK186"/>
  <c i="37" r="J246"/>
  <c r="BK207"/>
  <c r="BK137"/>
  <c r="J186"/>
  <c r="J239"/>
  <c r="J155"/>
  <c r="J200"/>
  <c r="BK232"/>
  <c r="J162"/>
  <c r="BK230"/>
  <c r="BK155"/>
  <c r="BK221"/>
  <c r="BK174"/>
  <c r="BK216"/>
  <c r="BK177"/>
  <c i="38" r="BK131"/>
  <c r="BK127"/>
  <c i="39" r="BK131"/>
  <c r="BK133"/>
  <c r="J124"/>
  <c i="40" r="J131"/>
  <c r="J133"/>
  <c r="BK126"/>
  <c i="41" r="BK126"/>
  <c i="42" r="J123"/>
  <c r="BK125"/>
  <c i="43" r="J128"/>
  <c i="44" r="J139"/>
  <c r="BK130"/>
  <c r="BK139"/>
  <c r="J150"/>
  <c i="45" r="BK150"/>
  <c r="J153"/>
  <c r="J135"/>
  <c r="J140"/>
  <c i="2" r="BK531"/>
  <c r="J456"/>
  <c r="BK405"/>
  <c r="BK370"/>
  <c r="J335"/>
  <c r="BK251"/>
  <c r="BK198"/>
  <c r="J561"/>
  <c r="J504"/>
  <c r="J472"/>
  <c r="BK448"/>
  <c r="BK373"/>
  <c r="J290"/>
  <c r="J186"/>
  <c i="1" r="AS124"/>
  <c i="2" r="BK593"/>
  <c r="J583"/>
  <c r="BK562"/>
  <c r="J538"/>
  <c r="BK494"/>
  <c r="J422"/>
  <c r="BK365"/>
  <c r="BK336"/>
  <c r="BK270"/>
  <c r="BK228"/>
  <c r="BK158"/>
  <c r="J541"/>
  <c r="J509"/>
  <c r="J444"/>
  <c r="J370"/>
  <c r="J298"/>
  <c r="J262"/>
  <c r="BK199"/>
  <c i="1" r="AS126"/>
  <c i="2" r="BK729"/>
  <c r="BK722"/>
  <c r="J716"/>
  <c r="J710"/>
  <c r="BK702"/>
  <c r="J697"/>
  <c r="BK689"/>
  <c r="BK682"/>
  <c r="J676"/>
  <c r="BK671"/>
  <c r="J669"/>
  <c r="BK658"/>
  <c r="J653"/>
  <c r="J644"/>
  <c r="J632"/>
  <c r="J629"/>
  <c r="BK623"/>
  <c r="BK617"/>
  <c r="J611"/>
  <c r="J589"/>
  <c r="BK577"/>
  <c r="BK475"/>
  <c r="BK245"/>
  <c r="BK609"/>
  <c r="BK564"/>
  <c r="BK546"/>
  <c r="BK515"/>
  <c r="BK484"/>
  <c r="J397"/>
  <c r="J350"/>
  <c r="BK252"/>
  <c r="J191"/>
  <c r="J475"/>
  <c r="J450"/>
  <c r="J362"/>
  <c r="J333"/>
  <c r="J306"/>
  <c r="J277"/>
  <c r="BK238"/>
  <c r="BK186"/>
  <c i="3" r="J414"/>
  <c r="J306"/>
  <c r="J257"/>
  <c r="BK454"/>
  <c r="J330"/>
  <c r="BK247"/>
  <c r="J201"/>
  <c r="BK446"/>
  <c r="BK370"/>
  <c r="J303"/>
  <c r="J205"/>
  <c r="J448"/>
  <c r="J375"/>
  <c r="J296"/>
  <c r="J225"/>
  <c r="BK155"/>
  <c r="J372"/>
  <c r="J310"/>
  <c r="BK245"/>
  <c r="BK197"/>
  <c r="J152"/>
  <c r="BK346"/>
  <c r="BK308"/>
  <c r="J209"/>
  <c r="J234"/>
  <c r="J446"/>
  <c r="J370"/>
  <c r="J308"/>
  <c r="J166"/>
  <c r="J146"/>
  <c i="4" r="J180"/>
  <c r="J139"/>
  <c r="BK205"/>
  <c r="J193"/>
  <c r="BK167"/>
  <c r="BK156"/>
  <c r="J202"/>
  <c r="J183"/>
  <c r="J159"/>
  <c r="J198"/>
  <c r="J182"/>
  <c r="BK161"/>
  <c r="BK146"/>
  <c r="BK190"/>
  <c r="J157"/>
  <c r="BK184"/>
  <c r="J163"/>
  <c r="J205"/>
  <c r="BK177"/>
  <c r="J137"/>
  <c i="5" r="J232"/>
  <c r="J208"/>
  <c r="BK170"/>
  <c r="BK244"/>
  <c r="BK207"/>
  <c r="BK261"/>
  <c r="BK227"/>
  <c r="J180"/>
  <c r="J257"/>
  <c r="BK231"/>
  <c r="J196"/>
  <c r="J244"/>
  <c r="BK198"/>
  <c r="J173"/>
  <c r="J197"/>
  <c r="BK259"/>
  <c r="J210"/>
  <c r="BK180"/>
  <c r="BK163"/>
  <c r="J223"/>
  <c r="BK175"/>
  <c i="6" r="J264"/>
  <c r="J231"/>
  <c r="BK213"/>
  <c r="J196"/>
  <c r="J170"/>
  <c r="BK253"/>
  <c r="BK214"/>
  <c r="J177"/>
  <c r="J262"/>
  <c r="BK234"/>
  <c r="J220"/>
  <c r="J192"/>
  <c r="BK254"/>
  <c r="BK224"/>
  <c r="J198"/>
  <c r="BK262"/>
  <c r="J216"/>
  <c r="BK187"/>
  <c r="BK161"/>
  <c r="BK232"/>
  <c r="BK251"/>
  <c r="BK223"/>
  <c r="J173"/>
  <c i="7" r="BK163"/>
  <c r="BK131"/>
  <c r="J166"/>
  <c r="J138"/>
  <c r="J170"/>
  <c r="BK143"/>
  <c r="J167"/>
  <c r="BK136"/>
  <c r="J175"/>
  <c r="BK137"/>
  <c r="BK175"/>
  <c r="BK150"/>
  <c r="BK176"/>
  <c r="BK142"/>
  <c r="BK165"/>
  <c r="J149"/>
  <c i="8" r="J209"/>
  <c r="BK169"/>
  <c r="J183"/>
  <c r="J192"/>
  <c r="BK188"/>
  <c r="BK177"/>
  <c r="J205"/>
  <c r="J160"/>
  <c r="J199"/>
  <c r="BK209"/>
  <c r="BK183"/>
  <c r="BK157"/>
  <c i="9" r="J788"/>
  <c r="BK687"/>
  <c r="BK448"/>
  <c r="J362"/>
  <c r="BK302"/>
  <c r="J267"/>
  <c r="BK169"/>
  <c r="BK735"/>
  <c r="J681"/>
  <c r="BK615"/>
  <c r="J450"/>
  <c r="J342"/>
  <c r="J322"/>
  <c r="BK820"/>
  <c r="BK737"/>
  <c r="BK697"/>
  <c r="J625"/>
  <c r="BK579"/>
  <c r="J474"/>
  <c r="BK408"/>
  <c r="J335"/>
  <c r="BK293"/>
  <c r="BK217"/>
  <c r="BK156"/>
  <c r="J747"/>
  <c r="BK699"/>
  <c r="J651"/>
  <c r="BK608"/>
  <c r="BK559"/>
  <c r="J448"/>
  <c r="BK345"/>
  <c r="J313"/>
  <c r="BK234"/>
  <c r="BK210"/>
  <c r="J790"/>
  <c r="BK757"/>
  <c r="BK677"/>
  <c r="J639"/>
  <c r="J569"/>
  <c r="BK494"/>
  <c r="BK427"/>
  <c r="J360"/>
  <c r="BK327"/>
  <c r="J272"/>
  <c r="J799"/>
  <c r="BK709"/>
  <c r="BK663"/>
  <c r="J627"/>
  <c r="BK528"/>
  <c r="BK491"/>
  <c r="J413"/>
  <c r="J372"/>
  <c r="J286"/>
  <c r="BK240"/>
  <c r="BK199"/>
  <c r="BK788"/>
  <c r="J768"/>
  <c r="BK714"/>
  <c r="BK661"/>
  <c r="BK581"/>
  <c r="BK486"/>
  <c r="J425"/>
  <c r="BK375"/>
  <c r="BK255"/>
  <c r="J187"/>
  <c r="J162"/>
  <c r="J835"/>
  <c r="BK816"/>
  <c r="J777"/>
  <c r="BK711"/>
  <c r="BK643"/>
  <c r="J559"/>
  <c r="BK411"/>
  <c r="J329"/>
  <c r="J287"/>
  <c r="BK239"/>
  <c r="BK174"/>
  <c i="10" r="J461"/>
  <c r="BK433"/>
  <c r="BK402"/>
  <c r="BK370"/>
  <c r="J305"/>
  <c r="BK209"/>
  <c r="J152"/>
  <c r="J402"/>
  <c r="BK331"/>
  <c r="BK293"/>
  <c r="BK223"/>
  <c r="J170"/>
  <c r="BK431"/>
  <c r="BK390"/>
  <c r="BK458"/>
  <c r="J424"/>
  <c r="BK342"/>
  <c r="J256"/>
  <c r="J197"/>
  <c r="J342"/>
  <c r="BK295"/>
  <c r="BK260"/>
  <c r="J155"/>
  <c r="J311"/>
  <c r="BK241"/>
  <c r="BK161"/>
  <c r="J331"/>
  <c r="BK302"/>
  <c r="BK239"/>
  <c r="BK178"/>
  <c i="11" r="J195"/>
  <c r="J164"/>
  <c r="BK152"/>
  <c r="J192"/>
  <c r="BK163"/>
  <c r="BK136"/>
  <c r="BK153"/>
  <c r="J185"/>
  <c r="BK168"/>
  <c r="BK141"/>
  <c r="BK200"/>
  <c r="BK162"/>
  <c r="J214"/>
  <c r="BK192"/>
  <c r="BK179"/>
  <c r="J165"/>
  <c r="J141"/>
  <c r="BK193"/>
  <c r="BK170"/>
  <c r="J142"/>
  <c i="12" r="BK238"/>
  <c r="J182"/>
  <c r="J263"/>
  <c r="J230"/>
  <c r="J199"/>
  <c r="J170"/>
  <c r="BK208"/>
  <c r="BK188"/>
  <c r="J177"/>
  <c r="BK244"/>
  <c r="BK228"/>
  <c r="J203"/>
  <c r="J239"/>
  <c r="J225"/>
  <c r="BK185"/>
  <c r="BK159"/>
  <c r="J235"/>
  <c r="BK197"/>
  <c r="BK162"/>
  <c i="13" r="BK256"/>
  <c r="BK237"/>
  <c r="BK205"/>
  <c r="J172"/>
  <c r="BK210"/>
  <c r="J183"/>
  <c r="J266"/>
  <c r="J255"/>
  <c r="J244"/>
  <c r="J208"/>
  <c r="BK189"/>
  <c r="BK266"/>
  <c r="BK199"/>
  <c r="BK183"/>
  <c r="J247"/>
  <c r="BK197"/>
  <c r="BK238"/>
  <c r="BK198"/>
  <c i="14" r="J170"/>
  <c r="BK185"/>
  <c r="BK151"/>
  <c r="J178"/>
  <c r="BK167"/>
  <c r="J137"/>
  <c r="J164"/>
  <c r="J144"/>
  <c r="BK179"/>
  <c r="J140"/>
  <c r="J159"/>
  <c r="J172"/>
  <c r="BK148"/>
  <c i="15" r="J181"/>
  <c r="BK203"/>
  <c r="J162"/>
  <c r="J163"/>
  <c r="J193"/>
  <c r="BK160"/>
  <c r="BK171"/>
  <c r="J155"/>
  <c r="BK164"/>
  <c i="16" r="J740"/>
  <c r="J663"/>
  <c r="J595"/>
  <c r="BK568"/>
  <c r="BK474"/>
  <c r="BK424"/>
  <c r="J347"/>
  <c r="BK317"/>
  <c r="BK241"/>
  <c r="J734"/>
  <c r="J707"/>
  <c r="J637"/>
  <c r="J601"/>
  <c r="BK567"/>
  <c r="BK494"/>
  <c r="J464"/>
  <c r="J418"/>
  <c r="J352"/>
  <c r="J279"/>
  <c r="BK248"/>
  <c r="BK718"/>
  <c r="BK640"/>
  <c r="J579"/>
  <c r="BK548"/>
  <c r="BK462"/>
  <c r="BK418"/>
  <c r="J327"/>
  <c r="J176"/>
  <c r="BK707"/>
  <c r="BK645"/>
  <c r="BK587"/>
  <c r="BK496"/>
  <c r="BK445"/>
  <c r="BK349"/>
  <c r="BK697"/>
  <c r="BK579"/>
  <c r="BK459"/>
  <c r="J709"/>
  <c r="J640"/>
  <c r="BK601"/>
  <c r="J530"/>
  <c r="BK392"/>
  <c r="BK279"/>
  <c r="J241"/>
  <c r="J720"/>
  <c r="BK679"/>
  <c r="J613"/>
  <c r="J546"/>
  <c r="J509"/>
  <c r="BK444"/>
  <c r="BK285"/>
  <c r="J230"/>
  <c r="BK261"/>
  <c r="BK217"/>
  <c r="BK166"/>
  <c i="17" r="J463"/>
  <c r="BK410"/>
  <c r="J366"/>
  <c r="BK327"/>
  <c r="BK265"/>
  <c r="BK178"/>
  <c r="J406"/>
  <c r="BK355"/>
  <c r="BK463"/>
  <c r="J410"/>
  <c r="BK374"/>
  <c r="J296"/>
  <c r="J170"/>
  <c r="BK421"/>
  <c r="J327"/>
  <c r="J261"/>
  <c r="J146"/>
  <c r="J333"/>
  <c r="BK298"/>
  <c r="J194"/>
  <c r="J298"/>
  <c r="BK199"/>
  <c r="J235"/>
  <c i="18" r="BK219"/>
  <c r="J162"/>
  <c r="BK201"/>
  <c r="J172"/>
  <c r="BK202"/>
  <c r="BK217"/>
  <c r="BK149"/>
  <c r="BK160"/>
  <c r="J203"/>
  <c r="J165"/>
  <c r="J198"/>
  <c r="BK194"/>
  <c r="J141"/>
  <c i="19" r="J230"/>
  <c r="BK240"/>
  <c r="BK208"/>
  <c r="J175"/>
  <c r="BK237"/>
  <c r="BK163"/>
  <c r="BK211"/>
  <c r="BK162"/>
  <c r="J263"/>
  <c r="J194"/>
  <c r="J250"/>
  <c r="J178"/>
  <c i="20" r="J260"/>
  <c r="BK201"/>
  <c r="BK266"/>
  <c r="BK184"/>
  <c r="J214"/>
  <c r="J255"/>
  <c r="J252"/>
  <c r="J237"/>
  <c r="J184"/>
  <c r="BK244"/>
  <c r="J175"/>
  <c r="J230"/>
  <c r="BK195"/>
  <c i="21" r="J173"/>
  <c r="J156"/>
  <c r="BK136"/>
  <c r="J132"/>
  <c r="J137"/>
  <c r="J134"/>
  <c r="J131"/>
  <c r="J157"/>
  <c r="BK164"/>
  <c i="22" r="BK185"/>
  <c r="J177"/>
  <c r="J162"/>
  <c r="J199"/>
  <c r="BK197"/>
  <c r="BK156"/>
  <c i="23" r="J207"/>
  <c r="BK237"/>
  <c r="J136"/>
  <c r="BK196"/>
  <c r="J138"/>
  <c r="BK207"/>
  <c r="J168"/>
  <c r="J186"/>
  <c r="J198"/>
  <c r="BK155"/>
  <c i="24" r="J195"/>
  <c r="J180"/>
  <c r="J204"/>
  <c r="BK172"/>
  <c r="J166"/>
  <c r="J169"/>
  <c i="25" r="J190"/>
  <c r="BK190"/>
  <c r="BK168"/>
  <c r="J153"/>
  <c r="BK156"/>
  <c i="26" r="BK203"/>
  <c r="BK230"/>
  <c r="BK215"/>
  <c r="BK125"/>
  <c r="BK225"/>
  <c r="BK144"/>
  <c i="27" r="BK137"/>
  <c r="J156"/>
  <c r="J135"/>
  <c r="BK190"/>
  <c r="BK152"/>
  <c i="28" r="J178"/>
  <c r="BK133"/>
  <c r="BK169"/>
  <c r="BK201"/>
  <c r="J184"/>
  <c i="29" r="BK182"/>
  <c r="BK205"/>
  <c r="J153"/>
  <c r="J147"/>
  <c r="J167"/>
  <c i="30" r="BK271"/>
  <c r="BK200"/>
  <c r="BK238"/>
  <c r="BK144"/>
  <c r="BK294"/>
  <c r="J227"/>
  <c r="BK303"/>
  <c r="BK310"/>
  <c r="BK193"/>
  <c r="BK174"/>
  <c i="31" r="J206"/>
  <c r="BK297"/>
  <c r="J321"/>
  <c r="BK237"/>
  <c r="BK155"/>
  <c r="J182"/>
  <c r="J258"/>
  <c r="BK291"/>
  <c r="J174"/>
  <c r="BK212"/>
  <c i="32" r="BK212"/>
  <c r="BK144"/>
  <c r="J255"/>
  <c r="J161"/>
  <c r="BK261"/>
  <c r="BK215"/>
  <c r="J233"/>
  <c r="BK286"/>
  <c r="BK200"/>
  <c r="J209"/>
  <c i="33" r="J135"/>
  <c r="J158"/>
  <c r="J174"/>
  <c r="BK174"/>
  <c r="J181"/>
  <c i="34" r="J193"/>
  <c r="BK128"/>
  <c i="37" r="J232"/>
  <c r="J207"/>
  <c r="BK127"/>
  <c r="J177"/>
  <c r="J137"/>
  <c r="BK192"/>
  <c r="J143"/>
  <c r="BK186"/>
  <c r="J235"/>
  <c r="J189"/>
  <c r="BK246"/>
  <c r="BK204"/>
  <c i="38" r="BK133"/>
  <c r="BK128"/>
  <c r="J127"/>
  <c i="39" r="BK125"/>
  <c i="40" r="BK136"/>
  <c r="BK139"/>
  <c r="BK130"/>
  <c i="41" r="BK125"/>
  <c i="42" r="BK128"/>
  <c i="43" r="J126"/>
  <c r="BK128"/>
  <c i="44" r="J135"/>
  <c r="BK144"/>
  <c r="J144"/>
  <c i="45" r="BK138"/>
  <c r="BK132"/>
  <c r="J130"/>
  <c r="J147"/>
  <c i="2" r="J536"/>
  <c r="BK482"/>
  <c r="J428"/>
  <c r="J373"/>
  <c r="J285"/>
  <c r="J258"/>
  <c r="J210"/>
  <c r="BK161"/>
  <c r="BK507"/>
  <c r="J484"/>
  <c r="BK422"/>
  <c r="J380"/>
  <c r="J293"/>
  <c r="BK247"/>
  <c r="BK155"/>
  <c r="BK589"/>
  <c r="BK571"/>
  <c r="BK563"/>
  <c r="BK536"/>
  <c r="BK477"/>
  <c r="J405"/>
  <c r="BK355"/>
  <c r="BK303"/>
  <c r="BK255"/>
  <c r="J198"/>
  <c i="1" r="AS115"/>
  <c i="2" r="BK402"/>
  <c r="BK332"/>
  <c r="BK293"/>
  <c r="J251"/>
  <c r="J158"/>
  <c r="J741"/>
  <c r="J729"/>
  <c r="J722"/>
  <c r="BK712"/>
  <c r="J706"/>
  <c r="BK699"/>
  <c r="BK693"/>
  <c r="BK688"/>
  <c r="BK678"/>
  <c r="J670"/>
  <c r="BK661"/>
  <c r="J654"/>
  <c r="BK646"/>
  <c r="BK638"/>
  <c r="J635"/>
  <c r="J630"/>
  <c r="BK625"/>
  <c r="J621"/>
  <c r="J615"/>
  <c r="J597"/>
  <c r="J581"/>
  <c r="J566"/>
  <c r="J377"/>
  <c r="J247"/>
  <c r="BK611"/>
  <c r="BK567"/>
  <c r="BK553"/>
  <c r="J526"/>
  <c r="J492"/>
  <c r="J447"/>
  <c r="BK394"/>
  <c r="J340"/>
  <c r="BK261"/>
  <c r="J228"/>
  <c r="J173"/>
  <c r="J477"/>
  <c r="BK467"/>
  <c r="J385"/>
  <c r="BK347"/>
  <c r="J316"/>
  <c r="BK290"/>
  <c r="BK262"/>
  <c r="J199"/>
  <c r="J152"/>
  <c i="3" r="BK375"/>
  <c r="J278"/>
  <c r="BK225"/>
  <c r="BK359"/>
  <c r="BK278"/>
  <c r="J192"/>
  <c r="BK401"/>
  <c r="BK313"/>
  <c r="J268"/>
  <c r="J454"/>
  <c r="BK421"/>
  <c r="BK332"/>
  <c r="BK275"/>
  <c r="BK201"/>
  <c r="BK174"/>
  <c r="BK423"/>
  <c r="J359"/>
  <c r="J301"/>
  <c r="J217"/>
  <c r="BK406"/>
  <c r="J332"/>
  <c r="BK299"/>
  <c r="J199"/>
  <c r="BK281"/>
  <c r="BK158"/>
  <c r="J401"/>
  <c r="BK328"/>
  <c r="J253"/>
  <c r="BK152"/>
  <c i="4" r="BK206"/>
  <c r="BK154"/>
  <c r="J212"/>
  <c r="BK200"/>
  <c r="BK191"/>
  <c r="BK164"/>
  <c r="J143"/>
  <c r="BK199"/>
  <c r="BK178"/>
  <c r="BK153"/>
  <c r="J191"/>
  <c r="J175"/>
  <c r="BK162"/>
  <c r="J142"/>
  <c r="BK168"/>
  <c r="J203"/>
  <c r="J165"/>
  <c r="BK141"/>
  <c r="BK180"/>
  <c r="BK136"/>
  <c i="5" r="BK230"/>
  <c r="BK202"/>
  <c r="J176"/>
  <c r="J261"/>
  <c r="J236"/>
  <c r="BK192"/>
  <c r="J258"/>
  <c r="BK214"/>
  <c r="J193"/>
  <c r="J238"/>
  <c r="J230"/>
  <c r="BK208"/>
  <c r="J185"/>
  <c r="BK240"/>
  <c r="BK212"/>
  <c r="BK161"/>
  <c r="J191"/>
  <c r="J250"/>
  <c r="J207"/>
  <c r="J170"/>
  <c r="J229"/>
  <c r="BK203"/>
  <c r="J162"/>
  <c i="6" r="BK259"/>
  <c r="BK229"/>
  <c r="J205"/>
  <c r="J184"/>
  <c r="BK258"/>
  <c r="BK218"/>
  <c r="BK193"/>
  <c r="J268"/>
  <c r="J253"/>
  <c r="BK231"/>
  <c r="J204"/>
  <c r="BK186"/>
  <c r="BK170"/>
  <c r="BK226"/>
  <c r="BK199"/>
  <c r="J172"/>
  <c r="J237"/>
  <c r="J200"/>
  <c r="J166"/>
  <c r="BK243"/>
  <c r="BK180"/>
  <c r="BK236"/>
  <c r="BK177"/>
  <c r="J161"/>
  <c i="7" r="BK147"/>
  <c r="BK179"/>
  <c r="BK144"/>
  <c r="J156"/>
  <c r="J182"/>
  <c r="J143"/>
  <c r="BK177"/>
  <c r="J148"/>
  <c r="J169"/>
  <c r="BK154"/>
  <c r="J134"/>
  <c r="J153"/>
  <c r="BK134"/>
  <c r="BK155"/>
  <c r="J133"/>
  <c i="8" r="BK178"/>
  <c r="J185"/>
  <c r="J198"/>
  <c r="J173"/>
  <c r="BK192"/>
  <c r="BK160"/>
  <c r="BK162"/>
  <c r="BK203"/>
  <c r="BK191"/>
  <c r="J203"/>
  <c r="J177"/>
  <c i="9" r="BK824"/>
  <c r="J700"/>
  <c r="J621"/>
  <c r="J542"/>
  <c r="J489"/>
  <c r="J396"/>
  <c r="BK341"/>
  <c r="BK296"/>
  <c r="BK191"/>
  <c r="J797"/>
  <c r="BK764"/>
  <c r="BK683"/>
  <c r="J629"/>
  <c r="J528"/>
  <c r="BK467"/>
  <c r="BK347"/>
  <c r="J333"/>
  <c r="J237"/>
  <c r="BK808"/>
  <c r="BK729"/>
  <c r="BK704"/>
  <c r="J673"/>
  <c r="J594"/>
  <c r="BK561"/>
  <c r="J501"/>
  <c r="BK457"/>
  <c r="J365"/>
  <c r="J308"/>
  <c r="BK235"/>
  <c r="J199"/>
  <c r="BK159"/>
  <c r="J781"/>
  <c r="BK746"/>
  <c r="J671"/>
  <c r="BK627"/>
  <c r="J571"/>
  <c r="J516"/>
  <c r="J457"/>
  <c r="BK381"/>
  <c r="BK328"/>
  <c r="BK276"/>
  <c r="BK222"/>
  <c r="BK153"/>
  <c r="BK789"/>
  <c r="J735"/>
  <c r="J657"/>
  <c r="J635"/>
  <c r="BK564"/>
  <c r="BK504"/>
  <c r="BK449"/>
  <c r="J375"/>
  <c r="J331"/>
  <c r="BK288"/>
  <c r="BK814"/>
  <c r="BK771"/>
  <c r="BK717"/>
  <c r="J683"/>
  <c r="J633"/>
  <c r="J615"/>
  <c r="J518"/>
  <c r="J484"/>
  <c r="J447"/>
  <c r="BK355"/>
  <c r="J264"/>
  <c r="BK226"/>
  <c r="BK822"/>
  <c r="J771"/>
  <c r="J744"/>
  <c r="J701"/>
  <c r="J641"/>
  <c r="BK600"/>
  <c r="BK540"/>
  <c r="BK439"/>
  <c r="J385"/>
  <c r="BK322"/>
  <c r="J279"/>
  <c r="BK233"/>
  <c r="J176"/>
  <c r="BK839"/>
  <c r="J827"/>
  <c r="BK760"/>
  <c r="J697"/>
  <c r="J677"/>
  <c r="BK639"/>
  <c r="J566"/>
  <c r="J462"/>
  <c r="BK350"/>
  <c r="J288"/>
  <c r="BK237"/>
  <c r="J156"/>
  <c i="10" r="J451"/>
  <c r="BK409"/>
  <c r="BK378"/>
  <c r="J346"/>
  <c r="BK279"/>
  <c r="BK201"/>
  <c r="J143"/>
  <c r="J431"/>
  <c r="BK346"/>
  <c r="J298"/>
  <c r="J220"/>
  <c r="J161"/>
  <c r="BK453"/>
  <c r="J241"/>
  <c r="BK451"/>
  <c r="J378"/>
  <c r="J302"/>
  <c r="BK262"/>
  <c r="J209"/>
  <c r="J370"/>
  <c r="J308"/>
  <c r="J237"/>
  <c r="J205"/>
  <c r="BK350"/>
  <c r="BK291"/>
  <c r="J212"/>
  <c r="BK380"/>
  <c r="J322"/>
  <c r="J285"/>
  <c r="BK212"/>
  <c r="BK143"/>
  <c i="11" r="J196"/>
  <c r="BK186"/>
  <c r="J160"/>
  <c r="J139"/>
  <c r="BK188"/>
  <c r="BK167"/>
  <c r="J140"/>
  <c r="BK175"/>
  <c r="J204"/>
  <c r="J184"/>
  <c r="BK164"/>
  <c r="BK148"/>
  <c r="BK213"/>
  <c r="BK177"/>
  <c r="BK160"/>
  <c r="BK215"/>
  <c r="J201"/>
  <c r="J181"/>
  <c r="J155"/>
  <c r="BK201"/>
  <c r="J169"/>
  <c r="J147"/>
  <c i="12" r="J252"/>
  <c r="J221"/>
  <c r="BK179"/>
  <c r="J244"/>
  <c r="BK203"/>
  <c r="J184"/>
  <c r="J201"/>
  <c r="J183"/>
  <c r="J179"/>
  <c r="BK163"/>
  <c r="J258"/>
  <c r="BK245"/>
  <c r="J232"/>
  <c r="BK202"/>
  <c r="J192"/>
  <c r="BK176"/>
  <c r="BK263"/>
  <c r="BK234"/>
  <c r="BK210"/>
  <c r="BK177"/>
  <c r="BK233"/>
  <c r="J219"/>
  <c r="BK195"/>
  <c r="J176"/>
  <c r="J242"/>
  <c r="J207"/>
  <c r="J162"/>
  <c i="13" r="BK269"/>
  <c r="J250"/>
  <c r="BK215"/>
  <c r="BK177"/>
  <c r="J224"/>
  <c r="BK200"/>
  <c r="J262"/>
  <c r="J194"/>
  <c r="J260"/>
  <c r="BK247"/>
  <c r="J212"/>
  <c r="BK191"/>
  <c r="J272"/>
  <c r="J238"/>
  <c r="BK190"/>
  <c r="J246"/>
  <c r="J206"/>
  <c r="J189"/>
  <c r="J165"/>
  <c r="J199"/>
  <c r="BK182"/>
  <c i="14" r="J173"/>
  <c r="BK184"/>
  <c r="BK154"/>
  <c r="J183"/>
  <c r="J165"/>
  <c r="J138"/>
  <c r="BK161"/>
  <c r="J143"/>
  <c r="J167"/>
  <c r="BK138"/>
  <c r="J148"/>
  <c r="BK164"/>
  <c r="J152"/>
  <c r="BK135"/>
  <c i="15" r="J177"/>
  <c r="J153"/>
  <c r="BK187"/>
  <c r="J198"/>
  <c r="BK202"/>
  <c r="J213"/>
  <c r="BK210"/>
  <c r="J185"/>
  <c r="BK177"/>
  <c r="J158"/>
  <c i="16" r="BK726"/>
  <c r="BK665"/>
  <c r="J597"/>
  <c r="J553"/>
  <c r="BK469"/>
  <c r="J379"/>
  <c r="J348"/>
  <c r="BK327"/>
  <c r="J264"/>
  <c r="BK174"/>
  <c r="J718"/>
  <c r="BK698"/>
  <c r="J627"/>
  <c r="BK577"/>
  <c r="BK541"/>
  <c r="J462"/>
  <c r="BK404"/>
  <c r="J337"/>
  <c r="J261"/>
  <c r="BK196"/>
  <c r="J651"/>
  <c r="BK575"/>
  <c r="BK546"/>
  <c r="J517"/>
  <c r="J432"/>
  <c r="J369"/>
  <c r="J266"/>
  <c r="J200"/>
  <c r="BK740"/>
  <c r="J714"/>
  <c r="J665"/>
  <c r="BK627"/>
  <c r="BK593"/>
  <c r="J501"/>
  <c r="BK464"/>
  <c r="BK357"/>
  <c r="BK255"/>
  <c r="BK633"/>
  <c r="J504"/>
  <c r="J159"/>
  <c r="J662"/>
  <c r="J605"/>
  <c r="J560"/>
  <c r="BK484"/>
  <c r="J449"/>
  <c r="J357"/>
  <c r="J336"/>
  <c r="BK264"/>
  <c r="J196"/>
  <c r="J716"/>
  <c r="BK663"/>
  <c r="BK583"/>
  <c r="J540"/>
  <c r="J496"/>
  <c r="BK439"/>
  <c r="BK369"/>
  <c r="J320"/>
  <c r="BK270"/>
  <c r="J298"/>
  <c r="J245"/>
  <c r="J174"/>
  <c i="17" r="BK468"/>
  <c r="J432"/>
  <c r="J379"/>
  <c r="BK307"/>
  <c r="BK201"/>
  <c r="BK400"/>
  <c r="BK347"/>
  <c r="BK432"/>
  <c r="J395"/>
  <c r="J323"/>
  <c r="BK246"/>
  <c r="BK149"/>
  <c r="J392"/>
  <c r="J347"/>
  <c r="J325"/>
  <c r="J287"/>
  <c r="BK228"/>
  <c r="BK209"/>
  <c r="BK152"/>
  <c r="J384"/>
  <c r="BK242"/>
  <c r="BK155"/>
  <c r="BK267"/>
  <c r="J209"/>
  <c r="J318"/>
  <c r="J246"/>
  <c r="J310"/>
  <c r="J265"/>
  <c r="J212"/>
  <c i="18" r="BK216"/>
  <c r="BK187"/>
  <c r="BK167"/>
  <c r="J149"/>
  <c r="J204"/>
  <c r="J182"/>
  <c r="BK162"/>
  <c r="BK203"/>
  <c r="BK172"/>
  <c r="J142"/>
  <c r="BK197"/>
  <c r="J211"/>
  <c r="BK156"/>
  <c r="BK214"/>
  <c r="J195"/>
  <c r="J169"/>
  <c r="BK212"/>
  <c r="BK196"/>
  <c r="BK164"/>
  <c r="BK182"/>
  <c r="BK151"/>
  <c r="J136"/>
  <c i="19" r="BK238"/>
  <c r="BK205"/>
  <c r="BK167"/>
  <c r="J234"/>
  <c r="J214"/>
  <c r="J192"/>
  <c r="BK169"/>
  <c r="J264"/>
  <c r="J226"/>
  <c r="J200"/>
  <c r="BK241"/>
  <c r="BK213"/>
  <c r="J187"/>
  <c r="J165"/>
  <c r="BK209"/>
  <c r="BK255"/>
  <c r="BK180"/>
  <c r="J248"/>
  <c r="BK235"/>
  <c r="J188"/>
  <c r="J237"/>
  <c r="J201"/>
  <c r="BK171"/>
  <c i="20" r="BK252"/>
  <c r="BK189"/>
  <c r="J164"/>
  <c r="BK246"/>
  <c r="BK214"/>
  <c r="BK172"/>
  <c r="BK256"/>
  <c r="BK206"/>
  <c r="J183"/>
  <c r="BK242"/>
  <c r="BK204"/>
  <c r="BK176"/>
  <c r="BK235"/>
  <c r="J194"/>
  <c r="BK250"/>
  <c r="J202"/>
  <c r="BK167"/>
  <c r="BK247"/>
  <c r="BK194"/>
  <c r="BK180"/>
  <c r="J166"/>
  <c r="BK253"/>
  <c r="BK223"/>
  <c r="BK202"/>
  <c r="J193"/>
  <c r="J172"/>
  <c i="21" r="J175"/>
  <c r="BK138"/>
  <c r="BK152"/>
  <c r="J177"/>
  <c r="BK155"/>
  <c r="BK135"/>
  <c r="BK161"/>
  <c r="BK146"/>
  <c r="J171"/>
  <c r="BK168"/>
  <c r="J141"/>
  <c r="J179"/>
  <c r="BK148"/>
  <c r="BK170"/>
  <c r="BK153"/>
  <c r="J135"/>
  <c i="22" r="J183"/>
  <c r="BK199"/>
  <c r="J188"/>
  <c r="J158"/>
  <c r="J200"/>
  <c r="BK211"/>
  <c r="J179"/>
  <c r="BK181"/>
  <c r="BK200"/>
  <c r="BK154"/>
  <c r="BK157"/>
  <c r="J161"/>
  <c i="23" r="J240"/>
  <c r="BK185"/>
  <c r="BK150"/>
  <c r="J231"/>
  <c r="J200"/>
  <c r="BK146"/>
  <c r="J232"/>
  <c r="J193"/>
  <c r="BK168"/>
  <c r="J236"/>
  <c r="BK193"/>
  <c r="BK166"/>
  <c r="BK228"/>
  <c r="J206"/>
  <c r="BK138"/>
  <c r="BK222"/>
  <c r="BK179"/>
  <c r="J142"/>
  <c i="24" r="J151"/>
  <c r="J158"/>
  <c r="BK158"/>
  <c r="J146"/>
  <c r="BK187"/>
  <c r="J134"/>
  <c r="BK179"/>
  <c r="J188"/>
  <c r="J175"/>
  <c r="BK134"/>
  <c r="J133"/>
  <c i="25" r="J145"/>
  <c r="J180"/>
  <c r="BK146"/>
  <c r="BK145"/>
  <c r="BK182"/>
  <c r="J164"/>
  <c r="BK188"/>
  <c i="26" r="BK209"/>
  <c r="J144"/>
  <c r="BK165"/>
  <c r="BK205"/>
  <c r="J209"/>
  <c r="J196"/>
  <c r="J138"/>
  <c r="J184"/>
  <c r="J232"/>
  <c r="J211"/>
  <c r="J179"/>
  <c r="BK132"/>
  <c i="27" r="J212"/>
  <c r="BK166"/>
  <c r="BK143"/>
  <c r="BK175"/>
  <c r="BK215"/>
  <c r="BK133"/>
  <c r="BK212"/>
  <c r="J178"/>
  <c r="BK158"/>
  <c r="J127"/>
  <c i="28" r="BK215"/>
  <c r="J163"/>
  <c r="BK127"/>
  <c r="J169"/>
  <c r="J133"/>
  <c r="J156"/>
  <c r="BK146"/>
  <c r="J146"/>
  <c r="BK166"/>
  <c i="29" r="BK203"/>
  <c r="J161"/>
  <c r="J210"/>
  <c r="J190"/>
  <c r="BK151"/>
  <c r="J134"/>
  <c r="J164"/>
  <c r="BK127"/>
  <c r="BK170"/>
  <c i="30" r="J321"/>
  <c r="J209"/>
  <c r="J318"/>
  <c r="J182"/>
  <c r="BK315"/>
  <c r="J224"/>
  <c r="J150"/>
  <c r="J291"/>
  <c r="BK244"/>
  <c r="J164"/>
  <c r="BK274"/>
  <c r="BK197"/>
  <c r="BK129"/>
  <c r="BK280"/>
  <c r="J152"/>
  <c r="BK219"/>
  <c r="J277"/>
  <c r="J193"/>
  <c i="31" r="J303"/>
  <c r="BK188"/>
  <c r="BK321"/>
  <c r="J282"/>
  <c r="J150"/>
  <c r="J306"/>
  <c r="BK258"/>
  <c r="J209"/>
  <c r="J318"/>
  <c r="BK229"/>
  <c r="J171"/>
  <c r="BK282"/>
  <c r="J188"/>
  <c r="BK299"/>
  <c r="BK270"/>
  <c r="BK231"/>
  <c r="J229"/>
  <c r="J276"/>
  <c r="BK219"/>
  <c r="BK138"/>
  <c i="32" r="J294"/>
  <c r="J227"/>
  <c r="BK161"/>
  <c r="J303"/>
  <c r="J267"/>
  <c r="J231"/>
  <c r="J188"/>
  <c r="BK141"/>
  <c r="BK318"/>
  <c r="BK168"/>
  <c r="BK273"/>
  <c r="J297"/>
  <c r="BK243"/>
  <c r="J164"/>
  <c r="J144"/>
  <c r="J276"/>
  <c r="J215"/>
  <c r="BK267"/>
  <c r="BK224"/>
  <c r="J168"/>
  <c i="33" r="BK172"/>
  <c r="BK138"/>
  <c r="BK193"/>
  <c r="J147"/>
  <c r="BK150"/>
  <c r="BK177"/>
  <c r="J191"/>
  <c r="BK125"/>
  <c i="34" r="BK169"/>
  <c r="J150"/>
  <c i="35" r="BK128"/>
  <c r="BK188"/>
  <c r="BK182"/>
  <c r="BK132"/>
  <c r="J176"/>
  <c r="BK167"/>
  <c r="J144"/>
  <c r="J184"/>
  <c r="BK162"/>
  <c r="BK147"/>
  <c r="BK125"/>
  <c r="BK184"/>
  <c r="J158"/>
  <c r="J128"/>
  <c r="J180"/>
  <c i="36" r="BK247"/>
  <c r="J195"/>
  <c r="J162"/>
  <c r="J127"/>
  <c r="J244"/>
  <c r="BK227"/>
  <c r="BK195"/>
  <c r="BK249"/>
  <c r="J209"/>
  <c r="BK229"/>
  <c r="BK167"/>
  <c r="BK251"/>
  <c r="BK198"/>
  <c r="BK139"/>
  <c r="BK211"/>
  <c r="BK133"/>
  <c r="J213"/>
  <c r="J216"/>
  <c r="J198"/>
  <c r="J139"/>
  <c i="37" r="BK202"/>
  <c r="J249"/>
  <c r="BK159"/>
  <c r="J209"/>
  <c r="J216"/>
  <c r="BK130"/>
  <c r="J204"/>
  <c r="BK213"/>
  <c r="J127"/>
  <c r="J218"/>
  <c r="J251"/>
  <c r="J211"/>
  <c r="J183"/>
  <c i="38" r="J131"/>
  <c r="BK130"/>
  <c i="39" r="J130"/>
  <c r="BK124"/>
  <c i="40" r="J139"/>
  <c r="BK137"/>
  <c r="J128"/>
  <c i="41" r="BK123"/>
  <c i="42" r="BK126"/>
  <c i="43" r="BK126"/>
  <c i="44" r="BK146"/>
  <c r="J131"/>
  <c r="J146"/>
  <c r="J130"/>
  <c r="BK138"/>
  <c i="45" r="J128"/>
  <c r="BK155"/>
  <c r="BK153"/>
  <c r="BK130"/>
  <c i="2" l="1" r="T151"/>
  <c r="P233"/>
  <c r="T281"/>
  <c r="P302"/>
  <c r="T302"/>
  <c r="R401"/>
  <c r="P483"/>
  <c r="BK557"/>
  <c r="J557"/>
  <c r="J113"/>
  <c r="R574"/>
  <c r="R602"/>
  <c r="BK651"/>
  <c r="J651"/>
  <c r="J118"/>
  <c r="R668"/>
  <c r="P686"/>
  <c r="R701"/>
  <c i="3" r="R142"/>
  <c r="P173"/>
  <c r="BK216"/>
  <c r="J216"/>
  <c r="J109"/>
  <c r="T271"/>
  <c r="R327"/>
  <c r="P422"/>
  <c r="T445"/>
  <c i="4" r="BK138"/>
  <c r="J138"/>
  <c r="J102"/>
  <c r="P145"/>
  <c r="P158"/>
  <c r="R170"/>
  <c r="R181"/>
  <c r="BK204"/>
  <c r="J204"/>
  <c r="J108"/>
  <c i="5" r="T158"/>
  <c r="BK181"/>
  <c r="J181"/>
  <c r="J107"/>
  <c r="P186"/>
  <c r="BK199"/>
  <c r="J199"/>
  <c r="J112"/>
  <c r="P204"/>
  <c r="R221"/>
  <c r="R217"/>
  <c r="P248"/>
  <c r="P247"/>
  <c i="6" r="P168"/>
  <c r="BK181"/>
  <c r="J181"/>
  <c r="J110"/>
  <c r="P194"/>
  <c r="BK212"/>
  <c r="J212"/>
  <c r="J115"/>
  <c r="T221"/>
  <c r="T230"/>
  <c r="R242"/>
  <c r="R257"/>
  <c r="T266"/>
  <c i="7" r="P130"/>
  <c r="T180"/>
  <c r="T172"/>
  <c i="8" r="T174"/>
  <c r="T165"/>
  <c r="R194"/>
  <c r="BK207"/>
  <c r="J207"/>
  <c r="J124"/>
  <c i="9" r="BK152"/>
  <c r="P186"/>
  <c r="BK304"/>
  <c r="J304"/>
  <c r="J105"/>
  <c r="BK476"/>
  <c r="R534"/>
  <c r="T590"/>
  <c r="P622"/>
  <c r="BK668"/>
  <c r="J668"/>
  <c r="J117"/>
  <c r="T696"/>
  <c r="T767"/>
  <c r="T786"/>
  <c r="R792"/>
  <c r="BK826"/>
  <c r="J826"/>
  <c r="J126"/>
  <c i="10" r="R142"/>
  <c r="BK200"/>
  <c r="J200"/>
  <c r="J106"/>
  <c r="BK208"/>
  <c r="J208"/>
  <c r="J107"/>
  <c r="BK263"/>
  <c r="J263"/>
  <c r="J110"/>
  <c r="R323"/>
  <c r="BK460"/>
  <c r="J460"/>
  <c r="J116"/>
  <c i="11" r="P135"/>
  <c r="R138"/>
  <c r="P161"/>
  <c r="T173"/>
  <c r="T183"/>
  <c r="R207"/>
  <c i="12" r="BK158"/>
  <c r="J158"/>
  <c r="J102"/>
  <c r="T191"/>
  <c r="BK204"/>
  <c r="J204"/>
  <c r="J112"/>
  <c r="T209"/>
  <c r="P262"/>
  <c r="P259"/>
  <c i="13" r="R163"/>
  <c r="R168"/>
  <c r="BK195"/>
  <c r="J195"/>
  <c r="J111"/>
  <c r="R202"/>
  <c r="R213"/>
  <c r="BK222"/>
  <c r="J222"/>
  <c r="J119"/>
  <c r="T226"/>
  <c r="P236"/>
  <c r="BK248"/>
  <c r="J248"/>
  <c r="J128"/>
  <c r="R259"/>
  <c i="14" r="BK130"/>
  <c r="T163"/>
  <c i="15" r="P161"/>
  <c r="P157"/>
  <c r="R176"/>
  <c r="R167"/>
  <c r="BK192"/>
  <c r="J192"/>
  <c r="J119"/>
  <c r="T192"/>
  <c r="R209"/>
  <c i="16" r="BK152"/>
  <c r="J152"/>
  <c r="J100"/>
  <c r="R186"/>
  <c r="P319"/>
  <c r="P454"/>
  <c r="T512"/>
  <c r="R554"/>
  <c r="BK576"/>
  <c r="J576"/>
  <c r="J115"/>
  <c r="R576"/>
  <c r="BK618"/>
  <c r="J618"/>
  <c r="J117"/>
  <c r="T638"/>
  <c r="P678"/>
  <c r="T696"/>
  <c r="R702"/>
  <c r="BK742"/>
  <c r="J742"/>
  <c r="J126"/>
  <c i="17" r="T173"/>
  <c r="P208"/>
  <c r="R208"/>
  <c r="T208"/>
  <c r="BK332"/>
  <c r="J332"/>
  <c r="J112"/>
  <c r="R444"/>
  <c r="R467"/>
  <c i="18" r="BK146"/>
  <c r="J146"/>
  <c r="J103"/>
  <c r="R161"/>
  <c r="BK190"/>
  <c r="J190"/>
  <c r="J107"/>
  <c r="T210"/>
  <c i="19" r="P159"/>
  <c r="P172"/>
  <c r="R186"/>
  <c r="BK195"/>
  <c r="J195"/>
  <c r="J111"/>
  <c r="P210"/>
  <c r="R254"/>
  <c r="R253"/>
  <c r="T262"/>
  <c r="T259"/>
  <c i="2" r="BK185"/>
  <c r="J185"/>
  <c r="J101"/>
  <c r="T233"/>
  <c r="BK302"/>
  <c r="J302"/>
  <c r="J104"/>
  <c r="R302"/>
  <c r="BK401"/>
  <c r="J401"/>
  <c r="J106"/>
  <c r="P452"/>
  <c r="P510"/>
  <c r="R557"/>
  <c r="P580"/>
  <c r="T602"/>
  <c r="R651"/>
  <c r="BK701"/>
  <c r="J701"/>
  <c r="J124"/>
  <c r="R728"/>
  <c i="3" r="T142"/>
  <c r="BK200"/>
  <c r="J200"/>
  <c r="J106"/>
  <c r="BK208"/>
  <c r="J208"/>
  <c r="J107"/>
  <c r="BK271"/>
  <c r="J271"/>
  <c r="J110"/>
  <c r="T331"/>
  <c r="R445"/>
  <c i="4" r="P135"/>
  <c r="R138"/>
  <c r="T145"/>
  <c r="R186"/>
  <c r="R209"/>
  <c i="5" r="BK158"/>
  <c r="R181"/>
  <c r="BK190"/>
  <c r="J190"/>
  <c r="J110"/>
  <c r="R194"/>
  <c r="BK204"/>
  <c r="J204"/>
  <c r="J113"/>
  <c r="R248"/>
  <c r="R247"/>
  <c i="6" r="R163"/>
  <c r="P171"/>
  <c r="BK194"/>
  <c r="J194"/>
  <c r="J111"/>
  <c r="R201"/>
  <c r="P212"/>
  <c r="R221"/>
  <c r="P230"/>
  <c r="T242"/>
  <c r="P257"/>
  <c r="R266"/>
  <c i="7" r="T161"/>
  <c i="8" r="T159"/>
  <c r="T155"/>
  <c r="R174"/>
  <c r="R165"/>
  <c r="BK190"/>
  <c r="J190"/>
  <c r="J118"/>
  <c r="T190"/>
  <c r="P207"/>
  <c i="9" r="BK221"/>
  <c r="J221"/>
  <c r="J102"/>
  <c r="T304"/>
  <c r="BK468"/>
  <c r="J468"/>
  <c r="J107"/>
  <c r="R476"/>
  <c r="R507"/>
  <c r="BK590"/>
  <c r="J590"/>
  <c r="J113"/>
  <c r="R599"/>
  <c r="T622"/>
  <c r="BK696"/>
  <c r="J696"/>
  <c r="J118"/>
  <c r="P743"/>
  <c r="BK786"/>
  <c r="J786"/>
  <c r="J122"/>
  <c r="BK801"/>
  <c r="J801"/>
  <c r="J125"/>
  <c r="T826"/>
  <c i="10" r="P323"/>
  <c i="11" r="BK135"/>
  <c r="J135"/>
  <c r="J101"/>
  <c r="BK161"/>
  <c r="J161"/>
  <c r="J104"/>
  <c r="P183"/>
  <c r="P207"/>
  <c i="12" r="P158"/>
  <c r="T171"/>
  <c r="R186"/>
  <c r="BK196"/>
  <c r="J196"/>
  <c r="J110"/>
  <c r="T196"/>
  <c r="T200"/>
  <c r="P209"/>
  <c r="R226"/>
  <c r="R222"/>
  <c i="13" r="P163"/>
  <c r="P168"/>
  <c r="T181"/>
  <c r="T202"/>
  <c r="P226"/>
  <c i="20" r="BK168"/>
  <c r="J168"/>
  <c r="J104"/>
  <c r="T168"/>
  <c r="P187"/>
  <c r="R219"/>
  <c r="T224"/>
  <c r="BK238"/>
  <c r="J238"/>
  <c r="J124"/>
  <c r="BK248"/>
  <c r="J248"/>
  <c r="J128"/>
  <c r="P259"/>
  <c r="T268"/>
  <c i="21" r="BK130"/>
  <c r="J130"/>
  <c r="J101"/>
  <c r="T165"/>
  <c i="22" r="R159"/>
  <c r="R155"/>
  <c r="P174"/>
  <c r="P165"/>
  <c r="T190"/>
  <c i="23" r="R133"/>
  <c r="T161"/>
  <c r="T195"/>
  <c r="P242"/>
  <c r="P241"/>
  <c i="24" r="P130"/>
  <c r="BK174"/>
  <c r="J174"/>
  <c r="J102"/>
  <c r="R194"/>
  <c i="25" r="BK132"/>
  <c r="R152"/>
  <c r="BK177"/>
  <c r="BK176"/>
  <c r="J176"/>
  <c r="J105"/>
  <c r="T187"/>
  <c r="T186"/>
  <c i="26" r="BK127"/>
  <c r="R160"/>
  <c r="R221"/>
  <c r="R220"/>
  <c i="27" r="R126"/>
  <c r="BK200"/>
  <c r="J200"/>
  <c r="J103"/>
  <c r="P211"/>
  <c i="28" r="R126"/>
  <c r="P200"/>
  <c i="29" r="BK126"/>
  <c r="R160"/>
  <c r="BK195"/>
  <c r="T206"/>
  <c i="30" r="R128"/>
  <c r="R218"/>
  <c i="31" r="T128"/>
  <c r="T218"/>
  <c r="R302"/>
  <c i="32" r="P128"/>
  <c r="T218"/>
  <c r="R302"/>
  <c i="33" r="P124"/>
  <c r="P194"/>
  <c i="34" r="P171"/>
  <c r="R194"/>
  <c i="35" r="P124"/>
  <c r="BK195"/>
  <c r="J195"/>
  <c r="J102"/>
  <c i="36" r="R126"/>
  <c r="R170"/>
  <c r="BK248"/>
  <c r="J248"/>
  <c r="J103"/>
  <c i="37" r="T126"/>
  <c r="R226"/>
  <c i="38" r="BK126"/>
  <c r="J126"/>
  <c r="J99"/>
  <c r="T129"/>
  <c i="39" r="BK123"/>
  <c r="J123"/>
  <c r="J98"/>
  <c r="BK126"/>
  <c r="J126"/>
  <c r="J99"/>
  <c r="R126"/>
  <c r="P129"/>
  <c i="40" r="T129"/>
  <c r="T124"/>
  <c r="T123"/>
  <c r="T132"/>
  <c i="41" r="BK124"/>
  <c r="J124"/>
  <c r="J99"/>
  <c i="42" r="BK124"/>
  <c r="J124"/>
  <c r="J99"/>
  <c i="43" r="R124"/>
  <c r="R121"/>
  <c r="R120"/>
  <c i="2" r="BK233"/>
  <c r="J233"/>
  <c r="J102"/>
  <c r="R281"/>
  <c r="T314"/>
  <c r="T452"/>
  <c r="R510"/>
  <c r="T557"/>
  <c r="BK580"/>
  <c r="J580"/>
  <c r="J115"/>
  <c r="BK628"/>
  <c r="J628"/>
  <c r="J117"/>
  <c r="BK668"/>
  <c r="J668"/>
  <c r="J119"/>
  <c r="T686"/>
  <c r="T692"/>
  <c r="T728"/>
  <c i="3" r="T173"/>
  <c r="P331"/>
  <c r="P445"/>
  <c i="4" r="T135"/>
  <c r="T138"/>
  <c r="BK158"/>
  <c r="J158"/>
  <c r="J104"/>
  <c r="BK170"/>
  <c r="J170"/>
  <c r="J105"/>
  <c r="P181"/>
  <c r="T186"/>
  <c r="P209"/>
  <c i="5" r="P171"/>
  <c r="BK186"/>
  <c r="J186"/>
  <c r="J109"/>
  <c r="T186"/>
  <c r="P194"/>
  <c r="R199"/>
  <c r="BK256"/>
  <c r="J256"/>
  <c r="J131"/>
  <c i="6" r="BK163"/>
  <c r="J163"/>
  <c r="J103"/>
  <c r="T168"/>
  <c r="P181"/>
  <c r="P201"/>
  <c r="T212"/>
  <c r="P221"/>
  <c r="BK230"/>
  <c r="J230"/>
  <c r="J122"/>
  <c r="R235"/>
  <c r="BK242"/>
  <c r="J242"/>
  <c r="J127"/>
  <c r="T246"/>
  <c i="7" r="R130"/>
  <c r="P180"/>
  <c r="P172"/>
  <c i="8" r="P194"/>
  <c r="P193"/>
  <c i="9" r="P221"/>
  <c r="R304"/>
  <c r="R468"/>
  <c r="R412"/>
  <c r="T534"/>
  <c r="T599"/>
  <c r="R636"/>
  <c r="P696"/>
  <c r="P767"/>
  <c r="R786"/>
  <c r="T792"/>
  <c r="R826"/>
  <c i="10" r="P142"/>
  <c r="P200"/>
  <c r="P208"/>
  <c r="T216"/>
  <c r="T323"/>
  <c r="BK455"/>
  <c r="J455"/>
  <c r="J115"/>
  <c r="R460"/>
  <c i="11" r="P138"/>
  <c r="T138"/>
  <c r="R161"/>
  <c r="BK183"/>
  <c r="J183"/>
  <c r="J106"/>
  <c r="R183"/>
  <c r="BK207"/>
  <c r="J207"/>
  <c r="J108"/>
  <c r="T212"/>
  <c i="12" r="BK171"/>
  <c r="J171"/>
  <c r="J106"/>
  <c r="T186"/>
  <c r="P191"/>
  <c r="BK200"/>
  <c r="J200"/>
  <c r="J111"/>
  <c r="R204"/>
  <c r="T226"/>
  <c r="T222"/>
  <c r="R254"/>
  <c r="R253"/>
  <c i="13" r="BK163"/>
  <c r="BK171"/>
  <c r="J171"/>
  <c r="J105"/>
  <c r="BK181"/>
  <c r="J181"/>
  <c r="J110"/>
  <c r="T195"/>
  <c r="T213"/>
  <c r="T222"/>
  <c r="BK231"/>
  <c r="J231"/>
  <c r="J122"/>
  <c r="R236"/>
  <c r="T243"/>
  <c r="BK259"/>
  <c r="J259"/>
  <c r="J130"/>
  <c i="14" r="P130"/>
  <c r="P182"/>
  <c r="P174"/>
  <c i="15" r="R161"/>
  <c r="R157"/>
  <c r="T176"/>
  <c r="T167"/>
  <c r="P196"/>
  <c i="16" r="BK186"/>
  <c r="J186"/>
  <c r="J101"/>
  <c r="BK284"/>
  <c r="J284"/>
  <c r="J103"/>
  <c r="P307"/>
  <c r="P485"/>
  <c r="T559"/>
  <c r="P638"/>
  <c r="P711"/>
  <c i="17" r="P332"/>
  <c r="T472"/>
  <c i="18" r="R138"/>
  <c r="R190"/>
  <c i="19" r="T186"/>
  <c r="P199"/>
  <c r="T204"/>
  <c r="P254"/>
  <c r="P253"/>
  <c r="R262"/>
  <c r="R259"/>
  <c i="20" r="R168"/>
  <c r="P196"/>
  <c r="T228"/>
  <c r="R248"/>
  <c i="21" r="P165"/>
  <c i="22" r="R194"/>
  <c i="23" r="P167"/>
  <c r="R233"/>
  <c i="24" r="P174"/>
  <c i="25" r="T132"/>
  <c r="P177"/>
  <c r="P176"/>
  <c i="26" r="P127"/>
  <c r="T202"/>
  <c i="27" r="P191"/>
  <c r="R211"/>
  <c i="28" r="P191"/>
  <c r="R211"/>
  <c i="29" r="T160"/>
  <c r="R206"/>
  <c i="30" r="R196"/>
  <c r="P290"/>
  <c i="31" r="R128"/>
  <c r="P196"/>
  <c r="P302"/>
  <c i="32" r="R196"/>
  <c r="T302"/>
  <c i="33" r="T171"/>
  <c i="34" r="T124"/>
  <c r="R171"/>
  <c i="35" r="BK124"/>
  <c r="J124"/>
  <c r="J98"/>
  <c r="P164"/>
  <c r="R195"/>
  <c i="36" r="P170"/>
  <c r="T226"/>
  <c i="37" r="P126"/>
  <c r="P170"/>
  <c r="T226"/>
  <c i="38" r="T123"/>
  <c r="BK129"/>
  <c r="J129"/>
  <c r="J100"/>
  <c i="39" r="P126"/>
  <c r="R129"/>
  <c i="40" r="R129"/>
  <c r="R124"/>
  <c r="R123"/>
  <c r="R135"/>
  <c i="41" r="P124"/>
  <c r="P121"/>
  <c r="P120"/>
  <c i="1" r="AU143"/>
  <c i="42" r="R124"/>
  <c r="R121"/>
  <c r="R120"/>
  <c i="43" r="T124"/>
  <c r="T121"/>
  <c r="T120"/>
  <c i="44" r="T129"/>
  <c r="P136"/>
  <c r="R148"/>
  <c i="2" r="R151"/>
  <c r="R233"/>
  <c r="P314"/>
  <c r="BK452"/>
  <c r="J452"/>
  <c r="J109"/>
  <c r="BK510"/>
  <c r="J510"/>
  <c r="J111"/>
  <c r="P557"/>
  <c r="T574"/>
  <c r="P602"/>
  <c r="T628"/>
  <c r="T668"/>
  <c r="BK686"/>
  <c r="J686"/>
  <c r="J121"/>
  <c r="R692"/>
  <c r="R691"/>
  <c r="P728"/>
  <c i="3" r="R200"/>
  <c r="T216"/>
  <c r="R331"/>
  <c r="P450"/>
  <c i="4" r="R135"/>
  <c r="R145"/>
  <c r="T170"/>
  <c r="P186"/>
  <c r="BK209"/>
  <c r="J209"/>
  <c r="J110"/>
  <c i="5" r="R158"/>
  <c r="P181"/>
  <c r="R190"/>
  <c r="BK194"/>
  <c r="J194"/>
  <c r="J111"/>
  <c r="T204"/>
  <c r="P221"/>
  <c r="P217"/>
  <c r="P256"/>
  <c r="P253"/>
  <c i="6" r="P163"/>
  <c r="R168"/>
  <c r="T181"/>
  <c r="T201"/>
  <c r="P225"/>
  <c r="BK235"/>
  <c r="J235"/>
  <c r="J124"/>
  <c r="P242"/>
  <c r="BK257"/>
  <c r="J257"/>
  <c r="J130"/>
  <c i="7" r="T130"/>
  <c r="R180"/>
  <c r="R172"/>
  <c i="8" r="P174"/>
  <c r="P165"/>
  <c r="T194"/>
  <c i="9" r="P152"/>
  <c r="T186"/>
  <c r="P304"/>
  <c r="T468"/>
  <c r="T412"/>
  <c r="BK507"/>
  <c r="J507"/>
  <c r="J111"/>
  <c r="T507"/>
  <c r="BK599"/>
  <c r="J599"/>
  <c r="J114"/>
  <c r="R622"/>
  <c r="P668"/>
  <c r="T668"/>
  <c r="R743"/>
  <c r="P801"/>
  <c i="10" r="BK142"/>
  <c r="J142"/>
  <c r="J102"/>
  <c r="R173"/>
  <c r="T200"/>
  <c r="R216"/>
  <c r="R263"/>
  <c r="R319"/>
  <c r="BK432"/>
  <c r="J432"/>
  <c r="J113"/>
  <c r="T455"/>
  <c i="11" r="T135"/>
  <c r="R146"/>
  <c r="P173"/>
  <c r="R189"/>
  <c r="BK212"/>
  <c r="J212"/>
  <c r="J110"/>
  <c i="12" r="R158"/>
  <c r="T204"/>
  <c r="BK226"/>
  <c r="J226"/>
  <c r="J121"/>
  <c r="BK254"/>
  <c r="J254"/>
  <c r="J126"/>
  <c r="T262"/>
  <c r="T259"/>
  <c i="13" r="T163"/>
  <c r="P171"/>
  <c r="R195"/>
  <c r="P213"/>
  <c r="BK226"/>
  <c r="J226"/>
  <c r="J120"/>
  <c r="P231"/>
  <c r="T236"/>
  <c r="P248"/>
  <c r="P259"/>
  <c r="BK268"/>
  <c r="J268"/>
  <c r="J134"/>
  <c i="14" r="R130"/>
  <c r="R182"/>
  <c r="R174"/>
  <c i="15" r="BK176"/>
  <c r="J176"/>
  <c r="J112"/>
  <c r="R192"/>
  <c r="T209"/>
  <c i="16" r="R152"/>
  <c r="P234"/>
  <c r="P284"/>
  <c r="T284"/>
  <c r="R307"/>
  <c r="BK446"/>
  <c r="J446"/>
  <c r="J107"/>
  <c r="R454"/>
  <c r="R512"/>
  <c r="P554"/>
  <c r="BK584"/>
  <c r="J584"/>
  <c r="J116"/>
  <c r="R618"/>
  <c r="P661"/>
  <c r="T678"/>
  <c r="P696"/>
  <c r="T711"/>
  <c i="17" r="P173"/>
  <c r="T200"/>
  <c r="R216"/>
  <c r="P268"/>
  <c r="BK328"/>
  <c r="J328"/>
  <c r="J111"/>
  <c r="T328"/>
  <c r="P444"/>
  <c r="BK467"/>
  <c r="J467"/>
  <c r="J115"/>
  <c r="R472"/>
  <c i="18" r="BK138"/>
  <c r="J138"/>
  <c r="J102"/>
  <c r="T138"/>
  <c r="P161"/>
  <c r="T173"/>
  <c r="P184"/>
  <c r="BK210"/>
  <c r="J210"/>
  <c r="J108"/>
  <c r="R215"/>
  <c i="19" r="R159"/>
  <c r="R172"/>
  <c r="P195"/>
  <c r="T195"/>
  <c r="T199"/>
  <c r="P204"/>
  <c r="T210"/>
  <c r="BK227"/>
  <c i="20" r="BK163"/>
  <c r="J163"/>
  <c r="J103"/>
  <c r="R171"/>
  <c r="BK196"/>
  <c r="J196"/>
  <c r="J107"/>
  <c r="BK228"/>
  <c r="J228"/>
  <c r="J120"/>
  <c r="P238"/>
  <c r="P248"/>
  <c r="T259"/>
  <c r="T257"/>
  <c r="R268"/>
  <c i="21" r="T130"/>
  <c r="T184"/>
  <c r="T176"/>
  <c i="22" r="T174"/>
  <c r="T165"/>
  <c r="BK194"/>
  <c i="23" r="BK167"/>
  <c r="J167"/>
  <c r="J102"/>
  <c r="R195"/>
  <c r="R242"/>
  <c r="R241"/>
  <c i="24" r="BK130"/>
  <c r="J130"/>
  <c r="J100"/>
  <c r="R157"/>
  <c r="T194"/>
  <c i="25" r="P132"/>
  <c r="P169"/>
  <c r="R177"/>
  <c r="R176"/>
  <c i="26" r="BK160"/>
  <c r="J160"/>
  <c r="J99"/>
  <c r="R202"/>
  <c i="27" r="P126"/>
  <c r="P125"/>
  <c r="P165"/>
  <c r="R200"/>
  <c r="R199"/>
  <c i="28" r="P165"/>
  <c r="R200"/>
  <c r="R199"/>
  <c i="29" r="P160"/>
  <c r="T186"/>
  <c r="P206"/>
  <c i="30" r="BK128"/>
  <c r="J128"/>
  <c r="J98"/>
  <c r="P196"/>
  <c r="BK290"/>
  <c r="J290"/>
  <c r="J102"/>
  <c r="T290"/>
  <c r="P314"/>
  <c r="P313"/>
  <c i="31" r="P128"/>
  <c r="R218"/>
  <c r="P290"/>
  <c r="BK317"/>
  <c r="J317"/>
  <c r="J105"/>
  <c i="32" r="BK196"/>
  <c r="J196"/>
  <c r="J100"/>
  <c r="P196"/>
  <c r="T196"/>
  <c r="P290"/>
  <c r="T290"/>
  <c r="P317"/>
  <c r="P316"/>
  <c i="33" r="T124"/>
  <c r="BK194"/>
  <c r="J194"/>
  <c r="J102"/>
  <c i="40" r="P132"/>
  <c i="41" r="R124"/>
  <c r="R121"/>
  <c r="R120"/>
  <c i="43" r="P124"/>
  <c r="P121"/>
  <c r="P120"/>
  <c i="1" r="AU145"/>
  <c i="45" r="P125"/>
  <c i="2" r="P151"/>
  <c r="T185"/>
  <c r="BK281"/>
  <c r="J281"/>
  <c r="J103"/>
  <c r="R314"/>
  <c r="R452"/>
  <c r="T510"/>
  <c r="R552"/>
  <c r="BK574"/>
  <c r="J574"/>
  <c r="J114"/>
  <c r="BK602"/>
  <c r="J602"/>
  <c r="J116"/>
  <c r="P628"/>
  <c r="T651"/>
  <c r="R686"/>
  <c r="P692"/>
  <c r="BK728"/>
  <c r="J728"/>
  <c r="J125"/>
  <c i="3" r="P142"/>
  <c r="R173"/>
  <c r="P216"/>
  <c r="R271"/>
  <c r="P327"/>
  <c r="BK422"/>
  <c r="J422"/>
  <c r="J113"/>
  <c r="T450"/>
  <c i="4" r="T158"/>
  <c r="BK186"/>
  <c r="J186"/>
  <c r="J107"/>
  <c r="R204"/>
  <c r="T209"/>
  <c i="5" r="P158"/>
  <c r="BK171"/>
  <c r="J171"/>
  <c r="J106"/>
  <c r="T181"/>
  <c r="P190"/>
  <c r="T194"/>
  <c r="R204"/>
  <c r="BK221"/>
  <c r="J221"/>
  <c r="J121"/>
  <c r="BK248"/>
  <c r="J248"/>
  <c r="J126"/>
  <c r="T256"/>
  <c r="T253"/>
  <c i="6" r="T163"/>
  <c r="R171"/>
  <c r="R181"/>
  <c r="T194"/>
  <c r="BK221"/>
  <c r="J221"/>
  <c r="J119"/>
  <c r="R225"/>
  <c r="P235"/>
  <c r="BK246"/>
  <c r="J246"/>
  <c r="J128"/>
  <c r="T257"/>
  <c r="T255"/>
  <c i="7" r="BK130"/>
  <c r="J130"/>
  <c r="J101"/>
  <c r="R161"/>
  <c i="8" r="P159"/>
  <c r="P155"/>
  <c r="BK194"/>
  <c r="R207"/>
  <c i="9" r="T152"/>
  <c r="R186"/>
  <c r="T221"/>
  <c r="R260"/>
  <c r="BK292"/>
  <c r="J292"/>
  <c r="J104"/>
  <c r="T292"/>
  <c r="P468"/>
  <c r="P412"/>
  <c r="T476"/>
  <c r="P507"/>
  <c r="P590"/>
  <c r="P599"/>
  <c r="P636"/>
  <c r="R668"/>
  <c r="BK743"/>
  <c r="J743"/>
  <c r="J119"/>
  <c r="R767"/>
  <c r="BK792"/>
  <c r="J792"/>
  <c r="J124"/>
  <c r="R801"/>
  <c i="10" r="BK173"/>
  <c r="J173"/>
  <c r="J105"/>
  <c r="BK216"/>
  <c r="J216"/>
  <c r="J109"/>
  <c r="T263"/>
  <c r="P319"/>
  <c r="P432"/>
  <c r="P460"/>
  <c i="11" r="R135"/>
  <c r="BK146"/>
  <c r="J146"/>
  <c r="J103"/>
  <c r="T161"/>
  <c r="BK189"/>
  <c r="J189"/>
  <c r="J107"/>
  <c r="T207"/>
  <c i="12" r="P186"/>
  <c r="P196"/>
  <c r="P200"/>
  <c r="R209"/>
  <c r="P226"/>
  <c r="P222"/>
  <c r="T254"/>
  <c r="T253"/>
  <c i="13" r="BK168"/>
  <c r="J168"/>
  <c r="J104"/>
  <c r="T171"/>
  <c r="R181"/>
  <c r="P202"/>
  <c r="R226"/>
  <c r="BK243"/>
  <c r="J243"/>
  <c r="J127"/>
  <c r="R248"/>
  <c r="P268"/>
  <c i="14" r="R163"/>
  <c i="15" r="P192"/>
  <c r="P209"/>
  <c i="16" r="BK234"/>
  <c r="J234"/>
  <c r="J102"/>
  <c r="R319"/>
  <c r="T446"/>
  <c r="T403"/>
  <c r="BK512"/>
  <c r="J512"/>
  <c r="J112"/>
  <c r="R559"/>
  <c r="T584"/>
  <c r="R638"/>
  <c r="T661"/>
  <c r="R696"/>
  <c r="P702"/>
  <c r="T742"/>
  <c i="17" r="BK142"/>
  <c r="J142"/>
  <c r="J102"/>
  <c r="BK200"/>
  <c r="J200"/>
  <c r="J106"/>
  <c r="T216"/>
  <c r="R268"/>
  <c r="R328"/>
  <c r="T444"/>
  <c r="P472"/>
  <c i="18" r="P135"/>
  <c r="P138"/>
  <c r="BK161"/>
  <c r="J161"/>
  <c r="J104"/>
  <c r="R173"/>
  <c r="R184"/>
  <c r="P210"/>
  <c r="BK215"/>
  <c r="J215"/>
  <c r="J110"/>
  <c i="19" r="BK159"/>
  <c r="BK172"/>
  <c r="J172"/>
  <c r="J106"/>
  <c r="P186"/>
  <c r="BK210"/>
  <c r="J210"/>
  <c r="J114"/>
  <c r="R227"/>
  <c r="R223"/>
  <c r="T254"/>
  <c r="T253"/>
  <c i="20" r="P163"/>
  <c r="BK171"/>
  <c r="J171"/>
  <c r="J105"/>
  <c r="R187"/>
  <c r="BK219"/>
  <c r="J219"/>
  <c r="J117"/>
  <c r="P224"/>
  <c r="BK233"/>
  <c r="J233"/>
  <c r="J122"/>
  <c r="T245"/>
  <c r="BK259"/>
  <c r="J259"/>
  <c r="J130"/>
  <c i="21" r="R130"/>
  <c r="P184"/>
  <c r="P176"/>
  <c i="22" r="R174"/>
  <c r="R165"/>
  <c r="R190"/>
  <c r="R207"/>
  <c i="23" r="T133"/>
  <c r="R167"/>
  <c r="BK233"/>
  <c r="J233"/>
  <c r="J104"/>
  <c r="T242"/>
  <c r="T241"/>
  <c i="24" r="T130"/>
  <c r="R174"/>
  <c i="25" r="BK152"/>
  <c r="J152"/>
  <c r="J101"/>
  <c r="BK169"/>
  <c r="J169"/>
  <c r="J102"/>
  <c r="BK187"/>
  <c r="J187"/>
  <c r="J108"/>
  <c i="26" r="T160"/>
  <c r="P221"/>
  <c r="P220"/>
  <c i="27" r="T165"/>
  <c r="T191"/>
  <c r="T211"/>
  <c i="28" r="T165"/>
  <c r="T200"/>
  <c i="29" r="R126"/>
  <c r="BK186"/>
  <c r="J186"/>
  <c r="J101"/>
  <c r="T195"/>
  <c r="T194"/>
  <c i="30" r="P128"/>
  <c r="T218"/>
  <c r="R290"/>
  <c r="BK314"/>
  <c r="J314"/>
  <c r="J105"/>
  <c i="31" r="T196"/>
  <c r="R290"/>
  <c r="R317"/>
  <c r="R316"/>
  <c i="32" r="T128"/>
  <c r="T127"/>
  <c r="T126"/>
  <c r="R218"/>
  <c r="P302"/>
  <c r="T317"/>
  <c r="T316"/>
  <c i="33" r="R124"/>
  <c r="P171"/>
  <c i="34" r="BK124"/>
  <c r="J124"/>
  <c r="J98"/>
  <c r="BK194"/>
  <c r="J194"/>
  <c r="J102"/>
  <c i="35" r="T124"/>
  <c r="R164"/>
  <c r="T195"/>
  <c i="36" r="T126"/>
  <c r="BK226"/>
  <c r="BK225"/>
  <c r="J225"/>
  <c r="J101"/>
  <c r="R248"/>
  <c i="37" r="BK126"/>
  <c r="J126"/>
  <c r="J98"/>
  <c r="T170"/>
  <c r="BK248"/>
  <c r="J248"/>
  <c r="J103"/>
  <c i="38" r="R123"/>
  <c r="R129"/>
  <c i="39" r="P123"/>
  <c r="P122"/>
  <c r="P121"/>
  <c i="1" r="AU141"/>
  <c i="40" r="T135"/>
  <c i="44" r="R129"/>
  <c r="T142"/>
  <c i="4" r="BK135"/>
  <c r="P138"/>
  <c r="BK145"/>
  <c r="J145"/>
  <c r="J103"/>
  <c r="R158"/>
  <c r="BK181"/>
  <c r="J181"/>
  <c r="J106"/>
  <c r="T181"/>
  <c r="P204"/>
  <c i="5" r="T171"/>
  <c r="T190"/>
  <c r="T199"/>
  <c r="T221"/>
  <c r="T217"/>
  <c r="T248"/>
  <c r="T247"/>
  <c r="R256"/>
  <c r="R253"/>
  <c i="6" r="BK168"/>
  <c r="J168"/>
  <c r="J104"/>
  <c r="T171"/>
  <c r="R194"/>
  <c r="R212"/>
  <c r="BK225"/>
  <c r="J225"/>
  <c r="J120"/>
  <c r="R230"/>
  <c r="T235"/>
  <c r="R246"/>
  <c r="P266"/>
  <c i="7" r="BK161"/>
  <c r="J161"/>
  <c r="J102"/>
  <c r="BK180"/>
  <c r="J180"/>
  <c r="J104"/>
  <c i="8" r="BK159"/>
  <c r="J159"/>
  <c r="J105"/>
  <c r="BK174"/>
  <c r="J174"/>
  <c r="J111"/>
  <c r="P190"/>
  <c r="T207"/>
  <c i="13" r="T268"/>
  <c i="14" r="P163"/>
  <c r="T182"/>
  <c r="T174"/>
  <c i="15" r="P176"/>
  <c r="P167"/>
  <c r="BK196"/>
  <c r="J196"/>
  <c r="J121"/>
  <c r="BK209"/>
  <c r="J209"/>
  <c r="J125"/>
  <c i="16" r="T152"/>
  <c r="R234"/>
  <c r="T319"/>
  <c r="P446"/>
  <c r="P403"/>
  <c r="T454"/>
  <c r="R485"/>
  <c r="BK559"/>
  <c r="J559"/>
  <c r="J114"/>
  <c r="P584"/>
  <c r="BK638"/>
  <c r="J638"/>
  <c r="J118"/>
  <c r="R661"/>
  <c r="BK696"/>
  <c r="J696"/>
  <c r="J122"/>
  <c r="R711"/>
  <c i="17" r="T142"/>
  <c r="T141"/>
  <c r="P200"/>
  <c r="BK216"/>
  <c r="R332"/>
  <c r="P467"/>
  <c i="18" r="T135"/>
  <c r="T146"/>
  <c r="P173"/>
  <c r="P190"/>
  <c r="T215"/>
  <c i="19" r="T159"/>
  <c r="BK186"/>
  <c r="J186"/>
  <c r="J107"/>
  <c r="BK199"/>
  <c r="J199"/>
  <c r="J112"/>
  <c r="R210"/>
  <c r="T227"/>
  <c r="T223"/>
  <c r="P262"/>
  <c r="P259"/>
  <c i="20" r="T163"/>
  <c r="P171"/>
  <c r="T187"/>
  <c r="P219"/>
  <c r="R224"/>
  <c r="P233"/>
  <c r="T238"/>
  <c r="T248"/>
  <c i="21" r="P130"/>
  <c r="BK184"/>
  <c r="J184"/>
  <c r="J104"/>
  <c i="22" r="T159"/>
  <c r="T155"/>
  <c r="BK174"/>
  <c r="J174"/>
  <c r="J111"/>
  <c r="P194"/>
  <c r="P193"/>
  <c r="P207"/>
  <c i="23" r="P133"/>
  <c r="R161"/>
  <c r="P195"/>
  <c r="BK242"/>
  <c r="J242"/>
  <c r="J107"/>
  <c i="24" r="R130"/>
  <c r="R129"/>
  <c r="R128"/>
  <c r="T157"/>
  <c r="P194"/>
  <c i="25" r="T152"/>
  <c r="T177"/>
  <c r="T176"/>
  <c i="26" r="T127"/>
  <c r="P202"/>
  <c i="27" r="T126"/>
  <c r="T125"/>
  <c r="BK191"/>
  <c r="J191"/>
  <c r="J101"/>
  <c r="R191"/>
  <c r="BK211"/>
  <c r="J211"/>
  <c r="J104"/>
  <c i="28" r="T126"/>
  <c r="BK191"/>
  <c r="J191"/>
  <c r="J101"/>
  <c r="R191"/>
  <c r="BK211"/>
  <c r="J211"/>
  <c r="J104"/>
  <c i="29" r="P126"/>
  <c r="R186"/>
  <c r="BK206"/>
  <c r="J206"/>
  <c r="J104"/>
  <c i="30" r="BK218"/>
  <c r="J218"/>
  <c r="J101"/>
  <c r="T314"/>
  <c r="T313"/>
  <c i="31" r="BK128"/>
  <c r="P218"/>
  <c r="T290"/>
  <c r="P317"/>
  <c r="P316"/>
  <c i="32" r="R128"/>
  <c r="P218"/>
  <c r="BK302"/>
  <c r="J302"/>
  <c r="J103"/>
  <c r="R317"/>
  <c r="R316"/>
  <c i="33" r="BK171"/>
  <c r="J171"/>
  <c r="J101"/>
  <c r="T194"/>
  <c i="34" r="R124"/>
  <c r="R123"/>
  <c r="R122"/>
  <c r="T194"/>
  <c i="35" r="BK164"/>
  <c r="J164"/>
  <c r="J101"/>
  <c i="36" r="BK126"/>
  <c r="J126"/>
  <c r="J98"/>
  <c r="R226"/>
  <c r="R225"/>
  <c i="37" r="R170"/>
  <c r="R248"/>
  <c i="38" r="BK123"/>
  <c r="J123"/>
  <c r="J98"/>
  <c r="R126"/>
  <c i="39" r="R123"/>
  <c r="R122"/>
  <c r="R121"/>
  <c r="T129"/>
  <c i="40" r="P129"/>
  <c r="P124"/>
  <c r="P123"/>
  <c i="1" r="AU142"/>
  <c i="40" r="R132"/>
  <c i="43" r="BK124"/>
  <c r="J124"/>
  <c r="J99"/>
  <c i="44" r="R136"/>
  <c r="P142"/>
  <c r="P141"/>
  <c r="P148"/>
  <c i="45" r="T125"/>
  <c r="BK137"/>
  <c r="J137"/>
  <c r="J100"/>
  <c r="T137"/>
  <c r="T144"/>
  <c i="2" r="BK151"/>
  <c r="R185"/>
  <c r="BK314"/>
  <c r="J314"/>
  <c r="J105"/>
  <c r="T401"/>
  <c r="BK483"/>
  <c r="J483"/>
  <c r="J110"/>
  <c r="T483"/>
  <c r="P552"/>
  <c r="T552"/>
  <c r="P574"/>
  <c r="R580"/>
  <c r="R628"/>
  <c r="P668"/>
  <c r="BK692"/>
  <c r="J692"/>
  <c r="J123"/>
  <c r="T701"/>
  <c i="3" r="P200"/>
  <c r="R216"/>
  <c r="BK331"/>
  <c r="J331"/>
  <c r="J112"/>
  <c r="T422"/>
  <c r="BK450"/>
  <c r="J450"/>
  <c r="J116"/>
  <c i="9" r="R152"/>
  <c r="R221"/>
  <c r="BK260"/>
  <c r="J260"/>
  <c r="J103"/>
  <c r="T260"/>
  <c r="R292"/>
  <c r="P476"/>
  <c r="P534"/>
  <c r="R590"/>
  <c r="BK622"/>
  <c r="J622"/>
  <c r="J115"/>
  <c r="T636"/>
  <c r="R696"/>
  <c r="BK767"/>
  <c r="J767"/>
  <c r="J120"/>
  <c r="P786"/>
  <c r="T801"/>
  <c i="10" r="T142"/>
  <c r="T141"/>
  <c r="T173"/>
  <c r="R208"/>
  <c r="T208"/>
  <c r="BK323"/>
  <c r="J323"/>
  <c r="J112"/>
  <c r="R432"/>
  <c r="P455"/>
  <c r="T460"/>
  <c i="11" r="BK138"/>
  <c r="J138"/>
  <c r="J102"/>
  <c r="P146"/>
  <c r="BK173"/>
  <c r="J173"/>
  <c r="J105"/>
  <c r="P189"/>
  <c r="R212"/>
  <c i="12" r="T158"/>
  <c r="P171"/>
  <c r="BK186"/>
  <c r="J186"/>
  <c r="J107"/>
  <c r="BK191"/>
  <c r="J191"/>
  <c r="J109"/>
  <c r="R191"/>
  <c r="R196"/>
  <c r="R200"/>
  <c r="BK209"/>
  <c r="J209"/>
  <c r="J113"/>
  <c r="P254"/>
  <c r="P253"/>
  <c r="R262"/>
  <c r="R259"/>
  <c i="13" r="T168"/>
  <c r="P181"/>
  <c r="BK202"/>
  <c r="J202"/>
  <c r="J112"/>
  <c r="BK213"/>
  <c r="J213"/>
  <c r="J115"/>
  <c r="R222"/>
  <c r="T231"/>
  <c r="BK236"/>
  <c r="J236"/>
  <c r="J124"/>
  <c r="P243"/>
  <c r="T248"/>
  <c r="R268"/>
  <c i="14" r="BK163"/>
  <c r="J163"/>
  <c r="J102"/>
  <c r="BK182"/>
  <c r="J182"/>
  <c r="J104"/>
  <c i="15" r="T161"/>
  <c r="T157"/>
  <c r="R196"/>
  <c r="R195"/>
  <c i="16" r="P186"/>
  <c r="T234"/>
  <c r="R284"/>
  <c r="BK307"/>
  <c r="J307"/>
  <c r="J104"/>
  <c r="T307"/>
  <c r="BK454"/>
  <c r="J454"/>
  <c r="J110"/>
  <c r="P512"/>
  <c r="P559"/>
  <c r="P576"/>
  <c r="T576"/>
  <c r="P618"/>
  <c r="BK661"/>
  <c r="J661"/>
  <c r="J119"/>
  <c r="R678"/>
  <c r="BK711"/>
  <c r="J711"/>
  <c r="J125"/>
  <c r="P742"/>
  <c i="17" r="P142"/>
  <c r="P141"/>
  <c r="BK173"/>
  <c r="J173"/>
  <c r="J105"/>
  <c r="R200"/>
  <c r="P216"/>
  <c r="T332"/>
  <c r="T467"/>
  <c i="18" r="R135"/>
  <c r="R146"/>
  <c r="BK173"/>
  <c r="J173"/>
  <c r="J105"/>
  <c r="T190"/>
  <c r="P215"/>
  <c i="20" r="R163"/>
  <c r="P168"/>
  <c r="BK187"/>
  <c r="J187"/>
  <c r="J106"/>
  <c r="R196"/>
  <c r="BK224"/>
  <c r="J224"/>
  <c r="J119"/>
  <c r="P228"/>
  <c r="R233"/>
  <c r="BK245"/>
  <c r="J245"/>
  <c r="J127"/>
  <c r="R245"/>
  <c r="P268"/>
  <c i="21" r="R165"/>
  <c i="22" r="P159"/>
  <c r="P155"/>
  <c r="BK190"/>
  <c r="J190"/>
  <c r="J118"/>
  <c r="T194"/>
  <c r="T193"/>
  <c r="T207"/>
  <c i="23" r="BK161"/>
  <c r="J161"/>
  <c r="J101"/>
  <c r="BK195"/>
  <c r="J195"/>
  <c r="J103"/>
  <c r="T233"/>
  <c i="24" r="P157"/>
  <c r="BK194"/>
  <c r="J194"/>
  <c r="J103"/>
  <c i="25" r="R132"/>
  <c r="R131"/>
  <c r="R169"/>
  <c r="P187"/>
  <c r="P186"/>
  <c i="26" r="P160"/>
  <c r="BK221"/>
  <c i="27" r="BK165"/>
  <c r="J165"/>
  <c r="J100"/>
  <c r="P200"/>
  <c r="P199"/>
  <c i="28" r="P126"/>
  <c r="P125"/>
  <c r="R165"/>
  <c r="T191"/>
  <c r="P211"/>
  <c i="29" r="BK160"/>
  <c r="J160"/>
  <c r="J100"/>
  <c r="P186"/>
  <c r="R195"/>
  <c r="R194"/>
  <c i="30" r="T128"/>
  <c r="T127"/>
  <c r="T126"/>
  <c r="BK196"/>
  <c r="J196"/>
  <c r="J100"/>
  <c r="T196"/>
  <c r="R314"/>
  <c r="R313"/>
  <c i="31" r="BK196"/>
  <c r="J196"/>
  <c r="J100"/>
  <c r="R196"/>
  <c r="BK290"/>
  <c r="J290"/>
  <c r="J102"/>
  <c r="T302"/>
  <c i="32" r="BK128"/>
  <c r="J128"/>
  <c r="J98"/>
  <c r="BK218"/>
  <c r="J218"/>
  <c r="J101"/>
  <c r="BK290"/>
  <c r="J290"/>
  <c r="J102"/>
  <c r="R290"/>
  <c r="BK317"/>
  <c r="J317"/>
  <c r="J105"/>
  <c i="33" r="BK124"/>
  <c r="J124"/>
  <c r="J98"/>
  <c r="R171"/>
  <c r="R194"/>
  <c i="34" r="BK171"/>
  <c r="J171"/>
  <c r="J101"/>
  <c r="P194"/>
  <c i="35" r="R124"/>
  <c r="R123"/>
  <c r="R122"/>
  <c r="P195"/>
  <c i="36" r="P126"/>
  <c r="P125"/>
  <c r="T170"/>
  <c r="P248"/>
  <c i="37" r="BK170"/>
  <c r="J170"/>
  <c r="J100"/>
  <c r="P226"/>
  <c r="T248"/>
  <c i="38" r="P123"/>
  <c r="T126"/>
  <c i="40" r="BK132"/>
  <c r="J132"/>
  <c r="J101"/>
  <c r="BK135"/>
  <c r="J135"/>
  <c r="J102"/>
  <c i="41" r="T124"/>
  <c r="T121"/>
  <c r="T120"/>
  <c i="42" r="P124"/>
  <c r="P121"/>
  <c r="P120"/>
  <c i="1" r="AU144"/>
  <c i="44" r="P129"/>
  <c r="P128"/>
  <c r="P127"/>
  <c i="1" r="AU146"/>
  <c i="44" r="T136"/>
  <c r="R142"/>
  <c r="R141"/>
  <c r="T148"/>
  <c i="45" r="BK125"/>
  <c r="J125"/>
  <c r="J98"/>
  <c r="P137"/>
  <c r="BK144"/>
  <c r="J144"/>
  <c r="J101"/>
  <c r="R144"/>
  <c i="2" r="P185"/>
  <c r="P281"/>
  <c r="P401"/>
  <c r="R483"/>
  <c r="BK552"/>
  <c r="J552"/>
  <c r="J112"/>
  <c r="T580"/>
  <c r="P651"/>
  <c r="P701"/>
  <c i="3" r="BK142"/>
  <c r="J142"/>
  <c r="J102"/>
  <c r="BK173"/>
  <c r="J173"/>
  <c r="J105"/>
  <c r="T200"/>
  <c r="P208"/>
  <c r="R208"/>
  <c r="T208"/>
  <c r="P271"/>
  <c r="BK327"/>
  <c r="J327"/>
  <c r="J111"/>
  <c r="T327"/>
  <c r="R422"/>
  <c r="BK445"/>
  <c r="J445"/>
  <c r="J115"/>
  <c r="R450"/>
  <c i="4" r="P170"/>
  <c r="T204"/>
  <c i="5" r="R171"/>
  <c r="R186"/>
  <c r="P199"/>
  <c i="6" r="BK171"/>
  <c r="J171"/>
  <c r="J105"/>
  <c r="BK201"/>
  <c r="J201"/>
  <c r="J112"/>
  <c r="T225"/>
  <c r="P246"/>
  <c r="BK266"/>
  <c r="J266"/>
  <c r="J134"/>
  <c i="7" r="P161"/>
  <c i="8" r="R159"/>
  <c r="R155"/>
  <c r="R190"/>
  <c i="9" r="BK186"/>
  <c r="J186"/>
  <c r="J101"/>
  <c r="P260"/>
  <c r="P292"/>
  <c r="BK534"/>
  <c r="J534"/>
  <c r="J112"/>
  <c r="BK636"/>
  <c r="J636"/>
  <c r="J116"/>
  <c r="T743"/>
  <c r="P792"/>
  <c r="P791"/>
  <c r="P826"/>
  <c i="10" r="P173"/>
  <c r="R200"/>
  <c r="P216"/>
  <c r="P263"/>
  <c r="BK319"/>
  <c r="J319"/>
  <c r="J111"/>
  <c r="T319"/>
  <c r="T432"/>
  <c r="R455"/>
  <c i="11" r="T146"/>
  <c r="R173"/>
  <c r="T189"/>
  <c r="P212"/>
  <c i="12" r="R171"/>
  <c r="P204"/>
  <c r="BK262"/>
  <c r="J262"/>
  <c r="J131"/>
  <c i="13" r="R171"/>
  <c r="P195"/>
  <c r="P222"/>
  <c r="R231"/>
  <c r="R243"/>
  <c r="T259"/>
  <c r="T257"/>
  <c i="14" r="T130"/>
  <c i="15" r="BK161"/>
  <c r="J161"/>
  <c r="J106"/>
  <c r="T196"/>
  <c r="T195"/>
  <c i="16" r="P152"/>
  <c r="T186"/>
  <c r="BK319"/>
  <c r="J319"/>
  <c r="J105"/>
  <c r="R446"/>
  <c r="R403"/>
  <c r="BK485"/>
  <c r="J485"/>
  <c r="J111"/>
  <c r="T485"/>
  <c r="BK554"/>
  <c r="J554"/>
  <c r="J113"/>
  <c r="T554"/>
  <c r="R584"/>
  <c r="T618"/>
  <c r="BK678"/>
  <c r="J678"/>
  <c r="J120"/>
  <c r="BK702"/>
  <c r="J702"/>
  <c r="J124"/>
  <c r="T702"/>
  <c r="T701"/>
  <c r="R742"/>
  <c i="17" r="R142"/>
  <c r="R173"/>
  <c r="BK208"/>
  <c r="J208"/>
  <c r="J107"/>
  <c r="BK268"/>
  <c r="J268"/>
  <c r="J110"/>
  <c r="T268"/>
  <c r="P328"/>
  <c r="BK444"/>
  <c r="J444"/>
  <c r="J113"/>
  <c r="BK472"/>
  <c r="J472"/>
  <c r="J116"/>
  <c i="18" r="BK135"/>
  <c r="J135"/>
  <c r="J101"/>
  <c r="P146"/>
  <c r="T161"/>
  <c r="BK184"/>
  <c r="J184"/>
  <c r="J106"/>
  <c r="T184"/>
  <c r="R210"/>
  <c i="19" r="T172"/>
  <c r="R195"/>
  <c r="R199"/>
  <c r="BK204"/>
  <c r="J204"/>
  <c r="J113"/>
  <c r="R204"/>
  <c r="P227"/>
  <c r="P223"/>
  <c r="BK254"/>
  <c r="J254"/>
  <c r="J127"/>
  <c r="BK262"/>
  <c r="BK259"/>
  <c r="J259"/>
  <c r="J129"/>
  <c i="20" r="T171"/>
  <c r="T196"/>
  <c r="T219"/>
  <c r="R228"/>
  <c r="T233"/>
  <c r="R238"/>
  <c r="P245"/>
  <c r="R259"/>
  <c r="R257"/>
  <c r="BK268"/>
  <c r="J268"/>
  <c r="J134"/>
  <c i="21" r="BK165"/>
  <c r="J165"/>
  <c r="J102"/>
  <c r="R184"/>
  <c r="R176"/>
  <c i="22" r="BK159"/>
  <c r="J159"/>
  <c r="J105"/>
  <c r="P190"/>
  <c r="BK207"/>
  <c r="J207"/>
  <c r="J124"/>
  <c i="23" r="BK133"/>
  <c r="P161"/>
  <c r="T167"/>
  <c r="P233"/>
  <c i="24" r="BK157"/>
  <c r="J157"/>
  <c r="J101"/>
  <c r="T174"/>
  <c i="25" r="P152"/>
  <c r="T169"/>
  <c r="R187"/>
  <c r="R186"/>
  <c i="26" r="R127"/>
  <c r="BK202"/>
  <c r="J202"/>
  <c r="J100"/>
  <c r="T221"/>
  <c r="T220"/>
  <c i="27" r="BK126"/>
  <c r="J126"/>
  <c r="J98"/>
  <c r="R165"/>
  <c r="T200"/>
  <c r="T199"/>
  <c i="28" r="BK126"/>
  <c r="J126"/>
  <c r="J98"/>
  <c r="BK165"/>
  <c r="J165"/>
  <c r="J100"/>
  <c r="BK200"/>
  <c r="BK199"/>
  <c r="J199"/>
  <c r="J102"/>
  <c r="T211"/>
  <c i="29" r="T126"/>
  <c r="T125"/>
  <c r="T124"/>
  <c r="P195"/>
  <c r="P194"/>
  <c i="30" r="P218"/>
  <c i="31" r="BK218"/>
  <c r="J218"/>
  <c r="J101"/>
  <c r="BK302"/>
  <c r="J302"/>
  <c r="J103"/>
  <c r="T317"/>
  <c r="T316"/>
  <c i="34" r="P124"/>
  <c r="P123"/>
  <c r="P122"/>
  <c i="1" r="AU136"/>
  <c i="34" r="T171"/>
  <c i="35" r="T164"/>
  <c i="36" r="BK170"/>
  <c r="J170"/>
  <c r="J100"/>
  <c r="P226"/>
  <c r="P225"/>
  <c r="T248"/>
  <c i="37" r="R126"/>
  <c r="R125"/>
  <c r="BK226"/>
  <c r="J226"/>
  <c r="J102"/>
  <c r="P248"/>
  <c i="38" r="P126"/>
  <c r="P129"/>
  <c i="39" r="T123"/>
  <c r="T122"/>
  <c r="T121"/>
  <c r="BK129"/>
  <c r="J129"/>
  <c r="J100"/>
  <c i="40" r="BK129"/>
  <c r="J129"/>
  <c r="J100"/>
  <c r="P135"/>
  <c i="42" r="T124"/>
  <c r="T121"/>
  <c r="T120"/>
  <c i="44" r="BK129"/>
  <c r="J129"/>
  <c r="J98"/>
  <c r="BK136"/>
  <c r="J136"/>
  <c r="J101"/>
  <c r="BK142"/>
  <c r="BK141"/>
  <c r="J141"/>
  <c r="J103"/>
  <c r="BK148"/>
  <c r="J148"/>
  <c r="J106"/>
  <c i="45" r="R125"/>
  <c r="R137"/>
  <c r="P144"/>
  <c r="BK152"/>
  <c r="J152"/>
  <c r="J103"/>
  <c r="P152"/>
  <c r="R152"/>
  <c r="T152"/>
  <c i="2" r="BK449"/>
  <c r="J449"/>
  <c r="J107"/>
  <c r="BK740"/>
  <c r="J740"/>
  <c r="J127"/>
  <c i="3" r="BK442"/>
  <c r="J442"/>
  <c r="J114"/>
  <c i="4" r="BK207"/>
  <c r="J207"/>
  <c r="J109"/>
  <c i="5" r="BK184"/>
  <c r="J184"/>
  <c r="J108"/>
  <c r="BK251"/>
  <c r="J251"/>
  <c r="J127"/>
  <c r="BK260"/>
  <c r="J260"/>
  <c r="J132"/>
  <c i="6" r="BK217"/>
  <c r="J217"/>
  <c r="J117"/>
  <c i="12" r="BK220"/>
  <c r="J220"/>
  <c r="J117"/>
  <c r="BK224"/>
  <c r="J224"/>
  <c r="J120"/>
  <c i="13" r="BK160"/>
  <c r="J160"/>
  <c r="J101"/>
  <c r="BK179"/>
  <c r="J179"/>
  <c r="J109"/>
  <c r="BK265"/>
  <c r="J265"/>
  <c r="J132"/>
  <c r="BK271"/>
  <c r="J271"/>
  <c r="J135"/>
  <c i="16" r="BK403"/>
  <c r="J403"/>
  <c r="J106"/>
  <c i="19" r="BK219"/>
  <c r="J219"/>
  <c r="J117"/>
  <c r="BK225"/>
  <c r="J225"/>
  <c r="J121"/>
  <c r="BK247"/>
  <c r="J247"/>
  <c r="J123"/>
  <c i="2" r="BK681"/>
  <c r="J681"/>
  <c r="J120"/>
  <c i="5" r="BK213"/>
  <c r="J213"/>
  <c r="J116"/>
  <c i="6" r="BK160"/>
  <c r="J160"/>
  <c r="J101"/>
  <c r="BK233"/>
  <c r="J233"/>
  <c r="J123"/>
  <c i="7" r="BK183"/>
  <c r="J183"/>
  <c r="J105"/>
  <c i="8" r="BK166"/>
  <c r="J166"/>
  <c r="J107"/>
  <c r="BK182"/>
  <c r="J182"/>
  <c r="J113"/>
  <c r="BK210"/>
  <c r="J210"/>
  <c r="J125"/>
  <c i="9" r="BK780"/>
  <c r="J780"/>
  <c r="J121"/>
  <c i="11" r="BK210"/>
  <c r="J210"/>
  <c r="J109"/>
  <c i="12" r="BK189"/>
  <c r="J189"/>
  <c r="J108"/>
  <c r="BK257"/>
  <c r="J257"/>
  <c r="J127"/>
  <c r="BK266"/>
  <c r="J266"/>
  <c r="J132"/>
  <c i="13" r="BK211"/>
  <c r="J211"/>
  <c r="J114"/>
  <c r="BK220"/>
  <c r="J220"/>
  <c r="J118"/>
  <c r="BK229"/>
  <c r="J229"/>
  <c r="J121"/>
  <c i="20" r="BK243"/>
  <c r="J243"/>
  <c r="J126"/>
  <c i="22" r="BK187"/>
  <c r="J187"/>
  <c r="J116"/>
  <c r="BK210"/>
  <c r="J210"/>
  <c r="J125"/>
  <c i="27" r="BK162"/>
  <c r="J162"/>
  <c r="J99"/>
  <c i="28" r="BK162"/>
  <c r="J162"/>
  <c r="J99"/>
  <c i="31" r="BK324"/>
  <c r="J324"/>
  <c r="J106"/>
  <c i="32" r="BK192"/>
  <c r="J192"/>
  <c r="J99"/>
  <c r="BK324"/>
  <c r="J324"/>
  <c r="J106"/>
  <c i="35" r="BK161"/>
  <c r="J161"/>
  <c r="J100"/>
  <c i="39" r="BK132"/>
  <c r="J132"/>
  <c r="J101"/>
  <c i="40" r="BK125"/>
  <c r="J125"/>
  <c r="J98"/>
  <c i="5" r="BK209"/>
  <c r="J209"/>
  <c r="J114"/>
  <c r="BK211"/>
  <c r="J211"/>
  <c r="J115"/>
  <c r="BK219"/>
  <c r="J219"/>
  <c r="J120"/>
  <c r="BK241"/>
  <c r="J241"/>
  <c r="J122"/>
  <c i="8" r="BK151"/>
  <c r="J151"/>
  <c r="J102"/>
  <c r="BK153"/>
  <c r="J153"/>
  <c r="J103"/>
  <c r="BK172"/>
  <c r="J172"/>
  <c r="J110"/>
  <c r="BK180"/>
  <c r="J180"/>
  <c r="J112"/>
  <c r="BK204"/>
  <c r="J204"/>
  <c r="J122"/>
  <c i="9" r="BK473"/>
  <c r="J473"/>
  <c r="J108"/>
  <c i="10" r="BK169"/>
  <c r="J169"/>
  <c r="J104"/>
  <c i="12" r="BK214"/>
  <c r="J214"/>
  <c r="J114"/>
  <c r="BK249"/>
  <c r="J249"/>
  <c r="J123"/>
  <c i="13" r="BK241"/>
  <c r="J241"/>
  <c r="J126"/>
  <c r="BK263"/>
  <c r="J263"/>
  <c r="J131"/>
  <c i="15" r="BK168"/>
  <c r="J168"/>
  <c r="J108"/>
  <c r="BK172"/>
  <c r="J172"/>
  <c r="J110"/>
  <c r="BK186"/>
  <c r="J186"/>
  <c r="J115"/>
  <c r="BK204"/>
  <c r="J204"/>
  <c r="J122"/>
  <c r="BK206"/>
  <c r="J206"/>
  <c r="J123"/>
  <c i="16" r="BK754"/>
  <c r="BK753"/>
  <c r="J753"/>
  <c r="J127"/>
  <c i="17" r="BK165"/>
  <c r="J165"/>
  <c r="J103"/>
  <c r="BK464"/>
  <c r="J464"/>
  <c r="J114"/>
  <c i="18" r="BK213"/>
  <c r="J213"/>
  <c r="J109"/>
  <c i="19" r="BK166"/>
  <c r="J166"/>
  <c r="J103"/>
  <c r="BK221"/>
  <c r="J221"/>
  <c r="J118"/>
  <c r="BK257"/>
  <c r="J257"/>
  <c r="J128"/>
  <c i="22" r="BK180"/>
  <c r="J180"/>
  <c r="J112"/>
  <c i="30" r="BK192"/>
  <c r="J192"/>
  <c r="J99"/>
  <c r="BK320"/>
  <c r="J320"/>
  <c r="J106"/>
  <c i="36" r="BK253"/>
  <c r="J253"/>
  <c r="J104"/>
  <c i="3" r="BK165"/>
  <c r="J165"/>
  <c r="J103"/>
  <c r="BK169"/>
  <c r="J169"/>
  <c r="J104"/>
  <c i="5" r="BK169"/>
  <c r="J169"/>
  <c r="J105"/>
  <c r="BK245"/>
  <c r="J245"/>
  <c r="J124"/>
  <c i="6" r="BK228"/>
  <c r="J228"/>
  <c r="J121"/>
  <c r="BK261"/>
  <c r="J261"/>
  <c r="J131"/>
  <c i="8" r="BK155"/>
  <c r="J155"/>
  <c r="J104"/>
  <c i="9" r="BK838"/>
  <c r="J838"/>
  <c r="J128"/>
  <c i="10" r="BK452"/>
  <c r="J452"/>
  <c r="J114"/>
  <c i="12" r="BK167"/>
  <c r="J167"/>
  <c r="J104"/>
  <c r="BK247"/>
  <c r="J247"/>
  <c r="J122"/>
  <c i="13" r="BK176"/>
  <c r="J176"/>
  <c r="J107"/>
  <c r="BK209"/>
  <c r="J209"/>
  <c r="J113"/>
  <c i="15" r="BK157"/>
  <c r="J157"/>
  <c r="J105"/>
  <c r="BK170"/>
  <c r="J170"/>
  <c r="J109"/>
  <c r="BK182"/>
  <c r="J182"/>
  <c r="J113"/>
  <c r="BK184"/>
  <c r="J184"/>
  <c r="J114"/>
  <c r="BK189"/>
  <c r="J189"/>
  <c r="J117"/>
  <c i="19" r="BK189"/>
  <c r="J189"/>
  <c r="J108"/>
  <c r="BK249"/>
  <c r="J249"/>
  <c r="J124"/>
  <c i="20" r="BK160"/>
  <c r="J160"/>
  <c r="J101"/>
  <c r="BK231"/>
  <c r="J231"/>
  <c r="J121"/>
  <c i="22" r="BK153"/>
  <c r="J153"/>
  <c r="J103"/>
  <c r="BK168"/>
  <c r="J168"/>
  <c r="J108"/>
  <c r="BK202"/>
  <c r="J202"/>
  <c r="J121"/>
  <c r="BK204"/>
  <c r="J204"/>
  <c r="J122"/>
  <c i="33" r="BK168"/>
  <c r="J168"/>
  <c r="J100"/>
  <c i="42" r="BK127"/>
  <c r="J127"/>
  <c r="J100"/>
  <c i="6" r="BK208"/>
  <c r="J208"/>
  <c r="J113"/>
  <c r="BK238"/>
  <c r="J238"/>
  <c r="J125"/>
  <c r="BK263"/>
  <c r="J263"/>
  <c r="J132"/>
  <c r="BK269"/>
  <c r="J269"/>
  <c r="J135"/>
  <c i="7" r="BK172"/>
  <c r="J172"/>
  <c r="J103"/>
  <c i="8" r="BK170"/>
  <c r="J170"/>
  <c r="J109"/>
  <c r="BK184"/>
  <c r="J184"/>
  <c r="J114"/>
  <c i="9" r="BK412"/>
  <c r="J412"/>
  <c r="J106"/>
  <c i="10" r="BK165"/>
  <c r="J165"/>
  <c r="J103"/>
  <c i="12" r="BK165"/>
  <c r="J165"/>
  <c r="J103"/>
  <c r="BK169"/>
  <c r="J169"/>
  <c r="J105"/>
  <c i="13" r="BK216"/>
  <c r="J216"/>
  <c r="J116"/>
  <c r="BK218"/>
  <c r="J218"/>
  <c r="J117"/>
  <c r="BK234"/>
  <c r="J234"/>
  <c r="J123"/>
  <c i="14" r="BK186"/>
  <c r="J186"/>
  <c r="J105"/>
  <c i="15" r="BK154"/>
  <c r="J154"/>
  <c r="J103"/>
  <c r="BK212"/>
  <c r="J212"/>
  <c r="J126"/>
  <c i="19" r="BK191"/>
  <c r="J191"/>
  <c r="J109"/>
  <c r="BK215"/>
  <c r="J215"/>
  <c r="J115"/>
  <c r="BK217"/>
  <c r="J217"/>
  <c r="J116"/>
  <c i="20" r="BK222"/>
  <c r="J222"/>
  <c r="J118"/>
  <c r="BK265"/>
  <c r="J265"/>
  <c r="J132"/>
  <c i="22" r="BK155"/>
  <c r="J155"/>
  <c r="J104"/>
  <c r="BK170"/>
  <c r="J170"/>
  <c r="J109"/>
  <c i="25" r="BK172"/>
  <c r="J172"/>
  <c r="J103"/>
  <c i="36" r="BK166"/>
  <c r="J166"/>
  <c r="J99"/>
  <c i="37" r="BK253"/>
  <c r="J253"/>
  <c r="J104"/>
  <c i="40" r="BK127"/>
  <c r="J127"/>
  <c r="J99"/>
  <c i="5" r="BK165"/>
  <c r="J165"/>
  <c r="J103"/>
  <c r="BK167"/>
  <c r="J167"/>
  <c r="J104"/>
  <c i="6" r="BK176"/>
  <c r="J176"/>
  <c r="J107"/>
  <c r="BK179"/>
  <c r="J179"/>
  <c r="J109"/>
  <c r="BK215"/>
  <c r="J215"/>
  <c r="J116"/>
  <c r="BK219"/>
  <c r="J219"/>
  <c r="J118"/>
  <c r="BK240"/>
  <c r="J240"/>
  <c r="J126"/>
  <c i="8" r="BK168"/>
  <c r="J168"/>
  <c r="J108"/>
  <c r="BK187"/>
  <c r="J187"/>
  <c r="J116"/>
  <c r="BK202"/>
  <c r="J202"/>
  <c r="J121"/>
  <c i="15" r="BK152"/>
  <c r="J152"/>
  <c r="J102"/>
  <c i="16" r="BK691"/>
  <c r="J691"/>
  <c r="J121"/>
  <c i="17" r="BK169"/>
  <c r="J169"/>
  <c r="J104"/>
  <c i="19" r="BK168"/>
  <c r="J168"/>
  <c r="J104"/>
  <c r="BK251"/>
  <c r="J251"/>
  <c r="J125"/>
  <c r="BK266"/>
  <c r="J266"/>
  <c r="J133"/>
  <c i="20" r="BK203"/>
  <c r="J203"/>
  <c r="J108"/>
  <c r="BK207"/>
  <c r="J207"/>
  <c r="J110"/>
  <c r="BK263"/>
  <c r="J263"/>
  <c r="J131"/>
  <c i="22" r="BK151"/>
  <c r="J151"/>
  <c r="J102"/>
  <c r="BK184"/>
  <c r="J184"/>
  <c r="J114"/>
  <c i="23" r="BK247"/>
  <c r="J247"/>
  <c r="J109"/>
  <c i="25" r="BK174"/>
  <c r="J174"/>
  <c r="J104"/>
  <c i="26" r="BK231"/>
  <c r="J231"/>
  <c r="J103"/>
  <c i="29" r="BK157"/>
  <c r="J157"/>
  <c r="J99"/>
  <c i="33" r="BK164"/>
  <c r="J164"/>
  <c r="J99"/>
  <c i="40" r="BK138"/>
  <c r="J138"/>
  <c r="J103"/>
  <c i="41" r="BK122"/>
  <c r="J122"/>
  <c r="J98"/>
  <c i="42" r="BK122"/>
  <c r="J122"/>
  <c r="J98"/>
  <c i="44" r="BK134"/>
  <c r="J134"/>
  <c r="J100"/>
  <c i="12" r="BK216"/>
  <c r="J216"/>
  <c r="J115"/>
  <c r="BK218"/>
  <c r="J218"/>
  <c r="J116"/>
  <c i="13" r="BK239"/>
  <c r="J239"/>
  <c r="J125"/>
  <c i="20" r="BK217"/>
  <c r="J217"/>
  <c r="J116"/>
  <c r="BK236"/>
  <c r="J236"/>
  <c r="J123"/>
  <c r="BK241"/>
  <c r="J241"/>
  <c r="J125"/>
  <c i="21" r="BK176"/>
  <c r="J176"/>
  <c r="J103"/>
  <c r="BK187"/>
  <c r="J187"/>
  <c r="J105"/>
  <c i="22" r="BK182"/>
  <c r="J182"/>
  <c r="J113"/>
  <c i="24" r="BK200"/>
  <c r="J200"/>
  <c r="J104"/>
  <c r="BK203"/>
  <c r="J203"/>
  <c r="J106"/>
  <c i="30" r="BK299"/>
  <c r="J299"/>
  <c r="J103"/>
  <c i="31" r="BK192"/>
  <c r="J192"/>
  <c r="J99"/>
  <c i="34" r="BK164"/>
  <c r="J164"/>
  <c r="J99"/>
  <c i="43" r="BK122"/>
  <c r="J122"/>
  <c r="J98"/>
  <c r="BK127"/>
  <c r="J127"/>
  <c r="J100"/>
  <c i="45" r="BK134"/>
  <c r="J134"/>
  <c r="J99"/>
  <c i="5" r="BK215"/>
  <c r="J215"/>
  <c r="J117"/>
  <c r="BK243"/>
  <c r="J243"/>
  <c r="J123"/>
  <c i="6" r="BK210"/>
  <c r="J210"/>
  <c r="J114"/>
  <c i="12" r="BK251"/>
  <c r="J251"/>
  <c r="J124"/>
  <c i="14" r="BK174"/>
  <c r="J174"/>
  <c r="J103"/>
  <c i="15" r="BK174"/>
  <c r="J174"/>
  <c r="J111"/>
  <c i="16" r="BK451"/>
  <c r="J451"/>
  <c r="J108"/>
  <c i="19" r="BK170"/>
  <c r="J170"/>
  <c r="J105"/>
  <c r="BK193"/>
  <c r="J193"/>
  <c r="J110"/>
  <c i="20" r="BK205"/>
  <c r="J205"/>
  <c r="J109"/>
  <c r="BK210"/>
  <c r="J210"/>
  <c r="J112"/>
  <c r="BK213"/>
  <c r="J213"/>
  <c r="J114"/>
  <c r="BK215"/>
  <c r="J215"/>
  <c r="J115"/>
  <c r="BK271"/>
  <c r="J271"/>
  <c r="J135"/>
  <c i="22" r="BK166"/>
  <c r="J166"/>
  <c r="J107"/>
  <c r="BK172"/>
  <c r="J172"/>
  <c r="J110"/>
  <c i="23" r="BK239"/>
  <c r="J239"/>
  <c r="J105"/>
  <c i="26" r="BK124"/>
  <c r="J124"/>
  <c r="J97"/>
  <c i="34" r="BK168"/>
  <c r="J168"/>
  <c r="J100"/>
  <c i="35" r="BK157"/>
  <c r="J157"/>
  <c r="J99"/>
  <c i="37" r="BK166"/>
  <c r="J166"/>
  <c r="J99"/>
  <c i="38" r="BK132"/>
  <c r="J132"/>
  <c r="J101"/>
  <c i="41" r="BK127"/>
  <c r="J127"/>
  <c r="J100"/>
  <c i="44" r="BK132"/>
  <c r="J132"/>
  <c r="J99"/>
  <c r="BK151"/>
  <c r="J151"/>
  <c r="J107"/>
  <c i="45" r="BK149"/>
  <c r="J149"/>
  <c r="J102"/>
  <c i="44" r="J142"/>
  <c r="J104"/>
  <c i="45" r="J117"/>
  <c r="BE128"/>
  <c r="BE126"/>
  <c r="BE140"/>
  <c r="J120"/>
  <c r="BE157"/>
  <c r="E85"/>
  <c r="F92"/>
  <c r="BE155"/>
  <c r="BE142"/>
  <c r="BE150"/>
  <c r="BE153"/>
  <c i="44" r="BK128"/>
  <c r="BK127"/>
  <c r="J127"/>
  <c r="J96"/>
  <c i="45" r="BE138"/>
  <c r="BE130"/>
  <c r="BE132"/>
  <c r="BE135"/>
  <c r="BE145"/>
  <c r="BE147"/>
  <c i="44" r="J89"/>
  <c r="J91"/>
  <c r="J124"/>
  <c r="BE133"/>
  <c r="BE137"/>
  <c r="BE143"/>
  <c r="BE131"/>
  <c r="BE135"/>
  <c r="BE138"/>
  <c r="BE145"/>
  <c r="F92"/>
  <c r="F123"/>
  <c r="E85"/>
  <c r="BE139"/>
  <c r="BE146"/>
  <c r="BE130"/>
  <c r="BE144"/>
  <c r="BE149"/>
  <c r="BE152"/>
  <c r="BE150"/>
  <c i="43" r="E85"/>
  <c r="J89"/>
  <c r="F92"/>
  <c r="J116"/>
  <c r="BF128"/>
  <c r="F91"/>
  <c r="BF125"/>
  <c r="BF126"/>
  <c r="J92"/>
  <c r="BF123"/>
  <c i="42" r="J92"/>
  <c r="F91"/>
  <c r="J114"/>
  <c r="E85"/>
  <c r="J116"/>
  <c r="BF123"/>
  <c r="BF125"/>
  <c r="BF126"/>
  <c r="BF128"/>
  <c r="F92"/>
  <c i="41" r="J91"/>
  <c r="F116"/>
  <c r="J92"/>
  <c r="J114"/>
  <c r="F117"/>
  <c r="BE123"/>
  <c r="BE125"/>
  <c r="E85"/>
  <c r="BE128"/>
  <c r="BE126"/>
  <c i="40" r="F92"/>
  <c r="F119"/>
  <c r="BF131"/>
  <c r="E85"/>
  <c r="J89"/>
  <c r="J120"/>
  <c r="BF137"/>
  <c r="J119"/>
  <c r="BF136"/>
  <c r="BF126"/>
  <c r="BF139"/>
  <c r="BF128"/>
  <c r="BF130"/>
  <c r="BF133"/>
  <c r="BF134"/>
  <c i="39" r="E85"/>
  <c r="J91"/>
  <c r="BF125"/>
  <c r="BF127"/>
  <c r="J92"/>
  <c r="F117"/>
  <c r="BF124"/>
  <c r="BF133"/>
  <c r="F92"/>
  <c r="J115"/>
  <c r="BF131"/>
  <c r="BF128"/>
  <c r="BF130"/>
  <c i="37" r="BK125"/>
  <c r="J125"/>
  <c r="J97"/>
  <c i="38" r="J91"/>
  <c r="J92"/>
  <c r="J115"/>
  <c r="BE124"/>
  <c r="BE125"/>
  <c r="F92"/>
  <c r="F117"/>
  <c r="BE127"/>
  <c r="BE130"/>
  <c r="BE131"/>
  <c i="37" r="BK225"/>
  <c r="J225"/>
  <c r="J101"/>
  <c i="38" r="E111"/>
  <c r="BE128"/>
  <c r="BE133"/>
  <c i="36" r="BK125"/>
  <c r="J125"/>
  <c r="J97"/>
  <c i="37" r="E114"/>
  <c r="BF143"/>
  <c r="BF159"/>
  <c r="BF198"/>
  <c r="BF232"/>
  <c r="BF254"/>
  <c r="BF127"/>
  <c r="BF139"/>
  <c r="BF146"/>
  <c r="BF155"/>
  <c r="BF213"/>
  <c i="36" r="J226"/>
  <c r="J102"/>
  <c i="37" r="BF177"/>
  <c r="BF200"/>
  <c r="BF207"/>
  <c r="BF221"/>
  <c r="BF133"/>
  <c r="BF167"/>
  <c r="BF216"/>
  <c r="BF218"/>
  <c r="BF242"/>
  <c r="BF246"/>
  <c r="BF249"/>
  <c r="F121"/>
  <c r="BF149"/>
  <c r="BF180"/>
  <c r="BF183"/>
  <c r="BF189"/>
  <c r="BF195"/>
  <c r="BF209"/>
  <c r="BF224"/>
  <c r="BF235"/>
  <c r="BF241"/>
  <c r="BF130"/>
  <c r="BF162"/>
  <c r="BF192"/>
  <c r="BF204"/>
  <c r="BF230"/>
  <c r="J89"/>
  <c r="BF137"/>
  <c r="BF174"/>
  <c r="BF202"/>
  <c r="BF211"/>
  <c r="BF237"/>
  <c r="BF171"/>
  <c r="BF186"/>
  <c r="BF227"/>
  <c r="BF239"/>
  <c r="BF251"/>
  <c i="36" r="F121"/>
  <c r="BE143"/>
  <c r="BE167"/>
  <c r="BE189"/>
  <c r="BE192"/>
  <c r="BE224"/>
  <c r="BE146"/>
  <c i="35" r="BK123"/>
  <c r="J123"/>
  <c r="J97"/>
  <c i="36" r="J89"/>
  <c r="BE149"/>
  <c r="BE155"/>
  <c r="BE159"/>
  <c r="BE221"/>
  <c r="E85"/>
  <c r="BE127"/>
  <c r="BE177"/>
  <c r="BE213"/>
  <c r="BE216"/>
  <c r="BE231"/>
  <c r="BE247"/>
  <c r="BE254"/>
  <c r="BE171"/>
  <c r="BE174"/>
  <c r="BE209"/>
  <c r="BE249"/>
  <c r="BE251"/>
  <c r="BE162"/>
  <c r="BE180"/>
  <c r="BE186"/>
  <c r="BE195"/>
  <c r="BE198"/>
  <c r="BE200"/>
  <c r="BE202"/>
  <c r="BE207"/>
  <c r="BE211"/>
  <c r="BE218"/>
  <c r="BE227"/>
  <c r="BE239"/>
  <c r="BE183"/>
  <c r="BE233"/>
  <c r="BE237"/>
  <c r="BE130"/>
  <c r="BE133"/>
  <c r="BE137"/>
  <c r="BE139"/>
  <c r="BE204"/>
  <c r="BE229"/>
  <c r="BE242"/>
  <c r="BE244"/>
  <c i="35" r="F92"/>
  <c r="BF135"/>
  <c r="BF138"/>
  <c r="BF144"/>
  <c r="BF153"/>
  <c r="BF130"/>
  <c r="BF165"/>
  <c r="BF167"/>
  <c r="BF188"/>
  <c i="34" r="BK123"/>
  <c r="J123"/>
  <c r="J97"/>
  <c i="35" r="BF141"/>
  <c r="BF180"/>
  <c r="BF186"/>
  <c r="J89"/>
  <c r="BF147"/>
  <c r="BF184"/>
  <c r="BF194"/>
  <c r="E112"/>
  <c r="BF128"/>
  <c r="BF151"/>
  <c r="BF162"/>
  <c r="BF170"/>
  <c r="BF174"/>
  <c r="BF176"/>
  <c r="BF190"/>
  <c r="BF199"/>
  <c r="BF125"/>
  <c r="BF132"/>
  <c r="BF172"/>
  <c r="BF196"/>
  <c r="BF158"/>
  <c r="BF178"/>
  <c r="BF182"/>
  <c r="BF192"/>
  <c i="34" r="BF147"/>
  <c r="BF150"/>
  <c r="BF165"/>
  <c r="BF179"/>
  <c r="F119"/>
  <c r="BF125"/>
  <c r="BF128"/>
  <c r="BF154"/>
  <c r="BF133"/>
  <c r="BF158"/>
  <c r="BF189"/>
  <c r="J89"/>
  <c r="E112"/>
  <c r="BF131"/>
  <c r="BF181"/>
  <c r="BF183"/>
  <c r="BF187"/>
  <c r="BF141"/>
  <c r="BF144"/>
  <c r="BF160"/>
  <c r="BF169"/>
  <c r="BF185"/>
  <c r="BF191"/>
  <c r="BF193"/>
  <c i="33" r="BK123"/>
  <c r="J123"/>
  <c r="J97"/>
  <c i="34" r="BF135"/>
  <c r="BF138"/>
  <c r="BF172"/>
  <c r="BF174"/>
  <c r="BF177"/>
  <c r="BF195"/>
  <c r="BF198"/>
  <c i="33" r="BE133"/>
  <c r="BE135"/>
  <c r="BE147"/>
  <c r="BE183"/>
  <c r="BE185"/>
  <c r="BE187"/>
  <c r="BE191"/>
  <c r="E112"/>
  <c r="F119"/>
  <c r="BE144"/>
  <c r="BE172"/>
  <c r="BE179"/>
  <c r="J89"/>
  <c r="BE138"/>
  <c r="BE141"/>
  <c r="BE150"/>
  <c r="BE169"/>
  <c r="BE195"/>
  <c r="BE198"/>
  <c r="BE177"/>
  <c i="32" r="BK127"/>
  <c r="J127"/>
  <c r="J97"/>
  <c r="BK316"/>
  <c r="J316"/>
  <c r="J104"/>
  <c i="33" r="BE125"/>
  <c r="BE128"/>
  <c r="BE131"/>
  <c r="BE154"/>
  <c r="BE158"/>
  <c r="BE160"/>
  <c r="BE165"/>
  <c r="BE174"/>
  <c r="BE181"/>
  <c r="BE189"/>
  <c r="BE193"/>
  <c i="32" r="E85"/>
  <c r="BF182"/>
  <c r="BF200"/>
  <c r="BF215"/>
  <c r="BF270"/>
  <c r="BF291"/>
  <c r="BF294"/>
  <c r="BF303"/>
  <c r="BF318"/>
  <c i="31" r="J128"/>
  <c r="J98"/>
  <c i="32" r="F92"/>
  <c r="J120"/>
  <c r="BF132"/>
  <c r="BF150"/>
  <c r="BF152"/>
  <c r="BF155"/>
  <c r="BF168"/>
  <c r="BF231"/>
  <c r="BF237"/>
  <c r="BF240"/>
  <c r="BF258"/>
  <c i="31" r="BK316"/>
  <c r="J316"/>
  <c r="J104"/>
  <c i="32" r="BF158"/>
  <c r="BF171"/>
  <c r="BF209"/>
  <c r="BF212"/>
  <c r="BF246"/>
  <c r="BF252"/>
  <c r="BF261"/>
  <c r="BF279"/>
  <c r="BF306"/>
  <c r="BF161"/>
  <c r="BF188"/>
  <c r="BF197"/>
  <c r="BF219"/>
  <c r="BF224"/>
  <c r="BF255"/>
  <c r="BF276"/>
  <c r="BF282"/>
  <c r="BF138"/>
  <c r="BF141"/>
  <c r="BF144"/>
  <c r="BF206"/>
  <c r="BF227"/>
  <c r="BF233"/>
  <c r="BF243"/>
  <c r="BF249"/>
  <c r="BF264"/>
  <c r="BF273"/>
  <c r="BF299"/>
  <c r="BF325"/>
  <c r="BF164"/>
  <c r="BF174"/>
  <c r="BF286"/>
  <c r="BF321"/>
  <c r="BF129"/>
  <c r="BF135"/>
  <c r="BF147"/>
  <c r="BF186"/>
  <c r="BF193"/>
  <c r="BF221"/>
  <c r="BF229"/>
  <c r="BF267"/>
  <c r="BF281"/>
  <c r="BF297"/>
  <c r="BF313"/>
  <c i="30" r="BK313"/>
  <c r="J313"/>
  <c r="J104"/>
  <c i="31" r="F92"/>
  <c r="BF141"/>
  <c r="BF152"/>
  <c r="BF174"/>
  <c r="BF209"/>
  <c r="BF255"/>
  <c r="BF258"/>
  <c r="BF276"/>
  <c r="BF279"/>
  <c r="BF291"/>
  <c r="E85"/>
  <c r="J120"/>
  <c r="BF155"/>
  <c r="BF224"/>
  <c r="BF237"/>
  <c i="30" r="BK127"/>
  <c r="J127"/>
  <c r="J97"/>
  <c i="31" r="BF135"/>
  <c r="BF138"/>
  <c r="BF164"/>
  <c r="BF168"/>
  <c r="BF249"/>
  <c r="BF264"/>
  <c r="BF294"/>
  <c r="BF303"/>
  <c r="BF147"/>
  <c r="BF182"/>
  <c r="BF193"/>
  <c r="BF197"/>
  <c r="BF200"/>
  <c r="BF206"/>
  <c r="BF227"/>
  <c r="BF240"/>
  <c r="BF299"/>
  <c r="BF129"/>
  <c r="BF161"/>
  <c r="BF186"/>
  <c r="BF188"/>
  <c r="BF215"/>
  <c r="BF219"/>
  <c r="BF221"/>
  <c r="BF233"/>
  <c r="BF246"/>
  <c r="BF273"/>
  <c r="BF306"/>
  <c r="BF132"/>
  <c r="BF150"/>
  <c r="BF158"/>
  <c r="BF212"/>
  <c r="BF229"/>
  <c r="BF252"/>
  <c r="BF282"/>
  <c r="BF286"/>
  <c r="BF297"/>
  <c r="BF318"/>
  <c r="BF144"/>
  <c r="BF261"/>
  <c r="BF321"/>
  <c r="BF325"/>
  <c r="BF171"/>
  <c r="BF231"/>
  <c r="BF243"/>
  <c r="BF267"/>
  <c r="BF270"/>
  <c r="BF281"/>
  <c r="BF313"/>
  <c i="30" r="J89"/>
  <c r="BE164"/>
  <c r="BE168"/>
  <c r="BE186"/>
  <c r="BE242"/>
  <c r="BE244"/>
  <c r="BE246"/>
  <c r="BE253"/>
  <c r="BE265"/>
  <c i="29" r="J195"/>
  <c r="J103"/>
  <c i="30" r="BE215"/>
  <c r="BE238"/>
  <c r="BE289"/>
  <c r="BE291"/>
  <c r="BE303"/>
  <c r="E85"/>
  <c r="BE129"/>
  <c r="BE174"/>
  <c r="BE200"/>
  <c r="BE212"/>
  <c r="BE219"/>
  <c r="BE227"/>
  <c r="BE234"/>
  <c r="BE274"/>
  <c r="BE300"/>
  <c r="BE158"/>
  <c r="BE209"/>
  <c r="F123"/>
  <c r="BE135"/>
  <c r="BE138"/>
  <c r="BE155"/>
  <c r="BE182"/>
  <c r="BE188"/>
  <c r="BE197"/>
  <c r="BE221"/>
  <c r="BE224"/>
  <c r="BE256"/>
  <c r="BE259"/>
  <c r="BE262"/>
  <c r="BE310"/>
  <c i="29" r="J126"/>
  <c r="J98"/>
  <c i="30" r="BE206"/>
  <c r="BE268"/>
  <c r="BE277"/>
  <c r="BE294"/>
  <c r="BE297"/>
  <c r="BE141"/>
  <c r="BE144"/>
  <c r="BE147"/>
  <c r="BE171"/>
  <c r="BE232"/>
  <c r="BE250"/>
  <c r="BE271"/>
  <c r="BE321"/>
  <c r="BE132"/>
  <c r="BE150"/>
  <c r="BE152"/>
  <c r="BE161"/>
  <c r="BE193"/>
  <c r="BE229"/>
  <c r="BE280"/>
  <c r="BE283"/>
  <c r="BE286"/>
  <c r="BE315"/>
  <c r="BE318"/>
  <c i="29" r="E85"/>
  <c r="F121"/>
  <c r="BF147"/>
  <c r="BF161"/>
  <c r="BF164"/>
  <c r="J89"/>
  <c r="BF130"/>
  <c r="BF132"/>
  <c r="BF140"/>
  <c i="28" r="BK125"/>
  <c r="J125"/>
  <c r="J97"/>
  <c r="J200"/>
  <c r="J103"/>
  <c i="29" r="BF175"/>
  <c r="BF177"/>
  <c r="BF182"/>
  <c r="BF185"/>
  <c r="BF127"/>
  <c r="BF143"/>
  <c r="BF151"/>
  <c r="BF153"/>
  <c r="BF158"/>
  <c r="BF167"/>
  <c r="BF190"/>
  <c r="BF201"/>
  <c r="BF203"/>
  <c r="BF173"/>
  <c r="BF187"/>
  <c r="BF199"/>
  <c r="BF205"/>
  <c r="BF207"/>
  <c r="BF210"/>
  <c r="BF134"/>
  <c r="BF137"/>
  <c r="BF170"/>
  <c r="BF179"/>
  <c r="BF196"/>
  <c i="27" r="BK199"/>
  <c r="J199"/>
  <c r="J102"/>
  <c i="28" r="F92"/>
  <c r="BF127"/>
  <c r="BF175"/>
  <c r="E114"/>
  <c r="BF143"/>
  <c r="BF158"/>
  <c r="BF169"/>
  <c r="BF172"/>
  <c r="BF206"/>
  <c r="BF208"/>
  <c r="BF133"/>
  <c r="BF146"/>
  <c r="BF152"/>
  <c r="BF163"/>
  <c r="BF178"/>
  <c r="BF180"/>
  <c r="BF184"/>
  <c r="BF187"/>
  <c r="BF190"/>
  <c r="BF212"/>
  <c r="BF130"/>
  <c r="BF195"/>
  <c r="J89"/>
  <c r="BF135"/>
  <c r="BF204"/>
  <c r="BF201"/>
  <c r="BF215"/>
  <c i="27" r="BK125"/>
  <c r="J125"/>
  <c r="J97"/>
  <c i="28" r="BF137"/>
  <c r="BF140"/>
  <c r="BF156"/>
  <c r="BF166"/>
  <c r="BF192"/>
  <c r="BF210"/>
  <c r="BF182"/>
  <c i="26" r="J127"/>
  <c r="J98"/>
  <c i="27" r="BE130"/>
  <c r="BE180"/>
  <c r="BE140"/>
  <c r="BE143"/>
  <c r="BE184"/>
  <c r="E85"/>
  <c r="F121"/>
  <c r="BE133"/>
  <c r="BE137"/>
  <c r="BE146"/>
  <c r="BE158"/>
  <c r="BE178"/>
  <c i="26" r="J221"/>
  <c r="J102"/>
  <c i="27" r="BE152"/>
  <c r="BE156"/>
  <c r="BE212"/>
  <c r="BE204"/>
  <c r="BE206"/>
  <c r="BE208"/>
  <c r="J89"/>
  <c r="BE135"/>
  <c r="BE192"/>
  <c r="BE127"/>
  <c r="BE172"/>
  <c r="BE175"/>
  <c r="BE195"/>
  <c r="BE210"/>
  <c r="BE215"/>
  <c r="BE163"/>
  <c r="BE166"/>
  <c r="BE169"/>
  <c r="BE182"/>
  <c r="BE187"/>
  <c r="BE190"/>
  <c r="BE201"/>
  <c i="26" r="BE156"/>
  <c r="BE188"/>
  <c r="BE218"/>
  <c r="J92"/>
  <c r="BE128"/>
  <c r="BE184"/>
  <c r="BE232"/>
  <c r="E113"/>
  <c r="BE138"/>
  <c r="BE141"/>
  <c r="BE144"/>
  <c r="BE165"/>
  <c r="BE190"/>
  <c r="BE194"/>
  <c r="BE196"/>
  <c r="BE198"/>
  <c r="BE200"/>
  <c r="BE203"/>
  <c r="BE205"/>
  <c r="BE207"/>
  <c r="BE209"/>
  <c r="BE211"/>
  <c r="BE230"/>
  <c r="J89"/>
  <c r="BE148"/>
  <c i="25" r="J132"/>
  <c r="J100"/>
  <c r="BK186"/>
  <c r="J186"/>
  <c r="J107"/>
  <c i="26" r="BE132"/>
  <c r="BE135"/>
  <c r="BE169"/>
  <c r="BE192"/>
  <c r="BE219"/>
  <c r="BE222"/>
  <c i="25" r="J177"/>
  <c r="J106"/>
  <c i="26" r="F92"/>
  <c r="BE225"/>
  <c r="BE161"/>
  <c r="BE174"/>
  <c r="BE179"/>
  <c r="BE213"/>
  <c r="BE215"/>
  <c r="BE217"/>
  <c r="BE223"/>
  <c r="BE125"/>
  <c r="BE152"/>
  <c r="BE228"/>
  <c i="24" r="BK129"/>
  <c r="J129"/>
  <c r="J99"/>
  <c i="25" r="BE139"/>
  <c r="BE143"/>
  <c r="BE160"/>
  <c r="BE175"/>
  <c r="J94"/>
  <c r="BE136"/>
  <c r="BE164"/>
  <c r="BE171"/>
  <c r="BE178"/>
  <c r="BE147"/>
  <c r="BE150"/>
  <c r="BE182"/>
  <c r="BE184"/>
  <c r="BE190"/>
  <c r="E85"/>
  <c r="F94"/>
  <c r="BE145"/>
  <c r="BE146"/>
  <c r="BE167"/>
  <c r="BE170"/>
  <c r="J91"/>
  <c r="BE133"/>
  <c r="BE192"/>
  <c r="BE156"/>
  <c r="BE168"/>
  <c r="BE173"/>
  <c r="BE180"/>
  <c r="BE153"/>
  <c r="BE188"/>
  <c i="24" r="BE131"/>
  <c r="BE134"/>
  <c r="BE138"/>
  <c r="BE142"/>
  <c r="BE146"/>
  <c r="BE158"/>
  <c r="BE184"/>
  <c i="23" r="J133"/>
  <c r="J100"/>
  <c i="24" r="J91"/>
  <c r="E116"/>
  <c r="BE133"/>
  <c r="BE153"/>
  <c r="BE179"/>
  <c r="BE204"/>
  <c r="J94"/>
  <c r="F125"/>
  <c r="BE162"/>
  <c r="BE169"/>
  <c r="BE172"/>
  <c r="BE175"/>
  <c r="BE151"/>
  <c r="BE161"/>
  <c r="BE132"/>
  <c r="BE149"/>
  <c r="BE150"/>
  <c r="BE168"/>
  <c r="BE201"/>
  <c i="23" r="BK241"/>
  <c r="J241"/>
  <c r="J106"/>
  <c i="24" r="BE165"/>
  <c r="BE166"/>
  <c r="BE148"/>
  <c r="BE171"/>
  <c r="BE183"/>
  <c r="BE187"/>
  <c r="BE176"/>
  <c r="BE180"/>
  <c r="BE188"/>
  <c r="BE191"/>
  <c r="BE195"/>
  <c r="BE197"/>
  <c r="BE198"/>
  <c i="23" r="E85"/>
  <c r="F94"/>
  <c r="BE154"/>
  <c r="BE162"/>
  <c r="BE163"/>
  <c r="BE171"/>
  <c r="BE186"/>
  <c r="BE190"/>
  <c r="BE200"/>
  <c r="BE206"/>
  <c r="BE219"/>
  <c r="BE226"/>
  <c r="BE227"/>
  <c r="BE134"/>
  <c r="BE136"/>
  <c r="BE137"/>
  <c r="BE153"/>
  <c r="BE155"/>
  <c r="BE175"/>
  <c r="BE185"/>
  <c r="BE210"/>
  <c r="BE214"/>
  <c r="BE232"/>
  <c r="J94"/>
  <c r="BE142"/>
  <c r="BE150"/>
  <c r="BE157"/>
  <c r="BE164"/>
  <c r="BE174"/>
  <c r="BE176"/>
  <c r="BE184"/>
  <c r="BE203"/>
  <c r="BE211"/>
  <c r="BE215"/>
  <c r="BE223"/>
  <c r="BE234"/>
  <c r="BE244"/>
  <c r="BE248"/>
  <c i="22" r="J194"/>
  <c r="J120"/>
  <c i="23" r="J91"/>
  <c r="BE152"/>
  <c r="BE166"/>
  <c r="BE187"/>
  <c r="BE202"/>
  <c r="BE207"/>
  <c r="BE218"/>
  <c r="BE222"/>
  <c r="BE228"/>
  <c r="BE231"/>
  <c r="BE236"/>
  <c r="BE182"/>
  <c r="BE183"/>
  <c r="BE192"/>
  <c r="BE196"/>
  <c r="BE240"/>
  <c r="BE243"/>
  <c r="BE135"/>
  <c r="BE138"/>
  <c r="BE146"/>
  <c r="BE168"/>
  <c r="BE179"/>
  <c r="BE189"/>
  <c r="BE193"/>
  <c r="BE198"/>
  <c r="BE237"/>
  <c i="22" r="BF157"/>
  <c r="BF169"/>
  <c r="BF177"/>
  <c r="BF183"/>
  <c r="BF188"/>
  <c r="BF192"/>
  <c r="E135"/>
  <c r="BF176"/>
  <c r="BF178"/>
  <c r="BF191"/>
  <c r="BF196"/>
  <c r="BF197"/>
  <c r="BF203"/>
  <c r="F95"/>
  <c r="F146"/>
  <c r="BF181"/>
  <c r="BF195"/>
  <c r="BF205"/>
  <c r="BF208"/>
  <c r="J143"/>
  <c r="BF152"/>
  <c r="BF160"/>
  <c r="BF209"/>
  <c r="BF211"/>
  <c i="21" r="BK129"/>
  <c r="J129"/>
  <c r="J100"/>
  <c i="22" r="J146"/>
  <c r="BF156"/>
  <c r="BF171"/>
  <c r="BF175"/>
  <c r="BF198"/>
  <c r="BF154"/>
  <c r="BF158"/>
  <c r="BF161"/>
  <c r="BF167"/>
  <c r="BF173"/>
  <c r="BF185"/>
  <c r="J145"/>
  <c r="BF162"/>
  <c r="BF163"/>
  <c r="BF164"/>
  <c r="BF179"/>
  <c r="BF201"/>
  <c r="BF199"/>
  <c r="BF200"/>
  <c i="21" r="J93"/>
  <c r="BF132"/>
  <c r="BF141"/>
  <c r="BF145"/>
  <c r="BF149"/>
  <c r="BF159"/>
  <c r="BF171"/>
  <c r="BF174"/>
  <c r="BF182"/>
  <c r="F96"/>
  <c r="J125"/>
  <c r="BF136"/>
  <c r="BF144"/>
  <c r="BF152"/>
  <c r="BF154"/>
  <c r="BF160"/>
  <c r="BF173"/>
  <c i="20" r="BK257"/>
  <c r="J257"/>
  <c r="J129"/>
  <c i="21" r="F95"/>
  <c r="J96"/>
  <c r="BF137"/>
  <c r="BF164"/>
  <c r="BF166"/>
  <c r="BF170"/>
  <c r="BF172"/>
  <c r="BF181"/>
  <c r="BF183"/>
  <c i="20" r="BK162"/>
  <c r="BK159"/>
  <c r="J159"/>
  <c r="J100"/>
  <c i="21" r="BF131"/>
  <c r="BF143"/>
  <c r="BF146"/>
  <c r="BF153"/>
  <c r="BF162"/>
  <c r="BF169"/>
  <c r="BF175"/>
  <c r="E85"/>
  <c r="BF138"/>
  <c r="BF139"/>
  <c r="BF142"/>
  <c r="BF150"/>
  <c r="BF168"/>
  <c r="BF178"/>
  <c r="BF186"/>
  <c r="BF148"/>
  <c r="BF157"/>
  <c r="BF179"/>
  <c r="BF185"/>
  <c r="BF188"/>
  <c r="BF133"/>
  <c r="BF134"/>
  <c r="BF140"/>
  <c r="BF147"/>
  <c r="BF161"/>
  <c r="BF163"/>
  <c r="BF177"/>
  <c r="BF180"/>
  <c r="BF135"/>
  <c r="BF151"/>
  <c r="BF155"/>
  <c r="BF156"/>
  <c r="BF158"/>
  <c r="BF167"/>
  <c i="19" r="J262"/>
  <c r="J132"/>
  <c i="20" r="BF167"/>
  <c r="BF176"/>
  <c r="BF189"/>
  <c r="BF191"/>
  <c r="BF270"/>
  <c r="BF272"/>
  <c i="19" r="BK253"/>
  <c r="J253"/>
  <c r="J126"/>
  <c i="20" r="E85"/>
  <c r="J156"/>
  <c r="BF183"/>
  <c r="BF184"/>
  <c r="BF211"/>
  <c r="BF235"/>
  <c r="BF237"/>
  <c r="BF252"/>
  <c r="BF258"/>
  <c i="19" r="J159"/>
  <c r="J102"/>
  <c r="J227"/>
  <c r="J122"/>
  <c i="20" r="F95"/>
  <c r="BF174"/>
  <c r="BF177"/>
  <c r="BF182"/>
  <c r="BF218"/>
  <c r="BF220"/>
  <c r="BF234"/>
  <c r="BF240"/>
  <c r="BF244"/>
  <c r="BF246"/>
  <c r="BF255"/>
  <c r="BF166"/>
  <c r="BF172"/>
  <c r="BF175"/>
  <c r="BF180"/>
  <c r="BF185"/>
  <c r="BF188"/>
  <c r="BF192"/>
  <c r="BF221"/>
  <c r="BF223"/>
  <c r="BF227"/>
  <c r="BF229"/>
  <c r="BF230"/>
  <c r="BF232"/>
  <c r="BF249"/>
  <c r="BF253"/>
  <c r="BF254"/>
  <c r="BF266"/>
  <c r="BF269"/>
  <c r="F156"/>
  <c r="BF165"/>
  <c r="BF193"/>
  <c r="BF194"/>
  <c r="BF200"/>
  <c r="BF201"/>
  <c r="BF214"/>
  <c r="BF216"/>
  <c r="BF239"/>
  <c r="BF247"/>
  <c r="BF250"/>
  <c r="BF251"/>
  <c r="BF264"/>
  <c r="J95"/>
  <c r="J153"/>
  <c r="BF161"/>
  <c r="BF164"/>
  <c r="BF169"/>
  <c r="BF170"/>
  <c r="BF178"/>
  <c r="BF202"/>
  <c r="BF242"/>
  <c r="BF261"/>
  <c r="BF173"/>
  <c r="BF179"/>
  <c r="BF190"/>
  <c r="BF197"/>
  <c r="BF204"/>
  <c r="BF225"/>
  <c r="BF226"/>
  <c r="BF256"/>
  <c r="BF260"/>
  <c r="BF262"/>
  <c r="BF181"/>
  <c r="BF186"/>
  <c r="BF195"/>
  <c r="BF198"/>
  <c r="BF199"/>
  <c r="BF206"/>
  <c r="BF208"/>
  <c i="19" r="F154"/>
  <c r="BF160"/>
  <c r="BF163"/>
  <c r="BF174"/>
  <c r="BF182"/>
  <c r="BF183"/>
  <c r="BF184"/>
  <c r="BF202"/>
  <c r="BF220"/>
  <c r="BF233"/>
  <c r="J95"/>
  <c r="J151"/>
  <c r="BF162"/>
  <c r="BF164"/>
  <c r="BF167"/>
  <c r="BF185"/>
  <c r="BF197"/>
  <c r="BF201"/>
  <c r="BF209"/>
  <c r="BF211"/>
  <c r="BF255"/>
  <c r="BF264"/>
  <c r="F95"/>
  <c r="J154"/>
  <c r="BF187"/>
  <c r="BF190"/>
  <c r="BF196"/>
  <c r="BF198"/>
  <c r="BF205"/>
  <c r="BF208"/>
  <c r="BF214"/>
  <c r="BF216"/>
  <c r="BF222"/>
  <c r="BF229"/>
  <c r="BF230"/>
  <c r="BF231"/>
  <c r="BF237"/>
  <c r="BF238"/>
  <c r="BF242"/>
  <c r="BF250"/>
  <c r="BF175"/>
  <c r="BF176"/>
  <c r="BF180"/>
  <c r="BF194"/>
  <c r="BF213"/>
  <c r="BF232"/>
  <c r="BF236"/>
  <c r="BF241"/>
  <c r="BF263"/>
  <c r="BF265"/>
  <c r="E143"/>
  <c r="BF171"/>
  <c r="BF178"/>
  <c r="BF181"/>
  <c r="BF192"/>
  <c r="BF200"/>
  <c r="BF207"/>
  <c r="BF234"/>
  <c r="BF235"/>
  <c r="BF244"/>
  <c r="BF248"/>
  <c r="BF252"/>
  <c r="BF165"/>
  <c r="BF169"/>
  <c r="BF203"/>
  <c r="BF239"/>
  <c r="BF240"/>
  <c r="BF245"/>
  <c r="BF246"/>
  <c r="BF188"/>
  <c r="BF206"/>
  <c r="BF212"/>
  <c r="BF226"/>
  <c r="BF243"/>
  <c r="BF258"/>
  <c r="BF267"/>
  <c r="BF173"/>
  <c r="BF177"/>
  <c r="BF179"/>
  <c r="BF218"/>
  <c r="BF228"/>
  <c r="BF256"/>
  <c i="18" r="BF172"/>
  <c r="BF178"/>
  <c r="BF185"/>
  <c i="17" r="J216"/>
  <c r="J109"/>
  <c i="18" r="J128"/>
  <c r="BF162"/>
  <c r="BF167"/>
  <c r="BF169"/>
  <c r="BF183"/>
  <c r="F130"/>
  <c r="BF143"/>
  <c r="BF153"/>
  <c r="BF160"/>
  <c r="BF181"/>
  <c r="BF205"/>
  <c r="E85"/>
  <c r="J130"/>
  <c r="BF145"/>
  <c r="BF147"/>
  <c r="BF149"/>
  <c r="BF152"/>
  <c r="BF157"/>
  <c r="BF158"/>
  <c r="BF176"/>
  <c r="BF179"/>
  <c r="BF180"/>
  <c r="BF186"/>
  <c r="BF187"/>
  <c r="BF188"/>
  <c r="BF192"/>
  <c r="BF197"/>
  <c r="BF200"/>
  <c r="BF216"/>
  <c i="17" r="BK141"/>
  <c i="18" r="J131"/>
  <c r="BF137"/>
  <c r="BF139"/>
  <c r="BF142"/>
  <c r="BF154"/>
  <c r="BF159"/>
  <c r="BF170"/>
  <c r="BF171"/>
  <c r="BF177"/>
  <c r="BF202"/>
  <c r="BF203"/>
  <c r="BF214"/>
  <c r="BF144"/>
  <c r="BF151"/>
  <c r="BF163"/>
  <c r="BF168"/>
  <c r="BF182"/>
  <c r="BF191"/>
  <c r="BF194"/>
  <c r="BF196"/>
  <c r="BF199"/>
  <c r="BF206"/>
  <c r="BF219"/>
  <c r="F96"/>
  <c r="BF148"/>
  <c r="BF155"/>
  <c r="BF164"/>
  <c r="BF165"/>
  <c r="BF166"/>
  <c r="BF174"/>
  <c r="BF193"/>
  <c r="BF195"/>
  <c r="BF207"/>
  <c r="BF208"/>
  <c r="BF217"/>
  <c r="BF136"/>
  <c r="BF140"/>
  <c r="BF141"/>
  <c r="BF156"/>
  <c r="BF175"/>
  <c r="BF189"/>
  <c r="BF198"/>
  <c r="BF201"/>
  <c r="BF204"/>
  <c r="BF209"/>
  <c r="BF211"/>
  <c r="BF212"/>
  <c r="BF218"/>
  <c i="16" r="T151"/>
  <c r="BK701"/>
  <c r="J701"/>
  <c r="J123"/>
  <c r="J754"/>
  <c r="J128"/>
  <c i="17" r="E126"/>
  <c r="F137"/>
  <c r="BF155"/>
  <c r="BF182"/>
  <c r="BF192"/>
  <c r="BF194"/>
  <c r="BF199"/>
  <c r="BF222"/>
  <c r="BF238"/>
  <c r="BF242"/>
  <c r="BF244"/>
  <c r="BF275"/>
  <c r="BF284"/>
  <c r="BF293"/>
  <c i="16" r="BK453"/>
  <c r="J453"/>
  <c r="J109"/>
  <c i="17" r="BF149"/>
  <c r="BF166"/>
  <c r="BF201"/>
  <c r="BF228"/>
  <c r="BF263"/>
  <c r="BF265"/>
  <c r="BF287"/>
  <c r="BF310"/>
  <c r="BF205"/>
  <c r="BF220"/>
  <c r="BF235"/>
  <c r="BF250"/>
  <c r="BF307"/>
  <c r="J134"/>
  <c r="BF178"/>
  <c r="BF217"/>
  <c r="BF246"/>
  <c r="BF261"/>
  <c r="BF331"/>
  <c r="BF347"/>
  <c r="BF355"/>
  <c r="BF370"/>
  <c r="BF170"/>
  <c r="BF174"/>
  <c r="BF269"/>
  <c r="BF278"/>
  <c r="BF296"/>
  <c r="BF298"/>
  <c r="BF303"/>
  <c r="BF315"/>
  <c r="BF325"/>
  <c r="BF351"/>
  <c r="BF377"/>
  <c r="BF379"/>
  <c r="BF463"/>
  <c r="BF473"/>
  <c r="BF146"/>
  <c r="BF158"/>
  <c r="BF161"/>
  <c r="BF186"/>
  <c r="BF189"/>
  <c r="BF197"/>
  <c r="BF272"/>
  <c r="BF281"/>
  <c r="BF290"/>
  <c r="BF312"/>
  <c r="BF327"/>
  <c r="BF359"/>
  <c r="BF382"/>
  <c r="BF395"/>
  <c r="BF400"/>
  <c r="BF428"/>
  <c r="BF436"/>
  <c r="BF445"/>
  <c r="BF452"/>
  <c r="BF470"/>
  <c r="BF476"/>
  <c r="BF340"/>
  <c r="BF374"/>
  <c r="BF384"/>
  <c r="BF390"/>
  <c r="BF397"/>
  <c r="BF402"/>
  <c r="BF410"/>
  <c r="BF414"/>
  <c r="BF432"/>
  <c r="BF440"/>
  <c r="BF143"/>
  <c r="BF152"/>
  <c r="BF209"/>
  <c r="BF212"/>
  <c r="BF225"/>
  <c r="BF231"/>
  <c r="BF254"/>
  <c r="BF267"/>
  <c r="BF300"/>
  <c r="BF305"/>
  <c r="BF318"/>
  <c r="BF320"/>
  <c r="BF323"/>
  <c r="BF329"/>
  <c r="BF333"/>
  <c r="BF362"/>
  <c r="BF366"/>
  <c r="BF392"/>
  <c r="BF406"/>
  <c r="BF421"/>
  <c r="BF443"/>
  <c r="BF459"/>
  <c r="BF465"/>
  <c r="BF468"/>
  <c i="16" r="J147"/>
  <c r="BF162"/>
  <c r="BF199"/>
  <c r="BF200"/>
  <c r="BF218"/>
  <c r="BF222"/>
  <c r="BF235"/>
  <c r="BF238"/>
  <c r="BF276"/>
  <c r="BF280"/>
  <c r="BF293"/>
  <c i="15" r="BK151"/>
  <c r="J151"/>
  <c r="J101"/>
  <c i="16" r="J144"/>
  <c r="BF168"/>
  <c r="BF169"/>
  <c r="BF241"/>
  <c r="BF248"/>
  <c r="BF396"/>
  <c r="BF459"/>
  <c r="BF477"/>
  <c r="BF479"/>
  <c r="BF482"/>
  <c r="BF530"/>
  <c r="BF533"/>
  <c r="BF548"/>
  <c r="BF553"/>
  <c r="BF560"/>
  <c r="BF569"/>
  <c r="BF619"/>
  <c r="BF627"/>
  <c r="BF631"/>
  <c r="BF639"/>
  <c r="BF640"/>
  <c r="BF641"/>
  <c r="BF648"/>
  <c r="BF651"/>
  <c r="BF677"/>
  <c r="BF686"/>
  <c r="BF688"/>
  <c r="BF170"/>
  <c r="BF174"/>
  <c r="BF176"/>
  <c r="BF187"/>
  <c r="BF196"/>
  <c r="BF230"/>
  <c r="BF249"/>
  <c r="BF255"/>
  <c r="BF258"/>
  <c r="BF266"/>
  <c r="BF270"/>
  <c r="BF273"/>
  <c r="BF299"/>
  <c r="BF303"/>
  <c r="BF320"/>
  <c r="BF325"/>
  <c r="BF334"/>
  <c r="BF341"/>
  <c r="BF349"/>
  <c r="BF359"/>
  <c r="BF399"/>
  <c r="BF402"/>
  <c r="BF404"/>
  <c r="BF418"/>
  <c r="BF439"/>
  <c r="BF486"/>
  <c r="BF566"/>
  <c r="BF577"/>
  <c r="BF637"/>
  <c r="BF690"/>
  <c r="BF692"/>
  <c r="BF699"/>
  <c r="BF700"/>
  <c r="BF712"/>
  <c r="BF718"/>
  <c r="BF720"/>
  <c r="BF722"/>
  <c r="BF726"/>
  <c i="15" r="BK195"/>
  <c r="J195"/>
  <c r="J120"/>
  <c i="16" r="E138"/>
  <c r="BF153"/>
  <c r="BF335"/>
  <c r="BF352"/>
  <c r="BF357"/>
  <c r="BF387"/>
  <c r="BF392"/>
  <c r="BF416"/>
  <c r="BF438"/>
  <c r="BF440"/>
  <c r="BF469"/>
  <c r="BF474"/>
  <c r="BF484"/>
  <c r="BF496"/>
  <c r="BF517"/>
  <c r="BF540"/>
  <c r="BF573"/>
  <c r="BF587"/>
  <c r="BF591"/>
  <c r="BF597"/>
  <c r="BF629"/>
  <c r="BF654"/>
  <c r="BF662"/>
  <c r="BF665"/>
  <c r="BF679"/>
  <c r="BF166"/>
  <c r="BF246"/>
  <c r="BF251"/>
  <c r="BF279"/>
  <c r="BF285"/>
  <c r="BF317"/>
  <c r="BF336"/>
  <c r="BF369"/>
  <c r="BF372"/>
  <c r="BF375"/>
  <c r="BF379"/>
  <c r="BF382"/>
  <c r="BF430"/>
  <c r="BF432"/>
  <c r="BF447"/>
  <c r="BF449"/>
  <c r="BF519"/>
  <c r="BF541"/>
  <c r="BF546"/>
  <c r="BF558"/>
  <c r="BF563"/>
  <c r="BF564"/>
  <c r="BF565"/>
  <c r="BF568"/>
  <c r="BF575"/>
  <c r="BF579"/>
  <c r="BF583"/>
  <c r="BF589"/>
  <c r="BF703"/>
  <c r="BF716"/>
  <c r="BF724"/>
  <c r="BF734"/>
  <c r="BF738"/>
  <c r="F94"/>
  <c r="BF159"/>
  <c r="BF204"/>
  <c r="BF211"/>
  <c r="BF217"/>
  <c r="BF226"/>
  <c r="BF229"/>
  <c r="BF244"/>
  <c r="BF245"/>
  <c r="BF261"/>
  <c r="BF264"/>
  <c r="BF294"/>
  <c r="BF298"/>
  <c r="BF308"/>
  <c r="BF311"/>
  <c r="BF329"/>
  <c r="BF347"/>
  <c r="BF348"/>
  <c r="BF362"/>
  <c r="BF364"/>
  <c r="BF395"/>
  <c r="BF424"/>
  <c r="BF444"/>
  <c r="BF445"/>
  <c r="BF458"/>
  <c r="BF464"/>
  <c r="BF467"/>
  <c r="BF489"/>
  <c r="BF491"/>
  <c r="BF494"/>
  <c r="BF511"/>
  <c r="BF538"/>
  <c r="BF567"/>
  <c r="BF581"/>
  <c r="BF593"/>
  <c r="BF609"/>
  <c r="BF611"/>
  <c r="BF625"/>
  <c r="BF633"/>
  <c r="BF635"/>
  <c r="BF656"/>
  <c r="BF668"/>
  <c r="BF671"/>
  <c r="BF675"/>
  <c r="BF697"/>
  <c r="BF743"/>
  <c r="BF180"/>
  <c r="BF252"/>
  <c r="BF327"/>
  <c r="BF342"/>
  <c r="BF354"/>
  <c r="BF367"/>
  <c r="BF388"/>
  <c r="BF455"/>
  <c r="BF472"/>
  <c r="BF504"/>
  <c r="BF506"/>
  <c r="BF509"/>
  <c r="BF513"/>
  <c r="BF523"/>
  <c r="BF525"/>
  <c r="BF528"/>
  <c r="BF585"/>
  <c r="BF595"/>
  <c r="BF599"/>
  <c r="BF607"/>
  <c r="BF613"/>
  <c r="BF615"/>
  <c r="BF617"/>
  <c r="BF642"/>
  <c r="BF645"/>
  <c r="BF663"/>
  <c r="BF664"/>
  <c r="BF680"/>
  <c r="BF681"/>
  <c r="BF682"/>
  <c r="BF683"/>
  <c r="BF714"/>
  <c r="BF730"/>
  <c r="BF736"/>
  <c r="BF740"/>
  <c r="BF747"/>
  <c r="BF751"/>
  <c r="BF755"/>
  <c r="BF156"/>
  <c r="BF192"/>
  <c r="BF247"/>
  <c r="BF250"/>
  <c r="BF265"/>
  <c r="BF289"/>
  <c r="BF314"/>
  <c r="BF337"/>
  <c r="BF338"/>
  <c r="BF340"/>
  <c r="BF407"/>
  <c r="BF410"/>
  <c r="BF452"/>
  <c r="BF462"/>
  <c r="BF501"/>
  <c r="BF535"/>
  <c r="BF543"/>
  <c r="BF555"/>
  <c r="BF601"/>
  <c r="BF603"/>
  <c r="BF605"/>
  <c r="BF621"/>
  <c r="BF623"/>
  <c r="BF660"/>
  <c r="BF698"/>
  <c r="BF705"/>
  <c r="BF707"/>
  <c r="BF709"/>
  <c r="BF728"/>
  <c r="BF732"/>
  <c i="15" r="F147"/>
  <c r="BF162"/>
  <c r="BF179"/>
  <c r="E136"/>
  <c r="BF173"/>
  <c r="BF190"/>
  <c r="BF198"/>
  <c r="BF199"/>
  <c r="BF201"/>
  <c r="BF205"/>
  <c r="J95"/>
  <c r="BF169"/>
  <c r="BF171"/>
  <c r="BF178"/>
  <c r="F95"/>
  <c r="J144"/>
  <c r="BF153"/>
  <c r="BF159"/>
  <c r="BF163"/>
  <c r="BF177"/>
  <c r="BF180"/>
  <c r="BF193"/>
  <c r="BF203"/>
  <c r="BF210"/>
  <c r="BF213"/>
  <c i="14" r="J130"/>
  <c r="J101"/>
  <c i="15" r="J147"/>
  <c r="BF158"/>
  <c r="BF175"/>
  <c r="BF183"/>
  <c r="BF185"/>
  <c r="BF187"/>
  <c r="BF197"/>
  <c r="BF155"/>
  <c r="BF160"/>
  <c r="BF165"/>
  <c r="BF166"/>
  <c r="BF181"/>
  <c r="BF200"/>
  <c r="BF164"/>
  <c r="BF207"/>
  <c r="BF211"/>
  <c r="BF194"/>
  <c r="BF202"/>
  <c i="14" r="E115"/>
  <c r="J126"/>
  <c r="BF138"/>
  <c r="BF139"/>
  <c r="BF144"/>
  <c r="BF156"/>
  <c r="BF162"/>
  <c r="BF166"/>
  <c r="BF170"/>
  <c r="BF180"/>
  <c r="BF181"/>
  <c r="BF142"/>
  <c r="BF165"/>
  <c i="13" r="J163"/>
  <c r="J103"/>
  <c i="14" r="J95"/>
  <c r="J123"/>
  <c r="BF131"/>
  <c r="BF143"/>
  <c r="BF151"/>
  <c r="BF152"/>
  <c r="BF153"/>
  <c r="BF154"/>
  <c r="BF155"/>
  <c r="BF158"/>
  <c r="BF184"/>
  <c i="13" r="BK257"/>
  <c r="J257"/>
  <c r="J129"/>
  <c i="14" r="F125"/>
  <c r="BF136"/>
  <c r="BF137"/>
  <c r="BF147"/>
  <c r="BF148"/>
  <c r="BF149"/>
  <c r="BF159"/>
  <c r="BF160"/>
  <c r="BF172"/>
  <c r="F126"/>
  <c r="BF140"/>
  <c r="BF167"/>
  <c r="BF168"/>
  <c r="BF169"/>
  <c r="BF187"/>
  <c r="BF141"/>
  <c r="BF145"/>
  <c r="BF150"/>
  <c r="BF161"/>
  <c r="BF164"/>
  <c r="BF173"/>
  <c r="BF175"/>
  <c r="BF176"/>
  <c r="BF177"/>
  <c r="BF183"/>
  <c r="BF132"/>
  <c r="BF133"/>
  <c r="BF134"/>
  <c r="BF135"/>
  <c r="BF146"/>
  <c r="BF157"/>
  <c r="BF171"/>
  <c r="BF178"/>
  <c r="BF179"/>
  <c r="BF185"/>
  <c i="13" r="J93"/>
  <c r="E145"/>
  <c r="F155"/>
  <c r="J156"/>
  <c r="BF177"/>
  <c r="BF184"/>
  <c r="BF187"/>
  <c r="BF193"/>
  <c r="BF196"/>
  <c r="BF197"/>
  <c r="BF227"/>
  <c r="BF233"/>
  <c r="BF242"/>
  <c r="BF244"/>
  <c r="J155"/>
  <c r="BF161"/>
  <c r="BF173"/>
  <c r="BF185"/>
  <c r="BF186"/>
  <c r="BF190"/>
  <c r="BF191"/>
  <c r="BF198"/>
  <c r="BF208"/>
  <c r="BF217"/>
  <c r="BF219"/>
  <c r="BF238"/>
  <c r="BF240"/>
  <c r="BF247"/>
  <c r="BF253"/>
  <c r="BF261"/>
  <c r="BF264"/>
  <c i="12" r="BK222"/>
  <c r="J222"/>
  <c r="J118"/>
  <c r="BK259"/>
  <c r="J259"/>
  <c r="J128"/>
  <c i="13" r="BF165"/>
  <c r="BF169"/>
  <c r="BF170"/>
  <c r="BF201"/>
  <c r="BF203"/>
  <c r="BF205"/>
  <c r="BF210"/>
  <c r="BF221"/>
  <c r="BF223"/>
  <c r="BF225"/>
  <c r="BF230"/>
  <c r="BF235"/>
  <c r="BF246"/>
  <c r="BF251"/>
  <c r="BF255"/>
  <c r="BF258"/>
  <c r="BF269"/>
  <c r="BF270"/>
  <c r="BF272"/>
  <c r="F96"/>
  <c r="BF183"/>
  <c r="BF188"/>
  <c r="BF204"/>
  <c r="BF212"/>
  <c r="BF214"/>
  <c r="BF215"/>
  <c r="BF224"/>
  <c r="BF232"/>
  <c r="BF250"/>
  <c r="BF254"/>
  <c r="BF262"/>
  <c r="BF266"/>
  <c r="BF172"/>
  <c r="BF174"/>
  <c r="BF200"/>
  <c r="BF228"/>
  <c r="BF249"/>
  <c r="BF256"/>
  <c r="BF164"/>
  <c r="BF166"/>
  <c r="BF180"/>
  <c r="BF189"/>
  <c r="BF192"/>
  <c r="BF237"/>
  <c r="BF167"/>
  <c r="BF182"/>
  <c r="BF194"/>
  <c r="BF199"/>
  <c r="BF206"/>
  <c r="BF207"/>
  <c r="BF245"/>
  <c r="BF252"/>
  <c r="BF260"/>
  <c i="12" r="J95"/>
  <c r="BF164"/>
  <c r="BF177"/>
  <c r="BF215"/>
  <c r="BF217"/>
  <c r="BF227"/>
  <c r="J153"/>
  <c r="BF163"/>
  <c r="BF173"/>
  <c r="BF179"/>
  <c r="BF182"/>
  <c r="BF183"/>
  <c r="BF188"/>
  <c r="BF210"/>
  <c r="BF213"/>
  <c r="BF229"/>
  <c r="BF232"/>
  <c r="BF233"/>
  <c r="BF238"/>
  <c r="F96"/>
  <c r="BF192"/>
  <c r="BF202"/>
  <c r="BF228"/>
  <c r="BF235"/>
  <c r="BF236"/>
  <c r="BF237"/>
  <c r="BF241"/>
  <c r="BF242"/>
  <c r="E142"/>
  <c r="F152"/>
  <c r="BF161"/>
  <c r="BF175"/>
  <c r="BF184"/>
  <c r="BF187"/>
  <c r="BF193"/>
  <c r="BF195"/>
  <c r="BF197"/>
  <c r="BF201"/>
  <c r="BF205"/>
  <c r="BF207"/>
  <c r="BF208"/>
  <c r="BF225"/>
  <c r="BF231"/>
  <c r="BF239"/>
  <c r="BF240"/>
  <c r="BF246"/>
  <c r="BF250"/>
  <c r="BF252"/>
  <c r="BF267"/>
  <c r="BF174"/>
  <c r="BF178"/>
  <c r="BF180"/>
  <c r="BF181"/>
  <c r="BF198"/>
  <c r="BF199"/>
  <c r="BF211"/>
  <c r="BF212"/>
  <c r="BF219"/>
  <c r="BF264"/>
  <c r="BF265"/>
  <c r="J150"/>
  <c r="BF166"/>
  <c r="BF170"/>
  <c r="BF190"/>
  <c r="BF203"/>
  <c r="BF221"/>
  <c r="BF243"/>
  <c r="BF255"/>
  <c r="BF263"/>
  <c r="BF172"/>
  <c r="BF185"/>
  <c r="BF245"/>
  <c r="BF256"/>
  <c r="BF258"/>
  <c r="BF159"/>
  <c r="BF162"/>
  <c r="BF168"/>
  <c r="BF176"/>
  <c r="BF194"/>
  <c r="BF206"/>
  <c r="BF230"/>
  <c r="BF234"/>
  <c r="BF244"/>
  <c r="BF248"/>
  <c i="11" r="F95"/>
  <c r="J130"/>
  <c r="BF162"/>
  <c r="BF163"/>
  <c r="BF186"/>
  <c r="BF188"/>
  <c r="BF191"/>
  <c r="BF198"/>
  <c i="10" r="BK141"/>
  <c r="J141"/>
  <c r="J101"/>
  <c i="11" r="J96"/>
  <c r="J128"/>
  <c r="BF144"/>
  <c r="BF152"/>
  <c r="BF167"/>
  <c r="BF168"/>
  <c r="BF171"/>
  <c r="BF174"/>
  <c r="BF177"/>
  <c r="BF193"/>
  <c r="BF194"/>
  <c r="BF195"/>
  <c r="BF196"/>
  <c r="BF197"/>
  <c r="BF215"/>
  <c i="10" r="BK215"/>
  <c r="J215"/>
  <c r="J108"/>
  <c i="11" r="F131"/>
  <c r="BF145"/>
  <c r="BF155"/>
  <c r="BF156"/>
  <c r="BF157"/>
  <c r="BF164"/>
  <c r="BF165"/>
  <c r="BF166"/>
  <c r="BF172"/>
  <c r="BF179"/>
  <c r="BF184"/>
  <c r="BF211"/>
  <c r="E85"/>
  <c r="BF136"/>
  <c r="BF149"/>
  <c r="BF151"/>
  <c r="BF160"/>
  <c r="BF181"/>
  <c r="BF182"/>
  <c r="BF190"/>
  <c r="BF192"/>
  <c r="BF199"/>
  <c r="BF200"/>
  <c r="BF216"/>
  <c r="BF140"/>
  <c r="BF154"/>
  <c r="BF176"/>
  <c r="BF187"/>
  <c r="BF203"/>
  <c r="BF208"/>
  <c r="BF137"/>
  <c r="BF143"/>
  <c r="BF147"/>
  <c r="BF148"/>
  <c r="BF153"/>
  <c r="BF158"/>
  <c r="BF159"/>
  <c r="BF169"/>
  <c r="BF170"/>
  <c r="BF175"/>
  <c r="BF185"/>
  <c r="BF201"/>
  <c r="BF202"/>
  <c r="BF205"/>
  <c r="BF206"/>
  <c r="BF209"/>
  <c r="BF213"/>
  <c r="BF139"/>
  <c r="BF141"/>
  <c r="BF142"/>
  <c r="BF178"/>
  <c r="BF180"/>
  <c r="BF204"/>
  <c r="BF214"/>
  <c i="9" r="J152"/>
  <c r="J100"/>
  <c i="10" r="F96"/>
  <c r="J134"/>
  <c r="BF152"/>
  <c r="BF155"/>
  <c r="BF201"/>
  <c r="BF205"/>
  <c r="BF220"/>
  <c r="BF223"/>
  <c r="BF226"/>
  <c r="BF249"/>
  <c r="BF291"/>
  <c r="BF293"/>
  <c r="BF342"/>
  <c r="BF365"/>
  <c r="BF378"/>
  <c r="BF146"/>
  <c r="BF149"/>
  <c r="BF194"/>
  <c r="BF199"/>
  <c r="BF245"/>
  <c r="BF264"/>
  <c r="BF273"/>
  <c r="BF276"/>
  <c r="BF295"/>
  <c r="BF300"/>
  <c r="BF362"/>
  <c r="BF370"/>
  <c r="E126"/>
  <c r="BF158"/>
  <c r="BF192"/>
  <c r="BF209"/>
  <c r="BF217"/>
  <c r="BF230"/>
  <c r="BF241"/>
  <c r="BF282"/>
  <c r="BF285"/>
  <c r="BF288"/>
  <c i="9" r="J476"/>
  <c r="J110"/>
  <c i="10" r="BF143"/>
  <c r="BF161"/>
  <c r="BF170"/>
  <c r="BF174"/>
  <c r="BF239"/>
  <c r="BF258"/>
  <c r="BF279"/>
  <c r="BF308"/>
  <c r="BF311"/>
  <c r="BF324"/>
  <c r="BF346"/>
  <c r="BF350"/>
  <c r="BF354"/>
  <c r="BF367"/>
  <c r="BF402"/>
  <c r="BF420"/>
  <c r="BF440"/>
  <c r="BF453"/>
  <c r="BF461"/>
  <c r="BF166"/>
  <c r="BF197"/>
  <c r="BF233"/>
  <c r="BF256"/>
  <c r="BF260"/>
  <c r="BF298"/>
  <c r="BF302"/>
  <c r="BF322"/>
  <c r="BF331"/>
  <c r="BF358"/>
  <c r="BF385"/>
  <c r="BF424"/>
  <c r="BF428"/>
  <c r="BF447"/>
  <c r="BF464"/>
  <c i="9" r="BK791"/>
  <c r="J791"/>
  <c r="J123"/>
  <c i="10" r="BF178"/>
  <c r="BF182"/>
  <c r="BF186"/>
  <c r="BF189"/>
  <c r="BF237"/>
  <c r="BF262"/>
  <c r="BF305"/>
  <c r="BF314"/>
  <c r="BF316"/>
  <c r="BF372"/>
  <c r="BF380"/>
  <c r="BF383"/>
  <c r="BF390"/>
  <c r="BF398"/>
  <c r="BF451"/>
  <c r="BF456"/>
  <c r="BF212"/>
  <c r="BF267"/>
  <c r="BF270"/>
  <c r="BF318"/>
  <c r="BF320"/>
  <c r="BF338"/>
  <c r="BF388"/>
  <c r="BF394"/>
  <c r="BF409"/>
  <c r="BF416"/>
  <c r="BF431"/>
  <c r="BF433"/>
  <c r="BF458"/>
  <c i="9" r="E85"/>
  <c r="J94"/>
  <c r="F147"/>
  <c r="BF176"/>
  <c r="BF180"/>
  <c r="BF191"/>
  <c r="BF195"/>
  <c r="BF235"/>
  <c r="BF256"/>
  <c r="BF271"/>
  <c r="BF299"/>
  <c r="BF307"/>
  <c r="BF313"/>
  <c r="BF327"/>
  <c r="BF375"/>
  <c r="BF380"/>
  <c r="BF384"/>
  <c r="BF388"/>
  <c r="BF404"/>
  <c r="BF405"/>
  <c r="BF450"/>
  <c r="BF480"/>
  <c r="BF489"/>
  <c r="BF504"/>
  <c r="BF516"/>
  <c r="BF523"/>
  <c r="BF528"/>
  <c r="BF535"/>
  <c r="BF591"/>
  <c r="BF600"/>
  <c r="BF625"/>
  <c r="BF627"/>
  <c r="BF657"/>
  <c r="BF717"/>
  <c r="BF735"/>
  <c r="BF768"/>
  <c r="BF781"/>
  <c r="BF795"/>
  <c r="BF806"/>
  <c r="BF827"/>
  <c r="BF831"/>
  <c r="BF835"/>
  <c r="BF839"/>
  <c r="J144"/>
  <c r="BF210"/>
  <c r="BF217"/>
  <c r="BF238"/>
  <c r="BF239"/>
  <c r="BF267"/>
  <c r="BF289"/>
  <c r="BF330"/>
  <c r="BF335"/>
  <c r="BF341"/>
  <c r="BF355"/>
  <c r="BF357"/>
  <c r="BF360"/>
  <c r="BF368"/>
  <c r="BF411"/>
  <c r="BF447"/>
  <c r="BF457"/>
  <c r="BF469"/>
  <c r="BF501"/>
  <c r="BF533"/>
  <c r="BF569"/>
  <c r="BF571"/>
  <c r="BF576"/>
  <c r="BF614"/>
  <c r="BF623"/>
  <c r="BF631"/>
  <c r="BF691"/>
  <c r="BF698"/>
  <c r="BF705"/>
  <c r="BF720"/>
  <c r="BF793"/>
  <c r="BF797"/>
  <c r="BF799"/>
  <c r="BF810"/>
  <c r="BF816"/>
  <c r="BF156"/>
  <c r="BF159"/>
  <c r="BF222"/>
  <c r="BF234"/>
  <c r="BF272"/>
  <c r="BF311"/>
  <c r="BF312"/>
  <c r="BF322"/>
  <c r="BF329"/>
  <c r="BF342"/>
  <c r="BF345"/>
  <c r="BF347"/>
  <c r="BF365"/>
  <c r="BF381"/>
  <c r="BF396"/>
  <c r="BF397"/>
  <c r="BF408"/>
  <c r="BF433"/>
  <c r="BF439"/>
  <c r="BF499"/>
  <c r="BF506"/>
  <c r="BF513"/>
  <c r="BF548"/>
  <c r="BF554"/>
  <c r="BF556"/>
  <c r="BF561"/>
  <c r="BF564"/>
  <c r="BF611"/>
  <c r="BF621"/>
  <c r="BF645"/>
  <c r="BF665"/>
  <c r="BF671"/>
  <c r="BF675"/>
  <c r="BF677"/>
  <c r="BF689"/>
  <c r="BF693"/>
  <c r="BF750"/>
  <c r="BF790"/>
  <c r="BF808"/>
  <c r="BF818"/>
  <c r="BF820"/>
  <c r="BF153"/>
  <c r="BF199"/>
  <c r="BF226"/>
  <c r="BF240"/>
  <c r="BF246"/>
  <c r="BF261"/>
  <c r="BF279"/>
  <c r="BF333"/>
  <c r="BF419"/>
  <c r="BF467"/>
  <c r="BF477"/>
  <c r="BF518"/>
  <c r="BF542"/>
  <c r="BF598"/>
  <c r="BF603"/>
  <c r="BF667"/>
  <c r="BF669"/>
  <c r="BF673"/>
  <c r="BF681"/>
  <c r="BF711"/>
  <c r="BF726"/>
  <c r="BF737"/>
  <c r="BF742"/>
  <c r="BF770"/>
  <c r="BF787"/>
  <c i="8" r="J194"/>
  <c r="J120"/>
  <c i="9" r="BF162"/>
  <c r="BF166"/>
  <c r="BF168"/>
  <c r="BF169"/>
  <c r="BF203"/>
  <c r="BF229"/>
  <c r="BF233"/>
  <c r="BF249"/>
  <c r="BF268"/>
  <c r="BF296"/>
  <c r="BF350"/>
  <c r="BF362"/>
  <c r="BF392"/>
  <c r="BF416"/>
  <c r="BF441"/>
  <c r="BF449"/>
  <c r="BF484"/>
  <c r="BF491"/>
  <c r="BF496"/>
  <c r="BF511"/>
  <c r="BF579"/>
  <c r="BF641"/>
  <c r="BF683"/>
  <c r="BF687"/>
  <c r="BF695"/>
  <c r="BF704"/>
  <c r="BF708"/>
  <c r="BF709"/>
  <c r="BF714"/>
  <c r="BF729"/>
  <c r="BF744"/>
  <c r="BF760"/>
  <c r="BF771"/>
  <c r="BF775"/>
  <c r="BF170"/>
  <c r="BF174"/>
  <c r="BF187"/>
  <c r="BF216"/>
  <c r="BF232"/>
  <c r="BF236"/>
  <c r="BF237"/>
  <c r="BF243"/>
  <c r="BF252"/>
  <c r="BF276"/>
  <c r="BF302"/>
  <c r="BF306"/>
  <c r="BF328"/>
  <c r="BF331"/>
  <c r="BF340"/>
  <c r="BF352"/>
  <c r="BF462"/>
  <c r="BF466"/>
  <c r="BF540"/>
  <c r="BF566"/>
  <c r="BF605"/>
  <c r="BF619"/>
  <c r="BF629"/>
  <c r="BF635"/>
  <c r="BF637"/>
  <c r="BF699"/>
  <c r="BF745"/>
  <c r="BF766"/>
  <c r="BF772"/>
  <c r="BF779"/>
  <c r="BF802"/>
  <c r="BF824"/>
  <c r="BF264"/>
  <c r="BF288"/>
  <c r="BF293"/>
  <c r="BF305"/>
  <c r="BF413"/>
  <c r="BF448"/>
  <c r="BF460"/>
  <c r="BF464"/>
  <c r="BF486"/>
  <c r="BF531"/>
  <c r="BF550"/>
  <c r="BF559"/>
  <c r="BF581"/>
  <c r="BF589"/>
  <c r="BF594"/>
  <c r="BF608"/>
  <c r="BF643"/>
  <c r="BF647"/>
  <c r="BF651"/>
  <c r="BF659"/>
  <c r="BF661"/>
  <c r="BF679"/>
  <c r="BF685"/>
  <c r="BF697"/>
  <c r="BF700"/>
  <c r="BF701"/>
  <c r="BF723"/>
  <c r="BF757"/>
  <c r="BF788"/>
  <c r="BF789"/>
  <c r="BF804"/>
  <c r="BF812"/>
  <c r="BF814"/>
  <c r="BF822"/>
  <c r="BF198"/>
  <c r="BF255"/>
  <c r="BF283"/>
  <c r="BF286"/>
  <c r="BF287"/>
  <c r="BF308"/>
  <c r="BF318"/>
  <c r="BF320"/>
  <c r="BF334"/>
  <c r="BF372"/>
  <c r="BF385"/>
  <c r="BF401"/>
  <c r="BF425"/>
  <c r="BF427"/>
  <c r="BF471"/>
  <c r="BF474"/>
  <c r="BF481"/>
  <c r="BF494"/>
  <c r="BF508"/>
  <c r="BF526"/>
  <c r="BF574"/>
  <c r="BF604"/>
  <c r="BF615"/>
  <c r="BF633"/>
  <c r="BF639"/>
  <c r="BF649"/>
  <c r="BF653"/>
  <c r="BF655"/>
  <c r="BF663"/>
  <c r="BF732"/>
  <c r="BF746"/>
  <c r="BF747"/>
  <c r="BF753"/>
  <c r="BF764"/>
  <c r="BF769"/>
  <c r="BF777"/>
  <c i="7" r="BK129"/>
  <c r="J129"/>
  <c i="8" r="J146"/>
  <c r="BE154"/>
  <c r="BE185"/>
  <c r="F95"/>
  <c r="BE156"/>
  <c r="BE164"/>
  <c r="BE171"/>
  <c r="BE175"/>
  <c r="BE162"/>
  <c r="BE167"/>
  <c r="BE199"/>
  <c r="BE209"/>
  <c r="J95"/>
  <c r="BE157"/>
  <c r="BE158"/>
  <c r="BE177"/>
  <c r="BE178"/>
  <c r="BE179"/>
  <c r="BE181"/>
  <c r="BE183"/>
  <c r="BE195"/>
  <c r="BE198"/>
  <c r="BE205"/>
  <c r="BE160"/>
  <c r="BE169"/>
  <c r="BE188"/>
  <c r="E85"/>
  <c r="F96"/>
  <c r="J143"/>
  <c r="BE173"/>
  <c r="BE191"/>
  <c r="BE197"/>
  <c r="BE200"/>
  <c r="BE201"/>
  <c r="BE203"/>
  <c r="BE152"/>
  <c r="BE161"/>
  <c r="BE163"/>
  <c r="BE176"/>
  <c r="BE192"/>
  <c r="BE196"/>
  <c r="BE208"/>
  <c r="BE211"/>
  <c i="7" r="E85"/>
  <c r="J96"/>
  <c r="BE137"/>
  <c r="BE143"/>
  <c r="BE176"/>
  <c r="BE182"/>
  <c i="6" r="BK255"/>
  <c r="J255"/>
  <c r="J129"/>
  <c i="7" r="F96"/>
  <c r="J125"/>
  <c r="BE145"/>
  <c r="BE170"/>
  <c r="BE177"/>
  <c r="J123"/>
  <c r="BE135"/>
  <c r="BE142"/>
  <c r="BE144"/>
  <c r="BE148"/>
  <c r="BE151"/>
  <c r="BE155"/>
  <c r="BE173"/>
  <c r="BE179"/>
  <c i="6" r="BK162"/>
  <c r="J162"/>
  <c r="J102"/>
  <c i="7" r="F95"/>
  <c r="BE138"/>
  <c r="BE160"/>
  <c r="BE181"/>
  <c r="BE134"/>
  <c r="BE146"/>
  <c r="BE152"/>
  <c r="BE153"/>
  <c r="BE154"/>
  <c r="BE163"/>
  <c r="BE174"/>
  <c r="BE184"/>
  <c r="BE131"/>
  <c r="BE132"/>
  <c r="BE133"/>
  <c r="BE141"/>
  <c r="BE147"/>
  <c r="BE149"/>
  <c r="BE164"/>
  <c r="BE165"/>
  <c r="BE168"/>
  <c r="BE175"/>
  <c r="BE140"/>
  <c r="BE156"/>
  <c r="BE157"/>
  <c r="BE158"/>
  <c r="BE159"/>
  <c r="BE162"/>
  <c r="BE169"/>
  <c r="BE171"/>
  <c r="BE178"/>
  <c r="BE136"/>
  <c r="BE139"/>
  <c r="BE150"/>
  <c r="BE166"/>
  <c r="BE167"/>
  <c i="6" r="J153"/>
  <c r="BE174"/>
  <c r="BE182"/>
  <c r="BE197"/>
  <c r="BE209"/>
  <c r="BE211"/>
  <c r="E85"/>
  <c r="J156"/>
  <c r="BE167"/>
  <c r="BE222"/>
  <c r="F95"/>
  <c r="BE165"/>
  <c r="BE183"/>
  <c r="BE184"/>
  <c r="BE193"/>
  <c r="BE204"/>
  <c r="BE214"/>
  <c r="BE218"/>
  <c r="BE220"/>
  <c r="BE227"/>
  <c r="BE254"/>
  <c r="BE259"/>
  <c r="BE264"/>
  <c i="5" r="J158"/>
  <c r="J102"/>
  <c r="BK217"/>
  <c r="J217"/>
  <c r="J118"/>
  <c i="6" r="F96"/>
  <c r="BE161"/>
  <c r="BE187"/>
  <c r="BE191"/>
  <c r="BE195"/>
  <c r="BE196"/>
  <c r="BE223"/>
  <c r="BE232"/>
  <c r="BE234"/>
  <c r="BE236"/>
  <c r="BE247"/>
  <c r="BE248"/>
  <c r="BE249"/>
  <c r="BE250"/>
  <c r="BE256"/>
  <c r="J95"/>
  <c r="BE177"/>
  <c r="BE180"/>
  <c r="BE188"/>
  <c r="BE189"/>
  <c r="BE203"/>
  <c r="BE205"/>
  <c r="BE206"/>
  <c r="BE207"/>
  <c r="BE237"/>
  <c r="BE241"/>
  <c r="BE243"/>
  <c r="BE244"/>
  <c r="BE258"/>
  <c r="BE270"/>
  <c i="5" r="BK247"/>
  <c r="J247"/>
  <c r="J125"/>
  <c i="6" r="BE164"/>
  <c r="BE169"/>
  <c r="BE170"/>
  <c r="BE172"/>
  <c r="BE173"/>
  <c r="BE190"/>
  <c r="BE192"/>
  <c r="BE202"/>
  <c r="BE213"/>
  <c r="BE216"/>
  <c r="BE229"/>
  <c r="BE231"/>
  <c r="BE239"/>
  <c r="BE262"/>
  <c r="BE166"/>
  <c r="BE185"/>
  <c r="BE186"/>
  <c r="BE198"/>
  <c r="BE199"/>
  <c r="BE200"/>
  <c r="BE224"/>
  <c r="BE226"/>
  <c r="BE245"/>
  <c r="BE251"/>
  <c r="BE252"/>
  <c r="BE253"/>
  <c r="BE260"/>
  <c r="BE267"/>
  <c r="BE268"/>
  <c i="5" r="J150"/>
  <c r="BE170"/>
  <c r="BE177"/>
  <c r="BE191"/>
  <c r="BE220"/>
  <c r="BE225"/>
  <c r="BE231"/>
  <c r="BE234"/>
  <c r="BE235"/>
  <c r="BE239"/>
  <c r="BE240"/>
  <c r="BE244"/>
  <c r="BE249"/>
  <c r="J96"/>
  <c r="BE183"/>
  <c r="BE185"/>
  <c r="BE187"/>
  <c r="BE188"/>
  <c r="BE192"/>
  <c r="BE195"/>
  <c r="BE197"/>
  <c r="BE214"/>
  <c r="BE258"/>
  <c r="J95"/>
  <c r="BE162"/>
  <c r="BE175"/>
  <c r="BE178"/>
  <c r="BE202"/>
  <c r="BE205"/>
  <c r="BE206"/>
  <c r="BE208"/>
  <c r="BE212"/>
  <c r="BE216"/>
  <c r="BE227"/>
  <c r="BE230"/>
  <c r="BE233"/>
  <c r="BE242"/>
  <c r="BE252"/>
  <c r="BE257"/>
  <c r="BE163"/>
  <c r="BE164"/>
  <c r="BE193"/>
  <c r="BE201"/>
  <c r="BE203"/>
  <c r="BE232"/>
  <c r="BE236"/>
  <c r="BE237"/>
  <c r="BE238"/>
  <c r="BE246"/>
  <c r="BE200"/>
  <c r="BE207"/>
  <c r="BE222"/>
  <c r="E142"/>
  <c r="F152"/>
  <c r="BE159"/>
  <c r="BE161"/>
  <c r="BE173"/>
  <c r="BE189"/>
  <c r="BE210"/>
  <c r="BE224"/>
  <c r="BE229"/>
  <c r="BE259"/>
  <c i="4" r="J135"/>
  <c r="J101"/>
  <c i="5" r="F153"/>
  <c r="BE166"/>
  <c r="BE168"/>
  <c r="BE174"/>
  <c r="BE176"/>
  <c r="BE179"/>
  <c r="BE196"/>
  <c r="BE198"/>
  <c r="BE223"/>
  <c r="BE228"/>
  <c r="BE250"/>
  <c r="BE261"/>
  <c r="BE172"/>
  <c r="BE180"/>
  <c r="BE182"/>
  <c r="BE226"/>
  <c i="4" r="J96"/>
  <c r="F130"/>
  <c r="BE160"/>
  <c r="BE161"/>
  <c r="BE166"/>
  <c r="BE185"/>
  <c r="BE190"/>
  <c r="BE191"/>
  <c i="3" r="BK215"/>
  <c r="J215"/>
  <c r="J108"/>
  <c i="4" r="J93"/>
  <c r="BE172"/>
  <c r="BE179"/>
  <c r="BE180"/>
  <c r="BE197"/>
  <c r="BE202"/>
  <c r="BE210"/>
  <c i="3" r="BK141"/>
  <c r="J141"/>
  <c r="J101"/>
  <c i="4" r="E85"/>
  <c r="F131"/>
  <c r="BE139"/>
  <c r="BE140"/>
  <c r="BE141"/>
  <c r="BE142"/>
  <c r="BE143"/>
  <c r="BE159"/>
  <c r="BE165"/>
  <c r="BE178"/>
  <c r="BE187"/>
  <c r="BE188"/>
  <c r="BE192"/>
  <c r="BE193"/>
  <c r="BE155"/>
  <c r="BE156"/>
  <c r="BE164"/>
  <c r="BE167"/>
  <c r="BE174"/>
  <c r="BE177"/>
  <c r="BE189"/>
  <c r="J95"/>
  <c r="BE136"/>
  <c r="BE137"/>
  <c r="BE151"/>
  <c r="BE152"/>
  <c r="BE162"/>
  <c r="BE171"/>
  <c r="BE194"/>
  <c r="BE195"/>
  <c r="BE198"/>
  <c r="BE201"/>
  <c r="BE208"/>
  <c r="BE150"/>
  <c r="BE153"/>
  <c r="BE154"/>
  <c r="BE163"/>
  <c r="BE196"/>
  <c r="BE203"/>
  <c r="BE206"/>
  <c r="BE144"/>
  <c r="BE146"/>
  <c r="BE147"/>
  <c r="BE148"/>
  <c r="BE157"/>
  <c r="BE168"/>
  <c r="BE169"/>
  <c r="BE173"/>
  <c r="BE175"/>
  <c r="BE176"/>
  <c r="BE182"/>
  <c r="BE183"/>
  <c r="BE184"/>
  <c r="BE199"/>
  <c r="BE200"/>
  <c r="BE205"/>
  <c r="BE211"/>
  <c r="BE212"/>
  <c r="BE213"/>
  <c i="2" r="J151"/>
  <c r="J100"/>
  <c r="BK691"/>
  <c r="J691"/>
  <c r="J122"/>
  <c i="3" r="BE158"/>
  <c r="BE178"/>
  <c r="BE182"/>
  <c r="BE197"/>
  <c r="BE217"/>
  <c r="BE270"/>
  <c r="BE272"/>
  <c r="BE278"/>
  <c r="BE284"/>
  <c r="BE301"/>
  <c r="BE362"/>
  <c r="BE430"/>
  <c i="2" r="BK739"/>
  <c r="J739"/>
  <c r="J126"/>
  <c i="3" r="E85"/>
  <c r="J134"/>
  <c r="BE186"/>
  <c r="BE209"/>
  <c r="BE223"/>
  <c r="BE275"/>
  <c r="BE293"/>
  <c r="BE296"/>
  <c r="BE299"/>
  <c r="BE322"/>
  <c r="BE375"/>
  <c r="BE414"/>
  <c r="F96"/>
  <c r="BE155"/>
  <c r="BE166"/>
  <c r="BE170"/>
  <c r="BE225"/>
  <c r="BE268"/>
  <c r="BE290"/>
  <c r="BE359"/>
  <c r="BE372"/>
  <c r="BE423"/>
  <c i="2" r="BK451"/>
  <c r="J451"/>
  <c r="J108"/>
  <c i="3" r="BE161"/>
  <c r="BE201"/>
  <c r="BE205"/>
  <c r="BE212"/>
  <c r="BE257"/>
  <c r="BE266"/>
  <c r="BE306"/>
  <c r="BE316"/>
  <c r="BE354"/>
  <c r="BE401"/>
  <c r="BE448"/>
  <c r="BE199"/>
  <c r="BE241"/>
  <c r="BE253"/>
  <c r="BE287"/>
  <c r="BE303"/>
  <c r="BE313"/>
  <c r="BE326"/>
  <c r="BE394"/>
  <c r="BE174"/>
  <c r="BE189"/>
  <c r="BE192"/>
  <c r="BE234"/>
  <c r="BE238"/>
  <c r="BE247"/>
  <c r="BE264"/>
  <c r="BE319"/>
  <c r="BE328"/>
  <c r="BE330"/>
  <c r="BE332"/>
  <c r="BE346"/>
  <c r="BE390"/>
  <c r="BE410"/>
  <c r="BE418"/>
  <c r="BE437"/>
  <c r="BE441"/>
  <c r="BE443"/>
  <c r="BE194"/>
  <c r="BE228"/>
  <c r="BE339"/>
  <c r="BE350"/>
  <c r="BE380"/>
  <c r="BE421"/>
  <c r="BE446"/>
  <c r="BE454"/>
  <c r="BE143"/>
  <c r="BE146"/>
  <c r="BE149"/>
  <c r="BE152"/>
  <c r="BE220"/>
  <c r="BE231"/>
  <c r="BE245"/>
  <c r="BE249"/>
  <c r="BE281"/>
  <c r="BE308"/>
  <c r="BE310"/>
  <c r="BE324"/>
  <c r="BE357"/>
  <c r="BE364"/>
  <c r="BE370"/>
  <c r="BE377"/>
  <c r="BE382"/>
  <c r="BE386"/>
  <c r="BE406"/>
  <c r="BE451"/>
  <c i="2" r="J94"/>
  <c r="BE161"/>
  <c r="BE169"/>
  <c r="BE173"/>
  <c r="BE221"/>
  <c r="BE229"/>
  <c r="BE234"/>
  <c r="BE244"/>
  <c r="BE245"/>
  <c r="BE251"/>
  <c r="BE252"/>
  <c r="BE289"/>
  <c r="BE312"/>
  <c r="BE327"/>
  <c r="BE332"/>
  <c r="BE339"/>
  <c r="BE340"/>
  <c r="BE346"/>
  <c r="BE360"/>
  <c r="BE390"/>
  <c r="BE408"/>
  <c r="BE444"/>
  <c r="BE447"/>
  <c r="BE448"/>
  <c r="BE465"/>
  <c r="BE487"/>
  <c r="BE489"/>
  <c r="E85"/>
  <c r="BE167"/>
  <c r="BE168"/>
  <c r="BE179"/>
  <c r="BE186"/>
  <c r="BE198"/>
  <c r="BE203"/>
  <c r="BE210"/>
  <c r="BE216"/>
  <c r="BE238"/>
  <c r="BE258"/>
  <c r="BE270"/>
  <c r="BE273"/>
  <c r="BE293"/>
  <c r="BE338"/>
  <c r="BE352"/>
  <c r="BE365"/>
  <c r="BE393"/>
  <c r="BE402"/>
  <c r="BE405"/>
  <c r="BE414"/>
  <c r="BE456"/>
  <c r="BE462"/>
  <c r="BE509"/>
  <c r="BE536"/>
  <c r="BE556"/>
  <c r="BE561"/>
  <c r="BE562"/>
  <c r="BE564"/>
  <c r="BE567"/>
  <c r="BE571"/>
  <c r="BE155"/>
  <c r="BE165"/>
  <c r="BE241"/>
  <c r="BE248"/>
  <c r="BE250"/>
  <c r="BE255"/>
  <c r="BE261"/>
  <c r="BE276"/>
  <c r="BE290"/>
  <c r="BE325"/>
  <c r="BE334"/>
  <c r="BE347"/>
  <c r="BE355"/>
  <c r="BE380"/>
  <c r="BE400"/>
  <c r="BE430"/>
  <c r="BE453"/>
  <c r="BE457"/>
  <c r="BE467"/>
  <c r="BE553"/>
  <c r="BE565"/>
  <c r="BE573"/>
  <c r="BE577"/>
  <c r="BE579"/>
  <c r="BE581"/>
  <c r="BE583"/>
  <c r="BE609"/>
  <c r="BE613"/>
  <c r="BE615"/>
  <c r="BE617"/>
  <c r="BE619"/>
  <c r="BE621"/>
  <c r="BE623"/>
  <c r="BE625"/>
  <c r="BE627"/>
  <c r="BE629"/>
  <c r="BE630"/>
  <c r="BE631"/>
  <c r="BE632"/>
  <c r="BE635"/>
  <c r="BE638"/>
  <c r="BE641"/>
  <c r="BE644"/>
  <c r="BE646"/>
  <c r="BE650"/>
  <c r="BE652"/>
  <c r="BE653"/>
  <c r="BE654"/>
  <c r="BE655"/>
  <c r="BE658"/>
  <c r="BE661"/>
  <c r="BE665"/>
  <c r="BE667"/>
  <c r="BE669"/>
  <c r="BE670"/>
  <c r="BE671"/>
  <c r="BE672"/>
  <c r="BE673"/>
  <c r="BE676"/>
  <c r="BE678"/>
  <c r="BE680"/>
  <c r="BE682"/>
  <c r="BE687"/>
  <c r="BE688"/>
  <c r="BE689"/>
  <c r="BE690"/>
  <c r="BE693"/>
  <c r="BE695"/>
  <c r="BE697"/>
  <c r="BE699"/>
  <c r="BE702"/>
  <c r="BE704"/>
  <c r="BE706"/>
  <c r="BE708"/>
  <c r="BE710"/>
  <c r="BE712"/>
  <c r="BE714"/>
  <c r="BE716"/>
  <c r="BE718"/>
  <c r="BE720"/>
  <c r="BE722"/>
  <c r="BE724"/>
  <c r="BE726"/>
  <c r="BE729"/>
  <c r="BE733"/>
  <c r="BE737"/>
  <c r="BE741"/>
  <c r="J91"/>
  <c r="BE217"/>
  <c r="BE249"/>
  <c r="BE345"/>
  <c r="BE385"/>
  <c r="BE386"/>
  <c r="BE416"/>
  <c r="BE422"/>
  <c r="BE470"/>
  <c r="BE472"/>
  <c r="BE480"/>
  <c r="BE502"/>
  <c r="BE504"/>
  <c r="BE507"/>
  <c r="BE523"/>
  <c r="BE539"/>
  <c r="BE546"/>
  <c r="BE611"/>
  <c r="F94"/>
  <c r="BE191"/>
  <c r="BE195"/>
  <c r="BE247"/>
  <c r="BE277"/>
  <c r="BE316"/>
  <c r="BE318"/>
  <c r="BE323"/>
  <c r="BE335"/>
  <c r="BE362"/>
  <c r="BE373"/>
  <c r="BE377"/>
  <c r="BE428"/>
  <c r="BE436"/>
  <c r="BE437"/>
  <c r="BE475"/>
  <c r="BE482"/>
  <c r="BE484"/>
  <c r="BE492"/>
  <c r="BE499"/>
  <c r="BE511"/>
  <c r="BE533"/>
  <c r="BE541"/>
  <c r="BE551"/>
  <c r="BE563"/>
  <c r="BE566"/>
  <c r="BE575"/>
  <c r="BE585"/>
  <c r="BE587"/>
  <c r="BE589"/>
  <c r="BE591"/>
  <c r="BE593"/>
  <c r="BE595"/>
  <c r="BE597"/>
  <c r="BE599"/>
  <c r="BE601"/>
  <c r="BE246"/>
  <c r="BE282"/>
  <c r="BE285"/>
  <c r="BE294"/>
  <c r="BE298"/>
  <c r="BE315"/>
  <c r="BE333"/>
  <c r="BE350"/>
  <c r="BE367"/>
  <c r="BE370"/>
  <c r="BE394"/>
  <c r="BE397"/>
  <c r="BE460"/>
  <c r="BE477"/>
  <c r="BE494"/>
  <c r="BE515"/>
  <c r="BE517"/>
  <c r="BE526"/>
  <c r="BE531"/>
  <c r="BE538"/>
  <c r="BE544"/>
  <c r="BE558"/>
  <c r="BE607"/>
  <c r="BE152"/>
  <c r="BE158"/>
  <c r="BE175"/>
  <c r="BE199"/>
  <c r="BE225"/>
  <c r="BE228"/>
  <c r="BE262"/>
  <c r="BE263"/>
  <c r="BE267"/>
  <c r="BE303"/>
  <c r="BE306"/>
  <c r="BE309"/>
  <c r="BE317"/>
  <c r="BE336"/>
  <c r="BE357"/>
  <c r="BE440"/>
  <c r="BE450"/>
  <c r="BE521"/>
  <c r="BE528"/>
  <c r="BE603"/>
  <c i="1" r="AS95"/>
  <c i="3" r="J38"/>
  <c i="1" r="AW98"/>
  <c i="3" r="F40"/>
  <c i="1" r="BC98"/>
  <c i="7" r="F41"/>
  <c i="1" r="BD102"/>
  <c i="9" r="J35"/>
  <c i="1" r="AV105"/>
  <c i="13" r="F40"/>
  <c i="1" r="BC110"/>
  <c i="16" r="J35"/>
  <c i="1" r="AV114"/>
  <c i="20" r="F39"/>
  <c i="1" r="BB119"/>
  <c i="24" r="J36"/>
  <c i="1" r="AW125"/>
  <c i="25" r="F37"/>
  <c i="1" r="BB127"/>
  <c r="BB126"/>
  <c r="AX126"/>
  <c i="27" r="J34"/>
  <c i="1" r="AW129"/>
  <c i="28" r="F35"/>
  <c i="1" r="BB130"/>
  <c i="31" r="F33"/>
  <c i="1" r="AZ133"/>
  <c i="32" r="F37"/>
  <c i="1" r="BD134"/>
  <c i="36" r="J34"/>
  <c i="1" r="AW138"/>
  <c i="37" r="F36"/>
  <c i="1" r="BC139"/>
  <c i="44" r="F37"/>
  <c i="1" r="BD146"/>
  <c r="AS104"/>
  <c r="AS113"/>
  <c i="3" r="F38"/>
  <c i="1" r="BA98"/>
  <c i="3" r="F39"/>
  <c i="1" r="BB98"/>
  <c i="3" r="F41"/>
  <c i="1" r="BD98"/>
  <c i="5" r="F40"/>
  <c i="1" r="BC100"/>
  <c i="7" r="F38"/>
  <c i="1" r="BA102"/>
  <c i="7" r="F39"/>
  <c i="1" r="BB102"/>
  <c i="7" r="J34"/>
  <c i="9" r="F35"/>
  <c i="1" r="AZ105"/>
  <c i="11" r="F37"/>
  <c i="1" r="AZ108"/>
  <c i="12" r="F41"/>
  <c i="1" r="BD109"/>
  <c i="14" r="F41"/>
  <c i="1" r="BD111"/>
  <c i="15" r="F40"/>
  <c i="1" r="BC112"/>
  <c i="16" r="F39"/>
  <c i="1" r="BD114"/>
  <c i="19" r="F37"/>
  <c i="1" r="AZ118"/>
  <c i="20" r="J37"/>
  <c i="1" r="AV119"/>
  <c i="21" r="F41"/>
  <c i="1" r="BD120"/>
  <c i="22" r="F40"/>
  <c i="1" r="BC121"/>
  <c i="23" r="F38"/>
  <c i="1" r="BC123"/>
  <c r="BC122"/>
  <c r="AY122"/>
  <c i="25" r="F38"/>
  <c i="1" r="BC127"/>
  <c r="BC126"/>
  <c r="AY126"/>
  <c i="26" r="F37"/>
  <c i="1" r="BD128"/>
  <c i="28" r="J33"/>
  <c i="1" r="AV130"/>
  <c i="29" r="F36"/>
  <c i="1" r="BC131"/>
  <c i="30" r="F36"/>
  <c i="1" r="BC132"/>
  <c i="31" r="F37"/>
  <c i="1" r="BD133"/>
  <c i="33" r="F35"/>
  <c i="1" r="BB135"/>
  <c i="34" r="J33"/>
  <c i="1" r="AV136"/>
  <c i="35" r="J33"/>
  <c i="1" r="AV137"/>
  <c i="37" r="F33"/>
  <c i="1" r="AZ139"/>
  <c i="38" r="J34"/>
  <c i="1" r="AW140"/>
  <c i="39" r="F35"/>
  <c i="1" r="BB141"/>
  <c i="40" r="F33"/>
  <c i="1" r="AZ142"/>
  <c i="41" r="F34"/>
  <c i="1" r="BA143"/>
  <c i="42" r="F36"/>
  <c i="1" r="BC144"/>
  <c i="43" r="F35"/>
  <c i="1" r="BB145"/>
  <c i="44" r="F36"/>
  <c i="1" r="BC146"/>
  <c i="45" r="J34"/>
  <c i="1" r="AW147"/>
  <c i="38" r="F34"/>
  <c i="1" r="BA140"/>
  <c i="39" r="J33"/>
  <c i="1" r="AV141"/>
  <c i="39" r="F33"/>
  <c i="1" r="AZ141"/>
  <c i="40" r="F36"/>
  <c i="1" r="BC142"/>
  <c i="41" r="F36"/>
  <c i="1" r="BC143"/>
  <c i="41" r="F37"/>
  <c i="1" r="BD143"/>
  <c i="43" r="F36"/>
  <c i="1" r="BC145"/>
  <c i="45" r="F34"/>
  <c i="1" r="BA147"/>
  <c i="2" r="F39"/>
  <c i="1" r="BD96"/>
  <c i="4" r="J38"/>
  <c i="1" r="AW99"/>
  <c i="5" r="J38"/>
  <c i="1" r="AW100"/>
  <c i="6" r="F41"/>
  <c i="1" r="BD101"/>
  <c i="8" r="F39"/>
  <c i="1" r="BB103"/>
  <c i="10" r="J37"/>
  <c i="1" r="AV107"/>
  <c i="10" r="F40"/>
  <c i="1" r="BC107"/>
  <c i="10" r="F41"/>
  <c i="1" r="BD107"/>
  <c i="12" r="F39"/>
  <c i="1" r="BB109"/>
  <c i="13" r="F39"/>
  <c i="1" r="BB110"/>
  <c i="15" r="F37"/>
  <c i="1" r="AZ112"/>
  <c i="16" r="F37"/>
  <c i="1" r="BB114"/>
  <c i="18" r="F41"/>
  <c i="1" r="BD117"/>
  <c i="20" r="F37"/>
  <c i="1" r="AZ119"/>
  <c i="21" r="F40"/>
  <c i="1" r="BC120"/>
  <c i="22" r="F39"/>
  <c i="1" r="BB121"/>
  <c i="23" r="F36"/>
  <c i="1" r="BA123"/>
  <c r="BA122"/>
  <c r="AW122"/>
  <c i="25" r="F39"/>
  <c i="1" r="BD127"/>
  <c r="BD126"/>
  <c i="27" r="F34"/>
  <c i="1" r="BA129"/>
  <c i="27" r="F37"/>
  <c i="1" r="BD129"/>
  <c i="29" r="F35"/>
  <c i="1" r="BB131"/>
  <c i="30" r="F37"/>
  <c i="1" r="BD132"/>
  <c i="31" r="F36"/>
  <c i="1" r="BC133"/>
  <c i="33" r="J34"/>
  <c i="1" r="AW135"/>
  <c i="34" r="F35"/>
  <c i="1" r="BB136"/>
  <c i="35" r="F35"/>
  <c i="1" r="BB137"/>
  <c i="37" r="J33"/>
  <c i="1" r="AV139"/>
  <c i="38" r="F35"/>
  <c i="1" r="BB140"/>
  <c i="39" r="F37"/>
  <c i="1" r="BD141"/>
  <c i="40" r="F37"/>
  <c i="1" r="BD142"/>
  <c i="40" r="J33"/>
  <c i="1" r="AV142"/>
  <c i="41" r="F35"/>
  <c i="1" r="BB143"/>
  <c i="42" r="F35"/>
  <c i="1" r="BB144"/>
  <c i="44" r="F34"/>
  <c i="1" r="BA146"/>
  <c i="45" r="F37"/>
  <c i="1" r="BD147"/>
  <c i="2" r="F38"/>
  <c i="1" r="BC96"/>
  <c i="4" r="F38"/>
  <c i="1" r="BA99"/>
  <c i="5" r="F39"/>
  <c i="1" r="BB100"/>
  <c i="6" r="F38"/>
  <c i="1" r="BA101"/>
  <c i="7" r="F40"/>
  <c i="1" r="BC102"/>
  <c i="8" r="J38"/>
  <c i="1" r="AW103"/>
  <c i="9" r="F38"/>
  <c i="1" r="BC105"/>
  <c i="11" r="F40"/>
  <c i="1" r="BC108"/>
  <c i="13" r="F37"/>
  <c i="1" r="AZ110"/>
  <c i="14" r="F39"/>
  <c i="1" r="BB111"/>
  <c i="15" r="F41"/>
  <c i="1" r="BD112"/>
  <c i="17" r="F40"/>
  <c i="1" r="BC116"/>
  <c i="17" r="F41"/>
  <c i="1" r="BD116"/>
  <c i="18" r="F37"/>
  <c i="1" r="AZ117"/>
  <c i="19" r="F41"/>
  <c i="1" r="BD118"/>
  <c i="21" r="F37"/>
  <c i="1" r="AZ120"/>
  <c i="22" r="F37"/>
  <c i="1" r="AZ121"/>
  <c i="24" r="F36"/>
  <c i="1" r="BA125"/>
  <c r="BA124"/>
  <c r="AW124"/>
  <c i="24" r="F38"/>
  <c i="1" r="BC125"/>
  <c r="BC124"/>
  <c r="AY124"/>
  <c i="26" r="F34"/>
  <c i="1" r="BA128"/>
  <c i="27" r="F36"/>
  <c i="1" r="BC129"/>
  <c i="28" r="F36"/>
  <c i="1" r="BC130"/>
  <c i="30" r="F34"/>
  <c i="1" r="BA132"/>
  <c i="31" r="J33"/>
  <c i="1" r="AV133"/>
  <c i="32" r="F36"/>
  <c i="1" r="BC134"/>
  <c i="34" r="F36"/>
  <c i="1" r="BC136"/>
  <c i="35" r="F37"/>
  <c i="1" r="BD137"/>
  <c i="36" r="F35"/>
  <c i="1" r="BB138"/>
  <c i="38" r="F36"/>
  <c i="1" r="BC140"/>
  <c i="38" r="F37"/>
  <c i="1" r="BD140"/>
  <c i="39" r="F36"/>
  <c i="1" r="BC141"/>
  <c i="40" r="F35"/>
  <c i="1" r="BB142"/>
  <c i="41" r="J34"/>
  <c i="1" r="AW143"/>
  <c i="42" r="J33"/>
  <c i="1" r="AV144"/>
  <c i="43" r="F37"/>
  <c i="1" r="BD145"/>
  <c i="44" r="F35"/>
  <c i="1" r="BB146"/>
  <c i="2" r="J36"/>
  <c i="1" r="AW96"/>
  <c i="4" r="F39"/>
  <c i="1" r="BB99"/>
  <c i="5" r="F38"/>
  <c i="1" r="BA100"/>
  <c i="6" r="F40"/>
  <c i="1" r="BC101"/>
  <c i="8" r="F40"/>
  <c i="1" r="BC103"/>
  <c i="10" r="F37"/>
  <c i="1" r="AZ107"/>
  <c i="10" r="F39"/>
  <c i="1" r="BB107"/>
  <c i="11" r="F39"/>
  <c i="1" r="BB108"/>
  <c i="12" r="J37"/>
  <c i="1" r="AV109"/>
  <c i="13" r="J37"/>
  <c i="1" r="AV110"/>
  <c i="14" r="J37"/>
  <c i="1" r="AV111"/>
  <c i="15" r="F39"/>
  <c i="1" r="BB112"/>
  <c i="16" r="F38"/>
  <c i="1" r="BC114"/>
  <c i="18" r="J37"/>
  <c i="1" r="AV117"/>
  <c i="19" r="F40"/>
  <c i="1" r="BC118"/>
  <c i="20" r="F40"/>
  <c i="1" r="BC119"/>
  <c i="22" r="F41"/>
  <c i="1" r="BD121"/>
  <c i="23" r="J36"/>
  <c i="1" r="AW123"/>
  <c i="25" r="J36"/>
  <c i="1" r="AW127"/>
  <c i="26" r="F36"/>
  <c i="1" r="BC128"/>
  <c i="28" r="F37"/>
  <c i="1" r="BD130"/>
  <c i="29" r="F37"/>
  <c i="1" r="BD131"/>
  <c i="31" r="F35"/>
  <c i="1" r="BB133"/>
  <c i="32" r="F35"/>
  <c i="1" r="BB134"/>
  <c i="33" r="F36"/>
  <c i="1" r="BC135"/>
  <c i="35" r="F33"/>
  <c i="1" r="AZ137"/>
  <c i="36" r="F36"/>
  <c i="1" r="BC138"/>
  <c i="37" r="F37"/>
  <c i="1" r="BD139"/>
  <c i="42" r="F37"/>
  <c i="1" r="BD144"/>
  <c i="43" r="F33"/>
  <c i="1" r="AZ145"/>
  <c i="45" r="F35"/>
  <c i="1" r="BB147"/>
  <c i="2" r="F37"/>
  <c i="1" r="BB96"/>
  <c i="4" r="F41"/>
  <c i="1" r="BD99"/>
  <c i="5" r="F41"/>
  <c i="1" r="BD100"/>
  <c i="6" r="F39"/>
  <c i="1" r="BB101"/>
  <c i="8" r="F41"/>
  <c i="1" r="BD103"/>
  <c i="9" r="F39"/>
  <c i="1" r="BD105"/>
  <c i="11" r="F41"/>
  <c i="1" r="BD108"/>
  <c i="12" r="F40"/>
  <c i="1" r="BC109"/>
  <c i="14" r="F37"/>
  <c i="1" r="AZ111"/>
  <c i="15" r="J37"/>
  <c i="1" r="AV112"/>
  <c i="17" r="F37"/>
  <c i="1" r="AZ116"/>
  <c i="17" r="J37"/>
  <c i="1" r="AV116"/>
  <c i="17" r="F39"/>
  <c i="1" r="BB116"/>
  <c i="18" r="F39"/>
  <c i="1" r="BB117"/>
  <c i="19" r="F39"/>
  <c i="1" r="BB118"/>
  <c i="21" r="J37"/>
  <c i="1" r="AV120"/>
  <c i="22" r="J37"/>
  <c i="1" r="AV121"/>
  <c i="23" r="F39"/>
  <c i="1" r="BD123"/>
  <c r="BD122"/>
  <c i="24" r="F37"/>
  <c i="1" r="BB125"/>
  <c r="BB124"/>
  <c r="AX124"/>
  <c i="26" r="J34"/>
  <c i="1" r="AW128"/>
  <c i="27" r="F35"/>
  <c i="1" r="BB129"/>
  <c i="29" r="F33"/>
  <c i="1" r="AZ131"/>
  <c i="30" r="F35"/>
  <c i="1" r="BB132"/>
  <c i="32" r="J33"/>
  <c i="1" r="AV134"/>
  <c i="33" r="F37"/>
  <c i="1" r="BD135"/>
  <c i="34" r="F37"/>
  <c i="1" r="BD136"/>
  <c i="36" r="F34"/>
  <c i="1" r="BA138"/>
  <c i="2" r="F36"/>
  <c i="1" r="BA96"/>
  <c i="4" r="F40"/>
  <c i="1" r="BC99"/>
  <c i="6" r="J38"/>
  <c i="1" r="AW101"/>
  <c i="7" r="J38"/>
  <c i="1" r="AW102"/>
  <c i="8" r="F38"/>
  <c i="1" r="BA103"/>
  <c i="9" r="F37"/>
  <c i="1" r="BB105"/>
  <c i="11" r="J37"/>
  <c i="1" r="AV108"/>
  <c i="12" r="F37"/>
  <c i="1" r="AZ109"/>
  <c i="13" r="F41"/>
  <c i="1" r="BD110"/>
  <c i="14" r="F40"/>
  <c i="1" r="BC111"/>
  <c i="16" r="F35"/>
  <c i="1" r="AZ114"/>
  <c i="18" r="F40"/>
  <c i="1" r="BC117"/>
  <c i="19" r="J37"/>
  <c i="1" r="AV118"/>
  <c i="20" r="F41"/>
  <c i="1" r="BD119"/>
  <c i="21" r="F39"/>
  <c i="1" r="BB120"/>
  <c i="23" r="F37"/>
  <c i="1" r="BB123"/>
  <c r="BB122"/>
  <c r="AX122"/>
  <c i="24" r="F39"/>
  <c i="1" r="BD125"/>
  <c r="BD124"/>
  <c i="25" r="F36"/>
  <c i="1" r="BA127"/>
  <c r="BA126"/>
  <c r="AW126"/>
  <c i="26" r="F35"/>
  <c i="1" r="BB128"/>
  <c i="28" r="F33"/>
  <c i="1" r="AZ130"/>
  <c i="29" r="J33"/>
  <c i="1" r="AV131"/>
  <c i="30" r="J34"/>
  <c i="1" r="AW132"/>
  <c i="32" r="F33"/>
  <c i="1" r="AZ134"/>
  <c i="33" r="F34"/>
  <c i="1" r="BA135"/>
  <c i="34" r="F33"/>
  <c i="1" r="AZ136"/>
  <c i="35" r="F36"/>
  <c i="1" r="BC137"/>
  <c i="36" r="F37"/>
  <c i="1" r="BD138"/>
  <c i="37" r="F35"/>
  <c i="1" r="BB139"/>
  <c i="42" r="F33"/>
  <c i="1" r="AZ144"/>
  <c i="43" r="J33"/>
  <c i="1" r="AV145"/>
  <c i="44" r="J34"/>
  <c i="1" r="AW146"/>
  <c i="45" r="F36"/>
  <c i="1" r="BC147"/>
  <c i="16" l="1" r="P151"/>
  <c i="26" r="BK220"/>
  <c r="J220"/>
  <c r="J101"/>
  <c i="3" r="R215"/>
  <c i="29" r="P125"/>
  <c r="P124"/>
  <c i="1" r="AU131"/>
  <c i="19" r="T158"/>
  <c r="T157"/>
  <c i="16" r="T453"/>
  <c r="T150"/>
  <c i="4" r="BK134"/>
  <c r="J134"/>
  <c r="J100"/>
  <c i="30" r="P127"/>
  <c r="P126"/>
  <c i="1" r="AU132"/>
  <c i="24" r="T129"/>
  <c r="T128"/>
  <c i="20" r="P162"/>
  <c i="17" r="T215"/>
  <c r="T140"/>
  <c i="9" r="T475"/>
  <c i="8" r="BK193"/>
  <c i="3" r="P141"/>
  <c i="2" r="T150"/>
  <c i="22" r="BK193"/>
  <c r="J193"/>
  <c r="J119"/>
  <c i="12" r="R157"/>
  <c r="R156"/>
  <c i="37" r="P125"/>
  <c i="31" r="R127"/>
  <c r="R126"/>
  <c i="7" r="R129"/>
  <c i="29" r="BK194"/>
  <c r="J194"/>
  <c r="J102"/>
  <c i="26" r="BK123"/>
  <c r="J123"/>
  <c r="J96"/>
  <c i="20" r="P257"/>
  <c i="12" r="P157"/>
  <c r="P156"/>
  <c i="1" r="AU109"/>
  <c i="3" r="T141"/>
  <c i="9" r="R791"/>
  <c r="BK475"/>
  <c r="J475"/>
  <c r="J109"/>
  <c i="23" r="BK132"/>
  <c r="J132"/>
  <c r="J99"/>
  <c i="36" r="P124"/>
  <c i="1" r="AU138"/>
  <c i="20" r="R162"/>
  <c r="R159"/>
  <c i="15" r="R150"/>
  <c i="27" r="T124"/>
  <c i="22" r="P149"/>
  <c i="1" r="AU121"/>
  <c i="17" r="BK215"/>
  <c r="J215"/>
  <c r="J108"/>
  <c i="44" r="R128"/>
  <c r="R127"/>
  <c i="38" r="R122"/>
  <c r="R121"/>
  <c i="6" r="T162"/>
  <c r="T159"/>
  <c i="5" r="P157"/>
  <c r="P156"/>
  <c i="1" r="AU100"/>
  <c i="21" r="T129"/>
  <c i="17" r="R215"/>
  <c i="13" r="P257"/>
  <c i="8" r="T193"/>
  <c r="T149"/>
  <c i="6" r="P162"/>
  <c i="5" r="R157"/>
  <c r="R156"/>
  <c i="10" r="T215"/>
  <c r="T140"/>
  <c i="9" r="T791"/>
  <c i="4" r="T134"/>
  <c i="35" r="P123"/>
  <c r="P122"/>
  <c i="1" r="AU137"/>
  <c i="30" r="R127"/>
  <c r="R126"/>
  <c i="27" r="R125"/>
  <c r="R124"/>
  <c i="9" r="R475"/>
  <c i="6" r="P255"/>
  <c i="2" r="P451"/>
  <c i="45" r="R124"/>
  <c r="R123"/>
  <c r="T124"/>
  <c r="T123"/>
  <c i="21" r="P129"/>
  <c i="1" r="AU120"/>
  <c i="36" r="T125"/>
  <c i="28" r="T199"/>
  <c i="21" r="R129"/>
  <c i="9" r="T151"/>
  <c r="T150"/>
  <c i="2" r="R451"/>
  <c i="27" r="P124"/>
  <c i="1" r="AU129"/>
  <c i="7" r="T129"/>
  <c i="3" r="T215"/>
  <c i="2" r="R150"/>
  <c r="R149"/>
  <c i="36" r="T225"/>
  <c i="26" r="T123"/>
  <c i="22" r="R193"/>
  <c r="R149"/>
  <c i="16" r="P701"/>
  <c i="15" r="P195"/>
  <c r="P150"/>
  <c i="1" r="AU112"/>
  <c i="36" r="R125"/>
  <c r="R124"/>
  <c i="32" r="P127"/>
  <c r="P126"/>
  <c i="1" r="AU134"/>
  <c i="29" r="BK125"/>
  <c r="BK124"/>
  <c r="J124"/>
  <c i="13" r="P162"/>
  <c r="P159"/>
  <c i="1" r="AU110"/>
  <c i="9" r="BK151"/>
  <c r="J151"/>
  <c r="J99"/>
  <c i="3" r="R141"/>
  <c r="R140"/>
  <c i="15" r="T150"/>
  <c i="10" r="P215"/>
  <c i="17" r="P215"/>
  <c r="P140"/>
  <c i="1" r="AU116"/>
  <c i="2" r="BK150"/>
  <c r="J150"/>
  <c r="J99"/>
  <c i="31" r="BK127"/>
  <c r="J127"/>
  <c r="J97"/>
  <c i="20" r="T162"/>
  <c r="T159"/>
  <c i="44" r="T141"/>
  <c i="19" r="BK158"/>
  <c r="J158"/>
  <c r="J101"/>
  <c i="11" r="R134"/>
  <c i="3" r="P215"/>
  <c i="2" r="P691"/>
  <c i="33" r="T123"/>
  <c r="T122"/>
  <c i="25" r="P131"/>
  <c r="P130"/>
  <c i="1" r="AU127"/>
  <c i="19" r="R158"/>
  <c r="R157"/>
  <c i="37" r="T225"/>
  <c i="34" r="T123"/>
  <c r="T122"/>
  <c i="10" r="P141"/>
  <c r="P140"/>
  <c i="1" r="AU107"/>
  <c i="2" r="T451"/>
  <c i="37" r="R225"/>
  <c r="R124"/>
  <c i="33" r="P123"/>
  <c r="P122"/>
  <c i="1" r="AU135"/>
  <c i="28" r="R125"/>
  <c r="R124"/>
  <c i="23" r="R132"/>
  <c r="R131"/>
  <c i="13" r="R257"/>
  <c i="17" r="R141"/>
  <c r="R140"/>
  <c i="14" r="T129"/>
  <c i="38" r="P122"/>
  <c r="P121"/>
  <c i="1" r="AU140"/>
  <c i="9" r="P475"/>
  <c r="R151"/>
  <c r="R150"/>
  <c i="32" r="R127"/>
  <c r="R126"/>
  <c i="45" r="P124"/>
  <c r="P123"/>
  <c i="1" r="AU147"/>
  <c i="31" r="P127"/>
  <c r="P126"/>
  <c i="1" r="AU133"/>
  <c i="19" r="BK223"/>
  <c r="J223"/>
  <c r="J119"/>
  <c i="16" r="R453"/>
  <c i="14" r="R129"/>
  <c i="11" r="T134"/>
  <c i="10" r="R215"/>
  <c i="38" r="T122"/>
  <c r="T121"/>
  <c i="25" r="T131"/>
  <c r="T130"/>
  <c i="14" r="P129"/>
  <c i="1" r="AU111"/>
  <c i="11" r="P134"/>
  <c i="1" r="AU108"/>
  <c i="28" r="P199"/>
  <c r="P124"/>
  <c i="1" r="AU130"/>
  <c i="26" r="R123"/>
  <c i="25" r="BK131"/>
  <c r="J131"/>
  <c r="J99"/>
  <c i="5" r="BK157"/>
  <c r="J157"/>
  <c r="J101"/>
  <c i="4" r="P134"/>
  <c i="1" r="AU99"/>
  <c i="19" r="P158"/>
  <c r="P157"/>
  <c i="1" r="AU118"/>
  <c i="10" r="R141"/>
  <c r="R140"/>
  <c i="7" r="P129"/>
  <c i="1" r="AU102"/>
  <c i="25" r="R130"/>
  <c i="18" r="R134"/>
  <c i="28" r="T125"/>
  <c r="T124"/>
  <c i="18" r="T134"/>
  <c i="35" r="T123"/>
  <c r="T122"/>
  <c i="29" r="R125"/>
  <c r="R124"/>
  <c i="18" r="P134"/>
  <c i="1" r="AU117"/>
  <c i="16" r="R151"/>
  <c i="13" r="T162"/>
  <c r="T159"/>
  <c i="4" r="R134"/>
  <c i="44" r="T128"/>
  <c r="T127"/>
  <c i="26" r="P123"/>
  <c i="1" r="AU128"/>
  <c i="14" r="BK129"/>
  <c r="J129"/>
  <c r="J100"/>
  <c i="8" r="R193"/>
  <c r="R149"/>
  <c i="37" r="P225"/>
  <c i="22" r="T149"/>
  <c i="23" r="P132"/>
  <c r="P131"/>
  <c i="1" r="AU123"/>
  <c i="33" r="R123"/>
  <c r="R122"/>
  <c i="23" r="T132"/>
  <c r="T131"/>
  <c i="2" r="P150"/>
  <c r="P149"/>
  <c i="1" r="AU96"/>
  <c i="9" r="P151"/>
  <c r="P150"/>
  <c i="1" r="AU105"/>
  <c i="13" r="BK162"/>
  <c r="J162"/>
  <c r="J102"/>
  <c i="8" r="P149"/>
  <c i="1" r="AU103"/>
  <c i="2" r="T691"/>
  <c i="37" r="T125"/>
  <c r="T124"/>
  <c i="31" r="T127"/>
  <c r="T126"/>
  <c i="24" r="P129"/>
  <c r="P128"/>
  <c i="1" r="AU125"/>
  <c i="12" r="T157"/>
  <c r="T156"/>
  <c i="6" r="R162"/>
  <c r="R159"/>
  <c i="16" r="R701"/>
  <c r="P453"/>
  <c i="13" r="R162"/>
  <c r="R159"/>
  <c i="6" r="R255"/>
  <c i="5" r="T157"/>
  <c r="T156"/>
  <c i="8" r="BK165"/>
  <c r="J165"/>
  <c r="J106"/>
  <c i="12" r="BK253"/>
  <c r="J253"/>
  <c r="J125"/>
  <c i="18" r="BK134"/>
  <c r="J134"/>
  <c r="J100"/>
  <c i="5" r="BK253"/>
  <c r="J253"/>
  <c r="J128"/>
  <c i="38" r="BK122"/>
  <c r="J122"/>
  <c r="J97"/>
  <c i="39" r="BK122"/>
  <c r="J122"/>
  <c r="J97"/>
  <c i="15" r="BK167"/>
  <c r="J167"/>
  <c r="J107"/>
  <c i="24" r="BK202"/>
  <c r="J202"/>
  <c r="J105"/>
  <c i="42" r="BK121"/>
  <c r="J121"/>
  <c r="J97"/>
  <c i="12" r="BK157"/>
  <c r="J157"/>
  <c r="J101"/>
  <c i="16" r="BK151"/>
  <c r="J151"/>
  <c r="J99"/>
  <c i="40" r="BK124"/>
  <c r="BK123"/>
  <c r="J123"/>
  <c i="41" r="BK121"/>
  <c r="J121"/>
  <c r="J97"/>
  <c i="45" r="BK124"/>
  <c r="J124"/>
  <c r="J97"/>
  <c i="8" r="BK150"/>
  <c r="J150"/>
  <c r="J101"/>
  <c i="22" r="BK150"/>
  <c r="J150"/>
  <c r="J101"/>
  <c i="23" r="BK246"/>
  <c r="J246"/>
  <c r="J108"/>
  <c i="9" r="BK837"/>
  <c r="J837"/>
  <c r="J127"/>
  <c i="11" r="BK134"/>
  <c r="J134"/>
  <c r="J100"/>
  <c i="22" r="BK165"/>
  <c r="J165"/>
  <c r="J106"/>
  <c i="43" r="BK121"/>
  <c r="J121"/>
  <c r="J97"/>
  <c i="44" r="J128"/>
  <c r="J97"/>
  <c i="37" r="BK124"/>
  <c r="J124"/>
  <c r="J96"/>
  <c i="36" r="BK124"/>
  <c r="J124"/>
  <c i="35" r="BK122"/>
  <c r="J122"/>
  <c i="34" r="BK122"/>
  <c r="J122"/>
  <c r="J96"/>
  <c i="33" r="BK122"/>
  <c r="J122"/>
  <c r="J96"/>
  <c i="32" r="BK126"/>
  <c r="J126"/>
  <c i="31" r="BK126"/>
  <c r="J126"/>
  <c i="30" r="BK126"/>
  <c r="J126"/>
  <c r="J96"/>
  <c i="28" r="BK124"/>
  <c r="J124"/>
  <c r="J96"/>
  <c i="27" r="BK124"/>
  <c r="J124"/>
  <c i="25" r="BK130"/>
  <c r="J130"/>
  <c r="J98"/>
  <c i="24" r="BK128"/>
  <c r="J128"/>
  <c i="23" r="BK131"/>
  <c r="J131"/>
  <c r="J98"/>
  <c i="20" r="J162"/>
  <c r="J102"/>
  <c i="19" r="BK157"/>
  <c r="J157"/>
  <c r="J100"/>
  <c i="17" r="J141"/>
  <c r="J101"/>
  <c i="16" r="BK150"/>
  <c r="J150"/>
  <c r="J98"/>
  <c i="15" r="BK150"/>
  <c r="J150"/>
  <c r="J100"/>
  <c i="12" r="BK156"/>
  <c r="J156"/>
  <c r="J100"/>
  <c i="10" r="BK140"/>
  <c r="J140"/>
  <c i="9" r="BK150"/>
  <c r="J150"/>
  <c r="J98"/>
  <c i="1" r="AG102"/>
  <c i="7" r="J100"/>
  <c i="6" r="BK159"/>
  <c r="J159"/>
  <c r="J100"/>
  <c i="5" r="BK156"/>
  <c r="J156"/>
  <c i="3" r="BK140"/>
  <c r="J140"/>
  <c i="1" r="AU126"/>
  <c r="AU122"/>
  <c r="AU124"/>
  <c i="3" r="J34"/>
  <c i="1" r="AG98"/>
  <c i="4" r="J37"/>
  <c i="1" r="AV99"/>
  <c r="AT99"/>
  <c i="5" r="J34"/>
  <c i="1" r="AG100"/>
  <c i="6" r="F37"/>
  <c i="1" r="AZ101"/>
  <c r="BB97"/>
  <c r="AX97"/>
  <c r="BD97"/>
  <c i="9" r="J36"/>
  <c i="1" r="AW105"/>
  <c r="AT105"/>
  <c i="19" r="F38"/>
  <c i="1" r="BA118"/>
  <c i="20" r="F38"/>
  <c i="1" r="BA119"/>
  <c i="22" r="F38"/>
  <c i="1" r="BA121"/>
  <c i="24" r="F35"/>
  <c i="1" r="AZ125"/>
  <c r="AZ124"/>
  <c r="AV124"/>
  <c r="AT124"/>
  <c i="26" r="F33"/>
  <c i="1" r="AZ128"/>
  <c i="30" r="J33"/>
  <c i="1" r="AV132"/>
  <c r="AT132"/>
  <c i="33" r="F33"/>
  <c i="1" r="AZ135"/>
  <c i="35" r="J34"/>
  <c i="1" r="AW137"/>
  <c r="AT137"/>
  <c i="38" r="F33"/>
  <c i="1" r="AZ140"/>
  <c i="39" r="F34"/>
  <c i="1" r="BA141"/>
  <c i="40" r="F34"/>
  <c i="1" r="BA142"/>
  <c i="42" r="F34"/>
  <c i="1" r="BA144"/>
  <c i="44" r="J33"/>
  <c i="1" r="AV146"/>
  <c r="AT146"/>
  <c i="2" r="J35"/>
  <c i="1" r="AV96"/>
  <c r="AT96"/>
  <c i="12" r="F38"/>
  <c i="1" r="BA109"/>
  <c i="14" r="J38"/>
  <c i="1" r="AW111"/>
  <c r="AT111"/>
  <c r="AZ106"/>
  <c r="AV106"/>
  <c i="16" r="J36"/>
  <c i="1" r="AW114"/>
  <c r="AT114"/>
  <c i="28" r="F34"/>
  <c i="1" r="BA130"/>
  <c i="31" r="F34"/>
  <c i="1" r="BA133"/>
  <c i="34" r="F34"/>
  <c i="1" r="BA136"/>
  <c i="37" r="F34"/>
  <c i="1" r="BA139"/>
  <c i="44" r="F33"/>
  <c i="1" r="AZ146"/>
  <c i="3" r="J37"/>
  <c i="1" r="AV98"/>
  <c r="AT98"/>
  <c i="11" r="F38"/>
  <c i="1" r="BA108"/>
  <c i="11" r="J38"/>
  <c i="1" r="AW108"/>
  <c r="AT108"/>
  <c i="14" r="F38"/>
  <c i="1" r="BA111"/>
  <c i="16" r="F36"/>
  <c i="1" r="BA114"/>
  <c i="32" r="J30"/>
  <c i="1" r="AG134"/>
  <c i="34" r="J34"/>
  <c i="1" r="AW136"/>
  <c r="AT136"/>
  <c i="39" r="J34"/>
  <c i="1" r="AW141"/>
  <c r="AT141"/>
  <c i="41" r="J33"/>
  <c i="1" r="AV143"/>
  <c r="AT143"/>
  <c i="45" r="J33"/>
  <c i="1" r="AV147"/>
  <c r="AT147"/>
  <c i="40" r="J30"/>
  <c i="1" r="AG142"/>
  <c i="3" r="F37"/>
  <c i="1" r="AZ98"/>
  <c i="7" r="J37"/>
  <c i="1" r="AV102"/>
  <c r="AT102"/>
  <c r="AN102"/>
  <c r="BC97"/>
  <c r="AY97"/>
  <c r="BA97"/>
  <c r="AW97"/>
  <c i="9" r="F36"/>
  <c i="1" r="BA105"/>
  <c i="18" r="J38"/>
  <c i="1" r="AW117"/>
  <c r="AT117"/>
  <c i="20" r="J38"/>
  <c i="1" r="AW119"/>
  <c r="AT119"/>
  <c i="22" r="J38"/>
  <c i="1" r="AW121"/>
  <c r="AT121"/>
  <c i="24" r="J32"/>
  <c i="1" r="AG125"/>
  <c r="AG124"/>
  <c i="25" r="F35"/>
  <c i="1" r="AZ127"/>
  <c r="AZ126"/>
  <c r="AV126"/>
  <c r="AT126"/>
  <c i="27" r="F33"/>
  <c i="1" r="AZ129"/>
  <c i="29" r="J34"/>
  <c i="1" r="AW131"/>
  <c r="AT131"/>
  <c i="32" r="J34"/>
  <c i="1" r="AW134"/>
  <c r="AT134"/>
  <c i="36" r="F33"/>
  <c i="1" r="AZ138"/>
  <c i="42" r="J34"/>
  <c i="1" r="AW144"/>
  <c r="AT144"/>
  <c i="45" r="F33"/>
  <c i="1" r="AZ147"/>
  <c i="2" r="F35"/>
  <c i="1" r="AZ96"/>
  <c i="13" r="F38"/>
  <c i="1" r="BA110"/>
  <c r="BC106"/>
  <c r="AY106"/>
  <c r="BB106"/>
  <c r="AX106"/>
  <c r="BD106"/>
  <c i="17" r="F38"/>
  <c i="1" r="BA116"/>
  <c i="21" r="J38"/>
  <c i="1" r="AW120"/>
  <c r="AT120"/>
  <c r="BC115"/>
  <c r="AY115"/>
  <c i="24" r="J35"/>
  <c i="1" r="AV125"/>
  <c r="AT125"/>
  <c i="25" r="J35"/>
  <c i="1" r="AV127"/>
  <c r="AT127"/>
  <c i="27" r="J30"/>
  <c i="1" r="AG129"/>
  <c i="28" r="J34"/>
  <c i="1" r="AW130"/>
  <c r="AT130"/>
  <c i="31" r="J34"/>
  <c i="1" r="AW133"/>
  <c r="AT133"/>
  <c i="35" r="F34"/>
  <c i="1" r="BA137"/>
  <c i="38" r="J33"/>
  <c i="1" r="AV140"/>
  <c r="AT140"/>
  <c i="40" r="J34"/>
  <c i="1" r="AW142"/>
  <c r="AT142"/>
  <c r="AN142"/>
  <c i="41" r="F33"/>
  <c i="1" r="AZ143"/>
  <c i="43" r="J34"/>
  <c i="1" r="AW145"/>
  <c r="AT145"/>
  <c i="4" r="F37"/>
  <c i="1" r="AZ99"/>
  <c i="5" r="J37"/>
  <c i="1" r="AV100"/>
  <c r="AT100"/>
  <c i="7" r="F37"/>
  <c i="1" r="AZ102"/>
  <c i="8" r="J37"/>
  <c i="1" r="AV103"/>
  <c r="AT103"/>
  <c i="10" r="F38"/>
  <c i="1" r="BA107"/>
  <c i="10" r="J34"/>
  <c i="1" r="AG107"/>
  <c i="13" r="J38"/>
  <c i="1" r="AW110"/>
  <c r="AT110"/>
  <c i="15" r="F38"/>
  <c i="1" r="BA112"/>
  <c i="17" r="J38"/>
  <c i="1" r="AW116"/>
  <c r="AT116"/>
  <c i="20" r="J34"/>
  <c i="1" r="AG119"/>
  <c i="21" r="J34"/>
  <c i="1" r="AG120"/>
  <c r="AZ115"/>
  <c r="AV115"/>
  <c r="BB115"/>
  <c r="AX115"/>
  <c i="23" r="F35"/>
  <c i="1" r="AZ123"/>
  <c r="AZ122"/>
  <c r="AV122"/>
  <c r="AT122"/>
  <c i="26" r="J33"/>
  <c i="1" r="AV128"/>
  <c r="AT128"/>
  <c i="30" r="F33"/>
  <c i="1" r="AZ132"/>
  <c i="33" r="J33"/>
  <c i="1" r="AV135"/>
  <c r="AT135"/>
  <c i="35" r="J30"/>
  <c i="1" r="AG137"/>
  <c i="36" r="J30"/>
  <c i="1" r="AG138"/>
  <c i="37" r="J34"/>
  <c i="1" r="AW139"/>
  <c r="AT139"/>
  <c i="44" r="J30"/>
  <c i="1" r="AG146"/>
  <c i="29" r="J30"/>
  <c i="1" r="AG131"/>
  <c r="AS94"/>
  <c i="5" r="F37"/>
  <c i="1" r="AZ100"/>
  <c i="6" r="J37"/>
  <c i="1" r="AV101"/>
  <c r="AT101"/>
  <c i="8" r="F37"/>
  <c i="1" r="AZ103"/>
  <c i="10" r="J38"/>
  <c i="1" r="AW107"/>
  <c r="AT107"/>
  <c i="12" r="J38"/>
  <c i="1" r="AW109"/>
  <c r="AT109"/>
  <c i="15" r="J38"/>
  <c i="1" r="AW112"/>
  <c r="AT112"/>
  <c i="18" r="F38"/>
  <c i="1" r="BA117"/>
  <c i="19" r="J38"/>
  <c i="1" r="AW118"/>
  <c r="AT118"/>
  <c i="21" r="F38"/>
  <c i="1" r="BA120"/>
  <c r="BD115"/>
  <c i="23" r="J35"/>
  <c i="1" r="AV123"/>
  <c r="AT123"/>
  <c i="27" r="J33"/>
  <c i="1" r="AV129"/>
  <c r="AT129"/>
  <c i="29" r="F34"/>
  <c i="1" r="BA131"/>
  <c i="31" r="J30"/>
  <c i="1" r="AG133"/>
  <c i="32" r="F34"/>
  <c i="1" r="BA134"/>
  <c i="36" r="J33"/>
  <c i="1" r="AV138"/>
  <c r="AT138"/>
  <c i="43" r="F34"/>
  <c i="1" r="BA145"/>
  <c i="16" l="1" r="R150"/>
  <c i="3" r="T140"/>
  <c i="36" r="T124"/>
  <c i="37" r="P124"/>
  <c i="1" r="AU139"/>
  <c i="3" r="P140"/>
  <c i="1" r="AU98"/>
  <c i="6" r="P159"/>
  <c i="1" r="AU101"/>
  <c i="20" r="P159"/>
  <c i="1" r="AU119"/>
  <c i="2" r="T149"/>
  <c i="8" r="BK149"/>
  <c r="J149"/>
  <c i="16" r="P150"/>
  <c i="1" r="AU114"/>
  <c i="13" r="BK159"/>
  <c r="J159"/>
  <c i="40" r="J96"/>
  <c i="17" r="BK140"/>
  <c r="J140"/>
  <c r="J100"/>
  <c i="42" r="BK120"/>
  <c r="J120"/>
  <c r="J96"/>
  <c i="22" r="BK149"/>
  <c r="J149"/>
  <c r="J100"/>
  <c i="40" r="J124"/>
  <c r="J97"/>
  <c i="8" r="J193"/>
  <c r="J119"/>
  <c i="29" r="J96"/>
  <c i="2" r="BK149"/>
  <c r="J149"/>
  <c r="J98"/>
  <c i="45" r="BK123"/>
  <c r="J123"/>
  <c r="J96"/>
  <c i="29" r="J125"/>
  <c r="J97"/>
  <c i="38" r="BK121"/>
  <c r="J121"/>
  <c r="J96"/>
  <c i="39" r="BK121"/>
  <c r="J121"/>
  <c r="J96"/>
  <c i="41" r="BK120"/>
  <c r="J120"/>
  <c r="J96"/>
  <c i="43" r="BK120"/>
  <c r="J120"/>
  <c r="J96"/>
  <c i="1" r="AN146"/>
  <c i="44" r="J39"/>
  <c i="40" r="J39"/>
  <c i="1" r="AN138"/>
  <c i="36" r="J96"/>
  <c i="1" r="AN137"/>
  <c i="35" r="J96"/>
  <c i="36" r="J39"/>
  <c i="35" r="J39"/>
  <c i="1" r="AN134"/>
  <c i="32" r="J96"/>
  <c i="1" r="AN133"/>
  <c i="31" r="J96"/>
  <c i="32" r="J39"/>
  <c i="31" r="J39"/>
  <c i="29" r="J39"/>
  <c i="1" r="AN129"/>
  <c i="27" r="J96"/>
  <c r="J39"/>
  <c i="1" r="AN125"/>
  <c r="AN124"/>
  <c i="24" r="J98"/>
  <c r="J41"/>
  <c i="1" r="AN120"/>
  <c r="AN119"/>
  <c i="21" r="J43"/>
  <c i="20" r="J43"/>
  <c i="1" r="AN107"/>
  <c i="10" r="J100"/>
  <c r="J43"/>
  <c i="7" r="J43"/>
  <c i="1" r="AN100"/>
  <c i="5" r="J100"/>
  <c r="J43"/>
  <c i="1" r="AN98"/>
  <c i="3" r="J100"/>
  <c r="J43"/>
  <c i="1" r="AN131"/>
  <c i="8" r="J34"/>
  <c i="1" r="AG103"/>
  <c i="18" r="J34"/>
  <c i="1" r="AG117"/>
  <c i="13" r="J34"/>
  <c i="1" r="AG110"/>
  <c r="BB95"/>
  <c r="BD95"/>
  <c r="BA106"/>
  <c r="AW106"/>
  <c r="AT106"/>
  <c r="BB113"/>
  <c r="AX113"/>
  <c i="23" r="J32"/>
  <c i="1" r="AG123"/>
  <c r="AG122"/>
  <c r="AN122"/>
  <c i="30" r="J30"/>
  <c i="1" r="AG132"/>
  <c r="AN132"/>
  <c i="37" r="J30"/>
  <c i="1" r="AG139"/>
  <c r="AN139"/>
  <c r="AU115"/>
  <c i="11" r="J34"/>
  <c i="1" r="AG108"/>
  <c i="14" r="J34"/>
  <c i="1" r="AG111"/>
  <c i="16" r="J32"/>
  <c i="1" r="AG114"/>
  <c r="AU106"/>
  <c i="26" r="J30"/>
  <c i="1" r="AG128"/>
  <c r="AZ97"/>
  <c r="AV97"/>
  <c r="AT97"/>
  <c r="AZ104"/>
  <c r="AV104"/>
  <c i="15" r="J34"/>
  <c i="1" r="AG112"/>
  <c r="AN112"/>
  <c i="19" r="J34"/>
  <c i="1" r="AG118"/>
  <c r="BD113"/>
  <c i="25" r="J32"/>
  <c i="1" r="AG127"/>
  <c r="AG126"/>
  <c r="AN126"/>
  <c i="33" r="J30"/>
  <c i="1" r="AG135"/>
  <c r="AN135"/>
  <c r="BC95"/>
  <c r="AY95"/>
  <c r="BD104"/>
  <c i="34" r="J30"/>
  <c i="1" r="AG136"/>
  <c r="AN136"/>
  <c i="6" r="J34"/>
  <c i="1" r="AG101"/>
  <c i="9" r="J32"/>
  <c i="1" r="AG105"/>
  <c r="BC104"/>
  <c r="AY104"/>
  <c r="BC113"/>
  <c r="AY113"/>
  <c i="28" r="J30"/>
  <c i="1" r="AG130"/>
  <c r="AN130"/>
  <c i="4" r="J34"/>
  <c i="1" r="AG99"/>
  <c r="BA95"/>
  <c r="AW95"/>
  <c i="12" r="J34"/>
  <c i="1" r="AG109"/>
  <c r="BB104"/>
  <c r="AX104"/>
  <c r="AZ113"/>
  <c r="AV113"/>
  <c r="BA115"/>
  <c r="AW115"/>
  <c r="AT115"/>
  <c i="11" l="1" r="J43"/>
  <c i="18" r="J43"/>
  <c i="13" r="J43"/>
  <c i="14" r="J43"/>
  <c i="4" r="J43"/>
  <c i="26" r="J39"/>
  <c i="8" r="J43"/>
  <c r="J100"/>
  <c i="13" r="J100"/>
  <c i="37" r="J39"/>
  <c i="34" r="J39"/>
  <c i="33" r="J39"/>
  <c i="30" r="J39"/>
  <c i="28" r="J39"/>
  <c i="25" r="J41"/>
  <c i="1" r="AN127"/>
  <c i="23" r="J41"/>
  <c i="1" r="AN123"/>
  <c i="19" r="J43"/>
  <c i="1" r="AN118"/>
  <c i="16" r="J41"/>
  <c i="1" r="AN114"/>
  <c i="15" r="J43"/>
  <c i="12" r="J43"/>
  <c i="1" r="AN109"/>
  <c i="9" r="J41"/>
  <c i="1" r="AN105"/>
  <c i="6" r="J43"/>
  <c i="1" r="AN101"/>
  <c r="AN99"/>
  <c r="AN111"/>
  <c r="AN108"/>
  <c r="AN117"/>
  <c r="AN103"/>
  <c r="AN110"/>
  <c r="AN128"/>
  <c r="AG97"/>
  <c i="22" r="J34"/>
  <c i="1" r="AG121"/>
  <c r="AN121"/>
  <c i="42" r="J30"/>
  <c i="1" r="AG144"/>
  <c r="AN144"/>
  <c i="43" r="J30"/>
  <c i="1" r="AG145"/>
  <c r="AG106"/>
  <c r="AG104"/>
  <c r="AU113"/>
  <c i="2" r="J32"/>
  <c i="1" r="AG96"/>
  <c r="AN96"/>
  <c i="39" r="J30"/>
  <c i="1" r="AG141"/>
  <c r="BA104"/>
  <c r="AW104"/>
  <c r="AT104"/>
  <c r="BC94"/>
  <c r="AY94"/>
  <c i="38" r="J30"/>
  <c i="1" r="AG140"/>
  <c i="45" r="J30"/>
  <c i="1" r="AG147"/>
  <c i="17" r="J34"/>
  <c i="1" r="AG116"/>
  <c r="AN116"/>
  <c r="AU104"/>
  <c r="AU97"/>
  <c r="AU95"/>
  <c r="AU94"/>
  <c r="AX95"/>
  <c r="BA113"/>
  <c r="AW113"/>
  <c r="AT113"/>
  <c i="41" r="J30"/>
  <c i="1" r="AG143"/>
  <c r="AZ95"/>
  <c r="BD94"/>
  <c r="W33"/>
  <c r="BB94"/>
  <c r="W31"/>
  <c l="1" r="AN97"/>
  <c i="41" r="J39"/>
  <c i="2" r="J41"/>
  <c i="43" r="J39"/>
  <c i="39" r="J39"/>
  <c i="38" r="J39"/>
  <c i="42" r="J39"/>
  <c i="45" r="J39"/>
  <c i="17" r="J43"/>
  <c i="22" r="J43"/>
  <c i="1" r="AN106"/>
  <c r="AN104"/>
  <c r="AN141"/>
  <c r="AN143"/>
  <c r="AN147"/>
  <c r="AN140"/>
  <c r="AN145"/>
  <c r="AG95"/>
  <c r="AZ94"/>
  <c r="AV94"/>
  <c r="AK29"/>
  <c r="W32"/>
  <c r="BA94"/>
  <c r="AW94"/>
  <c r="AK30"/>
  <c r="AV95"/>
  <c r="AT95"/>
  <c r="AN95"/>
  <c r="AX94"/>
  <c r="AG115"/>
  <c r="AG113"/>
  <c r="AN113"/>
  <c l="1" r="AN115"/>
  <c r="AG94"/>
  <c r="AK26"/>
  <c r="AK35"/>
  <c r="W29"/>
  <c r="W30"/>
  <c r="AT94"/>
  <c l="1" r="AN94"/>
</calcChain>
</file>

<file path=xl/sharedStrings.xml><?xml version="1.0" encoding="utf-8"?>
<sst xmlns="http://schemas.openxmlformats.org/spreadsheetml/2006/main">
  <si>
    <t>Export Komplet</t>
  </si>
  <si>
    <t/>
  </si>
  <si>
    <t>2.0</t>
  </si>
  <si>
    <t>ZAMOK</t>
  </si>
  <si>
    <t>False</t>
  </si>
  <si>
    <t>{aed87c24-74db-424e-8a5a-ddb031362686}</t>
  </si>
  <si>
    <t>0,01</t>
  </si>
  <si>
    <t>21</t>
  </si>
  <si>
    <t>12</t>
  </si>
  <si>
    <t>REKAPITULACE STAVBY</t>
  </si>
  <si>
    <t xml:space="preserve">v ---  níže se nacházejí doplnkové a pomocné údaje k sestavám  --- v</t>
  </si>
  <si>
    <t>Návod na vyplnění</t>
  </si>
  <si>
    <t>0,001</t>
  </si>
  <si>
    <t>Kód:</t>
  </si>
  <si>
    <t>N24-125_exp5_VR03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</si>
  <si>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</si>
  <si>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</si>
  <si>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Transformace domova Černovice – Lidmaň I. – Polná</t>
  </si>
  <si>
    <t>KSO:</t>
  </si>
  <si>
    <t>CC-CZ:</t>
  </si>
  <si>
    <t>Místo:</t>
  </si>
  <si>
    <t xml:space="preserve"> </t>
  </si>
  <si>
    <t>Datum:</t>
  </si>
  <si>
    <t>18. 9. 2024</t>
  </si>
  <si>
    <t>Zadavatel:</t>
  </si>
  <si>
    <t>IČ:</t>
  </si>
  <si>
    <t>Kraj Vysočina</t>
  </si>
  <si>
    <t>DIČ:</t>
  </si>
  <si>
    <t>Uchazeč:</t>
  </si>
  <si>
    <t>Vyplň údaj</t>
  </si>
  <si>
    <t>Projektant:</t>
  </si>
  <si>
    <t>ARPIK OSTRAVA s.r.o.</t>
  </si>
  <si>
    <t>True</t>
  </si>
  <si>
    <t>Zpracovatel:</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</si>
  <si>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</si>
  <si>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</si>
  <si>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</si>
  <si>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</si>
  <si>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</si>
  <si>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</si>
  <si>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</si>
  <si>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</si>
  <si>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</si>
  <si>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</si>
  <si>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</si>
  <si>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</si>
  <si>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</si>
  <si>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</si>
  <si>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</si>
  <si>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</si>
  <si>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</si>
  <si>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</si>
  <si>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</si>
  <si>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</si>
  <si>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</si>
  <si>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</si>
  <si>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</si>
  <si>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</si>
  <si>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</si>
  <si>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</si>
  <si>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</si>
  <si>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</si>
  <si>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</si>
  <si>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</si>
  <si>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</si>
  <si>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</si>
  <si>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</si>
  <si>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</si>
  <si>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</si>
  <si>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</si>
  <si>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</si>
  <si>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</si>
  <si>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</si>
  <si>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</si>
  <si>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</si>
  <si>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</si>
  <si>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</si>
  <si>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</si>
  <si>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</si>
  <si>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</si>
  <si>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</si>
  <si>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DENNÍ AKTIVITY A SOCIÁLNĚ TERAPEUTICKÁ DÍLNA (DA+STD</t>
  </si>
  <si>
    <t>STA</t>
  </si>
  <si>
    <t>1</t>
  </si>
  <si>
    <t>{178b98ce-d635-4563-8361-cf6a273307c4}</t>
  </si>
  <si>
    <t>2</t>
  </si>
  <si>
    <t>/</t>
  </si>
  <si>
    <t>D.1.1-2</t>
  </si>
  <si>
    <t xml:space="preserve">Architektonicko-stavební a stavebně konstrukční řešení </t>
  </si>
  <si>
    <t>Soupis</t>
  </si>
  <si>
    <t>{fe4361f6-f8c0-4282-8e06-6c17aec7a867}</t>
  </si>
  <si>
    <t>D.1.4</t>
  </si>
  <si>
    <t>TECHNIKA PROSTŘEDÍ STAVEB</t>
  </si>
  <si>
    <t>{681d6f29-78a8-42a6-9dd6-fec48c0cadbc}</t>
  </si>
  <si>
    <t>D.1.4.A</t>
  </si>
  <si>
    <t>ZDRAVOTNĚ TECHNICKÉ INSTALACE</t>
  </si>
  <si>
    <t>3</t>
  </si>
  <si>
    <t>{73e146e3-b3ed-49c6-96e1-d3a6fbcb8b0d}</t>
  </si>
  <si>
    <t>D.1.4.B</t>
  </si>
  <si>
    <t>VYTÁPĚNÍ</t>
  </si>
  <si>
    <t>{aafa2d7c-eb68-4b4a-9a9c-14fea1c2c958}</t>
  </si>
  <si>
    <t>D.1.4.C</t>
  </si>
  <si>
    <t>VZDUCHOTECHNIKA A CHLAZENÍ</t>
  </si>
  <si>
    <t>{44090e3e-9f72-4638-b8f2-10617afabe1e}</t>
  </si>
  <si>
    <t>D.1.4.D</t>
  </si>
  <si>
    <t>SILNOPROUDÁ ELEKTROINSTALACE</t>
  </si>
  <si>
    <t>{4fc1f4e2-5796-4b26-a473-1456aa40f9da}</t>
  </si>
  <si>
    <t>D.1.4.E</t>
  </si>
  <si>
    <t>SLABOPROUDÁ ELEKTROINSTALACE</t>
  </si>
  <si>
    <t>{f8588fa3-a81b-4901-a50c-2efc4503f994}</t>
  </si>
  <si>
    <t>D.1.4.F</t>
  </si>
  <si>
    <t>MĚŘENÍ A REGULACE</t>
  </si>
  <si>
    <t>{6dfab2a9-793b-422f-ab85-11bc5f9cb7a0}</t>
  </si>
  <si>
    <t>SO 02</t>
  </si>
  <si>
    <t>DOMOV PRO OSOBY SE ZDRAVOTNÍM POSTÍŽENÍM-CHRÁNĚNÉ BYDLENÍ (CHB)</t>
  </si>
  <si>
    <t>{bc2862b7-9e68-4de0-9212-43a68c4715f5}</t>
  </si>
  <si>
    <t>{18633393-ab2e-4b55-8032-f447410de1ee}</t>
  </si>
  <si>
    <t>{e2c3df0f-4c47-4784-b825-ef68b26f3c4c}</t>
  </si>
  <si>
    <t>{f4f582a8-de78-4094-b785-d0ef1b1be4c9}</t>
  </si>
  <si>
    <t>{4f66349f-290d-4fe3-a17b-7f8b06df1cb8}</t>
  </si>
  <si>
    <t>{dc57fd34-f8e0-47b0-a173-2fa3a8739257}</t>
  </si>
  <si>
    <t>{6ca6a52b-fa5a-4d02-a8ae-756201263bd9}</t>
  </si>
  <si>
    <t>{313ce8a6-96ab-470a-b3c5-d8ea6c74c2de}</t>
  </si>
  <si>
    <t>{1d384205-cf41-414f-8a5c-0f8cba0c4e25}</t>
  </si>
  <si>
    <t>SO 03</t>
  </si>
  <si>
    <t>DOMOV PRO OSOBY SE ZDRAVOTNÍM POSTIŽENÍM (DOZP)</t>
  </si>
  <si>
    <t>{f5a2929b-9004-4776-8493-68322c7a353e}</t>
  </si>
  <si>
    <t>{1d2efa1f-1f27-496f-b3de-d29136dc8f84}</t>
  </si>
  <si>
    <t>{8ec5002b-03a3-426e-8478-baa1ef454f54}</t>
  </si>
  <si>
    <t>{a82bf7f5-6b7c-4938-9581-197f778268b2}</t>
  </si>
  <si>
    <t>{81efc6f1-2734-4d1c-8f9e-5e8d9de74b50}</t>
  </si>
  <si>
    <t>{2338c279-169d-4125-bf77-265a02865b4e}</t>
  </si>
  <si>
    <t>{b4d32f46-9b8f-438b-bd67-ca7a14ce9fb3}</t>
  </si>
  <si>
    <t>{05b73c74-0813-43ce-a797-2d94587f745b}</t>
  </si>
  <si>
    <t>{779b12f9-b1e5-4288-9522-7bc6aa1fd1d3}</t>
  </si>
  <si>
    <t>SO 04</t>
  </si>
  <si>
    <t>ROZŠÍŘENÍ KOMUNIKACE, PARKOVACÍ STÁNÍ A ZPEVNĚNÉ PLOCHY</t>
  </si>
  <si>
    <t>{158e8f8d-0319-43c3-b859-d694d346ba34}</t>
  </si>
  <si>
    <t>D.1.1</t>
  </si>
  <si>
    <t xml:space="preserve">Architektonicko-stavební řešení </t>
  </si>
  <si>
    <t>{7e3c88a0-ffc9-49ee-814d-03649be01385}</t>
  </si>
  <si>
    <t>SO 05</t>
  </si>
  <si>
    <t>PRODLOUŽENÍ VEŘEJNÉHO CHODNÍKU</t>
  </si>
  <si>
    <t>{aabf982f-1f3d-450e-a96a-7912cbe6645e}</t>
  </si>
  <si>
    <t>{cab40683-533d-4736-ae95-701bd3ae098d}</t>
  </si>
  <si>
    <t>SO 06</t>
  </si>
  <si>
    <t>OPLOCENÍ</t>
  </si>
  <si>
    <t>{7cf97665-6467-4801-950e-eea4592e2c78}</t>
  </si>
  <si>
    <t>{5ccaba7d-68f0-4ead-bbd9-416cac7652e1}</t>
  </si>
  <si>
    <t>SO 07</t>
  </si>
  <si>
    <t xml:space="preserve">TERÉNNÍ A SADOVÉ ÚPRAVY </t>
  </si>
  <si>
    <t>{834e8520-2454-4228-af52-e1f038689c29}</t>
  </si>
  <si>
    <t>IO 01.1</t>
  </si>
  <si>
    <t>PŘÍPOJKA VODY PRO SO 01</t>
  </si>
  <si>
    <t>{373c865e-ed31-4ba0-bd1d-7f1a80e087ae}</t>
  </si>
  <si>
    <t>IO 01.2</t>
  </si>
  <si>
    <t>PŘÍPOJKA VODY PRO SO 02</t>
  </si>
  <si>
    <t>{6950d811-8265-4108-bfaf-e871eb00d6ff}</t>
  </si>
  <si>
    <t>IO 01.3</t>
  </si>
  <si>
    <t>PŘÍPOJKA VODY PRO SO 03</t>
  </si>
  <si>
    <t>{4c0f397b-da81-46ac-8ba7-8012963031fc}</t>
  </si>
  <si>
    <t>IO 02.1</t>
  </si>
  <si>
    <t>PŘÍPOJKA DEŠŤOVÉ KANALIZACE PRO SO 01</t>
  </si>
  <si>
    <t>{523e42d3-0a87-44af-af5a-04a50d0d86f9}</t>
  </si>
  <si>
    <t>IO 02.2</t>
  </si>
  <si>
    <t>PŘÍPOJKA DEŠŤOVÉ KANALIZACE PRO SO 02</t>
  </si>
  <si>
    <t>{878ec4d1-99d2-449c-ab3e-a4274df236ff}</t>
  </si>
  <si>
    <t>IO 02.3</t>
  </si>
  <si>
    <t>PŘÍPOJKA DEŠŤOVÉ KANALIZACE PRO SO 03</t>
  </si>
  <si>
    <t>{0d24bbf4-cd10-4803-9797-319c215dd3da}</t>
  </si>
  <si>
    <t>IO 03.1</t>
  </si>
  <si>
    <t>PŘÍPOJKA SPLAŠKOVÉ KANALIZACE PRO SO 01</t>
  </si>
  <si>
    <t>{090719c8-407c-44b9-964c-e28face1abc0}</t>
  </si>
  <si>
    <t>IO 03.2</t>
  </si>
  <si>
    <t>PŘÍPOJKA SPLAŠKOVÉ KANALIZACE PRO SO 02</t>
  </si>
  <si>
    <t>{d6c9861f-dfe3-4b57-92a2-2fd24938b355}</t>
  </si>
  <si>
    <t>IO 03.3</t>
  </si>
  <si>
    <t>PŘÍPOJKA SPLAŠKOVÉ KANALIZACE PRO SO 03</t>
  </si>
  <si>
    <t>{69fe22f3-1800-41f5-8541-f4aaa7b873c3}</t>
  </si>
  <si>
    <t>IO 04.1</t>
  </si>
  <si>
    <t>PŘÍPOJKA PLYNU PRO SO 01</t>
  </si>
  <si>
    <t>{a7fd045c-424f-474a-9b86-bfb7918ff40f}</t>
  </si>
  <si>
    <t>IO 04.2</t>
  </si>
  <si>
    <t>PŘÍPOJKA PLYNU PRO SO 02</t>
  </si>
  <si>
    <t>{69919fda-2e83-4d0f-9173-f425b5258826}</t>
  </si>
  <si>
    <t>IO 06.1</t>
  </si>
  <si>
    <t>AREÁLOVÝ ROZVOD NN PRO SO 01</t>
  </si>
  <si>
    <t>{65fbfbaa-d394-4143-bef4-f18951dd6b2e}</t>
  </si>
  <si>
    <t>IO 06.2</t>
  </si>
  <si>
    <t>AREÁLOVÝ ROZVOD NN PRO SO 02</t>
  </si>
  <si>
    <t>{32fb8bc0-f7af-40c6-b84c-0acb4b116159}</t>
  </si>
  <si>
    <t>IO 06.3</t>
  </si>
  <si>
    <t>AREÁLOVÝ ROZVOD NN PRO SO 03</t>
  </si>
  <si>
    <t>{af536e91-41b9-49a5-8612-a71a3c212c33}</t>
  </si>
  <si>
    <t>IO 07.1</t>
  </si>
  <si>
    <t>PŘÍPOJKA SLABOPROUDU PRO SO 01</t>
  </si>
  <si>
    <t>{ad73ad6c-8cde-4440-b146-11689150265d}</t>
  </si>
  <si>
    <t>IO 07.2</t>
  </si>
  <si>
    <t>PŘÍPOJKA SLABOPROUDU PRO SO 02</t>
  </si>
  <si>
    <t>{d0fe2cd3-6ec3-4248-84c9-b93764845c74}</t>
  </si>
  <si>
    <t>IO 07.3</t>
  </si>
  <si>
    <t>PŘÍPOJKA SLABOPROUDU PRO SO 03</t>
  </si>
  <si>
    <t>{d7e9a103-95a8-4b1d-a445-25165ec47995}</t>
  </si>
  <si>
    <t>IO 08</t>
  </si>
  <si>
    <t>PŘELOŽKA VEŘEJNÉHO OSVĚTLENÍ</t>
  </si>
  <si>
    <t>{03795972-8006-41ef-acf6-25d4be0afead}</t>
  </si>
  <si>
    <t>VON</t>
  </si>
  <si>
    <t xml:space="preserve">VEDLEJŠÍ A OSTATNÍ NÁKLADY STAVBY </t>
  </si>
  <si>
    <t>{1e672305-4d86-4f22-9167-dc4b8998afab}</t>
  </si>
  <si>
    <t>KRYCÍ LIST SOUPISU PRACÍ</t>
  </si>
  <si>
    <t>Objekt:</t>
  </si>
  <si>
    <t>SO 01 - DENNÍ AKTIVITY A SOCIÁLNĚ TERAPEUTICKÁ DÍLNA (DA+STD</t>
  </si>
  <si>
    <t>Soupis:</t>
  </si>
  <si>
    <t xml:space="preserve">D.1.1-2 - Architektonicko-stavební a stavebně konstrukční řešení </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</si>
  <si>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</si>
  <si>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</si>
  <si>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</si>
  <si>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</si>
  <si>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</si>
  <si>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</si>
  <si>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</si>
  <si>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</si>
  <si>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</si>
  <si>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</si>
  <si>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</si>
  <si>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</si>
  <si>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</si>
  <si>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</si>
  <si>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</si>
  <si>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</si>
  <si>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</si>
  <si>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</si>
  <si>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</si>
  <si>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</si>
  <si>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</si>
  <si>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</si>
  <si>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</si>
  <si>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</si>
  <si>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</si>
  <si>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</si>
  <si>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</si>
  <si>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</si>
  <si>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</si>
  <si>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M - M</t>
  </si>
  <si>
    <t xml:space="preserve">    991-M - Záchytný systém proti pádu</t>
  </si>
  <si>
    <t xml:space="preserve">    99-M - Výpisy ostatních prvků a výrobků </t>
  </si>
  <si>
    <t>N00 - Nepojmenované, ostatní práce a dodávky</t>
  </si>
  <si>
    <t>Ostatní - Ostatní</t>
  </si>
  <si>
    <t xml:space="preserve">    N03 - Doplnění_VR03</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</si>
  <si>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</si>
  <si>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</si>
  <si>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</si>
  <si>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</si>
  <si>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</si>
  <si>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</si>
  <si>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</si>
  <si>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</si>
  <si>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</si>
  <si>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</si>
  <si>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</si>
  <si>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</si>
  <si>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</si>
  <si>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</si>
  <si>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</si>
  <si>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</si>
  <si>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</si>
  <si>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</si>
  <si>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</si>
  <si>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průměrný přítok do 500 l/min</t>
  </si>
  <si>
    <t>hod</t>
  </si>
  <si>
    <t>CS ÚRS 2024 02</t>
  </si>
  <si>
    <t>4</t>
  </si>
  <si>
    <t>958105287</t>
  </si>
  <si>
    <t>VV</t>
  </si>
  <si>
    <t>"bude odsouhlaseno v rámci realizace v dílenské dokumentaci" 2*(24)*15</t>
  </si>
  <si>
    <t>Součet</t>
  </si>
  <si>
    <t>131251104</t>
  </si>
  <si>
    <t>Hloubení jam nezapažených v hornině třídy těžitelnosti I skupiny 3 objem do 500 m3 strojně</t>
  </si>
  <si>
    <t>m3</t>
  </si>
  <si>
    <t>-1014398909</t>
  </si>
  <si>
    <t>(0,8*(24,5*15,5))</t>
  </si>
  <si>
    <t>132251103</t>
  </si>
  <si>
    <t>Hloubení rýh nezapažených š do 800 mm v hornině třídy těžitelnosti I skupiny 3 objem do 100 m3 strojně</t>
  </si>
  <si>
    <t>1188710482</t>
  </si>
  <si>
    <t>(1,2*0,8)*70,2*2</t>
  </si>
  <si>
    <t>162751117</t>
  </si>
  <si>
    <t>Vodorovné přemístění přes 9 000 do 10000 m výkopku/sypaniny z horniny třídy těžitelnosti I skupiny 1 až 3</t>
  </si>
  <si>
    <t>-483504318</t>
  </si>
  <si>
    <t>"viz hlobení jam a rýh" 303,8+134,784</t>
  </si>
  <si>
    <t>(předpoklad nevhodného výkopku pro zpětné využití_odsouhlasení v dílenské dokumentaci)</t>
  </si>
  <si>
    <t>5</t>
  </si>
  <si>
    <t>162751119</t>
  </si>
  <si>
    <t>Příplatek k vodorovnému přemístění výkopku/sypaniny z horniny třídy těžitelnosti I skupiny 1 až 3 ZKD 1000 m přes 10000 m</t>
  </si>
  <si>
    <t>-1496876168</t>
  </si>
  <si>
    <t>438,584*10 'Přepočtené koeficientem množství</t>
  </si>
  <si>
    <t>6</t>
  </si>
  <si>
    <t>17120123R</t>
  </si>
  <si>
    <t xml:space="preserve">Poplatek za uložení navážek, zeminy a kamení na skládce (skládkovné) </t>
  </si>
  <si>
    <t>CS VLASTNÍ</t>
  </si>
  <si>
    <t>1417068173</t>
  </si>
  <si>
    <t>7</t>
  </si>
  <si>
    <t>171251201</t>
  </si>
  <si>
    <t>Uložení sypaniny na skládky nebo meziskládky</t>
  </si>
  <si>
    <t>-2031224835</t>
  </si>
  <si>
    <t>8</t>
  </si>
  <si>
    <t>174151101</t>
  </si>
  <si>
    <t>Zásyp jam, šachet rýh nebo kolem objektů sypaninou se zhutněním</t>
  </si>
  <si>
    <t>-288491002</t>
  </si>
  <si>
    <t>(303,8*0,4)+(134,784/2)</t>
  </si>
  <si>
    <t>9</t>
  </si>
  <si>
    <t>M</t>
  </si>
  <si>
    <t>58344198R</t>
  </si>
  <si>
    <t xml:space="preserve">externí zásypový, nenamrzavý, zhutnitelný materiál _ specifikace dle PD a TZ </t>
  </si>
  <si>
    <t>1954901063</t>
  </si>
  <si>
    <t>188,912*1,1 'Přepočtené koeficientem množství</t>
  </si>
  <si>
    <t>10</t>
  </si>
  <si>
    <t>181912112</t>
  </si>
  <si>
    <t>Úprava pláně v hornině třídy těžitelnosti I skupiny 3 se zhutněním ručně</t>
  </si>
  <si>
    <t>m2</t>
  </si>
  <si>
    <t>-1359459296</t>
  </si>
  <si>
    <t>"skladba_PST_04_viz tab. místností" 38,0</t>
  </si>
  <si>
    <t>"skladba_PST_05" 24,25</t>
  </si>
  <si>
    <t>11</t>
  </si>
  <si>
    <t>-1888244577</t>
  </si>
  <si>
    <t>"základová spára" 24,5*15,5</t>
  </si>
  <si>
    <t>Mezisoučet</t>
  </si>
  <si>
    <t>"základ. pásy" 1,2*70,2</t>
  </si>
  <si>
    <t>"základ. deska" (14,1*19,1)</t>
  </si>
  <si>
    <t>Zakládání</t>
  </si>
  <si>
    <t>213311151</t>
  </si>
  <si>
    <t>Polštáře zhutněné pod základy ze štěrkodrti netříděné</t>
  </si>
  <si>
    <t>784572613</t>
  </si>
  <si>
    <t>"základ. patka" 1,5*1,5*0,3</t>
  </si>
  <si>
    <t>"základ. pásy" 1,2*70,2*0,3</t>
  </si>
  <si>
    <t>"základ. deska" (14,1*19,1)*0,35</t>
  </si>
  <si>
    <t>13</t>
  </si>
  <si>
    <t>273322511</t>
  </si>
  <si>
    <t>Základové desky ze ŽB se zvýšenými nároky na prostředí tř. C 25/30</t>
  </si>
  <si>
    <t>-792266405</t>
  </si>
  <si>
    <t>P</t>
  </si>
  <si>
    <t>Poznámka k položce:_x000d_
Specifikace betonu : XC2</t>
  </si>
  <si>
    <t>"základ. deska" (14,1*19,1)*0,15</t>
  </si>
  <si>
    <t>14</t>
  </si>
  <si>
    <t>273351121</t>
  </si>
  <si>
    <t>Zřízení bednění základových desek</t>
  </si>
  <si>
    <t>-733248166</t>
  </si>
  <si>
    <t>"základ. deska" (14,1+19,1)*2*0,15</t>
  </si>
  <si>
    <t>15</t>
  </si>
  <si>
    <t>273351122</t>
  </si>
  <si>
    <t>Odstranění bednění základových desek</t>
  </si>
  <si>
    <t>363139133</t>
  </si>
  <si>
    <t>16</t>
  </si>
  <si>
    <t>273362021</t>
  </si>
  <si>
    <t>Výztuž základových desek svařovanými sítěmi Kari</t>
  </si>
  <si>
    <t>t</t>
  </si>
  <si>
    <t>1092525449</t>
  </si>
  <si>
    <t>(rozsah bude odsouhlasen v dílenské dokumentaci)</t>
  </si>
  <si>
    <t>"základ. deska" 3,418*1,1</t>
  </si>
  <si>
    <t>17</t>
  </si>
  <si>
    <t>274322511</t>
  </si>
  <si>
    <t>Základové pasy ze ŽB se zvýšenými nároky na prostředí tř. C 25/30</t>
  </si>
  <si>
    <t>1676445774</t>
  </si>
  <si>
    <t xml:space="preserve">"základ. pásy" </t>
  </si>
  <si>
    <t>"ZP1" (1,0*0,4*44,8)+(0,3*0,4*44,8)</t>
  </si>
  <si>
    <t>"ZP2" (0,8*0,4*19,1)+(0,3*0,4*19,1)</t>
  </si>
  <si>
    <t>"ZP3" (0,6*0,4*6,3)+(0,3*0,4*6,3)</t>
  </si>
  <si>
    <t>18</t>
  </si>
  <si>
    <t>274351121</t>
  </si>
  <si>
    <t>Zřízení bednění základových pasů rovného</t>
  </si>
  <si>
    <t>-1690276290</t>
  </si>
  <si>
    <t>"ZP1" (2*0,4*44,8)+(2*0,4*44,8)</t>
  </si>
  <si>
    <t>"ZP2" (2*0,4*19,1)+(2*0,4*19,1)</t>
  </si>
  <si>
    <t>"ZP3" (2*0,4*6,3)+(2*0,4*6,3)</t>
  </si>
  <si>
    <t>19</t>
  </si>
  <si>
    <t>274351122</t>
  </si>
  <si>
    <t>Odstranění bednění základových pasů rovného</t>
  </si>
  <si>
    <t>-2072057879</t>
  </si>
  <si>
    <t>20</t>
  </si>
  <si>
    <t>274361821</t>
  </si>
  <si>
    <t>Výztuž základových pasů betonářskou ocelí 10 505 (R)</t>
  </si>
  <si>
    <t>-1558509692</t>
  </si>
  <si>
    <t>"základ. pásy" 4,065*1,15</t>
  </si>
  <si>
    <t>275322511</t>
  </si>
  <si>
    <t>Základové patky ze ŽB se zvýšenými nároky na prostředí tř. C 25/30</t>
  </si>
  <si>
    <t>-1185740021</t>
  </si>
  <si>
    <t>"základ. patka" (1,0*1,0)*0,8*1</t>
  </si>
  <si>
    <t>22</t>
  </si>
  <si>
    <t>275351121</t>
  </si>
  <si>
    <t>Zřízení bednění základových patek</t>
  </si>
  <si>
    <t>1752717869</t>
  </si>
  <si>
    <t>"základ. patka" (1,0*4)*0,8*1</t>
  </si>
  <si>
    <t>23</t>
  </si>
  <si>
    <t>275351122</t>
  </si>
  <si>
    <t>Odstranění bednění základových patek</t>
  </si>
  <si>
    <t>1561116459</t>
  </si>
  <si>
    <t>24</t>
  </si>
  <si>
    <t>275361821</t>
  </si>
  <si>
    <t>Výztuž základových patek betonářskou ocelí 10 505 (R)</t>
  </si>
  <si>
    <t>322899306</t>
  </si>
  <si>
    <t>"základ. patka" (1,0*1,0)*0,8*1*100/1000</t>
  </si>
  <si>
    <t>Svislé a kompletní konstrukce</t>
  </si>
  <si>
    <t>25</t>
  </si>
  <si>
    <t>311235161</t>
  </si>
  <si>
    <t>Zdivo jednovrstvé z cihel broušených přes P10 do P15 na tenkovrstvou maltu tl 300 mm</t>
  </si>
  <si>
    <t>-1096394553</t>
  </si>
  <si>
    <t>"zdící systém" (3,25*(18,5))</t>
  </si>
  <si>
    <t>(3,25*(24,05))</t>
  </si>
  <si>
    <t>26</t>
  </si>
  <si>
    <t>311236301</t>
  </si>
  <si>
    <t>Zdivo jednovrstvé zvukově izolační na tenkovrstvou maltu z cihel děrovaných broušených do P15 tl 190 mm</t>
  </si>
  <si>
    <t>-2067677640</t>
  </si>
  <si>
    <t>"zdící systém" (3,25*(6,05))</t>
  </si>
  <si>
    <t>27</t>
  </si>
  <si>
    <t>311238650</t>
  </si>
  <si>
    <t>Zdivo jednovrstvé tepelně izolační z cihel broušených P8 s vnitřní izolací z minerální vlny na tenkovrstvou maltu U přes 0,18 do 0,22 W/m2K tl 300 mm</t>
  </si>
  <si>
    <t>1290125997</t>
  </si>
  <si>
    <t>"zdící systém" (3,25*(50,5))-40,763</t>
  </si>
  <si>
    <t>28</t>
  </si>
  <si>
    <t>317168022</t>
  </si>
  <si>
    <t>Překlad keramický plochý š 145 mm dl 1250 mm</t>
  </si>
  <si>
    <t>kus</t>
  </si>
  <si>
    <t>-1004428303</t>
  </si>
  <si>
    <t>29</t>
  </si>
  <si>
    <t>317168024</t>
  </si>
  <si>
    <t>Překlad keramický plochý š 145 mm dl 1750 mm</t>
  </si>
  <si>
    <t>-258824774</t>
  </si>
  <si>
    <t>30</t>
  </si>
  <si>
    <t>317168052</t>
  </si>
  <si>
    <t>Překlad keramický vysoký v 238 mm dl 1250 mm</t>
  </si>
  <si>
    <t>-170637081</t>
  </si>
  <si>
    <t>31</t>
  </si>
  <si>
    <t>317168053</t>
  </si>
  <si>
    <t>Překlad keramický vysoký v 238 mm dl 1500 mm</t>
  </si>
  <si>
    <t>944580091</t>
  </si>
  <si>
    <t>32</t>
  </si>
  <si>
    <t>317168054</t>
  </si>
  <si>
    <t>Překlad keramický vysoký v 238 mm dl 1750 mm</t>
  </si>
  <si>
    <t>1813832954</t>
  </si>
  <si>
    <t>33</t>
  </si>
  <si>
    <t>317168057</t>
  </si>
  <si>
    <t>Překlad keramický vysoký v 238 mm dl 2500 mm</t>
  </si>
  <si>
    <t>1745100686</t>
  </si>
  <si>
    <t>34</t>
  </si>
  <si>
    <t>317168059</t>
  </si>
  <si>
    <t>Překlad keramický vysoký v 238 mm dl 3000 mm</t>
  </si>
  <si>
    <t>214833876</t>
  </si>
  <si>
    <t>35</t>
  </si>
  <si>
    <t>317168061</t>
  </si>
  <si>
    <t>Překlad keramický vysoký v 238 mm dl 3500 mm</t>
  </si>
  <si>
    <t>1383088182</t>
  </si>
  <si>
    <t>36</t>
  </si>
  <si>
    <t>317998113</t>
  </si>
  <si>
    <t>Tepelná izolace mezi překlady v 24 cm z EPS tl 80 mm</t>
  </si>
  <si>
    <t>m</t>
  </si>
  <si>
    <t>-780367127</t>
  </si>
  <si>
    <t>(1,75+17,5+7,0)</t>
  </si>
  <si>
    <t>37</t>
  </si>
  <si>
    <t>330321511</t>
  </si>
  <si>
    <t>Sloupy nebo pilíře z betonu pohledového tř. C 25/30 bez výztuže</t>
  </si>
  <si>
    <t>-793230128</t>
  </si>
  <si>
    <t>(0,3*0,3)*3,25</t>
  </si>
  <si>
    <t>38</t>
  </si>
  <si>
    <t>331351121</t>
  </si>
  <si>
    <t>Zřízení bednění čtyřúhelníkových sloupů v do 4 m průřezu přes 0,08 do 0,16 m2</t>
  </si>
  <si>
    <t>246397894</t>
  </si>
  <si>
    <t>(0,3*4)*3,25</t>
  </si>
  <si>
    <t>39</t>
  </si>
  <si>
    <t>331351122</t>
  </si>
  <si>
    <t>Odstranění bednění čtyřúhelníkových sloupů v do 4 m průřezu přes 0,08 do 0,16 m2</t>
  </si>
  <si>
    <t>-223156749</t>
  </si>
  <si>
    <t>40</t>
  </si>
  <si>
    <t>331351911</t>
  </si>
  <si>
    <t>Příplatek k cenám bednění čtyřúhelníkových sloupů za pohledový beton</t>
  </si>
  <si>
    <t>-200319760</t>
  </si>
  <si>
    <t>41</t>
  </si>
  <si>
    <t>331361821</t>
  </si>
  <si>
    <t>Výztuž sloupů hranatých betonářskou ocelí 10 505</t>
  </si>
  <si>
    <t>-1970634210</t>
  </si>
  <si>
    <t>(0,3*0,3)*3,25*300/1000</t>
  </si>
  <si>
    <t>42</t>
  </si>
  <si>
    <t>342244221</t>
  </si>
  <si>
    <t>Příčka z cihel broušených na tenkovrstvou maltu tloušťky 140 mm</t>
  </si>
  <si>
    <t>447584845</t>
  </si>
  <si>
    <t>"zdící systém" (3,25*(43,25))</t>
  </si>
  <si>
    <t>43</t>
  </si>
  <si>
    <t>345321515</t>
  </si>
  <si>
    <t>Zídky atikové, parapetní, schodišťové a zábradelní ze ŽB tř. C 25/30</t>
  </si>
  <si>
    <t>-101727737</t>
  </si>
  <si>
    <t>(0,6*0,2)*74,0</t>
  </si>
  <si>
    <t>44</t>
  </si>
  <si>
    <t>345351005</t>
  </si>
  <si>
    <t>Zřízení bednění plnostěnných zídek atikových, parapetních, zábradelních</t>
  </si>
  <si>
    <t>-1746215560</t>
  </si>
  <si>
    <t>(0,6*2)*74,0</t>
  </si>
  <si>
    <t>45</t>
  </si>
  <si>
    <t>345351006</t>
  </si>
  <si>
    <t>Odstranění bednění plnostěnných zídek atikových, parapetních, zábradelních</t>
  </si>
  <si>
    <t>-1166376590</t>
  </si>
  <si>
    <t>46</t>
  </si>
  <si>
    <t>345361821</t>
  </si>
  <si>
    <t>Výztuž zídek atikových, parapetních, schodišťových a zábradelních betonářskou ocelí 10 505</t>
  </si>
  <si>
    <t>544512983</t>
  </si>
  <si>
    <t>(0,6*0,2)*74,0*90/1000</t>
  </si>
  <si>
    <t>Vodorovné konstrukce</t>
  </si>
  <si>
    <t>47</t>
  </si>
  <si>
    <t>411321414</t>
  </si>
  <si>
    <t>Stropy deskové ze ŽB tř. C 25/30</t>
  </si>
  <si>
    <t>88939412</t>
  </si>
  <si>
    <t>"konstrukce nad 1.NP" (14,1*21,8)*0,22</t>
  </si>
  <si>
    <t>48</t>
  </si>
  <si>
    <t>411351011</t>
  </si>
  <si>
    <t>Zřízení bednění stropů deskových tl přes 5 do 25 cm bez podpěrné kce</t>
  </si>
  <si>
    <t>-101153613</t>
  </si>
  <si>
    <t>"konstrukce nad 1.NP" (14,1*21,8)</t>
  </si>
  <si>
    <t>(14,1+21,8)*2*0,22</t>
  </si>
  <si>
    <t>49</t>
  </si>
  <si>
    <t>411351012</t>
  </si>
  <si>
    <t>Odstranění bednění stropů deskových tl přes 5 do 25 cm bez podpěrné kce</t>
  </si>
  <si>
    <t>1483993936</t>
  </si>
  <si>
    <t>50</t>
  </si>
  <si>
    <t>411354313</t>
  </si>
  <si>
    <t>Zřízení podpěrné konstrukce stropů výšky do 4 m tl přes 15 do 25 cm</t>
  </si>
  <si>
    <t>208822881</t>
  </si>
  <si>
    <t>51</t>
  </si>
  <si>
    <t>411354314</t>
  </si>
  <si>
    <t>Odstranění podpěrné konstrukce stropů výšky do 4 m tl přes 15 do 25 cm</t>
  </si>
  <si>
    <t>-1574785835</t>
  </si>
  <si>
    <t>52</t>
  </si>
  <si>
    <t>411361821</t>
  </si>
  <si>
    <t>Výztuž stropů betonářskou ocelí 10 505</t>
  </si>
  <si>
    <t>894413088</t>
  </si>
  <si>
    <t>"konstrukce nad 1.NP" (14,1*21,8)*0,22*120/1000</t>
  </si>
  <si>
    <t>53</t>
  </si>
  <si>
    <t>451315114</t>
  </si>
  <si>
    <t>Podkladní nebo výplňová vrstva z betonu C 12/15 tl do 100 mm</t>
  </si>
  <si>
    <t>918076205</t>
  </si>
  <si>
    <t>"základ. patka" 1,2*1,2</t>
  </si>
  <si>
    <t>Komunikace pozemní</t>
  </si>
  <si>
    <t>54</t>
  </si>
  <si>
    <t>564201011</t>
  </si>
  <si>
    <t>Podklad nebo podsyp ze štěrkopísku ŠP plochy do 100 m2 tl 40 mm</t>
  </si>
  <si>
    <t>1904407395</t>
  </si>
  <si>
    <t>55</t>
  </si>
  <si>
    <t>564851011</t>
  </si>
  <si>
    <t>Podklad ze štěrkodrtě ŠD plochy do 100 m2 tl 150 mm</t>
  </si>
  <si>
    <t>1811724372</t>
  </si>
  <si>
    <t>56</t>
  </si>
  <si>
    <t>596811220</t>
  </si>
  <si>
    <t>Kladení betonové dlažby komunikací pro pěší do lože z kameniva velikosti přes 0,09 do 0,25 m2 pl do 50 m2</t>
  </si>
  <si>
    <t>1749738791</t>
  </si>
  <si>
    <t>57</t>
  </si>
  <si>
    <t>59245320R</t>
  </si>
  <si>
    <t xml:space="preserve">dlažba betonová 600/300/40 mm _ specifikace dle PD a TZ </t>
  </si>
  <si>
    <t>-1149388379</t>
  </si>
  <si>
    <t>38*1,15 'Přepočtené koeficientem množství</t>
  </si>
  <si>
    <t>Úpravy povrchů, podlahy a osazování výplní</t>
  </si>
  <si>
    <t>58</t>
  </si>
  <si>
    <t>611131100</t>
  </si>
  <si>
    <t>Vápenný postřik vnitřních stropů nanášený ručně</t>
  </si>
  <si>
    <t>1764254999</t>
  </si>
  <si>
    <t>59</t>
  </si>
  <si>
    <t>611341121</t>
  </si>
  <si>
    <t>Sádrová nebo vápenosádrová omítka hladká jednovrstvá vnitřních stropů rovných nanášená ručně</t>
  </si>
  <si>
    <t>-353254220</t>
  </si>
  <si>
    <t>60</t>
  </si>
  <si>
    <t>611341191</t>
  </si>
  <si>
    <t>Příplatek k sádrové omítce vnitřních stropů za každých dalších 5 mm tloušťky ručně</t>
  </si>
  <si>
    <t>1668990293</t>
  </si>
  <si>
    <t>61</t>
  </si>
  <si>
    <t>612131100</t>
  </si>
  <si>
    <t>Vápenný postřik vnitřních stěn nanášený ručně</t>
  </si>
  <si>
    <t>1312632422</t>
  </si>
  <si>
    <t xml:space="preserve">"viz zděný systém" </t>
  </si>
  <si>
    <t>(1*(123,362+60,1256))+(2*(78,163+19,663+140,563))</t>
  </si>
  <si>
    <t>"ostění" (0,3*(58,95))</t>
  </si>
  <si>
    <t>62</t>
  </si>
  <si>
    <t>612135101</t>
  </si>
  <si>
    <t>Hrubá výplň rýh ve stěnách maltou jakékoli šířky rýhy</t>
  </si>
  <si>
    <t>1811652767</t>
  </si>
  <si>
    <t>677,951*0,1 'Přepočtené koeficientem množství</t>
  </si>
  <si>
    <t>63</t>
  </si>
  <si>
    <t>6121430R0</t>
  </si>
  <si>
    <t>Příplatek za dodávku a osazení veškerých omítkových lišt, rohovníků a profilů vnitřních omítek stěn a stropů - viz specifikace systému a TP výrobce, TZ</t>
  </si>
  <si>
    <t>1125260240</t>
  </si>
  <si>
    <t>Poznámka k položce:_x000d_
JC obsahuje : kompletní systémové dodávky a provedení dle specifikace PD a TZ včetně všech přímo souvisejících prací/činností a dodávek/doplňků a příslušenství_x000d_
"dle TP konkrétního výrobce omítkového systému + požadavky PD a TZ" _x000d_
"množství/rozsah vztažen na celkové štukové plochy"</t>
  </si>
  <si>
    <t>64</t>
  </si>
  <si>
    <t>612341121</t>
  </si>
  <si>
    <t>Sádrová nebo vápenosádrová omítka hladká jednovrstvá vnitřních stěn nanášená ručně</t>
  </si>
  <si>
    <t>-736836316</t>
  </si>
  <si>
    <t>65</t>
  </si>
  <si>
    <t>612341191</t>
  </si>
  <si>
    <t>Příplatek k sádrové omítce vnitřních stěn za každých dalších 5 mm tloušťky ručně</t>
  </si>
  <si>
    <t>-935932489</t>
  </si>
  <si>
    <t>66</t>
  </si>
  <si>
    <t>621131121</t>
  </si>
  <si>
    <t>Penetrační nátěr vnějších podhledů nanášený ručně</t>
  </si>
  <si>
    <t>-124978688</t>
  </si>
  <si>
    <t>67</t>
  </si>
  <si>
    <t>621151031</t>
  </si>
  <si>
    <t>Penetrační silikonový nátěr vnějších pastovitých tenkovrstvých omítek podhledů</t>
  </si>
  <si>
    <t>-492949966</t>
  </si>
  <si>
    <t>68</t>
  </si>
  <si>
    <t>621221041</t>
  </si>
  <si>
    <t>Montáž kontaktního zateplení vnějších podhledů lepením a mechanickým kotvením TI z minerální vlny s podélnou orientací do betonu a zdiva tl přes 160 do 200 mm</t>
  </si>
  <si>
    <t>460769164</t>
  </si>
  <si>
    <t>69</t>
  </si>
  <si>
    <t>63142031R</t>
  </si>
  <si>
    <t xml:space="preserve">deska tepelně izolační minerální kontaktních fasád podélné vlákno tl 200mm_specifikace dle PD a TZ </t>
  </si>
  <si>
    <t>-1180242981</t>
  </si>
  <si>
    <t>41,85*1,1 'Přepočtené koeficientem množství</t>
  </si>
  <si>
    <t>70</t>
  </si>
  <si>
    <t>621251105</t>
  </si>
  <si>
    <t>Příplatek k cenám kontaktního zateplení podhledů za zápustnou montáž a použití tepelněizolačních zátek z minerální vlny</t>
  </si>
  <si>
    <t>1972565016</t>
  </si>
  <si>
    <t>71</t>
  </si>
  <si>
    <t>621531012</t>
  </si>
  <si>
    <t>Tenkovrstvá silikonová zatíraná omítka zrnitost 1,5 mm vnějších podhledů</t>
  </si>
  <si>
    <t>-1050317314</t>
  </si>
  <si>
    <t>72</t>
  </si>
  <si>
    <t>622131121</t>
  </si>
  <si>
    <t>Penetrační nátěr vnějších stěn nanášený ručně</t>
  </si>
  <si>
    <t>-209817357</t>
  </si>
  <si>
    <t>"skladba_SKO_02" (52,022*0,6)</t>
  </si>
  <si>
    <t>"skladba_SKO_01" (204,967)-(40,76+31,213)</t>
  </si>
  <si>
    <t>"skladba_SKO_01_ostění" 80,4*0,2</t>
  </si>
  <si>
    <t>73</t>
  </si>
  <si>
    <t>622151021</t>
  </si>
  <si>
    <t>Penetrační akrylátový nátěr vnějších mozaikových tenkovrstvých omítek stěn</t>
  </si>
  <si>
    <t>2102454717</t>
  </si>
  <si>
    <t>74</t>
  </si>
  <si>
    <t>622151031</t>
  </si>
  <si>
    <t>Penetrační silikonový nátěr vnějších pastovitých tenkovrstvých omítek stěn</t>
  </si>
  <si>
    <t>-1317293367</t>
  </si>
  <si>
    <t>75</t>
  </si>
  <si>
    <t>622211041</t>
  </si>
  <si>
    <t>Montáž kontaktního zateplení vnějších stěn lepením a mechanickým kotvením polystyrénových desek do betonu a zdiva tl přes 160 do 200 mm</t>
  </si>
  <si>
    <t>-315701898</t>
  </si>
  <si>
    <t>76</t>
  </si>
  <si>
    <t>28376023R</t>
  </si>
  <si>
    <t xml:space="preserve">deska perimetrická fasádní soklová tl 200mm_specifikace dle PD a TZ </t>
  </si>
  <si>
    <t>-49728805</t>
  </si>
  <si>
    <t>31,213*1,1 'Přepočtené koeficientem množství</t>
  </si>
  <si>
    <t>77</t>
  </si>
  <si>
    <t>622212001</t>
  </si>
  <si>
    <t>Montáž kontaktního zateplení vnějšího ostění, nadpraží nebo parapetu hl. špalety do 200 mm lepením desek z polystyrenu tl do 40 mm</t>
  </si>
  <si>
    <t>590336602</t>
  </si>
  <si>
    <t>"zateplení vnějších parapetů" (21,48)</t>
  </si>
  <si>
    <t>78</t>
  </si>
  <si>
    <t>28376416R</t>
  </si>
  <si>
    <t xml:space="preserve">deska XPS hrana polodrážková a hladký povrch tl 40mm_specifikace dle PD a TZ </t>
  </si>
  <si>
    <t>1851144241</t>
  </si>
  <si>
    <t>21,48*0,25 'Přepočtené koeficientem množství</t>
  </si>
  <si>
    <t>79</t>
  </si>
  <si>
    <t>622221041</t>
  </si>
  <si>
    <t>Montáž kontaktního zateplení vnějších stěn lepením a mechanickým kotvením desek z minerální vlny s podélnou orientací do zdiva a betonu tl přes 160 do 200 mm</t>
  </si>
  <si>
    <t>608485244</t>
  </si>
  <si>
    <t>80</t>
  </si>
  <si>
    <t>640211016</t>
  </si>
  <si>
    <t>132,994*1,1 'Přepočtené koeficientem množství</t>
  </si>
  <si>
    <t>81</t>
  </si>
  <si>
    <t>622222001</t>
  </si>
  <si>
    <t>Montáž kontaktního zateplení vnějšího ostění, nadpraží nebo parapetu hl. špalety do 200 mm lepením desek z minerální vlny tl do 40 mm</t>
  </si>
  <si>
    <t>-559462278</t>
  </si>
  <si>
    <t>"skladba_SKO_01" 80,4</t>
  </si>
  <si>
    <t>82</t>
  </si>
  <si>
    <t>63142020R</t>
  </si>
  <si>
    <t xml:space="preserve">deska tepelně izolační minerální kontaktních fasád podélné vlákno tl 40mm_specifikace dle PD a TZ </t>
  </si>
  <si>
    <t>-656481141</t>
  </si>
  <si>
    <t>80,4*0,2 'Přepočtené koeficientem množství</t>
  </si>
  <si>
    <t>83</t>
  </si>
  <si>
    <t>622251101</t>
  </si>
  <si>
    <t>Příplatek k cenám kontaktního zateplení vnějších stěn za zápustnou montáž a použití tepelněizolačních zátek z polystyrenu</t>
  </si>
  <si>
    <t>-548007548</t>
  </si>
  <si>
    <t>84</t>
  </si>
  <si>
    <t>622251105</t>
  </si>
  <si>
    <t>Příplatek k cenám kontaktního zateplení vnějších stěn za zápustnou montáž a použití tepelněizolačních zátek z minerální vlny</t>
  </si>
  <si>
    <t>249098473</t>
  </si>
  <si>
    <t>85</t>
  </si>
  <si>
    <t>622454R04</t>
  </si>
  <si>
    <t>Příplatek ke KZS za systémové doplňky a příslušenství</t>
  </si>
  <si>
    <t>-1391370008</t>
  </si>
  <si>
    <t xml:space="preserve">Poznámka k položce:_x000d_
JC obsahuje : kompletní systémové dodávky a provedení dle specifiakce PD a TZ včetně všech přímo souvisejících prací/činností a dodávek._x000d_
"dle TP konkrétního výrobce KZS + požadavky PD a TZ, PBŘ" _x000d_
-veškeré systémové lišty, rohovníky, profily_x000d_
ROZSAH VZTAŽEN NA PLOCHU KZS. </t>
  </si>
  <si>
    <t>(31,213+180,287)</t>
  </si>
  <si>
    <t>86</t>
  </si>
  <si>
    <t>622511112</t>
  </si>
  <si>
    <t>Tenkovrstvá akrylátová mozaiková střednězrnná omítka vnějších stěn</t>
  </si>
  <si>
    <t>168324316</t>
  </si>
  <si>
    <t>87</t>
  </si>
  <si>
    <t>622531012</t>
  </si>
  <si>
    <t>Tenkovrstvá silikonová zatíraná omítka zrnitost 1,5 mm vnějších stěn</t>
  </si>
  <si>
    <t>-480002876</t>
  </si>
  <si>
    <t>88</t>
  </si>
  <si>
    <t>629991011</t>
  </si>
  <si>
    <t>Zakrytí výplní otvorů a svislých ploch fólií přilepenou lepící páskou</t>
  </si>
  <si>
    <t>141972212</t>
  </si>
  <si>
    <t>89</t>
  </si>
  <si>
    <t>632451214</t>
  </si>
  <si>
    <t>Potěr cementový samonivelační litý C20 tl přes 45 do 50 mm</t>
  </si>
  <si>
    <t>-1624625162</t>
  </si>
  <si>
    <t>"skladba_PST_01_viz tab. místností" 74,1</t>
  </si>
  <si>
    <t>"skladba_PST_02_viz tab. místností" 146,8</t>
  </si>
  <si>
    <t>90</t>
  </si>
  <si>
    <t>632451291</t>
  </si>
  <si>
    <t>Příplatek k cementovému samonivelačnímu litému potěru C20 ZKD 5 mm tl přes 50 mm</t>
  </si>
  <si>
    <t>534405326</t>
  </si>
  <si>
    <t>"skladba_PST_02_viz tab. místností" 146,8*1</t>
  </si>
  <si>
    <t>91</t>
  </si>
  <si>
    <t>633811111</t>
  </si>
  <si>
    <t>Broušení nerovností betonových podlah do 2 mm - stržení šlemu</t>
  </si>
  <si>
    <t>-680783958</t>
  </si>
  <si>
    <t>92</t>
  </si>
  <si>
    <t>635111232</t>
  </si>
  <si>
    <t>Násyp pod podlahy z drobného kameniva 0-4 se zhutněním</t>
  </si>
  <si>
    <t>-337314712</t>
  </si>
  <si>
    <t>"základ. deska" (14,1*19,1)*0,05</t>
  </si>
  <si>
    <t>93</t>
  </si>
  <si>
    <t>637121111</t>
  </si>
  <si>
    <t>Okapový chodník z kačírku tl 100 mm s udusáním</t>
  </si>
  <si>
    <t>-1521065535</t>
  </si>
  <si>
    <t>94</t>
  </si>
  <si>
    <t>637311131</t>
  </si>
  <si>
    <t>Okapový chodník z betonových záhonových obrubníků lože beton</t>
  </si>
  <si>
    <t>1021644567</t>
  </si>
  <si>
    <t>Ostatní konstrukce a práce, bourání</t>
  </si>
  <si>
    <t>95</t>
  </si>
  <si>
    <t>919726122</t>
  </si>
  <si>
    <t>Geotextilie pro ochranu, separaci a filtraci netkaná měrná hm přes 200 do 300 g/m2</t>
  </si>
  <si>
    <t>19752482</t>
  </si>
  <si>
    <t>96</t>
  </si>
  <si>
    <t>919726125</t>
  </si>
  <si>
    <t>Geotextilie pro ochranu, separaci a filtraci netkaná měrná hm přes 800 do 1000 g/m2</t>
  </si>
  <si>
    <t>1658016229</t>
  </si>
  <si>
    <t>"základ. deska" (14,1*19,1)*1,2</t>
  </si>
  <si>
    <t>97</t>
  </si>
  <si>
    <t>941221111</t>
  </si>
  <si>
    <t>Montáž lešení řadového rámového těžkého zatížení do 300 kg/m2 š od 0,9 do 1,2 m v do 10 m</t>
  </si>
  <si>
    <t>-1818202768</t>
  </si>
  <si>
    <t>pOHLEDOVÁ PLOCHA:</t>
  </si>
  <si>
    <t>(3,94*(48,222+3,8))</t>
  </si>
  <si>
    <t>"plocha ostatní, přasahy_viz dílenská dokumentace" (4*1,2*3,94)+(52,022*1,1)</t>
  </si>
  <si>
    <t>98</t>
  </si>
  <si>
    <t>941221211</t>
  </si>
  <si>
    <t>Příplatek k lešení řadovému rámovému těžkému do 300 kg/m2 š od 0,9 1,2 m v do 10 m za každý den použití</t>
  </si>
  <si>
    <t>1497651381</t>
  </si>
  <si>
    <t>281,103*45 'Přepočtené koeficientem množství</t>
  </si>
  <si>
    <t>99</t>
  </si>
  <si>
    <t>941221811</t>
  </si>
  <si>
    <t>Demontáž lešení řadového rámového těžkého zatížení do 300 kg/m2 š od 0,9 do 1,2 m v do 10 m</t>
  </si>
  <si>
    <t>-1162435878</t>
  </si>
  <si>
    <t>100</t>
  </si>
  <si>
    <t>944511111</t>
  </si>
  <si>
    <t>Montáž ochranné sítě z textilie z umělých vláken</t>
  </si>
  <si>
    <t>-2015707092</t>
  </si>
  <si>
    <t>101</t>
  </si>
  <si>
    <t>944511211</t>
  </si>
  <si>
    <t>Příplatek k ochranné síti za každý den použití</t>
  </si>
  <si>
    <t>983697176</t>
  </si>
  <si>
    <t>102</t>
  </si>
  <si>
    <t>944511811</t>
  </si>
  <si>
    <t>Demontáž ochranné sítě z textilie z umělých vláken</t>
  </si>
  <si>
    <t>-1370533770</t>
  </si>
  <si>
    <t>103</t>
  </si>
  <si>
    <t>949101111</t>
  </si>
  <si>
    <t>Lešení pomocné pro objekty pozemních staveb s lešeňovou podlahou v do 1,9 m zatížení do 150 kg/m2</t>
  </si>
  <si>
    <t>37278296</t>
  </si>
  <si>
    <t>104</t>
  </si>
  <si>
    <t>952901111</t>
  </si>
  <si>
    <t>Vyčištění budov bytové a občanské výstavby při výšce podlaží do 4 m</t>
  </si>
  <si>
    <t>-1722868692</t>
  </si>
  <si>
    <t>(14,1*19,1)</t>
  </si>
  <si>
    <t>105</t>
  </si>
  <si>
    <t>952902121</t>
  </si>
  <si>
    <t>Čištění budov zametení drsných podlah</t>
  </si>
  <si>
    <t>-391766906</t>
  </si>
  <si>
    <t>106</t>
  </si>
  <si>
    <t>953312125</t>
  </si>
  <si>
    <t>Vložky do svislých dilatačních spár z extrudovaných polystyrénových desek tl. přes 40 do 50 mm</t>
  </si>
  <si>
    <t>-1550657064</t>
  </si>
  <si>
    <t>"dilatace_základové kce" (1,15*19,6)</t>
  </si>
  <si>
    <t>107</t>
  </si>
  <si>
    <t>953993326</t>
  </si>
  <si>
    <t>POLOŽKA NEOBSAZENA _ NENACEŇOVAT</t>
  </si>
  <si>
    <t>-707672140</t>
  </si>
  <si>
    <t>108</t>
  </si>
  <si>
    <t>73534516R</t>
  </si>
  <si>
    <t>903329351</t>
  </si>
  <si>
    <t>998</t>
  </si>
  <si>
    <t>Přesun hmot</t>
  </si>
  <si>
    <t>109</t>
  </si>
  <si>
    <t>998011001</t>
  </si>
  <si>
    <t>Přesun hmot pro budovy zděné v do 6 m</t>
  </si>
  <si>
    <t>96656979</t>
  </si>
  <si>
    <t>PSV</t>
  </si>
  <si>
    <t>Práce a dodávky PSV</t>
  </si>
  <si>
    <t>711</t>
  </si>
  <si>
    <t>Izolace proti vodě, vlhkosti a plynům</t>
  </si>
  <si>
    <t>110</t>
  </si>
  <si>
    <t>711161222</t>
  </si>
  <si>
    <t>Izolace proti zemní vlhkosti nopovou fólií s textilií svislá, nopek v 8,0 mm, tl do 0,6 mm</t>
  </si>
  <si>
    <t>475665463</t>
  </si>
  <si>
    <t>"izolace spodní stavby" (51,65)*0,85</t>
  </si>
  <si>
    <t>111</t>
  </si>
  <si>
    <t>711161383</t>
  </si>
  <si>
    <t>Izolace proti zemní vlhkosti nopovou fólií ukončení horní lištou</t>
  </si>
  <si>
    <t>-1604235674</t>
  </si>
  <si>
    <t>112</t>
  </si>
  <si>
    <t>711411001</t>
  </si>
  <si>
    <t>Provedení izolace proti tlakové vodě vodorovné za studena nátěrem penetračním</t>
  </si>
  <si>
    <t>206917427</t>
  </si>
  <si>
    <t>"izolace spodní stavby" (14,1*19,1)</t>
  </si>
  <si>
    <t>113</t>
  </si>
  <si>
    <t>11163150</t>
  </si>
  <si>
    <t>lak penetrační asfaltový</t>
  </si>
  <si>
    <t>-885455488</t>
  </si>
  <si>
    <t>269,31*0,00033 'Přepočtené koeficientem množství</t>
  </si>
  <si>
    <t>114</t>
  </si>
  <si>
    <t>711412001</t>
  </si>
  <si>
    <t>Provedení izolace proti tlakové vodě svislé za studena nátěrem penetračním</t>
  </si>
  <si>
    <t>-76110966</t>
  </si>
  <si>
    <t>"izolace spodní stavby" (51,65)*1,3</t>
  </si>
  <si>
    <t>115</t>
  </si>
  <si>
    <t>550928911</t>
  </si>
  <si>
    <t>67,145*0,00034 'Přepočtené koeficientem množství</t>
  </si>
  <si>
    <t>116</t>
  </si>
  <si>
    <t>711441559</t>
  </si>
  <si>
    <t>Provedení izolace proti tlakové vodě vodorovné přitavením pásu NAIP</t>
  </si>
  <si>
    <t>1310857876</t>
  </si>
  <si>
    <t>117</t>
  </si>
  <si>
    <t>62853004R</t>
  </si>
  <si>
    <t xml:space="preserve">pás asfaltový natavitelný modifikovaný SBS s vložkou a spalitelnou PE fólií nebo jemnozrnným minerálním posypem na horním povrchu tl 4,0mm_specifikace dle PD a TZ </t>
  </si>
  <si>
    <t>-2060052025</t>
  </si>
  <si>
    <t>269,31*1,1655 'Přepočtené koeficientem množství</t>
  </si>
  <si>
    <t>118</t>
  </si>
  <si>
    <t>711442559</t>
  </si>
  <si>
    <t>Provedení izolace proti tlakové vodě svislé přitavením pásu NAIP</t>
  </si>
  <si>
    <t>-801070374</t>
  </si>
  <si>
    <t>119</t>
  </si>
  <si>
    <t>-7265162</t>
  </si>
  <si>
    <t>67,145*1,221 'Přepočtené koeficientem množství</t>
  </si>
  <si>
    <t>120</t>
  </si>
  <si>
    <t>711491272</t>
  </si>
  <si>
    <t>Provedení doplňků izolace proti vodě na ploše svislé z textilií vrstva ochranná</t>
  </si>
  <si>
    <t>2107244509</t>
  </si>
  <si>
    <t>121</t>
  </si>
  <si>
    <t>69311068</t>
  </si>
  <si>
    <t>geotextilie netkaná separační, ochranná, filtrační, drenážní PP 300g/m2</t>
  </si>
  <si>
    <t>1319549324</t>
  </si>
  <si>
    <t>43,903*1,1 'Přepočtené koeficientem množství</t>
  </si>
  <si>
    <t>122</t>
  </si>
  <si>
    <t>998711111</t>
  </si>
  <si>
    <t>Přesun hmot tonážní pro izolace proti vodě, vlhkosti a plynům s omezením mechanizace v objektech v do 6 m</t>
  </si>
  <si>
    <t>-1965619853</t>
  </si>
  <si>
    <t>712</t>
  </si>
  <si>
    <t>Povlakové krytiny</t>
  </si>
  <si>
    <t>123</t>
  </si>
  <si>
    <t>712311101</t>
  </si>
  <si>
    <t>Provedení povlakové krytiny střech do 10° za studena lakem penetračním nebo asfaltovým</t>
  </si>
  <si>
    <t>-130912753</t>
  </si>
  <si>
    <t>"skladba_ZPS_01" (22,27*14,1)</t>
  </si>
  <si>
    <t>124</t>
  </si>
  <si>
    <t>792237882</t>
  </si>
  <si>
    <t>314,007*0,00032 'Přepočtené koeficientem množství</t>
  </si>
  <si>
    <t>125</t>
  </si>
  <si>
    <t>712341559</t>
  </si>
  <si>
    <t>Provedení povlakové krytiny střech do 10° pásy NAIP přitavením v plné ploše</t>
  </si>
  <si>
    <t>675306222</t>
  </si>
  <si>
    <t>126</t>
  </si>
  <si>
    <t>62855001R</t>
  </si>
  <si>
    <t>-939962182</t>
  </si>
  <si>
    <t>314,007*1,1655 'Přepočtené koeficientem množství</t>
  </si>
  <si>
    <t>127</t>
  </si>
  <si>
    <t>712525R01</t>
  </si>
  <si>
    <t xml:space="preserve">Střešní povlaková krytina , mechanicky kotvená do nosného podkladu, PVC-P folie tl. 1,5 mm - kompletní, systémové provedení </t>
  </si>
  <si>
    <t>-597078141</t>
  </si>
  <si>
    <t xml:space="preserve">Poznámka k položce:_x000d_
-JC obsahuje kompletní systémové dodávky a provedení dle specifikace PD a TZ vč. všech souvisejících prací/činností a dodávek/doplňků/příslušenství/kotevních prvků_x000d_
JC obsahuje kompletní systémové řešení jednoho výrobce_x000d_
-systémové lišty, doplňky, příslušenství, řešení detailů a ukončení_x000d_
-mechanické kotvení přes všechny vrstvy střešního pláště do nosné konstrukce_x000d_
(KOMPLETNÍ SYSTÉMOVÉ ŘEŠENÍ ROVNÝCH STŘECH / TERAS)_x000d_
(v jednotkové ceně zahrnuty všechny prořezy a navýšení materiálů)_x000d_
--------------------------------------------------------------------------_x000d_
Dopřesnění dodávky/součást JC:_x000d_
-střešní krytina je navržena rozměrově stálá střešní hydroizolační fólie z PVC-P tloušťky DLE ZADÁVACÍ DOKUMENTACE ; fólie vyztužena. _x000d_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t>
  </si>
  <si>
    <t>"skladba_ZPS_01_ATIKA" (52,67)*(0,6+0,2+0,2)</t>
  </si>
  <si>
    <t>128</t>
  </si>
  <si>
    <t>712811101</t>
  </si>
  <si>
    <t>Provedení povlakové krytiny vytažením na konstrukce za studena nátěrem penetračním</t>
  </si>
  <si>
    <t>2049099517</t>
  </si>
  <si>
    <t>"skladba_ZPS_01_ATIKA" (52,67)*0,7</t>
  </si>
  <si>
    <t>129</t>
  </si>
  <si>
    <t>474360104</t>
  </si>
  <si>
    <t>36,869*0,00035 'Přepočtené koeficientem množství</t>
  </si>
  <si>
    <t>130</t>
  </si>
  <si>
    <t>712841559</t>
  </si>
  <si>
    <t>Provedení povlakové krytiny vytažením na konstrukce pásy přitavením NAIP</t>
  </si>
  <si>
    <t>-383205123</t>
  </si>
  <si>
    <t>131</t>
  </si>
  <si>
    <t>-1330826807</t>
  </si>
  <si>
    <t>36,869*1,2 'Přepočtené koeficientem množství</t>
  </si>
  <si>
    <t>132</t>
  </si>
  <si>
    <t>998712111</t>
  </si>
  <si>
    <t>Přesun hmot tonážní pro krytiny povlakové s omezením mechanizace v objektech v do 6 m</t>
  </si>
  <si>
    <t>-1281252673</t>
  </si>
  <si>
    <t>713</t>
  </si>
  <si>
    <t>Izolace tepelné</t>
  </si>
  <si>
    <t>133</t>
  </si>
  <si>
    <t>713121111</t>
  </si>
  <si>
    <t>Montáž izolace tepelné podlah volně kladenými rohožemi, pásy, dílci, deskami 1 vrstva</t>
  </si>
  <si>
    <t>-1119589208</t>
  </si>
  <si>
    <t>134</t>
  </si>
  <si>
    <t>28616310R</t>
  </si>
  <si>
    <t xml:space="preserve">deska systémová izolační s montážními výstupky , tl. 50 mm _ specifikace dle PD a TZ </t>
  </si>
  <si>
    <t>618575864</t>
  </si>
  <si>
    <t>220,9*1,1 'Přepočtené koeficientem množství</t>
  </si>
  <si>
    <t>135</t>
  </si>
  <si>
    <t>713121121</t>
  </si>
  <si>
    <t>Montáž izolace tepelné podlah volně kladenými rohožemi, pásy, dílci, deskami 2 vrstvy</t>
  </si>
  <si>
    <t>145306591</t>
  </si>
  <si>
    <t>136</t>
  </si>
  <si>
    <t>28375911R</t>
  </si>
  <si>
    <t xml:space="preserve">deska EPS 150 pro konstrukce s vysokým zatížením tl 70mm_specifikace dle PD a TZ </t>
  </si>
  <si>
    <t>531919673</t>
  </si>
  <si>
    <t>220,9*2,2 'Přepočtené koeficientem množství</t>
  </si>
  <si>
    <t>137</t>
  </si>
  <si>
    <t>713131141</t>
  </si>
  <si>
    <t>Montáž izolace tepelné stěn lepením celoplošně rohoží, pásů, dílců, desek</t>
  </si>
  <si>
    <t>1210544478</t>
  </si>
  <si>
    <t>"izolace spodní stavby" (51,65)*0,8</t>
  </si>
  <si>
    <t>138</t>
  </si>
  <si>
    <t>28376363R</t>
  </si>
  <si>
    <t xml:space="preserve">deska perimetrická pro zateplení spodních staveb tl 200mm_specifikace dle PD a TZ </t>
  </si>
  <si>
    <t>1009986996</t>
  </si>
  <si>
    <t>41,32*1,1 'Přepočtené koeficientem množství</t>
  </si>
  <si>
    <t>139</t>
  </si>
  <si>
    <t>713141136</t>
  </si>
  <si>
    <t>Montáž izolace tepelné střech plochých lepené za studena nízkoexpanzní (PUR) pěnou 1 vrstva rohoží, pásů, dílců, desek</t>
  </si>
  <si>
    <t>-659259740</t>
  </si>
  <si>
    <t>140</t>
  </si>
  <si>
    <t>28372330R</t>
  </si>
  <si>
    <t xml:space="preserve">deska EPS 100 pro konstrukce s běžným zatížením tl 220mm _ specifikace dle PD a TZ </t>
  </si>
  <si>
    <t>-717255534</t>
  </si>
  <si>
    <t>314,007*1,1 'Přepočtené koeficientem množství</t>
  </si>
  <si>
    <t>141</t>
  </si>
  <si>
    <t>713141336</t>
  </si>
  <si>
    <t>Montáž izolace tepelné střech plochých lepené za studena nízkoexpanzní (PUR) pěnou, spádová vrstva</t>
  </si>
  <si>
    <t>-674907306</t>
  </si>
  <si>
    <t>142</t>
  </si>
  <si>
    <t>28376142R</t>
  </si>
  <si>
    <t>klín izolační spádový EPS 150_dle specifikace PD, TZ - dílenské dokumentace</t>
  </si>
  <si>
    <t>1123120625</t>
  </si>
  <si>
    <t>314,007*0,15 'Přepočtené koeficientem množství</t>
  </si>
  <si>
    <t>143</t>
  </si>
  <si>
    <t>713141358</t>
  </si>
  <si>
    <t>Montáž spádové izolace na zhlaví atiky š do 500 mm ukotvené šrouby</t>
  </si>
  <si>
    <t>2071368191</t>
  </si>
  <si>
    <t>144</t>
  </si>
  <si>
    <t>28376105</t>
  </si>
  <si>
    <t>klín izolační z XPS spádový</t>
  </si>
  <si>
    <t>1142925789</t>
  </si>
  <si>
    <t>52,67*0,02 'Přepočtené koeficientem množství</t>
  </si>
  <si>
    <t>145</t>
  </si>
  <si>
    <t>713141396</t>
  </si>
  <si>
    <t>Montáž izolace tepelné stěn v do 1000 mm na atiky a prostupy střechou lepené nízkoexpanzní (PUR) pěnou</t>
  </si>
  <si>
    <t>679389997</t>
  </si>
  <si>
    <t>"skladba_ZPS_01_ATIKA" (52,67)*0,55</t>
  </si>
  <si>
    <t>146</t>
  </si>
  <si>
    <t>28376422R</t>
  </si>
  <si>
    <t>deska XPS hrana polodrážková a hladký povrch tl 100mm</t>
  </si>
  <si>
    <t>671115974</t>
  </si>
  <si>
    <t>28,969*1,1 'Přepočtené koeficientem množství</t>
  </si>
  <si>
    <t>147</t>
  </si>
  <si>
    <t>713191R32</t>
  </si>
  <si>
    <t>Překrytí izolace tepelné separační a parotěsnou fólií tl 0,2 mm u podlah a stropů vč. vytažení na svislé konstrukce v = do cca 150 mm</t>
  </si>
  <si>
    <t>487989772</t>
  </si>
  <si>
    <t>Poznámka k položce:_x000d_
JC obsahuje : kompletní systémové dodávky a provedení dle specifikace PD a TZ včetně všech přímo souvisejících prací/činností a dodávek/doplňků a příslušenství_x000d_
----------------------------------------------------------------------------------------------------------------------------------------------------------------------------------------------------_x000d_
JC zahrnuje také náklady na :_x000d_
-vytažení separační vrstvy na svislé konstrukce v = do cca 150 mm_x000d_
-vytvoření a vyplnění obvodových / dilatačních spár (profily/pásky) tl. min 10 mm v = min 150 mm</t>
  </si>
  <si>
    <t>"skladba_PST_01_viz tab. místností" 74,1*1,15</t>
  </si>
  <si>
    <t>"skladba_PST_02_viz tab. místností" 146,8*1,15</t>
  </si>
  <si>
    <t>148</t>
  </si>
  <si>
    <t>998713111</t>
  </si>
  <si>
    <t>Přesun hmot tonážní pro izolace tepelné s omezením mechanizace v objektech v do 6 m</t>
  </si>
  <si>
    <t>415328569</t>
  </si>
  <si>
    <t>762</t>
  </si>
  <si>
    <t>Konstrukce tesařské</t>
  </si>
  <si>
    <t>149</t>
  </si>
  <si>
    <t>762361332</t>
  </si>
  <si>
    <t>Konstrukční a vyrovnávací vrstva pod klempířské prvky (atiky) z vodovzdorné překližky tl 21 mm</t>
  </si>
  <si>
    <t>-158652957</t>
  </si>
  <si>
    <t>"skladba_ZPS_01_ATIKA" (52,67)*0,6</t>
  </si>
  <si>
    <t>150</t>
  </si>
  <si>
    <t>998762211</t>
  </si>
  <si>
    <t>Přesun hmot procentní pro kce tesařské s omezením mechanizace v objektech v do 6 m</t>
  </si>
  <si>
    <t>%</t>
  </si>
  <si>
    <t>-1417129485</t>
  </si>
  <si>
    <t>763</t>
  </si>
  <si>
    <t>Konstrukce suché výstavby</t>
  </si>
  <si>
    <t>151</t>
  </si>
  <si>
    <t>763121467</t>
  </si>
  <si>
    <t>SDK stěna předsazená profil CW+UW 100 desky 2xDFH2 12,5 s izolací EI 45</t>
  </si>
  <si>
    <t>-1329233655</t>
  </si>
  <si>
    <t>(3,0*(13,22+7,0))</t>
  </si>
  <si>
    <t>152</t>
  </si>
  <si>
    <t>763121714</t>
  </si>
  <si>
    <t>SDK stěna předsazená základní penetrační nátěr</t>
  </si>
  <si>
    <t>-95526093</t>
  </si>
  <si>
    <t>153</t>
  </si>
  <si>
    <t>763121762</t>
  </si>
  <si>
    <t>Příplatek k SDK stěně předsazené za rovinnost kvality Q4</t>
  </si>
  <si>
    <t>-1044232186</t>
  </si>
  <si>
    <t>154</t>
  </si>
  <si>
    <t>763131451</t>
  </si>
  <si>
    <t>SDK podhled deska 1xH2 12,5 bez izolace dvouvrstvá spodní kce profil CD+UD</t>
  </si>
  <si>
    <t>-1927431350</t>
  </si>
  <si>
    <t>155</t>
  </si>
  <si>
    <t>763131491</t>
  </si>
  <si>
    <t>SDK podhled deska 1x akustická s izolací dvouvrstvá spodní kce profil CD+UD REI 90 Rw 60 dB</t>
  </si>
  <si>
    <t>-1498604345</t>
  </si>
  <si>
    <t>156</t>
  </si>
  <si>
    <t>763131714</t>
  </si>
  <si>
    <t>SDK podhled základní penetrační nátěr</t>
  </si>
  <si>
    <t>-312553552</t>
  </si>
  <si>
    <t>157</t>
  </si>
  <si>
    <t>763131772</t>
  </si>
  <si>
    <t>Příplatek k SDK podhledu za rovinnost kvality Q4</t>
  </si>
  <si>
    <t>982974261</t>
  </si>
  <si>
    <t>158</t>
  </si>
  <si>
    <t>763755R01</t>
  </si>
  <si>
    <t xml:space="preserve">Příplatek k VODOROVNÝCH a svislým SDK konstrukcím </t>
  </si>
  <si>
    <t>224529381</t>
  </si>
  <si>
    <t xml:space="preserve">Poznámka k položce:_x000d_
JC obsahuje náklady na :_x000d_
Příplatek za dodávku a osazení veškerých doplňkových prvků SDK konstrukcí (lišt, profilů, výztužných nosných profilů (kolem otvorů, pro zavěšení prvků/kcí/ZP) , ukončovacích prvků, dilatačních a přechod. prvků , napojení na okolní konstrukce, revízní dvířek, atd.)_x000d_
-kompletní systémová dodávka a provedení dle specifikace PD a TZ  vč. všech souvisejících prací/činností a dodávek_x000d_
SYSTÉMOVÉ PROVEDENÍ (DLE KONKRÉTNÍHO DODAVATELE SYSTÉMU)_x000d_
(specifikace materiálů dle PD a TZ)_SPECIFIKACE A ROZSAH DLE TP KONKRÉTNĚ VYBRANÉHO DODAVATELE _x000d_
-----------------------------------------------------------------------------------------------------------------------------------_x000d_
(JC = příplatek ke svislým a vodorovným SDK konstrukcím)_x000d_
"rozsah a množství vztaženo na celkovou plochu SDK konstrukcí"</t>
  </si>
  <si>
    <t>"konstrukce vodorovné" 205,2</t>
  </si>
  <si>
    <t>159</t>
  </si>
  <si>
    <t>763755R02</t>
  </si>
  <si>
    <t xml:space="preserve">Příplatek k vodorovným a SVISLÝCH SDK konstrukcím </t>
  </si>
  <si>
    <t>-243761570</t>
  </si>
  <si>
    <t>160</t>
  </si>
  <si>
    <t>998763321</t>
  </si>
  <si>
    <t>Přesun hmot tonážní pro konstrukce montované z desek s omezením mechanizace v objektech v do 6 m</t>
  </si>
  <si>
    <t>-1485955835</t>
  </si>
  <si>
    <t>764</t>
  </si>
  <si>
    <t>Konstrukce klempířské</t>
  </si>
  <si>
    <t>161</t>
  </si>
  <si>
    <t>764923C01</t>
  </si>
  <si>
    <t>K-01 - D+M Vnější parapet z poplastovaného plechu tl. 0,6mm, r.š. 310mm</t>
  </si>
  <si>
    <t>bm</t>
  </si>
  <si>
    <t>-1339876135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</si>
  <si>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výpisy prvků - PSV - výkaz klempířských prvků.</t>
  </si>
  <si>
    <t>162</t>
  </si>
  <si>
    <t>764923C02</t>
  </si>
  <si>
    <t>K-04 - D+M Závětrná lišta z poplastovaného plechu tl. 0,6mm, r.š. 250mm</t>
  </si>
  <si>
    <t>-1191602912</t>
  </si>
  <si>
    <t>163</t>
  </si>
  <si>
    <t>998764211</t>
  </si>
  <si>
    <t>Přesun hmot procentní pro konstrukce klempířské s omezením mechanizace v objektech v do 6 m</t>
  </si>
  <si>
    <t>209564177</t>
  </si>
  <si>
    <t>766</t>
  </si>
  <si>
    <t>Konstrukce truhlářské</t>
  </si>
  <si>
    <t>164</t>
  </si>
  <si>
    <t>766921C01</t>
  </si>
  <si>
    <t>S-01 - D+M Fixní světlík s plochým zasklením, plastový, včetně zatahovací rolety z polopropustné tkaniny, 1200x1200mm</t>
  </si>
  <si>
    <t>ks</t>
  </si>
  <si>
    <t>273054936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</si>
  <si>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světlíků.</t>
  </si>
  <si>
    <t>165</t>
  </si>
  <si>
    <t>766921C02</t>
  </si>
  <si>
    <t>T-01 - D+M Vnitřní jednokřídlé dveře, dřevěné</t>
  </si>
  <si>
    <t>-304556543</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</si>
  <si>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vnitřních dveří.</t>
  </si>
  <si>
    <t>166</t>
  </si>
  <si>
    <t>766921C03</t>
  </si>
  <si>
    <t>T-02 - D+M Vnitřní jednokřídlé dveře, dřevěné</t>
  </si>
  <si>
    <t>1382787663</t>
  </si>
  <si>
    <t>167</t>
  </si>
  <si>
    <t>766921C04</t>
  </si>
  <si>
    <t>T-03 - D+M Vnitřní jednokřídlé dveře, dřevěné</t>
  </si>
  <si>
    <t>-981811118</t>
  </si>
  <si>
    <t>168</t>
  </si>
  <si>
    <t>766921C04.</t>
  </si>
  <si>
    <t>T-03a - D+M Vnitřní jednokřídlé dveře, dřevěné</t>
  </si>
  <si>
    <t>894549752</t>
  </si>
  <si>
    <t>169</t>
  </si>
  <si>
    <t>766921C04..</t>
  </si>
  <si>
    <t>T-03b - D+M Vnitřní jednokřídlé dveře, dřevěné</t>
  </si>
  <si>
    <t>1846935723</t>
  </si>
  <si>
    <t>170</t>
  </si>
  <si>
    <t>766921C05</t>
  </si>
  <si>
    <t>T-04 - D+M Vnitřní jednokřídlé dveře, dřevěné</t>
  </si>
  <si>
    <t>990525344</t>
  </si>
  <si>
    <t>171</t>
  </si>
  <si>
    <t>766921C05.</t>
  </si>
  <si>
    <t>-141441012</t>
  </si>
  <si>
    <t>172</t>
  </si>
  <si>
    <t>766921C06</t>
  </si>
  <si>
    <t>TP-01 - D+M Vnitřní parapet - DTD deska s HPL laminátem, šířka 250mm, tl. desky 20mm</t>
  </si>
  <si>
    <t>-885556582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</si>
  <si>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vnitřních parapetů.</t>
  </si>
  <si>
    <t>173</t>
  </si>
  <si>
    <t>766629214</t>
  </si>
  <si>
    <t>Příplatek k montáži oken za izolaci pro rovné ostění připojovací spára do 15 mm - páska</t>
  </si>
  <si>
    <t>943307718</t>
  </si>
  <si>
    <t>Poznámka k položce:_x000d_
 V cenách " Příplatek k cenám za izolaci mezi ostěním a rámem okna jsou započteny náklady na izolaci vnější i vnitřní"_x000d_
ZPŮSOB MĚŘENÍ_x000d_
Délka izolace se určuje v metrech délky rámu okna.</t>
  </si>
  <si>
    <t>174</t>
  </si>
  <si>
    <t>998766211</t>
  </si>
  <si>
    <t>Přesun hmot procentní pro kce truhlářské s omezením mechanizace v objektech v do 6 m</t>
  </si>
  <si>
    <t>1831227565</t>
  </si>
  <si>
    <t>767</t>
  </si>
  <si>
    <t>Konstrukce zámečnické</t>
  </si>
  <si>
    <t>175</t>
  </si>
  <si>
    <t>767015R01</t>
  </si>
  <si>
    <t>D+M ocelových a zámečnických prvků / konstrukcí</t>
  </si>
  <si>
    <t>kg</t>
  </si>
  <si>
    <t>-1142618423</t>
  </si>
  <si>
    <t xml:space="preserve">Poznámka k položce:_x000d_
JC obsahuje : kompletní systémové dodávky a provedení dle specifikace PD a TZ včetně všech přímo souvisejících prací/činností a dodávek/doplňků a příslušenství_x000d_
--------------------------------------------------------------------------------------------------------------------------------------------------------------------------------------------------_x000d_
Specifikace / rozsah provedení - obsah JC _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</si>
  <si>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"konstrukční prvky" 1,15*(6,35)*83,2</t>
  </si>
  <si>
    <t>176</t>
  </si>
  <si>
    <t>767922C01</t>
  </si>
  <si>
    <t>HO-01P - D+M Vnější AL okno dvoukřídlé, 2000x1500mm, včetně vnitřních žaluzií</t>
  </si>
  <si>
    <t>16585446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</si>
  <si>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hliníkových oken.</t>
  </si>
  <si>
    <t>177</t>
  </si>
  <si>
    <t>767922C02</t>
  </si>
  <si>
    <t>HO-02L - D+M Vnější AL okno dvoukřídlé, 2000x1750mm, včetně vnitřních žaluzií</t>
  </si>
  <si>
    <t>74899623</t>
  </si>
  <si>
    <t>178</t>
  </si>
  <si>
    <t>767922C03</t>
  </si>
  <si>
    <t>HO-02P - D+M Vnější AL okno dvoukřídlé, 2000x1750mm, včetně vnitřních žaluzií</t>
  </si>
  <si>
    <t>952210496</t>
  </si>
  <si>
    <t>179</t>
  </si>
  <si>
    <t>767922C04</t>
  </si>
  <si>
    <t>HD-01 - D+M Vstupní AL dvoukřídlé dveře, prosklené, 1450x2250mm, včetně vodorovného madla</t>
  </si>
  <si>
    <t>141222848</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</si>
  <si>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vnějších a vnitřních hliníkových dveří.</t>
  </si>
  <si>
    <t>180</t>
  </si>
  <si>
    <t>767922C05</t>
  </si>
  <si>
    <t>HD-02 - D+M Terasové AL jednokřídlé dveře s bočními okny, prosklené, 3000x2250mm, včetně vodorovného madla</t>
  </si>
  <si>
    <t>-1864055379</t>
  </si>
  <si>
    <t>181</t>
  </si>
  <si>
    <t>767922C06</t>
  </si>
  <si>
    <t>HDv-01 - D+M Vnitřní dvoukřídlé AL dveře, prosklené, 1450x2070mm</t>
  </si>
  <si>
    <t>719086465</t>
  </si>
  <si>
    <t>182</t>
  </si>
  <si>
    <t>767922C07</t>
  </si>
  <si>
    <t>Z-04 - D+M Požární žebřík s bezpečnostním košem a zábradlím s výstupní plošinou, kov - pozink, výška celkem 4940mm</t>
  </si>
  <si>
    <t>-293270772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</si>
  <si>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požárních žebříků.</t>
  </si>
  <si>
    <t>183</t>
  </si>
  <si>
    <t>767922C08</t>
  </si>
  <si>
    <t>Z-05 - D+M Čistící zóna v AL rámu - textilní pásky kombinované s AL škrabkou, 1450x1350mm</t>
  </si>
  <si>
    <t>-1935774015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</si>
  <si>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čistících zón.</t>
  </si>
  <si>
    <t>184</t>
  </si>
  <si>
    <t>767922C09</t>
  </si>
  <si>
    <t>D+M Mobilní příčka z AL profilů, výplně HPL, tl. stěny 120mm, velikost 6050x2600mm</t>
  </si>
  <si>
    <t>-989910192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</si>
  <si>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mobilní příčky.</t>
  </si>
  <si>
    <t>185</t>
  </si>
  <si>
    <t>767922C10</t>
  </si>
  <si>
    <t>H-01 - D+M Přechodová lišta hliníková, profil T, výška profilu 7mm, šířka profilu 20mm</t>
  </si>
  <si>
    <t>-79765079</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</si>
  <si>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přechodových lišt.</t>
  </si>
  <si>
    <t>186</t>
  </si>
  <si>
    <t>998767211</t>
  </si>
  <si>
    <t>Přesun hmot procentní pro zámečnické konstrukce s omezením mechanizace v objektech v do 6 m</t>
  </si>
  <si>
    <t>1864391708</t>
  </si>
  <si>
    <t>771</t>
  </si>
  <si>
    <t>Podlahy z dlaždic</t>
  </si>
  <si>
    <t>187</t>
  </si>
  <si>
    <t>771111011</t>
  </si>
  <si>
    <t>Vysátí podkladu před pokládkou dlažby</t>
  </si>
  <si>
    <t>2039941688</t>
  </si>
  <si>
    <t>188</t>
  </si>
  <si>
    <t>771121011</t>
  </si>
  <si>
    <t>Nátěr penetrační na podlahu</t>
  </si>
  <si>
    <t>-772646090</t>
  </si>
  <si>
    <t>189</t>
  </si>
  <si>
    <t>771151012</t>
  </si>
  <si>
    <t>Samonivelační stěrka podlah pevnosti 20 MPa tl přes 3 do 5 mm</t>
  </si>
  <si>
    <t>990653522</t>
  </si>
  <si>
    <t>190</t>
  </si>
  <si>
    <t>771574473</t>
  </si>
  <si>
    <t>Montáž podlah keramických pro mechanické zatížení lepených cementovým flexibilním lepidlem přes 2 do 4 ks/m2</t>
  </si>
  <si>
    <t>734513366</t>
  </si>
  <si>
    <t>"skladba_PST_01_viz tab. místností" 42,1</t>
  </si>
  <si>
    <t>191</t>
  </si>
  <si>
    <t>59761R39</t>
  </si>
  <si>
    <t>dlaždice keramické protiskluzné velkoformátové _ (PST_01)_600/600 mm</t>
  </si>
  <si>
    <t>486014621</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</si>
  <si>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</si>
  <si>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42,1*1,15 'Přepočtené koeficientem množství</t>
  </si>
  <si>
    <t>192</t>
  </si>
  <si>
    <t>771574476</t>
  </si>
  <si>
    <t>Montáž podlah keramických pro mechanické zatížení lepených cementovým flexibilním lepidlem přes 9 do 12 ks/m2</t>
  </si>
  <si>
    <t>-1631675935</t>
  </si>
  <si>
    <t>"skladba_PST_01_viz tab. místností" 32,0</t>
  </si>
  <si>
    <t>193</t>
  </si>
  <si>
    <t>59761R39.</t>
  </si>
  <si>
    <t>dlaždice keramické protiskluzné _ (PST_01)_300/300 mm</t>
  </si>
  <si>
    <t>1632597995</t>
  </si>
  <si>
    <t>32*1,15 'Přepočtené koeficientem množství</t>
  </si>
  <si>
    <t>194</t>
  </si>
  <si>
    <t>771577R55</t>
  </si>
  <si>
    <t xml:space="preserve">Příplatek k podlahám z dlaždic </t>
  </si>
  <si>
    <t>1609383756</t>
  </si>
  <si>
    <t xml:space="preserve">Poznámka k položce:_x000d_
JC obsahuje : kompletní systémové dodávky a provedení dle specifikace PD a TZ včetně všech přímo souvisejících prací/činností a dodávek/doplňků a příslušenství_x000d_
----------------------------------------------------------------------------------------------------------------------------------------------------------------------------------------------------_x000d_
JC obsahuje náklady na : dodávku a montáž ukončovacích, rohových a koutových lišt/profilů_x000d_
JC obsahuje náklady na : montáž souvisejících obvodových systémových soklů _x000d_
Množství/rozsah - VZTAŽEN NA CELKOVOU PLOCHU dlažeb._x000d_
(specifikace materiálů dle PD a TZ)_SPECIFIKACE A ROZSAH DLE TP KONKRÉTNĚ VYBRANÉHO DODAVATELE _x000d_
------------------------------------------------------------------------------------------------------------------------------------_x000d_
</t>
  </si>
  <si>
    <t>195</t>
  </si>
  <si>
    <t>77159111R</t>
  </si>
  <si>
    <t>Hydroizolace pod dlažbu stěrkou ve dvou vrstvách</t>
  </si>
  <si>
    <t>-1419546858</t>
  </si>
  <si>
    <t>Poznámka k položce:_x000d_
JC obsahuje : kompletní systémové dodávky a provedení dle specifikace PD a TZ včetně všech přímo souvisejících prací/činností a dodávek/doplňků a příslušenství_x000d_
JC , také zahrnuje náklady na dodávku a montáž všech systémových rohových lišt a těsnících pásků_x000d_
(flexidbilní 1_složkový hydroizolační stěrkový systém)</t>
  </si>
  <si>
    <t>196</t>
  </si>
  <si>
    <t>998771111</t>
  </si>
  <si>
    <t>Přesun hmot tonážní pro podlahy z dlaždic s omezením mechanizace v objektech v do 6 m</t>
  </si>
  <si>
    <t>-351377427</t>
  </si>
  <si>
    <t>776</t>
  </si>
  <si>
    <t>Podlahy povlakové</t>
  </si>
  <si>
    <t>197</t>
  </si>
  <si>
    <t>776111311</t>
  </si>
  <si>
    <t>Vysátí podkladu povlakových podlah</t>
  </si>
  <si>
    <t>-1061011372</t>
  </si>
  <si>
    <t>198</t>
  </si>
  <si>
    <t>776121111</t>
  </si>
  <si>
    <t>Vodou ředitelná penetrace savého podkladu povlakových podlah</t>
  </si>
  <si>
    <t>1214175037</t>
  </si>
  <si>
    <t>199</t>
  </si>
  <si>
    <t>776141122</t>
  </si>
  <si>
    <t>Stěrka podlahová nivelační pro vyrovnání podkladu povlakových podlah pevnosti 30 MPa tl přes 3 do 5 mm</t>
  </si>
  <si>
    <t>2066482061</t>
  </si>
  <si>
    <t>200</t>
  </si>
  <si>
    <t>776222111</t>
  </si>
  <si>
    <t>Lepení pásů z PVC 2-složkovým lepidlem</t>
  </si>
  <si>
    <t>316240230</t>
  </si>
  <si>
    <t>201</t>
  </si>
  <si>
    <t>28411R01</t>
  </si>
  <si>
    <t>dodávka povlakové podlahové krytiny - heterogenní PVC (PST_02)</t>
  </si>
  <si>
    <t>1220082708</t>
  </si>
  <si>
    <t>146,8*1,1 'Přepočtené koeficientem množství</t>
  </si>
  <si>
    <t>202</t>
  </si>
  <si>
    <t>77659111R</t>
  </si>
  <si>
    <t>Hydroizolace pod povlakové krytiny stěrkou ve dvou vrstvách</t>
  </si>
  <si>
    <t>1047080643</t>
  </si>
  <si>
    <t>203</t>
  </si>
  <si>
    <t>776923R55</t>
  </si>
  <si>
    <t>Příplatek k podlahám z povlakových krytin</t>
  </si>
  <si>
    <t>1444535500</t>
  </si>
  <si>
    <t>Poznámka k položce:_x000d_
JC obsahuje : kompletní systémové dodávky a provedení dle specifikace PD a TZ včetně všech přímo souvisejících prací/činností a dodávek/doplňků a příslušenství_x000d_
----------------------------------------------------------------------------------------------------------------------------------------------------------------------------------------------------_x000d_
JC obsahuje náklady na : dodávku a montáž ukončovacích, rohových a koutových lišt/profilů_x000d_
JC obsahuje náklady na : montáž souvisejících obvodových systémových soklů _x000d_
JC obsahuje náklady na : spoj povlakových podlahovin z PVC a vinylu svařováním _x000d_
Množství/rozsah - VZTAŽEN NA CELKOVOU PLOCHU povlakových krytin ._x000d_
(specifikace materiálů dle PD a TZ)_SPECIFIKACE A ROZSAH DLE TP KONKRÉTNĚ VYBRANÉHO DODAVATELE _x000d_
------------------------------------------------------------------------------------------------------------------------------------</t>
  </si>
  <si>
    <t>204</t>
  </si>
  <si>
    <t>998776111</t>
  </si>
  <si>
    <t>Přesun hmot tonážní pro podlahy povlakové s omezením mechanizace v objektech v do 6 m</t>
  </si>
  <si>
    <t>-745336463</t>
  </si>
  <si>
    <t>781</t>
  </si>
  <si>
    <t>Dokončovací práce - obklady</t>
  </si>
  <si>
    <t>205</t>
  </si>
  <si>
    <t>781121011</t>
  </si>
  <si>
    <t>Nátěr penetrační na stěnu</t>
  </si>
  <si>
    <t>1148152346</t>
  </si>
  <si>
    <t>206</t>
  </si>
  <si>
    <t>781131112</t>
  </si>
  <si>
    <t>Izolace pod obklad nátěrem nebo stěrkou ve dvou vrstvách</t>
  </si>
  <si>
    <t>-1642513902</t>
  </si>
  <si>
    <t>207</t>
  </si>
  <si>
    <t>781131264</t>
  </si>
  <si>
    <t>Izolace pod obklad těsnícími pásy mezi podlahou a stěnou</t>
  </si>
  <si>
    <t>580952488</t>
  </si>
  <si>
    <t>208</t>
  </si>
  <si>
    <t>781474154</t>
  </si>
  <si>
    <t>Montáž obkladů keramických hladkých lepených cementovým flexibilním lepidlem přes 4 do 6 ks/m2</t>
  </si>
  <si>
    <t>-1783350169</t>
  </si>
  <si>
    <t>209</t>
  </si>
  <si>
    <t>59761R02</t>
  </si>
  <si>
    <t xml:space="preserve">obklad keramický hladký_600/300/8 mm </t>
  </si>
  <si>
    <t>1406265260</t>
  </si>
  <si>
    <t>Poznámka k položce:_x000d_
V jednotkové ceně zahrnuty náklady na veškeré doplňky a příslušenství dle PD a TZ._x000d_
(listely, dekory - specifikované v PD) _x000d_
-------------------------------------------_x000d_
-přesná specifikace _ viz PD a TZ</t>
  </si>
  <si>
    <t>82,73*1,1 'Přepočtené koeficientem množství</t>
  </si>
  <si>
    <t>210</t>
  </si>
  <si>
    <t>781477R11</t>
  </si>
  <si>
    <t xml:space="preserve">Příplatek k vnitřním obkladům </t>
  </si>
  <si>
    <t>1731015800</t>
  </si>
  <si>
    <t xml:space="preserve">Poznámka k položce:_x000d_
JC obsahuje : kompletní systémové dodávky a provedení dle specifikace PD a TZ včetně všech přímo souvisejících prací/činností a dodávek/doplňků a příslušenství_x000d_
----------------------------------------------------------------------------------------------------------------------------------------------------------------------------------------------------_x000d_
JC obsahuje náklady na : dodávku a montáž ukončovacích, rohových a koutových lišt/profilů_x000d_
JC obsahuje náklady na : montáž veškerých doplňků a příslušenství dle PD a TZ (listely, dekor)  _x000d_
Množství/rozsah - VZTAŽEN NA CELKOVOU PLOCHU obkladů stěn ._x000d_
(specifikace materiálů dle PD a TZ)_SPECIFIKACE A ROZSAH DLE TP KONKRÉTNĚ VYBRANÉHO DODAVATELE _x000d_
------------------------------------------------------------------------------------------------------------------------------------</t>
  </si>
  <si>
    <t>211</t>
  </si>
  <si>
    <t>781495115</t>
  </si>
  <si>
    <t>Spárování vnitřních obkladů silikonem</t>
  </si>
  <si>
    <t>1236828349</t>
  </si>
  <si>
    <t>32,2*1,75 'Přepočtené koeficientem množství</t>
  </si>
  <si>
    <t>212</t>
  </si>
  <si>
    <t>998781111</t>
  </si>
  <si>
    <t>Přesun hmot tonážní pro obklady keramické s omezením mechanizace v objektech v do 6 m</t>
  </si>
  <si>
    <t>1724159789</t>
  </si>
  <si>
    <t>783</t>
  </si>
  <si>
    <t>Dokončovací práce - nátěry</t>
  </si>
  <si>
    <t>213</t>
  </si>
  <si>
    <t>783923161</t>
  </si>
  <si>
    <t>Penetrační akrylátový nátěr pórovitých betonových podlah</t>
  </si>
  <si>
    <t>1521383353</t>
  </si>
  <si>
    <t>784</t>
  </si>
  <si>
    <t>Dokončovací práce - malby a tapety</t>
  </si>
  <si>
    <t>214</t>
  </si>
  <si>
    <t>784181102</t>
  </si>
  <si>
    <t>Základní akrylátová jednonásobná pigmentovaná penetrace podkladu v místnostech v do 3,80 m</t>
  </si>
  <si>
    <t>-797842250</t>
  </si>
  <si>
    <t>215</t>
  </si>
  <si>
    <t>784181112</t>
  </si>
  <si>
    <t>Základní silikátová jednonásobná pigmentovaná penetrace podkladu v místnostech v do 3,80 m</t>
  </si>
  <si>
    <t>1796110836</t>
  </si>
  <si>
    <t>216</t>
  </si>
  <si>
    <t>784211101</t>
  </si>
  <si>
    <t>Dvojnásobné bílé malby ze směsí za mokra výborně oděruvzdorných v místnostech v do 3,80 m</t>
  </si>
  <si>
    <t>1834760172</t>
  </si>
  <si>
    <t>217</t>
  </si>
  <si>
    <t>784321031</t>
  </si>
  <si>
    <t>Dvojnásobné silikátové bílé malby v místnosti v do 3,80 m</t>
  </si>
  <si>
    <t>-1310617120</t>
  </si>
  <si>
    <t>991-M</t>
  </si>
  <si>
    <t>Záchytný systém proti pádu</t>
  </si>
  <si>
    <t>218</t>
  </si>
  <si>
    <t>991_R01</t>
  </si>
  <si>
    <t xml:space="preserve">Dodávka a provedení _ kotvící bod U1 </t>
  </si>
  <si>
    <t>139287805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</si>
  <si>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akustické zástěny.</t>
  </si>
  <si>
    <t>219</t>
  </si>
  <si>
    <t>991_R02</t>
  </si>
  <si>
    <t>Dodávka a provedení _ kotvící bod U2</t>
  </si>
  <si>
    <t>81059003</t>
  </si>
  <si>
    <t>220</t>
  </si>
  <si>
    <t>991_R03</t>
  </si>
  <si>
    <t xml:space="preserve">Dodávka a provedení _ permanentní berez. lano tl 8 mm </t>
  </si>
  <si>
    <t>28375890</t>
  </si>
  <si>
    <t>221</t>
  </si>
  <si>
    <t>991_R04</t>
  </si>
  <si>
    <t xml:space="preserve">Kompletní montáž + uvedení do provozu </t>
  </si>
  <si>
    <t>-2006872920</t>
  </si>
  <si>
    <t>99-M</t>
  </si>
  <si>
    <t xml:space="preserve">Výpisy ostatních prvků a výrobků </t>
  </si>
  <si>
    <t>222</t>
  </si>
  <si>
    <t>795924C01</t>
  </si>
  <si>
    <t>D+M Akustická zástěna</t>
  </si>
  <si>
    <t>kpl</t>
  </si>
  <si>
    <t>1381409872</t>
  </si>
  <si>
    <t>223</t>
  </si>
  <si>
    <t>795924C02</t>
  </si>
  <si>
    <t>O-01 - D+M Přenosný hasící přístroj - PHP 21A prášek</t>
  </si>
  <si>
    <t>-1061356511</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</si>
  <si>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přenosných hasících přístrojů.</t>
  </si>
  <si>
    <t>224</t>
  </si>
  <si>
    <t>795924C03</t>
  </si>
  <si>
    <t>O-03 - D+M Vybavení WC pro imobilní - madla + zrcadlo + signalizační systém</t>
  </si>
  <si>
    <t>1547490348</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</si>
  <si>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vybavení imobilní - WC + koupelna.</t>
  </si>
  <si>
    <t>225</t>
  </si>
  <si>
    <t>795924C04</t>
  </si>
  <si>
    <t>O-04 - D+M Vybavení bezbariérového sprchového koutu - madla + sginalizační systém</t>
  </si>
  <si>
    <t>1163831430</t>
  </si>
  <si>
    <t>226</t>
  </si>
  <si>
    <t>795924C05</t>
  </si>
  <si>
    <t>P-01 - D+M Otevřená kruhová tvarovka, výška 150mm, z homogenní fólie 1,5mm, průměr profilu 16mm</t>
  </si>
  <si>
    <t>372889635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</si>
  <si>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plastových výrobků.</t>
  </si>
  <si>
    <t>227</t>
  </si>
  <si>
    <t>795924C06</t>
  </si>
  <si>
    <t>P-02 - D+M Otevřená kruhová tvarovka, výška 150mm, z homogenní fólie 1,5mm, průměr profilu 42mm</t>
  </si>
  <si>
    <t>568138814</t>
  </si>
  <si>
    <t>228</t>
  </si>
  <si>
    <t>795924C07</t>
  </si>
  <si>
    <t>P-03 - D+M Otevřená kruhová tvarovka, výška 150mm, z homogenní fólie 1,5mm, průměr profilu 160mm</t>
  </si>
  <si>
    <t>-179742397</t>
  </si>
  <si>
    <t>229</t>
  </si>
  <si>
    <t>795924C08</t>
  </si>
  <si>
    <t>P-04 - D+M Otevřená kruhová tvarovka, výška 150mm, z homogenní fólie 1,5mm, průměr profilu 100mm</t>
  </si>
  <si>
    <t>1012923898</t>
  </si>
  <si>
    <t>230</t>
  </si>
  <si>
    <t>795924C09</t>
  </si>
  <si>
    <t>P-05 - D+M Otevřená kruhová tvarovka, výška 150mm, z homogenní fólie 1,5mm, průměr profilu 20mm</t>
  </si>
  <si>
    <t>-1993240679</t>
  </si>
  <si>
    <t>231</t>
  </si>
  <si>
    <t>795924C10</t>
  </si>
  <si>
    <t>P-06 - D+M Otevřená kruhová tvarovka, výška 150mm, z homogenní fólie 1,5mm, průměr profilu 32mm</t>
  </si>
  <si>
    <t>-1105392881</t>
  </si>
  <si>
    <t>232</t>
  </si>
  <si>
    <t>795924C11</t>
  </si>
  <si>
    <t>P-07 - D+M Otevřená kruhová tvarovka, výška 150mm, z homogenní fólie 1,5mm, průměr profilu 70mm</t>
  </si>
  <si>
    <t>1447709419</t>
  </si>
  <si>
    <t>233</t>
  </si>
  <si>
    <t>795924C12</t>
  </si>
  <si>
    <t>P-08 - D+M Otevřená kruhová tvarovka, výška 150mm, z homogenní fólie 1,5mm, průměr profilu 125mm</t>
  </si>
  <si>
    <t>-1488787566</t>
  </si>
  <si>
    <t>234</t>
  </si>
  <si>
    <t>795924C13</t>
  </si>
  <si>
    <t>D+M Zástěna kontejnerů (vč. základových prvků)</t>
  </si>
  <si>
    <t>30042321</t>
  </si>
  <si>
    <t>Poznámka k položce:_x000d_
Kompletní provedení dle specifikace PD a TZ vč. zemních prací a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zástěna kontejnerů.</t>
  </si>
  <si>
    <t>N00</t>
  </si>
  <si>
    <t>Nepojmenované, ostatní práce a dodávky</t>
  </si>
  <si>
    <t>235</t>
  </si>
  <si>
    <t>N00_015R02</t>
  </si>
  <si>
    <t xml:space="preserve">Příplatek k hydroizolačnímu souvrství spodní stavby _ za provedení veškerých detailů , zpětných spojů a (D+M) systémových prostupů/průchodek </t>
  </si>
  <si>
    <t>512</t>
  </si>
  <si>
    <t>-684478674</t>
  </si>
  <si>
    <t xml:space="preserve">Poznámka k položce:_x000d_
Kompletní dodávka a provedení dle specifikace PD (SOUPIS DETAILŮ) a TZ + systémové technologické postupy _x000d_
----------------------------------------------------------------------------------------------------------------------------------------_x000d_
"rozsah a specifikace _ vztaženo ma plochu HI souvrstvý" </t>
  </si>
  <si>
    <t>(269,31+67,145)</t>
  </si>
  <si>
    <t>236</t>
  </si>
  <si>
    <t>N00_015R04</t>
  </si>
  <si>
    <t xml:space="preserve">Příplatek k povlakovým krytinám střech _ za provedení veškerých detailů a (D+M) systémových prostupů/průchodek </t>
  </si>
  <si>
    <t>1220185301</t>
  </si>
  <si>
    <t xml:space="preserve">Poznámka k položce:_x000d_
Kompletní dodávka a provedení dle specifikace PD (SOUPIS DETAILŮ) a TZ + systémové technologické postupy _x000d_
----------------------------------------------------------------------------------------------------------------------------------------_x000d_
"rozsah a specifikace _ vztaženo na plochu střešního pláště" </t>
  </si>
  <si>
    <t>(366,677)</t>
  </si>
  <si>
    <t>237</t>
  </si>
  <si>
    <t>N00_015R06</t>
  </si>
  <si>
    <t>Dodávka a montáž kompletního systémového řešení _ odvětrání radonu z podloží (DN 100 mm)</t>
  </si>
  <si>
    <t>1443800724</t>
  </si>
  <si>
    <t>Poznámka k položce:_x000d_
JC obsahuje : kompletní systémové dodávky a provedení dle specifikace PD a TZ včetně všech přímo souvisejících prací/činností a dodávek/doplňků a příslušenství_x000d_
-----------------------------------------------------------------------------------------------------------------------------------------------------------------------------------------------------</t>
  </si>
  <si>
    <t>Ostatní</t>
  </si>
  <si>
    <t>N03</t>
  </si>
  <si>
    <t>Doplnění_VR03</t>
  </si>
  <si>
    <t>238</t>
  </si>
  <si>
    <t>N03_111R01</t>
  </si>
  <si>
    <t xml:space="preserve">Příplatek k hloubení a vykopávkám </t>
  </si>
  <si>
    <t>76618707</t>
  </si>
  <si>
    <t>Poznámka k položce:_x000d_
JC, zahrnuje náklady na :_x000d_
-ruční dokopávky, dočištění , hloubení v místě vedení IS_x000d_
-příplatky za lepivost_x000d_
-svislé přemístění výkopku _x000d_
-------------------------------_x000d_
(rozsah JC vztažen na m3 výkopku !)</t>
  </si>
  <si>
    <t>D.1.4 - TECHNIKA PROSTŘEDÍ STAVEB</t>
  </si>
  <si>
    <t>Úroveň 3:</t>
  </si>
  <si>
    <t>D.1.4.A - ZDRAVOTNĚ TECHNICKÉ INSTALACE</t>
  </si>
  <si>
    <t>Ing. Tomáš Janošec</t>
  </si>
  <si>
    <t xml:space="preserve">    5 - Komunikace</t>
  </si>
  <si>
    <t xml:space="preserve">    8 - Trubní vedení</t>
  </si>
  <si>
    <t xml:space="preserve">    9 - Ostatní konstrukce a práce-bourání</t>
  </si>
  <si>
    <t xml:space="preserve">    997 - Přesun sutě</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</si>
  <si>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</si>
  <si>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</si>
  <si>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</si>
  <si>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</si>
  <si>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</si>
  <si>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732 - Ústřední vytápění - strojovny</t>
  </si>
  <si>
    <t xml:space="preserve">    734 - Ústřední vytápění - armatury</t>
  </si>
  <si>
    <t>132151254</t>
  </si>
  <si>
    <t>Hloubení rýh nezapažených š do 2000 mm v hornině třídy těžitelnosti I skupiny 1 a 2 objem do 500 m3 strojně</t>
  </si>
  <si>
    <t>CS ÚRS 2024 01</t>
  </si>
  <si>
    <t>1750293846</t>
  </si>
  <si>
    <t>"ležatá splašková a dešťová kanalizace"</t>
  </si>
  <si>
    <t>89*1*1,3</t>
  </si>
  <si>
    <t>161102111</t>
  </si>
  <si>
    <t>Svislé přemístění výkopku do 2,5 m z kamenouhelných hlušin</t>
  </si>
  <si>
    <t>249120320</t>
  </si>
  <si>
    <t>Poznámka k položce:_x000d_
Viz položka hloubení rýh.</t>
  </si>
  <si>
    <t>115,7</t>
  </si>
  <si>
    <t>162251101</t>
  </si>
  <si>
    <t>Vodorovné přemístění do 20 m výkopku/sypaniny z horniny třídy těžitelnosti I skupiny 1 až 3</t>
  </si>
  <si>
    <t>1151829344</t>
  </si>
  <si>
    <t>"hloubení rýh -zásyp výkopkem"</t>
  </si>
  <si>
    <t>115,7-66,75</t>
  </si>
  <si>
    <t>167151101</t>
  </si>
  <si>
    <t>Nakládání výkopku z hornin třídy těžitelnosti I skupiny 1 až 3 do 100 m3</t>
  </si>
  <si>
    <t>1887835523</t>
  </si>
  <si>
    <t>Poznámka k položce:_x000d_
Viz položka vodorovné přemístění.</t>
  </si>
  <si>
    <t>48,95</t>
  </si>
  <si>
    <t>174101101</t>
  </si>
  <si>
    <t>50516006</t>
  </si>
  <si>
    <t>"ležatá kanalizace = prohozeným výkopkem"</t>
  </si>
  <si>
    <t>89*1*(1,3-0,1-0,45)</t>
  </si>
  <si>
    <t>175151101</t>
  </si>
  <si>
    <t>Obsypání potrubí strojně sypaninou bez prohození, uloženou do 3 m</t>
  </si>
  <si>
    <t>-1717973580</t>
  </si>
  <si>
    <t>89*1*0,45</t>
  </si>
  <si>
    <t>58337302</t>
  </si>
  <si>
    <t>štěrkopísek frakce 0/16</t>
  </si>
  <si>
    <t>427114139</t>
  </si>
  <si>
    <t>Poznámka k položce:_x000d_
Viz položka obsypání * objemová hmotnost kameniva.</t>
  </si>
  <si>
    <t>40,05</t>
  </si>
  <si>
    <t>40,05*2 'Přepočtené koeficientem množství</t>
  </si>
  <si>
    <t>359901211</t>
  </si>
  <si>
    <t>Monitoring stoky jakékoli výšky na nové kanalizaci</t>
  </si>
  <si>
    <t>1950734090</t>
  </si>
  <si>
    <t>"konrola technického stavu hlavních úseků ležaté kanalizace"</t>
  </si>
  <si>
    <t>Komunikace</t>
  </si>
  <si>
    <t>564231111</t>
  </si>
  <si>
    <t>Podklad nebo podsyp ze štěrkopísku ŠP plochy přes 100 m2 tl 100 mm</t>
  </si>
  <si>
    <t>-1955193950</t>
  </si>
  <si>
    <t>89*1</t>
  </si>
  <si>
    <t>Trubní vedení</t>
  </si>
  <si>
    <t>871313121</t>
  </si>
  <si>
    <t>Montáž kanalizačního potrubí hladkého plnostěnného SN 8 z PVC-U DN 160</t>
  </si>
  <si>
    <t>1439622471</t>
  </si>
  <si>
    <t>Poznámka k položce:_x000d_
Včetně tvarovek.</t>
  </si>
  <si>
    <t>3+86</t>
  </si>
  <si>
    <t>28611114</t>
  </si>
  <si>
    <t>trubka kanalizační PVC DN 110x2000mm SN4</t>
  </si>
  <si>
    <t>-972391510</t>
  </si>
  <si>
    <t>3*1,05 'Přepočtené koeficientem množství</t>
  </si>
  <si>
    <t>28611210</t>
  </si>
  <si>
    <t>trubka kanalizační PVC-U plnostěnná jednovrstvá DN 160x6000mm SN8</t>
  </si>
  <si>
    <t>-747404792</t>
  </si>
  <si>
    <t>86*1,05 'Přepočtené koeficientem množství</t>
  </si>
  <si>
    <t>871363121</t>
  </si>
  <si>
    <t>Montáž kanalizačního potrubí hladkého plnostěnného SN 8 z PVC-U DN 250</t>
  </si>
  <si>
    <t>162436769</t>
  </si>
  <si>
    <t>"chránička"</t>
  </si>
  <si>
    <t>28611152</t>
  </si>
  <si>
    <t>trubka kanalizační PVC-U plnostěnná jednovrstvá DN 250x1000mm SN8</t>
  </si>
  <si>
    <t>815456088</t>
  </si>
  <si>
    <t>5*1,03 'Přepočtené koeficientem množství</t>
  </si>
  <si>
    <t>892271111</t>
  </si>
  <si>
    <t>Tlaková zkouška vodou potrubí DN 100 nebo 125</t>
  </si>
  <si>
    <t>-517312853</t>
  </si>
  <si>
    <t>892351111</t>
  </si>
  <si>
    <t>Tlaková zkouška vodou potrubí DN 150 nebo 200</t>
  </si>
  <si>
    <t>1209731814</t>
  </si>
  <si>
    <t>Poznámka k položce:_x000d_
Odměřeno z výkresu ZTI.</t>
  </si>
  <si>
    <t>892372111</t>
  </si>
  <si>
    <t>Zabezpečení konců potrubí DN do 300 při tlakových zkouškách vodou</t>
  </si>
  <si>
    <t>864402234</t>
  </si>
  <si>
    <t>998276101</t>
  </si>
  <si>
    <t>Přesun hmot pro trubní vedení z trub z plastických hmot otevřený výkop</t>
  </si>
  <si>
    <t>68875476</t>
  </si>
  <si>
    <t>Ostatní konstrukce a práce-bourání</t>
  </si>
  <si>
    <t>944R01</t>
  </si>
  <si>
    <t>Montáž podpěr pro vodovodní a kanalizační potrubí</t>
  </si>
  <si>
    <t>23616842</t>
  </si>
  <si>
    <t>Poznámka k položce:_x000d_
Včetně vrtání, kotvení, zapravení._x000d_
Vzdálenosti mezi podpěrami budou konzultovány s dodavatelem potrubí - dle tepelné roztažnosti potrubí.</t>
  </si>
  <si>
    <t>"podpěry/kotvení pro nové rozvody vody a kanalizace"</t>
  </si>
  <si>
    <t>429R02</t>
  </si>
  <si>
    <t>uchycení vodovodního a kanalizačního potrubí do stavební konstrukce</t>
  </si>
  <si>
    <t>-1477457460</t>
  </si>
  <si>
    <t>997</t>
  </si>
  <si>
    <t>Přesun sutě</t>
  </si>
  <si>
    <t>997006519</t>
  </si>
  <si>
    <t>Příplatek k vodorovnému přemístění suti na skládku ZKD 1 km přes 1 km</t>
  </si>
  <si>
    <t>1955638716</t>
  </si>
  <si>
    <t>Poznámka k položce:_x000d_
Viz položka vodorovné přemístění * objemová hmotnost * vzdálensot skládky.</t>
  </si>
  <si>
    <t>97,9*10</t>
  </si>
  <si>
    <t>997221873</t>
  </si>
  <si>
    <t>Poplatek za uložení na recyklační skládce (skládkovné) stavebního odpadu zeminy a kamení zatříděného do Katalogu odpadů pod kódem 17 05 04</t>
  </si>
  <si>
    <t>-1530265901</t>
  </si>
  <si>
    <t>"přebytečná zemina z výkopku * objemová hmotnost"</t>
  </si>
  <si>
    <t>48,95*2,0</t>
  </si>
  <si>
    <t>721</t>
  </si>
  <si>
    <t>Zdravotechnika - vnitřní kanalizace</t>
  </si>
  <si>
    <t>721174024</t>
  </si>
  <si>
    <t>Potrubí kanalizační z PP odpadní DN 75</t>
  </si>
  <si>
    <t>285619569</t>
  </si>
  <si>
    <t>Poznámka k položce:_x000d_
Včetně tvarovek (kolena, odbočky, redukce apod.), kotvení, montáže.</t>
  </si>
  <si>
    <t>59081250</t>
  </si>
  <si>
    <t>manžeta požárně ochranná pro průchod PVC,PP,PE potrubí stěnami a stropy š 32mm D 75mm EI90</t>
  </si>
  <si>
    <t>1604686312</t>
  </si>
  <si>
    <t>Poznámka k položce:_x000d_
V místě prostupu požárním úsekem.</t>
  </si>
  <si>
    <t>286110860</t>
  </si>
  <si>
    <t>čistící kus odpadního systému tlumící zvuk DN 70</t>
  </si>
  <si>
    <t>-98871820</t>
  </si>
  <si>
    <t>721174025</t>
  </si>
  <si>
    <t>Potrubí kanalizační z PP odpadní DN 110</t>
  </si>
  <si>
    <t>863844617</t>
  </si>
  <si>
    <t>59081251</t>
  </si>
  <si>
    <t>manžeta požárně ochranná pro průchod PVC,PP,PE potrubí stěnami a stropy š 32mm D 110mm EI90</t>
  </si>
  <si>
    <t>-1735207724</t>
  </si>
  <si>
    <t>286110870</t>
  </si>
  <si>
    <t>čistící kus odpadního systému tlumící zvuk DN 100</t>
  </si>
  <si>
    <t>-2026745013</t>
  </si>
  <si>
    <t xml:space="preserve">Poznámka k položce:_x000d_
_x000d_
</t>
  </si>
  <si>
    <t>721174041</t>
  </si>
  <si>
    <t>Potrubí kanalizační z PP připojovací DN 32</t>
  </si>
  <si>
    <t>1143589304</t>
  </si>
  <si>
    <t>"odvod kondenzátu"</t>
  </si>
  <si>
    <t>721174043</t>
  </si>
  <si>
    <t>Potrubí kanalizační z PP připojovací DN 50</t>
  </si>
  <si>
    <t>-488349591</t>
  </si>
  <si>
    <t>721175212</t>
  </si>
  <si>
    <t>Potrubí kanalizační z PP odpadní odhlučněné třívrstvé DN 110</t>
  </si>
  <si>
    <t>749919652</t>
  </si>
  <si>
    <t>"dešťová kanalizace"</t>
  </si>
  <si>
    <t>721194105</t>
  </si>
  <si>
    <t>Vyvedení a upevnění odpadních výpustek DN 50</t>
  </si>
  <si>
    <t>-1147615275</t>
  </si>
  <si>
    <t>721194109</t>
  </si>
  <si>
    <t>Vyvedení a upevnění odpadních výpustek DN 110</t>
  </si>
  <si>
    <t>-1540150638</t>
  </si>
  <si>
    <t>721211403</t>
  </si>
  <si>
    <t>Vpusť podlahová s vodorovným odtokem DN 50/75 s kulovým kloubem mřížka nerez 115x115</t>
  </si>
  <si>
    <t>-391806076</t>
  </si>
  <si>
    <t>Poznámka k položce:_x000d_
Bližší specifikace bude upřesněna při realizaci.</t>
  </si>
  <si>
    <t>"SKinv"</t>
  </si>
  <si>
    <t>721211421</t>
  </si>
  <si>
    <t>Vpusť podlahová se svislým odtokem DN 50/75/110 mřížka nerez 115x115</t>
  </si>
  <si>
    <t>-1264392820</t>
  </si>
  <si>
    <t>Poznámka k položce:_x000d_
Včetně vodní a mechanické zápachové uzávěrky, včetně mřížky.</t>
  </si>
  <si>
    <t>"VP"</t>
  </si>
  <si>
    <t>721211912</t>
  </si>
  <si>
    <t>Montáž vpustí podlahových DN 50/75 ostatní typ</t>
  </si>
  <si>
    <t>-1055070758</t>
  </si>
  <si>
    <t>721233112</t>
  </si>
  <si>
    <t>Střešní vtok polypropylen PP pro ploché střechy svislý odtok DN 110</t>
  </si>
  <si>
    <t>193913445</t>
  </si>
  <si>
    <t>721273152</t>
  </si>
  <si>
    <t>Hlavice ventilační polypropylen PP DN 75</t>
  </si>
  <si>
    <t>1864976667</t>
  </si>
  <si>
    <t>721290111</t>
  </si>
  <si>
    <t>Zkouška těsnosti potrubí kanalizace vodou DN do 125</t>
  </si>
  <si>
    <t>1279158015</t>
  </si>
  <si>
    <t>998721102</t>
  </si>
  <si>
    <t>Přesun hmot tonážní pro vnitřní kanalizaci v objektech v přes 6 do 12 m</t>
  </si>
  <si>
    <t>-1717021016</t>
  </si>
  <si>
    <t>722</t>
  </si>
  <si>
    <t>Zdravotechnika - vnitřní vodovod</t>
  </si>
  <si>
    <t>722174002</t>
  </si>
  <si>
    <t>Potrubí vodovodní plastové PPR svar polyfúze PN 16 D 20x2,8 mm</t>
  </si>
  <si>
    <t>-1140214422</t>
  </si>
  <si>
    <t>722174003</t>
  </si>
  <si>
    <t>Potrubí vodovodní plastové PPR svar polyfúze PN 16 D 25x3,5 mm</t>
  </si>
  <si>
    <t>-956954151</t>
  </si>
  <si>
    <t>722174004</t>
  </si>
  <si>
    <t>Potrubí vodovodní plastové PPR svar polyfúze PN 16 D 32x4,4 mm</t>
  </si>
  <si>
    <t>116553550</t>
  </si>
  <si>
    <t>722181221</t>
  </si>
  <si>
    <t>Ochrana vodovodního potrubí přilepenými termoizolačními trubicemi z PE tl přes 6 do 9 mm DN do 22 mm</t>
  </si>
  <si>
    <t>-1746814501</t>
  </si>
  <si>
    <t>"rozvody studené pitné vody"</t>
  </si>
  <si>
    <t>722181222</t>
  </si>
  <si>
    <t>Ochrana vodovodního potrubí přilepenými termoizolačními trubicemi z PE tl přes 6 do 9 mm DN přes 22 do 45 mm</t>
  </si>
  <si>
    <t>-1627824431</t>
  </si>
  <si>
    <t>13+26</t>
  </si>
  <si>
    <t>722181251</t>
  </si>
  <si>
    <t>Ochrana vodovodního potrubí přilepenými termoizolačními trubicemi z PE tl přes 20 do 25 mm DN do 22 mm</t>
  </si>
  <si>
    <t>1512365334</t>
  </si>
  <si>
    <t>"rozvody teplé vody a cirkulace"</t>
  </si>
  <si>
    <t>722181252</t>
  </si>
  <si>
    <t>Ochrana vodovodního potrubí přilepenými termoizolačními trubicemi z PE tl přes 20 do 25 mm DN přes 22 do 45 mm</t>
  </si>
  <si>
    <t>2121531982</t>
  </si>
  <si>
    <t>"rozvody teplé vody"</t>
  </si>
  <si>
    <t>59816122</t>
  </si>
  <si>
    <t>tmel silikonový žáruvzdorný bílý do 250 °C</t>
  </si>
  <si>
    <t>682666549</t>
  </si>
  <si>
    <t>722220111</t>
  </si>
  <si>
    <t>Nástěnka pro výtokový ventil G 1/2" s jedním závitem</t>
  </si>
  <si>
    <t>2014791447</t>
  </si>
  <si>
    <t>Poznámka k položce:_x000d_
Pro rohové kohouty.</t>
  </si>
  <si>
    <t>722220121</t>
  </si>
  <si>
    <t>Nástěnka pro baterii G 1/2" s jedním závitem</t>
  </si>
  <si>
    <t>pár</t>
  </si>
  <si>
    <t>-1550634372</t>
  </si>
  <si>
    <t>722224115</t>
  </si>
  <si>
    <t>Kohout plnicí nebo vypouštěcí G 1/2" PN 10 s jedním závitem</t>
  </si>
  <si>
    <t>-905489286</t>
  </si>
  <si>
    <t>722231072</t>
  </si>
  <si>
    <t>Ventil zpětný mosazný G 1/2" PN 10 do 110°C se dvěma závity</t>
  </si>
  <si>
    <t>-248810890</t>
  </si>
  <si>
    <t>Poznámka k položce:_x000d_
Včetně přechodky na plast. potrubí.</t>
  </si>
  <si>
    <t>722231074</t>
  </si>
  <si>
    <t>Ventil zpětný mosazný G 1" PN 10 do 110°C se dvěma závity</t>
  </si>
  <si>
    <t>520185910</t>
  </si>
  <si>
    <t>722231143</t>
  </si>
  <si>
    <t>Ventil závitový pojistný rohový G 1"</t>
  </si>
  <si>
    <t>1612697157</t>
  </si>
  <si>
    <t>722232043</t>
  </si>
  <si>
    <t>Kohout kulový přímý G 1/2" PN 42 do 185°C vnitřní závit</t>
  </si>
  <si>
    <t>483909312</t>
  </si>
  <si>
    <t>722232045</t>
  </si>
  <si>
    <t>Kohout kulový přímý G 1" PN 42 do 185°C vnitřní závit</t>
  </si>
  <si>
    <t>-2032028419</t>
  </si>
  <si>
    <t>722232171</t>
  </si>
  <si>
    <t>Kohout kulový rohový G 1/2" PN 42 do 185°C plnoprůtokový s vnějším a vnitřním závitem</t>
  </si>
  <si>
    <t>-1903800810</t>
  </si>
  <si>
    <t>Poznámka k položce:_x000d_
Včetně flexibilní ocelové hadičky._x000d_
Včetně přechodky na plast. potrubí.</t>
  </si>
  <si>
    <t>722234263</t>
  </si>
  <si>
    <t>Filtr mosazný G 1/2" PN 20 do 80°C s 2x vnitřním závitem</t>
  </si>
  <si>
    <t>598368184</t>
  </si>
  <si>
    <t>722290226</t>
  </si>
  <si>
    <t>Zkouška těsnosti vodovodního potrubí závitového DN do 50</t>
  </si>
  <si>
    <t>-884730011</t>
  </si>
  <si>
    <t>247</t>
  </si>
  <si>
    <t>722290234</t>
  </si>
  <si>
    <t>Proplach a dezinfekce vodovodního potrubí DN do 80</t>
  </si>
  <si>
    <t>1088179354</t>
  </si>
  <si>
    <t>998722101</t>
  </si>
  <si>
    <t>Přesun hmot tonážní pro vnitřní vodovod v objektech v do 6 m</t>
  </si>
  <si>
    <t>1298988328</t>
  </si>
  <si>
    <t>724</t>
  </si>
  <si>
    <t>Zdravotechnika - strojní vybavení</t>
  </si>
  <si>
    <t>724234107</t>
  </si>
  <si>
    <t>Nádoba expanzní tlaková vertikální pro rozvod užitkové vody s membránou PN 1,0 o objemu 18 l</t>
  </si>
  <si>
    <t>soubor</t>
  </si>
  <si>
    <t>-2136483057</t>
  </si>
  <si>
    <t>998724101</t>
  </si>
  <si>
    <t>Přesun hmot tonážní pro strojní vybavení v objektech v do 6 m</t>
  </si>
  <si>
    <t>1254529508</t>
  </si>
  <si>
    <t>725</t>
  </si>
  <si>
    <t>Zdravotechnika - zařizovací předměty</t>
  </si>
  <si>
    <t>725112022</t>
  </si>
  <si>
    <t>Klozet keramický závěsný na nosné stěny s hlubokým splachováním odpad vodorovný</t>
  </si>
  <si>
    <t>1704201262</t>
  </si>
  <si>
    <t>"WC"</t>
  </si>
  <si>
    <t>"WCinv"</t>
  </si>
  <si>
    <t>55167394</t>
  </si>
  <si>
    <t>sedátko klozetové duroplastové bílé antibakteriální</t>
  </si>
  <si>
    <t>-582862832</t>
  </si>
  <si>
    <t>"s poklopem"</t>
  </si>
  <si>
    <t>"bez poklopu"</t>
  </si>
  <si>
    <t>725211616</t>
  </si>
  <si>
    <t>Umyvadlo keramické bílé šířky 550 mm s krytem na sifon připevněné na stěnu šrouby</t>
  </si>
  <si>
    <t>-1659299188</t>
  </si>
  <si>
    <t>"U"</t>
  </si>
  <si>
    <t>725211681</t>
  </si>
  <si>
    <t>Umyvadlo keramické bílé zdravotní šířky 640 mm připevněné na stěnu šrouby</t>
  </si>
  <si>
    <t>-1121459029</t>
  </si>
  <si>
    <t>"Uinv"</t>
  </si>
  <si>
    <t>725291662</t>
  </si>
  <si>
    <t>Montáž sedačky do sprchy</t>
  </si>
  <si>
    <t>-618967918</t>
  </si>
  <si>
    <t>55147081</t>
  </si>
  <si>
    <t>sedátko sklopné do sprchy s opěrnou nohou nerez lesk 440x450x460mm</t>
  </si>
  <si>
    <t>-1391459616</t>
  </si>
  <si>
    <t>725291668</t>
  </si>
  <si>
    <t>Montáž madla invalidního rovného</t>
  </si>
  <si>
    <t>295268800</t>
  </si>
  <si>
    <t>55147137</t>
  </si>
  <si>
    <t>madlo invalidní rovné nerez mat 800mm</t>
  </si>
  <si>
    <t>1616464097</t>
  </si>
  <si>
    <t>725291670</t>
  </si>
  <si>
    <t>Montáž madla invalidního krakorcového sklopného</t>
  </si>
  <si>
    <t>-1438943063</t>
  </si>
  <si>
    <t>55147116</t>
  </si>
  <si>
    <t>madlo invalidní krakorcové sklopné nerez mat 600mm</t>
  </si>
  <si>
    <t>-207895699</t>
  </si>
  <si>
    <t>725291674</t>
  </si>
  <si>
    <t>Montáž madla umyvadlového</t>
  </si>
  <si>
    <t>-646135938</t>
  </si>
  <si>
    <t>55147212</t>
  </si>
  <si>
    <t>madlo umyvadlové pravé/levé nerez lesk 500x305mm</t>
  </si>
  <si>
    <t>-691521868</t>
  </si>
  <si>
    <t>725291676</t>
  </si>
  <si>
    <t>Montáž madla sprchového</t>
  </si>
  <si>
    <t>-921465225</t>
  </si>
  <si>
    <t>55147180</t>
  </si>
  <si>
    <t>madlo sprchové pravé/levé nerez lesk 813x406mm</t>
  </si>
  <si>
    <t>1780969</t>
  </si>
  <si>
    <t>725331111</t>
  </si>
  <si>
    <t>Výlevka bez výtokových armatur keramická se sklopnou plastovou mřížkou 500 mm</t>
  </si>
  <si>
    <t>-1332910569</t>
  </si>
  <si>
    <t>"VL"</t>
  </si>
  <si>
    <t>725821312</t>
  </si>
  <si>
    <t>Baterie dřezová nástěnná páková s otáčivým kulatým ústím a délkou ramínka 300 mm</t>
  </si>
  <si>
    <t>-147877387</t>
  </si>
  <si>
    <t>725821329</t>
  </si>
  <si>
    <t>Baterie dřezová stojánková páková s vytahovací sprškou</t>
  </si>
  <si>
    <t>-973581532</t>
  </si>
  <si>
    <t>"(D)"</t>
  </si>
  <si>
    <t>725822612</t>
  </si>
  <si>
    <t>Baterie umyvadlová stojánková páková s výpustí</t>
  </si>
  <si>
    <t>2052834111</t>
  </si>
  <si>
    <t>"Uinv = s loketní pákou"</t>
  </si>
  <si>
    <t>725841312</t>
  </si>
  <si>
    <t>Baterie sprchová nástěnná páková</t>
  </si>
  <si>
    <t>-1281230046</t>
  </si>
  <si>
    <t>725861102</t>
  </si>
  <si>
    <t>Zápachová uzávěrka pro umyvadla DN 40</t>
  </si>
  <si>
    <t>120854244</t>
  </si>
  <si>
    <t>725861312</t>
  </si>
  <si>
    <t>Zápachová uzávěrka pro umyvadlo DN 40 podomítková</t>
  </si>
  <si>
    <t>-945623700</t>
  </si>
  <si>
    <t>725862103</t>
  </si>
  <si>
    <t>Zápachová uzávěrka pro dřezy DN 40/50</t>
  </si>
  <si>
    <t>-1856260486</t>
  </si>
  <si>
    <t>725865501</t>
  </si>
  <si>
    <t>Odpadní souprava DN 40/50 se zápachovou uzávěrkou</t>
  </si>
  <si>
    <t>1185183534</t>
  </si>
  <si>
    <t xml:space="preserve">Poznámka k položce:_x000d_
Odvod kondenzátu od VZT a klima jednotek, odvod vody od pojistného ventilu, pračky a myčky apod._x000d_
</t>
  </si>
  <si>
    <t>998725101</t>
  </si>
  <si>
    <t>Přesun hmot tonážní pro zařizovací předměty v objektech v do 6 m</t>
  </si>
  <si>
    <t>1626545453</t>
  </si>
  <si>
    <t>726</t>
  </si>
  <si>
    <t>Zdravotechnika - předstěnové instalace</t>
  </si>
  <si>
    <t>726131031</t>
  </si>
  <si>
    <t>Instalační předstěna pro podpěry a madla v 1120 mm do lehkých stěn s kovovou kcí</t>
  </si>
  <si>
    <t>890213538</t>
  </si>
  <si>
    <t>726131041</t>
  </si>
  <si>
    <t>Instalační předstěna pro klozet závěsný v 1120 mm s ovládáním zepředu do lehkých stěn s kovovou kcí</t>
  </si>
  <si>
    <t>1039121128</t>
  </si>
  <si>
    <t>Poznámka k položce:_x000d_
Bližší specifikace bude upřesněna při realizaci._x000d_
Včetně tlačítka.</t>
  </si>
  <si>
    <t>726131043</t>
  </si>
  <si>
    <t>Instalační předstěna pro klozet závěsný v 1120 mm s ovládáním zepředu pro postižené do stěn s kov kcí</t>
  </si>
  <si>
    <t>546212216</t>
  </si>
  <si>
    <t>998726111</t>
  </si>
  <si>
    <t>Přesun hmot tonážní pro instalační prefabrikáty v objektech v do 6 m</t>
  </si>
  <si>
    <t>1936119486</t>
  </si>
  <si>
    <t>732</t>
  </si>
  <si>
    <t>Ústřední vytápění - strojovny</t>
  </si>
  <si>
    <t>732421201</t>
  </si>
  <si>
    <t>Čerpadlo teplovodní mokroběžné závitové cirkulační DN 15 výtlak do 0,9 m průtok 0,35 m3/h pro TUV</t>
  </si>
  <si>
    <t>1955477273</t>
  </si>
  <si>
    <t>734</t>
  </si>
  <si>
    <t>Ústřední vytápění - armatury</t>
  </si>
  <si>
    <t>734411101</t>
  </si>
  <si>
    <t>Teploměr technický s pevným stonkem a jímkou zadní připojení průměr 63 mm délky 50 mm</t>
  </si>
  <si>
    <t>-751882042</t>
  </si>
  <si>
    <t>734421101</t>
  </si>
  <si>
    <t>Tlakoměr s pevným stonkem a zpětnou klapkou tlak 0-16 bar průměr 50 mm spodní připojení</t>
  </si>
  <si>
    <t>-1062884409</t>
  </si>
  <si>
    <t>763172321</t>
  </si>
  <si>
    <t>Montáž dvířek revizních jednoplášťových SDK kcí vel. 200x200 mm pro příčky a předsazené stěny</t>
  </si>
  <si>
    <t>754662365</t>
  </si>
  <si>
    <t>"pro přístup k požárním manžetám, čistícím kusům, armaturám apod."</t>
  </si>
  <si>
    <t>59030710</t>
  </si>
  <si>
    <t>dvířka revizní jednokřídlá s automatickým zámkem 200x200mm</t>
  </si>
  <si>
    <t>2046810149</t>
  </si>
  <si>
    <t>D.1.4.B - VYTÁPĚNÍ</t>
  </si>
  <si>
    <t>97 - Prorážení otvorů</t>
  </si>
  <si>
    <t>713 - Izolace tepelné</t>
  </si>
  <si>
    <t>731 - Kotelny</t>
  </si>
  <si>
    <t>733 - Rozvod potrubí</t>
  </si>
  <si>
    <t>734 - Armatury</t>
  </si>
  <si>
    <t>735 - Otopná tělesa</t>
  </si>
  <si>
    <t>736 - Podlahové vytápění</t>
  </si>
  <si>
    <t>767 - Konstrukce zámečnické</t>
  </si>
  <si>
    <t>799 - Ostatní</t>
  </si>
  <si>
    <t>D96 - Přesuny suti a vybouraných hmot</t>
  </si>
  <si>
    <t>Prorážení otvorů</t>
  </si>
  <si>
    <t>974031143</t>
  </si>
  <si>
    <t>Vysekání rýh ve zdi cihelné 7 x 10 cm</t>
  </si>
  <si>
    <t>979011219</t>
  </si>
  <si>
    <t>Přípl.k svislé dopr.suti za každé další NP nošením</t>
  </si>
  <si>
    <t>713-01</t>
  </si>
  <si>
    <t>montáž izolace potrubí vč. lepící pásky</t>
  </si>
  <si>
    <t>713-02</t>
  </si>
  <si>
    <t>pouzdro potrubní, pěnový polyetylén 22x13</t>
  </si>
  <si>
    <t>713-03</t>
  </si>
  <si>
    <t>pouzdro potrubní, pěnový polyetylén 22x25</t>
  </si>
  <si>
    <t>713-04</t>
  </si>
  <si>
    <t>pouzdro potrubní, pěnový polyetylén 28x25</t>
  </si>
  <si>
    <t>713-05</t>
  </si>
  <si>
    <t>pouzdro potrubní, pěnový polyetylén 35x25</t>
  </si>
  <si>
    <t>998713201</t>
  </si>
  <si>
    <t>Přesun hmot pro izolace tepelné, výšky do 6 m</t>
  </si>
  <si>
    <t>731</t>
  </si>
  <si>
    <t>Kotelny</t>
  </si>
  <si>
    <t>732219302</t>
  </si>
  <si>
    <t>Montáž ohříváků vody stojat.kombinovaných do 300 l</t>
  </si>
  <si>
    <t>732351103</t>
  </si>
  <si>
    <t>D+MTZ expanzní nádoba 12 l, vč.armatury</t>
  </si>
  <si>
    <t>731-01</t>
  </si>
  <si>
    <t>Kompaktní TČ vzduch-voda</t>
  </si>
  <si>
    <t>Poznámka k položce:_x000d_
Kompaktní TČ vzduch-voda, reverzibilní s invertorovou tecnnologií, venkovní instalace, top. výkon 10,5 kW A2/W35 dle EN14511 při 100% výkonu invertoru (COP=4,07 A2/W35 dle EN14825)Obsahuje fluorované skleníkové plyny. R410A/2,350 kg/GWP2.088 /4,907 toCO2e. Hermeticky uzavřeno._x000d_
Obsah paketu: venkovní jednotka TČ, vnitřní jednotka TČ, topný kabel odvodu kondenzátu, připojovací potrubí INPA, zásobník TUV -užitný objem 277 l plocha výměníku 3,2m2, třícestný přepínací ventil + izolace_x000d_
Vnitřní jednotka obsahuje: regulace, manometr, el.patrona 3/6/9 kW, poj.ventil 3 bar, čerpadlo prim. okruhu, expanzní nádoba 8,8 l, filtrball, čidlo venkovní teploty a čidlo topné vody</t>
  </si>
  <si>
    <t>731-02</t>
  </si>
  <si>
    <t xml:space="preserve">doplňování a  úprava vody - set VES kit P4000 s NFK.2,  měřičem vodivosti a vodoměrem, vč. náhradní náplně 2ks</t>
  </si>
  <si>
    <t>731-03</t>
  </si>
  <si>
    <t>Modul WLAN komunikace pro sledování vytápění přes internet vč. slotu a kabelu</t>
  </si>
  <si>
    <t>731-04</t>
  </si>
  <si>
    <t>obslužná jednotka</t>
  </si>
  <si>
    <t>731-05</t>
  </si>
  <si>
    <t>Magnetický odlučuvač nečistot LK s izolací DN25</t>
  </si>
  <si>
    <t>731-06</t>
  </si>
  <si>
    <t>bezpečnostní termostat podl. vytápění AT90</t>
  </si>
  <si>
    <t>731303121</t>
  </si>
  <si>
    <t>Montáž tepelného čerpadla vzduch-voda do 20 kW dvě jednotky (vnitřní+venkovní)</t>
  </si>
  <si>
    <t>732431301</t>
  </si>
  <si>
    <t>DOD+MTZ čerpadla oběhového do G 1" ALPHA2 25-60</t>
  </si>
  <si>
    <t>998731201</t>
  </si>
  <si>
    <t>Přesun hmot pro kotelny, výšky do 6 m</t>
  </si>
  <si>
    <t>733</t>
  </si>
  <si>
    <t>Rozvod potrubí</t>
  </si>
  <si>
    <t>733163104</t>
  </si>
  <si>
    <t>Potrubí z měděných trubek D 22 x 1 ,0mm</t>
  </si>
  <si>
    <t>733163105</t>
  </si>
  <si>
    <t>Potrubí z měděných trubek D 28 x 1,5 mm</t>
  </si>
  <si>
    <t>733163106</t>
  </si>
  <si>
    <t>Potrubí z měděných trubek D 35 x 1,5 mm</t>
  </si>
  <si>
    <t>733191111</t>
  </si>
  <si>
    <t>Manžety prostupové pro trubky do DN 20</t>
  </si>
  <si>
    <t>733191112</t>
  </si>
  <si>
    <t>Manžety prostupové pro trubky do DN 32</t>
  </si>
  <si>
    <t>733-01</t>
  </si>
  <si>
    <t>Trubka flexalen 600 HP od125, DN25 předizol.potrubí 2xDN25 + 2x chránička</t>
  </si>
  <si>
    <t>733-02</t>
  </si>
  <si>
    <t>Manžeta ukončovací pro Flexalen 600 HP OD125</t>
  </si>
  <si>
    <t>733-03</t>
  </si>
  <si>
    <t>Přechod Da 32x1", DN25</t>
  </si>
  <si>
    <t>733-04</t>
  </si>
  <si>
    <t>Fixní úchyt dvojitý 2/Da 32, DN25</t>
  </si>
  <si>
    <t>733190306</t>
  </si>
  <si>
    <t>Tlaková zkouška Cu potrubí do D 35</t>
  </si>
  <si>
    <t>998733201</t>
  </si>
  <si>
    <t>Přesun hmot pro rozvody potrubí, výšky do 6 m</t>
  </si>
  <si>
    <t>Armatury</t>
  </si>
  <si>
    <t>734209116</t>
  </si>
  <si>
    <t>Montáž armatur závitových,se 2závity, G 5/4</t>
  </si>
  <si>
    <t>734215132</t>
  </si>
  <si>
    <t xml:space="preserve">Ventil odvzdušňovací automat.  DN 10</t>
  </si>
  <si>
    <t>734235122</t>
  </si>
  <si>
    <t>Kohout kulový, DN 20</t>
  </si>
  <si>
    <t>734235123</t>
  </si>
  <si>
    <t>Kohout kulový DN 25</t>
  </si>
  <si>
    <t>734235124</t>
  </si>
  <si>
    <t>Kohout kulový DN 32</t>
  </si>
  <si>
    <t>734245423</t>
  </si>
  <si>
    <t>Klapka zpětná DN 25</t>
  </si>
  <si>
    <t>734245424</t>
  </si>
  <si>
    <t>Klapka zpětná DN 32</t>
  </si>
  <si>
    <t>734291112</t>
  </si>
  <si>
    <t>Kohouty plnící a vypouštěcí G 3/8</t>
  </si>
  <si>
    <t>734-01</t>
  </si>
  <si>
    <t>vyvyžovací ventil s vypouštěním STAD DN15</t>
  </si>
  <si>
    <t>998734201</t>
  </si>
  <si>
    <t>Přesun hmot pro armatury, výšky do 6 m</t>
  </si>
  <si>
    <t>735</t>
  </si>
  <si>
    <t>Otopná tělesa</t>
  </si>
  <si>
    <t>735179110</t>
  </si>
  <si>
    <t>Montáž otopných těles koupelnových (žebříků)</t>
  </si>
  <si>
    <t>735-01</t>
  </si>
  <si>
    <t>elektrické topné těleso koupelnové Koralux linear classic KLCH 700.600</t>
  </si>
  <si>
    <t>735-02</t>
  </si>
  <si>
    <t>elektrické topné těleso koupelnové Koralux linear classic KLCH 900.600</t>
  </si>
  <si>
    <t>998735201</t>
  </si>
  <si>
    <t>Přesun hmot pro otopná tělesa, výšky do 6 m</t>
  </si>
  <si>
    <t>736</t>
  </si>
  <si>
    <t>Podlahové vytápění</t>
  </si>
  <si>
    <t>736332111</t>
  </si>
  <si>
    <t>Systémová deska s kroč.izolací 35/32</t>
  </si>
  <si>
    <t>736332214</t>
  </si>
  <si>
    <t xml:space="preserve">Vodicí oblouk  15/18</t>
  </si>
  <si>
    <t>736332911</t>
  </si>
  <si>
    <t>Dilatační pás</t>
  </si>
  <si>
    <t>736333114</t>
  </si>
  <si>
    <t>Potrubí HR PB DD, D 15x1,5 mm, do desky</t>
  </si>
  <si>
    <t>736333912</t>
  </si>
  <si>
    <t>Ochranná trubka GT-SR 25, D 15-18 mm</t>
  </si>
  <si>
    <t>736336304</t>
  </si>
  <si>
    <t xml:space="preserve">Ses.rozd./sběrač  GTF-VSS, 5cest.bez skř.</t>
  </si>
  <si>
    <t>736336306</t>
  </si>
  <si>
    <t>Ses.rozd./sběrač GTF-VSS, 7cest.bez skř.</t>
  </si>
  <si>
    <t>736336811</t>
  </si>
  <si>
    <t>Skříň rozdělovače pod omítku P3WS</t>
  </si>
  <si>
    <t>736336812</t>
  </si>
  <si>
    <t>Skříň rozdělovače pod omítku P4WS</t>
  </si>
  <si>
    <t>736336911</t>
  </si>
  <si>
    <t>Adaptér GT-M-KA 15 x 1,5 mm</t>
  </si>
  <si>
    <t>736336921</t>
  </si>
  <si>
    <t>Kohout kulový uzavírací GT-AVR DN 25</t>
  </si>
  <si>
    <t>736 33-01</t>
  </si>
  <si>
    <t>Press-spojka GT-M-PK 15/15</t>
  </si>
  <si>
    <t>736 33-02</t>
  </si>
  <si>
    <t>Opěrné pouzdro GT-SH 15</t>
  </si>
  <si>
    <t>736 33-03</t>
  </si>
  <si>
    <t>Prostorový termostat Alpha 230V</t>
  </si>
  <si>
    <t>736 33-04</t>
  </si>
  <si>
    <t>Připojovací el. lišta pro napájení termostatů Alpha Basic (6)</t>
  </si>
  <si>
    <t>736 33-05</t>
  </si>
  <si>
    <t>El. pohon pro ovládání ventilů rozdělovače</t>
  </si>
  <si>
    <t>998736201</t>
  </si>
  <si>
    <t>Přesun hmot pro podlahové vytápění, výšky do 6 m</t>
  </si>
  <si>
    <t>D+MTZ ocelových doplňků pro uchycení potrubí</t>
  </si>
  <si>
    <t>998767201</t>
  </si>
  <si>
    <t>Přesun hmot pro zámečnické konstr., výšky do 6 m</t>
  </si>
  <si>
    <t>799</t>
  </si>
  <si>
    <t xml:space="preserve">904      R02</t>
  </si>
  <si>
    <t>Hzs-zkousky v ramci montaz.praci Topná zkouška vč. vyregulování topné soustavy</t>
  </si>
  <si>
    <t>h</t>
  </si>
  <si>
    <t>D96</t>
  </si>
  <si>
    <t>Přesuny suti a vybouraných hmot</t>
  </si>
  <si>
    <t>979081111</t>
  </si>
  <si>
    <t>Odvoz suti a vybour. hmot na skládku do 1 km</t>
  </si>
  <si>
    <t>979081121</t>
  </si>
  <si>
    <t>Příplatek k odvozu za každý další 1 km</t>
  </si>
  <si>
    <t>979082111</t>
  </si>
  <si>
    <t>Vnitrostaveništní doprava suti do 10 m</t>
  </si>
  <si>
    <t>979990107</t>
  </si>
  <si>
    <t>Poplatek za skládku suti - směs betonu,cihel,dřeva</t>
  </si>
  <si>
    <t>D.1.4.C - VZDUCHOTECHNIKA A CHLAZENÍ</t>
  </si>
  <si>
    <t>D1 - Zařízení 1 Větrání</t>
  </si>
  <si>
    <t xml:space="preserve">    D2 -  KOMPAKTNÍ VZT JEDNOTKA S REKUPERACÍ VZDUCHU,  vnitřní podstropní provedení, dle ErP 2018, vč. MaR </t>
  </si>
  <si>
    <t xml:space="preserve">    D3 - PROTIDEŠŤOVÉ ŽALUZIE ZINKOVÉ -PZZN /rám do zdi, se sítem/</t>
  </si>
  <si>
    <t xml:space="preserve">    D4 - OHEBNÝ TLUMIČ HLUKU s vysokým útlumem</t>
  </si>
  <si>
    <t xml:space="preserve">    D5 - TLUMIČ HLUKU BUŇKOVÝ, VČ. POTRUBÍ</t>
  </si>
  <si>
    <t xml:space="preserve">    D6 - REGULÁTOR VARIABILNÍHO PRŮTOKU, např. TVE EASY</t>
  </si>
  <si>
    <t xml:space="preserve">    D7 - KLAPKA DO POTRUBÍ KRUHOVÁ -KK /připojení s nástavcem/ </t>
  </si>
  <si>
    <t xml:space="preserve">    D8 - ZPĚTNÁ KLAPKA </t>
  </si>
  <si>
    <t xml:space="preserve">    D9 - PŘÍVODNÍ VYÚSTKA DESIGNOVÁ</t>
  </si>
  <si>
    <t xml:space="preserve">    D10 - TALÍŘOVÝ VENTIL ODVODNÍ  KOVOVÝ vč. zděře</t>
  </si>
  <si>
    <t xml:space="preserve">    D11 - ČTYŘHRANNÉ POTRUBÍ SKUPINY I. MATERIÁL POZINKOVANÝ PLECH</t>
  </si>
  <si>
    <t xml:space="preserve">    D12 - KRUHOVÉ POTRUBÍ SPIRO SAFE</t>
  </si>
  <si>
    <t xml:space="preserve">    D13 - OHEBNÉ HADICE   BEZ IZOLACE</t>
  </si>
  <si>
    <t xml:space="preserve">    D14 - OHEBNÉ HADICE S TEP. IZOLACÍ</t>
  </si>
  <si>
    <t xml:space="preserve">    D15 - REVIZNÍ DVÍŘKA DO PODHLEDU</t>
  </si>
  <si>
    <t xml:space="preserve">    D16 - SPOJOVACÍ MATERIÁL</t>
  </si>
  <si>
    <t xml:space="preserve">    D17 - ZÁVĚSY, ZÁVĚSNÉ LIŠTY, ZÁVITOVÉ TYČE,ZÁVĚSY, KRUHOVÉ ZÁVĚSY,HMOŽDINKY</t>
  </si>
  <si>
    <t>D18 - Zařízení 2 - Chlazení</t>
  </si>
  <si>
    <t xml:space="preserve">    D19 - KLIMATIZACE Multisplit s distribučním boxem</t>
  </si>
  <si>
    <t xml:space="preserve">    D20 - Kondenzační jednotka Multi FDX, R410</t>
  </si>
  <si>
    <t xml:space="preserve">    D21 - Vnitřní kazetová jednotka se 4 směrným výdechem</t>
  </si>
  <si>
    <t>D22 - Izolace tepelné</t>
  </si>
  <si>
    <t xml:space="preserve">    D23 - TEPELNÉ IZOLACE POTRUBÍ KAUČUKEM S AL POLEPEM</t>
  </si>
  <si>
    <t xml:space="preserve">    D24 - TEPELNÉ IZOLACE POTRUBÍ DLE OZNAČENÍ NA VÝKRESU: IZOLACE POTRUBÍ DESKOU Z MIN. PLSTI KONSTRUKCE Z PO</t>
  </si>
  <si>
    <t>D25 - Hodinové zúčtovací sazby</t>
  </si>
  <si>
    <t xml:space="preserve">    D26 - HODINOVÉ ZÚČTOVACÍ SAZBY-</t>
  </si>
  <si>
    <t xml:space="preserve">    D27 - PŘÍPRAVA KE KOMPLEXNÍMU</t>
  </si>
  <si>
    <t xml:space="preserve">    D28 - VYZKOUŠENÍ,OŽIVENÍ A</t>
  </si>
  <si>
    <t>OST - Ostatní</t>
  </si>
  <si>
    <t>D1</t>
  </si>
  <si>
    <t>Zařízení 1 Větrání</t>
  </si>
  <si>
    <t>D2</t>
  </si>
  <si>
    <t xml:space="preserve"> KOMPAKTNÍ VZT JEDNOTKA S REKUPERACÍ VZDUCHU,  vnitřní podstropní provedení, dle ErP 2018, vč. MaR </t>
  </si>
  <si>
    <t>1.1</t>
  </si>
  <si>
    <t>VZT rekuperační jednotka</t>
  </si>
  <si>
    <t>Poznámka k položce:_x000d_
VZT rekuperační jednotka, vnitřní podstropní provedení, vč. MaR. Vp/Vo= 750/750m3/h, 2x reg. klapka vč. SP, filtrace F7, G4,dpext=300/300 Pa, EC motory Pi=0,49+0,43kW/230V, deskový rekuperační výměník se suchou účinností 76,4%, el. ohřívač, G=222kg, 3Px32A, jistič 30A, poloha dle výkresu, MaR s napojením na Modbus</t>
  </si>
  <si>
    <t>Pol26</t>
  </si>
  <si>
    <t>příslušenství: sifon s kuličkou</t>
  </si>
  <si>
    <t>Pol27</t>
  </si>
  <si>
    <t>odvod kondenzátu</t>
  </si>
  <si>
    <t>Pol28</t>
  </si>
  <si>
    <t>pružná spojka</t>
  </si>
  <si>
    <t>Pol29</t>
  </si>
  <si>
    <t>zprovoznění jednotky</t>
  </si>
  <si>
    <t>D3</t>
  </si>
  <si>
    <t>PROTIDEŠŤOVÉ ŽALUZIE ZINKOVÉ -PZZN /rám do zdi, se sítem/</t>
  </si>
  <si>
    <t>1.2</t>
  </si>
  <si>
    <t>PZZN-500x355-R2-S, RAL dle fasády</t>
  </si>
  <si>
    <t>D4</t>
  </si>
  <si>
    <t>OHEBNÝ TLUMIČ HLUKU s vysokým útlumem</t>
  </si>
  <si>
    <t>1.3.1</t>
  </si>
  <si>
    <t>např. typu Sonoextra 315/1000</t>
  </si>
  <si>
    <t>D5</t>
  </si>
  <si>
    <t>TLUMIČ HLUKU BUŇKOVÝ, VČ. POTRUBÍ</t>
  </si>
  <si>
    <t>1.3.2</t>
  </si>
  <si>
    <t>500x200x1500, 1.100°C</t>
  </si>
  <si>
    <t>D6</t>
  </si>
  <si>
    <t>REGULÁTOR VARIABILNÍHO PRŮTOKU, např. TVE EASY</t>
  </si>
  <si>
    <t>1.4.1</t>
  </si>
  <si>
    <t>VAV regulátor, D=100, 60m3/h</t>
  </si>
  <si>
    <t>1.4.2</t>
  </si>
  <si>
    <t>VAV regulátor, D=125, 150m3/h</t>
  </si>
  <si>
    <t>1.4.3</t>
  </si>
  <si>
    <t>1.4.4</t>
  </si>
  <si>
    <t>1.4.5</t>
  </si>
  <si>
    <t>VAV regulátor, D=160, 210m3/h</t>
  </si>
  <si>
    <t>1.4.6</t>
  </si>
  <si>
    <t>1.4.7</t>
  </si>
  <si>
    <t>VAV regulátor, D=160, 230m3/h</t>
  </si>
  <si>
    <t>1.4.8</t>
  </si>
  <si>
    <t>VAV regulátor, D=100, 80m/h</t>
  </si>
  <si>
    <t>1.4.9</t>
  </si>
  <si>
    <t>D7</t>
  </si>
  <si>
    <t xml:space="preserve">KLAPKA DO POTRUBÍ KRUHOVÁ -KK /připojení s nástavcem/ </t>
  </si>
  <si>
    <t>1.5.1</t>
  </si>
  <si>
    <t>KK-N-100</t>
  </si>
  <si>
    <t>1.5.2</t>
  </si>
  <si>
    <t>KK-N-125</t>
  </si>
  <si>
    <t>D8</t>
  </si>
  <si>
    <t xml:space="preserve">ZPĚTNÁ KLAPKA </t>
  </si>
  <si>
    <t>1.5.3</t>
  </si>
  <si>
    <t>RSK 160 zpětná klapka</t>
  </si>
  <si>
    <t>D9</t>
  </si>
  <si>
    <t>PŘÍVODNÍ VYÚSTKA DESIGNOVÁ</t>
  </si>
  <si>
    <t>1.6.1</t>
  </si>
  <si>
    <t>Stropní přívodní vyústka 250x90 Vp=60m3/h, např. typu: EDF-M, vč. přívodního boxu, barva a typ dle konzultace s investorem</t>
  </si>
  <si>
    <t>1.6.2</t>
  </si>
  <si>
    <t>Stropní přívodní vyústka 250x90 Vp=75m3/h, např. typu: EDF-M, vč. přívodního boxu, barva a typ dle konzultace s investorem</t>
  </si>
  <si>
    <t>1.6.3</t>
  </si>
  <si>
    <t>Stropní přívodní vyústka 250x90 Vp=105m3/h, např. typu: EDF-M, vč. přívodního boxu, barva a typ dle konzultace s investorem</t>
  </si>
  <si>
    <t>D10</t>
  </si>
  <si>
    <t xml:space="preserve">TALÍŘOVÝ VENTIL ODVODNÍ  KOVOVÝ vč. zděře</t>
  </si>
  <si>
    <t>1.7.1</t>
  </si>
  <si>
    <t xml:space="preserve">100  tal.ventil odvod</t>
  </si>
  <si>
    <t>1.7.2</t>
  </si>
  <si>
    <t xml:space="preserve">125  tal.ventil odvod</t>
  </si>
  <si>
    <t>1.7.3</t>
  </si>
  <si>
    <t xml:space="preserve">160  tal.ventil odvod</t>
  </si>
  <si>
    <t>D11</t>
  </si>
  <si>
    <t>ČTYŘHRANNÉ POTRUBÍ SKUPINY I. MATERIÁL POZINKOVANÝ PLECH</t>
  </si>
  <si>
    <t>Pol30</t>
  </si>
  <si>
    <t>do obvodu 650 100% tvarovek</t>
  </si>
  <si>
    <t>Pol31</t>
  </si>
  <si>
    <t>do obvodu 1050 60% tvarovek</t>
  </si>
  <si>
    <t>Pol32</t>
  </si>
  <si>
    <t>do obvodu 1500 40% tvarovek</t>
  </si>
  <si>
    <t>Pol33</t>
  </si>
  <si>
    <t>do obvodu 1890 100% tvarovek</t>
  </si>
  <si>
    <t>D12</t>
  </si>
  <si>
    <t>KRUHOVÉ POTRUBÍ SPIRO SAFE</t>
  </si>
  <si>
    <t>Pol34</t>
  </si>
  <si>
    <t>do průměru100 10% tvarovek</t>
  </si>
  <si>
    <t>Pol35</t>
  </si>
  <si>
    <t>do průměru140 10% tvarovek</t>
  </si>
  <si>
    <t>Pol36</t>
  </si>
  <si>
    <t>do průměru200 20% tvarovek</t>
  </si>
  <si>
    <t>Pol37</t>
  </si>
  <si>
    <t>do průměru400 30% tvarovek</t>
  </si>
  <si>
    <t>D13</t>
  </si>
  <si>
    <t xml:space="preserve">OHEBNÉ HADICE   BEZ IZOLACE</t>
  </si>
  <si>
    <t>Pol38</t>
  </si>
  <si>
    <t>D=100</t>
  </si>
  <si>
    <t>Pol39</t>
  </si>
  <si>
    <t>D=125</t>
  </si>
  <si>
    <t>Pol40</t>
  </si>
  <si>
    <t>D=160</t>
  </si>
  <si>
    <t>Pol41</t>
  </si>
  <si>
    <t>D=200</t>
  </si>
  <si>
    <t>D14</t>
  </si>
  <si>
    <t>OHEBNÉ HADICE S TEP. IZOLACÍ</t>
  </si>
  <si>
    <t>Pol42</t>
  </si>
  <si>
    <t>315mm</t>
  </si>
  <si>
    <t>D15</t>
  </si>
  <si>
    <t>REVIZNÍ DVÍŘKA DO PODHLEDU</t>
  </si>
  <si>
    <t>Pol43</t>
  </si>
  <si>
    <t>600x600mm</t>
  </si>
  <si>
    <t>D16</t>
  </si>
  <si>
    <t>SPOJOVACÍ MATERIÁL</t>
  </si>
  <si>
    <t>Pol44</t>
  </si>
  <si>
    <t>šrouby, matice, podložky</t>
  </si>
  <si>
    <t>D17</t>
  </si>
  <si>
    <t>ZÁVĚSY, ZÁVĚSNÉ LIŠTY, ZÁVITOVÉ TYČE,ZÁVĚSY, KRUHOVÉ ZÁVĚSY,HMOŽDINKY</t>
  </si>
  <si>
    <t>Pol45</t>
  </si>
  <si>
    <t>závěsný materiál</t>
  </si>
  <si>
    <t>D18</t>
  </si>
  <si>
    <t>Zařízení 2 - Chlazení</t>
  </si>
  <si>
    <t>D19</t>
  </si>
  <si>
    <t>KLIMATIZACE Multisplit s distribučním boxem</t>
  </si>
  <si>
    <t>D20</t>
  </si>
  <si>
    <t>Kondenzační jednotka Multi FDX, R410</t>
  </si>
  <si>
    <t>2.1</t>
  </si>
  <si>
    <t>Venkovní MultiFDX - 15,5 kW/ 400V, např. typu FM57AH</t>
  </si>
  <si>
    <t>D21</t>
  </si>
  <si>
    <t>Vnitřní kazetová jednotka se 4 směrným výdechem</t>
  </si>
  <si>
    <t>2.2.1</t>
  </si>
  <si>
    <t xml:space="preserve">např. typu MT06R,  Qch= 1,5kW</t>
  </si>
  <si>
    <t>2.2.2</t>
  </si>
  <si>
    <t xml:space="preserve">např. typu CT09F,  Qch= 2,6kW</t>
  </si>
  <si>
    <t>2.2.3</t>
  </si>
  <si>
    <t xml:space="preserve">např. typu MT08R,  Qch= 2,1kW</t>
  </si>
  <si>
    <t>2.2.4</t>
  </si>
  <si>
    <t>2.2.5</t>
  </si>
  <si>
    <t xml:space="preserve">např. typu CT12F,  Qch= 3,5kW</t>
  </si>
  <si>
    <t>2.2.6</t>
  </si>
  <si>
    <t>Pol46</t>
  </si>
  <si>
    <t>čelní panel</t>
  </si>
  <si>
    <t>Pol47</t>
  </si>
  <si>
    <t>Brána Modbus RTU, např. typ PMBUSB00A</t>
  </si>
  <si>
    <t>Pol48</t>
  </si>
  <si>
    <t>El. deska pro napojení do MaR, např. typ PMNFP14A1, sběrnice RS485</t>
  </si>
  <si>
    <t>Pol49</t>
  </si>
  <si>
    <t>Cu rozbočka Multi FDX - pro 2 boxy</t>
  </si>
  <si>
    <t>Pol50</t>
  </si>
  <si>
    <t>Distribuční box Multi FDX - 3 porty</t>
  </si>
  <si>
    <t>Pol51</t>
  </si>
  <si>
    <t>kabelový ovladač s češtinou</t>
  </si>
  <si>
    <t>Pol52</t>
  </si>
  <si>
    <t>Cu potrubí, izolace, mont. materiál, (celková délka trasy)</t>
  </si>
  <si>
    <t>Pol53</t>
  </si>
  <si>
    <t>prokabelování ovladačů a nástěnných jednotek, komunikační kabeláž</t>
  </si>
  <si>
    <t>Pol54</t>
  </si>
  <si>
    <t>Zkouška těsnosti, evidenční kniha zařízení</t>
  </si>
  <si>
    <t>Pol55</t>
  </si>
  <si>
    <t>Dodatečná náplň chladiva R410A</t>
  </si>
  <si>
    <t>Pol56</t>
  </si>
  <si>
    <t>Montáž, uvedení do provozu</t>
  </si>
  <si>
    <t>Pol57</t>
  </si>
  <si>
    <t>Zaškolení obsluhy</t>
  </si>
  <si>
    <t>Pol58</t>
  </si>
  <si>
    <t>Pozinkovaný rám pod jednotku</t>
  </si>
  <si>
    <t>D22</t>
  </si>
  <si>
    <t>D23</t>
  </si>
  <si>
    <t>TEPELNÉ IZOLACE POTRUBÍ KAUČUKEM S AL POLEPEM</t>
  </si>
  <si>
    <t>Pol59</t>
  </si>
  <si>
    <t>tl. 15mm</t>
  </si>
  <si>
    <t>Pol60</t>
  </si>
  <si>
    <t>tl. 25mm</t>
  </si>
  <si>
    <t>D24</t>
  </si>
  <si>
    <t>TEPELNÉ IZOLACE POTRUBÍ DLE OZNAČENÍ NA VÝKRESU: IZOLACE POTRUBÍ DESKOU Z MIN. PLSTI KONSTRUKCE Z PO</t>
  </si>
  <si>
    <t>Pol61</t>
  </si>
  <si>
    <t>tl 60mm</t>
  </si>
  <si>
    <t>D25</t>
  </si>
  <si>
    <t>Hodinové zúčtovací sazby</t>
  </si>
  <si>
    <t>D26</t>
  </si>
  <si>
    <t>HODINOVÉ ZÚČTOVACÍ SAZBY-</t>
  </si>
  <si>
    <t>D27</t>
  </si>
  <si>
    <t>PŘÍPRAVA KE KOMPLEXNÍMU</t>
  </si>
  <si>
    <t>D28</t>
  </si>
  <si>
    <t>VYZKOUŠENÍ,OŽIVENÍ A</t>
  </si>
  <si>
    <t>Pol62</t>
  </si>
  <si>
    <t>VYREGULOVÁNÍ ZAŘÍZENÍ, VČ. PROTOKOLU</t>
  </si>
  <si>
    <t>H</t>
  </si>
  <si>
    <t>Pol63</t>
  </si>
  <si>
    <t>KOMPLEXNÍ VYZKOUŠENÍ ZAŘÍZENÍ</t>
  </si>
  <si>
    <t>Pol64</t>
  </si>
  <si>
    <t>Dodavatelská dokumentace</t>
  </si>
  <si>
    <t>OST</t>
  </si>
  <si>
    <t>OST_R01</t>
  </si>
  <si>
    <t>Doprava, přesuny, PPV</t>
  </si>
  <si>
    <t>619371628</t>
  </si>
  <si>
    <t>D.1.4.D - SILNOPROUDÁ ELEKTROINSTALACE</t>
  </si>
  <si>
    <t>D1 - Dodávky rozvaděče RHSO01</t>
  </si>
  <si>
    <t>D2 - Montážní materiál a práce</t>
  </si>
  <si>
    <t xml:space="preserve">    D3 - STROJEK SPÍNAČE</t>
  </si>
  <si>
    <t xml:space="preserve">    D4 - KRYT SPÍNAČE BARVA BÍLÁ</t>
  </si>
  <si>
    <t xml:space="preserve">    D5 - RÁMEČEK PRO PŘÍSTROJE BARVA BÍLÁ</t>
  </si>
  <si>
    <t xml:space="preserve">    D6 - VYSEKANI KAPES VE ZDIVU</t>
  </si>
  <si>
    <t xml:space="preserve">    D7 - CIHELNEM PRO KRABICE</t>
  </si>
  <si>
    <t xml:space="preserve">    D8 - VYSEKANI RYH VE ZDIVU</t>
  </si>
  <si>
    <t xml:space="preserve">    D9 - CIHELNEM - HLOUBKA 30mm</t>
  </si>
  <si>
    <t xml:space="preserve">    D10 - KRABICE PŘÍSTROJOVÁ POD OMÍTKU</t>
  </si>
  <si>
    <t xml:space="preserve">    D11 - SILOVÉ KABELY S MALÝM MNOŽSTVÍM UVOLNĚNÉHO TEPLA PŘI POŽÁRU</t>
  </si>
  <si>
    <t xml:space="preserve">    D12 - BEZHALOGENOVÉ SILOVÉ KABELY  S TŘÍDOU B2caS1d0</t>
  </si>
  <si>
    <t xml:space="preserve">    D13 - ZÁSUVKA DOMOVNÍ, BARVA BÍLÁ, KOMPLETNÍ</t>
  </si>
  <si>
    <t xml:space="preserve">    D14 - ZÁSUVKA NASTĚNNÁ IP44</t>
  </si>
  <si>
    <t xml:space="preserve">    D15 - OCELOVÝ PÁSEK POZINKOVANÝ</t>
  </si>
  <si>
    <t xml:space="preserve">    D16 - PODPĚRA VEDENÍ</t>
  </si>
  <si>
    <t xml:space="preserve">    D17 - TRUBKA TUHÁ STŘEDNÍ MECHANICKÁ ODOLNOST ŠEDÁ</t>
  </si>
  <si>
    <t xml:space="preserve">    D18 - KABELOVÝ ŽLAB DRÁTĚNÝ VČ. DÍLŮ A PŘÍSLUŠENSTVÍ, ŽÁROVÝ ZINEK</t>
  </si>
  <si>
    <t xml:space="preserve">    D19 - JÍMACÍ TYČ</t>
  </si>
  <si>
    <t xml:space="preserve">    D20 - OCHRANNÝ ÚHELNÍK A DRŽÁK</t>
  </si>
  <si>
    <t xml:space="preserve">    D21 - SVORKOVNICE HLAVNIHO</t>
  </si>
  <si>
    <t xml:space="preserve">    D22 - SVORKA FeZn</t>
  </si>
  <si>
    <t xml:space="preserve">    D23 - VODIČ PRO POSPOJOVÁNÍ</t>
  </si>
  <si>
    <t xml:space="preserve">    D24 - KABEL SILOVÝ,IZOLACE PVC S VODIČEM PE</t>
  </si>
  <si>
    <t xml:space="preserve">    D25 - KABEL SILOVÝ,IZOLACE PVC BEZ VODIČE PE</t>
  </si>
  <si>
    <t xml:space="preserve">    D26 - TUHÁ CHRÁNIČKA</t>
  </si>
  <si>
    <t>D27 - Montážní materiál a práce FVE</t>
  </si>
  <si>
    <t>D28 - HZS</t>
  </si>
  <si>
    <t xml:space="preserve">    D29 - HODINOVE ZUCTOVACI SAZBY</t>
  </si>
  <si>
    <t xml:space="preserve">    D30 - SPOLUPRACE S DODAVATELEM PRI</t>
  </si>
  <si>
    <t xml:space="preserve">    D31 - KOORDINACE POSTUPU PRACI</t>
  </si>
  <si>
    <t xml:space="preserve">    D32 - PROVEDENI REVIZNICH ZKOUSEK</t>
  </si>
  <si>
    <t xml:space="preserve">    D33 - DLE CSN 331500</t>
  </si>
  <si>
    <t>Dodávky rozvaděče RHSO01</t>
  </si>
  <si>
    <t>Dodávka rozvaděče dle schématu</t>
  </si>
  <si>
    <t>Montážní materiál a práce</t>
  </si>
  <si>
    <t>STROJEK SPÍNAČE</t>
  </si>
  <si>
    <t>1-pól.vyp.(1)</t>
  </si>
  <si>
    <t>střídav.přep.(6)</t>
  </si>
  <si>
    <t>sériov.přep.(5)</t>
  </si>
  <si>
    <t>kříž.přep.(7)</t>
  </si>
  <si>
    <t>KRYT SPÍNAČE BARVA BÍLÁ</t>
  </si>
  <si>
    <t>1 páčka</t>
  </si>
  <si>
    <t>2 páčky</t>
  </si>
  <si>
    <t>RÁMEČEK PRO PŘÍSTROJE BARVA BÍLÁ</t>
  </si>
  <si>
    <t>3x,vodorovný</t>
  </si>
  <si>
    <t>jednoduchý</t>
  </si>
  <si>
    <t>2x,vodorovný</t>
  </si>
  <si>
    <t>VYSEKANI KAPES VE ZDIVU</t>
  </si>
  <si>
    <t>CIHELNEM PRO KRABICE</t>
  </si>
  <si>
    <t>100x100x50 mm</t>
  </si>
  <si>
    <t>VYSEKANI RYH VE ZDIVU</t>
  </si>
  <si>
    <t>CIHELNEM - HLOUBKA 30mm</t>
  </si>
  <si>
    <t>Sire 70 mm</t>
  </si>
  <si>
    <t>KRABICE PŘÍSTROJOVÁ POD OMÍTKU</t>
  </si>
  <si>
    <t>KP67/2 70x45</t>
  </si>
  <si>
    <t>Svítidlo A - LED panel, IP65, UGR&lt;19, Ra 90, hliníkový rámeček, mikroprizmatický kryt, čtverec 600x600mm, 35W, 3700lm, 4000K</t>
  </si>
  <si>
    <t>Svítidlo A1 - LED panel, IP65, UGR&lt;19, Ra 90, hliníkový rámeček, mikroprizmatický kryt, čtverec 600x600mm, 35W, 3700lm, 4000K, DALI</t>
  </si>
  <si>
    <t xml:space="preserve">Svítidlo B - Kruhové designové  LED svítidlo, přisazené/závěsné, Ø 600mm, 48W, 5900lm, 4000K</t>
  </si>
  <si>
    <t>Svítidlo C - Přisazené LED svítidlo, opálový PMMA kryt, průměr 480mm, 34W, 3900lm, 4000K</t>
  </si>
  <si>
    <t xml:space="preserve">Svítidlo D - Kruhové designové  LED svítidlo, přisazené/závěsné, Ø 400mm, 28W, 3300lm, 4000K</t>
  </si>
  <si>
    <t>Svítidlo E - LED prachotěsné svítidlo, polyesterové tělo, opálový PC kryt, IK08, 20W, 2700lm, 4000K</t>
  </si>
  <si>
    <t>Svítidlo F - Nástěnná lampa - LED, příkon 4,5 W, světelný tok 1000 lm, teplé světlo (2700 K),4,5W, 1000lm, 2700K, s pohybovím čidlem IP44</t>
  </si>
  <si>
    <t>Svítidlo G - Nástěnná lampa - LED, příkon 4,5 W, světelný tok 1000 lm, teplé světlo (2700 K),4,5W, 1000lm, 2700K, IP44</t>
  </si>
  <si>
    <t>Svítidlo N1 - LED nouzové svítidlo, přisazené, optika pro únikové cesty, 2W, 2,2w, 380lm, 6500K</t>
  </si>
  <si>
    <t>Svítidlo NO - LED nouzové svítidlo, přisazené, univerzální optika, 3W, 350lm</t>
  </si>
  <si>
    <t>Piktogram - fotoluminiscenční tabulka</t>
  </si>
  <si>
    <t>SILOVÉ KABELY S MALÝM MNOŽSTVÍM UVOLNĚNÉHO TEPLA PŘI POŽÁRU</t>
  </si>
  <si>
    <t>PRAFlaSafe X-J 3x1,5 RE , pevně</t>
  </si>
  <si>
    <t>PRAFlaSafe X-J 3x2,5 RE , pevně</t>
  </si>
  <si>
    <t>PRAFlaSafe X-J 5x2,5 RE , pevně</t>
  </si>
  <si>
    <t>CYKY-J 5x4 , pevně</t>
  </si>
  <si>
    <t>CYKY-J 5x2,5 , pevně</t>
  </si>
  <si>
    <t>CYKY-J 3x2,5 , pevně</t>
  </si>
  <si>
    <t xml:space="preserve">BEZHALOGENOVÉ SILOVÉ KABELY  S TŘÍDOU B2caS1d0</t>
  </si>
  <si>
    <t>PRAFlaDur-O 3x1,5 RE P60-R , pevně</t>
  </si>
  <si>
    <t>Dali ovladač</t>
  </si>
  <si>
    <t>Napájecí zdroj DALI</t>
  </si>
  <si>
    <t>Stmívatelný DALI driver</t>
  </si>
  <si>
    <t>Žaluziový přepínač</t>
  </si>
  <si>
    <t>Bezpečnostní spínač TOTAL STOP</t>
  </si>
  <si>
    <t>ZÁSUVKA DOMOVNÍ, BARVA BÍLÁ, KOMPLETNÍ</t>
  </si>
  <si>
    <t>2p+PE</t>
  </si>
  <si>
    <t>ZÁSUVKA NASTĚNNÁ IP44</t>
  </si>
  <si>
    <t>2p+PE, šedá</t>
  </si>
  <si>
    <t>OCELOVÝ PÁSEK POZINKOVANÝ</t>
  </si>
  <si>
    <t>FeZn30x4 (0,95 kg/m), pevně</t>
  </si>
  <si>
    <t>Vodič AlMgSi Rd 8 polotvrdý</t>
  </si>
  <si>
    <t>PODPĚRA VEDENÍ</t>
  </si>
  <si>
    <t>na ploch.střechy-plast-štěrk</t>
  </si>
  <si>
    <t>TRUBKA TUHÁ STŘEDNÍ MECHANICKÁ ODOLNOST ŠEDÁ</t>
  </si>
  <si>
    <t xml:space="preserve">4020 LA d 20  mm, pevně</t>
  </si>
  <si>
    <t>KABELOVÝ ŽLAB DRÁTĚNÝ VČ. DÍLŮ A PŘÍSLUŠENSTVÍ, ŽÁROVÝ ZINEK</t>
  </si>
  <si>
    <t>100/50</t>
  </si>
  <si>
    <t>JÍMACÍ TYČ</t>
  </si>
  <si>
    <t>jímací tyč 2000m</t>
  </si>
  <si>
    <t>Betonový podstavec k jímací tyči</t>
  </si>
  <si>
    <t>Gumová podložka pod betonový podtavec</t>
  </si>
  <si>
    <t>OCHRANNÝ ÚHELNÍK A DRŽÁK</t>
  </si>
  <si>
    <t>OU1,7 ohranný úhelník 1700 mm</t>
  </si>
  <si>
    <t>DOUa-20 držák úhelníku do zdi 20 mm</t>
  </si>
  <si>
    <t>SVORKOVNICE HLAVNIHO</t>
  </si>
  <si>
    <t>Pospojování</t>
  </si>
  <si>
    <t>SVORKA FeZn</t>
  </si>
  <si>
    <t>ST2 na potrubí D=3/4"</t>
  </si>
  <si>
    <t>ST1 na potrubí D=1/2"</t>
  </si>
  <si>
    <t>VODIČ PRO POSPOJOVÁNÍ</t>
  </si>
  <si>
    <t>CY6 Žlutozelený, pevně</t>
  </si>
  <si>
    <t>SK křížová</t>
  </si>
  <si>
    <t>SKTm na armování</t>
  </si>
  <si>
    <t>KABEL SILOVÝ,IZOLACE PVC S VODIČEM PE</t>
  </si>
  <si>
    <t>CYKY-J 4x10 mm2 , pevně</t>
  </si>
  <si>
    <t>KABEL SILOVÝ,IZOLACE PVC BEZ VODIČE PE</t>
  </si>
  <si>
    <t>CYKY-O 5x1.5 mm2 , pevně</t>
  </si>
  <si>
    <t>TUHÁ CHRÁNIČKA</t>
  </si>
  <si>
    <t>světlost 61 mm, pevně</t>
  </si>
  <si>
    <t>Fólie vystražná, šíže 35cm, červená</t>
  </si>
  <si>
    <t>Podružný materiál</t>
  </si>
  <si>
    <t>Montážní materiál a práce FVE</t>
  </si>
  <si>
    <t>StřídačHYBRID G4 15.0-D</t>
  </si>
  <si>
    <t>Panel FVE 450Wp vč. konstrukce na ploché střechy</t>
  </si>
  <si>
    <t>Čtyřkvadrátový elektroměr, příme měření, komunikace</t>
  </si>
  <si>
    <t>Řídící jednotka optimizérů</t>
  </si>
  <si>
    <t>Optimizér</t>
  </si>
  <si>
    <t>Kabel vysokonapěťový vč. konektorů</t>
  </si>
  <si>
    <t>Rozvaděč DC - 2 stringy</t>
  </si>
  <si>
    <t xml:space="preserve">Rozvaděč AC  15kW</t>
  </si>
  <si>
    <t>HZS</t>
  </si>
  <si>
    <t>Výrobní dokumenatce</t>
  </si>
  <si>
    <t>D29</t>
  </si>
  <si>
    <t>HODINOVE ZUCTOVACI SAZBY</t>
  </si>
  <si>
    <t>Priprava ke komplexni zkousce</t>
  </si>
  <si>
    <t>Zkusebni provoz</t>
  </si>
  <si>
    <t>Zauceni obsluhy</t>
  </si>
  <si>
    <t>D30</t>
  </si>
  <si>
    <t>SPOLUPRACE S DODAVATELEM PRI</t>
  </si>
  <si>
    <t>zapojovani a zkouskach</t>
  </si>
  <si>
    <t>D31</t>
  </si>
  <si>
    <t>KOORDINACE POSTUPU PRACI</t>
  </si>
  <si>
    <t>S ostatnimi profesemi</t>
  </si>
  <si>
    <t>D32</t>
  </si>
  <si>
    <t>PROVEDENI REVIZNICH ZKOUSEK</t>
  </si>
  <si>
    <t>D33</t>
  </si>
  <si>
    <t>DLE CSN 331500</t>
  </si>
  <si>
    <t>Spoluprace s reviz.technikem</t>
  </si>
  <si>
    <t>Revizni technik</t>
  </si>
  <si>
    <t>269008999</t>
  </si>
  <si>
    <t>D.1.4.E - SLABOPROUDÁ ELEKTROINSTALACE</t>
  </si>
  <si>
    <t>D1 - Montážní materiál a práce sestra - pacient</t>
  </si>
  <si>
    <t>D2 - Montážní materiál a práce slaboproudy</t>
  </si>
  <si>
    <t>D3 - Montážní materiál a práce Domácí telefon</t>
  </si>
  <si>
    <t xml:space="preserve">    D4 - TUHÁ CHRÁNIČKA</t>
  </si>
  <si>
    <t>Montážní materiál a práce sestra - pacient</t>
  </si>
  <si>
    <t>Terminál personálu IP Acrios</t>
  </si>
  <si>
    <t>Zásuvka ethernet IP</t>
  </si>
  <si>
    <t>Systémový server VoIP Acrios</t>
  </si>
  <si>
    <t>Napáječ 350W 24V IP</t>
  </si>
  <si>
    <t>Signalizační jednotka IP</t>
  </si>
  <si>
    <t xml:space="preserve">Táhlo nouzového volání  IP</t>
  </si>
  <si>
    <t>Táhlo nouzového volání s talčítkem IP</t>
  </si>
  <si>
    <t>Světlo IP</t>
  </si>
  <si>
    <t>Switch modul ZPT IP</t>
  </si>
  <si>
    <t>Switch 8 portu</t>
  </si>
  <si>
    <t>Kabel CHKE-R 2 x 2,5</t>
  </si>
  <si>
    <t>Kabel UTP Cat5E LSOH</t>
  </si>
  <si>
    <t>Konektor RJ45 vrácení přeměření</t>
  </si>
  <si>
    <t>Kontrola a otestování rozvodného vedení</t>
  </si>
  <si>
    <t>Kontrola provozu a zaškolení</t>
  </si>
  <si>
    <t>Odbočná krabice KO97</t>
  </si>
  <si>
    <t>Odbočná krabice KT250</t>
  </si>
  <si>
    <t>Krabice univerzální KU68</t>
  </si>
  <si>
    <t>Naprogramování a konfigurace systému</t>
  </si>
  <si>
    <t>SW aktivace združeného provozu</t>
  </si>
  <si>
    <t>SW historie volání</t>
  </si>
  <si>
    <t>SW licence účastníka</t>
  </si>
  <si>
    <t>SW MediCall Smartphone</t>
  </si>
  <si>
    <t>Trubka HFX prům. 25 mm</t>
  </si>
  <si>
    <t>Instalační rámek malý</t>
  </si>
  <si>
    <t>Instalační rámek velký (KJ KJD VKJ)</t>
  </si>
  <si>
    <t>Zkratovací propojka (jumper)</t>
  </si>
  <si>
    <t>Instalační rámek malý (SIJ)</t>
  </si>
  <si>
    <t>Instalační rámek malý (ZE)</t>
  </si>
  <si>
    <t>Instalační rámek malý (ZU ZVST)</t>
  </si>
  <si>
    <t>Montážní materiál a práce slaboproudy</t>
  </si>
  <si>
    <t>Zásuvka dat. RJ45 2 vývody (bez konektorů) - bílá</t>
  </si>
  <si>
    <t>Zásuvka dat. RJ45 1 vývody (bez konektorů) - bílá</t>
  </si>
  <si>
    <t>Konektor RJ-45 UTP Cat.6a pro instalační kabel</t>
  </si>
  <si>
    <t>19" patchpanel kompaktní, 24xRJ-45 nestíněný Cat.6 de-embedded, s vyvazovací lištou</t>
  </si>
  <si>
    <t>Napájecí panel 19"</t>
  </si>
  <si>
    <t>Stojanový rozvaděč 19", v. 21 U ( 1044mm) 600x600</t>
  </si>
  <si>
    <t>ventilační jednotka, 2x ventilátor, 230V, s termostatem</t>
  </si>
  <si>
    <t>Autonomní opticko-kouřový požární detektor napájený baterií, vestavěná siréna a LED signalizace</t>
  </si>
  <si>
    <t>Kabel UTP cat.6</t>
  </si>
  <si>
    <t>Montážní materiál a práce Domácí telefon</t>
  </si>
  <si>
    <t>Odpovídající jednotka Indoor View, černá verze.</t>
  </si>
  <si>
    <t>Vnitřní krabice pro zapuštěnou instalaci</t>
  </si>
  <si>
    <t xml:space="preserve">IP interkom -  venkovní jednotka s kamerou v HD rozlišení. Provedení antivandal.</t>
  </si>
  <si>
    <t>Rámeček pro interkom</t>
  </si>
  <si>
    <t>Transformátor 12 V pro elektrický zámek</t>
  </si>
  <si>
    <t>Kabel UTP cat.6 do venkovního prostředí</t>
  </si>
  <si>
    <t>Kabel JY-(St) Y 2x2x0,8</t>
  </si>
  <si>
    <t>KD09050 světlost 41 mm, pevně</t>
  </si>
  <si>
    <t>-1903441306</t>
  </si>
  <si>
    <t>D.1.4.F - MĚŘENÍ A REGULACE</t>
  </si>
  <si>
    <t>D1 - Dodávky řídícího systému</t>
  </si>
  <si>
    <t xml:space="preserve">    D2 - ŘÍDICÍ TERMINÁLY / PROGRAMOVATELNÉ REGULÁTORY</t>
  </si>
  <si>
    <t xml:space="preserve">    D3 - ROZŠIŘUJÍCÍ V/V MODULY - PROTOKOL MODBUS</t>
  </si>
  <si>
    <t>D4 - Dodávky rozvaděče R-MAR</t>
  </si>
  <si>
    <t xml:space="preserve">    D5 - Spínané napájecí zdroje v provedení na DIN lištu pro MŘJ, ventily, servopohony</t>
  </si>
  <si>
    <t>D6 - Montážní materiál a práce</t>
  </si>
  <si>
    <t xml:space="preserve">    D7 - ODPOROVÝ   SNÍMAČ   TEPLOTY PROSTOROVÝ - VENKOVNÍ, Rozsah -30až+100°C,  Krytí IP65, typ:</t>
  </si>
  <si>
    <t xml:space="preserve">    D8 - KABEL SILOVÝ,IZOLACE PVC</t>
  </si>
  <si>
    <t xml:space="preserve">    D9 - SILOVÉ KABELY S MALÝM MNOŽSTVÍM UVOLNĚNÉHO TEPLA PŘI POŽÁRU</t>
  </si>
  <si>
    <t xml:space="preserve">    D10 - SDĚLOVACÍ KABEL</t>
  </si>
  <si>
    <t xml:space="preserve">    D11 - TRUBKA OHEBNÁ STŘEDNÍ  MECHANICKÁ O   DOLNOST S PROTAHOVACÍM    DRÁTEM</t>
  </si>
  <si>
    <t xml:space="preserve">    D12 - TRUBKA TUHÁ VYSOKÁ MECHANICKÁ ODOLNOST ČERNÁ</t>
  </si>
  <si>
    <t xml:space="preserve">    D13 - KRABICE PŘÍSTROJOVÁ POD OMÍTKU</t>
  </si>
  <si>
    <t xml:space="preserve">    D14 - VYSEKANI KAPES VE ZDIVU</t>
  </si>
  <si>
    <t xml:space="preserve">    D15 - CIHELNEM PRO KRABICE</t>
  </si>
  <si>
    <t xml:space="preserve">    D16 - VYSEKANI RYH VE ZDIVU</t>
  </si>
  <si>
    <t xml:space="preserve">    D17 - CIHELNEM - HLOUBKA 50mm</t>
  </si>
  <si>
    <t>D18 - HZS</t>
  </si>
  <si>
    <t xml:space="preserve">    D19 - HODINOVE ZUCTOVACI SAZBY</t>
  </si>
  <si>
    <t xml:space="preserve">    D20 - SPOLUPRACE S DODAVATELEM PRI</t>
  </si>
  <si>
    <t xml:space="preserve">    D21 - KOORDINACE POSTUPU PRACI</t>
  </si>
  <si>
    <t xml:space="preserve">    D22 - PROVEDENI REVIZNICH ZKOUSEK</t>
  </si>
  <si>
    <t xml:space="preserve">    D23 - DLE ČSN 33 2000-6 ed.2</t>
  </si>
  <si>
    <t>Dodávky řídícího systému</t>
  </si>
  <si>
    <t>ŘÍDICÍ TERMINÁLY / PROGRAMOVATELNÉ REGULÁTORY</t>
  </si>
  <si>
    <t>TFT, 800x480 bodů, 7", dotyk., 2x RS485, Ethernet, SD, webserver</t>
  </si>
  <si>
    <t>ROZŠIŘUJÍCÍ V/V MODULY - PROTOKOL MODBUS</t>
  </si>
  <si>
    <t>8xanalogový vstup, 8xRELÉOVÝ výstup</t>
  </si>
  <si>
    <t>Dodávky rozvaděče R-MAR</t>
  </si>
  <si>
    <t>Rozvaděč ocelovlechový 600x400x300 s MD</t>
  </si>
  <si>
    <t>Hlavní vypínač 32A/1</t>
  </si>
  <si>
    <t>LTE-6B-1 Jistič, In 6 A, Ue AC 230/400 V / DC 72 V, charakteristika B, 1pól, Icn 6 kA</t>
  </si>
  <si>
    <t>Spínané napájecí zdroje v provedení na DIN lištu pro MŘJ, ventily, servopohony</t>
  </si>
  <si>
    <t>DR-60-24 Spínaný zdroj MW 60W/24V DC</t>
  </si>
  <si>
    <t>Svorka pro pojistku</t>
  </si>
  <si>
    <t>Svorka řadová</t>
  </si>
  <si>
    <t>Pomocný montážní materiál</t>
  </si>
  <si>
    <t>Výroba, zkoušky, atesty</t>
  </si>
  <si>
    <t xml:space="preserve">ODPOROVÝ   SNÍMAČ   TEPLOTY PROSTOROVÝ - VENKOVNÍ, Rozsah -30až+100°C,  Krytí IP65, typ:</t>
  </si>
  <si>
    <t>Ni1000</t>
  </si>
  <si>
    <t>KABEL SILOVÝ,IZOLACE PVC</t>
  </si>
  <si>
    <t>CYKY-J 3x1,5 , pevně</t>
  </si>
  <si>
    <t>PRAFlaSafe X-O 3x1,5 RE , pevně</t>
  </si>
  <si>
    <t>SDĚLOVACÍ KABEL</t>
  </si>
  <si>
    <t>J-Y(St)Y 1x2x0,8 , pevně</t>
  </si>
  <si>
    <t>J-Y(St)Y 2x2x0,8 , pevně</t>
  </si>
  <si>
    <t>PŘÍCHYTKA TYP OMEGA</t>
  </si>
  <si>
    <t>PŘÍCHYTKA OBOUSTRANNÁ</t>
  </si>
  <si>
    <t>PŘÍCHYTKA JEDNOSTRANNÁ</t>
  </si>
  <si>
    <t xml:space="preserve">TRUBKA OHEBNÁ STŘEDNÍ  MECHANICKÁ O   DOLNOST S PROTAHOVACÍM    DRÁTEM</t>
  </si>
  <si>
    <t xml:space="preserve">d 20  mm, pevně</t>
  </si>
  <si>
    <t>TRUBKA TUHÁ VYSOKÁ MECHANICKÁ ODOLNOST ČERNÁ</t>
  </si>
  <si>
    <t xml:space="preserve">d 16  mm, pevně</t>
  </si>
  <si>
    <t>KP 67/2 70x45</t>
  </si>
  <si>
    <t>CIHELNEM - HLOUBKA 50mm</t>
  </si>
  <si>
    <t>Výrobní dokumentace rozvaděče</t>
  </si>
  <si>
    <t>Programování DDC regulátoru</t>
  </si>
  <si>
    <t>Vizualizace dat na webserveru</t>
  </si>
  <si>
    <t>Komunikace modbus - nastavení</t>
  </si>
  <si>
    <t>DLE ČSN 33 2000-6 ed.2</t>
  </si>
  <si>
    <t>Dokumentace skutečného provedení</t>
  </si>
  <si>
    <t>-64408258</t>
  </si>
  <si>
    <t>SO 02 - DOMOV PRO OSOBY SE ZDRAVOTNÍM POSTÍŽENÍM-CHRÁNĚNÉ BYDLENÍ (CHB)</t>
  </si>
  <si>
    <t xml:space="preserve">      95 - Různé dokončovací konstrukce a práce pozemních staveb</t>
  </si>
  <si>
    <t>(0,8*(13,55*27,1))</t>
  </si>
  <si>
    <t>(1,2*0,8)*117,4*2</t>
  </si>
  <si>
    <t>"viz hlobení jam a rýh" 293,764+225,408</t>
  </si>
  <si>
    <t>519,172*10 'Přepočtené koeficientem množství</t>
  </si>
  <si>
    <t>(293,764*0,4)+(225,408/2)</t>
  </si>
  <si>
    <t>230,21*1,1 'Přepočtené koeficientem množství</t>
  </si>
  <si>
    <t>"skladba_PST_04_viz tab. místností" 14,8</t>
  </si>
  <si>
    <t>"skladba_PST_05" 26,25</t>
  </si>
  <si>
    <t>"základová spára" 13,55*27,1</t>
  </si>
  <si>
    <t>"základ. pásy" 1,2*(74,1+43,3)</t>
  </si>
  <si>
    <t>"základ. deska" (10,85*24,6)</t>
  </si>
  <si>
    <t>"základ. pásy" 1,2*(74,1+43,3)*0,3</t>
  </si>
  <si>
    <t>"základ. deska" (10,85*24,6)*0,35</t>
  </si>
  <si>
    <t>"základ. deska" (10,85*24,6)*0,15</t>
  </si>
  <si>
    <t>"základ. deska" (74,1)*0,15</t>
  </si>
  <si>
    <t>"ZP1" ((1,0*0,4)+(0,3*0,4))*60,0</t>
  </si>
  <si>
    <t>"ZP2" ((0,8*0,4)+(0,3*0,4))*21,8</t>
  </si>
  <si>
    <t>"ZP3" ((0,6*0,4)+(0,3*0,4))*35,6</t>
  </si>
  <si>
    <t>"ZP1" ((2*0,4)+(2*0,4))*60,0</t>
  </si>
  <si>
    <t>"ZP2" ((2*0,4)+(2*0,4))*21,8</t>
  </si>
  <si>
    <t>"ZP3" ((2*0,4)+(2*0,4))*35,6</t>
  </si>
  <si>
    <t>"základ. pásy" 4,23324*1,15</t>
  </si>
  <si>
    <t>"zdící systém" (3,25*(19,1))</t>
  </si>
  <si>
    <t>(3,25*(38,1+8,005))</t>
  </si>
  <si>
    <t>"zdící systém" (3,25*(17,0+10,55))</t>
  </si>
  <si>
    <t>"zdící systém" (3,25*(53,8+37,71))-29,89-17,532</t>
  </si>
  <si>
    <t>317168026</t>
  </si>
  <si>
    <t>Překlad keramický plochý š 145 mm dl 2250 mm</t>
  </si>
  <si>
    <t>1813947411</t>
  </si>
  <si>
    <t>-1367924272</t>
  </si>
  <si>
    <t>317168058</t>
  </si>
  <si>
    <t>Překlad keramický vysoký v 238 mm dl 2750 mm</t>
  </si>
  <si>
    <t>-1453813443</t>
  </si>
  <si>
    <t>317998111</t>
  </si>
  <si>
    <t>Tepelná izolace mezi překlady v 24 cm z EPS tl přes 30 do 50 mm</t>
  </si>
  <si>
    <t>1973054582</t>
  </si>
  <si>
    <t>(1,25+2,5)</t>
  </si>
  <si>
    <t>(1,75+15,0+3,5+1,5+12,5)</t>
  </si>
  <si>
    <t>"zdící systém" (3,25*(29,41+9,41))</t>
  </si>
  <si>
    <t>(0,6*0,2)*(75,2+38,9)</t>
  </si>
  <si>
    <t>(0,6*2)*(75,2+38,9)</t>
  </si>
  <si>
    <t>(13,692)*90/1000</t>
  </si>
  <si>
    <t>"konstrukce nad 1-2.NP" ((10,85*24,6)+(2,111*6,5)+(10,85*8,6))*0,22</t>
  </si>
  <si>
    <t>"konstrukce nad 1-2.NP" ((10,85*24,6)+(2,111*6,5)+(10,85*8,6))+(75,2*0,22)+(38,9*0,22)</t>
  </si>
  <si>
    <t>"konstrukce nad 1-2.NP" ((10,85*24,6)+(2,111*6,5)+(10,85*8,6))</t>
  </si>
  <si>
    <t>"konstrukce nad 1.NP" (82,267)*120/1000</t>
  </si>
  <si>
    <t>430321414</t>
  </si>
  <si>
    <t>Schodišťová konstrukce a rampa ze ŽB tř. C 25/30</t>
  </si>
  <si>
    <t>2001303023</t>
  </si>
  <si>
    <t>"stavebně konstrukční řešení" (1,25*6,0*0,45)+(2,5*1,265*0,16)</t>
  </si>
  <si>
    <t>430361821</t>
  </si>
  <si>
    <t>Výztuž schodišťové konstrukce a rampy betonářskou ocelí 10 505</t>
  </si>
  <si>
    <t>331201597</t>
  </si>
  <si>
    <t>"stavebně konstrukční řešení" ((1,25*6,0*0,45)+(2,5*1,265*0,16))*150/1000</t>
  </si>
  <si>
    <t>431351121</t>
  </si>
  <si>
    <t>Zřízení bednění podest schodišť a ramp přímočarých v do 4 m</t>
  </si>
  <si>
    <t>1889361364</t>
  </si>
  <si>
    <t>"stavebně konstrukční řešení" (1,25*6,0)+(2,5*1,265)</t>
  </si>
  <si>
    <t>431351122</t>
  </si>
  <si>
    <t>Odstranění bednění podest schodišť a ramp přímočarých v do 4 m</t>
  </si>
  <si>
    <t>917893644</t>
  </si>
  <si>
    <t>434351141</t>
  </si>
  <si>
    <t>Zřízení bednění stupňů přímočarých schodišť</t>
  </si>
  <si>
    <t>1109292174</t>
  </si>
  <si>
    <t>434351142</t>
  </si>
  <si>
    <t>Odstranění bednění stupňů přímočarých schodišť</t>
  </si>
  <si>
    <t>878122644</t>
  </si>
  <si>
    <t>14,8*1,15 'Přepočtené koeficientem množství</t>
  </si>
  <si>
    <t>611131103</t>
  </si>
  <si>
    <t>Vápenný postřik vnitřních schodišťových konstrukcí nanášený ručně</t>
  </si>
  <si>
    <t>-716446904</t>
  </si>
  <si>
    <t>611341125</t>
  </si>
  <si>
    <t>Sádrová omítka hladká jednovrstvá vnitřních schodišťových konstrukcí nanášená ručně</t>
  </si>
  <si>
    <t>-1293769177</t>
  </si>
  <si>
    <t>611341195</t>
  </si>
  <si>
    <t>Příplatek k sádrové omítce schodišťových konstrukcí za každých dalších 5 mm tloušťky ručně</t>
  </si>
  <si>
    <t>-777277057</t>
  </si>
  <si>
    <t>(1*(249,986+62,075))+(2*(149,841+89,538+126,165))</t>
  </si>
  <si>
    <t>"ostění" (0,3*(77,4))</t>
  </si>
  <si>
    <t>1066,369*0,1 'Přepočtené koeficientem množství</t>
  </si>
  <si>
    <t>2111093890</t>
  </si>
  <si>
    <t>1445127933</t>
  </si>
  <si>
    <t>19,45*1,1 'Přepočtené koeficientem množství</t>
  </si>
  <si>
    <t>"skladba_SKO_02" (53,15*0,6)</t>
  </si>
  <si>
    <t>"skladba_SKO_01" ((3,95*(56,35))-(29,89+31,89))</t>
  </si>
  <si>
    <t>"skladba_SKO_01_ostění" (0,2*(65,4))</t>
  </si>
  <si>
    <t>31,89*1,1 'Přepočtené koeficientem množství</t>
  </si>
  <si>
    <t>"zateplení vnějších parapetů" (17,7)</t>
  </si>
  <si>
    <t>17,7*0,25 'Přepočtené koeficientem množství</t>
  </si>
  <si>
    <t>160,803*1,1 'Přepočtené koeficientem množství</t>
  </si>
  <si>
    <t>"skladba_SKO_01_ostění" ((65,4))</t>
  </si>
  <si>
    <t>65,4*0,2 'Přepočtené koeficientem množství</t>
  </si>
  <si>
    <t>19,45+31,89+205,773</t>
  </si>
  <si>
    <t>631311126</t>
  </si>
  <si>
    <t>Mazanina tl přes 80 do 120 mm z betonu prostého bez zvýšených nároků na prostředí tř. C 25/30</t>
  </si>
  <si>
    <t>-1462001426</t>
  </si>
  <si>
    <t>"skladba_PSS_03_viz tab. místností" 13,0*0,105</t>
  </si>
  <si>
    <t>631319173</t>
  </si>
  <si>
    <t>Příplatek k mazanině tl přes 80 do 120 mm za stržení povrchu spodní vrstvy před vložením výztuže</t>
  </si>
  <si>
    <t>-573974515</t>
  </si>
  <si>
    <t>631362021</t>
  </si>
  <si>
    <t>Výztuž mazanin svařovanými sítěmi Kari</t>
  </si>
  <si>
    <t>711162119</t>
  </si>
  <si>
    <t>"skladba_PSS_03_viz tab. místností" 13,0*1*(5,0*1,2)/1000</t>
  </si>
  <si>
    <t>632441215</t>
  </si>
  <si>
    <t>Potěr anhydritový samonivelační litý C20 tl přes 45 do 50 mm</t>
  </si>
  <si>
    <t>-1761291706</t>
  </si>
  <si>
    <t>"skladba_PSS_01_viz tab. místností" 7,8</t>
  </si>
  <si>
    <t>"skladba_PSS_02_viz tab. místností" 53,2</t>
  </si>
  <si>
    <t>632441291</t>
  </si>
  <si>
    <t>Příplatek k anhydritovému samonivelačnímu litému potěru C20 ZKD 5 mm tl</t>
  </si>
  <si>
    <t>-1814014022</t>
  </si>
  <si>
    <t>"skladba_PSS_01_viz tab. místností" 7,8*1</t>
  </si>
  <si>
    <t>"skladba_PSS_02_viz tab. místností" 53,2*4</t>
  </si>
  <si>
    <t>632450132</t>
  </si>
  <si>
    <t>Vyrovnávací cementový potěr tl přes 20 do 30 mm ze suchých směsí provedený v ploše</t>
  </si>
  <si>
    <t>1445167332</t>
  </si>
  <si>
    <t>"skladba_PST_01_viz tab. místností" 59,6</t>
  </si>
  <si>
    <t>"skladba_PST_02_viz tab. místností" 145,3</t>
  </si>
  <si>
    <t>"skladba_PST_02_viz tab. místností" 145,3*1</t>
  </si>
  <si>
    <t>"základ. deska" (10,85*24,6)*0,05</t>
  </si>
  <si>
    <t>-759103013</t>
  </si>
  <si>
    <t>-242656659</t>
  </si>
  <si>
    <t>-861144458</t>
  </si>
  <si>
    <t>"základ. deska" (10,85*24,6)*1,2</t>
  </si>
  <si>
    <t>(3,94*(53,15))+(4,15*(41,012))</t>
  </si>
  <si>
    <t>"plocha ostatní, přasahy_viz dílenská dokumentace" (4*1,2*(3,95+4,15))+(1,1*(53,15+41,012))</t>
  </si>
  <si>
    <t>522,069*45 'Přepočtené koeficientem množství</t>
  </si>
  <si>
    <t>949101112</t>
  </si>
  <si>
    <t>Lešení pomocné pro objekty pozemních staveb s lešeňovou podlahou v přes 1,9 do 3,5 m zatížení do 150 kg/m2</t>
  </si>
  <si>
    <t>-21125320</t>
  </si>
  <si>
    <t>"skladba_PSS_03_viz tab. místností" 13,0</t>
  </si>
  <si>
    <t>"dilatace_základové kce" (1,15*19,6)+(19,1*4,25)</t>
  </si>
  <si>
    <t>95361110R</t>
  </si>
  <si>
    <t>Schodišťový nenosný a zvukově-izolační prvek _ obvodový (specifikace dle PD a TZ)</t>
  </si>
  <si>
    <t>-969627070</t>
  </si>
  <si>
    <t>Poznámka k položce:_x000d_
JC obsahuje : kompletní systémové dodávky a provedení dle specifikace PD a TZ včetně všech přímo souvisejících prací/činností a dodávek/doplňků/příslušenství</t>
  </si>
  <si>
    <t>95361111R</t>
  </si>
  <si>
    <t>Schodišťový nosný a zvukově-izolační prvek (75 kN/prvek) (specifikace dle PD a TZ)</t>
  </si>
  <si>
    <t>-1268181017</t>
  </si>
  <si>
    <t>95361112R</t>
  </si>
  <si>
    <t>Schodišťový nosný a zvukově-izolační prvek (35 kN/prvek) (specifikace dle PD a TZ)</t>
  </si>
  <si>
    <t>991442177</t>
  </si>
  <si>
    <t>Různé dokončovací konstrukce a práce pozemních staveb</t>
  </si>
  <si>
    <t>950015R01</t>
  </si>
  <si>
    <t>Dodávka a provedení _ skladba SKO_05</t>
  </si>
  <si>
    <t>-1034250758</t>
  </si>
  <si>
    <t>Poznámka k položce:_x000d_
JC obsahuje : kompletní systémové dodávky a provedení dle specifikace PD a TZ včetně všech přímo souvisejících prací/činností a dodávek/doplňků/příslušenství_x000d_
(JC obsahuje _ kompletní skladbu dle specifikace PD a TZ)</t>
  </si>
  <si>
    <t>950015R02</t>
  </si>
  <si>
    <t>Dodávka a provedení _ skladba SKO_06</t>
  </si>
  <si>
    <t>152276902</t>
  </si>
  <si>
    <t>998011002</t>
  </si>
  <si>
    <t>Přesun hmot pro budovy zděné v přes 6 do 12 m</t>
  </si>
  <si>
    <t>-774388957</t>
  </si>
  <si>
    <t>"izolace spodní stavby" (54,6)*0,85</t>
  </si>
  <si>
    <t>"izolace spodní stavby" (10,85*24,6)</t>
  </si>
  <si>
    <t>266,91*0,00033 'Přepočtené koeficientem množství</t>
  </si>
  <si>
    <t>"izolace spodní stavby" (54,6)*1,3</t>
  </si>
  <si>
    <t>70,98*0,00034 'Přepočtené koeficientem množství</t>
  </si>
  <si>
    <t>266,91*1,1655 'Přepočtené koeficientem množství</t>
  </si>
  <si>
    <t>70,98*1,221 'Přepočtené koeficientem množství</t>
  </si>
  <si>
    <t>46,41*1,1 'Přepočtené koeficientem množství</t>
  </si>
  <si>
    <t>998711112</t>
  </si>
  <si>
    <t>Přesun hmot tonážní pro izolace proti vodě, vlhkosti a plynům s omezením mechanizace v objektech v přes 6 do 12 m</t>
  </si>
  <si>
    <t>118250445</t>
  </si>
  <si>
    <t>"skladba_ZPS_01" ((11,38*9,15)+(2,06*6,95)+(11,09*15,98))</t>
  </si>
  <si>
    <t>295,662*0,00032 'Přepočtené koeficientem množství</t>
  </si>
  <si>
    <t>295,662*1,1655 'Přepočtené koeficientem množství</t>
  </si>
  <si>
    <t>"skladba_ZPS_01_ATIKA" (41,06+47,8)*(0,6+0,2+0,2)</t>
  </si>
  <si>
    <t>"skladba_ZPS_01_ATIKA" (41,06+47,8)*0,7</t>
  </si>
  <si>
    <t>62,202*0,00035 'Přepočtené koeficientem množství</t>
  </si>
  <si>
    <t>62,202*1,2 'Přepočtené koeficientem množství</t>
  </si>
  <si>
    <t>998712112</t>
  </si>
  <si>
    <t>Přesun hmot tonážní pro krytiny povlakové s omezením mechanizace v objektech v přes 6 do 12 m</t>
  </si>
  <si>
    <t>1561272071</t>
  </si>
  <si>
    <t>-1741516740</t>
  </si>
  <si>
    <t>28376553R</t>
  </si>
  <si>
    <t xml:space="preserve">deska polystyrénová pro snížení kročejového hluku tl 30mm_specifikace dle PD a TZ </t>
  </si>
  <si>
    <t>1942342604</t>
  </si>
  <si>
    <t>74*1,1 'Přepočtené koeficientem množství</t>
  </si>
  <si>
    <t>265,9*1,1 'Přepočtené koeficientem množství</t>
  </si>
  <si>
    <t>204,9*2,2 'Přepočtené koeficientem množství</t>
  </si>
  <si>
    <t>"izolace spodní stavby" (54,6)*0,8</t>
  </si>
  <si>
    <t>43,68*1,1 'Přepočtené koeficientem množství</t>
  </si>
  <si>
    <t>295,662*1,1 'Přepočtené koeficientem množství</t>
  </si>
  <si>
    <t>295,662*0,15 'Přepočtené koeficientem množství</t>
  </si>
  <si>
    <t>(41,06+47,8)</t>
  </si>
  <si>
    <t>88,86*0,02 'Přepočtené koeficientem množství</t>
  </si>
  <si>
    <t>"skladba_ZPS_01_ATIKA" (41,06+47,8)*0,55</t>
  </si>
  <si>
    <t>48,873*1,1 'Přepočtené koeficientem množství</t>
  </si>
  <si>
    <t>"skladba_PST_01_viz tab. místností" 59,6*1,15</t>
  </si>
  <si>
    <t>"skladba_PST_02_viz tab. místností" 145,3*1,15</t>
  </si>
  <si>
    <t>"skladba_PSS_01_viz tab. místností" 7,8*1,15</t>
  </si>
  <si>
    <t>"skladba_PSS_02_viz tab. místností" 53,2*1,15</t>
  </si>
  <si>
    <t>"skladba_PSS_03_viz tab. místností" 13,0*1,15</t>
  </si>
  <si>
    <t>998713112</t>
  </si>
  <si>
    <t>Přesun hmot tonážní pro izolace tepelné s omezením mechanizace v objektech v přes 6 do 12 m</t>
  </si>
  <si>
    <t>-801980380</t>
  </si>
  <si>
    <t>"skladba_ZPS_01_ATIKA" (41,06+47,8)*0,6</t>
  </si>
  <si>
    <t>76295201R</t>
  </si>
  <si>
    <t xml:space="preserve">Dodávka a montáž teras z modřínových prken tl. 25 mm , šroubovaných na nosný/podkladní rošt + rektifikační terče </t>
  </si>
  <si>
    <t>2130098020</t>
  </si>
  <si>
    <t>Poznámka k položce:_x000d_
JC obsahuje : kompletní systémové dodávky a provedení dle specifikace PD a TZ včetně všech přímo souvisejících prací/činností a dodávek/doplňků/příslušenství_x000d_
-příprava podkladu_x000d_
-rektifikační terče _x000d_
-nosný/podkladní rošt_x000d_
-finální nášlapná vrstva _ terasová modřínová prkna s povrchovou úpravou_x000d_
-------------------------------------------------------------------------------------------</t>
  </si>
  <si>
    <t>"ZPS_02" (16,09)</t>
  </si>
  <si>
    <t>998762212</t>
  </si>
  <si>
    <t>Přesun hmot procentní pro kce tesařské s omezením mechanizace v objektech v přes 6 do 12 m</t>
  </si>
  <si>
    <t>-1339400921</t>
  </si>
  <si>
    <t>(3,0*(49,355+16,15))</t>
  </si>
  <si>
    <t>"skladba_VKP 2" (17,4+7,8)</t>
  </si>
  <si>
    <t>"skladba_VKP 1" (195,6+66,2)</t>
  </si>
  <si>
    <t>25,2+261,8</t>
  </si>
  <si>
    <t>"konstrukce vodorovné" 287,0</t>
  </si>
  <si>
    <t>998763322</t>
  </si>
  <si>
    <t>Přesun hmot tonážní pro konstrukce montované z desek s omezením mechanizace v objektech v přes 6 do 12 m</t>
  </si>
  <si>
    <t>-712212721</t>
  </si>
  <si>
    <t>764919C01</t>
  </si>
  <si>
    <t>-1501711206</t>
  </si>
  <si>
    <t>764919C02</t>
  </si>
  <si>
    <t>K-02 - D+M Vnější parapet z poplastovaného plechu tl. 0,6mm, r.š. 370mm</t>
  </si>
  <si>
    <t>-538482485</t>
  </si>
  <si>
    <t>764919C03</t>
  </si>
  <si>
    <t>K-03 - D+M Vnější parapet z poplastovaného plechu tl. 0,6mm, r.š. 400mm</t>
  </si>
  <si>
    <t>831074791</t>
  </si>
  <si>
    <t>764919C04</t>
  </si>
  <si>
    <t>257700504</t>
  </si>
  <si>
    <t>764919C05</t>
  </si>
  <si>
    <t>K-05 - D+M Atiková dilatační lišta z poplastovaného plechu tl. 0,6mm, r.š. 300mm</t>
  </si>
  <si>
    <t>-1939227647</t>
  </si>
  <si>
    <t>764919C06</t>
  </si>
  <si>
    <t>K-06 - D+M Krycí lišta z poplastovaného plechu tl. 0,6mm, r.š. 370mm</t>
  </si>
  <si>
    <t>976659345</t>
  </si>
  <si>
    <t>998764212</t>
  </si>
  <si>
    <t>Přesun hmot procentní pro konstrukce klempířské s omezením mechanizace v objektech v přes 6 do 12 m</t>
  </si>
  <si>
    <t>-312341349</t>
  </si>
  <si>
    <t>766917C01</t>
  </si>
  <si>
    <t>1153625311</t>
  </si>
  <si>
    <t>766917C02</t>
  </si>
  <si>
    <t>-1595754994</t>
  </si>
  <si>
    <t>766917C02.</t>
  </si>
  <si>
    <t>-1709274697</t>
  </si>
  <si>
    <t>766917C03</t>
  </si>
  <si>
    <t>T-02a - D+M Vnitřní jednokřídlé dveře, dřevěné</t>
  </si>
  <si>
    <t>-358210668</t>
  </si>
  <si>
    <t>766917C03.</t>
  </si>
  <si>
    <t>-279191865</t>
  </si>
  <si>
    <t>766917C03..</t>
  </si>
  <si>
    <t>-1229126678</t>
  </si>
  <si>
    <t>766917C04</t>
  </si>
  <si>
    <t>284831374</t>
  </si>
  <si>
    <t>766917C04.</t>
  </si>
  <si>
    <t>1529112020</t>
  </si>
  <si>
    <t>766917C04..</t>
  </si>
  <si>
    <t>921001638</t>
  </si>
  <si>
    <t>766917C04...</t>
  </si>
  <si>
    <t>T-03c - D+M Vnitřní jednokřídlé dveře, dřevěné</t>
  </si>
  <si>
    <t>1497665992</t>
  </si>
  <si>
    <t>766917C04....</t>
  </si>
  <si>
    <t>T-03d - D+M Vnitřní jednokřídlé dveře, dřevěné</t>
  </si>
  <si>
    <t>-2096407985</t>
  </si>
  <si>
    <t>766917C05</t>
  </si>
  <si>
    <t>T-05 - D+M Vnitřní dveře posuvné, dřevěné, včetně stavebního pouzdra</t>
  </si>
  <si>
    <t>-1132651230</t>
  </si>
  <si>
    <t>766917C06</t>
  </si>
  <si>
    <t>T-06 - D+M Vnitřní dveře posuvné, dřevěné, včetně stavebního pouzdra</t>
  </si>
  <si>
    <t>1809409933</t>
  </si>
  <si>
    <t>766917C07</t>
  </si>
  <si>
    <t>-107699951</t>
  </si>
  <si>
    <t>998766212</t>
  </si>
  <si>
    <t>Přesun hmot procentní pro kce truhlářské s omezením mechanizace v objektech v přes 6 do 12 m</t>
  </si>
  <si>
    <t>-876806749</t>
  </si>
  <si>
    <t>767918C01</t>
  </si>
  <si>
    <t>HO-01L - D+M Vnější AL okno dvoukřídlé, 2000x1500mm, včetně vnitřních žaluzií</t>
  </si>
  <si>
    <t>-1370695236</t>
  </si>
  <si>
    <t>767918C02</t>
  </si>
  <si>
    <t>64113507</t>
  </si>
  <si>
    <t>767918C03</t>
  </si>
  <si>
    <t>HO-03 - D+M Vnější AL okno jednokřídlé, 1250x1500mm, včetně vnitřních žaluzií</t>
  </si>
  <si>
    <t>-447118713</t>
  </si>
  <si>
    <t>767918C04</t>
  </si>
  <si>
    <t>HO-04 - D+M Vnější AL okno jednokřídlé, s nadsvětlíkem, 1450x3470mm, včetně vnitřních žaluzií</t>
  </si>
  <si>
    <t>-1371402803</t>
  </si>
  <si>
    <t>767918C05</t>
  </si>
  <si>
    <t>702972817</t>
  </si>
  <si>
    <t>767918C06</t>
  </si>
  <si>
    <t>50919380</t>
  </si>
  <si>
    <t>767918C07</t>
  </si>
  <si>
    <t>HD-03 - D+M Terasové AL jednokřídlé posuvné dveře, prosklené, celkem 1750x2000mm</t>
  </si>
  <si>
    <t>1886926148</t>
  </si>
  <si>
    <t>767918C08</t>
  </si>
  <si>
    <t>Z-01 - D+M Vnitřní madlo - z nerez trubek prům. 42,4mm, tl. 2mm</t>
  </si>
  <si>
    <t>-1902699920</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</si>
  <si>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vnitřního madla a zábradlí a vnějšího zábradlí.</t>
  </si>
  <si>
    <t>767918C09</t>
  </si>
  <si>
    <t>Z-02 - D+M Vnitřní zábradlí, provedeno z nerez profilů</t>
  </si>
  <si>
    <t>996428218</t>
  </si>
  <si>
    <t>767918C10</t>
  </si>
  <si>
    <t>Z-03 - D+M Vnější zábradlí, provedeno z nerez profilů</t>
  </si>
  <si>
    <t>449523092</t>
  </si>
  <si>
    <t>767918C11</t>
  </si>
  <si>
    <t>1247187326</t>
  </si>
  <si>
    <t>767918C12</t>
  </si>
  <si>
    <t>Z-06 - D+M Čistící zóna v AL rámu - textilní pásky kombinované s AL škrabkou, 1450x1275mm</t>
  </si>
  <si>
    <t>1661632661</t>
  </si>
  <si>
    <t>767918C13</t>
  </si>
  <si>
    <t>612442889</t>
  </si>
  <si>
    <t>998767212</t>
  </si>
  <si>
    <t>Přesun hmot procentní pro zámečnické konstrukce s omezením mechanizace v objektech v přes 6 do 12 m</t>
  </si>
  <si>
    <t>-698728</t>
  </si>
  <si>
    <t>771274123</t>
  </si>
  <si>
    <t>Montáž obkladů stupnic z dlaždic keramických reliéfních nebo z dekorů lepených cementovým flexibilním lepidlem š přes 250 do 300 mm</t>
  </si>
  <si>
    <t>-504244168</t>
  </si>
  <si>
    <t>59761R10</t>
  </si>
  <si>
    <t>dlaždice keramické protiskluzové schodišťové</t>
  </si>
  <si>
    <t>-1285607533</t>
  </si>
  <si>
    <t xml:space="preserve">Poznámka k položce:_x000d_
V jednotkové ceně zahrnuty náklady na veškeré doplňky a příslušenství dle PD a TZ._x000d_
(přechodové, dilatační a ukončovací lišty, ostatní doplňky)_x000d_
--------------------------------------------------------------------------------_x000d_
PŘESNÁ SPECIFIKACE _ VIZ PD A TZ </t>
  </si>
  <si>
    <t>25*0,33 'Přepočtené koeficientem množství</t>
  </si>
  <si>
    <t>771274232</t>
  </si>
  <si>
    <t>Montáž obkladů podstupnic z dlaždic keramických hladkých lepených cementovým flexibilním lepidlem v přes 150 do 200 mm</t>
  </si>
  <si>
    <t>1805621464</t>
  </si>
  <si>
    <t>59761R12</t>
  </si>
  <si>
    <t>dlaždice keramické hladké (podstupnice)</t>
  </si>
  <si>
    <t>-2141425810</t>
  </si>
  <si>
    <t>25*0,2 'Přepočtené koeficientem množství</t>
  </si>
  <si>
    <t>771473133</t>
  </si>
  <si>
    <t>Montáž soklů z dlaždic keramických schodišťových stupňovitých lepených cementovým standardním lepidlem v přes 90 do 120 mm</t>
  </si>
  <si>
    <t>-984962515</t>
  </si>
  <si>
    <t>59761R20</t>
  </si>
  <si>
    <t>sokl keramický rovný v do 120 mm</t>
  </si>
  <si>
    <t>-2002079302</t>
  </si>
  <si>
    <t>10*1,1 'Přepočtené koeficientem množství</t>
  </si>
  <si>
    <t>-413269417</t>
  </si>
  <si>
    <t>59761R29</t>
  </si>
  <si>
    <t>dlaždice keramické protiskluzné velkoformátové _ (PSS_01)</t>
  </si>
  <si>
    <t>125758372</t>
  </si>
  <si>
    <t>7,8*1,15 'Přepočtené koeficientem množství</t>
  </si>
  <si>
    <t>"skladba_PST_01_viz tab. místností" 39,1</t>
  </si>
  <si>
    <t>39,1*1,15 'Přepočtené koeficientem množství</t>
  </si>
  <si>
    <t>964498744</t>
  </si>
  <si>
    <t>"skladba_PSS_03_viz tab. místností" 13,0+8,1</t>
  </si>
  <si>
    <t>59761R40</t>
  </si>
  <si>
    <t>dlaždice keramické protiskluzné velkoformátové _ (PSS_03)</t>
  </si>
  <si>
    <t>-729965678</t>
  </si>
  <si>
    <t>21,1*1,15 'Přepočtené koeficientem množství</t>
  </si>
  <si>
    <t>-26918883</t>
  </si>
  <si>
    <t>"skladba_PST_01_viz tab. místností" 23,9</t>
  </si>
  <si>
    <t xml:space="preserve">dlaždice keramické protiskluzné _ (PST_01)_300/300 mm </t>
  </si>
  <si>
    <t>-354699070</t>
  </si>
  <si>
    <t>23,9*1,15 'Přepočtené koeficientem množství</t>
  </si>
  <si>
    <t>1030379394</t>
  </si>
  <si>
    <t>998771112</t>
  </si>
  <si>
    <t>Přesun hmot tonážní pro podlahy z dlaždic s omezením mechanizace v objektech v přes 6 do 12 m</t>
  </si>
  <si>
    <t>1943119243</t>
  </si>
  <si>
    <t>776221111</t>
  </si>
  <si>
    <t>Lepení pásů z PVC standardním lepidlem</t>
  </si>
  <si>
    <t>-881751557</t>
  </si>
  <si>
    <t>28411R00</t>
  </si>
  <si>
    <t>dodávka povlakové podlahové krytiny - heterogenní PVC (PSS_02)</t>
  </si>
  <si>
    <t>428422307</t>
  </si>
  <si>
    <t>53,2*1,1 'Přepočtené koeficientem množství</t>
  </si>
  <si>
    <t>239</t>
  </si>
  <si>
    <t>240</t>
  </si>
  <si>
    <t>145,3*1,1 'Přepočtené koeficientem množství</t>
  </si>
  <si>
    <t>241</t>
  </si>
  <si>
    <t>242</t>
  </si>
  <si>
    <t>-452658327</t>
  </si>
  <si>
    <t>243</t>
  </si>
  <si>
    <t>998776112</t>
  </si>
  <si>
    <t>Přesun hmot tonážní pro podlahy povlakové s omezením mechanizace v objektech v přes 6 do 12 m</t>
  </si>
  <si>
    <t>1048414621</t>
  </si>
  <si>
    <t>244</t>
  </si>
  <si>
    <t>245</t>
  </si>
  <si>
    <t>246</t>
  </si>
  <si>
    <t>248</t>
  </si>
  <si>
    <t>118,753*1,1 'Přepočtené koeficientem množství</t>
  </si>
  <si>
    <t>249</t>
  </si>
  <si>
    <t>1364428525</t>
  </si>
  <si>
    <t>250</t>
  </si>
  <si>
    <t>45,53*1,75 'Přepočtené koeficientem množství</t>
  </si>
  <si>
    <t>251</t>
  </si>
  <si>
    <t>998781112</t>
  </si>
  <si>
    <t>Přesun hmot tonážní pro obklady keramické s omezením mechanizace v objektech v přes 6 do 12 m</t>
  </si>
  <si>
    <t>-1263267548</t>
  </si>
  <si>
    <t>252</t>
  </si>
  <si>
    <t>253</t>
  </si>
  <si>
    <t>254</t>
  </si>
  <si>
    <t>255</t>
  </si>
  <si>
    <t>256</t>
  </si>
  <si>
    <t>257</t>
  </si>
  <si>
    <t>1013307991</t>
  </si>
  <si>
    <t>258</t>
  </si>
  <si>
    <t>626912993</t>
  </si>
  <si>
    <t>259</t>
  </si>
  <si>
    <t>-2010203792</t>
  </si>
  <si>
    <t>260</t>
  </si>
  <si>
    <t>850108348</t>
  </si>
  <si>
    <t>261</t>
  </si>
  <si>
    <t>795920C01</t>
  </si>
  <si>
    <t>1300383603</t>
  </si>
  <si>
    <t>262</t>
  </si>
  <si>
    <t>795920C02</t>
  </si>
  <si>
    <t>O-02 - D+M Přenosný hasící přístroj - PHP 34A prášek</t>
  </si>
  <si>
    <t>1418460263</t>
  </si>
  <si>
    <t>263</t>
  </si>
  <si>
    <t>795920C03</t>
  </si>
  <si>
    <t>119747932</t>
  </si>
  <si>
    <t>264</t>
  </si>
  <si>
    <t>795920C04</t>
  </si>
  <si>
    <t>878841335</t>
  </si>
  <si>
    <t>265</t>
  </si>
  <si>
    <t>795920C05</t>
  </si>
  <si>
    <t>1430706859</t>
  </si>
  <si>
    <t>266</t>
  </si>
  <si>
    <t>795920C06</t>
  </si>
  <si>
    <t>1634017204</t>
  </si>
  <si>
    <t>267</t>
  </si>
  <si>
    <t>795920C07</t>
  </si>
  <si>
    <t>-1137921611</t>
  </si>
  <si>
    <t>268</t>
  </si>
  <si>
    <t>795920C08</t>
  </si>
  <si>
    <t>1056482697</t>
  </si>
  <si>
    <t>269</t>
  </si>
  <si>
    <t>795920C09</t>
  </si>
  <si>
    <t>1883947750</t>
  </si>
  <si>
    <t>270</t>
  </si>
  <si>
    <t>795920C10</t>
  </si>
  <si>
    <t>554871044</t>
  </si>
  <si>
    <t>271</t>
  </si>
  <si>
    <t>795920C11</t>
  </si>
  <si>
    <t>-1345303720</t>
  </si>
  <si>
    <t>272</t>
  </si>
  <si>
    <t>795920C12</t>
  </si>
  <si>
    <t>14622718</t>
  </si>
  <si>
    <t>273</t>
  </si>
  <si>
    <t>(266,91+70,98)</t>
  </si>
  <si>
    <t>274</t>
  </si>
  <si>
    <t>384,522</t>
  </si>
  <si>
    <t>275</t>
  </si>
  <si>
    <t>276</t>
  </si>
  <si>
    <t>-464807226</t>
  </si>
  <si>
    <t>93*1*1,3</t>
  </si>
  <si>
    <t>120,9</t>
  </si>
  <si>
    <t>120,9-69,75</t>
  </si>
  <si>
    <t>51,15</t>
  </si>
  <si>
    <t>93*1*(1,3-0,1-0,45)</t>
  </si>
  <si>
    <t>93*1*0,45</t>
  </si>
  <si>
    <t>41,85</t>
  </si>
  <si>
    <t>41,85*2 'Přepočtené koeficientem množství</t>
  </si>
  <si>
    <t>93*1</t>
  </si>
  <si>
    <t>3+90</t>
  </si>
  <si>
    <t>90*1,05 'Přepočtené koeficientem množství</t>
  </si>
  <si>
    <t>10*1,03 'Přepočtené koeficientem množství</t>
  </si>
  <si>
    <t>102,3*10</t>
  </si>
  <si>
    <t>51,15*2,0</t>
  </si>
  <si>
    <t>721273153</t>
  </si>
  <si>
    <t>Hlavice ventilační polypropylen PP DN 110</t>
  </si>
  <si>
    <t>-115900783</t>
  </si>
  <si>
    <t>20+22</t>
  </si>
  <si>
    <t>324</t>
  </si>
  <si>
    <t>724234108</t>
  </si>
  <si>
    <t>Nádoba expanzní tlaková vertikální pro rozvod užitkové vody s membránou PN 1,0 o objemu 25 l</t>
  </si>
  <si>
    <t>1030497030</t>
  </si>
  <si>
    <t>725211703</t>
  </si>
  <si>
    <t>Umývátko keramické bílé stěnové šířky 450 mm připevněné na stěnu šrouby</t>
  </si>
  <si>
    <t>-668094011</t>
  </si>
  <si>
    <t>"Um"</t>
  </si>
  <si>
    <t>725241213</t>
  </si>
  <si>
    <t>Vanička sprchová z litého polymermramoru čtvercová 900x900 mm</t>
  </si>
  <si>
    <t>-530069338</t>
  </si>
  <si>
    <t>"SK"</t>
  </si>
  <si>
    <t>725244103</t>
  </si>
  <si>
    <t>Dveře sprchové rámové se skleněnou výplní tl. 5 mm otvíravé jednokřídlové do niky na vaničku šířky 900 mm</t>
  </si>
  <si>
    <t>764725282</t>
  </si>
  <si>
    <t>Poznámka k položce:_x000d_
Technická specifikace bude upřesněna v průběhu realizace.</t>
  </si>
  <si>
    <t>725244203</t>
  </si>
  <si>
    <t>Zástěna sprchová skleněná tl. 6 mm pevná bezdveřová na vaničku šířky 900 mm</t>
  </si>
  <si>
    <t>228050434</t>
  </si>
  <si>
    <t>"U+Um"</t>
  </si>
  <si>
    <t>3+1</t>
  </si>
  <si>
    <t>713-06</t>
  </si>
  <si>
    <t>pouzdro potrubní, pěnový polyetylén 28x13</t>
  </si>
  <si>
    <t>732219304</t>
  </si>
  <si>
    <t>Montáž ohříváků vody stojat.kombinovaných do 500 l</t>
  </si>
  <si>
    <t>Poznámka k položce:_x000d_
Kompaktní TČ vzduch-voda, reverzebilní, venkovní instalace s invertorovou tecnologií, topný výkon 13,7 kW A2/W35 dle EN14511 pri 100% výkonu invertoru (COP=4,05 A2/W35 dle EN14825). Obsahuje fluorované skleníkové plyny R410A/3,300 kg/GWP2.088 /6,890 toCO2e. Hermeticky uzavreno._x000d_
Obsah paketu: venkovní jednotka TČ, vnitřní jednotka TČ, topný kabel odvodu kondenzátu, připojovací potrubí INPA_x000d_
Vnitřní jednotka obsahuje: regulace, manometr, el.patrona 3/6/9 kW, poj.ventil, čerpadlo prim. okruhu, expanzní nádoba 8,8 l, filtrball, čidlo venkovní teploty a čidlo topné vody</t>
  </si>
  <si>
    <t xml:space="preserve">doplňování a  úprava vody - set VES kit P4000 s NFK.2,  měřičem vodivosti a vodoměrem vč. náhradní náplně 2ks</t>
  </si>
  <si>
    <t>731-07</t>
  </si>
  <si>
    <t>Zásobník TUV užitný objem 433 l, plocha výměníku 5,6 m2</t>
  </si>
  <si>
    <t>731-08</t>
  </si>
  <si>
    <t>Třícestný přepínací ventil DN25</t>
  </si>
  <si>
    <t>732431302</t>
  </si>
  <si>
    <t>DOD+MTZ čerpadla oběhového do G 1" ALPHA2 32-60</t>
  </si>
  <si>
    <t>735-03</t>
  </si>
  <si>
    <t>elektrické topné těleso koupelnové Koralux linear classic KLCH 900.450</t>
  </si>
  <si>
    <t>Vodicí oblouk GT-RB 15/18</t>
  </si>
  <si>
    <t xml:space="preserve">Dilatační pás  GTF-RDS</t>
  </si>
  <si>
    <t>736336305</t>
  </si>
  <si>
    <t>Ses.rozd./sběrač GTF-VSS, 6cest.bez skř.</t>
  </si>
  <si>
    <t>Připojovací el. lišta pro napájení termostatů Alpha Basis (6)</t>
  </si>
  <si>
    <t xml:space="preserve">D18 - Zařízení 2 - Chlazení </t>
  </si>
  <si>
    <t xml:space="preserve">    D19 - KLIMATIZACE S PROMĚNNOU TEPLOTOU CHLADIVA  A PROMĚNNÝM PRŮTOKEM CHLADIVA</t>
  </si>
  <si>
    <t xml:space="preserve">    D20 - Venkovní kondenzační jednotka Multi V s, 400V, R410A, např. typu </t>
  </si>
  <si>
    <t xml:space="preserve">Poznámka k položce:_x000d_
VZT rekuperační jednotka, vnitřní podstropní provedení, vč. MaR.  Vp/Vo= 950/950m3/h, 2x reg. klapka vč. SP, filtrace F7, G4,dpext=300/300 Pa, EC motory Pi=0,49+0,43kW/230V, deskový rekuperační výměník se suchou účinností 76,1%, el. ohřívač, G=222kg, 3Px32A, jistič 30A, poloha dle výkresu, MaR s napojením na Modbus</t>
  </si>
  <si>
    <t>VAV regulátor, D=200, 460m3/h</t>
  </si>
  <si>
    <t>VAV regulátor, D=100, 30m3/h</t>
  </si>
  <si>
    <t>VAV regulátor, D=160, 250m/h</t>
  </si>
  <si>
    <t>1.4.10</t>
  </si>
  <si>
    <t>VAV regulátor, D=160, 230m/h</t>
  </si>
  <si>
    <t>1.4.11</t>
  </si>
  <si>
    <t>VAV regulátor, D=160, 100m/h</t>
  </si>
  <si>
    <t>1.4.12</t>
  </si>
  <si>
    <t>1.4.13</t>
  </si>
  <si>
    <t>VAV regulátor, D=160, 80m/h</t>
  </si>
  <si>
    <t>1.4.14</t>
  </si>
  <si>
    <t>neobsazeno</t>
  </si>
  <si>
    <t>Stropní přívodní vyústka Vp=115m3/h, např. typu: EDF-M, vč. přívodního boxu, barva a typ dle konzultace s investorem</t>
  </si>
  <si>
    <t>1.6.4</t>
  </si>
  <si>
    <t>Stropní přívodní vyústka Vp=125m3/h, např. typu: EDF-M, vč. přívodního boxu, barva a typ dle konzultace s investorem</t>
  </si>
  <si>
    <t>Pol65</t>
  </si>
  <si>
    <t>do obvodu 1050 40% tvarovek</t>
  </si>
  <si>
    <t>Pol66</t>
  </si>
  <si>
    <t>do obvodu 1500 60% tvarovek</t>
  </si>
  <si>
    <t xml:space="preserve">Zařízení 2 - Chlazení </t>
  </si>
  <si>
    <t xml:space="preserve">KLIMATIZACE S PROMĚNNOU TEPLOTOU CHLADIVA  A PROMĚNNÝM PRŮTOKEM CHLADIVA</t>
  </si>
  <si>
    <t xml:space="preserve">Venkovní kondenzační jednotka Multi V s, 400V, R410A, např. typu </t>
  </si>
  <si>
    <t>ARUN080</t>
  </si>
  <si>
    <t>např. typu ARNU05, Qch= 1,5kW</t>
  </si>
  <si>
    <t>např. typu ARNU15, Qch= 4,5kW</t>
  </si>
  <si>
    <t>2.2.7</t>
  </si>
  <si>
    <t>2.2.8</t>
  </si>
  <si>
    <t>2.2.9</t>
  </si>
  <si>
    <t>mapř. typu ARNU12, Qch= 3,2W</t>
  </si>
  <si>
    <t>Pol67</t>
  </si>
  <si>
    <t>Čelní panel 4 cestné kazety 620x620mm</t>
  </si>
  <si>
    <t>Pol68</t>
  </si>
  <si>
    <t>Cu rozbočka Multi V - vnitřní jednotky max. 22,4kW</t>
  </si>
  <si>
    <t>Pol69</t>
  </si>
  <si>
    <t>kabelový ovladač Standard III s češtinou</t>
  </si>
  <si>
    <t>Pol70</t>
  </si>
  <si>
    <t>Cu dual potrubí vč. izolace</t>
  </si>
  <si>
    <t>Pol71</t>
  </si>
  <si>
    <t>Pol72</t>
  </si>
  <si>
    <t>Pol73</t>
  </si>
  <si>
    <t>1698057882</t>
  </si>
  <si>
    <t>D1 - Dodávky rozvaděče RHSO02</t>
  </si>
  <si>
    <t>Dodávky rozvaděče RHSO02</t>
  </si>
  <si>
    <t xml:space="preserve">Svítidlo H  - Designové LED závěsné svítidlo se skleněným krytem, DALI, 20W, 3000lm, 2700K</t>
  </si>
  <si>
    <t>693704692</t>
  </si>
  <si>
    <t>Volací šnúra IP</t>
  </si>
  <si>
    <t>Zásuvka volací šnúry s tlačitkem IP</t>
  </si>
  <si>
    <t>-1719545970</t>
  </si>
  <si>
    <t>D4 - Dodávky řídícího systému - celkem</t>
  </si>
  <si>
    <t>D5 - Dodávky rozvaděče R-MAR</t>
  </si>
  <si>
    <t xml:space="preserve">    D6 - Spínané napájecí zdroje v provedení na DIN lištu pro MŘJ, ventily, servopohony</t>
  </si>
  <si>
    <t>D7 - Montážní materiál a práce</t>
  </si>
  <si>
    <t xml:space="preserve">    D8 - ODPOROVÝ   SNÍMAČ   TEPLOTY PROSTOROVÝ - VENKOVNÍ, Rozsah -30až+100°C,  Krytí IP65, typ:</t>
  </si>
  <si>
    <t xml:space="preserve">    D9 - KABEL SILOVÝ,IZOLACE PVC</t>
  </si>
  <si>
    <t xml:space="preserve">    D10 - SILOVÉ KABELY S MALÝM MNOŽSTVÍM UVOLNĚNÉHO TEPLA PŘI POŽÁRU</t>
  </si>
  <si>
    <t xml:space="preserve">    D11 - SDĚLOVACÍ KABEL</t>
  </si>
  <si>
    <t xml:space="preserve">    D12 - TRUBKA OHEBNÁ STŘEDNÍ  MECHANICKÁ O   DOLNOST S PROTAHOVACÍM    DRÁTEM</t>
  </si>
  <si>
    <t xml:space="preserve">    D13 - TRUBKA TUHÁ VYSOKÁ MECHANICKÁ ODOLNOST ČERNÁ</t>
  </si>
  <si>
    <t xml:space="preserve">    D14 - KRABICE PŘÍSTROJOVÁ POD OMÍTKU</t>
  </si>
  <si>
    <t xml:space="preserve">    D15 - VYSEKANI KAPES VE ZDIVU</t>
  </si>
  <si>
    <t xml:space="preserve">    D16 - CIHELNEM PRO KRABICE</t>
  </si>
  <si>
    <t xml:space="preserve">    D17 - VYSEKANI RYH VE ZDIVU</t>
  </si>
  <si>
    <t xml:space="preserve">    D18 - CIHELNEM - HLOUBKA 50mm</t>
  </si>
  <si>
    <t>D19 - HZS</t>
  </si>
  <si>
    <t xml:space="preserve">    D20 - HODINOVE ZUCTOVACI SAZBY</t>
  </si>
  <si>
    <t xml:space="preserve">    D21 - SPOLUPRACE S DODAVATELEM PRI</t>
  </si>
  <si>
    <t xml:space="preserve">    D22 - KOORDINACE POSTUPU PRACI</t>
  </si>
  <si>
    <t xml:space="preserve">    D23 - PROVEDENI REVIZNICH ZKOUSEK</t>
  </si>
  <si>
    <t xml:space="preserve">    D24 - DLE ČSN 33 2000-6 ed.2</t>
  </si>
  <si>
    <t>Dodávky řídícího systému - celkem</t>
  </si>
  <si>
    <t>1110398738</t>
  </si>
  <si>
    <t>SO 03 - DOMOV PRO OSOBY SE ZDRAVOTNÍM POSTIŽENÍM (DOZP)</t>
  </si>
  <si>
    <t>(0,8*(393,67*1,15))</t>
  </si>
  <si>
    <t>(1,2*0,8)*137,9*2</t>
  </si>
  <si>
    <t>"viz hlobení jam a rýh" 362,176+264,768</t>
  </si>
  <si>
    <t>626,944*10 'Přepočtené koeficientem množství</t>
  </si>
  <si>
    <t>(362,176*0,4)+(264,768/2)</t>
  </si>
  <si>
    <t>277,254*1,1 'Přepočtené koeficientem množství</t>
  </si>
  <si>
    <t>"skladba_PST_04_viz tab. místností" 33,8</t>
  </si>
  <si>
    <t>"skladba_PST_05" 45,75</t>
  </si>
  <si>
    <t>"základová spára" 393,67*1,15</t>
  </si>
  <si>
    <t>"základ. pásy" 1,2*(91,2+46,7)</t>
  </si>
  <si>
    <t>"základ. deska" (393,67-27,44)</t>
  </si>
  <si>
    <t>"základ. patka" (1,5*1,5*0,3)+(1,5*1,5*0,3)</t>
  </si>
  <si>
    <t>"základ. pásy" 1,2*137,9*0,3</t>
  </si>
  <si>
    <t>"základ. deska" (393,67-27,44)*0,35</t>
  </si>
  <si>
    <t>"základ. deska" (393,67-27,44)*0,15</t>
  </si>
  <si>
    <t>"základ. deska" (90,1)*0,15</t>
  </si>
  <si>
    <t>"základ. deska" 4,755*1,1</t>
  </si>
  <si>
    <t>"ZP1" (1,0*0,4*9,8)+(0,3*0,4*9,8)</t>
  </si>
  <si>
    <t>"ZP2" (0,8*0,4*46,4)+(0,3*0,4*46,4)</t>
  </si>
  <si>
    <t>"ZP3" (0,6*0,4*81,7)+(0,3*0,4*81,7)</t>
  </si>
  <si>
    <t>"ZP1" (2*0,4*9,8)+(2*0,4*9,8)</t>
  </si>
  <si>
    <t>"ZP2" (2*0,4*46,4)+(2*0,4*46,4)</t>
  </si>
  <si>
    <t>"ZP3" (2*0,4*81,7)+(2*0,4*81,7)</t>
  </si>
  <si>
    <t>"základ. pásy" 5,494*1,15</t>
  </si>
  <si>
    <t>"základ. patka" (1,0*1,0*0,8)+(1,3*1,3*0,8)</t>
  </si>
  <si>
    <t>"základ. patka" (1,0*4*0,8)+(1,3*4*0,8)</t>
  </si>
  <si>
    <t>"základ. patka" (2,152)*100/1000</t>
  </si>
  <si>
    <t>"zdící systém" (3,25*(40,845))</t>
  </si>
  <si>
    <t>"zdící systém" (3,25*(24,75))</t>
  </si>
  <si>
    <t>"zdící systém" (3,25*(88,79))-51,39</t>
  </si>
  <si>
    <t>317168060</t>
  </si>
  <si>
    <t>Překlad keramický vysoký v 238 mm dl 3250 mm</t>
  </si>
  <si>
    <t>733448226</t>
  </si>
  <si>
    <t>-1241364369</t>
  </si>
  <si>
    <t>(12,0)</t>
  </si>
  <si>
    <t>(1,5+22,0+3,0)</t>
  </si>
  <si>
    <t>(0,3*0,5)*4,0</t>
  </si>
  <si>
    <t>(0,3+0,5)*2*4,0</t>
  </si>
  <si>
    <t>(0,6)*300/1000</t>
  </si>
  <si>
    <t>"zdící systém" (3,25*(35,1))</t>
  </si>
  <si>
    <t>(0,6*0,2)*90,1</t>
  </si>
  <si>
    <t>(0,6*2)*90,1</t>
  </si>
  <si>
    <t>(0,6*0,2)*90,1*90/1000</t>
  </si>
  <si>
    <t xml:space="preserve">"konstrukce nad 1.NP" </t>
  </si>
  <si>
    <t>((1,8*4,85)+(4,6*13,3)+(4,6*16,9)+(5,8*16,9)+(4,1*18,0)+(4,6*13,6)+(2,4*4,85))*0,22</t>
  </si>
  <si>
    <t>"konstrukce nad 1.NP" (90,1*0,22)</t>
  </si>
  <si>
    <t>((1,8*4,85)+(4,6*13,3)+(4,6*16,9)+(5,8*16,9)+(4,1*18,0)+(4,6*13,6)+(2,4*4,85))</t>
  </si>
  <si>
    <t>"konstrukce nad 1.NP" (86,607)*120/1000</t>
  </si>
  <si>
    <t>"základ. patka" (1,5*1,5)*2</t>
  </si>
  <si>
    <t>33,8*1,15 'Přepočtené koeficientem množství</t>
  </si>
  <si>
    <t>(1*(237,178))+(2*(132,746+80,438+114,075))</t>
  </si>
  <si>
    <t>"ostění" (0,3*(71,45))</t>
  </si>
  <si>
    <t>913,131*0,1 'Přepočtené koeficientem množství</t>
  </si>
  <si>
    <t>33,8*1,1 'Přepočtené koeficientem množství</t>
  </si>
  <si>
    <t>"skladba_SKO_02" (91,9*0,6)</t>
  </si>
  <si>
    <t>"skladba_SKO_01" (362,086)-(51,39+55,14+111,41)</t>
  </si>
  <si>
    <t>"skladba_SKO_01_ostění" (100,4*0,2)</t>
  </si>
  <si>
    <t>55,14*1,1 'Přepočtené koeficientem množství</t>
  </si>
  <si>
    <t>"zateplení vnějších parapetů" (28,95)</t>
  </si>
  <si>
    <t>28,95*0,25 'Přepočtené koeficientem množství</t>
  </si>
  <si>
    <t>144,146*1,1 'Přepočtené koeficientem množství</t>
  </si>
  <si>
    <t>"skladba_SKO_01_ostění" (100,4)</t>
  </si>
  <si>
    <t>100,4*0,2 'Přepočtené koeficientem množství</t>
  </si>
  <si>
    <t>(55,14+330,776)</t>
  </si>
  <si>
    <t>"skladba_PST_01_viz tab. místností" 105,1</t>
  </si>
  <si>
    <t>"skladba_PST_02_viz tab. místností" 195,7</t>
  </si>
  <si>
    <t>"skladba_PST_02_viz tab. místností" 195,7*1</t>
  </si>
  <si>
    <t>"základ. deska" (393,67-27,44)*0,05</t>
  </si>
  <si>
    <t>"základ. deska" (393,67-27,44)*1,2</t>
  </si>
  <si>
    <t>(3,94*(91,9))</t>
  </si>
  <si>
    <t>"plocha ostatní, přasahy_viz dílenská dokumentace" (1,2*12*3,95)+(91,9*1,1)</t>
  </si>
  <si>
    <t>520,056*45 'Přepočtené koeficientem množství</t>
  </si>
  <si>
    <t>-292908085</t>
  </si>
  <si>
    <t>-224437150</t>
  </si>
  <si>
    <t>"izolace spodní stavby" (91,2)*0,85</t>
  </si>
  <si>
    <t>"izolace spodní stavby" (393,67-27,44)</t>
  </si>
  <si>
    <t>366,23*0,00033 'Přepočtené koeficientem množství</t>
  </si>
  <si>
    <t>"izolace spodní stavby" (91,2)*1,3</t>
  </si>
  <si>
    <t>118,56*0,00034 'Přepočtené koeficientem množství</t>
  </si>
  <si>
    <t>366,23*1,1655 'Přepočtené koeficientem množství</t>
  </si>
  <si>
    <t>118,56*1,221 'Přepočtené koeficientem množství</t>
  </si>
  <si>
    <t>77,52*1,1 'Přepočtené koeficientem množství</t>
  </si>
  <si>
    <t>"skladba_ZPS_01" ((1,853*5,378)+(4,547*13,744)+(10,053*17,4)+(4,4*17,4)+(4,3*14,05)+(2,103*5,378))</t>
  </si>
  <si>
    <t>395,667*0,00032 'Přepočtené koeficientem množství</t>
  </si>
  <si>
    <t>395,667*1,1655 'Přepočtené koeficientem množství</t>
  </si>
  <si>
    <t>"skladba_ZPS_01_ATIKA" (91,9)*(0,6+0,2+0,2)</t>
  </si>
  <si>
    <t>"skladba_ZPS_01_ATIKA" (91,9)*0,7</t>
  </si>
  <si>
    <t>64,33*0,00035 'Přepočtené koeficientem množství</t>
  </si>
  <si>
    <t>64,33*1,2 'Přepočtené koeficientem množství</t>
  </si>
  <si>
    <t>300,8*1,1 'Přepočtené koeficientem množství</t>
  </si>
  <si>
    <t>300,8*2,2 'Přepočtené koeficientem množství</t>
  </si>
  <si>
    <t>"izolace spodní stavby" (91,2)*0,8</t>
  </si>
  <si>
    <t>72,96*1,1 'Přepočtené koeficientem množství</t>
  </si>
  <si>
    <t>395,667*1,1 'Přepočtené koeficientem množství</t>
  </si>
  <si>
    <t>395,667*0,15 'Přepočtené koeficientem množství</t>
  </si>
  <si>
    <t>91,9*0,02 'Přepočtené koeficientem množství</t>
  </si>
  <si>
    <t>"skladba_ZPS_01_ATIKA" (91,9)*0,55</t>
  </si>
  <si>
    <t>50,545*1,1 'Přepočtené koeficientem množství</t>
  </si>
  <si>
    <t>"skladba_PST_01_viz tab. místností" 105,1*1,15</t>
  </si>
  <si>
    <t>"skladba_PST_02_viz tab. místností" 195,7*1,15</t>
  </si>
  <si>
    <t>"skladba_ZPS_01_ATIKA" (91,9)*0,6</t>
  </si>
  <si>
    <t>(3,0*(58,22))</t>
  </si>
  <si>
    <t>"konstrukce vodorovné" 40,8+260,0</t>
  </si>
  <si>
    <t>764915C01</t>
  </si>
  <si>
    <t>-325668159</t>
  </si>
  <si>
    <t>764915C02</t>
  </si>
  <si>
    <t>86380456</t>
  </si>
  <si>
    <t>764915C03</t>
  </si>
  <si>
    <t>K-03 - D+M Závětrná lišta z poplastovaného plechu tl. 0,6mm, r.š. 250mm</t>
  </si>
  <si>
    <t>-234908469</t>
  </si>
  <si>
    <t>766913C01</t>
  </si>
  <si>
    <t>57316927</t>
  </si>
  <si>
    <t>766913C02</t>
  </si>
  <si>
    <t>T-01 - D+M Vnitřní jednokřídlé dveře dřevěné</t>
  </si>
  <si>
    <t>358069938</t>
  </si>
  <si>
    <t>766913C02.</t>
  </si>
  <si>
    <t>599914565</t>
  </si>
  <si>
    <t>766913C03</t>
  </si>
  <si>
    <t>T-02 - D+M Vnitřní jednokřídlé dveře dřevěné</t>
  </si>
  <si>
    <t>2027290228</t>
  </si>
  <si>
    <t>766913C04</t>
  </si>
  <si>
    <t>T-03 - D+M Vnitřní jednokřídlé dveře dřevěné</t>
  </si>
  <si>
    <t>-386504110</t>
  </si>
  <si>
    <t>766913C04.</t>
  </si>
  <si>
    <t>T-03a - D+M Vnitřní jednokřídlé dveře dřevěné</t>
  </si>
  <si>
    <t>-572396385</t>
  </si>
  <si>
    <t>766913C05</t>
  </si>
  <si>
    <t>T-04 - D+M Vnitřní dvoukřídlé dveře dřevěné, protihlukové</t>
  </si>
  <si>
    <t>-1551538961</t>
  </si>
  <si>
    <t>766913C05.</t>
  </si>
  <si>
    <t>1124659019</t>
  </si>
  <si>
    <t>766913C06</t>
  </si>
  <si>
    <t>T-05 - D+M Vnitřní dvoukřídlé dveře dřevěné</t>
  </si>
  <si>
    <t>-1392803395</t>
  </si>
  <si>
    <t>766913C06.</t>
  </si>
  <si>
    <t>-350939248</t>
  </si>
  <si>
    <t>766913C07</t>
  </si>
  <si>
    <t>T-06 - D+M Vnitřní dvoukřídlé dveře dřevěné, prosklené</t>
  </si>
  <si>
    <t>1032269522</t>
  </si>
  <si>
    <t>766913C08</t>
  </si>
  <si>
    <t>T-07 - D+M Vnitřní dvoukřídlé dveře zásuvné - paralelní, dřevěné, včetně stavebního pouzdra</t>
  </si>
  <si>
    <t>257342276</t>
  </si>
  <si>
    <t>766913C09</t>
  </si>
  <si>
    <t>T-08 - D+M Vnitřní dvoukřídlé dveře zásuvné - paralelní, dřevěné, včetně stavebního pouzdra</t>
  </si>
  <si>
    <t>1301108979</t>
  </si>
  <si>
    <t>766913C10</t>
  </si>
  <si>
    <t>-1621579545</t>
  </si>
  <si>
    <t>766913C11</t>
  </si>
  <si>
    <t>TP-02 - D+M Vnitřní parapet - DTD deska s HPL laminátem, šířka 450mm, tl. desky 20mm</t>
  </si>
  <si>
    <t>609823303</t>
  </si>
  <si>
    <t>767914C01</t>
  </si>
  <si>
    <t>HO-01L - D+M Vnější AL okno dvoukřídlé, 2000x1750mm, včetně vnitřních žaluzií</t>
  </si>
  <si>
    <t>1735617058</t>
  </si>
  <si>
    <t>767914C02</t>
  </si>
  <si>
    <t>HO-01P - D+M Vnější AL okno dvoukřídlé, 2000x1750mm, včetně vnitřních žaluzií</t>
  </si>
  <si>
    <t>-58795457</t>
  </si>
  <si>
    <t>767914C03</t>
  </si>
  <si>
    <t>HO-02 - D+M Vnější AL okno, 2000x1000mm, včetně vnitřních žaluzií</t>
  </si>
  <si>
    <t>-503093345</t>
  </si>
  <si>
    <t>767914C04</t>
  </si>
  <si>
    <t>HO-03 - D+M Vnější AL okno, 2000x750mm, včetně vnitřních žaluzií</t>
  </si>
  <si>
    <t>1895141158</t>
  </si>
  <si>
    <t>767914C05</t>
  </si>
  <si>
    <t>HD-01 - D+M Vnější AL dveře dvoukřídlé, prosklené, včetně vodorovného madla, 1450x2250mm</t>
  </si>
  <si>
    <t>148170246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</si>
  <si>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vnějších hliníkových dveří.</t>
  </si>
  <si>
    <t>767914C06</t>
  </si>
  <si>
    <t>HD-02 - D+M Terasové AL dveře s bočními okny, prosklené, včetně vodorovného madla, 3000x2250mm</t>
  </si>
  <si>
    <t>-1025691383</t>
  </si>
  <si>
    <t>767914C07</t>
  </si>
  <si>
    <t>Z-01 - D+M Požární žebřík s bezpečnostním košem a zábradlím s výstupní plošinou - kovový, pozink, výška celkem 4940mm</t>
  </si>
  <si>
    <t>-1478497695</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</si>
  <si>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výkaz požárního žebříku.</t>
  </si>
  <si>
    <t>767914C08</t>
  </si>
  <si>
    <t>Z-02 - D+M Čistící zóna v AL rámu - textilní pásky kombinované s AL škrabkou, rozměr 1450x1275mm</t>
  </si>
  <si>
    <t>502166681</t>
  </si>
  <si>
    <t>767914C09</t>
  </si>
  <si>
    <t>H-01 - D+M Přechodová lišta, profil T, hliníková, výška 7mm, šířka 20mm</t>
  </si>
  <si>
    <t>-62161996</t>
  </si>
  <si>
    <t>"skladba_PST_01_viz tab. místností" 77,2</t>
  </si>
  <si>
    <t>77,2*1,15 'Přepočtené koeficientem množství</t>
  </si>
  <si>
    <t>2004814359</t>
  </si>
  <si>
    <t>"skladba_PST_01_viz tab. místností" 27,9</t>
  </si>
  <si>
    <t>2029452959</t>
  </si>
  <si>
    <t>27,9*1,15 'Přepočtené koeficientem množství</t>
  </si>
  <si>
    <t>-218709773</t>
  </si>
  <si>
    <t>195,7*1,1 'Přepočtené koeficientem množství</t>
  </si>
  <si>
    <t>-793768833</t>
  </si>
  <si>
    <t>124,954*1,1 'Přepočtené koeficientem množství</t>
  </si>
  <si>
    <t>-1241671641</t>
  </si>
  <si>
    <t>50,29*1,75 'Přepočtené koeficientem množství</t>
  </si>
  <si>
    <t>795916C01</t>
  </si>
  <si>
    <t>747424847</t>
  </si>
  <si>
    <t>795916C02</t>
  </si>
  <si>
    <t>-1895758359</t>
  </si>
  <si>
    <t>795916C03</t>
  </si>
  <si>
    <t>O-02 - D+M Vybavení WC pro imobilní - madla + zrcadlo + signalizační systém</t>
  </si>
  <si>
    <t>-1143822467</t>
  </si>
  <si>
    <t>795916C04</t>
  </si>
  <si>
    <t>O-03 - D+M Vybavení bezbariérového sprchového koutu - madla + signalizační systém</t>
  </si>
  <si>
    <t>-1431901521</t>
  </si>
  <si>
    <t>795916C05</t>
  </si>
  <si>
    <t>O-04 - D+M Vybavení WC pro imobilní - madla + signalizační systém</t>
  </si>
  <si>
    <t>1149630179</t>
  </si>
  <si>
    <t>795916C06</t>
  </si>
  <si>
    <t>D+M Asistenční zvedací systém</t>
  </si>
  <si>
    <t>71929786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</si>
  <si>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 PSV - asistenční zvedací systém.</t>
  </si>
  <si>
    <t>795916C07</t>
  </si>
  <si>
    <t>P-01 - D+M Otevřená kruhová tvarovka, výška 150mm - homogenní fólie 1,5mm, průměr profilu 16mm</t>
  </si>
  <si>
    <t>5918388</t>
  </si>
  <si>
    <t>795916C08</t>
  </si>
  <si>
    <t>P-02 - D+M Otevřená kruhová tvarovka, výška 150mm - homogenní fólie 1,5mm, průměr profilu 42mm</t>
  </si>
  <si>
    <t>-1385790218</t>
  </si>
  <si>
    <t>795916C09</t>
  </si>
  <si>
    <t>P-03 - D+M Otevřená kruhová tvarovka, výška 150mm - homogenní fólie 1,5mm, průměr profilu 160mm</t>
  </si>
  <si>
    <t>-1515944397</t>
  </si>
  <si>
    <t>795916C10</t>
  </si>
  <si>
    <t>P-04 - D+M Otevřená kruhová tvarovka, výška 150mm - homogenní fólie 1,5mm, průměr profilu 100mm</t>
  </si>
  <si>
    <t>-658873014</t>
  </si>
  <si>
    <t>795916C11</t>
  </si>
  <si>
    <t>P-05 - D+M Otevřená kruhová tvarovka, výška 150mm - homogenní fólie 1,5mm, průměr profilu 20mm</t>
  </si>
  <si>
    <t>1128878265</t>
  </si>
  <si>
    <t>795916C12</t>
  </si>
  <si>
    <t>P-06 - D+M Otevřená kruhová tvarovka, výška 150mm - homogenní fólie 1,5mm, průměr profilu 32mm</t>
  </si>
  <si>
    <t>-702717681</t>
  </si>
  <si>
    <t>795916C13</t>
  </si>
  <si>
    <t>P-07 - D+M Otevřená kruhová tvarovka, výška 150mm - homogenní fólie 1,5mm, průměr profilu 70mm</t>
  </si>
  <si>
    <t>-1193763229</t>
  </si>
  <si>
    <t>795916C14</t>
  </si>
  <si>
    <t>P-08 - D+M Otevřená kruhová tvarovka, výška 150mm - homogenní fólie 1,5mm, průměr profilu 125mm</t>
  </si>
  <si>
    <t>-427261277</t>
  </si>
  <si>
    <t>795916C15</t>
  </si>
  <si>
    <t>D+M Zahradní domek (vč. základových konstrukcí)</t>
  </si>
  <si>
    <t>1541856840</t>
  </si>
  <si>
    <t>Poznámka k položce:_x000d_
Kompletní provedení dle specifikace PD a TZ vč. zemních prací a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_x000d_
 Kompletní specifikace/rozsah viz výpis prvků - PSV - zahradní domek.</t>
  </si>
  <si>
    <t>(366,23+118,56)</t>
  </si>
  <si>
    <t>(487,567)</t>
  </si>
  <si>
    <t>843967010</t>
  </si>
  <si>
    <t>-1466338208</t>
  </si>
  <si>
    <t>120*1*1,3</t>
  </si>
  <si>
    <t>-2082350906</t>
  </si>
  <si>
    <t>1472228544</t>
  </si>
  <si>
    <t>156-90</t>
  </si>
  <si>
    <t>-1365157893</t>
  </si>
  <si>
    <t>697425824</t>
  </si>
  <si>
    <t>120*1*(1,3-0,1-0,45)</t>
  </si>
  <si>
    <t>-263024771</t>
  </si>
  <si>
    <t>120*1*0,45</t>
  </si>
  <si>
    <t>-941925084</t>
  </si>
  <si>
    <t>54*2 'Přepočtené koeficientem množství</t>
  </si>
  <si>
    <t>-327633572</t>
  </si>
  <si>
    <t>-352994028</t>
  </si>
  <si>
    <t>120*1</t>
  </si>
  <si>
    <t>825588507</t>
  </si>
  <si>
    <t>20+100</t>
  </si>
  <si>
    <t>178460171</t>
  </si>
  <si>
    <t>20*1,05 'Přepočtené koeficientem množství</t>
  </si>
  <si>
    <t>1907888551</t>
  </si>
  <si>
    <t>100*1,05 'Přepočtené koeficientem množství</t>
  </si>
  <si>
    <t>250398443</t>
  </si>
  <si>
    <t>174615029</t>
  </si>
  <si>
    <t>-954552494</t>
  </si>
  <si>
    <t>-1619470042</t>
  </si>
  <si>
    <t>-234785848</t>
  </si>
  <si>
    <t>745582254</t>
  </si>
  <si>
    <t>1820797565</t>
  </si>
  <si>
    <t>836018041</t>
  </si>
  <si>
    <t>1399243274</t>
  </si>
  <si>
    <t>132*10</t>
  </si>
  <si>
    <t>391680156</t>
  </si>
  <si>
    <t>66*2,0</t>
  </si>
  <si>
    <t>1930842401</t>
  </si>
  <si>
    <t>-1205408595</t>
  </si>
  <si>
    <t>1002684011</t>
  </si>
  <si>
    <t>-1423753969</t>
  </si>
  <si>
    <t>-1414248399</t>
  </si>
  <si>
    <t>-1670614253</t>
  </si>
  <si>
    <t>-90568561</t>
  </si>
  <si>
    <t>651423487</t>
  </si>
  <si>
    <t>938661509</t>
  </si>
  <si>
    <t>1848335715</t>
  </si>
  <si>
    <t>-1047300509</t>
  </si>
  <si>
    <t>-1971725959</t>
  </si>
  <si>
    <t>-83679250</t>
  </si>
  <si>
    <t>-98020264</t>
  </si>
  <si>
    <t>-1872470182</t>
  </si>
  <si>
    <t>-444577902</t>
  </si>
  <si>
    <t>517114041</t>
  </si>
  <si>
    <t>-1296420194</t>
  </si>
  <si>
    <t>671849167</t>
  </si>
  <si>
    <t>234216543</t>
  </si>
  <si>
    <t>523440920</t>
  </si>
  <si>
    <t>1320509088</t>
  </si>
  <si>
    <t>30+20</t>
  </si>
  <si>
    <t>-55443708</t>
  </si>
  <si>
    <t>915927272</t>
  </si>
  <si>
    <t>2013811711</t>
  </si>
  <si>
    <t>1776008876</t>
  </si>
  <si>
    <t>-1174078234</t>
  </si>
  <si>
    <t>1764397892</t>
  </si>
  <si>
    <t>-407715300</t>
  </si>
  <si>
    <t>1363632854</t>
  </si>
  <si>
    <t>-393288128</t>
  </si>
  <si>
    <t>-1651635647</t>
  </si>
  <si>
    <t>722232044</t>
  </si>
  <si>
    <t>Kohout kulový přímý G 3/4" PN 42 do 185°C vnitřní závit</t>
  </si>
  <si>
    <t>835469797</t>
  </si>
  <si>
    <t>-1468755852</t>
  </si>
  <si>
    <t>639232897</t>
  </si>
  <si>
    <t>722232172</t>
  </si>
  <si>
    <t>Kohout kulový rohový G 3/4" PN 42 do 185°C plnoprůtokový s vnějším a vnitřním závitem</t>
  </si>
  <si>
    <t>1462147410</t>
  </si>
  <si>
    <t>1756252774</t>
  </si>
  <si>
    <t>-360413497</t>
  </si>
  <si>
    <t>290</t>
  </si>
  <si>
    <t>1857652511</t>
  </si>
  <si>
    <t>1705912988</t>
  </si>
  <si>
    <t>-343389913</t>
  </si>
  <si>
    <t>-446458320</t>
  </si>
  <si>
    <t>-1140846820</t>
  </si>
  <si>
    <t>330541527</t>
  </si>
  <si>
    <t>1851456501</t>
  </si>
  <si>
    <t>544594980</t>
  </si>
  <si>
    <t>2044127880</t>
  </si>
  <si>
    <t>725R03</t>
  </si>
  <si>
    <t>Výškově stavitelná hydromasážní vana</t>
  </si>
  <si>
    <t>2094149566</t>
  </si>
  <si>
    <t xml:space="preserve">Poznámka k položce:_x000d_
 Volně stojící vana  _x000d_
 SWL min. 500 kg  _x000d_
 Délka vnitřního prostoru vany min. 2 150 mm _x000d_
 Pro osoby o hmotnosti do 182 kg _x000d_
 Ergonomický tvar vany rozšířený v tělové části _x000d_
 Hydromasáž s nastavitelnou hydromasážní tryskou nebo hydromasážní hadicí s nastavitelným tlakem _x000d_
vody a vzduchu _x000d_
 Vana vyrobená ze skleněných vláken, povrch s pryskyřičným povlakem bez pórů _x000d_
 Elektrická regulace výšky vany _x000d_
 Rozsah zdvihu min. 400 mm _x000d_
 Všechny funkce ovládané z ovládacího panelu _x000d_
 Funkce automatického napouštění vody _x000d_
 Možností nastavení min. 3 úrovní výšky hladiny, nízká, normální, vysoká _x000d_
 Automatické vypnutí sprchy po 15 minutách  _x000d_
 Elektronická ochrana vypnutí vody, před opařením při dosažení nebezpečné teploty vody 45 C, min. 3 _x000d_
senzory _x000d_
 Digitální zobrazení teploty s možností regulace teploty vody pomocí tlačítek, plus, mínus _x000d_
 Zobrazení teploty napouštěné vody  _x000d_
 Zobrazení teploty vody ve vaně po napuštění _x000d_
 Sprcha s pistolovým uzávěrem _x000d_
 Integrovaná čistící a dezinfekční sprcha s možností dávkování a pistolovým uzávěrem _x000d_
 Vana s opěrkou chodidel nastavitelná min. 3 polohy _x000d_
 Přístup do vany ze dvou stran za použití zvedáku _x000d_
 Nouzové spuštění vany v případě výpadku el. proudu _x000d_
 Nastavitelný polštář s přísavkami _x000d_
 Rychlost odtoku vody min. 100 l/min. _x000d_
 Napájení 230 V</t>
  </si>
  <si>
    <t>1569919965</t>
  </si>
  <si>
    <t>1522296760</t>
  </si>
  <si>
    <t>596152782</t>
  </si>
  <si>
    <t>-1430895501</t>
  </si>
  <si>
    <t>-705024690</t>
  </si>
  <si>
    <t>-1498365104</t>
  </si>
  <si>
    <t>437369102</t>
  </si>
  <si>
    <t>-169526183</t>
  </si>
  <si>
    <t>-1774223984</t>
  </si>
  <si>
    <t>777936807</t>
  </si>
  <si>
    <t>806854305</t>
  </si>
  <si>
    <t>1156681626</t>
  </si>
  <si>
    <t>1955147342</t>
  </si>
  <si>
    <t>1904416546</t>
  </si>
  <si>
    <t>1878677119</t>
  </si>
  <si>
    <t>108571731</t>
  </si>
  <si>
    <t>1678831404</t>
  </si>
  <si>
    <t>2+1</t>
  </si>
  <si>
    <t>922474126</t>
  </si>
  <si>
    <t>-649487030</t>
  </si>
  <si>
    <t>2135844532</t>
  </si>
  <si>
    <t>-2007861730</t>
  </si>
  <si>
    <t>1540192704</t>
  </si>
  <si>
    <t>522240692</t>
  </si>
  <si>
    <t>54557617</t>
  </si>
  <si>
    <t>2043566385</t>
  </si>
  <si>
    <t>817087499</t>
  </si>
  <si>
    <t>2099848673</t>
  </si>
  <si>
    <t>1062825788</t>
  </si>
  <si>
    <t>238608544</t>
  </si>
  <si>
    <t>228640708</t>
  </si>
  <si>
    <t>-1338970098</t>
  </si>
  <si>
    <t>-1778399816</t>
  </si>
  <si>
    <t>734-02</t>
  </si>
  <si>
    <t>vyvyžovací ventil s vypouštěním STAD DN10</t>
  </si>
  <si>
    <t>736336303</t>
  </si>
  <si>
    <t>Ses.rozd./sběrač GTF-VSS, 4cest.bez skř.</t>
  </si>
  <si>
    <t>Skříň rozdělovače pod omítku P2WS</t>
  </si>
  <si>
    <t>736336813</t>
  </si>
  <si>
    <t xml:space="preserve">    D10 - VÍŘIVÝ ANEMOSTAT- PŘÍVOD VZDUCHU</t>
  </si>
  <si>
    <t xml:space="preserve">    D11 - TALÍŘOVÝ VENTIL ODVODNÍ  KOVOVÝ vč. zděře</t>
  </si>
  <si>
    <t xml:space="preserve">    D12 - ČTYŘHRANNÉ POTRUBÍ SKUPINY I. MATERIÁL POZINKOVANÝ PLECH</t>
  </si>
  <si>
    <t xml:space="preserve">    D13 - KRUHOVÉ POTRUBÍ SPIRO SAFE</t>
  </si>
  <si>
    <t xml:space="preserve">    D14 - OHEBNÉ HADICE   BEZ IZOLACE</t>
  </si>
  <si>
    <t xml:space="preserve">    D15 - OHEBNÉ HADICE S TEP. IZOLACÍ</t>
  </si>
  <si>
    <t xml:space="preserve">    D16 - REVIZNÍ DVÍŘKA DO PODHLEDU</t>
  </si>
  <si>
    <t xml:space="preserve">    D17 - SPOJOVACÍ MATERIÁL</t>
  </si>
  <si>
    <t xml:space="preserve">    D18 - ZÁVĚSY, ZÁVĚSNÉ LIŠTY, ZÁVITOVÉ TYČE,ZÁVĚSY, KRUHOVÉ ZÁVĚSY,HMOŽDINKY</t>
  </si>
  <si>
    <t xml:space="preserve">D19 - Zařízení 2 - Chlazení </t>
  </si>
  <si>
    <t xml:space="preserve">    D20 - KLIMATIZACE S PROMĚNNOU TEPLOTOU CHLADIVA  A PROMĚNNÝM PRŮTOKEM CHLADIVA</t>
  </si>
  <si>
    <t xml:space="preserve">    D21 - Venkovní kondenzační jednotka Multi V s, 400V, R410A, např. typu </t>
  </si>
  <si>
    <t xml:space="preserve">    D22 - Vnitřní kazetová jednotka se 4 směrným výdechem</t>
  </si>
  <si>
    <t>D23 - Izolace tepelné</t>
  </si>
  <si>
    <t xml:space="preserve">    D24 - TEPELNÉ IZOLACE POTRUBÍ KAUČUKEM S AL POLEPEM</t>
  </si>
  <si>
    <t xml:space="preserve">    D25 - TEPELNÉ IZOLACE POTRUBÍ DLE OZNAČENÍ NA VÝKRESU: IZOLACE POTRUBÍ DESKOU Z MIN. PLSTI KONSTRUKCE Z PO</t>
  </si>
  <si>
    <t>D26 - Hodinové zúčtovací sazby</t>
  </si>
  <si>
    <t xml:space="preserve">    D27 - HODINOVÉ ZÚČTOVACÍ SAZBY-</t>
  </si>
  <si>
    <t xml:space="preserve">    D28 - PŘÍPRAVA KE KOMPLEXNÍMU</t>
  </si>
  <si>
    <t xml:space="preserve">    D29 - VYZKOUŠENÍ,OŽIVENÍ A</t>
  </si>
  <si>
    <t>Poznámka k položce:_x000d_
VZT rekuperační jednotka, vnitřní podstropní provedení, vč. MaR. Vp/Vo= 950/950m3/h, 2x reg. klapka vč. SP, filtrace F7, G4,dpext=300/300 Pa, EC motory Pi=0,49+0,43kW/230V, deskový rekuperační výměník se suchou účinností 76,1%, el. ohřívač, G=222kg, 3Px32A, jistič 30A, poloha dle výkresu, MaR s napojením na Modbus</t>
  </si>
  <si>
    <t>VAV regulátor, D=250, 740m3/h</t>
  </si>
  <si>
    <t>VAV regulátor, D=100, 80m3/h</t>
  </si>
  <si>
    <t>VAV regulátor, D=100, 90m3/h</t>
  </si>
  <si>
    <t>Stropní přívodní vyústka 250x90 Vp=30m3/h, např. typu: EDF-M, vč. přívodního boxu, barva a typ dle konzultace s investorem</t>
  </si>
  <si>
    <t>VÍŘIVÝ ANEMOSTAT- PŘÍVOD VZDUCHU</t>
  </si>
  <si>
    <t xml:space="preserve">Vířivá vyústka s nastavitelnými lamelami,  včetně plenum boxu, regulace množství vzduchu, Vp=185m3/h</t>
  </si>
  <si>
    <t>Pol74</t>
  </si>
  <si>
    <t>do obvodu 1050 30% tvarovek</t>
  </si>
  <si>
    <t>Pol75</t>
  </si>
  <si>
    <t>do průměru200 30% tvarovek</t>
  </si>
  <si>
    <t>Pol76</t>
  </si>
  <si>
    <t>do průměru280 10% tvarovek</t>
  </si>
  <si>
    <t>např. typu ARNU18, Qch= 5,6kW</t>
  </si>
  <si>
    <t>např. typu ARNU07, Qch= 2,1kW</t>
  </si>
  <si>
    <t>Pol77</t>
  </si>
  <si>
    <t>1494519593</t>
  </si>
  <si>
    <t>D1 - Dodávky rozvaděče RHSO03</t>
  </si>
  <si>
    <t xml:space="preserve">    D6 - SILOVÉ KABELY S MALÝM MNOŽSTVÍM UVOLNĚNÉHO TEPLA PŘI POŽÁRU</t>
  </si>
  <si>
    <t xml:space="preserve">    D7 - BEZHALOGENOVÉ SILOVÉ KABELY  S TŘÍDOU B2caS1d0</t>
  </si>
  <si>
    <t xml:space="preserve">    D8 - KRABICE PŘÍSTROJOVÁ POD OMÍTKU</t>
  </si>
  <si>
    <t xml:space="preserve">    D9 - TRUBKA TUHÁ STŘEDNÍ MECHANICKÁ ODOLNOST ŠEDÁ</t>
  </si>
  <si>
    <t xml:space="preserve">    D10 - KABELOVÝ ŽLAB VČ. DÍLŮ A PŘÍSLUŠENSTVÍ, ŽÁROVÝ ZINEK</t>
  </si>
  <si>
    <t xml:space="preserve">    D11 - VYSEKANI KAPES VE ZDIVU</t>
  </si>
  <si>
    <t xml:space="preserve">    D12 - CIHELNEM PRO KRABICE</t>
  </si>
  <si>
    <t xml:space="preserve">    D13 - VYSEKANI RYH VE ZDIVU</t>
  </si>
  <si>
    <t xml:space="preserve">    D14 - CIHELNEM - HLOUBKA 30mm</t>
  </si>
  <si>
    <t xml:space="preserve">    D15 - ZÁSUVKA DOMOVNÍ, BARVA BÍLÁ, KOMPLETNÍ</t>
  </si>
  <si>
    <t xml:space="preserve">    D16 - ZÁSUVKA NASTĚNNÁ IP44</t>
  </si>
  <si>
    <t xml:space="preserve">    D17 - OCELOVÝ PÁSEK POZINKOVANÝ</t>
  </si>
  <si>
    <t xml:space="preserve">    D18 - PODPĚRA VEDENÍ</t>
  </si>
  <si>
    <t xml:space="preserve">    D24 - KABEL SILOVÝ,IZOLACE PVC</t>
  </si>
  <si>
    <t xml:space="preserve">    D26 - TUHÁ CHRÁNIČKA </t>
  </si>
  <si>
    <t>Dodávky rozvaděče RHSO03</t>
  </si>
  <si>
    <t>Svítidlo F1 - LED prachotěsné svítidlo, polyesterové tělo, opálový kryt, 11W, 1450lm, 4000K</t>
  </si>
  <si>
    <t>PRAFlaSafe X-J 5x4 RE , pevně</t>
  </si>
  <si>
    <t>CYKY-J 5x6 mm2 , pevně</t>
  </si>
  <si>
    <t>KABELOVÝ ŽLAB VČ. DÍLŮ A PŘÍSLUŠENSTVÍ, ŽÁROVÝ ZINEK</t>
  </si>
  <si>
    <t>CYKY-J 4x25 mm2 , pevně</t>
  </si>
  <si>
    <t xml:space="preserve">TUHÁ CHRÁNIČKA </t>
  </si>
  <si>
    <t>-1276611607</t>
  </si>
  <si>
    <t>D1 - Montážní materiál a práce sestra SO03 - pacient</t>
  </si>
  <si>
    <t>Montážní materiál a práce sestra SO03 - pacient</t>
  </si>
  <si>
    <t>Volací šňůra IP</t>
  </si>
  <si>
    <t>Komunikační jednotka s displejem</t>
  </si>
  <si>
    <t>Zásuvka volací šňůry s tlačítkem IP</t>
  </si>
  <si>
    <t>Instalační rámeček velký</t>
  </si>
  <si>
    <t>Instalační rámeček malý</t>
  </si>
  <si>
    <t>-1679791263</t>
  </si>
  <si>
    <t>298839038</t>
  </si>
  <si>
    <t>SO 04 - ROZŠÍŘENÍ KOMUNIKACE, PARKOVACÍ STÁNÍ A ZPEVNĚNÉ PLOCHY</t>
  </si>
  <si>
    <t xml:space="preserve">D.1.1 - Architektonicko-stavební řešení </t>
  </si>
  <si>
    <t>M - Práce a dodávky M</t>
  </si>
  <si>
    <t xml:space="preserve">    23-M - Montáže potrubí</t>
  </si>
  <si>
    <t>VRN - Vedlejší rozpočtové náklady</t>
  </si>
  <si>
    <t xml:space="preserve">    VRN4 - Inženýrská činnost</t>
  </si>
  <si>
    <t>113107322</t>
  </si>
  <si>
    <t>Odstranění podkladu z kameniva drceného tl přes 100 do 200 mm strojně pl do 50 m2</t>
  </si>
  <si>
    <t>-1467753825</t>
  </si>
  <si>
    <t>113154512</t>
  </si>
  <si>
    <t>Frézování živičného krytu tl 40 mm pruh š do 0,5 m pl do 500 m2</t>
  </si>
  <si>
    <t>1802742208</t>
  </si>
  <si>
    <t>113154514</t>
  </si>
  <si>
    <t>Frézování živičného krytu tl 60 mm pruh š do 0,5 m pl do 500 m2</t>
  </si>
  <si>
    <t>503693556</t>
  </si>
  <si>
    <t>113202111</t>
  </si>
  <si>
    <t>Vytrhání obrub krajníků obrubníků stojatých</t>
  </si>
  <si>
    <t>1151418036</t>
  </si>
  <si>
    <t>122211101</t>
  </si>
  <si>
    <t>Odkopávky a prokopávky v hornině třídy těžitelnosti I, skupiny 3 ručně</t>
  </si>
  <si>
    <t>178458669</t>
  </si>
  <si>
    <t>"sanace podloží_odsouhlasení v dílenské dokumentaci" 45,54</t>
  </si>
  <si>
    <t>"zemní práce_skladby ZP" 52,5</t>
  </si>
  <si>
    <t>122251104</t>
  </si>
  <si>
    <t>Odkopávky a prokopávky nezapažené v hornině třídy těžitelnosti I skupiny 3 objem do 500 m3 strojně</t>
  </si>
  <si>
    <t>2098814939</t>
  </si>
  <si>
    <t>"sanace podloží_odsouhlasení v dílenské dokumentaci" 106,26</t>
  </si>
  <si>
    <t>"zemní práce_skladby ZP" 122,5</t>
  </si>
  <si>
    <t>334551095</t>
  </si>
  <si>
    <t>"sanace podloží_odsouhlasení v dílenské dokumentaci" 106,26+45,54</t>
  </si>
  <si>
    <t>"zemní práce_skladby ZP" 122,5+52,5</t>
  </si>
  <si>
    <t>738638356</t>
  </si>
  <si>
    <t>326,8*10 'Přepočtené koeficientem množství</t>
  </si>
  <si>
    <t>-1333883424</t>
  </si>
  <si>
    <t>-1267252812</t>
  </si>
  <si>
    <t>311027483</t>
  </si>
  <si>
    <t>-1611599733</t>
  </si>
  <si>
    <t>-1094427821</t>
  </si>
  <si>
    <t>"sanace podloží_odsouhlasení v dílenské dokumentaci" (274,12+120,67)</t>
  </si>
  <si>
    <t>"skladby ZP" (130,2+100,0+9,7+156,6)</t>
  </si>
  <si>
    <t>211531111</t>
  </si>
  <si>
    <t>Výplň odvodňovacích žeber nebo trativodů kamenivem hrubým drceným frakce 16 až 63 mm</t>
  </si>
  <si>
    <t>-181802526</t>
  </si>
  <si>
    <t>211971110</t>
  </si>
  <si>
    <t>Zřízení opláštění žeber nebo trativodů geotextilií v rýze nebo zářezu sklonu do 1:2</t>
  </si>
  <si>
    <t>-1400327891</t>
  </si>
  <si>
    <t>69311081</t>
  </si>
  <si>
    <t>geotextilie netkaná separační, ochranná, filtrační, drenážní PES 300g/m2</t>
  </si>
  <si>
    <t>1166995832</t>
  </si>
  <si>
    <t>112*1,1845 'Přepočtené koeficientem množství</t>
  </si>
  <si>
    <t>212755214</t>
  </si>
  <si>
    <t>Trativody z drenážních trubek plastových flexibilních D 100 mm bez lože</t>
  </si>
  <si>
    <t>-1979520017</t>
  </si>
  <si>
    <t>564670449</t>
  </si>
  <si>
    <t>"skladby ZP_s dlážděným krytem" (130,2+100,0+9,7)</t>
  </si>
  <si>
    <t>537801027</t>
  </si>
  <si>
    <t>131,5+130,2</t>
  </si>
  <si>
    <t>564851013</t>
  </si>
  <si>
    <t>Podklad ze štěrkodrtě ŠD plochy do 100 m2 tl 170 mm</t>
  </si>
  <si>
    <t>-762441339</t>
  </si>
  <si>
    <t>564851014</t>
  </si>
  <si>
    <t>Podklad ze štěrkodrtě ŠD plochy do 100 m2 tl 180 mm</t>
  </si>
  <si>
    <t>-244010336</t>
  </si>
  <si>
    <t>564871011</t>
  </si>
  <si>
    <t>Podklad ze štěrkodrtě ŠD plochy do 100 m2 tl 250 mm</t>
  </si>
  <si>
    <t>-1740594829</t>
  </si>
  <si>
    <t>130,9+143,22</t>
  </si>
  <si>
    <t>564871016</t>
  </si>
  <si>
    <t>Podklad ze štěrkodrtě ŠD plochy do 100 m2 tl 300 mm</t>
  </si>
  <si>
    <t>217186164</t>
  </si>
  <si>
    <t>"sanace podloží_odsouhlasení v dílenské dokumentaci" 274,12+120,67</t>
  </si>
  <si>
    <t>565145101</t>
  </si>
  <si>
    <t>Asfaltový beton vrstva podkladní ACP 16 (obalované kamenivo OKS) tl 60 mm š do 1,5 m</t>
  </si>
  <si>
    <t>-305702411</t>
  </si>
  <si>
    <t>573191111</t>
  </si>
  <si>
    <t>Postřik infiltrační kationaktivní emulzí v množství do 1 kg/m2</t>
  </si>
  <si>
    <t>-1403968323</t>
  </si>
  <si>
    <t>573231107</t>
  </si>
  <si>
    <t>Postřik živičný spojovací ze silniční emulze v množství 0,40 kg/m2</t>
  </si>
  <si>
    <t>72068947</t>
  </si>
  <si>
    <t>577134111</t>
  </si>
  <si>
    <t>Asfaltový beton vrstva obrusná ACO 11+ (ABS) tl 40 mm š do 3 m z nemodifikovaného asfaltu</t>
  </si>
  <si>
    <t>-468485359</t>
  </si>
  <si>
    <t>596212220</t>
  </si>
  <si>
    <t>Kladení zámkové dlažby pozemních komunikací ručně tl 80 mm skupiny B pl do 50 m2</t>
  </si>
  <si>
    <t>-1648036793</t>
  </si>
  <si>
    <t>59245224R</t>
  </si>
  <si>
    <t>dlažba zámková betonová color reliéfní tl. 80 mm</t>
  </si>
  <si>
    <t>-1330067659</t>
  </si>
  <si>
    <t>9,7*1,1 'Přepočtené koeficientem množství</t>
  </si>
  <si>
    <t>596212221</t>
  </si>
  <si>
    <t>Kladení zámkové dlažby pozemních komunikací ručně tl 80 mm skupiny B pl přes 50 do 100 m2</t>
  </si>
  <si>
    <t>-942509564</t>
  </si>
  <si>
    <t>59245013R</t>
  </si>
  <si>
    <t>dlažba zámková betonová tl 80mm _ (parkoviště)</t>
  </si>
  <si>
    <t>-1184250408</t>
  </si>
  <si>
    <t>130,2*1,1 'Přepočtené koeficientem množství</t>
  </si>
  <si>
    <t>-1122259728</t>
  </si>
  <si>
    <t>59245030R</t>
  </si>
  <si>
    <t>dlažba betonová 200x200mm tl 80mm bez zkosených hran _ (chodník)</t>
  </si>
  <si>
    <t>-642366393</t>
  </si>
  <si>
    <t>100*1,1 'Přepočtené koeficientem množství</t>
  </si>
  <si>
    <t>9141111R1</t>
  </si>
  <si>
    <t>Dodávka a montáž svislé dopravní značky včetně základového prvku _ IP12 + E13</t>
  </si>
  <si>
    <t>166680366</t>
  </si>
  <si>
    <t>Poznámka k položce:_x000d_
JC obsahuje : kompletní systémové dodávky a provedení dle specifikace PD a TZ včetně všech přímo souvisejících prací/činností a dodávek/doplňků/příslušenství.</t>
  </si>
  <si>
    <t>9141111R2</t>
  </si>
  <si>
    <t>Dodávka a montáž vodorovného dopravní značky _ V12b (0,125)</t>
  </si>
  <si>
    <t>kpl.</t>
  </si>
  <si>
    <t>-1760820107</t>
  </si>
  <si>
    <t>9141111R3</t>
  </si>
  <si>
    <t>Dodávka a montáž vodorovného dopravní značky _ Piktogram 225 - ZTP</t>
  </si>
  <si>
    <t>-1038536948</t>
  </si>
  <si>
    <t>916111123</t>
  </si>
  <si>
    <t>Osazení obruby z drobných kostek s boční opěrou do lože z betonu prostého</t>
  </si>
  <si>
    <t>-1074741950</t>
  </si>
  <si>
    <t>58381007R</t>
  </si>
  <si>
    <t xml:space="preserve">kostka dlažební žula drobná 10/10 _ specifikace dle PD a TZ </t>
  </si>
  <si>
    <t>2022191424</t>
  </si>
  <si>
    <t>Poznámka k položce:_x000d_
JC , zahrnuje také náklady na specifikaci bet. lože a opěry : min C 16/20 XF1</t>
  </si>
  <si>
    <t>23,2*0,11 'Přepočtené koeficientem množství</t>
  </si>
  <si>
    <t>916131113</t>
  </si>
  <si>
    <t>Osazení silničního obrubníku betonového ležatého s boční opěrou do lože z betonu prostého</t>
  </si>
  <si>
    <t>1230133195</t>
  </si>
  <si>
    <t>59217032R</t>
  </si>
  <si>
    <t>obrubník silniční betonový 150x150mm_specifikace dle PD a TZ</t>
  </si>
  <si>
    <t>700573505</t>
  </si>
  <si>
    <t>29,6*1,1 'Přepočtené koeficientem množství</t>
  </si>
  <si>
    <t>745281927</t>
  </si>
  <si>
    <t>59217076R</t>
  </si>
  <si>
    <t>obrubník silniční betonový přechodový 150x250mm_specifikace dle PD a TZ</t>
  </si>
  <si>
    <t>1030757161</t>
  </si>
  <si>
    <t>5*1,1 'Přepočtené koeficientem množství</t>
  </si>
  <si>
    <t>916131213</t>
  </si>
  <si>
    <t>Osazení silničního obrubníku betonového stojatého s boční opěrou do lože z betonu prostého</t>
  </si>
  <si>
    <t>1750699156</t>
  </si>
  <si>
    <t>59217031R</t>
  </si>
  <si>
    <t>obrubník silniční betonový 150x250mm_specifikace dle PD a TZ</t>
  </si>
  <si>
    <t>-599142137</t>
  </si>
  <si>
    <t>26,3*1,1 'Přepočtené koeficientem množství</t>
  </si>
  <si>
    <t>916133112</t>
  </si>
  <si>
    <t>Osazení silničního obrubníku betonového kruhového do lože z betonu prostého s boční opěrou</t>
  </si>
  <si>
    <t>-1665106875</t>
  </si>
  <si>
    <t>59217052R</t>
  </si>
  <si>
    <t xml:space="preserve">obrubník betonový kruhový silniční  oblouk R=0,50 m _ specifikace dle PD a TZ </t>
  </si>
  <si>
    <t>245636352</t>
  </si>
  <si>
    <t>2*1,1 'Přepočtené koeficientem množství</t>
  </si>
  <si>
    <t>916231213</t>
  </si>
  <si>
    <t>Osazení chodníkového obrubníku betonového stojatého s boční opěrou do lože z betonu prostého</t>
  </si>
  <si>
    <t>1115845037</t>
  </si>
  <si>
    <t>59217016R</t>
  </si>
  <si>
    <t>obrubník betonový chodníkový 80x250mm _ specifikace dle PD a TZ</t>
  </si>
  <si>
    <t>1727300574</t>
  </si>
  <si>
    <t>68,6*1,1 'Přepočtené koeficientem množství</t>
  </si>
  <si>
    <t>919112111</t>
  </si>
  <si>
    <t>Řezání dilatačních spár š 4 mm hl do 60 mm příčných nebo podélných v živičném krytu</t>
  </si>
  <si>
    <t>1031338903</t>
  </si>
  <si>
    <t>919122122</t>
  </si>
  <si>
    <t>Těsnění spár zálivkou za tepla pro komůrky š do 15 mm hl do 30 mm s těsnicím profilem</t>
  </si>
  <si>
    <t>1507266071</t>
  </si>
  <si>
    <t>2141267969</t>
  </si>
  <si>
    <t>"sanace podloží_odsouhlasení v dílenské dokumentaci" 328,944+144,804</t>
  </si>
  <si>
    <t>919735111</t>
  </si>
  <si>
    <t>Řezání stávajícího živičného krytu hl do 50 mm</t>
  </si>
  <si>
    <t>1847051100</t>
  </si>
  <si>
    <t>919735112</t>
  </si>
  <si>
    <t>Řezání stávajícího živičného krytu hl přes 50 do 100 mm</t>
  </si>
  <si>
    <t>1840113388</t>
  </si>
  <si>
    <t>997013R31</t>
  </si>
  <si>
    <t xml:space="preserve">Poplatek za uložení na skládce (skládkovné) stavebního odpadu bez rozlišení </t>
  </si>
  <si>
    <t>-187183980</t>
  </si>
  <si>
    <t>Poznámka k položce:_x000d_
Jednotková cena stanovena pro stavební odpad BEZ ROZLIŠENÍ _včetně nebezpečných odpadů._x000d_
----------------------------------------------------------------------------------------------------------------------</t>
  </si>
  <si>
    <t>997321511</t>
  </si>
  <si>
    <t>Vodorovná doprava suti a vybouraných hmot po suchu do 1 km</t>
  </si>
  <si>
    <t>-1471276126</t>
  </si>
  <si>
    <t>997321519</t>
  </si>
  <si>
    <t>Příplatek ZKD 1 km vodorovné dopravy suti a vybouraných hmot po suchu</t>
  </si>
  <si>
    <t>-1287246362</t>
  </si>
  <si>
    <t>23,248*20 'Přepočtené koeficientem množství</t>
  </si>
  <si>
    <t>998223011</t>
  </si>
  <si>
    <t>Přesun hmot pro pozemní komunikace s krytem dlážděným</t>
  </si>
  <si>
    <t>524199696</t>
  </si>
  <si>
    <t>Práce a dodávky M</t>
  </si>
  <si>
    <t>23-M</t>
  </si>
  <si>
    <t>Montáže potrubí</t>
  </si>
  <si>
    <t>230202032</t>
  </si>
  <si>
    <t>Montáž chráničky plastové průměru přes 63 do 110 mm</t>
  </si>
  <si>
    <t>-468591570</t>
  </si>
  <si>
    <t>34571849R</t>
  </si>
  <si>
    <t>chránička HDPE zemní zodolněná 34/40mm osazená mikotrubičkami 5x D 10/8mm</t>
  </si>
  <si>
    <t>473583490</t>
  </si>
  <si>
    <t>49*1,1 'Přepočtené koeficientem množství</t>
  </si>
  <si>
    <t>VRN</t>
  </si>
  <si>
    <t>Vedlejší rozpočtové náklady</t>
  </si>
  <si>
    <t>VRN4</t>
  </si>
  <si>
    <t>Inženýrská činnost</t>
  </si>
  <si>
    <t>043154000</t>
  </si>
  <si>
    <t>Zkoušky hutnicí</t>
  </si>
  <si>
    <t>1024</t>
  </si>
  <si>
    <t>389582760</t>
  </si>
  <si>
    <t>SO 05 - PRODLOUŽENÍ VEŘEJNÉHO CHODNÍKU</t>
  </si>
  <si>
    <t>113106123</t>
  </si>
  <si>
    <t>Rozebrání dlažeb ze zámkových dlaždic komunikací pro pěší ručně</t>
  </si>
  <si>
    <t>-998467147</t>
  </si>
  <si>
    <t>113107122</t>
  </si>
  <si>
    <t>Odstranění podkladu z kameniva drceného tl přes 100 do 200 mm ručně</t>
  </si>
  <si>
    <t>49139425</t>
  </si>
  <si>
    <t>"sanace podloží_odsouhlasení v dílenské dokumentaci" 13,93</t>
  </si>
  <si>
    <t>"zemní práce_skladby ZP" 17,64</t>
  </si>
  <si>
    <t>122251101</t>
  </si>
  <si>
    <t>Odkopávky a prokopávky nezapažené v hornině třídy těžitelnosti I skupiny 3 objem do 20 m3 strojně</t>
  </si>
  <si>
    <t>-349394374</t>
  </si>
  <si>
    <t>"sanace podloží_odsouhlasení v dílenské dokumentaci" 5,97</t>
  </si>
  <si>
    <t>"zemní práce_skladby ZP" 7,56</t>
  </si>
  <si>
    <t>"sanace podloží_odsouhlasení v dílenské dokumentaci" 5,97+13,93</t>
  </si>
  <si>
    <t>"zemní práce_skladby ZP" 17,64+7,56</t>
  </si>
  <si>
    <t>45,1*10 'Přepočtené koeficientem množství</t>
  </si>
  <si>
    <t>3,5*1,1 'Přepočtené koeficientem množství</t>
  </si>
  <si>
    <t>"sanace podloží_odsouhlasení v dílenské dokumentaci" 19,9</t>
  </si>
  <si>
    <t>"zemní práce_skladby ZP" 1,7+28,1+31,2+7,0</t>
  </si>
  <si>
    <t>"skladby ZP_s dlážděným krytem" (66,3)</t>
  </si>
  <si>
    <t>7*1,1 'Přepočtené koeficientem množství</t>
  </si>
  <si>
    <t>-743072743</t>
  </si>
  <si>
    <t xml:space="preserve">dlažba zámková betonová tl 80mm </t>
  </si>
  <si>
    <t>29,8*1,1 'Přepočtené koeficientem množství</t>
  </si>
  <si>
    <t>-73060203</t>
  </si>
  <si>
    <t xml:space="preserve">dlažba betonová 200x200mm tl 80mm bez zkosených hran </t>
  </si>
  <si>
    <t>31,2*1,1 'Přepočtené koeficientem množství</t>
  </si>
  <si>
    <t>5,3*1,1 'Přepočtené koeficientem množství</t>
  </si>
  <si>
    <t>38,6*1,1 'Přepočtené koeficientem množství</t>
  </si>
  <si>
    <t>"sanace podloží_odsouhlasení v dílenské dokumentaci" 79,56</t>
  </si>
  <si>
    <t>1,325*20 'Přepočtené koeficientem množství</t>
  </si>
  <si>
    <t>SO 06 - OPLOCENÍ</t>
  </si>
  <si>
    <t>131111333</t>
  </si>
  <si>
    <t>Vrtání jamek pro plotové sloupky D přes 200 do 300 mm ručně s motorovým vrtákem</t>
  </si>
  <si>
    <t>142410299</t>
  </si>
  <si>
    <t>"plotové sloupky" (0,9)*115</t>
  </si>
  <si>
    <t>131213701</t>
  </si>
  <si>
    <t>Hloubení nezapažených jam v soudržných horninách třídy těžitelnosti I skupiny 3 ručně</t>
  </si>
  <si>
    <t>-1831330812</t>
  </si>
  <si>
    <t>"zděné pilíře" (0,75*0,75*0,9)*2*6</t>
  </si>
  <si>
    <t>"plotové sloupky" 3,14*(0,15*0,15)*(0,9)*115</t>
  </si>
  <si>
    <t>13,387*10 'Přepočtené koeficientem množství</t>
  </si>
  <si>
    <t>"zděné pilíře" (0,75*0,75*0,9)*1*6</t>
  </si>
  <si>
    <t>3,038*1,1 'Přepočtené koeficientem množství</t>
  </si>
  <si>
    <t>1270133725</t>
  </si>
  <si>
    <t>"plotové sloupky" 3,14*(0,15*0,15)*0,1*115</t>
  </si>
  <si>
    <t>275313811</t>
  </si>
  <si>
    <t>Základové patky z betonu tř. C 25/30</t>
  </si>
  <si>
    <t>169335478</t>
  </si>
  <si>
    <t>Poznámka k položce:_x000d_
Specifikace betonu : C 25/30 XC2</t>
  </si>
  <si>
    <t>"plotové sloupky" 3,14*(0,15*0,15)*(0,8)*115</t>
  </si>
  <si>
    <t>-1057007559</t>
  </si>
  <si>
    <t>"zděné pilíře" (0,75*0,75*0,8)*6</t>
  </si>
  <si>
    <t>-1156515689</t>
  </si>
  <si>
    <t>"zděné pilíře" (0,75*4*0,8)*6</t>
  </si>
  <si>
    <t>597428102</t>
  </si>
  <si>
    <t>-144278045</t>
  </si>
  <si>
    <t>348273131</t>
  </si>
  <si>
    <t>Plotový sloupek 400x200 mm z tvarovek hladkých přírodních včetně spárování a výplně betonem</t>
  </si>
  <si>
    <t>-1423726698</t>
  </si>
  <si>
    <t>34827361R</t>
  </si>
  <si>
    <t>Sloupová hlavice 500x300x60 mm z tvarovek broušených přírodních</t>
  </si>
  <si>
    <t>77705566</t>
  </si>
  <si>
    <t>985331212</t>
  </si>
  <si>
    <t>Dodatečné vlepování betonářské výztuže D 10 mm do chemické malty včetně vyvrtání otvoru</t>
  </si>
  <si>
    <t>1503959415</t>
  </si>
  <si>
    <t>998232110</t>
  </si>
  <si>
    <t>Přesun hmot pro oplocení zděné z cihel nebo tvárnic v do 3 m</t>
  </si>
  <si>
    <t>1338243495</t>
  </si>
  <si>
    <t xml:space="preserve">Dodávka a provedení _ systémové oplocení </t>
  </si>
  <si>
    <t>1898385247</t>
  </si>
  <si>
    <t>Poznámka k položce:_x000d_
JC obsahuje : kompletní systémové dodávky a provedení dle specifikace PD a TZ včetně všech přímo souvisejících prací/činností a dodávek/doplňků/příslušenství_x000d_
Upřesnění dle TZ:_x000d_
Nové oplocení je navrženo s 3D plotovým panelem. Sloupky jsou obdélníkového průřezu o rozm. 60x40 mm, síla stěny 1,5 mm, součástí sloupku je PVC čepička. Sloupek je zinkovaný, poplastovaný v barvě antracit. Celková dálka sloupku je 2,1 m.</t>
  </si>
  <si>
    <t>767015R02</t>
  </si>
  <si>
    <t xml:space="preserve">Dodávka a provedení _ jednokřídlová branka 900/1530 mm </t>
  </si>
  <si>
    <t>870478704</t>
  </si>
  <si>
    <t>767015R02.</t>
  </si>
  <si>
    <t xml:space="preserve">Dodávka a provedení _ jednokřídlová branka 1100/1530 mm </t>
  </si>
  <si>
    <t>466607038</t>
  </si>
  <si>
    <t>767015R03</t>
  </si>
  <si>
    <t xml:space="preserve">Dodávka a provedení _ dvoukřídlá otevíravá brána  3500/1530 mm </t>
  </si>
  <si>
    <t>932133456</t>
  </si>
  <si>
    <t>991015R01</t>
  </si>
  <si>
    <t xml:space="preserve">D+M _ poštovní schránka _ 390/400/105 mm </t>
  </si>
  <si>
    <t>1184969129</t>
  </si>
  <si>
    <t>Poznámka k položce:_x000d_
JC bsahuje :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</si>
  <si>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991015R02</t>
  </si>
  <si>
    <t xml:space="preserve">D+M _ skříň "elektro" do plotového pilíře </t>
  </si>
  <si>
    <t>-1208808811</t>
  </si>
  <si>
    <t>991015R03</t>
  </si>
  <si>
    <t xml:space="preserve">D+M _ skříň "HUP" do plotového pilíře </t>
  </si>
  <si>
    <t>-1507660207</t>
  </si>
  <si>
    <t xml:space="preserve">SO 07 - TERÉNNÍ A SADOVÉ ÚPRAVY </t>
  </si>
  <si>
    <t>D1 - Vegetační úpravy</t>
  </si>
  <si>
    <t xml:space="preserve">D2 - KA.01 - TRÁVNÍK </t>
  </si>
  <si>
    <t>D5 - KA.03 - VÝSADBY TVALKOVÝCH ZÁHONŮ A ŽIVÝCH PLOTŮ</t>
  </si>
  <si>
    <t xml:space="preserve">D7 - KA.05 – VÝSADBA STROMŮ </t>
  </si>
  <si>
    <t>Vegetační úpravy</t>
  </si>
  <si>
    <t>01.1</t>
  </si>
  <si>
    <t>Přípravné práce</t>
  </si>
  <si>
    <t>-1367910426</t>
  </si>
  <si>
    <t>Poznámka k položce:_x000d_
JC obsahuje: kompletní provedení včetně všech přímo souvisejících prací / dodávek !!_(ROZSAH / KOMPLETNÍ SPECIFIKACE _ VZTAŽENO NA m2 plochy)_x000d_
---------------------------------------------------------------------------------------------------------------------------------------------------------------------------------------_x000d_
Přípravné práce: Sběr, odklizení a odvoz veškerých materiálů, Týká se (zbytkových) stavebních materiálů, štěrku, neukotvených kabelů a potrubí apod., a to jak v nadzemní, tak podzemní úrovni. dále odstranění zbytků kořenů a kmenů o velikosti nad 3cm. Půdu nevhodnou pro předpokládané využití ploch je nutné vyměnit. Pláň podkladu v místě zakládání na rostlém terénu bude zarovnaná a na celé ploše rozrušená do hloubky 0,5m. Celá plocha bude urovnaná. Případnou buřinu je nutno velkoplošně odstranit. Vytyčení všech horizontálních i vertikálních tvarů, jež mají být v rámci projektu realizovány</t>
  </si>
  <si>
    <t xml:space="preserve">KA.01 - TRÁVNÍK </t>
  </si>
  <si>
    <t>01.10</t>
  </si>
  <si>
    <t>Dokončovací práce</t>
  </si>
  <si>
    <t>-646064006</t>
  </si>
  <si>
    <t xml:space="preserve">Poznámka k položce:_x000d_
JC obsahuje: kompletní provedení včetně všech přímo souvisejících prací / dodávek !!_(ROZSAH / KOMPLETNÍ SPECIFIKACE _ VZTAŽENO NA m2 plochy)_x000d_
---------------------------------------------------------------------------------------------------------------------------------------------------------------------------------------_x000d_
Upřesnění: _x000d_
-hnojenie dusíkem 	(hnojení (5 g dusíku/m²))_x000d_
-jednorázová zálievka (5l/m² záklievka v priebehu 1h) _x000d_
_x000d_
_x000d_
_x000d_
</t>
  </si>
  <si>
    <t>"rozsah viz PD a TZ" 1495,6</t>
  </si>
  <si>
    <t>01.10.01</t>
  </si>
  <si>
    <t xml:space="preserve">Plošná úprava terénu (nerovnosti do 50 mm) </t>
  </si>
  <si>
    <t>1362094549</t>
  </si>
  <si>
    <t>01.10.02</t>
  </si>
  <si>
    <t>Úprava pláně bez zhutnění strojně</t>
  </si>
  <si>
    <t>569129460</t>
  </si>
  <si>
    <t>01.10.03</t>
  </si>
  <si>
    <t xml:space="preserve">Obdělání půdy vláčením </t>
  </si>
  <si>
    <t>-1070015468</t>
  </si>
  <si>
    <t>01.10.04</t>
  </si>
  <si>
    <t xml:space="preserve">Obdělání půdy hrabáním </t>
  </si>
  <si>
    <t>-785826228</t>
  </si>
  <si>
    <t>01.10.05</t>
  </si>
  <si>
    <t xml:space="preserve">Obdělání půdy válcování </t>
  </si>
  <si>
    <t>-1366224551</t>
  </si>
  <si>
    <t xml:space="preserve">Poznámka k položce:_x000d_
-zaválcováni finalního terénu po zapracováni osiva min. 2x_x000d_
</t>
  </si>
  <si>
    <t>"rozsah viz PD a TZ" 1495,6*2</t>
  </si>
  <si>
    <t>01.4</t>
  </si>
  <si>
    <t>Založení _ travnatých ploch (travní osivo)</t>
  </si>
  <si>
    <t>-1695956623</t>
  </si>
  <si>
    <t xml:space="preserve">Poznámka k položce:_x000d_
JC obsahuje: kompletní provedení včetně všech přímo souvisejících prací / dodávek !!_(ROZSAH / KOMPLETNÍ SPECIFIKACE _ VZTAŽENO NA m2 plochy)_x000d_
---------------------------------------------------------------------------------------------------------------------------------------------------------------------------------------_x000d_
-25g/m² - trávnaté osivo druhovo příbuzné současnému zložení </t>
  </si>
  <si>
    <t>01.5</t>
  </si>
  <si>
    <t xml:space="preserve">Ornice: (substrát/kompost: písek 1:1:2, tl. 175mm) </t>
  </si>
  <si>
    <t>1044401234</t>
  </si>
  <si>
    <t>Poznámka k položce:_x000d_
JC obsahuje: kompletní provedení včetně všech přímo souvisejících prací / dodávek !!_(ROZSAH / KOMPLETNÍ SPECIFIKACE _ VZTAŽENO NA m2 plochy)_x000d_
---------------------------------------------------------------------------------------------------------------------------------------------------------------------------------------</t>
  </si>
  <si>
    <t>01.8</t>
  </si>
  <si>
    <t>Příprava stanoviště</t>
  </si>
  <si>
    <t>363504857</t>
  </si>
  <si>
    <t xml:space="preserve">Poznámka k položce:_x000d_
JC obsahuje: kompletní provedení včetně všech přímo souvisejících prací / dodávek !!_(ROZSAH / KOMPLETNÍ SPECIFIKACE _ VZTAŽENO NA m2 plochy)_x000d_
---------------------------------------------------------------------------------------------------------------------------------------------------------------------------------------_x000d_
Upřesnění: _x000d_
(Před založením je daná plocha chemicky odplevelena na široko (postřik 5 l/ha) 2x (ekologickým herbicidem či manuálně), terén je plošně rozrušen např. rotačním kypřičem, vyplet vyrovnán a upraven. Před výsevem nízkých trávníků je rovněž potřebné provést hnojení umělým hnojivem na široko(30 – 60 g/m2 ). Hnojiva bude s vyrovnaným poměrem hlavních živin NPK, osivo mělce zapravíme hráběmi a následně uválíme (2x)._x000d_
</t>
  </si>
  <si>
    <t>KA.03 - VÝSADBY TVALKOVÝCH ZÁHONŮ A ŽIVÝCH PLOTŮ</t>
  </si>
  <si>
    <t>01.30</t>
  </si>
  <si>
    <t xml:space="preserve">Výsadba "smíšených trvalkových záhonů" </t>
  </si>
  <si>
    <t>1509538929</t>
  </si>
  <si>
    <t xml:space="preserve">Poznámka k položce:_x000d_
JC obsahuje: kompletní provedení včetně všech přímo souvisejících prací / dodávek !!_(ROZSAH / KOMPLETNÍ SPECIFIKACE _ VZTAŽENO NA  půdorysnou výsadbovou plochu)_x000d_
------------------------------------------------------------------------------------------------------------------------------------------------------------------------------------------------_x000d_
Upřesnění : _x000d_
-výsadbová příprava _x000d_
-výsadba_x000d_
- hnojivo 	_  do celého objemu substrátu bude přimíšen půdní kondicionér,obsahující kombinaci více jak 20 složek hydroabsorbentů, hnojiv a růstových prekurzorů.
Hydroabsorbenty musí zajistit vodu a živiny po dobu 8 let</t>
  </si>
  <si>
    <t>"viz STZ 1 - STZ 6" (30,8+11,6+7,2+19,2+1,8+9,8)</t>
  </si>
  <si>
    <t>01.30.1</t>
  </si>
  <si>
    <t xml:space="preserve">Výsadba "živých plotů </t>
  </si>
  <si>
    <t>-62158461</t>
  </si>
  <si>
    <t>1,0*(12,0+12,0+15,5+14,5+15,1+13,0+12,0)</t>
  </si>
  <si>
    <t>01.34</t>
  </si>
  <si>
    <t xml:space="preserve">Vegetační substrát (ornice: kompost: písek 1:1:1) </t>
  </si>
  <si>
    <t>1077509799</t>
  </si>
  <si>
    <t xml:space="preserve">Poznámka k položce:_x000d_
JC obsahuje: kompletní provedení včetně všech přímo souvisejících prací / dodávek !!_(ROZSAH / KOMPLETNÍ SPECIFIKACE _ VZTAŽENO NA  půdorysnou výsadbovou plochu)</t>
  </si>
  <si>
    <t>01.37</t>
  </si>
  <si>
    <t>836605347</t>
  </si>
  <si>
    <t xml:space="preserve">Poznámka k položce:_x000d_
JC obsahuje: kompletní provedení včetně všech přímo souvisejících prací / dodávek !!_(ROZSAH / KOMPLETNÍ SPECIFIKACE _ VZTAŽENO NA  půdorysnou výsadbovou plochu)_x000d_
---------------------------------------------------------------------------------------------------------------------------------------------------------------------------------------_x000d_
-příprava stanoviště: s aplikací tablet pomalu se rozpouštějícího hnojiva. _x000d_
-Přípravné výsadbové práce (zemní práce_výsadba do jamek)</t>
  </si>
  <si>
    <t>01.39</t>
  </si>
  <si>
    <t>1962490574</t>
  </si>
  <si>
    <t xml:space="preserve">Poznámka k položce:_x000d_
JC obsahuje: kompletní provedení včetně všech přímo souvisejících prací / dodávek !!_(ROZSAH / KOMPLETNÍ SPECIFIKACE _ VZTAŽENO NA  půdorysnou výsadbovou plochu)_x000d_
---------------------------------------------------------------------------------------------------------------------------------------------------------------------------------------_x000d_
Upřesnění:_x000d_
-po výsadbě bude provedena okopávka s odstraněním poškozených částí . Výsadba bude zalita._x000d_
-mulčování_5 cm vrstva štěpky / jemně drcené mulčovací borky_x000d_
-dočasní opora : dočasná opora pro rostliny_x000d_
-zálivka_x000d_
-Separační geotextilie</t>
  </si>
  <si>
    <t>014R01</t>
  </si>
  <si>
    <t>dodávka smíšených trvalkových záhonů (rostliny) (ve specifikaci PD a TZ včetně dopravy a přesunů)</t>
  </si>
  <si>
    <t>-1710048569</t>
  </si>
  <si>
    <t xml:space="preserve">Poznámka k položce:_x000d_
-rozsah vztažen na plochu "smíšených trvalkových záhonů" </t>
  </si>
  <si>
    <t>014R02</t>
  </si>
  <si>
    <t>dodávka "živých plotů" (ve specifikaci PD a TZ včetně dopravy a přesunů) _ spiraea x vanhouttei</t>
  </si>
  <si>
    <t>930145885</t>
  </si>
  <si>
    <t>Poznámka k položce:_x000d_
(rozsah vztažen na výsadbovou plochu)</t>
  </si>
  <si>
    <t>014R03</t>
  </si>
  <si>
    <t>dodávka "živých plotů" (ve specifikaci PD a TZ včetně dopravy a přesunů) _ forsythia x intermedia</t>
  </si>
  <si>
    <t>-508124305</t>
  </si>
  <si>
    <t>014R04</t>
  </si>
  <si>
    <t xml:space="preserve">dodávka "živých plotů" (ve specifikaci PD a TZ včetně dopravy a přesunů) _ prunus laurocerasus "etna" </t>
  </si>
  <si>
    <t>-2009338871</t>
  </si>
  <si>
    <t>014R05</t>
  </si>
  <si>
    <t>dodávka "živých plotů" (ve specifikaci PD a TZ včetně dopravy a přesunů) _ weigela hybrida</t>
  </si>
  <si>
    <t>-1584728090</t>
  </si>
  <si>
    <t>014R06</t>
  </si>
  <si>
    <t xml:space="preserve">dodávka "živých plotů" (ve specifikaci PD a TZ včetně dopravy a přesunů) _ deutzia x hybrida </t>
  </si>
  <si>
    <t>69975767</t>
  </si>
  <si>
    <t>014R07</t>
  </si>
  <si>
    <t>-330184122</t>
  </si>
  <si>
    <t>014R08</t>
  </si>
  <si>
    <t>dodávka "živých plotů" (ve specifikaci PD a TZ včetně dopravy a přesunů) _ physocarpus opulifolius "luteus"</t>
  </si>
  <si>
    <t>-692539906</t>
  </si>
  <si>
    <t xml:space="preserve">KA.05 – VÝSADBA STROMŮ </t>
  </si>
  <si>
    <t>01.53</t>
  </si>
  <si>
    <t>Výsadbová mísa bude vyplněna okolní vegetační směsí</t>
  </si>
  <si>
    <t>1315318436</t>
  </si>
  <si>
    <t>Poznámka k položce:_x000d_
JC obsahuje: kompletní provedení včetně všech přímo souvisejících prací / dodávek !!_(ROZSAH / KOMPLETNÍ SPECIFIKACE _ VZTAŽENO NA KUS STROMU / DŘEVINY)_x000d_
--------------------------------------------------------------------------------------------------------------------------------------------------------------------------------------------------------_x000d_
Upřesnění : min. 1,2 m³, hloubka 0,8m, 50% výměna půdy</t>
  </si>
  <si>
    <t>01.54</t>
  </si>
  <si>
    <t>Vegetační substrát (ornice:kompost:písek 1:1:1) tl. 400mm</t>
  </si>
  <si>
    <t>-2044483570</t>
  </si>
  <si>
    <t>Poznámka k položce:_x000d_
JC obsahuje: kompletní provedení včetně všech přímo souvisejících prací / dodávek !!_(ROZSAH / KOMPLETNÍ SPECIFIKACE _ VZTAŽENO NA KUS STROMU / DŘEVINY)_x000d_
--------------------------------------------------------------------------------------------------------------------------------------------------------------------------------------------------------</t>
  </si>
  <si>
    <t>01.55</t>
  </si>
  <si>
    <t>Spodní substrát (podorničí - propustné) tl. 400mm</t>
  </si>
  <si>
    <t>-263554976</t>
  </si>
  <si>
    <t>01.57</t>
  </si>
  <si>
    <t>648965746</t>
  </si>
  <si>
    <t xml:space="preserve">Poznámka k položce:_x000d_
JC obsahuje: kompletní provedení včetně všech přímo souvisejících prací / dodávek !!_(ROZSAH / KOMPLETNÍ SPECIFIKACE _ VZTAŽENO NA KUS STROMU / DŘEVINY)_x000d_
--------------------------------------------------------------------------------------------------------------------------------------------------------------------------------------------------------_x000d_
-příprava stanoviště: Jáma bude vyhloubena v šířce odpovídající 1,5 násobnému průměru kořenového systému nebo kořenového balu, stěny budou narušeny. při nepříznivých odtokových poměrech bude zřízena drenáž.Výsadbové jámy budou prolity vodou 25l/strom_x000d_
</t>
  </si>
  <si>
    <t>01.59</t>
  </si>
  <si>
    <t>Výsadba stromů (při výsadbě aplikovány půdní kondicionéry: pomalu rozpustné tabletové hnojivo s vysokým obsahem živin. )</t>
  </si>
  <si>
    <t>825400220</t>
  </si>
  <si>
    <t xml:space="preserve">Poznámka k položce:_x000d_
JC obsahuje: kompletní provedení včetně všech přímo souvisejících prací / dodávek !!_(ROZSAH / KOMPLETNÍ SPECIFIKACE _ VZTAŽENO NA KUS STROMU / DŘEVINY)_x000d_
--------------------------------------------------------------------------------------------------------------------------------------------------------------------------------------------------------_x000d_
Upřesnění : hnojivo	420 ks (celkem) "do celého objemu substrátu bude přimíšen půdní kondicionér,obsahující kombinaci více jak 20 složek hydroabsorbentů, hnojiv a růstových prekurzorů.
Hydroabsorbenty musí zajistit vodu a živiny po dobu 8 let, ref. TerraCottem Universal"_x000d_
</t>
  </si>
  <si>
    <t>01.60</t>
  </si>
  <si>
    <t>Ochrana a kotvení kmenů</t>
  </si>
  <si>
    <t>-1348522737</t>
  </si>
  <si>
    <t xml:space="preserve">Poznámka k položce:_x000d_
JC obsahuje: kompletní provedení včetně všech přímo souvisejících prací / dodávek !!_(ROZSAH / KOMPLETNÍ SPECIFIKACE _ VZTAŽENO NA KUS STROMU / DŘEVINY)_x000d_
---------------------------------------------------------------------------------------------------------------------------------------------------------------------------------------------------------_x000d_
Upřesnění:_x000d_
-Kmen dřeviny bude chráněn proti poškozením ochranným nátěrem_x000d_
-tříbodové kotvení dřevěnými kůly, úvazkový popruh a ochranou kmeňa  ohrádka proti psí moči (dřevěná půlkulatina Ø 8 cm)_x000d_
-rákosová bandáž alejové stromy, jutová bandáž solitéry ohrádka proti psí moči (dřevěná půlkulatina Ø 8 cm)</t>
  </si>
  <si>
    <t>01.64</t>
  </si>
  <si>
    <t>-21143506</t>
  </si>
  <si>
    <t xml:space="preserve">Poznámka k položce:_x000d_
JC obsahuje: kompletní provedení včetně všech přímo souvisejících prací / dodávek !!_(ROZSAH / KOMPLETNÍ SPECIFIKACE _ VZTAŽENO NA KUS STROMU / DŘEVINY)_x000d_
--------------------------------------------------------------------------------------------------------------------------------------------------------------------------------------------------------_x000d_
-Řez stromů při výsadbě. Větší řezné rány budou ošetřeny stromovým balzámem - pastou s přídavkem fungicidu.  Po výsadbě provést postřik proti kůrovci a zřízena výsadbová mísa. _x000d_
-mulčování (8 cm vrstva štěpky / jemně drcené mulčovací)_x000d_
-zálivka _ 100 l / 1kus stromu_x000d_
</t>
  </si>
  <si>
    <t>015R01</t>
  </si>
  <si>
    <t>dodávka dřeviny (ve specifikaci PD a TZ včetně dopravy a přesunů) _ malus "evereste"</t>
  </si>
  <si>
    <t>108193745</t>
  </si>
  <si>
    <t>015R02</t>
  </si>
  <si>
    <t>dodávka dřeviny (ve specifikaci PD a TZ včetně dopravy a přesunů) _ acer platanoides</t>
  </si>
  <si>
    <t>-1806407477</t>
  </si>
  <si>
    <t>015R03</t>
  </si>
  <si>
    <t>dodávka dřeviny (ve specifikaci PD a TZ včetně dopravy a přesunů) _ tilia platyphyllos</t>
  </si>
  <si>
    <t>-1455575227</t>
  </si>
  <si>
    <t>171151112</t>
  </si>
  <si>
    <t>Uložení sypaniny z hornin nesoudržných kamenitých do násypů zhutněných strojně</t>
  </si>
  <si>
    <t>-346264950</t>
  </si>
  <si>
    <t>58344197</t>
  </si>
  <si>
    <t>štěrkodrť frakce 0/63</t>
  </si>
  <si>
    <t>497114858</t>
  </si>
  <si>
    <t>418,42*2 'Přepočtené koeficientem množství</t>
  </si>
  <si>
    <t>171151131</t>
  </si>
  <si>
    <t>Uložení sypaniny z hornin nesoudržných a soudržných střídavě do násypů zhutněných strojně</t>
  </si>
  <si>
    <t>-620535589</t>
  </si>
  <si>
    <t>"F.č.3-F.č.9" (41,3+123,6+62,4+46,6+18,7+14,62+41,52)</t>
  </si>
  <si>
    <t xml:space="preserve">externí násypový , zhutnitelný materiál _ specifikace dle PD a TZ </t>
  </si>
  <si>
    <t>348,74*1,1 'Přepočtené koeficientem množství</t>
  </si>
  <si>
    <t>182251101</t>
  </si>
  <si>
    <t>Svahování násypů strojně</t>
  </si>
  <si>
    <t>902607649</t>
  </si>
  <si>
    <t>91972620R</t>
  </si>
  <si>
    <t>Geomříž tkaná pro vyztužení, separaci a filtraci tkaná z PE , pevnost 40/40 kN/m</t>
  </si>
  <si>
    <t>-1699882185</t>
  </si>
  <si>
    <t>"viz f.č. 1-2" (250,0+146,0)</t>
  </si>
  <si>
    <t>IO 01.1 - PŘÍPOJKA VODY PRO SO 01</t>
  </si>
  <si>
    <t xml:space="preserve">    741 - Elektroinstalace - silnoproud</t>
  </si>
  <si>
    <t>119001405</t>
  </si>
  <si>
    <t>Dočasné zajištění potrubí z PE DN do 200 mm</t>
  </si>
  <si>
    <t>864897314</t>
  </si>
  <si>
    <t>"v místě napojení na stáv. vodovod"</t>
  </si>
  <si>
    <t>119001421</t>
  </si>
  <si>
    <t>Dočasné zajištění kabelů a kabelových tratí ze 3 volně ložených kabelů</t>
  </si>
  <si>
    <t>-1716988506</t>
  </si>
  <si>
    <t>"v místě křížení se stáv. IS"</t>
  </si>
  <si>
    <t>120001101</t>
  </si>
  <si>
    <t>Příplatek za ztížení odkopávky nebo prokopávky v blízkosti inženýrských sítí</t>
  </si>
  <si>
    <t>56052410</t>
  </si>
  <si>
    <t>2*1*1,3</t>
  </si>
  <si>
    <t>132154202</t>
  </si>
  <si>
    <t>Hloubení zapažených rýh š do 2000 mm v hornině třídy těžitelnosti I skupiny 1 a 2 objem do 50 m3</t>
  </si>
  <si>
    <t>117964350</t>
  </si>
  <si>
    <t>15*1*1,3</t>
  </si>
  <si>
    <t>-1824664037</t>
  </si>
  <si>
    <t>19,5</t>
  </si>
  <si>
    <t>925745016</t>
  </si>
  <si>
    <t>19,5-5,4</t>
  </si>
  <si>
    <t>1978986784</t>
  </si>
  <si>
    <t>14,1</t>
  </si>
  <si>
    <t>1802148646</t>
  </si>
  <si>
    <t>Poznámka k položce:_x000d_
Část zemních prací spadá do rozpočtu stavební části (odkop objektu pro hydroizolaci).</t>
  </si>
  <si>
    <t>"v terénu = prohozeným výkopkem"</t>
  </si>
  <si>
    <t>6*1*(1,3-0,1-0,3)</t>
  </si>
  <si>
    <t>"v komunikaci = nakupovaným materiálem"</t>
  </si>
  <si>
    <t>9*1*(1,3-0,1-0,3-0,55)</t>
  </si>
  <si>
    <t>58333674</t>
  </si>
  <si>
    <t>kamenivo těžené hrubé frakce 16/32</t>
  </si>
  <si>
    <t>-725099981</t>
  </si>
  <si>
    <t>Poznámka k položce:_x000d_
Viz položka zásyp * objemová hmotnost kameniva.</t>
  </si>
  <si>
    <t>3,15</t>
  </si>
  <si>
    <t>3,15*2 'Přepočtené koeficientem množství</t>
  </si>
  <si>
    <t>648738622</t>
  </si>
  <si>
    <t>15*1*0,3</t>
  </si>
  <si>
    <t>376943759</t>
  </si>
  <si>
    <t>4,5</t>
  </si>
  <si>
    <t>4,5*2 'Přepočtené koeficientem množství</t>
  </si>
  <si>
    <t>564231011</t>
  </si>
  <si>
    <t>Podklad nebo podsyp ze štěrkopísku ŠP plochy do 100 m2 tl 100 mm</t>
  </si>
  <si>
    <t>1956442693</t>
  </si>
  <si>
    <t>15*1</t>
  </si>
  <si>
    <t>871161141</t>
  </si>
  <si>
    <t>Montáž potrubí z PE100 RC SDR 11 otevřený výkop svařovaných na tupo d 32 x 3,0 mm</t>
  </si>
  <si>
    <t>1262385563</t>
  </si>
  <si>
    <t>Poznámka k položce:_x000d_
Včetně elektrotvarovek.</t>
  </si>
  <si>
    <t>28613500</t>
  </si>
  <si>
    <t>potrubí vodovodní dvouvrstvé PE100 RC SDR11 32x3,0mm</t>
  </si>
  <si>
    <t>1517706887</t>
  </si>
  <si>
    <t>15*1,015 'Přepočtené koeficientem množství</t>
  </si>
  <si>
    <t>871231141</t>
  </si>
  <si>
    <t>Montáž potrubí z PE100 RC SDR 11 otevřený výkop svařovaných na tupo d 75 x 6,8 mm</t>
  </si>
  <si>
    <t>-1902324396</t>
  </si>
  <si>
    <t>28613504</t>
  </si>
  <si>
    <t>potrubí vodovodní dvouvrstvé PE100 RC SDR11 75x6,8mm</t>
  </si>
  <si>
    <t>1667969568</t>
  </si>
  <si>
    <t>2*1,015 'Přepočtené koeficientem množství</t>
  </si>
  <si>
    <t>879161111</t>
  </si>
  <si>
    <t>Montáž vodovodní přípojky na potrubí DN 25</t>
  </si>
  <si>
    <t>1518275189</t>
  </si>
  <si>
    <t>892233122</t>
  </si>
  <si>
    <t>Proplach a dezinfekce vodovodního potrubí DN od 40 do 70</t>
  </si>
  <si>
    <t>-1476681468</t>
  </si>
  <si>
    <t>892241111</t>
  </si>
  <si>
    <t>Tlaková zkouška vodou potrubí DN do 80</t>
  </si>
  <si>
    <t>-740133835</t>
  </si>
  <si>
    <t>899722114</t>
  </si>
  <si>
    <t>Krytí potrubí z plastů výstražnou fólií z PVC přes 34 do 40 cm</t>
  </si>
  <si>
    <t>-579446019</t>
  </si>
  <si>
    <t>Poznámka k položce:_x000d_
Odměřeno z výkresu situace a podélného profilu.</t>
  </si>
  <si>
    <t>69311309</t>
  </si>
  <si>
    <t>pás varovný plný do výkopu š 220mm s potiskem</t>
  </si>
  <si>
    <t>937995268</t>
  </si>
  <si>
    <t>Poznámka k položce:_x000d_
žlutá - plyn, modrá - voda, červená - elektro</t>
  </si>
  <si>
    <t>700547576</t>
  </si>
  <si>
    <t>-25742606</t>
  </si>
  <si>
    <t>Poznámka k položce:_x000d_
Viz položka vodorovné přemístění * objemová hmotnost * vzdálenost skládky.</t>
  </si>
  <si>
    <t>28,2*10</t>
  </si>
  <si>
    <t>1986511525</t>
  </si>
  <si>
    <t>Poznámka k položce:_x000d_
Viz předchozí položky * objemová hmotnost.</t>
  </si>
  <si>
    <t>"přebytečná zemina z výkopku"</t>
  </si>
  <si>
    <t>14,1*2,0</t>
  </si>
  <si>
    <t>722224116</t>
  </si>
  <si>
    <t>Kohout plnicí nebo vypouštěcí G 3/4" PN 10 s jedním závitem</t>
  </si>
  <si>
    <t>-1920915529</t>
  </si>
  <si>
    <t>"součást nové vodoměrné sestavy"</t>
  </si>
  <si>
    <t>392037909</t>
  </si>
  <si>
    <t>1093562201</t>
  </si>
  <si>
    <t>722234265</t>
  </si>
  <si>
    <t>Filtr mosazný G 1" PN 20 do 80°C s 2x vnitřním závitem</t>
  </si>
  <si>
    <t>914265653</t>
  </si>
  <si>
    <t>-386402789</t>
  </si>
  <si>
    <t>741</t>
  </si>
  <si>
    <t>Elektroinstalace - silnoproud</t>
  </si>
  <si>
    <t>741120401</t>
  </si>
  <si>
    <t>Montáž vodič Cu izolovaný drátovací plný a laněný žíla 0,35-6 mm2 v rozváděči (např. CY)</t>
  </si>
  <si>
    <t>1439849703</t>
  </si>
  <si>
    <t>34141027</t>
  </si>
  <si>
    <t>vodič propojovací flexibilní jádro Cu lanované izolace PVC 450/750V (H07V-K) 1x6mm2</t>
  </si>
  <si>
    <t>-485156278</t>
  </si>
  <si>
    <t>IO 01.2 - PŘÍPOJKA VODY PRO SO 02</t>
  </si>
  <si>
    <t>-897949901</t>
  </si>
  <si>
    <t>-894430825</t>
  </si>
  <si>
    <t>1353919366</t>
  </si>
  <si>
    <t>1880070228</t>
  </si>
  <si>
    <t>-97347803</t>
  </si>
  <si>
    <t>752008624</t>
  </si>
  <si>
    <t>-1914615511</t>
  </si>
  <si>
    <t>404285190</t>
  </si>
  <si>
    <t>-1470891181</t>
  </si>
  <si>
    <t>1282841663</t>
  </si>
  <si>
    <t>131975738</t>
  </si>
  <si>
    <t>696592659</t>
  </si>
  <si>
    <t>-1489113341</t>
  </si>
  <si>
    <t>513846725</t>
  </si>
  <si>
    <t>1351993310</t>
  </si>
  <si>
    <t>-1701726974</t>
  </si>
  <si>
    <t>2059700323</t>
  </si>
  <si>
    <t>-1935995804</t>
  </si>
  <si>
    <t>1361792338</t>
  </si>
  <si>
    <t>1755178578</t>
  </si>
  <si>
    <t>-468333089</t>
  </si>
  <si>
    <t>1583181509</t>
  </si>
  <si>
    <t>1279184091</t>
  </si>
  <si>
    <t>484625680</t>
  </si>
  <si>
    <t>873744724</t>
  </si>
  <si>
    <t>-1136095597</t>
  </si>
  <si>
    <t>-592102309</t>
  </si>
  <si>
    <t>1574147025</t>
  </si>
  <si>
    <t>832223800</t>
  </si>
  <si>
    <t>335923373</t>
  </si>
  <si>
    <t>-1327950245</t>
  </si>
  <si>
    <t>IO 01.3 - PŘÍPOJKA VODY PRO SO 03</t>
  </si>
  <si>
    <t>1725377412</t>
  </si>
  <si>
    <t>-691882627</t>
  </si>
  <si>
    <t>1*1*1,3</t>
  </si>
  <si>
    <t>2061573561</t>
  </si>
  <si>
    <t>3*1*1,3</t>
  </si>
  <si>
    <t>-537589438</t>
  </si>
  <si>
    <t>3,9</t>
  </si>
  <si>
    <t>-1887958646</t>
  </si>
  <si>
    <t>3,9-0</t>
  </si>
  <si>
    <t>697583916</t>
  </si>
  <si>
    <t>-1669620286</t>
  </si>
  <si>
    <t>3*1*(1,3-0,1-0,3-0,55)</t>
  </si>
  <si>
    <t>1430744414</t>
  </si>
  <si>
    <t>1,05</t>
  </si>
  <si>
    <t>1,05*2 'Přepočtené koeficientem množství</t>
  </si>
  <si>
    <t>-777318330</t>
  </si>
  <si>
    <t>3*1*0,3</t>
  </si>
  <si>
    <t>1331759421</t>
  </si>
  <si>
    <t>0,9</t>
  </si>
  <si>
    <t>0,9*2 'Přepočtené koeficientem množství</t>
  </si>
  <si>
    <t>486172311</t>
  </si>
  <si>
    <t>3*1</t>
  </si>
  <si>
    <t>-172474904</t>
  </si>
  <si>
    <t>-421776960</t>
  </si>
  <si>
    <t>3*1,015 'Přepočtené koeficientem množství</t>
  </si>
  <si>
    <t>785100051</t>
  </si>
  <si>
    <t>-580672910</t>
  </si>
  <si>
    <t>-1777933070</t>
  </si>
  <si>
    <t>-273302564</t>
  </si>
  <si>
    <t>651561034</t>
  </si>
  <si>
    <t>-787957827</t>
  </si>
  <si>
    <t>1883211597</t>
  </si>
  <si>
    <t>1372194236</t>
  </si>
  <si>
    <t>92242160</t>
  </si>
  <si>
    <t>7,8*10</t>
  </si>
  <si>
    <t>-1907470360</t>
  </si>
  <si>
    <t>3,9*2,0</t>
  </si>
  <si>
    <t>-815093532</t>
  </si>
  <si>
    <t>-1744793345</t>
  </si>
  <si>
    <t>-1196371518</t>
  </si>
  <si>
    <t>637870116</t>
  </si>
  <si>
    <t>-1530309761</t>
  </si>
  <si>
    <t>-313186358</t>
  </si>
  <si>
    <t>1263272561</t>
  </si>
  <si>
    <t>IO 02.1 - PŘÍPOJKA DEŠŤOVÉ KANALIZACE PRO SO 01</t>
  </si>
  <si>
    <t>113107342</t>
  </si>
  <si>
    <t>Odstranění podkladu živičného tl přes 50 do 100 mm strojně pl do 50 m2</t>
  </si>
  <si>
    <t>2078670621</t>
  </si>
  <si>
    <t>"zásah do asfaltové komunikace"</t>
  </si>
  <si>
    <t>113107423</t>
  </si>
  <si>
    <t>Odstranění podkladu z kameniva drceného tl přes 200 do 300 mm při překopech strojně pl do 15 m2</t>
  </si>
  <si>
    <t>517291459</t>
  </si>
  <si>
    <t>113108442</t>
  </si>
  <si>
    <t>Rozrytí krytu z kameniva bez zhutnění s živičným pojivem</t>
  </si>
  <si>
    <t>228121739</t>
  </si>
  <si>
    <t>113154124</t>
  </si>
  <si>
    <t>Frézování živičného krytu tl 100 mm pruh š přes 0,5 do 1 m pl do 500 m2 bez překážek v trase</t>
  </si>
  <si>
    <t>1088088626</t>
  </si>
  <si>
    <t>1280598255</t>
  </si>
  <si>
    <t>"v místě křížení s podzemními inž. sítěmi"</t>
  </si>
  <si>
    <t>119001406</t>
  </si>
  <si>
    <t>Dočasné zajištění potrubí z PE DN přes 200 do 500 mm</t>
  </si>
  <si>
    <t>829796048</t>
  </si>
  <si>
    <t>"v místě napojení a křížení se stávající kanalizací"</t>
  </si>
  <si>
    <t>-834352592</t>
  </si>
  <si>
    <t>-199115896</t>
  </si>
  <si>
    <t>5*1,2*1,2</t>
  </si>
  <si>
    <t>131151201</t>
  </si>
  <si>
    <t>Hloubení jam zapažených v hornině třídy těžitelnosti I skupiny 1 a 2 objem do 20 m3 strojně</t>
  </si>
  <si>
    <t>-731945756</t>
  </si>
  <si>
    <t>"retenční nádrž"</t>
  </si>
  <si>
    <t>4,2*4,2*1</t>
  </si>
  <si>
    <t>-1247972636</t>
  </si>
  <si>
    <t>"přípojka"</t>
  </si>
  <si>
    <t>25*1,2*1,2</t>
  </si>
  <si>
    <t>151101101</t>
  </si>
  <si>
    <t>Zřízení příložného pažení a rozepření stěn rýh hl do 2 m</t>
  </si>
  <si>
    <t>-291960886</t>
  </si>
  <si>
    <t>25*1,2*2</t>
  </si>
  <si>
    <t>151101111</t>
  </si>
  <si>
    <t>Odstranění příložného pažení a rozepření stěn rýh hl do 2 m</t>
  </si>
  <si>
    <t>2029738304</t>
  </si>
  <si>
    <t>Poznámka k položce:_x000d_
Viz položka zřízení.</t>
  </si>
  <si>
    <t>1508007885</t>
  </si>
  <si>
    <t>"hloubení jam + rýh"</t>
  </si>
  <si>
    <t>17,64+36</t>
  </si>
  <si>
    <t>1142676856</t>
  </si>
  <si>
    <t>"hloubení jam + rýh -zásyp výkopkem"</t>
  </si>
  <si>
    <t>17,64+36-20,22</t>
  </si>
  <si>
    <t>-1597089277</t>
  </si>
  <si>
    <t>33,42</t>
  </si>
  <si>
    <t>148017379</t>
  </si>
  <si>
    <t>14*1,2*(1,2-0,1-0,45-0,55)</t>
  </si>
  <si>
    <t>"v terénu potrubí = prohozeným výkopkem"</t>
  </si>
  <si>
    <t>11*1,2*(1,2-0,1-0,45)</t>
  </si>
  <si>
    <t>"v terénu RN = prohozeným výkopkem"</t>
  </si>
  <si>
    <t>17,64-6</t>
  </si>
  <si>
    <t>1120478766</t>
  </si>
  <si>
    <t>1,68</t>
  </si>
  <si>
    <t>1,68*2 'Přepočtené koeficientem množství</t>
  </si>
  <si>
    <t>-1376021170</t>
  </si>
  <si>
    <t>25*1,2*0,45</t>
  </si>
  <si>
    <t>-530836942</t>
  </si>
  <si>
    <t>13,5</t>
  </si>
  <si>
    <t>13,5*2 'Přepočtené koeficientem množství</t>
  </si>
  <si>
    <t>359901212</t>
  </si>
  <si>
    <t>Monitoring stoky jakékoli výšky na stávající kanalizaci</t>
  </si>
  <si>
    <t>-941639219</t>
  </si>
  <si>
    <t>"kanalizační přípojka = po dokončení kontrola průchodnosti apod."</t>
  </si>
  <si>
    <t>561121115</t>
  </si>
  <si>
    <t>Zřízení podkladu nebo ochranné vrstvy vozovky z mechanicky zpevněné zeminy MZ tl 350 mm</t>
  </si>
  <si>
    <t>1894168142</t>
  </si>
  <si>
    <t>-99488141</t>
  </si>
  <si>
    <t>"pod RN"</t>
  </si>
  <si>
    <t>4,2*4,2</t>
  </si>
  <si>
    <t>"potrubí"</t>
  </si>
  <si>
    <t>25*1,2</t>
  </si>
  <si>
    <t>565155111</t>
  </si>
  <si>
    <t>Asfaltový beton vrstva podkladní ACP 16 (obalované kamenivo OKS) tl 70 mm š do 3 m</t>
  </si>
  <si>
    <t>-355092826</t>
  </si>
  <si>
    <t>572341112</t>
  </si>
  <si>
    <t>Vyspravení krytu komunikací po překopech pl přes 15 m2 asfalt betonem ACO (AB) tl přes 50 do 70 mm</t>
  </si>
  <si>
    <t>718789024</t>
  </si>
  <si>
    <t>573111112</t>
  </si>
  <si>
    <t>Postřik živičný infiltrační s posypem z asfaltu množství 1 kg/m2</t>
  </si>
  <si>
    <t>-2084155514</t>
  </si>
  <si>
    <t>576133221</t>
  </si>
  <si>
    <t>Asfaltový koberec mastixový SMA 11 (AKMS) tl 40 mm š přes 3 m</t>
  </si>
  <si>
    <t>962119675</t>
  </si>
  <si>
    <t>-1000832719</t>
  </si>
  <si>
    <t>28611164</t>
  </si>
  <si>
    <t>trubka kanalizační PVC-U plnostěnná jednovrstvá DN 160x1000mm SN8</t>
  </si>
  <si>
    <t>1864681725</t>
  </si>
  <si>
    <t>25*1,03 'Přepočtené koeficientem množství</t>
  </si>
  <si>
    <t>877310320</t>
  </si>
  <si>
    <t>Montáž odboček na kanalizačním potrubí z PP nebo tvrdého PVC trub hladkých plnostěnných DN 150</t>
  </si>
  <si>
    <t>-900406228</t>
  </si>
  <si>
    <t>"v místě napojení na stávající kanalizaci"</t>
  </si>
  <si>
    <t>28617405</t>
  </si>
  <si>
    <t>odbočka sedlová kanalizace PP korugované DN 300/150</t>
  </si>
  <si>
    <t>-353330873</t>
  </si>
  <si>
    <t>899102112</t>
  </si>
  <si>
    <t>Osazení poklopů litinových, ocelových nebo železobetonových včetně rámů pro třídu zatížení A15, A50</t>
  </si>
  <si>
    <t>1493243267</t>
  </si>
  <si>
    <t>"RN"</t>
  </si>
  <si>
    <t>28661932</t>
  </si>
  <si>
    <t>poklop šachtový litinový DN 600 pro třídu zatížení A15</t>
  </si>
  <si>
    <t>-1037115574</t>
  </si>
  <si>
    <t>R01</t>
  </si>
  <si>
    <t>Montáž regulačního prvku</t>
  </si>
  <si>
    <t>678688872</t>
  </si>
  <si>
    <t>Poznámka k položce:_x000d_
Umístit do dna šachty. Bude upřesněno při realizaci.</t>
  </si>
  <si>
    <t>"RŠ2"</t>
  </si>
  <si>
    <t>422R02</t>
  </si>
  <si>
    <t>regulační prvek Qo=1,0 l/s</t>
  </si>
  <si>
    <t>-578862640</t>
  </si>
  <si>
    <t>1284056954</t>
  </si>
  <si>
    <t>1427785473</t>
  </si>
  <si>
    <t>894812111</t>
  </si>
  <si>
    <t>Revizní a čistící šachta z PP šachtové dno DN 315/150 přímý tok</t>
  </si>
  <si>
    <t>-1913288287</t>
  </si>
  <si>
    <t>Poznámka k položce:_x000d_
Se zpětnou klapkou.</t>
  </si>
  <si>
    <t>"RŠ1"</t>
  </si>
  <si>
    <t>894812131</t>
  </si>
  <si>
    <t>Revizní a čistící šachta z PP DN 315 šachtová roura korugovaná bez hrdla světlé hloubky 1250 mm</t>
  </si>
  <si>
    <t>976359826</t>
  </si>
  <si>
    <t>894812149</t>
  </si>
  <si>
    <t>Příplatek k rourám revizní a čistící šachty z PP DN 315 za uříznutí šachtové roury</t>
  </si>
  <si>
    <t>-1543576817</t>
  </si>
  <si>
    <t>894812155</t>
  </si>
  <si>
    <t>Revizní a čistící šachta z PP DN 315 poklop pro šachtu plastový pachotěsný s madlem</t>
  </si>
  <si>
    <t>1368950254</t>
  </si>
  <si>
    <t>894812202</t>
  </si>
  <si>
    <t>Revizní a čistící šachta z PP šachtové dno DN 425/150 průtočné 30°,60°,90°</t>
  </si>
  <si>
    <t>-386585423</t>
  </si>
  <si>
    <t>"RŠ3"</t>
  </si>
  <si>
    <t>894812232</t>
  </si>
  <si>
    <t>Revizní a čistící šachta z PP DN 425 šachtová roura korugovaná bez hrdla světlé hloubky 2000 mm</t>
  </si>
  <si>
    <t>-1710269086</t>
  </si>
  <si>
    <t>894812249</t>
  </si>
  <si>
    <t>Příplatek k rourám revizní a čistící šachty z PP DN 425 za uříznutí šachtové roury</t>
  </si>
  <si>
    <t>802459063</t>
  </si>
  <si>
    <t>894812255</t>
  </si>
  <si>
    <t>Revizní a čistící šachta z PP DN 425 poklop pro šachtu plastový pachotěsný s madlem</t>
  </si>
  <si>
    <t>1740284632</t>
  </si>
  <si>
    <t>894812311</t>
  </si>
  <si>
    <t>Revizní a čistící šachta z PP typ DN 600/160 šachtové dno průtočné</t>
  </si>
  <si>
    <t>17289276</t>
  </si>
  <si>
    <t>894812331</t>
  </si>
  <si>
    <t>Revizní a čistící šachta z PP DN 600 šachtová roura korugovaná světlé hloubky 1000 mm</t>
  </si>
  <si>
    <t>-33765800</t>
  </si>
  <si>
    <t>894812339</t>
  </si>
  <si>
    <t>Příplatek k rourám revizní a čistící šachty z PP DN 600 za uříznutí šachtové roury</t>
  </si>
  <si>
    <t>1421488082</t>
  </si>
  <si>
    <t>894812354</t>
  </si>
  <si>
    <t>Revizní a čistící šachta z PP DN 600 poklop litinový pro třídu zatížení A15 s plastovým konusem</t>
  </si>
  <si>
    <t>763587964</t>
  </si>
  <si>
    <t>897171112</t>
  </si>
  <si>
    <t>Akumulační boxy z PP pro vsakování dešťových vod pod pochozí plochy a plochy zatížené osobními automobily objemu přes 10 do 30 m3</t>
  </si>
  <si>
    <t>-9291967</t>
  </si>
  <si>
    <t>5,5</t>
  </si>
  <si>
    <t>897173112</t>
  </si>
  <si>
    <t>Kontrolní šachta integrovaná do akumulačních boxů pod plochy pochozí nebo zatížené osobními automobily v přes 350 do 700 mm</t>
  </si>
  <si>
    <t>-885324654</t>
  </si>
  <si>
    <t>1984521497</t>
  </si>
  <si>
    <t>919726123</t>
  </si>
  <si>
    <t>Geotextilie pro ochranu, separaci a filtraci netkaná měrná hm přes 300 do 500 g/m2</t>
  </si>
  <si>
    <t>-189717914</t>
  </si>
  <si>
    <t>919735113</t>
  </si>
  <si>
    <t>Řezání stávajícího živičného krytu hl přes 100 do 150 mm</t>
  </si>
  <si>
    <t>1261180311</t>
  </si>
  <si>
    <t>2*2,5</t>
  </si>
  <si>
    <t>938908411</t>
  </si>
  <si>
    <t>Čištění vozovek splachováním vodou</t>
  </si>
  <si>
    <t>853694686</t>
  </si>
  <si>
    <t>419367536</t>
  </si>
  <si>
    <t>(69,84+1,875)*10</t>
  </si>
  <si>
    <t>391783867</t>
  </si>
  <si>
    <t>33,42*2,0</t>
  </si>
  <si>
    <t>5*0,3*2,0</t>
  </si>
  <si>
    <t>997221875</t>
  </si>
  <si>
    <t>Poplatek za uložení na recyklační skládce (skládkovné) stavebního odpadu asfaltového bez obsahu dehtu zatříděného do Katalogu odpadů pod kódem 17 03 02</t>
  </si>
  <si>
    <t>224461347</t>
  </si>
  <si>
    <t>5*0,15*2,5</t>
  </si>
  <si>
    <t>711472053</t>
  </si>
  <si>
    <t>Provedení svislé izolace proti tlakové vodě termoplasty volně položenou fólií z nízkolehčeného PE</t>
  </si>
  <si>
    <t>-1751199937</t>
  </si>
  <si>
    <t>28323074</t>
  </si>
  <si>
    <t>fólie LDPE (750 kg/m3) proti zemní vlhkosti nad úrovní terénu tl 3mm</t>
  </si>
  <si>
    <t>917577165</t>
  </si>
  <si>
    <t>35*1,221 'Přepočtené koeficientem množství</t>
  </si>
  <si>
    <t>721263103</t>
  </si>
  <si>
    <t>Klapka zpětná polypropylen PP s automatickým uzávěrem DN 160</t>
  </si>
  <si>
    <t>-2052803753</t>
  </si>
  <si>
    <t>IO 02.2 - PŘÍPOJKA DEŠŤOVÉ KANALIZACE PRO SO 02</t>
  </si>
  <si>
    <t>-842849164</t>
  </si>
  <si>
    <t>727121558</t>
  </si>
  <si>
    <t>1746113356</t>
  </si>
  <si>
    <t>2061140270</t>
  </si>
  <si>
    <t>-1424366070</t>
  </si>
  <si>
    <t>-865742564</t>
  </si>
  <si>
    <t>1564331045</t>
  </si>
  <si>
    <t>-572671671</t>
  </si>
  <si>
    <t>4*1,2*1,2</t>
  </si>
  <si>
    <t>796628915</t>
  </si>
  <si>
    <t>4,2*3,4*1</t>
  </si>
  <si>
    <t>-1362945450</t>
  </si>
  <si>
    <t>17*1,2*1,2</t>
  </si>
  <si>
    <t>-576400993</t>
  </si>
  <si>
    <t>17*1,2*2</t>
  </si>
  <si>
    <t>1722717705</t>
  </si>
  <si>
    <t>40,8</t>
  </si>
  <si>
    <t>-1758928720</t>
  </si>
  <si>
    <t>14,28+24,48</t>
  </si>
  <si>
    <t>1061665439</t>
  </si>
  <si>
    <t>14,28+24,48-14,74</t>
  </si>
  <si>
    <t>1885626705</t>
  </si>
  <si>
    <t>24,02</t>
  </si>
  <si>
    <t>-966096149</t>
  </si>
  <si>
    <t>10*1,2*(1,2-0,1-0,45-0,55)</t>
  </si>
  <si>
    <t>7*1,2*(1,2-0,1-0,45)</t>
  </si>
  <si>
    <t>14,28-5</t>
  </si>
  <si>
    <t>1759732116</t>
  </si>
  <si>
    <t>1,2</t>
  </si>
  <si>
    <t>1,2*2 'Přepočtené koeficientem množství</t>
  </si>
  <si>
    <t>-876638402</t>
  </si>
  <si>
    <t>17*1,2*0,45</t>
  </si>
  <si>
    <t>-166011522</t>
  </si>
  <si>
    <t>9,18</t>
  </si>
  <si>
    <t>9,18*2 'Přepočtené koeficientem množství</t>
  </si>
  <si>
    <t>-439818385</t>
  </si>
  <si>
    <t>-1666288276</t>
  </si>
  <si>
    <t>-2112883075</t>
  </si>
  <si>
    <t>4,2*3,4</t>
  </si>
  <si>
    <t>17*1,2</t>
  </si>
  <si>
    <t>603459758</t>
  </si>
  <si>
    <t>485889133</t>
  </si>
  <si>
    <t>-1565606684</t>
  </si>
  <si>
    <t>1496944285</t>
  </si>
  <si>
    <t>-2093982316</t>
  </si>
  <si>
    <t>1751959670</t>
  </si>
  <si>
    <t>17*1,03 'Přepočtené koeficientem množství</t>
  </si>
  <si>
    <t>877310440</t>
  </si>
  <si>
    <t>Montáž šachtových vložek na kanalizačním potrubí z PP trub korugovaných DN 150</t>
  </si>
  <si>
    <t>-258100009</t>
  </si>
  <si>
    <t>28617480</t>
  </si>
  <si>
    <t>vložka šachtová kanalizace PP korugované DN 160</t>
  </si>
  <si>
    <t>546614137</t>
  </si>
  <si>
    <t>-1992530503</t>
  </si>
  <si>
    <t>1917376856</t>
  </si>
  <si>
    <t>646449225</t>
  </si>
  <si>
    <t>-1820894972</t>
  </si>
  <si>
    <t>-208571864</t>
  </si>
  <si>
    <t>815798249</t>
  </si>
  <si>
    <t>-1438996835</t>
  </si>
  <si>
    <t>685416415</t>
  </si>
  <si>
    <t>-490301414</t>
  </si>
  <si>
    <t>1193422021</t>
  </si>
  <si>
    <t>1046997476</t>
  </si>
  <si>
    <t>177536305</t>
  </si>
  <si>
    <t>778532589</t>
  </si>
  <si>
    <t>776361733</t>
  </si>
  <si>
    <t>578335033</t>
  </si>
  <si>
    <t>4,9</t>
  </si>
  <si>
    <t>36843539</t>
  </si>
  <si>
    <t>818617690</t>
  </si>
  <si>
    <t>-619053609</t>
  </si>
  <si>
    <t>-680633272</t>
  </si>
  <si>
    <t>-76206588</t>
  </si>
  <si>
    <t>-363774613</t>
  </si>
  <si>
    <t>-1952948499</t>
  </si>
  <si>
    <t>-1423375098</t>
  </si>
  <si>
    <t>-13563991</t>
  </si>
  <si>
    <t>977151124</t>
  </si>
  <si>
    <t>Jádrové vrty diamantovými korunkami do stavebních materiálů D přes 150 do 180 mm</t>
  </si>
  <si>
    <t>74630445</t>
  </si>
  <si>
    <t>0,5</t>
  </si>
  <si>
    <t>-615553943</t>
  </si>
  <si>
    <t>(51,04+1,875)*10</t>
  </si>
  <si>
    <t>1333024965</t>
  </si>
  <si>
    <t>24,02*2,0</t>
  </si>
  <si>
    <t>1735709059</t>
  </si>
  <si>
    <t>-710362357</t>
  </si>
  <si>
    <t>288455639</t>
  </si>
  <si>
    <t>30*1,221 'Přepočtené koeficientem množství</t>
  </si>
  <si>
    <t>1019252234</t>
  </si>
  <si>
    <t>IO 02.3 - PŘÍPOJKA DEŠŤOVÉ KANALIZACE PRO SO 03</t>
  </si>
  <si>
    <t>-714649066</t>
  </si>
  <si>
    <t>-1694233139</t>
  </si>
  <si>
    <t>-1142794629</t>
  </si>
  <si>
    <t>2022948962</t>
  </si>
  <si>
    <t>727717331</t>
  </si>
  <si>
    <t>620453979</t>
  </si>
  <si>
    <t>-1120567536</t>
  </si>
  <si>
    <t>-475333075</t>
  </si>
  <si>
    <t>361132533</t>
  </si>
  <si>
    <t>5,8*3,4*1</t>
  </si>
  <si>
    <t>-1867230479</t>
  </si>
  <si>
    <t>18*1,2*1,2</t>
  </si>
  <si>
    <t>-869189546</t>
  </si>
  <si>
    <t>18*1,2*2</t>
  </si>
  <si>
    <t>-181842887</t>
  </si>
  <si>
    <t>43,2</t>
  </si>
  <si>
    <t>996981374</t>
  </si>
  <si>
    <t>19,72+25,92</t>
  </si>
  <si>
    <t>-626568244</t>
  </si>
  <si>
    <t>19,72+25,92-16,4</t>
  </si>
  <si>
    <t>1076928124</t>
  </si>
  <si>
    <t>29,24</t>
  </si>
  <si>
    <t>1183852377</t>
  </si>
  <si>
    <t>12*1,2*(1,2-0,1-0,45-0,55)</t>
  </si>
  <si>
    <t>6*1,2*(1,2-0,1-0,45)</t>
  </si>
  <si>
    <t>19,72-8</t>
  </si>
  <si>
    <t>275552538</t>
  </si>
  <si>
    <t>1,44</t>
  </si>
  <si>
    <t>1,44*2 'Přepočtené koeficientem množství</t>
  </si>
  <si>
    <t>2135245508</t>
  </si>
  <si>
    <t>18*1,2*0,45</t>
  </si>
  <si>
    <t>-2123334318</t>
  </si>
  <si>
    <t>9,72</t>
  </si>
  <si>
    <t>9,72*2 'Přepočtené koeficientem množství</t>
  </si>
  <si>
    <t>-396046197</t>
  </si>
  <si>
    <t>1882488310</t>
  </si>
  <si>
    <t>1919135495</t>
  </si>
  <si>
    <t>5,8*3,4</t>
  </si>
  <si>
    <t>18*1,2</t>
  </si>
  <si>
    <t>-1988093542</t>
  </si>
  <si>
    <t>1824643672</t>
  </si>
  <si>
    <t>-2105175713</t>
  </si>
  <si>
    <t>-1721792508</t>
  </si>
  <si>
    <t>517971396</t>
  </si>
  <si>
    <t>-568271681</t>
  </si>
  <si>
    <t>18*1,03 'Přepočtené koeficientem množství</t>
  </si>
  <si>
    <t>469045778</t>
  </si>
  <si>
    <t>-1320631791</t>
  </si>
  <si>
    <t>529770390</t>
  </si>
  <si>
    <t>-683229472</t>
  </si>
  <si>
    <t>-1426442116</t>
  </si>
  <si>
    <t>1967805504</t>
  </si>
  <si>
    <t>-1384221860</t>
  </si>
  <si>
    <t>-1034442477</t>
  </si>
  <si>
    <t>-1827964786</t>
  </si>
  <si>
    <t>-717585067</t>
  </si>
  <si>
    <t>516150006</t>
  </si>
  <si>
    <t>759278998</t>
  </si>
  <si>
    <t>1365814378</t>
  </si>
  <si>
    <t>-122647410</t>
  </si>
  <si>
    <t>1520106101</t>
  </si>
  <si>
    <t>-1465266754</t>
  </si>
  <si>
    <t>-1892177160</t>
  </si>
  <si>
    <t>7,3</t>
  </si>
  <si>
    <t>1329063238</t>
  </si>
  <si>
    <t>-1738760776</t>
  </si>
  <si>
    <t>-319879946</t>
  </si>
  <si>
    <t>-1400225648</t>
  </si>
  <si>
    <t>-112960189</t>
  </si>
  <si>
    <t>-995701576</t>
  </si>
  <si>
    <t>715633770</t>
  </si>
  <si>
    <t>-551422284</t>
  </si>
  <si>
    <t>-744058231</t>
  </si>
  <si>
    <t>443489766</t>
  </si>
  <si>
    <t>-1500703602</t>
  </si>
  <si>
    <t>(61,48+1,875)*10</t>
  </si>
  <si>
    <t>-308627900</t>
  </si>
  <si>
    <t>29,24*2,0</t>
  </si>
  <si>
    <t>1044244821</t>
  </si>
  <si>
    <t>1327373860</t>
  </si>
  <si>
    <t>61562550</t>
  </si>
  <si>
    <t>42*1,221 'Přepočtené koeficientem množství</t>
  </si>
  <si>
    <t>-1898256853</t>
  </si>
  <si>
    <t>IO 03.1 - PŘÍPOJKA SPLAŠKOVÉ KANALIZACE PRO SO 01</t>
  </si>
  <si>
    <t>-1229280479</t>
  </si>
  <si>
    <t>"v místě napojení na stáv. potrubí"</t>
  </si>
  <si>
    <t>202786974</t>
  </si>
  <si>
    <t>-1669186804</t>
  </si>
  <si>
    <t>2*1,2*1,6</t>
  </si>
  <si>
    <t>1415561820</t>
  </si>
  <si>
    <t>10*1,2*1,6</t>
  </si>
  <si>
    <t>-201938926</t>
  </si>
  <si>
    <t>10*1,6*2</t>
  </si>
  <si>
    <t>-413811163</t>
  </si>
  <si>
    <t>1252164283</t>
  </si>
  <si>
    <t>19,2</t>
  </si>
  <si>
    <t>-1995030752</t>
  </si>
  <si>
    <t>19,2-0</t>
  </si>
  <si>
    <t>-166056517</t>
  </si>
  <si>
    <t>-1247496995</t>
  </si>
  <si>
    <t>10*1,2*(1,6-0,1-0,45-0,55)</t>
  </si>
  <si>
    <t>-2016260071</t>
  </si>
  <si>
    <t>6*2 'Přepočtené koeficientem množství</t>
  </si>
  <si>
    <t>14548026</t>
  </si>
  <si>
    <t>10*1,2*0,45</t>
  </si>
  <si>
    <t>-1497706503</t>
  </si>
  <si>
    <t>5,4</t>
  </si>
  <si>
    <t>5,4*2 'Přepočtené koeficientem množství</t>
  </si>
  <si>
    <t>-1159029109</t>
  </si>
  <si>
    <t>824213717</t>
  </si>
  <si>
    <t>10*1,2</t>
  </si>
  <si>
    <t>1472328550</t>
  </si>
  <si>
    <t>-2001207309</t>
  </si>
  <si>
    <t>877310330</t>
  </si>
  <si>
    <t>Montáž spojek na kanalizačním potrubí z PP nebo tvrdého PVC trub hladkých plnostěnných DN 150</t>
  </si>
  <si>
    <t>-1590090661</t>
  </si>
  <si>
    <t>28651232</t>
  </si>
  <si>
    <t>přesuvka kanalizační PVC-U plnostěnná DN 160</t>
  </si>
  <si>
    <t>929769610</t>
  </si>
  <si>
    <t>-1476005570</t>
  </si>
  <si>
    <t>-558109843</t>
  </si>
  <si>
    <t>894812201</t>
  </si>
  <si>
    <t>Revizní a čistící šachta z PP šachtové dno DN 425/150 průtočné</t>
  </si>
  <si>
    <t>-1749333215</t>
  </si>
  <si>
    <t>-2090739403</t>
  </si>
  <si>
    <t>449030108</t>
  </si>
  <si>
    <t>-2142310364</t>
  </si>
  <si>
    <t>-213373093</t>
  </si>
  <si>
    <t>-1658127220</t>
  </si>
  <si>
    <t>38,4*10</t>
  </si>
  <si>
    <t>1448896797</t>
  </si>
  <si>
    <t>19,2*2,0</t>
  </si>
  <si>
    <t>IO 03.2 - PŘÍPOJKA SPLAŠKOVÉ KANALIZACE PRO SO 02</t>
  </si>
  <si>
    <t>1060088588</t>
  </si>
  <si>
    <t>-1614341955</t>
  </si>
  <si>
    <t>-1528339069</t>
  </si>
  <si>
    <t>411828299</t>
  </si>
  <si>
    <t>-886553935</t>
  </si>
  <si>
    <t>-904353784</t>
  </si>
  <si>
    <t>-93354294</t>
  </si>
  <si>
    <t>1760006369</t>
  </si>
  <si>
    <t>-1446339984</t>
  </si>
  <si>
    <t>2059900368</t>
  </si>
  <si>
    <t>-1103698830</t>
  </si>
  <si>
    <t>-1684868177</t>
  </si>
  <si>
    <t>-1090949843</t>
  </si>
  <si>
    <t>-938528029</t>
  </si>
  <si>
    <t>-484526141</t>
  </si>
  <si>
    <t>-1785605181</t>
  </si>
  <si>
    <t>612148217</t>
  </si>
  <si>
    <t>-849371817</t>
  </si>
  <si>
    <t>-721832062</t>
  </si>
  <si>
    <t>-2120838154</t>
  </si>
  <si>
    <t>938927261</t>
  </si>
  <si>
    <t>1513764873</t>
  </si>
  <si>
    <t>345700761</t>
  </si>
  <si>
    <t>2039112105</t>
  </si>
  <si>
    <t>1192500440</t>
  </si>
  <si>
    <t>1568975887</t>
  </si>
  <si>
    <t>1742499576</t>
  </si>
  <si>
    <t>1253999383</t>
  </si>
  <si>
    <t>IO 03.3 - PŘÍPOJKA SPLAŠKOVÉ KANALIZACE PRO SO 03</t>
  </si>
  <si>
    <t>-1538978427</t>
  </si>
  <si>
    <t>-97780082</t>
  </si>
  <si>
    <t>1*1,2*2,5</t>
  </si>
  <si>
    <t>2139252210</t>
  </si>
  <si>
    <t>4*1,2*2,5</t>
  </si>
  <si>
    <t>1727689430</t>
  </si>
  <si>
    <t>4*2,5*2</t>
  </si>
  <si>
    <t>1111192592</t>
  </si>
  <si>
    <t>1336873285</t>
  </si>
  <si>
    <t>-1631570797</t>
  </si>
  <si>
    <t>12-9,36</t>
  </si>
  <si>
    <t>1248291709</t>
  </si>
  <si>
    <t>2,64</t>
  </si>
  <si>
    <t>-47304314</t>
  </si>
  <si>
    <t>"prohozeným výkopkem"</t>
  </si>
  <si>
    <t>4*1,2*(2,5-0,1-0,45)</t>
  </si>
  <si>
    <t>-1009459312</t>
  </si>
  <si>
    <t>4*1,2*0,45</t>
  </si>
  <si>
    <t>479176551</t>
  </si>
  <si>
    <t>2,16</t>
  </si>
  <si>
    <t>2,16*2 'Přepočtené koeficientem množství</t>
  </si>
  <si>
    <t>-843281538</t>
  </si>
  <si>
    <t>-584957810</t>
  </si>
  <si>
    <t>4*1,2</t>
  </si>
  <si>
    <t>493413828</t>
  </si>
  <si>
    <t>-396353436</t>
  </si>
  <si>
    <t>4*1,03 'Přepočtené koeficientem množství</t>
  </si>
  <si>
    <t>-205814137</t>
  </si>
  <si>
    <t>-923367804</t>
  </si>
  <si>
    <t>-817653215</t>
  </si>
  <si>
    <t>1607887150</t>
  </si>
  <si>
    <t>812621960</t>
  </si>
  <si>
    <t>640102782</t>
  </si>
  <si>
    <t>624873850</t>
  </si>
  <si>
    <t>883983137</t>
  </si>
  <si>
    <t>-1850853430</t>
  </si>
  <si>
    <t>894812333</t>
  </si>
  <si>
    <t>Revizní a čistící šachta z PP DN 600 šachtová roura korugovaná světlé hloubky 3000 mm</t>
  </si>
  <si>
    <t>440149373</t>
  </si>
  <si>
    <t>235895525</t>
  </si>
  <si>
    <t>595367176</t>
  </si>
  <si>
    <t>1524107327</t>
  </si>
  <si>
    <t>566126487</t>
  </si>
  <si>
    <t>5,28*10</t>
  </si>
  <si>
    <t>1914346343</t>
  </si>
  <si>
    <t>2,64*2,0</t>
  </si>
  <si>
    <t>IO 04.1 - PŘÍPOJKA PLYNU PRO SO 01</t>
  </si>
  <si>
    <t xml:space="preserve">    723 - Zdravotechnika - vnitřní plynovod</t>
  </si>
  <si>
    <t>HZS - Hodinové zúčtovací sazby</t>
  </si>
  <si>
    <t>1808461502</t>
  </si>
  <si>
    <t>"v místě napojení na stáv. STL plynovodní přípojku"</t>
  </si>
  <si>
    <t>-1741505135</t>
  </si>
  <si>
    <t>Poznámka k položce:_x000d_
Odměřeno z výkresu situace.</t>
  </si>
  <si>
    <t>1*1*1,1</t>
  </si>
  <si>
    <t>131113712</t>
  </si>
  <si>
    <t>Hloubení zapažených jam v nesoudržných horninách třídy těžitelnosti I skupiny 1 a 2 ručně</t>
  </si>
  <si>
    <t>-24687280</t>
  </si>
  <si>
    <t>1,5*1,5*1,2</t>
  </si>
  <si>
    <t>132151251</t>
  </si>
  <si>
    <t>Hloubení rýh nezapažených š do 2000 mm v hornině třídy těžitelnosti I skupiny 1 a 2 objem do 20 m3 strojně</t>
  </si>
  <si>
    <t>207909834</t>
  </si>
  <si>
    <t>19*1*1,1</t>
  </si>
  <si>
    <t>278987846</t>
  </si>
  <si>
    <t>Poznámka k položce:_x000d_
Viz položka hloubení jam a rýh.</t>
  </si>
  <si>
    <t>2,7+20,9</t>
  </si>
  <si>
    <t>-1801108121</t>
  </si>
  <si>
    <t>2,7+20,9-8,4</t>
  </si>
  <si>
    <t>692355578</t>
  </si>
  <si>
    <t>15,2</t>
  </si>
  <si>
    <t>-10758711</t>
  </si>
  <si>
    <t>"v komunikaci = nakupovavým materiálem"</t>
  </si>
  <si>
    <t>7*1*(1,1-0,1-0,3-0,55)</t>
  </si>
  <si>
    <t>"v zeleni = prohozeným výkopkem"</t>
  </si>
  <si>
    <t>12*1*(1,1-0,1-0,3)</t>
  </si>
  <si>
    <t>1466196992</t>
  </si>
  <si>
    <t>393223493</t>
  </si>
  <si>
    <t>Poznámka k položce:_x000d_
Odměřeno z výkresu vzorových uložení potrubí.</t>
  </si>
  <si>
    <t>19*1*0,3</t>
  </si>
  <si>
    <t>199312337</t>
  </si>
  <si>
    <t>5,7</t>
  </si>
  <si>
    <t>5,7*2 'Přepočtené koeficientem množství</t>
  </si>
  <si>
    <t>564251111</t>
  </si>
  <si>
    <t>Podklad nebo podsyp ze štěrkopísku ŠP plochy přes 100 m2 tl 150 mm</t>
  </si>
  <si>
    <t>691106013</t>
  </si>
  <si>
    <t>19*1</t>
  </si>
  <si>
    <t>1554426420</t>
  </si>
  <si>
    <t>446610648</t>
  </si>
  <si>
    <t>10*1,015 'Přepočtené koeficientem množství</t>
  </si>
  <si>
    <t>871181141</t>
  </si>
  <si>
    <t>Montáž potrubí z PE100 RC SDR 11 otevřený výkop svařovaných na tupo d 50 x 4,6 mm</t>
  </si>
  <si>
    <t>1402212676</t>
  </si>
  <si>
    <t>"OPZ"</t>
  </si>
  <si>
    <t>28613172</t>
  </si>
  <si>
    <t>trubka vodovodní PE100 SDR11 se signalizační vrstvou 50x4,6mm</t>
  </si>
  <si>
    <t>-21551785</t>
  </si>
  <si>
    <t>13*1,015 'Přepočtené koeficientem množství</t>
  </si>
  <si>
    <t>871241141</t>
  </si>
  <si>
    <t>Montáž potrubí z PE100 RC SDR 11 otevřený výkop svařovaných na tupo d 90 x 8,2 mm</t>
  </si>
  <si>
    <t>874556045</t>
  </si>
  <si>
    <t>"ochranná trubka v HUP"</t>
  </si>
  <si>
    <t>28613556</t>
  </si>
  <si>
    <t>potrubí vodovodní dvouvrstvé PE100 RC SDR11 90x8,2mm</t>
  </si>
  <si>
    <t>-446402416</t>
  </si>
  <si>
    <t>4*1,015 'Přepočtené koeficientem množství</t>
  </si>
  <si>
    <t>871251141</t>
  </si>
  <si>
    <t>Montáž potrubí z PE100 RC SDR 11 otevřený výkop svařovaných na tupo d 110 x 10,0 mm</t>
  </si>
  <si>
    <t>-932038721</t>
  </si>
  <si>
    <t>"ochranná trubka v základech"</t>
  </si>
  <si>
    <t>28613116</t>
  </si>
  <si>
    <t>potrubí vodovodní jednovrstvé PE100 RC PN 16 SDR11 110x10,0mm</t>
  </si>
  <si>
    <t>-224461109</t>
  </si>
  <si>
    <t>877161101</t>
  </si>
  <si>
    <t>Montáž elektrospojek na vodovodním potrubí z PE trub d 32</t>
  </si>
  <si>
    <t>211187818</t>
  </si>
  <si>
    <t>"v místě napojení na stáv. přípojku"</t>
  </si>
  <si>
    <t>28615969</t>
  </si>
  <si>
    <t>elektrospojka SDR11 PE 100 PN16 D 32mm</t>
  </si>
  <si>
    <t>1928754418</t>
  </si>
  <si>
    <t>877161112</t>
  </si>
  <si>
    <t>Montáž elektrokolen 90° na vodovodním potrubí z PE trub d 32</t>
  </si>
  <si>
    <t>-471831239</t>
  </si>
  <si>
    <t>28653052</t>
  </si>
  <si>
    <t>elektrokoleno 90° PE 100 D 32mm</t>
  </si>
  <si>
    <t>-182260219</t>
  </si>
  <si>
    <t>877162001</t>
  </si>
  <si>
    <t>Montáž svěrných spojek na vodovodním potrubí z trub d 32</t>
  </si>
  <si>
    <t>-984553153</t>
  </si>
  <si>
    <t>"přechod PE/Ocel"</t>
  </si>
  <si>
    <t>63126202</t>
  </si>
  <si>
    <t>spojka svěrná kompozitní přímá pro PE potrubí d32</t>
  </si>
  <si>
    <t>-941006766</t>
  </si>
  <si>
    <t>877181112</t>
  </si>
  <si>
    <t>Montáž elektrokolen 90° na vodovodním potrubí z PE trub d 50</t>
  </si>
  <si>
    <t>595944128</t>
  </si>
  <si>
    <t>28653054</t>
  </si>
  <si>
    <t>elektrokoleno 90° PE 100 D 50mm</t>
  </si>
  <si>
    <t>1931896340</t>
  </si>
  <si>
    <t>877182001</t>
  </si>
  <si>
    <t>Montáž svěrných spojek na vodovodním potrubí z trub d 50</t>
  </si>
  <si>
    <t>-521089789</t>
  </si>
  <si>
    <t>63126204</t>
  </si>
  <si>
    <t>spojka svěrná kompozitní přímá pro PE potrubí d50</t>
  </si>
  <si>
    <t>586314376</t>
  </si>
  <si>
    <t>-265180762</t>
  </si>
  <si>
    <t>69311311</t>
  </si>
  <si>
    <t>pás varovný plný do výkopu š 330mm s potiskem</t>
  </si>
  <si>
    <t>-557558148</t>
  </si>
  <si>
    <t>573558520</t>
  </si>
  <si>
    <t>723</t>
  </si>
  <si>
    <t>Zdravotechnika - vnitřní plynovod</t>
  </si>
  <si>
    <t>723231164</t>
  </si>
  <si>
    <t>Kohout kulový přímý G 1" PN 42 do 185°C plnoprůtokový vnitřní závit těžká řada</t>
  </si>
  <si>
    <t>2046723293</t>
  </si>
  <si>
    <t>723231166</t>
  </si>
  <si>
    <t>Kohout kulový přímý G 1 1/2" PN 42 do 185°C plnoprůtokový vnitřní závit těžká řada</t>
  </si>
  <si>
    <t>-1612514172</t>
  </si>
  <si>
    <t>723234311</t>
  </si>
  <si>
    <t>Regulátor tlaku plynu středotlaký jednostupňový výkon do 6 m3/hod pro zemní plyn</t>
  </si>
  <si>
    <t>-864070007</t>
  </si>
  <si>
    <t>Typizovaná skříňka pro HUP a plynoměr</t>
  </si>
  <si>
    <t>-1955337527</t>
  </si>
  <si>
    <t>Poznámka k položce:_x000d_
Kompletní stavební dodávka, včetně základu a vyspravení stávajícího terénu.</t>
  </si>
  <si>
    <t>"nová HUP"</t>
  </si>
  <si>
    <t>R02</t>
  </si>
  <si>
    <t xml:space="preserve">Jednostranné přerušení průtoku plynu za použití sltačení potrubí v PE potrubí do 63  mm</t>
  </si>
  <si>
    <t>609316977</t>
  </si>
  <si>
    <t>723111206</t>
  </si>
  <si>
    <t>Potrubí ocelové závitové černé bezešvé svařované běžné DN 40</t>
  </si>
  <si>
    <t>-2146736847</t>
  </si>
  <si>
    <t>"v HUP"</t>
  </si>
  <si>
    <t>723190907</t>
  </si>
  <si>
    <t>Odvzdušnění nebo napuštění plynovodního potrubí</t>
  </si>
  <si>
    <t>1739704201</t>
  </si>
  <si>
    <t>723190909</t>
  </si>
  <si>
    <t>Zkouška těsnosti potrubí plynovodního</t>
  </si>
  <si>
    <t>-1282986225</t>
  </si>
  <si>
    <t>998723101</t>
  </si>
  <si>
    <t>Přesun hmot tonážní pro vnitřní plynovod v objektech v do 6 m</t>
  </si>
  <si>
    <t>1912201354</t>
  </si>
  <si>
    <t>1584193740</t>
  </si>
  <si>
    <t>34141025</t>
  </si>
  <si>
    <t>vodič propojovací flexibilní jádro Cu lanované izolace PVC 450/750V (H07V-K) 1x2,5mm2</t>
  </si>
  <si>
    <t>488404965</t>
  </si>
  <si>
    <t>HZS4211</t>
  </si>
  <si>
    <t>Hodinová zúčtovací sazba revizní technik</t>
  </si>
  <si>
    <t>1178769321</t>
  </si>
  <si>
    <t>Poznámka k položce:_x000d_
Zkoušky v rámci montážních prací, výchozí revize.</t>
  </si>
  <si>
    <t>IO 04.2 - PŘÍPOJKA PLYNU PRO SO 02</t>
  </si>
  <si>
    <t>-441609156</t>
  </si>
  <si>
    <t>-628395561</t>
  </si>
  <si>
    <t>1799732090</t>
  </si>
  <si>
    <t>1050031942</t>
  </si>
  <si>
    <t>974888916</t>
  </si>
  <si>
    <t>-271259792</t>
  </si>
  <si>
    <t>-26499546</t>
  </si>
  <si>
    <t>-711692067</t>
  </si>
  <si>
    <t>-424133279</t>
  </si>
  <si>
    <t>-1364264673</t>
  </si>
  <si>
    <t>-558287743</t>
  </si>
  <si>
    <t>-1751852961</t>
  </si>
  <si>
    <t>746965340</t>
  </si>
  <si>
    <t>-1576099363</t>
  </si>
  <si>
    <t>-1672534008</t>
  </si>
  <si>
    <t>1330262377</t>
  </si>
  <si>
    <t>-564995253</t>
  </si>
  <si>
    <t>208509369</t>
  </si>
  <si>
    <t>-3204233</t>
  </si>
  <si>
    <t>1184982602</t>
  </si>
  <si>
    <t>1935864445</t>
  </si>
  <si>
    <t>-1262063764</t>
  </si>
  <si>
    <t>1890980883</t>
  </si>
  <si>
    <t>490324031</t>
  </si>
  <si>
    <t>1682961861</t>
  </si>
  <si>
    <t>1271092355</t>
  </si>
  <si>
    <t>-678672792</t>
  </si>
  <si>
    <t>369737673</t>
  </si>
  <si>
    <t>-1737989114</t>
  </si>
  <si>
    <t>297287865</t>
  </si>
  <si>
    <t>1843346855</t>
  </si>
  <si>
    <t>-2007477987</t>
  </si>
  <si>
    <t>-1813915426</t>
  </si>
  <si>
    <t>-1849186668</t>
  </si>
  <si>
    <t>-40799594</t>
  </si>
  <si>
    <t>-1739672000</t>
  </si>
  <si>
    <t>1175660476</t>
  </si>
  <si>
    <t>485786233</t>
  </si>
  <si>
    <t>1360415955</t>
  </si>
  <si>
    <t>-1713669254</t>
  </si>
  <si>
    <t>519839337</t>
  </si>
  <si>
    <t>322564528</t>
  </si>
  <si>
    <t>-478509524</t>
  </si>
  <si>
    <t>-1141041059</t>
  </si>
  <si>
    <t>-254908424</t>
  </si>
  <si>
    <t>IO 06.1 - AREÁLOVÝ ROZVOD NN PRO SO 01</t>
  </si>
  <si>
    <t>D1 - Montážní materiál a práce</t>
  </si>
  <si>
    <t xml:space="preserve">    D2 - KABEL SILOVÝ,IZOLACE PVC S VODIČEM PE</t>
  </si>
  <si>
    <t xml:space="preserve">    D3 - OHEBNÁ CHRÁNIČKA KOPOFLEX</t>
  </si>
  <si>
    <t xml:space="preserve">    D4 - OCELOVÝ PÁSEK POZINKOVANÝ</t>
  </si>
  <si>
    <t>Pol1</t>
  </si>
  <si>
    <t>CYKY-J 5x1.5 mm2 , pevně</t>
  </si>
  <si>
    <t>Pol2</t>
  </si>
  <si>
    <t>OHEBNÁ CHRÁNIČKA KOPOFLEX</t>
  </si>
  <si>
    <t>Pol3</t>
  </si>
  <si>
    <t>KF09075 světlost 61 mm, pevně</t>
  </si>
  <si>
    <t>Pol4</t>
  </si>
  <si>
    <t>Fólie vystaržná</t>
  </si>
  <si>
    <t>Pol5</t>
  </si>
  <si>
    <t>Pol6</t>
  </si>
  <si>
    <t>PPV</t>
  </si>
  <si>
    <t>-450735954</t>
  </si>
  <si>
    <t>IO 06.2 - AREÁLOVÝ ROZVOD NN PRO SO 02</t>
  </si>
  <si>
    <t>-424435888</t>
  </si>
  <si>
    <t>IO 06.3 - AREÁLOVÝ ROZVOD NN PRO SO 03</t>
  </si>
  <si>
    <t xml:space="preserve">    D3 - KABEL SILOVÝ,IZOLACE PVC</t>
  </si>
  <si>
    <t xml:space="preserve">    D4 - OHEBNÁ CHRÁNIČKA</t>
  </si>
  <si>
    <t xml:space="preserve">    D5 - OCELOVÝ PÁSEK POZINKOVANÝ</t>
  </si>
  <si>
    <t>Pol7</t>
  </si>
  <si>
    <t>Pol8</t>
  </si>
  <si>
    <t>CYKY-J 5x25 mm2 , pevně</t>
  </si>
  <si>
    <t>Pol9</t>
  </si>
  <si>
    <t>OHEBNÁ CHRÁNIČKA</t>
  </si>
  <si>
    <t>Pol10</t>
  </si>
  <si>
    <t>Pol11</t>
  </si>
  <si>
    <t>-1865267376</t>
  </si>
  <si>
    <t>IO 07.1 - PŘÍPOJKA SLABOPROUDU PRO SO 01</t>
  </si>
  <si>
    <t xml:space="preserve">    D2 - SDĚLOVACÍ KABEL</t>
  </si>
  <si>
    <t xml:space="preserve">    D3 - TUHÁ CHRÁNIČKA</t>
  </si>
  <si>
    <t>Pol12</t>
  </si>
  <si>
    <t>Pol13</t>
  </si>
  <si>
    <t>světlost 41 mm, pevně</t>
  </si>
  <si>
    <t>Pol14</t>
  </si>
  <si>
    <t>Chránička optické kabelu HDPE 25/20 s mikrotrubičkami</t>
  </si>
  <si>
    <t>-1280031318</t>
  </si>
  <si>
    <t>IO 07.2 - PŘÍPOJKA SLABOPROUDU PRO SO 02</t>
  </si>
  <si>
    <t>1740070566</t>
  </si>
  <si>
    <t>IO 07.3 - PŘÍPOJKA SLABOPROUDU PRO SO 03</t>
  </si>
  <si>
    <t>734910579</t>
  </si>
  <si>
    <t>IO 08 - PŘELOŽKA VEŘEJNÉHO OSVĚTLENÍ</t>
  </si>
  <si>
    <t xml:space="preserve">    D3 - OCELOVÝ PÁSEK POZINKOVANÝ</t>
  </si>
  <si>
    <t xml:space="preserve">    D4 - OCELOVÝ DRÁT POZINKOVANÝ</t>
  </si>
  <si>
    <t xml:space="preserve">    D5 - OHEBNÁ CHRÁNIČKA </t>
  </si>
  <si>
    <t>D6 - Montážní materiál a práce - celkem</t>
  </si>
  <si>
    <t>D7 - HZS</t>
  </si>
  <si>
    <t xml:space="preserve">    D8 - HODINOVE ZUCTOVACI SAZBY</t>
  </si>
  <si>
    <t xml:space="preserve">    D9 - PROVEDENI REVIZNICH ZKOUSEK</t>
  </si>
  <si>
    <t xml:space="preserve">    D10 - DLE CSN 331500</t>
  </si>
  <si>
    <t>Pol15</t>
  </si>
  <si>
    <t>CYKY-J 4x16 mm2 , pevně</t>
  </si>
  <si>
    <t>Pol16</t>
  </si>
  <si>
    <t>CYKY-J 3x1.5 mm2 , pevně</t>
  </si>
  <si>
    <t>OCELOVÝ DRÁT POZINKOVANÝ</t>
  </si>
  <si>
    <t>Pol17</t>
  </si>
  <si>
    <t>FeZn-D8 (0,4kg/m), pevně</t>
  </si>
  <si>
    <t xml:space="preserve">OHEBNÁ CHRÁNIČKA </t>
  </si>
  <si>
    <t>Pol18</t>
  </si>
  <si>
    <t>Fólie výstražná</t>
  </si>
  <si>
    <t>Pol19</t>
  </si>
  <si>
    <t>Montážní materiál a práce - celkem</t>
  </si>
  <si>
    <t>Pol20</t>
  </si>
  <si>
    <t>Demontaz stavajiciho zarizeni</t>
  </si>
  <si>
    <t>Pol21</t>
  </si>
  <si>
    <t>Montaz</t>
  </si>
  <si>
    <t>Pol22</t>
  </si>
  <si>
    <t>Vyhledani pripojovaciho mista</t>
  </si>
  <si>
    <t>Pol23</t>
  </si>
  <si>
    <t>Napojeni na stavajici zarizeni</t>
  </si>
  <si>
    <t>Pol24</t>
  </si>
  <si>
    <t>Pol25</t>
  </si>
  <si>
    <t>Mechanismy</t>
  </si>
  <si>
    <t>den</t>
  </si>
  <si>
    <t>-465678429</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</si>
  <si>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</si>
  <si>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</si>
  <si>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</si>
  <si>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</si>
  <si>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</si>
  <si>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VRN7 - Provozní vlivy</t>
  </si>
  <si>
    <t xml:space="preserve">    VRN9 - Ostatní náklady</t>
  </si>
  <si>
    <t>VRN1</t>
  </si>
  <si>
    <t>Průzkumné, geodetické a projektové práce</t>
  </si>
  <si>
    <t>012103000</t>
  </si>
  <si>
    <t>Geodetické práce před výstavbou</t>
  </si>
  <si>
    <t>572007956</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</si>
  <si>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</si>
  <si>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</si>
  <si>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</si>
  <si>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-1742937890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</si>
  <si>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</si>
  <si>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</si>
  <si>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</si>
  <si>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-441998137</t>
  </si>
  <si>
    <t>Poznámka k položce:_x000d_
V jednotkové ceně zahrnuty náklady na vypracování :_x000d_
-prováděcí / dílenské dokumentace pro provedení stavby vč. potřebných detailů_x000d_
(v JC jsou také zahrnuty náklady na provedení potřebných průzkumů/ posudků požadovaných PD)_x000d_
VEŠKERÉ FORMY A PŘEDÁNÍ SE ŘÍDÍ PODMÍNKAMI ZADÁVACÍ DOKUMENTACE STAVBY</t>
  </si>
  <si>
    <t>013254000</t>
  </si>
  <si>
    <t>Dokumentace skutečného provedení stavby</t>
  </si>
  <si>
    <t>897468558</t>
  </si>
  <si>
    <t>Poznámka k položce:_x000d_
VEŠKERÉ FORMY A PŘEDÁNÍ SE ŘÍDÍ PODMÍNKAMI ZADÁVACÍ DOKUMENTACE STAVBY</t>
  </si>
  <si>
    <t>VRN2</t>
  </si>
  <si>
    <t>Příprava staveniště</t>
  </si>
  <si>
    <t>020001000</t>
  </si>
  <si>
    <t xml:space="preserve">Příprava staveniště </t>
  </si>
  <si>
    <t>-182543037</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</si>
  <si>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 vč. potřebných posudků/dozorů_x000d_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</si>
  <si>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</si>
  <si>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</si>
  <si>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030001000</t>
  </si>
  <si>
    <t xml:space="preserve">Zařízení staveniště </t>
  </si>
  <si>
    <t>-862247793</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</si>
  <si>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</si>
  <si>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</si>
  <si>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</si>
  <si>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-1125959399</t>
  </si>
  <si>
    <t>Poznámka k položce:_x000d_
(plochy potřebné pro zařízení staveniště, které nejsou v majetku objednatele)</t>
  </si>
  <si>
    <t>039002000</t>
  </si>
  <si>
    <t>Zrušení zařízení staveniště</t>
  </si>
  <si>
    <t>-1749032918</t>
  </si>
  <si>
    <t>Poznámka k položce:_x000d_
-náklady zhotovitele spojené s kompletní likvidací zařízení staveniště vč. uvedení všech dotčených ploch do bezvadného stavu</t>
  </si>
  <si>
    <t>043103000</t>
  </si>
  <si>
    <t>Zkoušky bez rozlišení</t>
  </si>
  <si>
    <t>-115579201</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</si>
  <si>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</si>
  <si>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</si>
  <si>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</si>
  <si>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1657730922</t>
  </si>
  <si>
    <t>Poznámka k položce:_x000d_
-příprava předávací dokumentace dle ZD_x000d_
-ostatní kompletační činnost</t>
  </si>
  <si>
    <t>VRN7</t>
  </si>
  <si>
    <t>Provozní vlivy</t>
  </si>
  <si>
    <t>071103000</t>
  </si>
  <si>
    <t>Provoz investora</t>
  </si>
  <si>
    <t>-57636343</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</si>
  <si>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t>
  </si>
  <si>
    <t>VRN9</t>
  </si>
  <si>
    <t>Ostatní náklady</t>
  </si>
  <si>
    <t>090001000</t>
  </si>
  <si>
    <t>-1055623279</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</si>
  <si>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----------------------------------------------------------------------------_x000d_
-ostatní, jinde neuvedené, náklady potřebné k provedení a předání díla objednateli _ dle PD a TZ</t>
  </si>
  <si>
    <t>0940020R1</t>
  </si>
  <si>
    <t xml:space="preserve">Ostatní náklady související s výstavbou _ pamětní deska </t>
  </si>
  <si>
    <t>-932070160</t>
  </si>
  <si>
    <t xml:space="preserve">Poznámka k položce:_x000d_
Pamětní deska - tabulka z elox AL (grafické provedení dle požadavku objekdnatele)._x000d_
JC zahrnuje náklady na zhotovení a osazení informačního panelu (velikost min 450/600 mm) , včetně nákladů na jeho údržbu po dobu trvání stavby. _x000d_
Textace a umístění panelu budou určeny / odsouhlaseny objednatelem._x000d_
</t>
  </si>
  <si>
    <t>0940020R2</t>
  </si>
  <si>
    <t>Ostatní náklady související s výstavbou _ publicita projektu</t>
  </si>
  <si>
    <t>-1989818162</t>
  </si>
  <si>
    <t>Poznámka k položce:_x000d_
Jedná se o náklady na upevnění (vč. konstrukce) investorem dodaného plachtového billboardu o rozměrech cca 2 x 4 m (po dobu výstavby) vč. likvidace_x000d_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</si>
</sst>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9"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2"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styles" Target="styles.xml" /><Relationship Id="rId47" Type="http://schemas.openxmlformats.org/officeDocument/2006/relationships/theme" Target="theme/theme1.xml" /><Relationship Id="rId48" Type="http://schemas.openxmlformats.org/officeDocument/2006/relationships/calcChain" Target="calcChain.xml" /><Relationship Id="rId4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20" customHeight="1">
      <c r="B23" s="22"/>
      <c r="C23" s="23"/>
      <c r="D23" s="23"/>
      <c r="E23" s="37" t="s">
        <v>35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N24-125_exp5_VR03</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Transformace domova Černovice – Lidmaň I. – Polná</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18. 9. 2024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Kraj Vysočina</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ARPIK OSTRAVA s.r.o.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ROUND(AG95+AG104+AG113+AG122+AG124+AG126+SUM(AG128:AG147),2)</f>
        <v>0</v>
      </c>
      <c r="AH94" s="110"/>
      <c r="AI94" s="110"/>
      <c r="AJ94" s="110"/>
      <c r="AK94" s="110"/>
      <c r="AL94" s="110"/>
      <c r="AM94" s="110"/>
      <c r="AN94" s="111">
        <f>SUM(AG94,AT94)</f>
        <v>0</v>
      </c>
      <c r="AO94" s="111"/>
      <c r="AP94" s="111"/>
      <c r="AQ94" s="112" t="s">
        <v>1</v>
      </c>
      <c r="AR94" s="113"/>
      <c r="AS94" s="114">
        <f>ROUND(AS95+AS104+AS113+AS122+AS124+AS126+SUM(AS128:AS147),2)</f>
        <v>0</v>
      </c>
      <c r="AT94" s="115">
        <f>ROUND(SUM(AV94:AW94),2)</f>
        <v>0</v>
      </c>
      <c r="AU94" s="116">
        <f>ROUND(AU95+AU104+AU113+AU122+AU124+AU126+SUM(AU128:AU147),5)</f>
        <v>0</v>
      </c>
      <c r="AV94" s="115">
        <f>ROUND(AZ94*L29,2)</f>
        <v>0</v>
      </c>
      <c r="AW94" s="115">
        <f>ROUND(BA94*L30,2)</f>
        <v>0</v>
      </c>
      <c r="AX94" s="115">
        <f>ROUND(BB94*L29,2)</f>
        <v>0</v>
      </c>
      <c r="AY94" s="115">
        <f>ROUND(BC94*L30,2)</f>
        <v>0</v>
      </c>
      <c r="AZ94" s="115">
        <f>ROUND(AZ95+AZ104+AZ113+AZ122+AZ124+AZ126+SUM(AZ128:AZ147),2)</f>
        <v>0</v>
      </c>
      <c r="BA94" s="115">
        <f>ROUND(BA95+BA104+BA113+BA122+BA124+BA126+SUM(BA128:BA147),2)</f>
        <v>0</v>
      </c>
      <c r="BB94" s="115">
        <f>ROUND(BB95+BB104+BB113+BB122+BB124+BB126+SUM(BB128:BB147),2)</f>
        <v>0</v>
      </c>
      <c r="BC94" s="115">
        <f>ROUND(BC95+BC104+BC113+BC122+BC124+BC126+SUM(BC128:BC147),2)</f>
        <v>0</v>
      </c>
      <c r="BD94" s="117">
        <f>ROUND(BD95+BD104+BD113+BD122+BD124+BD126+SUM(BD128:BD147),2)</f>
        <v>0</v>
      </c>
      <c r="BE94" s="6"/>
      <c r="BS94" s="118" t="s">
        <v>75</v>
      </c>
      <c r="BT94" s="118" t="s">
        <v>76</v>
      </c>
      <c r="BU94" s="119" t="s">
        <v>77</v>
      </c>
      <c r="BV94" s="118" t="s">
        <v>78</v>
      </c>
      <c r="BW94" s="118" t="s">
        <v>5</v>
      </c>
      <c r="BX94" s="118" t="s">
        <v>79</v>
      </c>
      <c r="CL94" s="118" t="s">
        <v>1</v>
      </c>
    </row>
    <row r="95" s="7" customFormat="1" ht="24.75" customHeight="1">
      <c r="A95" s="7"/>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ROUND(AG96+AG97,2)</f>
        <v>0</v>
      </c>
      <c r="AH95" s="123"/>
      <c r="AI95" s="123"/>
      <c r="AJ95" s="123"/>
      <c r="AK95" s="123"/>
      <c r="AL95" s="123"/>
      <c r="AM95" s="123"/>
      <c r="AN95" s="125">
        <f>SUM(AG95,AT95)</f>
        <v>0</v>
      </c>
      <c r="AO95" s="123"/>
      <c r="AP95" s="123"/>
      <c r="AQ95" s="126" t="s">
        <v>82</v>
      </c>
      <c r="AR95" s="127"/>
      <c r="AS95" s="128">
        <f>ROUND(AS96+AS97,2)</f>
        <v>0</v>
      </c>
      <c r="AT95" s="129">
        <f>ROUND(SUM(AV95:AW95),2)</f>
        <v>0</v>
      </c>
      <c r="AU95" s="130">
        <f>ROUND(AU96+AU97,5)</f>
        <v>0</v>
      </c>
      <c r="AV95" s="129">
        <f>ROUND(AZ95*L29,2)</f>
        <v>0</v>
      </c>
      <c r="AW95" s="129">
        <f>ROUND(BA95*L30,2)</f>
        <v>0</v>
      </c>
      <c r="AX95" s="129">
        <f>ROUND(BB95*L29,2)</f>
        <v>0</v>
      </c>
      <c r="AY95" s="129">
        <f>ROUND(BC95*L30,2)</f>
        <v>0</v>
      </c>
      <c r="AZ95" s="129">
        <f>ROUND(AZ96+AZ97,2)</f>
        <v>0</v>
      </c>
      <c r="BA95" s="129">
        <f>ROUND(BA96+BA97,2)</f>
        <v>0</v>
      </c>
      <c r="BB95" s="129">
        <f>ROUND(BB96+BB97,2)</f>
        <v>0</v>
      </c>
      <c r="BC95" s="129">
        <f>ROUND(BC96+BC97,2)</f>
        <v>0</v>
      </c>
      <c r="BD95" s="131">
        <f>ROUND(BD96+BD97,2)</f>
        <v>0</v>
      </c>
      <c r="BE95" s="7"/>
      <c r="BS95" s="132" t="s">
        <v>75</v>
      </c>
      <c r="BT95" s="132" t="s">
        <v>83</v>
      </c>
      <c r="BU95" s="132" t="s">
        <v>77</v>
      </c>
      <c r="BV95" s="132" t="s">
        <v>78</v>
      </c>
      <c r="BW95" s="132" t="s">
        <v>84</v>
      </c>
      <c r="BX95" s="132" t="s">
        <v>5</v>
      </c>
      <c r="CL95" s="132" t="s">
        <v>1</v>
      </c>
      <c r="CM95" s="132" t="s">
        <v>85</v>
      </c>
    </row>
    <row r="96" s="4" customFormat="1" ht="23.25" customHeight="1">
      <c r="A96" s="133" t="s">
        <v>86</v>
      </c>
      <c r="B96" s="71"/>
      <c r="C96" s="134"/>
      <c r="D96" s="134"/>
      <c r="E96" s="135" t="s">
        <v>87</v>
      </c>
      <c r="F96" s="135"/>
      <c r="G96" s="135"/>
      <c r="H96" s="135"/>
      <c r="I96" s="135"/>
      <c r="J96" s="134"/>
      <c r="K96" s="135" t="s">
        <v>88</v>
      </c>
      <c r="L96" s="135"/>
      <c r="M96" s="135"/>
      <c r="N96" s="135"/>
      <c r="O96" s="135"/>
      <c r="P96" s="135"/>
      <c r="Q96" s="135"/>
      <c r="R96" s="135"/>
      <c r="S96" s="135"/>
      <c r="T96" s="135"/>
      <c r="U96" s="135"/>
      <c r="V96" s="135"/>
      <c r="W96" s="135"/>
      <c r="X96" s="135"/>
      <c r="Y96" s="135"/>
      <c r="Z96" s="135"/>
      <c r="AA96" s="135"/>
      <c r="AB96" s="135"/>
      <c r="AC96" s="135"/>
      <c r="AD96" s="135"/>
      <c r="AE96" s="135"/>
      <c r="AF96" s="135"/>
      <c r="AG96" s="136">
        <f>'D.1.1-2 - Architektonicko...'!J32</f>
        <v>0</v>
      </c>
      <c r="AH96" s="134"/>
      <c r="AI96" s="134"/>
      <c r="AJ96" s="134"/>
      <c r="AK96" s="134"/>
      <c r="AL96" s="134"/>
      <c r="AM96" s="134"/>
      <c r="AN96" s="136">
        <f>SUM(AG96,AT96)</f>
        <v>0</v>
      </c>
      <c r="AO96" s="134"/>
      <c r="AP96" s="134"/>
      <c r="AQ96" s="137" t="s">
        <v>89</v>
      </c>
      <c r="AR96" s="73"/>
      <c r="AS96" s="138">
        <v>0</v>
      </c>
      <c r="AT96" s="139">
        <f>ROUND(SUM(AV96:AW96),2)</f>
        <v>0</v>
      </c>
      <c r="AU96" s="140">
        <f>'D.1.1-2 - Architektonicko...'!P149</f>
        <v>0</v>
      </c>
      <c r="AV96" s="139">
        <f>'D.1.1-2 - Architektonicko...'!J35</f>
        <v>0</v>
      </c>
      <c r="AW96" s="139">
        <f>'D.1.1-2 - Architektonicko...'!J36</f>
        <v>0</v>
      </c>
      <c r="AX96" s="139">
        <f>'D.1.1-2 - Architektonicko...'!J37</f>
        <v>0</v>
      </c>
      <c r="AY96" s="139">
        <f>'D.1.1-2 - Architektonicko...'!J38</f>
        <v>0</v>
      </c>
      <c r="AZ96" s="139">
        <f>'D.1.1-2 - Architektonicko...'!F35</f>
        <v>0</v>
      </c>
      <c r="BA96" s="139">
        <f>'D.1.1-2 - Architektonicko...'!F36</f>
        <v>0</v>
      </c>
      <c r="BB96" s="139">
        <f>'D.1.1-2 - Architektonicko...'!F37</f>
        <v>0</v>
      </c>
      <c r="BC96" s="139">
        <f>'D.1.1-2 - Architektonicko...'!F38</f>
        <v>0</v>
      </c>
      <c r="BD96" s="141">
        <f>'D.1.1-2 - Architektonicko...'!F39</f>
        <v>0</v>
      </c>
      <c r="BE96" s="4"/>
      <c r="BT96" s="142" t="s">
        <v>85</v>
      </c>
      <c r="BV96" s="142" t="s">
        <v>78</v>
      </c>
      <c r="BW96" s="142" t="s">
        <v>90</v>
      </c>
      <c r="BX96" s="142" t="s">
        <v>84</v>
      </c>
      <c r="CL96" s="142" t="s">
        <v>1</v>
      </c>
    </row>
    <row r="97" s="4" customFormat="1" ht="16.5" customHeight="1">
      <c r="A97" s="4"/>
      <c r="B97" s="71"/>
      <c r="C97" s="134"/>
      <c r="D97" s="134"/>
      <c r="E97" s="135" t="s">
        <v>91</v>
      </c>
      <c r="F97" s="135"/>
      <c r="G97" s="135"/>
      <c r="H97" s="135"/>
      <c r="I97" s="135"/>
      <c r="J97" s="134"/>
      <c r="K97" s="135" t="s">
        <v>92</v>
      </c>
      <c r="L97" s="135"/>
      <c r="M97" s="135"/>
      <c r="N97" s="135"/>
      <c r="O97" s="135"/>
      <c r="P97" s="135"/>
      <c r="Q97" s="135"/>
      <c r="R97" s="135"/>
      <c r="S97" s="135"/>
      <c r="T97" s="135"/>
      <c r="U97" s="135"/>
      <c r="V97" s="135"/>
      <c r="W97" s="135"/>
      <c r="X97" s="135"/>
      <c r="Y97" s="135"/>
      <c r="Z97" s="135"/>
      <c r="AA97" s="135"/>
      <c r="AB97" s="135"/>
      <c r="AC97" s="135"/>
      <c r="AD97" s="135"/>
      <c r="AE97" s="135"/>
      <c r="AF97" s="135"/>
      <c r="AG97" s="143">
        <f>ROUND(SUM(AG98:AG103),2)</f>
        <v>0</v>
      </c>
      <c r="AH97" s="134"/>
      <c r="AI97" s="134"/>
      <c r="AJ97" s="134"/>
      <c r="AK97" s="134"/>
      <c r="AL97" s="134"/>
      <c r="AM97" s="134"/>
      <c r="AN97" s="136">
        <f>SUM(AG97,AT97)</f>
        <v>0</v>
      </c>
      <c r="AO97" s="134"/>
      <c r="AP97" s="134"/>
      <c r="AQ97" s="137" t="s">
        <v>89</v>
      </c>
      <c r="AR97" s="73"/>
      <c r="AS97" s="138">
        <f>ROUND(SUM(AS98:AS103),2)</f>
        <v>0</v>
      </c>
      <c r="AT97" s="139">
        <f>ROUND(SUM(AV97:AW97),2)</f>
        <v>0</v>
      </c>
      <c r="AU97" s="140">
        <f>ROUND(SUM(AU98:AU103),5)</f>
        <v>0</v>
      </c>
      <c r="AV97" s="139">
        <f>ROUND(AZ97*L29,2)</f>
        <v>0</v>
      </c>
      <c r="AW97" s="139">
        <f>ROUND(BA97*L30,2)</f>
        <v>0</v>
      </c>
      <c r="AX97" s="139">
        <f>ROUND(BB97*L29,2)</f>
        <v>0</v>
      </c>
      <c r="AY97" s="139">
        <f>ROUND(BC97*L30,2)</f>
        <v>0</v>
      </c>
      <c r="AZ97" s="139">
        <f>ROUND(SUM(AZ98:AZ103),2)</f>
        <v>0</v>
      </c>
      <c r="BA97" s="139">
        <f>ROUND(SUM(BA98:BA103),2)</f>
        <v>0</v>
      </c>
      <c r="BB97" s="139">
        <f>ROUND(SUM(BB98:BB103),2)</f>
        <v>0</v>
      </c>
      <c r="BC97" s="139">
        <f>ROUND(SUM(BC98:BC103),2)</f>
        <v>0</v>
      </c>
      <c r="BD97" s="141">
        <f>ROUND(SUM(BD98:BD103),2)</f>
        <v>0</v>
      </c>
      <c r="BE97" s="4"/>
      <c r="BS97" s="142" t="s">
        <v>75</v>
      </c>
      <c r="BT97" s="142" t="s">
        <v>85</v>
      </c>
      <c r="BU97" s="142" t="s">
        <v>77</v>
      </c>
      <c r="BV97" s="142" t="s">
        <v>78</v>
      </c>
      <c r="BW97" s="142" t="s">
        <v>93</v>
      </c>
      <c r="BX97" s="142" t="s">
        <v>84</v>
      </c>
      <c r="CL97" s="142" t="s">
        <v>1</v>
      </c>
    </row>
    <row r="98" s="4" customFormat="1" ht="16.5" customHeight="1">
      <c r="A98" s="133" t="s">
        <v>86</v>
      </c>
      <c r="B98" s="71"/>
      <c r="C98" s="134"/>
      <c r="D98" s="134"/>
      <c r="E98" s="134"/>
      <c r="F98" s="135" t="s">
        <v>94</v>
      </c>
      <c r="G98" s="135"/>
      <c r="H98" s="135"/>
      <c r="I98" s="135"/>
      <c r="J98" s="135"/>
      <c r="K98" s="134"/>
      <c r="L98" s="135" t="s">
        <v>95</v>
      </c>
      <c r="M98" s="135"/>
      <c r="N98" s="135"/>
      <c r="O98" s="135"/>
      <c r="P98" s="135"/>
      <c r="Q98" s="135"/>
      <c r="R98" s="135"/>
      <c r="S98" s="135"/>
      <c r="T98" s="135"/>
      <c r="U98" s="135"/>
      <c r="V98" s="135"/>
      <c r="W98" s="135"/>
      <c r="X98" s="135"/>
      <c r="Y98" s="135"/>
      <c r="Z98" s="135"/>
      <c r="AA98" s="135"/>
      <c r="AB98" s="135"/>
      <c r="AC98" s="135"/>
      <c r="AD98" s="135"/>
      <c r="AE98" s="135"/>
      <c r="AF98" s="135"/>
      <c r="AG98" s="136">
        <f>'D.1.4.A - ZDRAVOTNĚ TECHN...'!J34</f>
        <v>0</v>
      </c>
      <c r="AH98" s="134"/>
      <c r="AI98" s="134"/>
      <c r="AJ98" s="134"/>
      <c r="AK98" s="134"/>
      <c r="AL98" s="134"/>
      <c r="AM98" s="134"/>
      <c r="AN98" s="136">
        <f>SUM(AG98,AT98)</f>
        <v>0</v>
      </c>
      <c r="AO98" s="134"/>
      <c r="AP98" s="134"/>
      <c r="AQ98" s="137" t="s">
        <v>89</v>
      </c>
      <c r="AR98" s="73"/>
      <c r="AS98" s="138">
        <v>0</v>
      </c>
      <c r="AT98" s="139">
        <f>ROUND(SUM(AV98:AW98),2)</f>
        <v>0</v>
      </c>
      <c r="AU98" s="140">
        <f>'D.1.4.A - ZDRAVOTNĚ TECHN...'!P140</f>
        <v>0</v>
      </c>
      <c r="AV98" s="139">
        <f>'D.1.4.A - ZDRAVOTNĚ TECHN...'!J37</f>
        <v>0</v>
      </c>
      <c r="AW98" s="139">
        <f>'D.1.4.A - ZDRAVOTNĚ TECHN...'!J38</f>
        <v>0</v>
      </c>
      <c r="AX98" s="139">
        <f>'D.1.4.A - ZDRAVOTNĚ TECHN...'!J39</f>
        <v>0</v>
      </c>
      <c r="AY98" s="139">
        <f>'D.1.4.A - ZDRAVOTNĚ TECHN...'!J40</f>
        <v>0</v>
      </c>
      <c r="AZ98" s="139">
        <f>'D.1.4.A - ZDRAVOTNĚ TECHN...'!F37</f>
        <v>0</v>
      </c>
      <c r="BA98" s="139">
        <f>'D.1.4.A - ZDRAVOTNĚ TECHN...'!F38</f>
        <v>0</v>
      </c>
      <c r="BB98" s="139">
        <f>'D.1.4.A - ZDRAVOTNĚ TECHN...'!F39</f>
        <v>0</v>
      </c>
      <c r="BC98" s="139">
        <f>'D.1.4.A - ZDRAVOTNĚ TECHN...'!F40</f>
        <v>0</v>
      </c>
      <c r="BD98" s="141">
        <f>'D.1.4.A - ZDRAVOTNĚ TECHN...'!F41</f>
        <v>0</v>
      </c>
      <c r="BE98" s="4"/>
      <c r="BT98" s="142" t="s">
        <v>96</v>
      </c>
      <c r="BV98" s="142" t="s">
        <v>78</v>
      </c>
      <c r="BW98" s="142" t="s">
        <v>97</v>
      </c>
      <c r="BX98" s="142" t="s">
        <v>93</v>
      </c>
      <c r="CL98" s="142" t="s">
        <v>1</v>
      </c>
    </row>
    <row r="99" s="4" customFormat="1" ht="16.5" customHeight="1">
      <c r="A99" s="133" t="s">
        <v>86</v>
      </c>
      <c r="B99" s="71"/>
      <c r="C99" s="134"/>
      <c r="D99" s="134"/>
      <c r="E99" s="134"/>
      <c r="F99" s="135" t="s">
        <v>98</v>
      </c>
      <c r="G99" s="135"/>
      <c r="H99" s="135"/>
      <c r="I99" s="135"/>
      <c r="J99" s="135"/>
      <c r="K99" s="134"/>
      <c r="L99" s="135" t="s">
        <v>99</v>
      </c>
      <c r="M99" s="135"/>
      <c r="N99" s="135"/>
      <c r="O99" s="135"/>
      <c r="P99" s="135"/>
      <c r="Q99" s="135"/>
      <c r="R99" s="135"/>
      <c r="S99" s="135"/>
      <c r="T99" s="135"/>
      <c r="U99" s="135"/>
      <c r="V99" s="135"/>
      <c r="W99" s="135"/>
      <c r="X99" s="135"/>
      <c r="Y99" s="135"/>
      <c r="Z99" s="135"/>
      <c r="AA99" s="135"/>
      <c r="AB99" s="135"/>
      <c r="AC99" s="135"/>
      <c r="AD99" s="135"/>
      <c r="AE99" s="135"/>
      <c r="AF99" s="135"/>
      <c r="AG99" s="136">
        <f>'D.1.4.B - VYTÁPĚNÍ'!J34</f>
        <v>0</v>
      </c>
      <c r="AH99" s="134"/>
      <c r="AI99" s="134"/>
      <c r="AJ99" s="134"/>
      <c r="AK99" s="134"/>
      <c r="AL99" s="134"/>
      <c r="AM99" s="134"/>
      <c r="AN99" s="136">
        <f>SUM(AG99,AT99)</f>
        <v>0</v>
      </c>
      <c r="AO99" s="134"/>
      <c r="AP99" s="134"/>
      <c r="AQ99" s="137" t="s">
        <v>89</v>
      </c>
      <c r="AR99" s="73"/>
      <c r="AS99" s="138">
        <v>0</v>
      </c>
      <c r="AT99" s="139">
        <f>ROUND(SUM(AV99:AW99),2)</f>
        <v>0</v>
      </c>
      <c r="AU99" s="140">
        <f>'D.1.4.B - VYTÁPĚNÍ'!P134</f>
        <v>0</v>
      </c>
      <c r="AV99" s="139">
        <f>'D.1.4.B - VYTÁPĚNÍ'!J37</f>
        <v>0</v>
      </c>
      <c r="AW99" s="139">
        <f>'D.1.4.B - VYTÁPĚNÍ'!J38</f>
        <v>0</v>
      </c>
      <c r="AX99" s="139">
        <f>'D.1.4.B - VYTÁPĚNÍ'!J39</f>
        <v>0</v>
      </c>
      <c r="AY99" s="139">
        <f>'D.1.4.B - VYTÁPĚNÍ'!J40</f>
        <v>0</v>
      </c>
      <c r="AZ99" s="139">
        <f>'D.1.4.B - VYTÁPĚNÍ'!F37</f>
        <v>0</v>
      </c>
      <c r="BA99" s="139">
        <f>'D.1.4.B - VYTÁPĚNÍ'!F38</f>
        <v>0</v>
      </c>
      <c r="BB99" s="139">
        <f>'D.1.4.B - VYTÁPĚNÍ'!F39</f>
        <v>0</v>
      </c>
      <c r="BC99" s="139">
        <f>'D.1.4.B - VYTÁPĚNÍ'!F40</f>
        <v>0</v>
      </c>
      <c r="BD99" s="141">
        <f>'D.1.4.B - VYTÁPĚNÍ'!F41</f>
        <v>0</v>
      </c>
      <c r="BE99" s="4"/>
      <c r="BT99" s="142" t="s">
        <v>96</v>
      </c>
      <c r="BV99" s="142" t="s">
        <v>78</v>
      </c>
      <c r="BW99" s="142" t="s">
        <v>100</v>
      </c>
      <c r="BX99" s="142" t="s">
        <v>93</v>
      </c>
      <c r="CL99" s="142" t="s">
        <v>1</v>
      </c>
    </row>
    <row r="100" s="4" customFormat="1" ht="16.5" customHeight="1">
      <c r="A100" s="133" t="s">
        <v>86</v>
      </c>
      <c r="B100" s="71"/>
      <c r="C100" s="134"/>
      <c r="D100" s="134"/>
      <c r="E100" s="134"/>
      <c r="F100" s="135" t="s">
        <v>101</v>
      </c>
      <c r="G100" s="135"/>
      <c r="H100" s="135"/>
      <c r="I100" s="135"/>
      <c r="J100" s="135"/>
      <c r="K100" s="134"/>
      <c r="L100" s="135" t="s">
        <v>102</v>
      </c>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'D.1.4.C - VZDUCHOTECHNIKA...'!J34</f>
        <v>0</v>
      </c>
      <c r="AH100" s="134"/>
      <c r="AI100" s="134"/>
      <c r="AJ100" s="134"/>
      <c r="AK100" s="134"/>
      <c r="AL100" s="134"/>
      <c r="AM100" s="134"/>
      <c r="AN100" s="136">
        <f>SUM(AG100,AT100)</f>
        <v>0</v>
      </c>
      <c r="AO100" s="134"/>
      <c r="AP100" s="134"/>
      <c r="AQ100" s="137" t="s">
        <v>89</v>
      </c>
      <c r="AR100" s="73"/>
      <c r="AS100" s="138">
        <v>0</v>
      </c>
      <c r="AT100" s="139">
        <f>ROUND(SUM(AV100:AW100),2)</f>
        <v>0</v>
      </c>
      <c r="AU100" s="140">
        <f>'D.1.4.C - VZDUCHOTECHNIKA...'!P156</f>
        <v>0</v>
      </c>
      <c r="AV100" s="139">
        <f>'D.1.4.C - VZDUCHOTECHNIKA...'!J37</f>
        <v>0</v>
      </c>
      <c r="AW100" s="139">
        <f>'D.1.4.C - VZDUCHOTECHNIKA...'!J38</f>
        <v>0</v>
      </c>
      <c r="AX100" s="139">
        <f>'D.1.4.C - VZDUCHOTECHNIKA...'!J39</f>
        <v>0</v>
      </c>
      <c r="AY100" s="139">
        <f>'D.1.4.C - VZDUCHOTECHNIKA...'!J40</f>
        <v>0</v>
      </c>
      <c r="AZ100" s="139">
        <f>'D.1.4.C - VZDUCHOTECHNIKA...'!F37</f>
        <v>0</v>
      </c>
      <c r="BA100" s="139">
        <f>'D.1.4.C - VZDUCHOTECHNIKA...'!F38</f>
        <v>0</v>
      </c>
      <c r="BB100" s="139">
        <f>'D.1.4.C - VZDUCHOTECHNIKA...'!F39</f>
        <v>0</v>
      </c>
      <c r="BC100" s="139">
        <f>'D.1.4.C - VZDUCHOTECHNIKA...'!F40</f>
        <v>0</v>
      </c>
      <c r="BD100" s="141">
        <f>'D.1.4.C - VZDUCHOTECHNIKA...'!F41</f>
        <v>0</v>
      </c>
      <c r="BE100" s="4"/>
      <c r="BT100" s="142" t="s">
        <v>96</v>
      </c>
      <c r="BV100" s="142" t="s">
        <v>78</v>
      </c>
      <c r="BW100" s="142" t="s">
        <v>103</v>
      </c>
      <c r="BX100" s="142" t="s">
        <v>93</v>
      </c>
      <c r="CL100" s="142" t="s">
        <v>1</v>
      </c>
    </row>
    <row r="101" s="4" customFormat="1" ht="16.5" customHeight="1">
      <c r="A101" s="133" t="s">
        <v>86</v>
      </c>
      <c r="B101" s="71"/>
      <c r="C101" s="134"/>
      <c r="D101" s="134"/>
      <c r="E101" s="134"/>
      <c r="F101" s="135" t="s">
        <v>104</v>
      </c>
      <c r="G101" s="135"/>
      <c r="H101" s="135"/>
      <c r="I101" s="135"/>
      <c r="J101" s="135"/>
      <c r="K101" s="134"/>
      <c r="L101" s="135" t="s">
        <v>105</v>
      </c>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'D.1.4.D - SILNOPROUDÁ ELE...'!J34</f>
        <v>0</v>
      </c>
      <c r="AH101" s="134"/>
      <c r="AI101" s="134"/>
      <c r="AJ101" s="134"/>
      <c r="AK101" s="134"/>
      <c r="AL101" s="134"/>
      <c r="AM101" s="134"/>
      <c r="AN101" s="136">
        <f>SUM(AG101,AT101)</f>
        <v>0</v>
      </c>
      <c r="AO101" s="134"/>
      <c r="AP101" s="134"/>
      <c r="AQ101" s="137" t="s">
        <v>89</v>
      </c>
      <c r="AR101" s="73"/>
      <c r="AS101" s="138">
        <v>0</v>
      </c>
      <c r="AT101" s="139">
        <f>ROUND(SUM(AV101:AW101),2)</f>
        <v>0</v>
      </c>
      <c r="AU101" s="140">
        <f>'D.1.4.D - SILNOPROUDÁ ELE...'!P159</f>
        <v>0</v>
      </c>
      <c r="AV101" s="139">
        <f>'D.1.4.D - SILNOPROUDÁ ELE...'!J37</f>
        <v>0</v>
      </c>
      <c r="AW101" s="139">
        <f>'D.1.4.D - SILNOPROUDÁ ELE...'!J38</f>
        <v>0</v>
      </c>
      <c r="AX101" s="139">
        <f>'D.1.4.D - SILNOPROUDÁ ELE...'!J39</f>
        <v>0</v>
      </c>
      <c r="AY101" s="139">
        <f>'D.1.4.D - SILNOPROUDÁ ELE...'!J40</f>
        <v>0</v>
      </c>
      <c r="AZ101" s="139">
        <f>'D.1.4.D - SILNOPROUDÁ ELE...'!F37</f>
        <v>0</v>
      </c>
      <c r="BA101" s="139">
        <f>'D.1.4.D - SILNOPROUDÁ ELE...'!F38</f>
        <v>0</v>
      </c>
      <c r="BB101" s="139">
        <f>'D.1.4.D - SILNOPROUDÁ ELE...'!F39</f>
        <v>0</v>
      </c>
      <c r="BC101" s="139">
        <f>'D.1.4.D - SILNOPROUDÁ ELE...'!F40</f>
        <v>0</v>
      </c>
      <c r="BD101" s="141">
        <f>'D.1.4.D - SILNOPROUDÁ ELE...'!F41</f>
        <v>0</v>
      </c>
      <c r="BE101" s="4"/>
      <c r="BT101" s="142" t="s">
        <v>96</v>
      </c>
      <c r="BV101" s="142" t="s">
        <v>78</v>
      </c>
      <c r="BW101" s="142" t="s">
        <v>106</v>
      </c>
      <c r="BX101" s="142" t="s">
        <v>93</v>
      </c>
      <c r="CL101" s="142" t="s">
        <v>1</v>
      </c>
    </row>
    <row r="102" s="4" customFormat="1" ht="16.5" customHeight="1">
      <c r="A102" s="133" t="s">
        <v>86</v>
      </c>
      <c r="B102" s="71"/>
      <c r="C102" s="134"/>
      <c r="D102" s="134"/>
      <c r="E102" s="134"/>
      <c r="F102" s="135" t="s">
        <v>107</v>
      </c>
      <c r="G102" s="135"/>
      <c r="H102" s="135"/>
      <c r="I102" s="135"/>
      <c r="J102" s="135"/>
      <c r="K102" s="134"/>
      <c r="L102" s="135" t="s">
        <v>108</v>
      </c>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'D.1.4.E - SLABOPROUDÁ ELE...'!J34</f>
        <v>0</v>
      </c>
      <c r="AH102" s="134"/>
      <c r="AI102" s="134"/>
      <c r="AJ102" s="134"/>
      <c r="AK102" s="134"/>
      <c r="AL102" s="134"/>
      <c r="AM102" s="134"/>
      <c r="AN102" s="136">
        <f>SUM(AG102,AT102)</f>
        <v>0</v>
      </c>
      <c r="AO102" s="134"/>
      <c r="AP102" s="134"/>
      <c r="AQ102" s="137" t="s">
        <v>89</v>
      </c>
      <c r="AR102" s="73"/>
      <c r="AS102" s="138">
        <v>0</v>
      </c>
      <c r="AT102" s="139">
        <f>ROUND(SUM(AV102:AW102),2)</f>
        <v>0</v>
      </c>
      <c r="AU102" s="140">
        <f>'D.1.4.E - SLABOPROUDÁ ELE...'!P129</f>
        <v>0</v>
      </c>
      <c r="AV102" s="139">
        <f>'D.1.4.E - SLABOPROUDÁ ELE...'!J37</f>
        <v>0</v>
      </c>
      <c r="AW102" s="139">
        <f>'D.1.4.E - SLABOPROUDÁ ELE...'!J38</f>
        <v>0</v>
      </c>
      <c r="AX102" s="139">
        <f>'D.1.4.E - SLABOPROUDÁ ELE...'!J39</f>
        <v>0</v>
      </c>
      <c r="AY102" s="139">
        <f>'D.1.4.E - SLABOPROUDÁ ELE...'!J40</f>
        <v>0</v>
      </c>
      <c r="AZ102" s="139">
        <f>'D.1.4.E - SLABOPROUDÁ ELE...'!F37</f>
        <v>0</v>
      </c>
      <c r="BA102" s="139">
        <f>'D.1.4.E - SLABOPROUDÁ ELE...'!F38</f>
        <v>0</v>
      </c>
      <c r="BB102" s="139">
        <f>'D.1.4.E - SLABOPROUDÁ ELE...'!F39</f>
        <v>0</v>
      </c>
      <c r="BC102" s="139">
        <f>'D.1.4.E - SLABOPROUDÁ ELE...'!F40</f>
        <v>0</v>
      </c>
      <c r="BD102" s="141">
        <f>'D.1.4.E - SLABOPROUDÁ ELE...'!F41</f>
        <v>0</v>
      </c>
      <c r="BE102" s="4"/>
      <c r="BT102" s="142" t="s">
        <v>96</v>
      </c>
      <c r="BV102" s="142" t="s">
        <v>78</v>
      </c>
      <c r="BW102" s="142" t="s">
        <v>109</v>
      </c>
      <c r="BX102" s="142" t="s">
        <v>93</v>
      </c>
      <c r="CL102" s="142" t="s">
        <v>1</v>
      </c>
    </row>
    <row r="103" s="4" customFormat="1" ht="16.5" customHeight="1">
      <c r="A103" s="133" t="s">
        <v>86</v>
      </c>
      <c r="B103" s="71"/>
      <c r="C103" s="134"/>
      <c r="D103" s="134"/>
      <c r="E103" s="134"/>
      <c r="F103" s="135" t="s">
        <v>110</v>
      </c>
      <c r="G103" s="135"/>
      <c r="H103" s="135"/>
      <c r="I103" s="135"/>
      <c r="J103" s="135"/>
      <c r="K103" s="134"/>
      <c r="L103" s="135" t="s">
        <v>111</v>
      </c>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'D.1.4.F - MĚŘENÍ A REGULACE'!J34</f>
        <v>0</v>
      </c>
      <c r="AH103" s="134"/>
      <c r="AI103" s="134"/>
      <c r="AJ103" s="134"/>
      <c r="AK103" s="134"/>
      <c r="AL103" s="134"/>
      <c r="AM103" s="134"/>
      <c r="AN103" s="136">
        <f>SUM(AG103,AT103)</f>
        <v>0</v>
      </c>
      <c r="AO103" s="134"/>
      <c r="AP103" s="134"/>
      <c r="AQ103" s="137" t="s">
        <v>89</v>
      </c>
      <c r="AR103" s="73"/>
      <c r="AS103" s="138">
        <v>0</v>
      </c>
      <c r="AT103" s="139">
        <f>ROUND(SUM(AV103:AW103),2)</f>
        <v>0</v>
      </c>
      <c r="AU103" s="140">
        <f>'D.1.4.F - MĚŘENÍ A REGULACE'!P149</f>
        <v>0</v>
      </c>
      <c r="AV103" s="139">
        <f>'D.1.4.F - MĚŘENÍ A REGULACE'!J37</f>
        <v>0</v>
      </c>
      <c r="AW103" s="139">
        <f>'D.1.4.F - MĚŘENÍ A REGULACE'!J38</f>
        <v>0</v>
      </c>
      <c r="AX103" s="139">
        <f>'D.1.4.F - MĚŘENÍ A REGULACE'!J39</f>
        <v>0</v>
      </c>
      <c r="AY103" s="139">
        <f>'D.1.4.F - MĚŘENÍ A REGULACE'!J40</f>
        <v>0</v>
      </c>
      <c r="AZ103" s="139">
        <f>'D.1.4.F - MĚŘENÍ A REGULACE'!F37</f>
        <v>0</v>
      </c>
      <c r="BA103" s="139">
        <f>'D.1.4.F - MĚŘENÍ A REGULACE'!F38</f>
        <v>0</v>
      </c>
      <c r="BB103" s="139">
        <f>'D.1.4.F - MĚŘENÍ A REGULACE'!F39</f>
        <v>0</v>
      </c>
      <c r="BC103" s="139">
        <f>'D.1.4.F - MĚŘENÍ A REGULACE'!F40</f>
        <v>0</v>
      </c>
      <c r="BD103" s="141">
        <f>'D.1.4.F - MĚŘENÍ A REGULACE'!F41</f>
        <v>0</v>
      </c>
      <c r="BE103" s="4"/>
      <c r="BT103" s="142" t="s">
        <v>96</v>
      </c>
      <c r="BV103" s="142" t="s">
        <v>78</v>
      </c>
      <c r="BW103" s="142" t="s">
        <v>112</v>
      </c>
      <c r="BX103" s="142" t="s">
        <v>93</v>
      </c>
      <c r="CL103" s="142" t="s">
        <v>1</v>
      </c>
    </row>
    <row r="104" s="7" customFormat="1" ht="37.5" customHeight="1">
      <c r="A104" s="7"/>
      <c r="B104" s="120"/>
      <c r="C104" s="121"/>
      <c r="D104" s="122" t="s">
        <v>113</v>
      </c>
      <c r="E104" s="122"/>
      <c r="F104" s="122"/>
      <c r="G104" s="122"/>
      <c r="H104" s="122"/>
      <c r="I104" s="123"/>
      <c r="J104" s="122" t="s">
        <v>114</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ROUND(AG105+AG106,2)</f>
        <v>0</v>
      </c>
      <c r="AH104" s="123"/>
      <c r="AI104" s="123"/>
      <c r="AJ104" s="123"/>
      <c r="AK104" s="123"/>
      <c r="AL104" s="123"/>
      <c r="AM104" s="123"/>
      <c r="AN104" s="125">
        <f>SUM(AG104,AT104)</f>
        <v>0</v>
      </c>
      <c r="AO104" s="123"/>
      <c r="AP104" s="123"/>
      <c r="AQ104" s="126" t="s">
        <v>82</v>
      </c>
      <c r="AR104" s="127"/>
      <c r="AS104" s="128">
        <f>ROUND(AS105+AS106,2)</f>
        <v>0</v>
      </c>
      <c r="AT104" s="129">
        <f>ROUND(SUM(AV104:AW104),2)</f>
        <v>0</v>
      </c>
      <c r="AU104" s="130">
        <f>ROUND(AU105+AU106,5)</f>
        <v>0</v>
      </c>
      <c r="AV104" s="129">
        <f>ROUND(AZ104*L29,2)</f>
        <v>0</v>
      </c>
      <c r="AW104" s="129">
        <f>ROUND(BA104*L30,2)</f>
        <v>0</v>
      </c>
      <c r="AX104" s="129">
        <f>ROUND(BB104*L29,2)</f>
        <v>0</v>
      </c>
      <c r="AY104" s="129">
        <f>ROUND(BC104*L30,2)</f>
        <v>0</v>
      </c>
      <c r="AZ104" s="129">
        <f>ROUND(AZ105+AZ106,2)</f>
        <v>0</v>
      </c>
      <c r="BA104" s="129">
        <f>ROUND(BA105+BA106,2)</f>
        <v>0</v>
      </c>
      <c r="BB104" s="129">
        <f>ROUND(BB105+BB106,2)</f>
        <v>0</v>
      </c>
      <c r="BC104" s="129">
        <f>ROUND(BC105+BC106,2)</f>
        <v>0</v>
      </c>
      <c r="BD104" s="131">
        <f>ROUND(BD105+BD106,2)</f>
        <v>0</v>
      </c>
      <c r="BE104" s="7"/>
      <c r="BS104" s="132" t="s">
        <v>75</v>
      </c>
      <c r="BT104" s="132" t="s">
        <v>83</v>
      </c>
      <c r="BU104" s="132" t="s">
        <v>77</v>
      </c>
      <c r="BV104" s="132" t="s">
        <v>78</v>
      </c>
      <c r="BW104" s="132" t="s">
        <v>115</v>
      </c>
      <c r="BX104" s="132" t="s">
        <v>5</v>
      </c>
      <c r="CL104" s="132" t="s">
        <v>1</v>
      </c>
      <c r="CM104" s="132" t="s">
        <v>83</v>
      </c>
    </row>
    <row r="105" s="4" customFormat="1" ht="23.25" customHeight="1">
      <c r="A105" s="133" t="s">
        <v>86</v>
      </c>
      <c r="B105" s="71"/>
      <c r="C105" s="134"/>
      <c r="D105" s="134"/>
      <c r="E105" s="135" t="s">
        <v>87</v>
      </c>
      <c r="F105" s="135"/>
      <c r="G105" s="135"/>
      <c r="H105" s="135"/>
      <c r="I105" s="135"/>
      <c r="J105" s="134"/>
      <c r="K105" s="135" t="s">
        <v>88</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'D.1.1-2 - Architektonicko..._01'!J32</f>
        <v>0</v>
      </c>
      <c r="AH105" s="134"/>
      <c r="AI105" s="134"/>
      <c r="AJ105" s="134"/>
      <c r="AK105" s="134"/>
      <c r="AL105" s="134"/>
      <c r="AM105" s="134"/>
      <c r="AN105" s="136">
        <f>SUM(AG105,AT105)</f>
        <v>0</v>
      </c>
      <c r="AO105" s="134"/>
      <c r="AP105" s="134"/>
      <c r="AQ105" s="137" t="s">
        <v>89</v>
      </c>
      <c r="AR105" s="73"/>
      <c r="AS105" s="138">
        <v>0</v>
      </c>
      <c r="AT105" s="139">
        <f>ROUND(SUM(AV105:AW105),2)</f>
        <v>0</v>
      </c>
      <c r="AU105" s="140">
        <f>'D.1.1-2 - Architektonicko..._01'!P150</f>
        <v>0</v>
      </c>
      <c r="AV105" s="139">
        <f>'D.1.1-2 - Architektonicko..._01'!J35</f>
        <v>0</v>
      </c>
      <c r="AW105" s="139">
        <f>'D.1.1-2 - Architektonicko..._01'!J36</f>
        <v>0</v>
      </c>
      <c r="AX105" s="139">
        <f>'D.1.1-2 - Architektonicko..._01'!J37</f>
        <v>0</v>
      </c>
      <c r="AY105" s="139">
        <f>'D.1.1-2 - Architektonicko..._01'!J38</f>
        <v>0</v>
      </c>
      <c r="AZ105" s="139">
        <f>'D.1.1-2 - Architektonicko..._01'!F35</f>
        <v>0</v>
      </c>
      <c r="BA105" s="139">
        <f>'D.1.1-2 - Architektonicko..._01'!F36</f>
        <v>0</v>
      </c>
      <c r="BB105" s="139">
        <f>'D.1.1-2 - Architektonicko..._01'!F37</f>
        <v>0</v>
      </c>
      <c r="BC105" s="139">
        <f>'D.1.1-2 - Architektonicko..._01'!F38</f>
        <v>0</v>
      </c>
      <c r="BD105" s="141">
        <f>'D.1.1-2 - Architektonicko..._01'!F39</f>
        <v>0</v>
      </c>
      <c r="BE105" s="4"/>
      <c r="BT105" s="142" t="s">
        <v>85</v>
      </c>
      <c r="BV105" s="142" t="s">
        <v>78</v>
      </c>
      <c r="BW105" s="142" t="s">
        <v>116</v>
      </c>
      <c r="BX105" s="142" t="s">
        <v>115</v>
      </c>
      <c r="CL105" s="142" t="s">
        <v>1</v>
      </c>
    </row>
    <row r="106" s="4" customFormat="1" ht="16.5" customHeight="1">
      <c r="A106" s="4"/>
      <c r="B106" s="71"/>
      <c r="C106" s="134"/>
      <c r="D106" s="134"/>
      <c r="E106" s="135" t="s">
        <v>91</v>
      </c>
      <c r="F106" s="135"/>
      <c r="G106" s="135"/>
      <c r="H106" s="135"/>
      <c r="I106" s="135"/>
      <c r="J106" s="134"/>
      <c r="K106" s="135" t="s">
        <v>92</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43">
        <f>ROUND(SUM(AG107:AG112),2)</f>
        <v>0</v>
      </c>
      <c r="AH106" s="134"/>
      <c r="AI106" s="134"/>
      <c r="AJ106" s="134"/>
      <c r="AK106" s="134"/>
      <c r="AL106" s="134"/>
      <c r="AM106" s="134"/>
      <c r="AN106" s="136">
        <f>SUM(AG106,AT106)</f>
        <v>0</v>
      </c>
      <c r="AO106" s="134"/>
      <c r="AP106" s="134"/>
      <c r="AQ106" s="137" t="s">
        <v>89</v>
      </c>
      <c r="AR106" s="73"/>
      <c r="AS106" s="138">
        <f>ROUND(SUM(AS107:AS112),2)</f>
        <v>0</v>
      </c>
      <c r="AT106" s="139">
        <f>ROUND(SUM(AV106:AW106),2)</f>
        <v>0</v>
      </c>
      <c r="AU106" s="140">
        <f>ROUND(SUM(AU107:AU112),5)</f>
        <v>0</v>
      </c>
      <c r="AV106" s="139">
        <f>ROUND(AZ106*L29,2)</f>
        <v>0</v>
      </c>
      <c r="AW106" s="139">
        <f>ROUND(BA106*L30,2)</f>
        <v>0</v>
      </c>
      <c r="AX106" s="139">
        <f>ROUND(BB106*L29,2)</f>
        <v>0</v>
      </c>
      <c r="AY106" s="139">
        <f>ROUND(BC106*L30,2)</f>
        <v>0</v>
      </c>
      <c r="AZ106" s="139">
        <f>ROUND(SUM(AZ107:AZ112),2)</f>
        <v>0</v>
      </c>
      <c r="BA106" s="139">
        <f>ROUND(SUM(BA107:BA112),2)</f>
        <v>0</v>
      </c>
      <c r="BB106" s="139">
        <f>ROUND(SUM(BB107:BB112),2)</f>
        <v>0</v>
      </c>
      <c r="BC106" s="139">
        <f>ROUND(SUM(BC107:BC112),2)</f>
        <v>0</v>
      </c>
      <c r="BD106" s="141">
        <f>ROUND(SUM(BD107:BD112),2)</f>
        <v>0</v>
      </c>
      <c r="BE106" s="4"/>
      <c r="BS106" s="142" t="s">
        <v>75</v>
      </c>
      <c r="BT106" s="142" t="s">
        <v>85</v>
      </c>
      <c r="BU106" s="142" t="s">
        <v>77</v>
      </c>
      <c r="BV106" s="142" t="s">
        <v>78</v>
      </c>
      <c r="BW106" s="142" t="s">
        <v>117</v>
      </c>
      <c r="BX106" s="142" t="s">
        <v>115</v>
      </c>
      <c r="CL106" s="142" t="s">
        <v>1</v>
      </c>
    </row>
    <row r="107" s="4" customFormat="1" ht="16.5" customHeight="1">
      <c r="A107" s="133" t="s">
        <v>86</v>
      </c>
      <c r="B107" s="71"/>
      <c r="C107" s="134"/>
      <c r="D107" s="134"/>
      <c r="E107" s="134"/>
      <c r="F107" s="135" t="s">
        <v>94</v>
      </c>
      <c r="G107" s="135"/>
      <c r="H107" s="135"/>
      <c r="I107" s="135"/>
      <c r="J107" s="135"/>
      <c r="K107" s="134"/>
      <c r="L107" s="135" t="s">
        <v>95</v>
      </c>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'D.1.4.A - ZDRAVOTNĚ TECHN..._01'!J34</f>
        <v>0</v>
      </c>
      <c r="AH107" s="134"/>
      <c r="AI107" s="134"/>
      <c r="AJ107" s="134"/>
      <c r="AK107" s="134"/>
      <c r="AL107" s="134"/>
      <c r="AM107" s="134"/>
      <c r="AN107" s="136">
        <f>SUM(AG107,AT107)</f>
        <v>0</v>
      </c>
      <c r="AO107" s="134"/>
      <c r="AP107" s="134"/>
      <c r="AQ107" s="137" t="s">
        <v>89</v>
      </c>
      <c r="AR107" s="73"/>
      <c r="AS107" s="138">
        <v>0</v>
      </c>
      <c r="AT107" s="139">
        <f>ROUND(SUM(AV107:AW107),2)</f>
        <v>0</v>
      </c>
      <c r="AU107" s="140">
        <f>'D.1.4.A - ZDRAVOTNĚ TECHN..._01'!P140</f>
        <v>0</v>
      </c>
      <c r="AV107" s="139">
        <f>'D.1.4.A - ZDRAVOTNĚ TECHN..._01'!J37</f>
        <v>0</v>
      </c>
      <c r="AW107" s="139">
        <f>'D.1.4.A - ZDRAVOTNĚ TECHN..._01'!J38</f>
        <v>0</v>
      </c>
      <c r="AX107" s="139">
        <f>'D.1.4.A - ZDRAVOTNĚ TECHN..._01'!J39</f>
        <v>0</v>
      </c>
      <c r="AY107" s="139">
        <f>'D.1.4.A - ZDRAVOTNĚ TECHN..._01'!J40</f>
        <v>0</v>
      </c>
      <c r="AZ107" s="139">
        <f>'D.1.4.A - ZDRAVOTNĚ TECHN..._01'!F37</f>
        <v>0</v>
      </c>
      <c r="BA107" s="139">
        <f>'D.1.4.A - ZDRAVOTNĚ TECHN..._01'!F38</f>
        <v>0</v>
      </c>
      <c r="BB107" s="139">
        <f>'D.1.4.A - ZDRAVOTNĚ TECHN..._01'!F39</f>
        <v>0</v>
      </c>
      <c r="BC107" s="139">
        <f>'D.1.4.A - ZDRAVOTNĚ TECHN..._01'!F40</f>
        <v>0</v>
      </c>
      <c r="BD107" s="141">
        <f>'D.1.4.A - ZDRAVOTNĚ TECHN..._01'!F41</f>
        <v>0</v>
      </c>
      <c r="BE107" s="4"/>
      <c r="BT107" s="142" t="s">
        <v>96</v>
      </c>
      <c r="BV107" s="142" t="s">
        <v>78</v>
      </c>
      <c r="BW107" s="142" t="s">
        <v>118</v>
      </c>
      <c r="BX107" s="142" t="s">
        <v>117</v>
      </c>
      <c r="CL107" s="142" t="s">
        <v>1</v>
      </c>
    </row>
    <row r="108" s="4" customFormat="1" ht="16.5" customHeight="1">
      <c r="A108" s="133" t="s">
        <v>86</v>
      </c>
      <c r="B108" s="71"/>
      <c r="C108" s="134"/>
      <c r="D108" s="134"/>
      <c r="E108" s="134"/>
      <c r="F108" s="135" t="s">
        <v>98</v>
      </c>
      <c r="G108" s="135"/>
      <c r="H108" s="135"/>
      <c r="I108" s="135"/>
      <c r="J108" s="135"/>
      <c r="K108" s="134"/>
      <c r="L108" s="135" t="s">
        <v>99</v>
      </c>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'D.1.4.B - VYTÁPĚNÍ_01'!J34</f>
        <v>0</v>
      </c>
      <c r="AH108" s="134"/>
      <c r="AI108" s="134"/>
      <c r="AJ108" s="134"/>
      <c r="AK108" s="134"/>
      <c r="AL108" s="134"/>
      <c r="AM108" s="134"/>
      <c r="AN108" s="136">
        <f>SUM(AG108,AT108)</f>
        <v>0</v>
      </c>
      <c r="AO108" s="134"/>
      <c r="AP108" s="134"/>
      <c r="AQ108" s="137" t="s">
        <v>89</v>
      </c>
      <c r="AR108" s="73"/>
      <c r="AS108" s="138">
        <v>0</v>
      </c>
      <c r="AT108" s="139">
        <f>ROUND(SUM(AV108:AW108),2)</f>
        <v>0</v>
      </c>
      <c r="AU108" s="140">
        <f>'D.1.4.B - VYTÁPĚNÍ_01'!P134</f>
        <v>0</v>
      </c>
      <c r="AV108" s="139">
        <f>'D.1.4.B - VYTÁPĚNÍ_01'!J37</f>
        <v>0</v>
      </c>
      <c r="AW108" s="139">
        <f>'D.1.4.B - VYTÁPĚNÍ_01'!J38</f>
        <v>0</v>
      </c>
      <c r="AX108" s="139">
        <f>'D.1.4.B - VYTÁPĚNÍ_01'!J39</f>
        <v>0</v>
      </c>
      <c r="AY108" s="139">
        <f>'D.1.4.B - VYTÁPĚNÍ_01'!J40</f>
        <v>0</v>
      </c>
      <c r="AZ108" s="139">
        <f>'D.1.4.B - VYTÁPĚNÍ_01'!F37</f>
        <v>0</v>
      </c>
      <c r="BA108" s="139">
        <f>'D.1.4.B - VYTÁPĚNÍ_01'!F38</f>
        <v>0</v>
      </c>
      <c r="BB108" s="139">
        <f>'D.1.4.B - VYTÁPĚNÍ_01'!F39</f>
        <v>0</v>
      </c>
      <c r="BC108" s="139">
        <f>'D.1.4.B - VYTÁPĚNÍ_01'!F40</f>
        <v>0</v>
      </c>
      <c r="BD108" s="141">
        <f>'D.1.4.B - VYTÁPĚNÍ_01'!F41</f>
        <v>0</v>
      </c>
      <c r="BE108" s="4"/>
      <c r="BT108" s="142" t="s">
        <v>96</v>
      </c>
      <c r="BV108" s="142" t="s">
        <v>78</v>
      </c>
      <c r="BW108" s="142" t="s">
        <v>119</v>
      </c>
      <c r="BX108" s="142" t="s">
        <v>117</v>
      </c>
      <c r="CL108" s="142" t="s">
        <v>1</v>
      </c>
    </row>
    <row r="109" s="4" customFormat="1" ht="16.5" customHeight="1">
      <c r="A109" s="133" t="s">
        <v>86</v>
      </c>
      <c r="B109" s="71"/>
      <c r="C109" s="134"/>
      <c r="D109" s="134"/>
      <c r="E109" s="134"/>
      <c r="F109" s="135" t="s">
        <v>101</v>
      </c>
      <c r="G109" s="135"/>
      <c r="H109" s="135"/>
      <c r="I109" s="135"/>
      <c r="J109" s="135"/>
      <c r="K109" s="134"/>
      <c r="L109" s="135" t="s">
        <v>102</v>
      </c>
      <c r="M109" s="135"/>
      <c r="N109" s="135"/>
      <c r="O109" s="135"/>
      <c r="P109" s="135"/>
      <c r="Q109" s="135"/>
      <c r="R109" s="135"/>
      <c r="S109" s="135"/>
      <c r="T109" s="135"/>
      <c r="U109" s="135"/>
      <c r="V109" s="135"/>
      <c r="W109" s="135"/>
      <c r="X109" s="135"/>
      <c r="Y109" s="135"/>
      <c r="Z109" s="135"/>
      <c r="AA109" s="135"/>
      <c r="AB109" s="135"/>
      <c r="AC109" s="135"/>
      <c r="AD109" s="135"/>
      <c r="AE109" s="135"/>
      <c r="AF109" s="135"/>
      <c r="AG109" s="136">
        <f>'D.1.4.C - VZDUCHOTECHNIKA..._01'!J34</f>
        <v>0</v>
      </c>
      <c r="AH109" s="134"/>
      <c r="AI109" s="134"/>
      <c r="AJ109" s="134"/>
      <c r="AK109" s="134"/>
      <c r="AL109" s="134"/>
      <c r="AM109" s="134"/>
      <c r="AN109" s="136">
        <f>SUM(AG109,AT109)</f>
        <v>0</v>
      </c>
      <c r="AO109" s="134"/>
      <c r="AP109" s="134"/>
      <c r="AQ109" s="137" t="s">
        <v>89</v>
      </c>
      <c r="AR109" s="73"/>
      <c r="AS109" s="138">
        <v>0</v>
      </c>
      <c r="AT109" s="139">
        <f>ROUND(SUM(AV109:AW109),2)</f>
        <v>0</v>
      </c>
      <c r="AU109" s="140">
        <f>'D.1.4.C - VZDUCHOTECHNIKA..._01'!P156</f>
        <v>0</v>
      </c>
      <c r="AV109" s="139">
        <f>'D.1.4.C - VZDUCHOTECHNIKA..._01'!J37</f>
        <v>0</v>
      </c>
      <c r="AW109" s="139">
        <f>'D.1.4.C - VZDUCHOTECHNIKA..._01'!J38</f>
        <v>0</v>
      </c>
      <c r="AX109" s="139">
        <f>'D.1.4.C - VZDUCHOTECHNIKA..._01'!J39</f>
        <v>0</v>
      </c>
      <c r="AY109" s="139">
        <f>'D.1.4.C - VZDUCHOTECHNIKA..._01'!J40</f>
        <v>0</v>
      </c>
      <c r="AZ109" s="139">
        <f>'D.1.4.C - VZDUCHOTECHNIKA..._01'!F37</f>
        <v>0</v>
      </c>
      <c r="BA109" s="139">
        <f>'D.1.4.C - VZDUCHOTECHNIKA..._01'!F38</f>
        <v>0</v>
      </c>
      <c r="BB109" s="139">
        <f>'D.1.4.C - VZDUCHOTECHNIKA..._01'!F39</f>
        <v>0</v>
      </c>
      <c r="BC109" s="139">
        <f>'D.1.4.C - VZDUCHOTECHNIKA..._01'!F40</f>
        <v>0</v>
      </c>
      <c r="BD109" s="141">
        <f>'D.1.4.C - VZDUCHOTECHNIKA..._01'!F41</f>
        <v>0</v>
      </c>
      <c r="BE109" s="4"/>
      <c r="BT109" s="142" t="s">
        <v>96</v>
      </c>
      <c r="BV109" s="142" t="s">
        <v>78</v>
      </c>
      <c r="BW109" s="142" t="s">
        <v>120</v>
      </c>
      <c r="BX109" s="142" t="s">
        <v>117</v>
      </c>
      <c r="CL109" s="142" t="s">
        <v>1</v>
      </c>
    </row>
    <row r="110" s="4" customFormat="1" ht="16.5" customHeight="1">
      <c r="A110" s="133" t="s">
        <v>86</v>
      </c>
      <c r="B110" s="71"/>
      <c r="C110" s="134"/>
      <c r="D110" s="134"/>
      <c r="E110" s="134"/>
      <c r="F110" s="135" t="s">
        <v>104</v>
      </c>
      <c r="G110" s="135"/>
      <c r="H110" s="135"/>
      <c r="I110" s="135"/>
      <c r="J110" s="135"/>
      <c r="K110" s="134"/>
      <c r="L110" s="135" t="s">
        <v>105</v>
      </c>
      <c r="M110" s="135"/>
      <c r="N110" s="135"/>
      <c r="O110" s="135"/>
      <c r="P110" s="135"/>
      <c r="Q110" s="135"/>
      <c r="R110" s="135"/>
      <c r="S110" s="135"/>
      <c r="T110" s="135"/>
      <c r="U110" s="135"/>
      <c r="V110" s="135"/>
      <c r="W110" s="135"/>
      <c r="X110" s="135"/>
      <c r="Y110" s="135"/>
      <c r="Z110" s="135"/>
      <c r="AA110" s="135"/>
      <c r="AB110" s="135"/>
      <c r="AC110" s="135"/>
      <c r="AD110" s="135"/>
      <c r="AE110" s="135"/>
      <c r="AF110" s="135"/>
      <c r="AG110" s="136">
        <f>'D.1.4.D - SILNOPROUDÁ ELE..._01'!J34</f>
        <v>0</v>
      </c>
      <c r="AH110" s="134"/>
      <c r="AI110" s="134"/>
      <c r="AJ110" s="134"/>
      <c r="AK110" s="134"/>
      <c r="AL110" s="134"/>
      <c r="AM110" s="134"/>
      <c r="AN110" s="136">
        <f>SUM(AG110,AT110)</f>
        <v>0</v>
      </c>
      <c r="AO110" s="134"/>
      <c r="AP110" s="134"/>
      <c r="AQ110" s="137" t="s">
        <v>89</v>
      </c>
      <c r="AR110" s="73"/>
      <c r="AS110" s="138">
        <v>0</v>
      </c>
      <c r="AT110" s="139">
        <f>ROUND(SUM(AV110:AW110),2)</f>
        <v>0</v>
      </c>
      <c r="AU110" s="140">
        <f>'D.1.4.D - SILNOPROUDÁ ELE..._01'!P159</f>
        <v>0</v>
      </c>
      <c r="AV110" s="139">
        <f>'D.1.4.D - SILNOPROUDÁ ELE..._01'!J37</f>
        <v>0</v>
      </c>
      <c r="AW110" s="139">
        <f>'D.1.4.D - SILNOPROUDÁ ELE..._01'!J38</f>
        <v>0</v>
      </c>
      <c r="AX110" s="139">
        <f>'D.1.4.D - SILNOPROUDÁ ELE..._01'!J39</f>
        <v>0</v>
      </c>
      <c r="AY110" s="139">
        <f>'D.1.4.D - SILNOPROUDÁ ELE..._01'!J40</f>
        <v>0</v>
      </c>
      <c r="AZ110" s="139">
        <f>'D.1.4.D - SILNOPROUDÁ ELE..._01'!F37</f>
        <v>0</v>
      </c>
      <c r="BA110" s="139">
        <f>'D.1.4.D - SILNOPROUDÁ ELE..._01'!F38</f>
        <v>0</v>
      </c>
      <c r="BB110" s="139">
        <f>'D.1.4.D - SILNOPROUDÁ ELE..._01'!F39</f>
        <v>0</v>
      </c>
      <c r="BC110" s="139">
        <f>'D.1.4.D - SILNOPROUDÁ ELE..._01'!F40</f>
        <v>0</v>
      </c>
      <c r="BD110" s="141">
        <f>'D.1.4.D - SILNOPROUDÁ ELE..._01'!F41</f>
        <v>0</v>
      </c>
      <c r="BE110" s="4"/>
      <c r="BT110" s="142" t="s">
        <v>96</v>
      </c>
      <c r="BV110" s="142" t="s">
        <v>78</v>
      </c>
      <c r="BW110" s="142" t="s">
        <v>121</v>
      </c>
      <c r="BX110" s="142" t="s">
        <v>117</v>
      </c>
      <c r="CL110" s="142" t="s">
        <v>1</v>
      </c>
    </row>
    <row r="111" s="4" customFormat="1" ht="16.5" customHeight="1">
      <c r="A111" s="133" t="s">
        <v>86</v>
      </c>
      <c r="B111" s="71"/>
      <c r="C111" s="134"/>
      <c r="D111" s="134"/>
      <c r="E111" s="134"/>
      <c r="F111" s="135" t="s">
        <v>107</v>
      </c>
      <c r="G111" s="135"/>
      <c r="H111" s="135"/>
      <c r="I111" s="135"/>
      <c r="J111" s="135"/>
      <c r="K111" s="134"/>
      <c r="L111" s="135" t="s">
        <v>108</v>
      </c>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'D.1.4.E - SLABOPROUDÁ ELE..._01'!J34</f>
        <v>0</v>
      </c>
      <c r="AH111" s="134"/>
      <c r="AI111" s="134"/>
      <c r="AJ111" s="134"/>
      <c r="AK111" s="134"/>
      <c r="AL111" s="134"/>
      <c r="AM111" s="134"/>
      <c r="AN111" s="136">
        <f>SUM(AG111,AT111)</f>
        <v>0</v>
      </c>
      <c r="AO111" s="134"/>
      <c r="AP111" s="134"/>
      <c r="AQ111" s="137" t="s">
        <v>89</v>
      </c>
      <c r="AR111" s="73"/>
      <c r="AS111" s="138">
        <v>0</v>
      </c>
      <c r="AT111" s="139">
        <f>ROUND(SUM(AV111:AW111),2)</f>
        <v>0</v>
      </c>
      <c r="AU111" s="140">
        <f>'D.1.4.E - SLABOPROUDÁ ELE..._01'!P129</f>
        <v>0</v>
      </c>
      <c r="AV111" s="139">
        <f>'D.1.4.E - SLABOPROUDÁ ELE..._01'!J37</f>
        <v>0</v>
      </c>
      <c r="AW111" s="139">
        <f>'D.1.4.E - SLABOPROUDÁ ELE..._01'!J38</f>
        <v>0</v>
      </c>
      <c r="AX111" s="139">
        <f>'D.1.4.E - SLABOPROUDÁ ELE..._01'!J39</f>
        <v>0</v>
      </c>
      <c r="AY111" s="139">
        <f>'D.1.4.E - SLABOPROUDÁ ELE..._01'!J40</f>
        <v>0</v>
      </c>
      <c r="AZ111" s="139">
        <f>'D.1.4.E - SLABOPROUDÁ ELE..._01'!F37</f>
        <v>0</v>
      </c>
      <c r="BA111" s="139">
        <f>'D.1.4.E - SLABOPROUDÁ ELE..._01'!F38</f>
        <v>0</v>
      </c>
      <c r="BB111" s="139">
        <f>'D.1.4.E - SLABOPROUDÁ ELE..._01'!F39</f>
        <v>0</v>
      </c>
      <c r="BC111" s="139">
        <f>'D.1.4.E - SLABOPROUDÁ ELE..._01'!F40</f>
        <v>0</v>
      </c>
      <c r="BD111" s="141">
        <f>'D.1.4.E - SLABOPROUDÁ ELE..._01'!F41</f>
        <v>0</v>
      </c>
      <c r="BE111" s="4"/>
      <c r="BT111" s="142" t="s">
        <v>96</v>
      </c>
      <c r="BV111" s="142" t="s">
        <v>78</v>
      </c>
      <c r="BW111" s="142" t="s">
        <v>122</v>
      </c>
      <c r="BX111" s="142" t="s">
        <v>117</v>
      </c>
      <c r="CL111" s="142" t="s">
        <v>1</v>
      </c>
    </row>
    <row r="112" s="4" customFormat="1" ht="16.5" customHeight="1">
      <c r="A112" s="133" t="s">
        <v>86</v>
      </c>
      <c r="B112" s="71"/>
      <c r="C112" s="134"/>
      <c r="D112" s="134"/>
      <c r="E112" s="134"/>
      <c r="F112" s="135" t="s">
        <v>110</v>
      </c>
      <c r="G112" s="135"/>
      <c r="H112" s="135"/>
      <c r="I112" s="135"/>
      <c r="J112" s="135"/>
      <c r="K112" s="134"/>
      <c r="L112" s="135" t="s">
        <v>111</v>
      </c>
      <c r="M112" s="135"/>
      <c r="N112" s="135"/>
      <c r="O112" s="135"/>
      <c r="P112" s="135"/>
      <c r="Q112" s="135"/>
      <c r="R112" s="135"/>
      <c r="S112" s="135"/>
      <c r="T112" s="135"/>
      <c r="U112" s="135"/>
      <c r="V112" s="135"/>
      <c r="W112" s="135"/>
      <c r="X112" s="135"/>
      <c r="Y112" s="135"/>
      <c r="Z112" s="135"/>
      <c r="AA112" s="135"/>
      <c r="AB112" s="135"/>
      <c r="AC112" s="135"/>
      <c r="AD112" s="135"/>
      <c r="AE112" s="135"/>
      <c r="AF112" s="135"/>
      <c r="AG112" s="136">
        <f>'D.1.4.F - MĚŘENÍ A REGULACE_01'!J34</f>
        <v>0</v>
      </c>
      <c r="AH112" s="134"/>
      <c r="AI112" s="134"/>
      <c r="AJ112" s="134"/>
      <c r="AK112" s="134"/>
      <c r="AL112" s="134"/>
      <c r="AM112" s="134"/>
      <c r="AN112" s="136">
        <f>SUM(AG112,AT112)</f>
        <v>0</v>
      </c>
      <c r="AO112" s="134"/>
      <c r="AP112" s="134"/>
      <c r="AQ112" s="137" t="s">
        <v>89</v>
      </c>
      <c r="AR112" s="73"/>
      <c r="AS112" s="138">
        <v>0</v>
      </c>
      <c r="AT112" s="139">
        <f>ROUND(SUM(AV112:AW112),2)</f>
        <v>0</v>
      </c>
      <c r="AU112" s="140">
        <f>'D.1.4.F - MĚŘENÍ A REGULACE_01'!P150</f>
        <v>0</v>
      </c>
      <c r="AV112" s="139">
        <f>'D.1.4.F - MĚŘENÍ A REGULACE_01'!J37</f>
        <v>0</v>
      </c>
      <c r="AW112" s="139">
        <f>'D.1.4.F - MĚŘENÍ A REGULACE_01'!J38</f>
        <v>0</v>
      </c>
      <c r="AX112" s="139">
        <f>'D.1.4.F - MĚŘENÍ A REGULACE_01'!J39</f>
        <v>0</v>
      </c>
      <c r="AY112" s="139">
        <f>'D.1.4.F - MĚŘENÍ A REGULACE_01'!J40</f>
        <v>0</v>
      </c>
      <c r="AZ112" s="139">
        <f>'D.1.4.F - MĚŘENÍ A REGULACE_01'!F37</f>
        <v>0</v>
      </c>
      <c r="BA112" s="139">
        <f>'D.1.4.F - MĚŘENÍ A REGULACE_01'!F38</f>
        <v>0</v>
      </c>
      <c r="BB112" s="139">
        <f>'D.1.4.F - MĚŘENÍ A REGULACE_01'!F39</f>
        <v>0</v>
      </c>
      <c r="BC112" s="139">
        <f>'D.1.4.F - MĚŘENÍ A REGULACE_01'!F40</f>
        <v>0</v>
      </c>
      <c r="BD112" s="141">
        <f>'D.1.4.F - MĚŘENÍ A REGULACE_01'!F41</f>
        <v>0</v>
      </c>
      <c r="BE112" s="4"/>
      <c r="BT112" s="142" t="s">
        <v>96</v>
      </c>
      <c r="BV112" s="142" t="s">
        <v>78</v>
      </c>
      <c r="BW112" s="142" t="s">
        <v>123</v>
      </c>
      <c r="BX112" s="142" t="s">
        <v>117</v>
      </c>
      <c r="CL112" s="142" t="s">
        <v>1</v>
      </c>
    </row>
    <row r="113" s="7" customFormat="1" ht="24.75" customHeight="1">
      <c r="A113" s="7"/>
      <c r="B113" s="120"/>
      <c r="C113" s="121"/>
      <c r="D113" s="122" t="s">
        <v>124</v>
      </c>
      <c r="E113" s="122"/>
      <c r="F113" s="122"/>
      <c r="G113" s="122"/>
      <c r="H113" s="122"/>
      <c r="I113" s="123"/>
      <c r="J113" s="122" t="s">
        <v>125</v>
      </c>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4">
        <f>ROUND(AG114+AG115,2)</f>
        <v>0</v>
      </c>
      <c r="AH113" s="123"/>
      <c r="AI113" s="123"/>
      <c r="AJ113" s="123"/>
      <c r="AK113" s="123"/>
      <c r="AL113" s="123"/>
      <c r="AM113" s="123"/>
      <c r="AN113" s="125">
        <f>SUM(AG113,AT113)</f>
        <v>0</v>
      </c>
      <c r="AO113" s="123"/>
      <c r="AP113" s="123"/>
      <c r="AQ113" s="126" t="s">
        <v>82</v>
      </c>
      <c r="AR113" s="127"/>
      <c r="AS113" s="128">
        <f>ROUND(AS114+AS115,2)</f>
        <v>0</v>
      </c>
      <c r="AT113" s="129">
        <f>ROUND(SUM(AV113:AW113),2)</f>
        <v>0</v>
      </c>
      <c r="AU113" s="130">
        <f>ROUND(AU114+AU115,5)</f>
        <v>0</v>
      </c>
      <c r="AV113" s="129">
        <f>ROUND(AZ113*L29,2)</f>
        <v>0</v>
      </c>
      <c r="AW113" s="129">
        <f>ROUND(BA113*L30,2)</f>
        <v>0</v>
      </c>
      <c r="AX113" s="129">
        <f>ROUND(BB113*L29,2)</f>
        <v>0</v>
      </c>
      <c r="AY113" s="129">
        <f>ROUND(BC113*L30,2)</f>
        <v>0</v>
      </c>
      <c r="AZ113" s="129">
        <f>ROUND(AZ114+AZ115,2)</f>
        <v>0</v>
      </c>
      <c r="BA113" s="129">
        <f>ROUND(BA114+BA115,2)</f>
        <v>0</v>
      </c>
      <c r="BB113" s="129">
        <f>ROUND(BB114+BB115,2)</f>
        <v>0</v>
      </c>
      <c r="BC113" s="129">
        <f>ROUND(BC114+BC115,2)</f>
        <v>0</v>
      </c>
      <c r="BD113" s="131">
        <f>ROUND(BD114+BD115,2)</f>
        <v>0</v>
      </c>
      <c r="BE113" s="7"/>
      <c r="BS113" s="132" t="s">
        <v>75</v>
      </c>
      <c r="BT113" s="132" t="s">
        <v>83</v>
      </c>
      <c r="BU113" s="132" t="s">
        <v>77</v>
      </c>
      <c r="BV113" s="132" t="s">
        <v>78</v>
      </c>
      <c r="BW113" s="132" t="s">
        <v>126</v>
      </c>
      <c r="BX113" s="132" t="s">
        <v>5</v>
      </c>
      <c r="CL113" s="132" t="s">
        <v>1</v>
      </c>
      <c r="CM113" s="132" t="s">
        <v>83</v>
      </c>
    </row>
    <row r="114" s="4" customFormat="1" ht="23.25" customHeight="1">
      <c r="A114" s="133" t="s">
        <v>86</v>
      </c>
      <c r="B114" s="71"/>
      <c r="C114" s="134"/>
      <c r="D114" s="134"/>
      <c r="E114" s="135" t="s">
        <v>87</v>
      </c>
      <c r="F114" s="135"/>
      <c r="G114" s="135"/>
      <c r="H114" s="135"/>
      <c r="I114" s="135"/>
      <c r="J114" s="134"/>
      <c r="K114" s="135" t="s">
        <v>88</v>
      </c>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6">
        <f>'D.1.1-2 - Architektonicko..._02'!J32</f>
        <v>0</v>
      </c>
      <c r="AH114" s="134"/>
      <c r="AI114" s="134"/>
      <c r="AJ114" s="134"/>
      <c r="AK114" s="134"/>
      <c r="AL114" s="134"/>
      <c r="AM114" s="134"/>
      <c r="AN114" s="136">
        <f>SUM(AG114,AT114)</f>
        <v>0</v>
      </c>
      <c r="AO114" s="134"/>
      <c r="AP114" s="134"/>
      <c r="AQ114" s="137" t="s">
        <v>89</v>
      </c>
      <c r="AR114" s="73"/>
      <c r="AS114" s="138">
        <v>0</v>
      </c>
      <c r="AT114" s="139">
        <f>ROUND(SUM(AV114:AW114),2)</f>
        <v>0</v>
      </c>
      <c r="AU114" s="140">
        <f>'D.1.1-2 - Architektonicko..._02'!P150</f>
        <v>0</v>
      </c>
      <c r="AV114" s="139">
        <f>'D.1.1-2 - Architektonicko..._02'!J35</f>
        <v>0</v>
      </c>
      <c r="AW114" s="139">
        <f>'D.1.1-2 - Architektonicko..._02'!J36</f>
        <v>0</v>
      </c>
      <c r="AX114" s="139">
        <f>'D.1.1-2 - Architektonicko..._02'!J37</f>
        <v>0</v>
      </c>
      <c r="AY114" s="139">
        <f>'D.1.1-2 - Architektonicko..._02'!J38</f>
        <v>0</v>
      </c>
      <c r="AZ114" s="139">
        <f>'D.1.1-2 - Architektonicko..._02'!F35</f>
        <v>0</v>
      </c>
      <c r="BA114" s="139">
        <f>'D.1.1-2 - Architektonicko..._02'!F36</f>
        <v>0</v>
      </c>
      <c r="BB114" s="139">
        <f>'D.1.1-2 - Architektonicko..._02'!F37</f>
        <v>0</v>
      </c>
      <c r="BC114" s="139">
        <f>'D.1.1-2 - Architektonicko..._02'!F38</f>
        <v>0</v>
      </c>
      <c r="BD114" s="141">
        <f>'D.1.1-2 - Architektonicko..._02'!F39</f>
        <v>0</v>
      </c>
      <c r="BE114" s="4"/>
      <c r="BT114" s="142" t="s">
        <v>85</v>
      </c>
      <c r="BV114" s="142" t="s">
        <v>78</v>
      </c>
      <c r="BW114" s="142" t="s">
        <v>127</v>
      </c>
      <c r="BX114" s="142" t="s">
        <v>126</v>
      </c>
      <c r="CL114" s="142" t="s">
        <v>1</v>
      </c>
    </row>
    <row r="115" s="4" customFormat="1" ht="16.5" customHeight="1">
      <c r="A115" s="4"/>
      <c r="B115" s="71"/>
      <c r="C115" s="134"/>
      <c r="D115" s="134"/>
      <c r="E115" s="135" t="s">
        <v>91</v>
      </c>
      <c r="F115" s="135"/>
      <c r="G115" s="135"/>
      <c r="H115" s="135"/>
      <c r="I115" s="135"/>
      <c r="J115" s="134"/>
      <c r="K115" s="135" t="s">
        <v>92</v>
      </c>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43">
        <f>ROUND(SUM(AG116:AG121),2)</f>
        <v>0</v>
      </c>
      <c r="AH115" s="134"/>
      <c r="AI115" s="134"/>
      <c r="AJ115" s="134"/>
      <c r="AK115" s="134"/>
      <c r="AL115" s="134"/>
      <c r="AM115" s="134"/>
      <c r="AN115" s="136">
        <f>SUM(AG115,AT115)</f>
        <v>0</v>
      </c>
      <c r="AO115" s="134"/>
      <c r="AP115" s="134"/>
      <c r="AQ115" s="137" t="s">
        <v>89</v>
      </c>
      <c r="AR115" s="73"/>
      <c r="AS115" s="138">
        <f>ROUND(SUM(AS116:AS121),2)</f>
        <v>0</v>
      </c>
      <c r="AT115" s="139">
        <f>ROUND(SUM(AV115:AW115),2)</f>
        <v>0</v>
      </c>
      <c r="AU115" s="140">
        <f>ROUND(SUM(AU116:AU121),5)</f>
        <v>0</v>
      </c>
      <c r="AV115" s="139">
        <f>ROUND(AZ115*L29,2)</f>
        <v>0</v>
      </c>
      <c r="AW115" s="139">
        <f>ROUND(BA115*L30,2)</f>
        <v>0</v>
      </c>
      <c r="AX115" s="139">
        <f>ROUND(BB115*L29,2)</f>
        <v>0</v>
      </c>
      <c r="AY115" s="139">
        <f>ROUND(BC115*L30,2)</f>
        <v>0</v>
      </c>
      <c r="AZ115" s="139">
        <f>ROUND(SUM(AZ116:AZ121),2)</f>
        <v>0</v>
      </c>
      <c r="BA115" s="139">
        <f>ROUND(SUM(BA116:BA121),2)</f>
        <v>0</v>
      </c>
      <c r="BB115" s="139">
        <f>ROUND(SUM(BB116:BB121),2)</f>
        <v>0</v>
      </c>
      <c r="BC115" s="139">
        <f>ROUND(SUM(BC116:BC121),2)</f>
        <v>0</v>
      </c>
      <c r="BD115" s="141">
        <f>ROUND(SUM(BD116:BD121),2)</f>
        <v>0</v>
      </c>
      <c r="BE115" s="4"/>
      <c r="BS115" s="142" t="s">
        <v>75</v>
      </c>
      <c r="BT115" s="142" t="s">
        <v>85</v>
      </c>
      <c r="BU115" s="142" t="s">
        <v>77</v>
      </c>
      <c r="BV115" s="142" t="s">
        <v>78</v>
      </c>
      <c r="BW115" s="142" t="s">
        <v>128</v>
      </c>
      <c r="BX115" s="142" t="s">
        <v>126</v>
      </c>
      <c r="CL115" s="142" t="s">
        <v>1</v>
      </c>
    </row>
    <row r="116" s="4" customFormat="1" ht="16.5" customHeight="1">
      <c r="A116" s="133" t="s">
        <v>86</v>
      </c>
      <c r="B116" s="71"/>
      <c r="C116" s="134"/>
      <c r="D116" s="134"/>
      <c r="E116" s="134"/>
      <c r="F116" s="135" t="s">
        <v>94</v>
      </c>
      <c r="G116" s="135"/>
      <c r="H116" s="135"/>
      <c r="I116" s="135"/>
      <c r="J116" s="135"/>
      <c r="K116" s="134"/>
      <c r="L116" s="135" t="s">
        <v>95</v>
      </c>
      <c r="M116" s="135"/>
      <c r="N116" s="135"/>
      <c r="O116" s="135"/>
      <c r="P116" s="135"/>
      <c r="Q116" s="135"/>
      <c r="R116" s="135"/>
      <c r="S116" s="135"/>
      <c r="T116" s="135"/>
      <c r="U116" s="135"/>
      <c r="V116" s="135"/>
      <c r="W116" s="135"/>
      <c r="X116" s="135"/>
      <c r="Y116" s="135"/>
      <c r="Z116" s="135"/>
      <c r="AA116" s="135"/>
      <c r="AB116" s="135"/>
      <c r="AC116" s="135"/>
      <c r="AD116" s="135"/>
      <c r="AE116" s="135"/>
      <c r="AF116" s="135"/>
      <c r="AG116" s="136">
        <f>'D.1.4.A - ZDRAVOTNĚ TECHN..._02'!J34</f>
        <v>0</v>
      </c>
      <c r="AH116" s="134"/>
      <c r="AI116" s="134"/>
      <c r="AJ116" s="134"/>
      <c r="AK116" s="134"/>
      <c r="AL116" s="134"/>
      <c r="AM116" s="134"/>
      <c r="AN116" s="136">
        <f>SUM(AG116,AT116)</f>
        <v>0</v>
      </c>
      <c r="AO116" s="134"/>
      <c r="AP116" s="134"/>
      <c r="AQ116" s="137" t="s">
        <v>89</v>
      </c>
      <c r="AR116" s="73"/>
      <c r="AS116" s="138">
        <v>0</v>
      </c>
      <c r="AT116" s="139">
        <f>ROUND(SUM(AV116:AW116),2)</f>
        <v>0</v>
      </c>
      <c r="AU116" s="140">
        <f>'D.1.4.A - ZDRAVOTNĚ TECHN..._02'!P140</f>
        <v>0</v>
      </c>
      <c r="AV116" s="139">
        <f>'D.1.4.A - ZDRAVOTNĚ TECHN..._02'!J37</f>
        <v>0</v>
      </c>
      <c r="AW116" s="139">
        <f>'D.1.4.A - ZDRAVOTNĚ TECHN..._02'!J38</f>
        <v>0</v>
      </c>
      <c r="AX116" s="139">
        <f>'D.1.4.A - ZDRAVOTNĚ TECHN..._02'!J39</f>
        <v>0</v>
      </c>
      <c r="AY116" s="139">
        <f>'D.1.4.A - ZDRAVOTNĚ TECHN..._02'!J40</f>
        <v>0</v>
      </c>
      <c r="AZ116" s="139">
        <f>'D.1.4.A - ZDRAVOTNĚ TECHN..._02'!F37</f>
        <v>0</v>
      </c>
      <c r="BA116" s="139">
        <f>'D.1.4.A - ZDRAVOTNĚ TECHN..._02'!F38</f>
        <v>0</v>
      </c>
      <c r="BB116" s="139">
        <f>'D.1.4.A - ZDRAVOTNĚ TECHN..._02'!F39</f>
        <v>0</v>
      </c>
      <c r="BC116" s="139">
        <f>'D.1.4.A - ZDRAVOTNĚ TECHN..._02'!F40</f>
        <v>0</v>
      </c>
      <c r="BD116" s="141">
        <f>'D.1.4.A - ZDRAVOTNĚ TECHN..._02'!F41</f>
        <v>0</v>
      </c>
      <c r="BE116" s="4"/>
      <c r="BT116" s="142" t="s">
        <v>96</v>
      </c>
      <c r="BV116" s="142" t="s">
        <v>78</v>
      </c>
      <c r="BW116" s="142" t="s">
        <v>129</v>
      </c>
      <c r="BX116" s="142" t="s">
        <v>128</v>
      </c>
      <c r="CL116" s="142" t="s">
        <v>1</v>
      </c>
    </row>
    <row r="117" s="4" customFormat="1" ht="16.5" customHeight="1">
      <c r="A117" s="133" t="s">
        <v>86</v>
      </c>
      <c r="B117" s="71"/>
      <c r="C117" s="134"/>
      <c r="D117" s="134"/>
      <c r="E117" s="134"/>
      <c r="F117" s="135" t="s">
        <v>98</v>
      </c>
      <c r="G117" s="135"/>
      <c r="H117" s="135"/>
      <c r="I117" s="135"/>
      <c r="J117" s="135"/>
      <c r="K117" s="134"/>
      <c r="L117" s="135" t="s">
        <v>99</v>
      </c>
      <c r="M117" s="135"/>
      <c r="N117" s="135"/>
      <c r="O117" s="135"/>
      <c r="P117" s="135"/>
      <c r="Q117" s="135"/>
      <c r="R117" s="135"/>
      <c r="S117" s="135"/>
      <c r="T117" s="135"/>
      <c r="U117" s="135"/>
      <c r="V117" s="135"/>
      <c r="W117" s="135"/>
      <c r="X117" s="135"/>
      <c r="Y117" s="135"/>
      <c r="Z117" s="135"/>
      <c r="AA117" s="135"/>
      <c r="AB117" s="135"/>
      <c r="AC117" s="135"/>
      <c r="AD117" s="135"/>
      <c r="AE117" s="135"/>
      <c r="AF117" s="135"/>
      <c r="AG117" s="136">
        <f>'D.1.4.B - VYTÁPĚNÍ_02'!J34</f>
        <v>0</v>
      </c>
      <c r="AH117" s="134"/>
      <c r="AI117" s="134"/>
      <c r="AJ117" s="134"/>
      <c r="AK117" s="134"/>
      <c r="AL117" s="134"/>
      <c r="AM117" s="134"/>
      <c r="AN117" s="136">
        <f>SUM(AG117,AT117)</f>
        <v>0</v>
      </c>
      <c r="AO117" s="134"/>
      <c r="AP117" s="134"/>
      <c r="AQ117" s="137" t="s">
        <v>89</v>
      </c>
      <c r="AR117" s="73"/>
      <c r="AS117" s="138">
        <v>0</v>
      </c>
      <c r="AT117" s="139">
        <f>ROUND(SUM(AV117:AW117),2)</f>
        <v>0</v>
      </c>
      <c r="AU117" s="140">
        <f>'D.1.4.B - VYTÁPĚNÍ_02'!P134</f>
        <v>0</v>
      </c>
      <c r="AV117" s="139">
        <f>'D.1.4.B - VYTÁPĚNÍ_02'!J37</f>
        <v>0</v>
      </c>
      <c r="AW117" s="139">
        <f>'D.1.4.B - VYTÁPĚNÍ_02'!J38</f>
        <v>0</v>
      </c>
      <c r="AX117" s="139">
        <f>'D.1.4.B - VYTÁPĚNÍ_02'!J39</f>
        <v>0</v>
      </c>
      <c r="AY117" s="139">
        <f>'D.1.4.B - VYTÁPĚNÍ_02'!J40</f>
        <v>0</v>
      </c>
      <c r="AZ117" s="139">
        <f>'D.1.4.B - VYTÁPĚNÍ_02'!F37</f>
        <v>0</v>
      </c>
      <c r="BA117" s="139">
        <f>'D.1.4.B - VYTÁPĚNÍ_02'!F38</f>
        <v>0</v>
      </c>
      <c r="BB117" s="139">
        <f>'D.1.4.B - VYTÁPĚNÍ_02'!F39</f>
        <v>0</v>
      </c>
      <c r="BC117" s="139">
        <f>'D.1.4.B - VYTÁPĚNÍ_02'!F40</f>
        <v>0</v>
      </c>
      <c r="BD117" s="141">
        <f>'D.1.4.B - VYTÁPĚNÍ_02'!F41</f>
        <v>0</v>
      </c>
      <c r="BE117" s="4"/>
      <c r="BT117" s="142" t="s">
        <v>96</v>
      </c>
      <c r="BV117" s="142" t="s">
        <v>78</v>
      </c>
      <c r="BW117" s="142" t="s">
        <v>130</v>
      </c>
      <c r="BX117" s="142" t="s">
        <v>128</v>
      </c>
      <c r="CL117" s="142" t="s">
        <v>1</v>
      </c>
    </row>
    <row r="118" s="4" customFormat="1" ht="16.5" customHeight="1">
      <c r="A118" s="133" t="s">
        <v>86</v>
      </c>
      <c r="B118" s="71"/>
      <c r="C118" s="134"/>
      <c r="D118" s="134"/>
      <c r="E118" s="134"/>
      <c r="F118" s="135" t="s">
        <v>101</v>
      </c>
      <c r="G118" s="135"/>
      <c r="H118" s="135"/>
      <c r="I118" s="135"/>
      <c r="J118" s="135"/>
      <c r="K118" s="134"/>
      <c r="L118" s="135" t="s">
        <v>102</v>
      </c>
      <c r="M118" s="135"/>
      <c r="N118" s="135"/>
      <c r="O118" s="135"/>
      <c r="P118" s="135"/>
      <c r="Q118" s="135"/>
      <c r="R118" s="135"/>
      <c r="S118" s="135"/>
      <c r="T118" s="135"/>
      <c r="U118" s="135"/>
      <c r="V118" s="135"/>
      <c r="W118" s="135"/>
      <c r="X118" s="135"/>
      <c r="Y118" s="135"/>
      <c r="Z118" s="135"/>
      <c r="AA118" s="135"/>
      <c r="AB118" s="135"/>
      <c r="AC118" s="135"/>
      <c r="AD118" s="135"/>
      <c r="AE118" s="135"/>
      <c r="AF118" s="135"/>
      <c r="AG118" s="136">
        <f>'D.1.4.C - VZDUCHOTECHNIKA..._02'!J34</f>
        <v>0</v>
      </c>
      <c r="AH118" s="134"/>
      <c r="AI118" s="134"/>
      <c r="AJ118" s="134"/>
      <c r="AK118" s="134"/>
      <c r="AL118" s="134"/>
      <c r="AM118" s="134"/>
      <c r="AN118" s="136">
        <f>SUM(AG118,AT118)</f>
        <v>0</v>
      </c>
      <c r="AO118" s="134"/>
      <c r="AP118" s="134"/>
      <c r="AQ118" s="137" t="s">
        <v>89</v>
      </c>
      <c r="AR118" s="73"/>
      <c r="AS118" s="138">
        <v>0</v>
      </c>
      <c r="AT118" s="139">
        <f>ROUND(SUM(AV118:AW118),2)</f>
        <v>0</v>
      </c>
      <c r="AU118" s="140">
        <f>'D.1.4.C - VZDUCHOTECHNIKA..._02'!P157</f>
        <v>0</v>
      </c>
      <c r="AV118" s="139">
        <f>'D.1.4.C - VZDUCHOTECHNIKA..._02'!J37</f>
        <v>0</v>
      </c>
      <c r="AW118" s="139">
        <f>'D.1.4.C - VZDUCHOTECHNIKA..._02'!J38</f>
        <v>0</v>
      </c>
      <c r="AX118" s="139">
        <f>'D.1.4.C - VZDUCHOTECHNIKA..._02'!J39</f>
        <v>0</v>
      </c>
      <c r="AY118" s="139">
        <f>'D.1.4.C - VZDUCHOTECHNIKA..._02'!J40</f>
        <v>0</v>
      </c>
      <c r="AZ118" s="139">
        <f>'D.1.4.C - VZDUCHOTECHNIKA..._02'!F37</f>
        <v>0</v>
      </c>
      <c r="BA118" s="139">
        <f>'D.1.4.C - VZDUCHOTECHNIKA..._02'!F38</f>
        <v>0</v>
      </c>
      <c r="BB118" s="139">
        <f>'D.1.4.C - VZDUCHOTECHNIKA..._02'!F39</f>
        <v>0</v>
      </c>
      <c r="BC118" s="139">
        <f>'D.1.4.C - VZDUCHOTECHNIKA..._02'!F40</f>
        <v>0</v>
      </c>
      <c r="BD118" s="141">
        <f>'D.1.4.C - VZDUCHOTECHNIKA..._02'!F41</f>
        <v>0</v>
      </c>
      <c r="BE118" s="4"/>
      <c r="BT118" s="142" t="s">
        <v>96</v>
      </c>
      <c r="BV118" s="142" t="s">
        <v>78</v>
      </c>
      <c r="BW118" s="142" t="s">
        <v>131</v>
      </c>
      <c r="BX118" s="142" t="s">
        <v>128</v>
      </c>
      <c r="CL118" s="142" t="s">
        <v>1</v>
      </c>
    </row>
    <row r="119" s="4" customFormat="1" ht="16.5" customHeight="1">
      <c r="A119" s="133" t="s">
        <v>86</v>
      </c>
      <c r="B119" s="71"/>
      <c r="C119" s="134"/>
      <c r="D119" s="134"/>
      <c r="E119" s="134"/>
      <c r="F119" s="135" t="s">
        <v>104</v>
      </c>
      <c r="G119" s="135"/>
      <c r="H119" s="135"/>
      <c r="I119" s="135"/>
      <c r="J119" s="135"/>
      <c r="K119" s="134"/>
      <c r="L119" s="135" t="s">
        <v>105</v>
      </c>
      <c r="M119" s="135"/>
      <c r="N119" s="135"/>
      <c r="O119" s="135"/>
      <c r="P119" s="135"/>
      <c r="Q119" s="135"/>
      <c r="R119" s="135"/>
      <c r="S119" s="135"/>
      <c r="T119" s="135"/>
      <c r="U119" s="135"/>
      <c r="V119" s="135"/>
      <c r="W119" s="135"/>
      <c r="X119" s="135"/>
      <c r="Y119" s="135"/>
      <c r="Z119" s="135"/>
      <c r="AA119" s="135"/>
      <c r="AB119" s="135"/>
      <c r="AC119" s="135"/>
      <c r="AD119" s="135"/>
      <c r="AE119" s="135"/>
      <c r="AF119" s="135"/>
      <c r="AG119" s="136">
        <f>'D.1.4.D - SILNOPROUDÁ ELE..._02'!J34</f>
        <v>0</v>
      </c>
      <c r="AH119" s="134"/>
      <c r="AI119" s="134"/>
      <c r="AJ119" s="134"/>
      <c r="AK119" s="134"/>
      <c r="AL119" s="134"/>
      <c r="AM119" s="134"/>
      <c r="AN119" s="136">
        <f>SUM(AG119,AT119)</f>
        <v>0</v>
      </c>
      <c r="AO119" s="134"/>
      <c r="AP119" s="134"/>
      <c r="AQ119" s="137" t="s">
        <v>89</v>
      </c>
      <c r="AR119" s="73"/>
      <c r="AS119" s="138">
        <v>0</v>
      </c>
      <c r="AT119" s="139">
        <f>ROUND(SUM(AV119:AW119),2)</f>
        <v>0</v>
      </c>
      <c r="AU119" s="140">
        <f>'D.1.4.D - SILNOPROUDÁ ELE..._02'!P159</f>
        <v>0</v>
      </c>
      <c r="AV119" s="139">
        <f>'D.1.4.D - SILNOPROUDÁ ELE..._02'!J37</f>
        <v>0</v>
      </c>
      <c r="AW119" s="139">
        <f>'D.1.4.D - SILNOPROUDÁ ELE..._02'!J38</f>
        <v>0</v>
      </c>
      <c r="AX119" s="139">
        <f>'D.1.4.D - SILNOPROUDÁ ELE..._02'!J39</f>
        <v>0</v>
      </c>
      <c r="AY119" s="139">
        <f>'D.1.4.D - SILNOPROUDÁ ELE..._02'!J40</f>
        <v>0</v>
      </c>
      <c r="AZ119" s="139">
        <f>'D.1.4.D - SILNOPROUDÁ ELE..._02'!F37</f>
        <v>0</v>
      </c>
      <c r="BA119" s="139">
        <f>'D.1.4.D - SILNOPROUDÁ ELE..._02'!F38</f>
        <v>0</v>
      </c>
      <c r="BB119" s="139">
        <f>'D.1.4.D - SILNOPROUDÁ ELE..._02'!F39</f>
        <v>0</v>
      </c>
      <c r="BC119" s="139">
        <f>'D.1.4.D - SILNOPROUDÁ ELE..._02'!F40</f>
        <v>0</v>
      </c>
      <c r="BD119" s="141">
        <f>'D.1.4.D - SILNOPROUDÁ ELE..._02'!F41</f>
        <v>0</v>
      </c>
      <c r="BE119" s="4"/>
      <c r="BT119" s="142" t="s">
        <v>96</v>
      </c>
      <c r="BV119" s="142" t="s">
        <v>78</v>
      </c>
      <c r="BW119" s="142" t="s">
        <v>132</v>
      </c>
      <c r="BX119" s="142" t="s">
        <v>128</v>
      </c>
      <c r="CL119" s="142" t="s">
        <v>1</v>
      </c>
    </row>
    <row r="120" s="4" customFormat="1" ht="16.5" customHeight="1">
      <c r="A120" s="133" t="s">
        <v>86</v>
      </c>
      <c r="B120" s="71"/>
      <c r="C120" s="134"/>
      <c r="D120" s="134"/>
      <c r="E120" s="134"/>
      <c r="F120" s="135" t="s">
        <v>107</v>
      </c>
      <c r="G120" s="135"/>
      <c r="H120" s="135"/>
      <c r="I120" s="135"/>
      <c r="J120" s="135"/>
      <c r="K120" s="134"/>
      <c r="L120" s="135" t="s">
        <v>108</v>
      </c>
      <c r="M120" s="135"/>
      <c r="N120" s="135"/>
      <c r="O120" s="135"/>
      <c r="P120" s="135"/>
      <c r="Q120" s="135"/>
      <c r="R120" s="135"/>
      <c r="S120" s="135"/>
      <c r="T120" s="135"/>
      <c r="U120" s="135"/>
      <c r="V120" s="135"/>
      <c r="W120" s="135"/>
      <c r="X120" s="135"/>
      <c r="Y120" s="135"/>
      <c r="Z120" s="135"/>
      <c r="AA120" s="135"/>
      <c r="AB120" s="135"/>
      <c r="AC120" s="135"/>
      <c r="AD120" s="135"/>
      <c r="AE120" s="135"/>
      <c r="AF120" s="135"/>
      <c r="AG120" s="136">
        <f>'D.1.4.E - SLABOPROUDÁ ELE..._02'!J34</f>
        <v>0</v>
      </c>
      <c r="AH120" s="134"/>
      <c r="AI120" s="134"/>
      <c r="AJ120" s="134"/>
      <c r="AK120" s="134"/>
      <c r="AL120" s="134"/>
      <c r="AM120" s="134"/>
      <c r="AN120" s="136">
        <f>SUM(AG120,AT120)</f>
        <v>0</v>
      </c>
      <c r="AO120" s="134"/>
      <c r="AP120" s="134"/>
      <c r="AQ120" s="137" t="s">
        <v>89</v>
      </c>
      <c r="AR120" s="73"/>
      <c r="AS120" s="138">
        <v>0</v>
      </c>
      <c r="AT120" s="139">
        <f>ROUND(SUM(AV120:AW120),2)</f>
        <v>0</v>
      </c>
      <c r="AU120" s="140">
        <f>'D.1.4.E - SLABOPROUDÁ ELE..._02'!P129</f>
        <v>0</v>
      </c>
      <c r="AV120" s="139">
        <f>'D.1.4.E - SLABOPROUDÁ ELE..._02'!J37</f>
        <v>0</v>
      </c>
      <c r="AW120" s="139">
        <f>'D.1.4.E - SLABOPROUDÁ ELE..._02'!J38</f>
        <v>0</v>
      </c>
      <c r="AX120" s="139">
        <f>'D.1.4.E - SLABOPROUDÁ ELE..._02'!J39</f>
        <v>0</v>
      </c>
      <c r="AY120" s="139">
        <f>'D.1.4.E - SLABOPROUDÁ ELE..._02'!J40</f>
        <v>0</v>
      </c>
      <c r="AZ120" s="139">
        <f>'D.1.4.E - SLABOPROUDÁ ELE..._02'!F37</f>
        <v>0</v>
      </c>
      <c r="BA120" s="139">
        <f>'D.1.4.E - SLABOPROUDÁ ELE..._02'!F38</f>
        <v>0</v>
      </c>
      <c r="BB120" s="139">
        <f>'D.1.4.E - SLABOPROUDÁ ELE..._02'!F39</f>
        <v>0</v>
      </c>
      <c r="BC120" s="139">
        <f>'D.1.4.E - SLABOPROUDÁ ELE..._02'!F40</f>
        <v>0</v>
      </c>
      <c r="BD120" s="141">
        <f>'D.1.4.E - SLABOPROUDÁ ELE..._02'!F41</f>
        <v>0</v>
      </c>
      <c r="BE120" s="4"/>
      <c r="BT120" s="142" t="s">
        <v>96</v>
      </c>
      <c r="BV120" s="142" t="s">
        <v>78</v>
      </c>
      <c r="BW120" s="142" t="s">
        <v>133</v>
      </c>
      <c r="BX120" s="142" t="s">
        <v>128</v>
      </c>
      <c r="CL120" s="142" t="s">
        <v>1</v>
      </c>
    </row>
    <row r="121" s="4" customFormat="1" ht="16.5" customHeight="1">
      <c r="A121" s="133" t="s">
        <v>86</v>
      </c>
      <c r="B121" s="71"/>
      <c r="C121" s="134"/>
      <c r="D121" s="134"/>
      <c r="E121" s="134"/>
      <c r="F121" s="135" t="s">
        <v>110</v>
      </c>
      <c r="G121" s="135"/>
      <c r="H121" s="135"/>
      <c r="I121" s="135"/>
      <c r="J121" s="135"/>
      <c r="K121" s="134"/>
      <c r="L121" s="135" t="s">
        <v>111</v>
      </c>
      <c r="M121" s="135"/>
      <c r="N121" s="135"/>
      <c r="O121" s="135"/>
      <c r="P121" s="135"/>
      <c r="Q121" s="135"/>
      <c r="R121" s="135"/>
      <c r="S121" s="135"/>
      <c r="T121" s="135"/>
      <c r="U121" s="135"/>
      <c r="V121" s="135"/>
      <c r="W121" s="135"/>
      <c r="X121" s="135"/>
      <c r="Y121" s="135"/>
      <c r="Z121" s="135"/>
      <c r="AA121" s="135"/>
      <c r="AB121" s="135"/>
      <c r="AC121" s="135"/>
      <c r="AD121" s="135"/>
      <c r="AE121" s="135"/>
      <c r="AF121" s="135"/>
      <c r="AG121" s="136">
        <f>'D.1.4.F - MĚŘENÍ A REGULACE_02'!J34</f>
        <v>0</v>
      </c>
      <c r="AH121" s="134"/>
      <c r="AI121" s="134"/>
      <c r="AJ121" s="134"/>
      <c r="AK121" s="134"/>
      <c r="AL121" s="134"/>
      <c r="AM121" s="134"/>
      <c r="AN121" s="136">
        <f>SUM(AG121,AT121)</f>
        <v>0</v>
      </c>
      <c r="AO121" s="134"/>
      <c r="AP121" s="134"/>
      <c r="AQ121" s="137" t="s">
        <v>89</v>
      </c>
      <c r="AR121" s="73"/>
      <c r="AS121" s="138">
        <v>0</v>
      </c>
      <c r="AT121" s="139">
        <f>ROUND(SUM(AV121:AW121),2)</f>
        <v>0</v>
      </c>
      <c r="AU121" s="140">
        <f>'D.1.4.F - MĚŘENÍ A REGULACE_02'!P149</f>
        <v>0</v>
      </c>
      <c r="AV121" s="139">
        <f>'D.1.4.F - MĚŘENÍ A REGULACE_02'!J37</f>
        <v>0</v>
      </c>
      <c r="AW121" s="139">
        <f>'D.1.4.F - MĚŘENÍ A REGULACE_02'!J38</f>
        <v>0</v>
      </c>
      <c r="AX121" s="139">
        <f>'D.1.4.F - MĚŘENÍ A REGULACE_02'!J39</f>
        <v>0</v>
      </c>
      <c r="AY121" s="139">
        <f>'D.1.4.F - MĚŘENÍ A REGULACE_02'!J40</f>
        <v>0</v>
      </c>
      <c r="AZ121" s="139">
        <f>'D.1.4.F - MĚŘENÍ A REGULACE_02'!F37</f>
        <v>0</v>
      </c>
      <c r="BA121" s="139">
        <f>'D.1.4.F - MĚŘENÍ A REGULACE_02'!F38</f>
        <v>0</v>
      </c>
      <c r="BB121" s="139">
        <f>'D.1.4.F - MĚŘENÍ A REGULACE_02'!F39</f>
        <v>0</v>
      </c>
      <c r="BC121" s="139">
        <f>'D.1.4.F - MĚŘENÍ A REGULACE_02'!F40</f>
        <v>0</v>
      </c>
      <c r="BD121" s="141">
        <f>'D.1.4.F - MĚŘENÍ A REGULACE_02'!F41</f>
        <v>0</v>
      </c>
      <c r="BE121" s="4"/>
      <c r="BT121" s="142" t="s">
        <v>96</v>
      </c>
      <c r="BV121" s="142" t="s">
        <v>78</v>
      </c>
      <c r="BW121" s="142" t="s">
        <v>134</v>
      </c>
      <c r="BX121" s="142" t="s">
        <v>128</v>
      </c>
      <c r="CL121" s="142" t="s">
        <v>1</v>
      </c>
    </row>
    <row r="122" s="7" customFormat="1" ht="24.75" customHeight="1">
      <c r="A122" s="7"/>
      <c r="B122" s="120"/>
      <c r="C122" s="121"/>
      <c r="D122" s="122" t="s">
        <v>135</v>
      </c>
      <c r="E122" s="122"/>
      <c r="F122" s="122"/>
      <c r="G122" s="122"/>
      <c r="H122" s="122"/>
      <c r="I122" s="123"/>
      <c r="J122" s="122" t="s">
        <v>136</v>
      </c>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4">
        <f>ROUND(AG123,2)</f>
        <v>0</v>
      </c>
      <c r="AH122" s="123"/>
      <c r="AI122" s="123"/>
      <c r="AJ122" s="123"/>
      <c r="AK122" s="123"/>
      <c r="AL122" s="123"/>
      <c r="AM122" s="123"/>
      <c r="AN122" s="125">
        <f>SUM(AG122,AT122)</f>
        <v>0</v>
      </c>
      <c r="AO122" s="123"/>
      <c r="AP122" s="123"/>
      <c r="AQ122" s="126" t="s">
        <v>82</v>
      </c>
      <c r="AR122" s="127"/>
      <c r="AS122" s="128">
        <f>ROUND(AS123,2)</f>
        <v>0</v>
      </c>
      <c r="AT122" s="129">
        <f>ROUND(SUM(AV122:AW122),2)</f>
        <v>0</v>
      </c>
      <c r="AU122" s="130">
        <f>ROUND(AU123,5)</f>
        <v>0</v>
      </c>
      <c r="AV122" s="129">
        <f>ROUND(AZ122*L29,2)</f>
        <v>0</v>
      </c>
      <c r="AW122" s="129">
        <f>ROUND(BA122*L30,2)</f>
        <v>0</v>
      </c>
      <c r="AX122" s="129">
        <f>ROUND(BB122*L29,2)</f>
        <v>0</v>
      </c>
      <c r="AY122" s="129">
        <f>ROUND(BC122*L30,2)</f>
        <v>0</v>
      </c>
      <c r="AZ122" s="129">
        <f>ROUND(AZ123,2)</f>
        <v>0</v>
      </c>
      <c r="BA122" s="129">
        <f>ROUND(BA123,2)</f>
        <v>0</v>
      </c>
      <c r="BB122" s="129">
        <f>ROUND(BB123,2)</f>
        <v>0</v>
      </c>
      <c r="BC122" s="129">
        <f>ROUND(BC123,2)</f>
        <v>0</v>
      </c>
      <c r="BD122" s="131">
        <f>ROUND(BD123,2)</f>
        <v>0</v>
      </c>
      <c r="BE122" s="7"/>
      <c r="BS122" s="132" t="s">
        <v>75</v>
      </c>
      <c r="BT122" s="132" t="s">
        <v>83</v>
      </c>
      <c r="BU122" s="132" t="s">
        <v>77</v>
      </c>
      <c r="BV122" s="132" t="s">
        <v>78</v>
      </c>
      <c r="BW122" s="132" t="s">
        <v>137</v>
      </c>
      <c r="BX122" s="132" t="s">
        <v>5</v>
      </c>
      <c r="CL122" s="132" t="s">
        <v>1</v>
      </c>
      <c r="CM122" s="132" t="s">
        <v>85</v>
      </c>
    </row>
    <row r="123" s="4" customFormat="1" ht="16.5" customHeight="1">
      <c r="A123" s="133" t="s">
        <v>86</v>
      </c>
      <c r="B123" s="71"/>
      <c r="C123" s="134"/>
      <c r="D123" s="134"/>
      <c r="E123" s="135" t="s">
        <v>138</v>
      </c>
      <c r="F123" s="135"/>
      <c r="G123" s="135"/>
      <c r="H123" s="135"/>
      <c r="I123" s="135"/>
      <c r="J123" s="134"/>
      <c r="K123" s="135" t="s">
        <v>139</v>
      </c>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6">
        <f>'D.1.1 - Architektonicko-s...'!J32</f>
        <v>0</v>
      </c>
      <c r="AH123" s="134"/>
      <c r="AI123" s="134"/>
      <c r="AJ123" s="134"/>
      <c r="AK123" s="134"/>
      <c r="AL123" s="134"/>
      <c r="AM123" s="134"/>
      <c r="AN123" s="136">
        <f>SUM(AG123,AT123)</f>
        <v>0</v>
      </c>
      <c r="AO123" s="134"/>
      <c r="AP123" s="134"/>
      <c r="AQ123" s="137" t="s">
        <v>89</v>
      </c>
      <c r="AR123" s="73"/>
      <c r="AS123" s="138">
        <v>0</v>
      </c>
      <c r="AT123" s="139">
        <f>ROUND(SUM(AV123:AW123),2)</f>
        <v>0</v>
      </c>
      <c r="AU123" s="140">
        <f>'D.1.1 - Architektonicko-s...'!P131</f>
        <v>0</v>
      </c>
      <c r="AV123" s="139">
        <f>'D.1.1 - Architektonicko-s...'!J35</f>
        <v>0</v>
      </c>
      <c r="AW123" s="139">
        <f>'D.1.1 - Architektonicko-s...'!J36</f>
        <v>0</v>
      </c>
      <c r="AX123" s="139">
        <f>'D.1.1 - Architektonicko-s...'!J37</f>
        <v>0</v>
      </c>
      <c r="AY123" s="139">
        <f>'D.1.1 - Architektonicko-s...'!J38</f>
        <v>0</v>
      </c>
      <c r="AZ123" s="139">
        <f>'D.1.1 - Architektonicko-s...'!F35</f>
        <v>0</v>
      </c>
      <c r="BA123" s="139">
        <f>'D.1.1 - Architektonicko-s...'!F36</f>
        <v>0</v>
      </c>
      <c r="BB123" s="139">
        <f>'D.1.1 - Architektonicko-s...'!F37</f>
        <v>0</v>
      </c>
      <c r="BC123" s="139">
        <f>'D.1.1 - Architektonicko-s...'!F38</f>
        <v>0</v>
      </c>
      <c r="BD123" s="141">
        <f>'D.1.1 - Architektonicko-s...'!F39</f>
        <v>0</v>
      </c>
      <c r="BE123" s="4"/>
      <c r="BT123" s="142" t="s">
        <v>85</v>
      </c>
      <c r="BV123" s="142" t="s">
        <v>78</v>
      </c>
      <c r="BW123" s="142" t="s">
        <v>140</v>
      </c>
      <c r="BX123" s="142" t="s">
        <v>137</v>
      </c>
      <c r="CL123" s="142" t="s">
        <v>1</v>
      </c>
    </row>
    <row r="124" s="7" customFormat="1" ht="16.5" customHeight="1">
      <c r="A124" s="7"/>
      <c r="B124" s="120"/>
      <c r="C124" s="121"/>
      <c r="D124" s="122" t="s">
        <v>141</v>
      </c>
      <c r="E124" s="122"/>
      <c r="F124" s="122"/>
      <c r="G124" s="122"/>
      <c r="H124" s="122"/>
      <c r="I124" s="123"/>
      <c r="J124" s="122" t="s">
        <v>142</v>
      </c>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4">
        <f>ROUND(AG125,2)</f>
        <v>0</v>
      </c>
      <c r="AH124" s="123"/>
      <c r="AI124" s="123"/>
      <c r="AJ124" s="123"/>
      <c r="AK124" s="123"/>
      <c r="AL124" s="123"/>
      <c r="AM124" s="123"/>
      <c r="AN124" s="125">
        <f>SUM(AG124,AT124)</f>
        <v>0</v>
      </c>
      <c r="AO124" s="123"/>
      <c r="AP124" s="123"/>
      <c r="AQ124" s="126" t="s">
        <v>82</v>
      </c>
      <c r="AR124" s="127"/>
      <c r="AS124" s="128">
        <f>ROUND(AS125,2)</f>
        <v>0</v>
      </c>
      <c r="AT124" s="129">
        <f>ROUND(SUM(AV124:AW124),2)</f>
        <v>0</v>
      </c>
      <c r="AU124" s="130">
        <f>ROUND(AU125,5)</f>
        <v>0</v>
      </c>
      <c r="AV124" s="129">
        <f>ROUND(AZ124*L29,2)</f>
        <v>0</v>
      </c>
      <c r="AW124" s="129">
        <f>ROUND(BA124*L30,2)</f>
        <v>0</v>
      </c>
      <c r="AX124" s="129">
        <f>ROUND(BB124*L29,2)</f>
        <v>0</v>
      </c>
      <c r="AY124" s="129">
        <f>ROUND(BC124*L30,2)</f>
        <v>0</v>
      </c>
      <c r="AZ124" s="129">
        <f>ROUND(AZ125,2)</f>
        <v>0</v>
      </c>
      <c r="BA124" s="129">
        <f>ROUND(BA125,2)</f>
        <v>0</v>
      </c>
      <c r="BB124" s="129">
        <f>ROUND(BB125,2)</f>
        <v>0</v>
      </c>
      <c r="BC124" s="129">
        <f>ROUND(BC125,2)</f>
        <v>0</v>
      </c>
      <c r="BD124" s="131">
        <f>ROUND(BD125,2)</f>
        <v>0</v>
      </c>
      <c r="BE124" s="7"/>
      <c r="BS124" s="132" t="s">
        <v>75</v>
      </c>
      <c r="BT124" s="132" t="s">
        <v>83</v>
      </c>
      <c r="BU124" s="132" t="s">
        <v>77</v>
      </c>
      <c r="BV124" s="132" t="s">
        <v>78</v>
      </c>
      <c r="BW124" s="132" t="s">
        <v>143</v>
      </c>
      <c r="BX124" s="132" t="s">
        <v>5</v>
      </c>
      <c r="CL124" s="132" t="s">
        <v>1</v>
      </c>
      <c r="CM124" s="132" t="s">
        <v>85</v>
      </c>
    </row>
    <row r="125" s="4" customFormat="1" ht="16.5" customHeight="1">
      <c r="A125" s="133" t="s">
        <v>86</v>
      </c>
      <c r="B125" s="71"/>
      <c r="C125" s="134"/>
      <c r="D125" s="134"/>
      <c r="E125" s="135" t="s">
        <v>138</v>
      </c>
      <c r="F125" s="135"/>
      <c r="G125" s="135"/>
      <c r="H125" s="135"/>
      <c r="I125" s="135"/>
      <c r="J125" s="134"/>
      <c r="K125" s="135" t="s">
        <v>139</v>
      </c>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6">
        <f>'D.1.1 - Architektonicko-s..._01'!J32</f>
        <v>0</v>
      </c>
      <c r="AH125" s="134"/>
      <c r="AI125" s="134"/>
      <c r="AJ125" s="134"/>
      <c r="AK125" s="134"/>
      <c r="AL125" s="134"/>
      <c r="AM125" s="134"/>
      <c r="AN125" s="136">
        <f>SUM(AG125,AT125)</f>
        <v>0</v>
      </c>
      <c r="AO125" s="134"/>
      <c r="AP125" s="134"/>
      <c r="AQ125" s="137" t="s">
        <v>89</v>
      </c>
      <c r="AR125" s="73"/>
      <c r="AS125" s="138">
        <v>0</v>
      </c>
      <c r="AT125" s="139">
        <f>ROUND(SUM(AV125:AW125),2)</f>
        <v>0</v>
      </c>
      <c r="AU125" s="140">
        <f>'D.1.1 - Architektonicko-s..._01'!P128</f>
        <v>0</v>
      </c>
      <c r="AV125" s="139">
        <f>'D.1.1 - Architektonicko-s..._01'!J35</f>
        <v>0</v>
      </c>
      <c r="AW125" s="139">
        <f>'D.1.1 - Architektonicko-s..._01'!J36</f>
        <v>0</v>
      </c>
      <c r="AX125" s="139">
        <f>'D.1.1 - Architektonicko-s..._01'!J37</f>
        <v>0</v>
      </c>
      <c r="AY125" s="139">
        <f>'D.1.1 - Architektonicko-s..._01'!J38</f>
        <v>0</v>
      </c>
      <c r="AZ125" s="139">
        <f>'D.1.1 - Architektonicko-s..._01'!F35</f>
        <v>0</v>
      </c>
      <c r="BA125" s="139">
        <f>'D.1.1 - Architektonicko-s..._01'!F36</f>
        <v>0</v>
      </c>
      <c r="BB125" s="139">
        <f>'D.1.1 - Architektonicko-s..._01'!F37</f>
        <v>0</v>
      </c>
      <c r="BC125" s="139">
        <f>'D.1.1 - Architektonicko-s..._01'!F38</f>
        <v>0</v>
      </c>
      <c r="BD125" s="141">
        <f>'D.1.1 - Architektonicko-s..._01'!F39</f>
        <v>0</v>
      </c>
      <c r="BE125" s="4"/>
      <c r="BT125" s="142" t="s">
        <v>85</v>
      </c>
      <c r="BV125" s="142" t="s">
        <v>78</v>
      </c>
      <c r="BW125" s="142" t="s">
        <v>144</v>
      </c>
      <c r="BX125" s="142" t="s">
        <v>143</v>
      </c>
      <c r="CL125" s="142" t="s">
        <v>1</v>
      </c>
    </row>
    <row r="126" s="7" customFormat="1" ht="16.5" customHeight="1">
      <c r="A126" s="7"/>
      <c r="B126" s="120"/>
      <c r="C126" s="121"/>
      <c r="D126" s="122" t="s">
        <v>145</v>
      </c>
      <c r="E126" s="122"/>
      <c r="F126" s="122"/>
      <c r="G126" s="122"/>
      <c r="H126" s="122"/>
      <c r="I126" s="123"/>
      <c r="J126" s="122" t="s">
        <v>146</v>
      </c>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4">
        <f>ROUND(AG127,2)</f>
        <v>0</v>
      </c>
      <c r="AH126" s="123"/>
      <c r="AI126" s="123"/>
      <c r="AJ126" s="123"/>
      <c r="AK126" s="123"/>
      <c r="AL126" s="123"/>
      <c r="AM126" s="123"/>
      <c r="AN126" s="125">
        <f>SUM(AG126,AT126)</f>
        <v>0</v>
      </c>
      <c r="AO126" s="123"/>
      <c r="AP126" s="123"/>
      <c r="AQ126" s="126" t="s">
        <v>82</v>
      </c>
      <c r="AR126" s="127"/>
      <c r="AS126" s="128">
        <f>ROUND(AS127,2)</f>
        <v>0</v>
      </c>
      <c r="AT126" s="129">
        <f>ROUND(SUM(AV126:AW126),2)</f>
        <v>0</v>
      </c>
      <c r="AU126" s="130">
        <f>ROUND(AU127,5)</f>
        <v>0</v>
      </c>
      <c r="AV126" s="129">
        <f>ROUND(AZ126*L29,2)</f>
        <v>0</v>
      </c>
      <c r="AW126" s="129">
        <f>ROUND(BA126*L30,2)</f>
        <v>0</v>
      </c>
      <c r="AX126" s="129">
        <f>ROUND(BB126*L29,2)</f>
        <v>0</v>
      </c>
      <c r="AY126" s="129">
        <f>ROUND(BC126*L30,2)</f>
        <v>0</v>
      </c>
      <c r="AZ126" s="129">
        <f>ROUND(AZ127,2)</f>
        <v>0</v>
      </c>
      <c r="BA126" s="129">
        <f>ROUND(BA127,2)</f>
        <v>0</v>
      </c>
      <c r="BB126" s="129">
        <f>ROUND(BB127,2)</f>
        <v>0</v>
      </c>
      <c r="BC126" s="129">
        <f>ROUND(BC127,2)</f>
        <v>0</v>
      </c>
      <c r="BD126" s="131">
        <f>ROUND(BD127,2)</f>
        <v>0</v>
      </c>
      <c r="BE126" s="7"/>
      <c r="BS126" s="132" t="s">
        <v>75</v>
      </c>
      <c r="BT126" s="132" t="s">
        <v>83</v>
      </c>
      <c r="BU126" s="132" t="s">
        <v>77</v>
      </c>
      <c r="BV126" s="132" t="s">
        <v>78</v>
      </c>
      <c r="BW126" s="132" t="s">
        <v>147</v>
      </c>
      <c r="BX126" s="132" t="s">
        <v>5</v>
      </c>
      <c r="CL126" s="132" t="s">
        <v>1</v>
      </c>
      <c r="CM126" s="132" t="s">
        <v>85</v>
      </c>
    </row>
    <row r="127" s="4" customFormat="1" ht="16.5" customHeight="1">
      <c r="A127" s="133" t="s">
        <v>86</v>
      </c>
      <c r="B127" s="71"/>
      <c r="C127" s="134"/>
      <c r="D127" s="134"/>
      <c r="E127" s="135" t="s">
        <v>138</v>
      </c>
      <c r="F127" s="135"/>
      <c r="G127" s="135"/>
      <c r="H127" s="135"/>
      <c r="I127" s="135"/>
      <c r="J127" s="134"/>
      <c r="K127" s="135" t="s">
        <v>139</v>
      </c>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6">
        <f>'D.1.1 - Architektonicko-s..._02'!J32</f>
        <v>0</v>
      </c>
      <c r="AH127" s="134"/>
      <c r="AI127" s="134"/>
      <c r="AJ127" s="134"/>
      <c r="AK127" s="134"/>
      <c r="AL127" s="134"/>
      <c r="AM127" s="134"/>
      <c r="AN127" s="136">
        <f>SUM(AG127,AT127)</f>
        <v>0</v>
      </c>
      <c r="AO127" s="134"/>
      <c r="AP127" s="134"/>
      <c r="AQ127" s="137" t="s">
        <v>89</v>
      </c>
      <c r="AR127" s="73"/>
      <c r="AS127" s="138">
        <v>0</v>
      </c>
      <c r="AT127" s="139">
        <f>ROUND(SUM(AV127:AW127),2)</f>
        <v>0</v>
      </c>
      <c r="AU127" s="140">
        <f>'D.1.1 - Architektonicko-s..._02'!P130</f>
        <v>0</v>
      </c>
      <c r="AV127" s="139">
        <f>'D.1.1 - Architektonicko-s..._02'!J35</f>
        <v>0</v>
      </c>
      <c r="AW127" s="139">
        <f>'D.1.1 - Architektonicko-s..._02'!J36</f>
        <v>0</v>
      </c>
      <c r="AX127" s="139">
        <f>'D.1.1 - Architektonicko-s..._02'!J37</f>
        <v>0</v>
      </c>
      <c r="AY127" s="139">
        <f>'D.1.1 - Architektonicko-s..._02'!J38</f>
        <v>0</v>
      </c>
      <c r="AZ127" s="139">
        <f>'D.1.1 - Architektonicko-s..._02'!F35</f>
        <v>0</v>
      </c>
      <c r="BA127" s="139">
        <f>'D.1.1 - Architektonicko-s..._02'!F36</f>
        <v>0</v>
      </c>
      <c r="BB127" s="139">
        <f>'D.1.1 - Architektonicko-s..._02'!F37</f>
        <v>0</v>
      </c>
      <c r="BC127" s="139">
        <f>'D.1.1 - Architektonicko-s..._02'!F38</f>
        <v>0</v>
      </c>
      <c r="BD127" s="141">
        <f>'D.1.1 - Architektonicko-s..._02'!F39</f>
        <v>0</v>
      </c>
      <c r="BE127" s="4"/>
      <c r="BT127" s="142" t="s">
        <v>85</v>
      </c>
      <c r="BV127" s="142" t="s">
        <v>78</v>
      </c>
      <c r="BW127" s="142" t="s">
        <v>148</v>
      </c>
      <c r="BX127" s="142" t="s">
        <v>147</v>
      </c>
      <c r="CL127" s="142" t="s">
        <v>1</v>
      </c>
    </row>
    <row r="128" s="7" customFormat="1" ht="16.5" customHeight="1">
      <c r="A128" s="133" t="s">
        <v>86</v>
      </c>
      <c r="B128" s="120"/>
      <c r="C128" s="121"/>
      <c r="D128" s="122" t="s">
        <v>149</v>
      </c>
      <c r="E128" s="122"/>
      <c r="F128" s="122"/>
      <c r="G128" s="122"/>
      <c r="H128" s="122"/>
      <c r="I128" s="123"/>
      <c r="J128" s="122" t="s">
        <v>150</v>
      </c>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5">
        <f>'SO 07 - TERÉNNÍ A SADOVÉ ...'!J30</f>
        <v>0</v>
      </c>
      <c r="AH128" s="123"/>
      <c r="AI128" s="123"/>
      <c r="AJ128" s="123"/>
      <c r="AK128" s="123"/>
      <c r="AL128" s="123"/>
      <c r="AM128" s="123"/>
      <c r="AN128" s="125">
        <f>SUM(AG128,AT128)</f>
        <v>0</v>
      </c>
      <c r="AO128" s="123"/>
      <c r="AP128" s="123"/>
      <c r="AQ128" s="126" t="s">
        <v>82</v>
      </c>
      <c r="AR128" s="127"/>
      <c r="AS128" s="128">
        <v>0</v>
      </c>
      <c r="AT128" s="129">
        <f>ROUND(SUM(AV128:AW128),2)</f>
        <v>0</v>
      </c>
      <c r="AU128" s="130">
        <f>'SO 07 - TERÉNNÍ A SADOVÉ ...'!P123</f>
        <v>0</v>
      </c>
      <c r="AV128" s="129">
        <f>'SO 07 - TERÉNNÍ A SADOVÉ ...'!J33</f>
        <v>0</v>
      </c>
      <c r="AW128" s="129">
        <f>'SO 07 - TERÉNNÍ A SADOVÉ ...'!J34</f>
        <v>0</v>
      </c>
      <c r="AX128" s="129">
        <f>'SO 07 - TERÉNNÍ A SADOVÉ ...'!J35</f>
        <v>0</v>
      </c>
      <c r="AY128" s="129">
        <f>'SO 07 - TERÉNNÍ A SADOVÉ ...'!J36</f>
        <v>0</v>
      </c>
      <c r="AZ128" s="129">
        <f>'SO 07 - TERÉNNÍ A SADOVÉ ...'!F33</f>
        <v>0</v>
      </c>
      <c r="BA128" s="129">
        <f>'SO 07 - TERÉNNÍ A SADOVÉ ...'!F34</f>
        <v>0</v>
      </c>
      <c r="BB128" s="129">
        <f>'SO 07 - TERÉNNÍ A SADOVÉ ...'!F35</f>
        <v>0</v>
      </c>
      <c r="BC128" s="129">
        <f>'SO 07 - TERÉNNÍ A SADOVÉ ...'!F36</f>
        <v>0</v>
      </c>
      <c r="BD128" s="131">
        <f>'SO 07 - TERÉNNÍ A SADOVÉ ...'!F37</f>
        <v>0</v>
      </c>
      <c r="BE128" s="7"/>
      <c r="BT128" s="132" t="s">
        <v>83</v>
      </c>
      <c r="BV128" s="132" t="s">
        <v>78</v>
      </c>
      <c r="BW128" s="132" t="s">
        <v>151</v>
      </c>
      <c r="BX128" s="132" t="s">
        <v>5</v>
      </c>
      <c r="CL128" s="132" t="s">
        <v>1</v>
      </c>
      <c r="CM128" s="132" t="s">
        <v>85</v>
      </c>
    </row>
    <row r="129" s="7" customFormat="1" ht="16.5" customHeight="1">
      <c r="A129" s="133" t="s">
        <v>86</v>
      </c>
      <c r="B129" s="120"/>
      <c r="C129" s="121"/>
      <c r="D129" s="122" t="s">
        <v>152</v>
      </c>
      <c r="E129" s="122"/>
      <c r="F129" s="122"/>
      <c r="G129" s="122"/>
      <c r="H129" s="122"/>
      <c r="I129" s="123"/>
      <c r="J129" s="122" t="s">
        <v>153</v>
      </c>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5">
        <f>'IO 01.1 - PŘÍPOJKA VODY P...'!J30</f>
        <v>0</v>
      </c>
      <c r="AH129" s="123"/>
      <c r="AI129" s="123"/>
      <c r="AJ129" s="123"/>
      <c r="AK129" s="123"/>
      <c r="AL129" s="123"/>
      <c r="AM129" s="123"/>
      <c r="AN129" s="125">
        <f>SUM(AG129,AT129)</f>
        <v>0</v>
      </c>
      <c r="AO129" s="123"/>
      <c r="AP129" s="123"/>
      <c r="AQ129" s="126" t="s">
        <v>82</v>
      </c>
      <c r="AR129" s="127"/>
      <c r="AS129" s="128">
        <v>0</v>
      </c>
      <c r="AT129" s="129">
        <f>ROUND(SUM(AV129:AW129),2)</f>
        <v>0</v>
      </c>
      <c r="AU129" s="130">
        <f>'IO 01.1 - PŘÍPOJKA VODY P...'!P124</f>
        <v>0</v>
      </c>
      <c r="AV129" s="129">
        <f>'IO 01.1 - PŘÍPOJKA VODY P...'!J33</f>
        <v>0</v>
      </c>
      <c r="AW129" s="129">
        <f>'IO 01.1 - PŘÍPOJKA VODY P...'!J34</f>
        <v>0</v>
      </c>
      <c r="AX129" s="129">
        <f>'IO 01.1 - PŘÍPOJKA VODY P...'!J35</f>
        <v>0</v>
      </c>
      <c r="AY129" s="129">
        <f>'IO 01.1 - PŘÍPOJKA VODY P...'!J36</f>
        <v>0</v>
      </c>
      <c r="AZ129" s="129">
        <f>'IO 01.1 - PŘÍPOJKA VODY P...'!F33</f>
        <v>0</v>
      </c>
      <c r="BA129" s="129">
        <f>'IO 01.1 - PŘÍPOJKA VODY P...'!F34</f>
        <v>0</v>
      </c>
      <c r="BB129" s="129">
        <f>'IO 01.1 - PŘÍPOJKA VODY P...'!F35</f>
        <v>0</v>
      </c>
      <c r="BC129" s="129">
        <f>'IO 01.1 - PŘÍPOJKA VODY P...'!F36</f>
        <v>0</v>
      </c>
      <c r="BD129" s="131">
        <f>'IO 01.1 - PŘÍPOJKA VODY P...'!F37</f>
        <v>0</v>
      </c>
      <c r="BE129" s="7"/>
      <c r="BT129" s="132" t="s">
        <v>83</v>
      </c>
      <c r="BV129" s="132" t="s">
        <v>78</v>
      </c>
      <c r="BW129" s="132" t="s">
        <v>154</v>
      </c>
      <c r="BX129" s="132" t="s">
        <v>5</v>
      </c>
      <c r="CL129" s="132" t="s">
        <v>1</v>
      </c>
      <c r="CM129" s="132" t="s">
        <v>85</v>
      </c>
    </row>
    <row r="130" s="7" customFormat="1" ht="16.5" customHeight="1">
      <c r="A130" s="133" t="s">
        <v>86</v>
      </c>
      <c r="B130" s="120"/>
      <c r="C130" s="121"/>
      <c r="D130" s="122" t="s">
        <v>155</v>
      </c>
      <c r="E130" s="122"/>
      <c r="F130" s="122"/>
      <c r="G130" s="122"/>
      <c r="H130" s="122"/>
      <c r="I130" s="123"/>
      <c r="J130" s="122" t="s">
        <v>156</v>
      </c>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5">
        <f>'IO 01.2 - PŘÍPOJKA VODY P...'!J30</f>
        <v>0</v>
      </c>
      <c r="AH130" s="123"/>
      <c r="AI130" s="123"/>
      <c r="AJ130" s="123"/>
      <c r="AK130" s="123"/>
      <c r="AL130" s="123"/>
      <c r="AM130" s="123"/>
      <c r="AN130" s="125">
        <f>SUM(AG130,AT130)</f>
        <v>0</v>
      </c>
      <c r="AO130" s="123"/>
      <c r="AP130" s="123"/>
      <c r="AQ130" s="126" t="s">
        <v>82</v>
      </c>
      <c r="AR130" s="127"/>
      <c r="AS130" s="128">
        <v>0</v>
      </c>
      <c r="AT130" s="129">
        <f>ROUND(SUM(AV130:AW130),2)</f>
        <v>0</v>
      </c>
      <c r="AU130" s="130">
        <f>'IO 01.2 - PŘÍPOJKA VODY P...'!P124</f>
        <v>0</v>
      </c>
      <c r="AV130" s="129">
        <f>'IO 01.2 - PŘÍPOJKA VODY P...'!J33</f>
        <v>0</v>
      </c>
      <c r="AW130" s="129">
        <f>'IO 01.2 - PŘÍPOJKA VODY P...'!J34</f>
        <v>0</v>
      </c>
      <c r="AX130" s="129">
        <f>'IO 01.2 - PŘÍPOJKA VODY P...'!J35</f>
        <v>0</v>
      </c>
      <c r="AY130" s="129">
        <f>'IO 01.2 - PŘÍPOJKA VODY P...'!J36</f>
        <v>0</v>
      </c>
      <c r="AZ130" s="129">
        <f>'IO 01.2 - PŘÍPOJKA VODY P...'!F33</f>
        <v>0</v>
      </c>
      <c r="BA130" s="129">
        <f>'IO 01.2 - PŘÍPOJKA VODY P...'!F34</f>
        <v>0</v>
      </c>
      <c r="BB130" s="129">
        <f>'IO 01.2 - PŘÍPOJKA VODY P...'!F35</f>
        <v>0</v>
      </c>
      <c r="BC130" s="129">
        <f>'IO 01.2 - PŘÍPOJKA VODY P...'!F36</f>
        <v>0</v>
      </c>
      <c r="BD130" s="131">
        <f>'IO 01.2 - PŘÍPOJKA VODY P...'!F37</f>
        <v>0</v>
      </c>
      <c r="BE130" s="7"/>
      <c r="BT130" s="132" t="s">
        <v>83</v>
      </c>
      <c r="BV130" s="132" t="s">
        <v>78</v>
      </c>
      <c r="BW130" s="132" t="s">
        <v>157</v>
      </c>
      <c r="BX130" s="132" t="s">
        <v>5</v>
      </c>
      <c r="CL130" s="132" t="s">
        <v>1</v>
      </c>
      <c r="CM130" s="132" t="s">
        <v>83</v>
      </c>
    </row>
    <row r="131" s="7" customFormat="1" ht="16.5" customHeight="1">
      <c r="A131" s="133" t="s">
        <v>86</v>
      </c>
      <c r="B131" s="120"/>
      <c r="C131" s="121"/>
      <c r="D131" s="122" t="s">
        <v>158</v>
      </c>
      <c r="E131" s="122"/>
      <c r="F131" s="122"/>
      <c r="G131" s="122"/>
      <c r="H131" s="122"/>
      <c r="I131" s="123"/>
      <c r="J131" s="122" t="s">
        <v>159</v>
      </c>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5">
        <f>'IO 01.3 - PŘÍPOJKA VODY P...'!J30</f>
        <v>0</v>
      </c>
      <c r="AH131" s="123"/>
      <c r="AI131" s="123"/>
      <c r="AJ131" s="123"/>
      <c r="AK131" s="123"/>
      <c r="AL131" s="123"/>
      <c r="AM131" s="123"/>
      <c r="AN131" s="125">
        <f>SUM(AG131,AT131)</f>
        <v>0</v>
      </c>
      <c r="AO131" s="123"/>
      <c r="AP131" s="123"/>
      <c r="AQ131" s="126" t="s">
        <v>82</v>
      </c>
      <c r="AR131" s="127"/>
      <c r="AS131" s="128">
        <v>0</v>
      </c>
      <c r="AT131" s="129">
        <f>ROUND(SUM(AV131:AW131),2)</f>
        <v>0</v>
      </c>
      <c r="AU131" s="130">
        <f>'IO 01.3 - PŘÍPOJKA VODY P...'!P124</f>
        <v>0</v>
      </c>
      <c r="AV131" s="129">
        <f>'IO 01.3 - PŘÍPOJKA VODY P...'!J33</f>
        <v>0</v>
      </c>
      <c r="AW131" s="129">
        <f>'IO 01.3 - PŘÍPOJKA VODY P...'!J34</f>
        <v>0</v>
      </c>
      <c r="AX131" s="129">
        <f>'IO 01.3 - PŘÍPOJKA VODY P...'!J35</f>
        <v>0</v>
      </c>
      <c r="AY131" s="129">
        <f>'IO 01.3 - PŘÍPOJKA VODY P...'!J36</f>
        <v>0</v>
      </c>
      <c r="AZ131" s="129">
        <f>'IO 01.3 - PŘÍPOJKA VODY P...'!F33</f>
        <v>0</v>
      </c>
      <c r="BA131" s="129">
        <f>'IO 01.3 - PŘÍPOJKA VODY P...'!F34</f>
        <v>0</v>
      </c>
      <c r="BB131" s="129">
        <f>'IO 01.3 - PŘÍPOJKA VODY P...'!F35</f>
        <v>0</v>
      </c>
      <c r="BC131" s="129">
        <f>'IO 01.3 - PŘÍPOJKA VODY P...'!F36</f>
        <v>0</v>
      </c>
      <c r="BD131" s="131">
        <f>'IO 01.3 - PŘÍPOJKA VODY P...'!F37</f>
        <v>0</v>
      </c>
      <c r="BE131" s="7"/>
      <c r="BT131" s="132" t="s">
        <v>83</v>
      </c>
      <c r="BV131" s="132" t="s">
        <v>78</v>
      </c>
      <c r="BW131" s="132" t="s">
        <v>160</v>
      </c>
      <c r="BX131" s="132" t="s">
        <v>5</v>
      </c>
      <c r="CL131" s="132" t="s">
        <v>1</v>
      </c>
      <c r="CM131" s="132" t="s">
        <v>83</v>
      </c>
    </row>
    <row r="132" s="7" customFormat="1" ht="24.75" customHeight="1">
      <c r="A132" s="133" t="s">
        <v>86</v>
      </c>
      <c r="B132" s="120"/>
      <c r="C132" s="121"/>
      <c r="D132" s="122" t="s">
        <v>161</v>
      </c>
      <c r="E132" s="122"/>
      <c r="F132" s="122"/>
      <c r="G132" s="122"/>
      <c r="H132" s="122"/>
      <c r="I132" s="123"/>
      <c r="J132" s="122" t="s">
        <v>162</v>
      </c>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5">
        <f>'IO 02.1 - PŘÍPOJKA DEŠŤOV...'!J30</f>
        <v>0</v>
      </c>
      <c r="AH132" s="123"/>
      <c r="AI132" s="123"/>
      <c r="AJ132" s="123"/>
      <c r="AK132" s="123"/>
      <c r="AL132" s="123"/>
      <c r="AM132" s="123"/>
      <c r="AN132" s="125">
        <f>SUM(AG132,AT132)</f>
        <v>0</v>
      </c>
      <c r="AO132" s="123"/>
      <c r="AP132" s="123"/>
      <c r="AQ132" s="126" t="s">
        <v>82</v>
      </c>
      <c r="AR132" s="127"/>
      <c r="AS132" s="128">
        <v>0</v>
      </c>
      <c r="AT132" s="129">
        <f>ROUND(SUM(AV132:AW132),2)</f>
        <v>0</v>
      </c>
      <c r="AU132" s="130">
        <f>'IO 02.1 - PŘÍPOJKA DEŠŤOV...'!P126</f>
        <v>0</v>
      </c>
      <c r="AV132" s="129">
        <f>'IO 02.1 - PŘÍPOJKA DEŠŤOV...'!J33</f>
        <v>0</v>
      </c>
      <c r="AW132" s="129">
        <f>'IO 02.1 - PŘÍPOJKA DEŠŤOV...'!J34</f>
        <v>0</v>
      </c>
      <c r="AX132" s="129">
        <f>'IO 02.1 - PŘÍPOJKA DEŠŤOV...'!J35</f>
        <v>0</v>
      </c>
      <c r="AY132" s="129">
        <f>'IO 02.1 - PŘÍPOJKA DEŠŤOV...'!J36</f>
        <v>0</v>
      </c>
      <c r="AZ132" s="129">
        <f>'IO 02.1 - PŘÍPOJKA DEŠŤOV...'!F33</f>
        <v>0</v>
      </c>
      <c r="BA132" s="129">
        <f>'IO 02.1 - PŘÍPOJKA DEŠŤOV...'!F34</f>
        <v>0</v>
      </c>
      <c r="BB132" s="129">
        <f>'IO 02.1 - PŘÍPOJKA DEŠŤOV...'!F35</f>
        <v>0</v>
      </c>
      <c r="BC132" s="129">
        <f>'IO 02.1 - PŘÍPOJKA DEŠŤOV...'!F36</f>
        <v>0</v>
      </c>
      <c r="BD132" s="131">
        <f>'IO 02.1 - PŘÍPOJKA DEŠŤOV...'!F37</f>
        <v>0</v>
      </c>
      <c r="BE132" s="7"/>
      <c r="BT132" s="132" t="s">
        <v>83</v>
      </c>
      <c r="BV132" s="132" t="s">
        <v>78</v>
      </c>
      <c r="BW132" s="132" t="s">
        <v>163</v>
      </c>
      <c r="BX132" s="132" t="s">
        <v>5</v>
      </c>
      <c r="CL132" s="132" t="s">
        <v>1</v>
      </c>
      <c r="CM132" s="132" t="s">
        <v>85</v>
      </c>
    </row>
    <row r="133" s="7" customFormat="1" ht="24.75" customHeight="1">
      <c r="A133" s="133" t="s">
        <v>86</v>
      </c>
      <c r="B133" s="120"/>
      <c r="C133" s="121"/>
      <c r="D133" s="122" t="s">
        <v>164</v>
      </c>
      <c r="E133" s="122"/>
      <c r="F133" s="122"/>
      <c r="G133" s="122"/>
      <c r="H133" s="122"/>
      <c r="I133" s="123"/>
      <c r="J133" s="122" t="s">
        <v>165</v>
      </c>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5">
        <f>'IO 02.2 - PŘÍPOJKA DEŠŤOV...'!J30</f>
        <v>0</v>
      </c>
      <c r="AH133" s="123"/>
      <c r="AI133" s="123"/>
      <c r="AJ133" s="123"/>
      <c r="AK133" s="123"/>
      <c r="AL133" s="123"/>
      <c r="AM133" s="123"/>
      <c r="AN133" s="125">
        <f>SUM(AG133,AT133)</f>
        <v>0</v>
      </c>
      <c r="AO133" s="123"/>
      <c r="AP133" s="123"/>
      <c r="AQ133" s="126" t="s">
        <v>82</v>
      </c>
      <c r="AR133" s="127"/>
      <c r="AS133" s="128">
        <v>0</v>
      </c>
      <c r="AT133" s="129">
        <f>ROUND(SUM(AV133:AW133),2)</f>
        <v>0</v>
      </c>
      <c r="AU133" s="130">
        <f>'IO 02.2 - PŘÍPOJKA DEŠŤOV...'!P126</f>
        <v>0</v>
      </c>
      <c r="AV133" s="129">
        <f>'IO 02.2 - PŘÍPOJKA DEŠŤOV...'!J33</f>
        <v>0</v>
      </c>
      <c r="AW133" s="129">
        <f>'IO 02.2 - PŘÍPOJKA DEŠŤOV...'!J34</f>
        <v>0</v>
      </c>
      <c r="AX133" s="129">
        <f>'IO 02.2 - PŘÍPOJKA DEŠŤOV...'!J35</f>
        <v>0</v>
      </c>
      <c r="AY133" s="129">
        <f>'IO 02.2 - PŘÍPOJKA DEŠŤOV...'!J36</f>
        <v>0</v>
      </c>
      <c r="AZ133" s="129">
        <f>'IO 02.2 - PŘÍPOJKA DEŠŤOV...'!F33</f>
        <v>0</v>
      </c>
      <c r="BA133" s="129">
        <f>'IO 02.2 - PŘÍPOJKA DEŠŤOV...'!F34</f>
        <v>0</v>
      </c>
      <c r="BB133" s="129">
        <f>'IO 02.2 - PŘÍPOJKA DEŠŤOV...'!F35</f>
        <v>0</v>
      </c>
      <c r="BC133" s="129">
        <f>'IO 02.2 - PŘÍPOJKA DEŠŤOV...'!F36</f>
        <v>0</v>
      </c>
      <c r="BD133" s="131">
        <f>'IO 02.2 - PŘÍPOJKA DEŠŤOV...'!F37</f>
        <v>0</v>
      </c>
      <c r="BE133" s="7"/>
      <c r="BT133" s="132" t="s">
        <v>83</v>
      </c>
      <c r="BV133" s="132" t="s">
        <v>78</v>
      </c>
      <c r="BW133" s="132" t="s">
        <v>166</v>
      </c>
      <c r="BX133" s="132" t="s">
        <v>5</v>
      </c>
      <c r="CL133" s="132" t="s">
        <v>1</v>
      </c>
      <c r="CM133" s="132" t="s">
        <v>83</v>
      </c>
    </row>
    <row r="134" s="7" customFormat="1" ht="24.75" customHeight="1">
      <c r="A134" s="133" t="s">
        <v>86</v>
      </c>
      <c r="B134" s="120"/>
      <c r="C134" s="121"/>
      <c r="D134" s="122" t="s">
        <v>167</v>
      </c>
      <c r="E134" s="122"/>
      <c r="F134" s="122"/>
      <c r="G134" s="122"/>
      <c r="H134" s="122"/>
      <c r="I134" s="123"/>
      <c r="J134" s="122" t="s">
        <v>168</v>
      </c>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5">
        <f>'IO 02.3 - PŘÍPOJKA DEŠŤOV...'!J30</f>
        <v>0</v>
      </c>
      <c r="AH134" s="123"/>
      <c r="AI134" s="123"/>
      <c r="AJ134" s="123"/>
      <c r="AK134" s="123"/>
      <c r="AL134" s="123"/>
      <c r="AM134" s="123"/>
      <c r="AN134" s="125">
        <f>SUM(AG134,AT134)</f>
        <v>0</v>
      </c>
      <c r="AO134" s="123"/>
      <c r="AP134" s="123"/>
      <c r="AQ134" s="126" t="s">
        <v>82</v>
      </c>
      <c r="AR134" s="127"/>
      <c r="AS134" s="128">
        <v>0</v>
      </c>
      <c r="AT134" s="129">
        <f>ROUND(SUM(AV134:AW134),2)</f>
        <v>0</v>
      </c>
      <c r="AU134" s="130">
        <f>'IO 02.3 - PŘÍPOJKA DEŠŤOV...'!P126</f>
        <v>0</v>
      </c>
      <c r="AV134" s="129">
        <f>'IO 02.3 - PŘÍPOJKA DEŠŤOV...'!J33</f>
        <v>0</v>
      </c>
      <c r="AW134" s="129">
        <f>'IO 02.3 - PŘÍPOJKA DEŠŤOV...'!J34</f>
        <v>0</v>
      </c>
      <c r="AX134" s="129">
        <f>'IO 02.3 - PŘÍPOJKA DEŠŤOV...'!J35</f>
        <v>0</v>
      </c>
      <c r="AY134" s="129">
        <f>'IO 02.3 - PŘÍPOJKA DEŠŤOV...'!J36</f>
        <v>0</v>
      </c>
      <c r="AZ134" s="129">
        <f>'IO 02.3 - PŘÍPOJKA DEŠŤOV...'!F33</f>
        <v>0</v>
      </c>
      <c r="BA134" s="129">
        <f>'IO 02.3 - PŘÍPOJKA DEŠŤOV...'!F34</f>
        <v>0</v>
      </c>
      <c r="BB134" s="129">
        <f>'IO 02.3 - PŘÍPOJKA DEŠŤOV...'!F35</f>
        <v>0</v>
      </c>
      <c r="BC134" s="129">
        <f>'IO 02.3 - PŘÍPOJKA DEŠŤOV...'!F36</f>
        <v>0</v>
      </c>
      <c r="BD134" s="131">
        <f>'IO 02.3 - PŘÍPOJKA DEŠŤOV...'!F37</f>
        <v>0</v>
      </c>
      <c r="BE134" s="7"/>
      <c r="BT134" s="132" t="s">
        <v>83</v>
      </c>
      <c r="BV134" s="132" t="s">
        <v>78</v>
      </c>
      <c r="BW134" s="132" t="s">
        <v>169</v>
      </c>
      <c r="BX134" s="132" t="s">
        <v>5</v>
      </c>
      <c r="CL134" s="132" t="s">
        <v>1</v>
      </c>
      <c r="CM134" s="132" t="s">
        <v>83</v>
      </c>
    </row>
    <row r="135" s="7" customFormat="1" ht="24.75" customHeight="1">
      <c r="A135" s="133" t="s">
        <v>86</v>
      </c>
      <c r="B135" s="120"/>
      <c r="C135" s="121"/>
      <c r="D135" s="122" t="s">
        <v>170</v>
      </c>
      <c r="E135" s="122"/>
      <c r="F135" s="122"/>
      <c r="G135" s="122"/>
      <c r="H135" s="122"/>
      <c r="I135" s="123"/>
      <c r="J135" s="122" t="s">
        <v>171</v>
      </c>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5">
        <f>'IO 03.1 - PŘÍPOJKA SPLAŠK...'!J30</f>
        <v>0</v>
      </c>
      <c r="AH135" s="123"/>
      <c r="AI135" s="123"/>
      <c r="AJ135" s="123"/>
      <c r="AK135" s="123"/>
      <c r="AL135" s="123"/>
      <c r="AM135" s="123"/>
      <c r="AN135" s="125">
        <f>SUM(AG135,AT135)</f>
        <v>0</v>
      </c>
      <c r="AO135" s="123"/>
      <c r="AP135" s="123"/>
      <c r="AQ135" s="126" t="s">
        <v>82</v>
      </c>
      <c r="AR135" s="127"/>
      <c r="AS135" s="128">
        <v>0</v>
      </c>
      <c r="AT135" s="129">
        <f>ROUND(SUM(AV135:AW135),2)</f>
        <v>0</v>
      </c>
      <c r="AU135" s="130">
        <f>'IO 03.1 - PŘÍPOJKA SPLAŠK...'!P122</f>
        <v>0</v>
      </c>
      <c r="AV135" s="129">
        <f>'IO 03.1 - PŘÍPOJKA SPLAŠK...'!J33</f>
        <v>0</v>
      </c>
      <c r="AW135" s="129">
        <f>'IO 03.1 - PŘÍPOJKA SPLAŠK...'!J34</f>
        <v>0</v>
      </c>
      <c r="AX135" s="129">
        <f>'IO 03.1 - PŘÍPOJKA SPLAŠK...'!J35</f>
        <v>0</v>
      </c>
      <c r="AY135" s="129">
        <f>'IO 03.1 - PŘÍPOJKA SPLAŠK...'!J36</f>
        <v>0</v>
      </c>
      <c r="AZ135" s="129">
        <f>'IO 03.1 - PŘÍPOJKA SPLAŠK...'!F33</f>
        <v>0</v>
      </c>
      <c r="BA135" s="129">
        <f>'IO 03.1 - PŘÍPOJKA SPLAŠK...'!F34</f>
        <v>0</v>
      </c>
      <c r="BB135" s="129">
        <f>'IO 03.1 - PŘÍPOJKA SPLAŠK...'!F35</f>
        <v>0</v>
      </c>
      <c r="BC135" s="129">
        <f>'IO 03.1 - PŘÍPOJKA SPLAŠK...'!F36</f>
        <v>0</v>
      </c>
      <c r="BD135" s="131">
        <f>'IO 03.1 - PŘÍPOJKA SPLAŠK...'!F37</f>
        <v>0</v>
      </c>
      <c r="BE135" s="7"/>
      <c r="BT135" s="132" t="s">
        <v>83</v>
      </c>
      <c r="BV135" s="132" t="s">
        <v>78</v>
      </c>
      <c r="BW135" s="132" t="s">
        <v>172</v>
      </c>
      <c r="BX135" s="132" t="s">
        <v>5</v>
      </c>
      <c r="CL135" s="132" t="s">
        <v>1</v>
      </c>
      <c r="CM135" s="132" t="s">
        <v>85</v>
      </c>
    </row>
    <row r="136" s="7" customFormat="1" ht="24.75" customHeight="1">
      <c r="A136" s="133" t="s">
        <v>86</v>
      </c>
      <c r="B136" s="120"/>
      <c r="C136" s="121"/>
      <c r="D136" s="122" t="s">
        <v>173</v>
      </c>
      <c r="E136" s="122"/>
      <c r="F136" s="122"/>
      <c r="G136" s="122"/>
      <c r="H136" s="122"/>
      <c r="I136" s="123"/>
      <c r="J136" s="122" t="s">
        <v>174</v>
      </c>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5">
        <f>'IO 03.2 - PŘÍPOJKA SPLAŠK...'!J30</f>
        <v>0</v>
      </c>
      <c r="AH136" s="123"/>
      <c r="AI136" s="123"/>
      <c r="AJ136" s="123"/>
      <c r="AK136" s="123"/>
      <c r="AL136" s="123"/>
      <c r="AM136" s="123"/>
      <c r="AN136" s="125">
        <f>SUM(AG136,AT136)</f>
        <v>0</v>
      </c>
      <c r="AO136" s="123"/>
      <c r="AP136" s="123"/>
      <c r="AQ136" s="126" t="s">
        <v>82</v>
      </c>
      <c r="AR136" s="127"/>
      <c r="AS136" s="128">
        <v>0</v>
      </c>
      <c r="AT136" s="129">
        <f>ROUND(SUM(AV136:AW136),2)</f>
        <v>0</v>
      </c>
      <c r="AU136" s="130">
        <f>'IO 03.2 - PŘÍPOJKA SPLAŠK...'!P122</f>
        <v>0</v>
      </c>
      <c r="AV136" s="129">
        <f>'IO 03.2 - PŘÍPOJKA SPLAŠK...'!J33</f>
        <v>0</v>
      </c>
      <c r="AW136" s="129">
        <f>'IO 03.2 - PŘÍPOJKA SPLAŠK...'!J34</f>
        <v>0</v>
      </c>
      <c r="AX136" s="129">
        <f>'IO 03.2 - PŘÍPOJKA SPLAŠK...'!J35</f>
        <v>0</v>
      </c>
      <c r="AY136" s="129">
        <f>'IO 03.2 - PŘÍPOJKA SPLAŠK...'!J36</f>
        <v>0</v>
      </c>
      <c r="AZ136" s="129">
        <f>'IO 03.2 - PŘÍPOJKA SPLAŠK...'!F33</f>
        <v>0</v>
      </c>
      <c r="BA136" s="129">
        <f>'IO 03.2 - PŘÍPOJKA SPLAŠK...'!F34</f>
        <v>0</v>
      </c>
      <c r="BB136" s="129">
        <f>'IO 03.2 - PŘÍPOJKA SPLAŠK...'!F35</f>
        <v>0</v>
      </c>
      <c r="BC136" s="129">
        <f>'IO 03.2 - PŘÍPOJKA SPLAŠK...'!F36</f>
        <v>0</v>
      </c>
      <c r="BD136" s="131">
        <f>'IO 03.2 - PŘÍPOJKA SPLAŠK...'!F37</f>
        <v>0</v>
      </c>
      <c r="BE136" s="7"/>
      <c r="BT136" s="132" t="s">
        <v>83</v>
      </c>
      <c r="BV136" s="132" t="s">
        <v>78</v>
      </c>
      <c r="BW136" s="132" t="s">
        <v>175</v>
      </c>
      <c r="BX136" s="132" t="s">
        <v>5</v>
      </c>
      <c r="CL136" s="132" t="s">
        <v>1</v>
      </c>
      <c r="CM136" s="132" t="s">
        <v>83</v>
      </c>
    </row>
    <row r="137" s="7" customFormat="1" ht="24.75" customHeight="1">
      <c r="A137" s="133" t="s">
        <v>86</v>
      </c>
      <c r="B137" s="120"/>
      <c r="C137" s="121"/>
      <c r="D137" s="122" t="s">
        <v>176</v>
      </c>
      <c r="E137" s="122"/>
      <c r="F137" s="122"/>
      <c r="G137" s="122"/>
      <c r="H137" s="122"/>
      <c r="I137" s="123"/>
      <c r="J137" s="122" t="s">
        <v>177</v>
      </c>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5">
        <f>'IO 03.3 - PŘÍPOJKA SPLAŠK...'!J30</f>
        <v>0</v>
      </c>
      <c r="AH137" s="123"/>
      <c r="AI137" s="123"/>
      <c r="AJ137" s="123"/>
      <c r="AK137" s="123"/>
      <c r="AL137" s="123"/>
      <c r="AM137" s="123"/>
      <c r="AN137" s="125">
        <f>SUM(AG137,AT137)</f>
        <v>0</v>
      </c>
      <c r="AO137" s="123"/>
      <c r="AP137" s="123"/>
      <c r="AQ137" s="126" t="s">
        <v>82</v>
      </c>
      <c r="AR137" s="127"/>
      <c r="AS137" s="128">
        <v>0</v>
      </c>
      <c r="AT137" s="129">
        <f>ROUND(SUM(AV137:AW137),2)</f>
        <v>0</v>
      </c>
      <c r="AU137" s="130">
        <f>'IO 03.3 - PŘÍPOJKA SPLAŠK...'!P122</f>
        <v>0</v>
      </c>
      <c r="AV137" s="129">
        <f>'IO 03.3 - PŘÍPOJKA SPLAŠK...'!J33</f>
        <v>0</v>
      </c>
      <c r="AW137" s="129">
        <f>'IO 03.3 - PŘÍPOJKA SPLAŠK...'!J34</f>
        <v>0</v>
      </c>
      <c r="AX137" s="129">
        <f>'IO 03.3 - PŘÍPOJKA SPLAŠK...'!J35</f>
        <v>0</v>
      </c>
      <c r="AY137" s="129">
        <f>'IO 03.3 - PŘÍPOJKA SPLAŠK...'!J36</f>
        <v>0</v>
      </c>
      <c r="AZ137" s="129">
        <f>'IO 03.3 - PŘÍPOJKA SPLAŠK...'!F33</f>
        <v>0</v>
      </c>
      <c r="BA137" s="129">
        <f>'IO 03.3 - PŘÍPOJKA SPLAŠK...'!F34</f>
        <v>0</v>
      </c>
      <c r="BB137" s="129">
        <f>'IO 03.3 - PŘÍPOJKA SPLAŠK...'!F35</f>
        <v>0</v>
      </c>
      <c r="BC137" s="129">
        <f>'IO 03.3 - PŘÍPOJKA SPLAŠK...'!F36</f>
        <v>0</v>
      </c>
      <c r="BD137" s="131">
        <f>'IO 03.3 - PŘÍPOJKA SPLAŠK...'!F37</f>
        <v>0</v>
      </c>
      <c r="BE137" s="7"/>
      <c r="BT137" s="132" t="s">
        <v>83</v>
      </c>
      <c r="BV137" s="132" t="s">
        <v>78</v>
      </c>
      <c r="BW137" s="132" t="s">
        <v>178</v>
      </c>
      <c r="BX137" s="132" t="s">
        <v>5</v>
      </c>
      <c r="CL137" s="132" t="s">
        <v>1</v>
      </c>
      <c r="CM137" s="132" t="s">
        <v>83</v>
      </c>
    </row>
    <row r="138" s="7" customFormat="1" ht="16.5" customHeight="1">
      <c r="A138" s="133" t="s">
        <v>86</v>
      </c>
      <c r="B138" s="120"/>
      <c r="C138" s="121"/>
      <c r="D138" s="122" t="s">
        <v>179</v>
      </c>
      <c r="E138" s="122"/>
      <c r="F138" s="122"/>
      <c r="G138" s="122"/>
      <c r="H138" s="122"/>
      <c r="I138" s="123"/>
      <c r="J138" s="122" t="s">
        <v>180</v>
      </c>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5">
        <f>'IO 04.1 - PŘÍPOJKA PLYNU ...'!J30</f>
        <v>0</v>
      </c>
      <c r="AH138" s="123"/>
      <c r="AI138" s="123"/>
      <c r="AJ138" s="123"/>
      <c r="AK138" s="123"/>
      <c r="AL138" s="123"/>
      <c r="AM138" s="123"/>
      <c r="AN138" s="125">
        <f>SUM(AG138,AT138)</f>
        <v>0</v>
      </c>
      <c r="AO138" s="123"/>
      <c r="AP138" s="123"/>
      <c r="AQ138" s="126" t="s">
        <v>82</v>
      </c>
      <c r="AR138" s="127"/>
      <c r="AS138" s="128">
        <v>0</v>
      </c>
      <c r="AT138" s="129">
        <f>ROUND(SUM(AV138:AW138),2)</f>
        <v>0</v>
      </c>
      <c r="AU138" s="130">
        <f>'IO 04.1 - PŘÍPOJKA PLYNU ...'!P124</f>
        <v>0</v>
      </c>
      <c r="AV138" s="129">
        <f>'IO 04.1 - PŘÍPOJKA PLYNU ...'!J33</f>
        <v>0</v>
      </c>
      <c r="AW138" s="129">
        <f>'IO 04.1 - PŘÍPOJKA PLYNU ...'!J34</f>
        <v>0</v>
      </c>
      <c r="AX138" s="129">
        <f>'IO 04.1 - PŘÍPOJKA PLYNU ...'!J35</f>
        <v>0</v>
      </c>
      <c r="AY138" s="129">
        <f>'IO 04.1 - PŘÍPOJKA PLYNU ...'!J36</f>
        <v>0</v>
      </c>
      <c r="AZ138" s="129">
        <f>'IO 04.1 - PŘÍPOJKA PLYNU ...'!F33</f>
        <v>0</v>
      </c>
      <c r="BA138" s="129">
        <f>'IO 04.1 - PŘÍPOJKA PLYNU ...'!F34</f>
        <v>0</v>
      </c>
      <c r="BB138" s="129">
        <f>'IO 04.1 - PŘÍPOJKA PLYNU ...'!F35</f>
        <v>0</v>
      </c>
      <c r="BC138" s="129">
        <f>'IO 04.1 - PŘÍPOJKA PLYNU ...'!F36</f>
        <v>0</v>
      </c>
      <c r="BD138" s="131">
        <f>'IO 04.1 - PŘÍPOJKA PLYNU ...'!F37</f>
        <v>0</v>
      </c>
      <c r="BE138" s="7"/>
      <c r="BT138" s="132" t="s">
        <v>83</v>
      </c>
      <c r="BV138" s="132" t="s">
        <v>78</v>
      </c>
      <c r="BW138" s="132" t="s">
        <v>181</v>
      </c>
      <c r="BX138" s="132" t="s">
        <v>5</v>
      </c>
      <c r="CL138" s="132" t="s">
        <v>1</v>
      </c>
      <c r="CM138" s="132" t="s">
        <v>85</v>
      </c>
    </row>
    <row r="139" s="7" customFormat="1" ht="16.5" customHeight="1">
      <c r="A139" s="133" t="s">
        <v>86</v>
      </c>
      <c r="B139" s="120"/>
      <c r="C139" s="121"/>
      <c r="D139" s="122" t="s">
        <v>182</v>
      </c>
      <c r="E139" s="122"/>
      <c r="F139" s="122"/>
      <c r="G139" s="122"/>
      <c r="H139" s="122"/>
      <c r="I139" s="123"/>
      <c r="J139" s="122" t="s">
        <v>183</v>
      </c>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5">
        <f>'IO 04.2 - PŘÍPOJKA PLYNU ...'!J30</f>
        <v>0</v>
      </c>
      <c r="AH139" s="123"/>
      <c r="AI139" s="123"/>
      <c r="AJ139" s="123"/>
      <c r="AK139" s="123"/>
      <c r="AL139" s="123"/>
      <c r="AM139" s="123"/>
      <c r="AN139" s="125">
        <f>SUM(AG139,AT139)</f>
        <v>0</v>
      </c>
      <c r="AO139" s="123"/>
      <c r="AP139" s="123"/>
      <c r="AQ139" s="126" t="s">
        <v>82</v>
      </c>
      <c r="AR139" s="127"/>
      <c r="AS139" s="128">
        <v>0</v>
      </c>
      <c r="AT139" s="129">
        <f>ROUND(SUM(AV139:AW139),2)</f>
        <v>0</v>
      </c>
      <c r="AU139" s="130">
        <f>'IO 04.2 - PŘÍPOJKA PLYNU ...'!P124</f>
        <v>0</v>
      </c>
      <c r="AV139" s="129">
        <f>'IO 04.2 - PŘÍPOJKA PLYNU ...'!J33</f>
        <v>0</v>
      </c>
      <c r="AW139" s="129">
        <f>'IO 04.2 - PŘÍPOJKA PLYNU ...'!J34</f>
        <v>0</v>
      </c>
      <c r="AX139" s="129">
        <f>'IO 04.2 - PŘÍPOJKA PLYNU ...'!J35</f>
        <v>0</v>
      </c>
      <c r="AY139" s="129">
        <f>'IO 04.2 - PŘÍPOJKA PLYNU ...'!J36</f>
        <v>0</v>
      </c>
      <c r="AZ139" s="129">
        <f>'IO 04.2 - PŘÍPOJKA PLYNU ...'!F33</f>
        <v>0</v>
      </c>
      <c r="BA139" s="129">
        <f>'IO 04.2 - PŘÍPOJKA PLYNU ...'!F34</f>
        <v>0</v>
      </c>
      <c r="BB139" s="129">
        <f>'IO 04.2 - PŘÍPOJKA PLYNU ...'!F35</f>
        <v>0</v>
      </c>
      <c r="BC139" s="129">
        <f>'IO 04.2 - PŘÍPOJKA PLYNU ...'!F36</f>
        <v>0</v>
      </c>
      <c r="BD139" s="131">
        <f>'IO 04.2 - PŘÍPOJKA PLYNU ...'!F37</f>
        <v>0</v>
      </c>
      <c r="BE139" s="7"/>
      <c r="BT139" s="132" t="s">
        <v>83</v>
      </c>
      <c r="BV139" s="132" t="s">
        <v>78</v>
      </c>
      <c r="BW139" s="132" t="s">
        <v>184</v>
      </c>
      <c r="BX139" s="132" t="s">
        <v>5</v>
      </c>
      <c r="CL139" s="132" t="s">
        <v>1</v>
      </c>
      <c r="CM139" s="132" t="s">
        <v>83</v>
      </c>
    </row>
    <row r="140" s="7" customFormat="1" ht="16.5" customHeight="1">
      <c r="A140" s="133" t="s">
        <v>86</v>
      </c>
      <c r="B140" s="120"/>
      <c r="C140" s="121"/>
      <c r="D140" s="122" t="s">
        <v>185</v>
      </c>
      <c r="E140" s="122"/>
      <c r="F140" s="122"/>
      <c r="G140" s="122"/>
      <c r="H140" s="122"/>
      <c r="I140" s="123"/>
      <c r="J140" s="122" t="s">
        <v>186</v>
      </c>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5">
        <f>'IO 06.1 - AREÁLOVÝ ROZVOD...'!J30</f>
        <v>0</v>
      </c>
      <c r="AH140" s="123"/>
      <c r="AI140" s="123"/>
      <c r="AJ140" s="123"/>
      <c r="AK140" s="123"/>
      <c r="AL140" s="123"/>
      <c r="AM140" s="123"/>
      <c r="AN140" s="125">
        <f>SUM(AG140,AT140)</f>
        <v>0</v>
      </c>
      <c r="AO140" s="123"/>
      <c r="AP140" s="123"/>
      <c r="AQ140" s="126" t="s">
        <v>82</v>
      </c>
      <c r="AR140" s="127"/>
      <c r="AS140" s="128">
        <v>0</v>
      </c>
      <c r="AT140" s="129">
        <f>ROUND(SUM(AV140:AW140),2)</f>
        <v>0</v>
      </c>
      <c r="AU140" s="130">
        <f>'IO 06.1 - AREÁLOVÝ ROZVOD...'!P121</f>
        <v>0</v>
      </c>
      <c r="AV140" s="129">
        <f>'IO 06.1 - AREÁLOVÝ ROZVOD...'!J33</f>
        <v>0</v>
      </c>
      <c r="AW140" s="129">
        <f>'IO 06.1 - AREÁLOVÝ ROZVOD...'!J34</f>
        <v>0</v>
      </c>
      <c r="AX140" s="129">
        <f>'IO 06.1 - AREÁLOVÝ ROZVOD...'!J35</f>
        <v>0</v>
      </c>
      <c r="AY140" s="129">
        <f>'IO 06.1 - AREÁLOVÝ ROZVOD...'!J36</f>
        <v>0</v>
      </c>
      <c r="AZ140" s="129">
        <f>'IO 06.1 - AREÁLOVÝ ROZVOD...'!F33</f>
        <v>0</v>
      </c>
      <c r="BA140" s="129">
        <f>'IO 06.1 - AREÁLOVÝ ROZVOD...'!F34</f>
        <v>0</v>
      </c>
      <c r="BB140" s="129">
        <f>'IO 06.1 - AREÁLOVÝ ROZVOD...'!F35</f>
        <v>0</v>
      </c>
      <c r="BC140" s="129">
        <f>'IO 06.1 - AREÁLOVÝ ROZVOD...'!F36</f>
        <v>0</v>
      </c>
      <c r="BD140" s="131">
        <f>'IO 06.1 - AREÁLOVÝ ROZVOD...'!F37</f>
        <v>0</v>
      </c>
      <c r="BE140" s="7"/>
      <c r="BT140" s="132" t="s">
        <v>83</v>
      </c>
      <c r="BV140" s="132" t="s">
        <v>78</v>
      </c>
      <c r="BW140" s="132" t="s">
        <v>187</v>
      </c>
      <c r="BX140" s="132" t="s">
        <v>5</v>
      </c>
      <c r="CL140" s="132" t="s">
        <v>1</v>
      </c>
      <c r="CM140" s="132" t="s">
        <v>85</v>
      </c>
    </row>
    <row r="141" s="7" customFormat="1" ht="16.5" customHeight="1">
      <c r="A141" s="133" t="s">
        <v>86</v>
      </c>
      <c r="B141" s="120"/>
      <c r="C141" s="121"/>
      <c r="D141" s="122" t="s">
        <v>188</v>
      </c>
      <c r="E141" s="122"/>
      <c r="F141" s="122"/>
      <c r="G141" s="122"/>
      <c r="H141" s="122"/>
      <c r="I141" s="123"/>
      <c r="J141" s="122" t="s">
        <v>189</v>
      </c>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5">
        <f>'IO 06.2 - AREÁLOVÝ ROZVOD...'!J30</f>
        <v>0</v>
      </c>
      <c r="AH141" s="123"/>
      <c r="AI141" s="123"/>
      <c r="AJ141" s="123"/>
      <c r="AK141" s="123"/>
      <c r="AL141" s="123"/>
      <c r="AM141" s="123"/>
      <c r="AN141" s="125">
        <f>SUM(AG141,AT141)</f>
        <v>0</v>
      </c>
      <c r="AO141" s="123"/>
      <c r="AP141" s="123"/>
      <c r="AQ141" s="126" t="s">
        <v>82</v>
      </c>
      <c r="AR141" s="127"/>
      <c r="AS141" s="128">
        <v>0</v>
      </c>
      <c r="AT141" s="129">
        <f>ROUND(SUM(AV141:AW141),2)</f>
        <v>0</v>
      </c>
      <c r="AU141" s="130">
        <f>'IO 06.2 - AREÁLOVÝ ROZVOD...'!P121</f>
        <v>0</v>
      </c>
      <c r="AV141" s="129">
        <f>'IO 06.2 - AREÁLOVÝ ROZVOD...'!J33</f>
        <v>0</v>
      </c>
      <c r="AW141" s="129">
        <f>'IO 06.2 - AREÁLOVÝ ROZVOD...'!J34</f>
        <v>0</v>
      </c>
      <c r="AX141" s="129">
        <f>'IO 06.2 - AREÁLOVÝ ROZVOD...'!J35</f>
        <v>0</v>
      </c>
      <c r="AY141" s="129">
        <f>'IO 06.2 - AREÁLOVÝ ROZVOD...'!J36</f>
        <v>0</v>
      </c>
      <c r="AZ141" s="129">
        <f>'IO 06.2 - AREÁLOVÝ ROZVOD...'!F33</f>
        <v>0</v>
      </c>
      <c r="BA141" s="129">
        <f>'IO 06.2 - AREÁLOVÝ ROZVOD...'!F34</f>
        <v>0</v>
      </c>
      <c r="BB141" s="129">
        <f>'IO 06.2 - AREÁLOVÝ ROZVOD...'!F35</f>
        <v>0</v>
      </c>
      <c r="BC141" s="129">
        <f>'IO 06.2 - AREÁLOVÝ ROZVOD...'!F36</f>
        <v>0</v>
      </c>
      <c r="BD141" s="131">
        <f>'IO 06.2 - AREÁLOVÝ ROZVOD...'!F37</f>
        <v>0</v>
      </c>
      <c r="BE141" s="7"/>
      <c r="BT141" s="132" t="s">
        <v>83</v>
      </c>
      <c r="BV141" s="132" t="s">
        <v>78</v>
      </c>
      <c r="BW141" s="132" t="s">
        <v>190</v>
      </c>
      <c r="BX141" s="132" t="s">
        <v>5</v>
      </c>
      <c r="CL141" s="132" t="s">
        <v>1</v>
      </c>
      <c r="CM141" s="132" t="s">
        <v>83</v>
      </c>
    </row>
    <row r="142" s="7" customFormat="1" ht="16.5" customHeight="1">
      <c r="A142" s="133" t="s">
        <v>86</v>
      </c>
      <c r="B142" s="120"/>
      <c r="C142" s="121"/>
      <c r="D142" s="122" t="s">
        <v>191</v>
      </c>
      <c r="E142" s="122"/>
      <c r="F142" s="122"/>
      <c r="G142" s="122"/>
      <c r="H142" s="122"/>
      <c r="I142" s="123"/>
      <c r="J142" s="122" t="s">
        <v>192</v>
      </c>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5">
        <f>'IO 06.3 - AREÁLOVÝ ROZVOD...'!J30</f>
        <v>0</v>
      </c>
      <c r="AH142" s="123"/>
      <c r="AI142" s="123"/>
      <c r="AJ142" s="123"/>
      <c r="AK142" s="123"/>
      <c r="AL142" s="123"/>
      <c r="AM142" s="123"/>
      <c r="AN142" s="125">
        <f>SUM(AG142,AT142)</f>
        <v>0</v>
      </c>
      <c r="AO142" s="123"/>
      <c r="AP142" s="123"/>
      <c r="AQ142" s="126" t="s">
        <v>82</v>
      </c>
      <c r="AR142" s="127"/>
      <c r="AS142" s="128">
        <v>0</v>
      </c>
      <c r="AT142" s="129">
        <f>ROUND(SUM(AV142:AW142),2)</f>
        <v>0</v>
      </c>
      <c r="AU142" s="130">
        <f>'IO 06.3 - AREÁLOVÝ ROZVOD...'!P123</f>
        <v>0</v>
      </c>
      <c r="AV142" s="129">
        <f>'IO 06.3 - AREÁLOVÝ ROZVOD...'!J33</f>
        <v>0</v>
      </c>
      <c r="AW142" s="129">
        <f>'IO 06.3 - AREÁLOVÝ ROZVOD...'!J34</f>
        <v>0</v>
      </c>
      <c r="AX142" s="129">
        <f>'IO 06.3 - AREÁLOVÝ ROZVOD...'!J35</f>
        <v>0</v>
      </c>
      <c r="AY142" s="129">
        <f>'IO 06.3 - AREÁLOVÝ ROZVOD...'!J36</f>
        <v>0</v>
      </c>
      <c r="AZ142" s="129">
        <f>'IO 06.3 - AREÁLOVÝ ROZVOD...'!F33</f>
        <v>0</v>
      </c>
      <c r="BA142" s="129">
        <f>'IO 06.3 - AREÁLOVÝ ROZVOD...'!F34</f>
        <v>0</v>
      </c>
      <c r="BB142" s="129">
        <f>'IO 06.3 - AREÁLOVÝ ROZVOD...'!F35</f>
        <v>0</v>
      </c>
      <c r="BC142" s="129">
        <f>'IO 06.3 - AREÁLOVÝ ROZVOD...'!F36</f>
        <v>0</v>
      </c>
      <c r="BD142" s="131">
        <f>'IO 06.3 - AREÁLOVÝ ROZVOD...'!F37</f>
        <v>0</v>
      </c>
      <c r="BE142" s="7"/>
      <c r="BT142" s="132" t="s">
        <v>83</v>
      </c>
      <c r="BV142" s="132" t="s">
        <v>78</v>
      </c>
      <c r="BW142" s="132" t="s">
        <v>193</v>
      </c>
      <c r="BX142" s="132" t="s">
        <v>5</v>
      </c>
      <c r="CL142" s="132" t="s">
        <v>1</v>
      </c>
      <c r="CM142" s="132" t="s">
        <v>83</v>
      </c>
    </row>
    <row r="143" s="7" customFormat="1" ht="24.75" customHeight="1">
      <c r="A143" s="133" t="s">
        <v>86</v>
      </c>
      <c r="B143" s="120"/>
      <c r="C143" s="121"/>
      <c r="D143" s="122" t="s">
        <v>194</v>
      </c>
      <c r="E143" s="122"/>
      <c r="F143" s="122"/>
      <c r="G143" s="122"/>
      <c r="H143" s="122"/>
      <c r="I143" s="123"/>
      <c r="J143" s="122" t="s">
        <v>195</v>
      </c>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5">
        <f>'IO 07.1 - PŘÍPOJKA SLABOP...'!J30</f>
        <v>0</v>
      </c>
      <c r="AH143" s="123"/>
      <c r="AI143" s="123"/>
      <c r="AJ143" s="123"/>
      <c r="AK143" s="123"/>
      <c r="AL143" s="123"/>
      <c r="AM143" s="123"/>
      <c r="AN143" s="125">
        <f>SUM(AG143,AT143)</f>
        <v>0</v>
      </c>
      <c r="AO143" s="123"/>
      <c r="AP143" s="123"/>
      <c r="AQ143" s="126" t="s">
        <v>82</v>
      </c>
      <c r="AR143" s="127"/>
      <c r="AS143" s="128">
        <v>0</v>
      </c>
      <c r="AT143" s="129">
        <f>ROUND(SUM(AV143:AW143),2)</f>
        <v>0</v>
      </c>
      <c r="AU143" s="130">
        <f>'IO 07.1 - PŘÍPOJKA SLABOP...'!P120</f>
        <v>0</v>
      </c>
      <c r="AV143" s="129">
        <f>'IO 07.1 - PŘÍPOJKA SLABOP...'!J33</f>
        <v>0</v>
      </c>
      <c r="AW143" s="129">
        <f>'IO 07.1 - PŘÍPOJKA SLABOP...'!J34</f>
        <v>0</v>
      </c>
      <c r="AX143" s="129">
        <f>'IO 07.1 - PŘÍPOJKA SLABOP...'!J35</f>
        <v>0</v>
      </c>
      <c r="AY143" s="129">
        <f>'IO 07.1 - PŘÍPOJKA SLABOP...'!J36</f>
        <v>0</v>
      </c>
      <c r="AZ143" s="129">
        <f>'IO 07.1 - PŘÍPOJKA SLABOP...'!F33</f>
        <v>0</v>
      </c>
      <c r="BA143" s="129">
        <f>'IO 07.1 - PŘÍPOJKA SLABOP...'!F34</f>
        <v>0</v>
      </c>
      <c r="BB143" s="129">
        <f>'IO 07.1 - PŘÍPOJKA SLABOP...'!F35</f>
        <v>0</v>
      </c>
      <c r="BC143" s="129">
        <f>'IO 07.1 - PŘÍPOJKA SLABOP...'!F36</f>
        <v>0</v>
      </c>
      <c r="BD143" s="131">
        <f>'IO 07.1 - PŘÍPOJKA SLABOP...'!F37</f>
        <v>0</v>
      </c>
      <c r="BE143" s="7"/>
      <c r="BT143" s="132" t="s">
        <v>83</v>
      </c>
      <c r="BV143" s="132" t="s">
        <v>78</v>
      </c>
      <c r="BW143" s="132" t="s">
        <v>196</v>
      </c>
      <c r="BX143" s="132" t="s">
        <v>5</v>
      </c>
      <c r="CL143" s="132" t="s">
        <v>1</v>
      </c>
      <c r="CM143" s="132" t="s">
        <v>85</v>
      </c>
    </row>
    <row r="144" s="7" customFormat="1" ht="24.75" customHeight="1">
      <c r="A144" s="133" t="s">
        <v>86</v>
      </c>
      <c r="B144" s="120"/>
      <c r="C144" s="121"/>
      <c r="D144" s="122" t="s">
        <v>197</v>
      </c>
      <c r="E144" s="122"/>
      <c r="F144" s="122"/>
      <c r="G144" s="122"/>
      <c r="H144" s="122"/>
      <c r="I144" s="123"/>
      <c r="J144" s="122" t="s">
        <v>198</v>
      </c>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5">
        <f>'IO 07.2 - PŘÍPOJKA SLABOP...'!J30</f>
        <v>0</v>
      </c>
      <c r="AH144" s="123"/>
      <c r="AI144" s="123"/>
      <c r="AJ144" s="123"/>
      <c r="AK144" s="123"/>
      <c r="AL144" s="123"/>
      <c r="AM144" s="123"/>
      <c r="AN144" s="125">
        <f>SUM(AG144,AT144)</f>
        <v>0</v>
      </c>
      <c r="AO144" s="123"/>
      <c r="AP144" s="123"/>
      <c r="AQ144" s="126" t="s">
        <v>82</v>
      </c>
      <c r="AR144" s="127"/>
      <c r="AS144" s="128">
        <v>0</v>
      </c>
      <c r="AT144" s="129">
        <f>ROUND(SUM(AV144:AW144),2)</f>
        <v>0</v>
      </c>
      <c r="AU144" s="130">
        <f>'IO 07.2 - PŘÍPOJKA SLABOP...'!P120</f>
        <v>0</v>
      </c>
      <c r="AV144" s="129">
        <f>'IO 07.2 - PŘÍPOJKA SLABOP...'!J33</f>
        <v>0</v>
      </c>
      <c r="AW144" s="129">
        <f>'IO 07.2 - PŘÍPOJKA SLABOP...'!J34</f>
        <v>0</v>
      </c>
      <c r="AX144" s="129">
        <f>'IO 07.2 - PŘÍPOJKA SLABOP...'!J35</f>
        <v>0</v>
      </c>
      <c r="AY144" s="129">
        <f>'IO 07.2 - PŘÍPOJKA SLABOP...'!J36</f>
        <v>0</v>
      </c>
      <c r="AZ144" s="129">
        <f>'IO 07.2 - PŘÍPOJKA SLABOP...'!F33</f>
        <v>0</v>
      </c>
      <c r="BA144" s="129">
        <f>'IO 07.2 - PŘÍPOJKA SLABOP...'!F34</f>
        <v>0</v>
      </c>
      <c r="BB144" s="129">
        <f>'IO 07.2 - PŘÍPOJKA SLABOP...'!F35</f>
        <v>0</v>
      </c>
      <c r="BC144" s="129">
        <f>'IO 07.2 - PŘÍPOJKA SLABOP...'!F36</f>
        <v>0</v>
      </c>
      <c r="BD144" s="131">
        <f>'IO 07.2 - PŘÍPOJKA SLABOP...'!F37</f>
        <v>0</v>
      </c>
      <c r="BE144" s="7"/>
      <c r="BT144" s="132" t="s">
        <v>83</v>
      </c>
      <c r="BV144" s="132" t="s">
        <v>78</v>
      </c>
      <c r="BW144" s="132" t="s">
        <v>199</v>
      </c>
      <c r="BX144" s="132" t="s">
        <v>5</v>
      </c>
      <c r="CL144" s="132" t="s">
        <v>1</v>
      </c>
      <c r="CM144" s="132" t="s">
        <v>83</v>
      </c>
    </row>
    <row r="145" s="7" customFormat="1" ht="24.75" customHeight="1">
      <c r="A145" s="133" t="s">
        <v>86</v>
      </c>
      <c r="B145" s="120"/>
      <c r="C145" s="121"/>
      <c r="D145" s="122" t="s">
        <v>200</v>
      </c>
      <c r="E145" s="122"/>
      <c r="F145" s="122"/>
      <c r="G145" s="122"/>
      <c r="H145" s="122"/>
      <c r="I145" s="123"/>
      <c r="J145" s="122" t="s">
        <v>201</v>
      </c>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5">
        <f>'IO 07.3 - PŘÍPOJKA SLABOP...'!J30</f>
        <v>0</v>
      </c>
      <c r="AH145" s="123"/>
      <c r="AI145" s="123"/>
      <c r="AJ145" s="123"/>
      <c r="AK145" s="123"/>
      <c r="AL145" s="123"/>
      <c r="AM145" s="123"/>
      <c r="AN145" s="125">
        <f>SUM(AG145,AT145)</f>
        <v>0</v>
      </c>
      <c r="AO145" s="123"/>
      <c r="AP145" s="123"/>
      <c r="AQ145" s="126" t="s">
        <v>82</v>
      </c>
      <c r="AR145" s="127"/>
      <c r="AS145" s="128">
        <v>0</v>
      </c>
      <c r="AT145" s="129">
        <f>ROUND(SUM(AV145:AW145),2)</f>
        <v>0</v>
      </c>
      <c r="AU145" s="130">
        <f>'IO 07.3 - PŘÍPOJKA SLABOP...'!P120</f>
        <v>0</v>
      </c>
      <c r="AV145" s="129">
        <f>'IO 07.3 - PŘÍPOJKA SLABOP...'!J33</f>
        <v>0</v>
      </c>
      <c r="AW145" s="129">
        <f>'IO 07.3 - PŘÍPOJKA SLABOP...'!J34</f>
        <v>0</v>
      </c>
      <c r="AX145" s="129">
        <f>'IO 07.3 - PŘÍPOJKA SLABOP...'!J35</f>
        <v>0</v>
      </c>
      <c r="AY145" s="129">
        <f>'IO 07.3 - PŘÍPOJKA SLABOP...'!J36</f>
        <v>0</v>
      </c>
      <c r="AZ145" s="129">
        <f>'IO 07.3 - PŘÍPOJKA SLABOP...'!F33</f>
        <v>0</v>
      </c>
      <c r="BA145" s="129">
        <f>'IO 07.3 - PŘÍPOJKA SLABOP...'!F34</f>
        <v>0</v>
      </c>
      <c r="BB145" s="129">
        <f>'IO 07.3 - PŘÍPOJKA SLABOP...'!F35</f>
        <v>0</v>
      </c>
      <c r="BC145" s="129">
        <f>'IO 07.3 - PŘÍPOJKA SLABOP...'!F36</f>
        <v>0</v>
      </c>
      <c r="BD145" s="131">
        <f>'IO 07.3 - PŘÍPOJKA SLABOP...'!F37</f>
        <v>0</v>
      </c>
      <c r="BE145" s="7"/>
      <c r="BT145" s="132" t="s">
        <v>83</v>
      </c>
      <c r="BV145" s="132" t="s">
        <v>78</v>
      </c>
      <c r="BW145" s="132" t="s">
        <v>202</v>
      </c>
      <c r="BX145" s="132" t="s">
        <v>5</v>
      </c>
      <c r="CL145" s="132" t="s">
        <v>1</v>
      </c>
      <c r="CM145" s="132" t="s">
        <v>83</v>
      </c>
    </row>
    <row r="146" s="7" customFormat="1" ht="16.5" customHeight="1">
      <c r="A146" s="133" t="s">
        <v>86</v>
      </c>
      <c r="B146" s="120"/>
      <c r="C146" s="121"/>
      <c r="D146" s="122" t="s">
        <v>203</v>
      </c>
      <c r="E146" s="122"/>
      <c r="F146" s="122"/>
      <c r="G146" s="122"/>
      <c r="H146" s="122"/>
      <c r="I146" s="123"/>
      <c r="J146" s="122" t="s">
        <v>204</v>
      </c>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5">
        <f>'IO 08 - PŘELOŽKA VEŘEJNÉH...'!J30</f>
        <v>0</v>
      </c>
      <c r="AH146" s="123"/>
      <c r="AI146" s="123"/>
      <c r="AJ146" s="123"/>
      <c r="AK146" s="123"/>
      <c r="AL146" s="123"/>
      <c r="AM146" s="123"/>
      <c r="AN146" s="125">
        <f>SUM(AG146,AT146)</f>
        <v>0</v>
      </c>
      <c r="AO146" s="123"/>
      <c r="AP146" s="123"/>
      <c r="AQ146" s="126" t="s">
        <v>82</v>
      </c>
      <c r="AR146" s="127"/>
      <c r="AS146" s="128">
        <v>0</v>
      </c>
      <c r="AT146" s="129">
        <f>ROUND(SUM(AV146:AW146),2)</f>
        <v>0</v>
      </c>
      <c r="AU146" s="130">
        <f>'IO 08 - PŘELOŽKA VEŘEJNÉH...'!P127</f>
        <v>0</v>
      </c>
      <c r="AV146" s="129">
        <f>'IO 08 - PŘELOŽKA VEŘEJNÉH...'!J33</f>
        <v>0</v>
      </c>
      <c r="AW146" s="129">
        <f>'IO 08 - PŘELOŽKA VEŘEJNÉH...'!J34</f>
        <v>0</v>
      </c>
      <c r="AX146" s="129">
        <f>'IO 08 - PŘELOŽKA VEŘEJNÉH...'!J35</f>
        <v>0</v>
      </c>
      <c r="AY146" s="129">
        <f>'IO 08 - PŘELOŽKA VEŘEJNÉH...'!J36</f>
        <v>0</v>
      </c>
      <c r="AZ146" s="129">
        <f>'IO 08 - PŘELOŽKA VEŘEJNÉH...'!F33</f>
        <v>0</v>
      </c>
      <c r="BA146" s="129">
        <f>'IO 08 - PŘELOŽKA VEŘEJNÉH...'!F34</f>
        <v>0</v>
      </c>
      <c r="BB146" s="129">
        <f>'IO 08 - PŘELOŽKA VEŘEJNÉH...'!F35</f>
        <v>0</v>
      </c>
      <c r="BC146" s="129">
        <f>'IO 08 - PŘELOŽKA VEŘEJNÉH...'!F36</f>
        <v>0</v>
      </c>
      <c r="BD146" s="131">
        <f>'IO 08 - PŘELOŽKA VEŘEJNÉH...'!F37</f>
        <v>0</v>
      </c>
      <c r="BE146" s="7"/>
      <c r="BT146" s="132" t="s">
        <v>83</v>
      </c>
      <c r="BV146" s="132" t="s">
        <v>78</v>
      </c>
      <c r="BW146" s="132" t="s">
        <v>205</v>
      </c>
      <c r="BX146" s="132" t="s">
        <v>5</v>
      </c>
      <c r="CL146" s="132" t="s">
        <v>1</v>
      </c>
      <c r="CM146" s="132" t="s">
        <v>85</v>
      </c>
    </row>
    <row r="147" s="7" customFormat="1" ht="24.75" customHeight="1">
      <c r="A147" s="133" t="s">
        <v>86</v>
      </c>
      <c r="B147" s="120"/>
      <c r="C147" s="121"/>
      <c r="D147" s="122" t="s">
        <v>206</v>
      </c>
      <c r="E147" s="122"/>
      <c r="F147" s="122"/>
      <c r="G147" s="122"/>
      <c r="H147" s="122"/>
      <c r="I147" s="123"/>
      <c r="J147" s="122" t="s">
        <v>207</v>
      </c>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5">
        <f>'VON - VEDLEJŠÍ A OSTATNÍ ...'!J30</f>
        <v>0</v>
      </c>
      <c r="AH147" s="123"/>
      <c r="AI147" s="123"/>
      <c r="AJ147" s="123"/>
      <c r="AK147" s="123"/>
      <c r="AL147" s="123"/>
      <c r="AM147" s="123"/>
      <c r="AN147" s="125">
        <f>SUM(AG147,AT147)</f>
        <v>0</v>
      </c>
      <c r="AO147" s="123"/>
      <c r="AP147" s="123"/>
      <c r="AQ147" s="126" t="s">
        <v>82</v>
      </c>
      <c r="AR147" s="127"/>
      <c r="AS147" s="144">
        <v>0</v>
      </c>
      <c r="AT147" s="145">
        <f>ROUND(SUM(AV147:AW147),2)</f>
        <v>0</v>
      </c>
      <c r="AU147" s="146">
        <f>'VON - VEDLEJŠÍ A OSTATNÍ ...'!P123</f>
        <v>0</v>
      </c>
      <c r="AV147" s="145">
        <f>'VON - VEDLEJŠÍ A OSTATNÍ ...'!J33</f>
        <v>0</v>
      </c>
      <c r="AW147" s="145">
        <f>'VON - VEDLEJŠÍ A OSTATNÍ ...'!J34</f>
        <v>0</v>
      </c>
      <c r="AX147" s="145">
        <f>'VON - VEDLEJŠÍ A OSTATNÍ ...'!J35</f>
        <v>0</v>
      </c>
      <c r="AY147" s="145">
        <f>'VON - VEDLEJŠÍ A OSTATNÍ ...'!J36</f>
        <v>0</v>
      </c>
      <c r="AZ147" s="145">
        <f>'VON - VEDLEJŠÍ A OSTATNÍ ...'!F33</f>
        <v>0</v>
      </c>
      <c r="BA147" s="145">
        <f>'VON - VEDLEJŠÍ A OSTATNÍ ...'!F34</f>
        <v>0</v>
      </c>
      <c r="BB147" s="145">
        <f>'VON - VEDLEJŠÍ A OSTATNÍ ...'!F35</f>
        <v>0</v>
      </c>
      <c r="BC147" s="145">
        <f>'VON - VEDLEJŠÍ A OSTATNÍ ...'!F36</f>
        <v>0</v>
      </c>
      <c r="BD147" s="147">
        <f>'VON - VEDLEJŠÍ A OSTATNÍ ...'!F37</f>
        <v>0</v>
      </c>
      <c r="BE147" s="7"/>
      <c r="BT147" s="132" t="s">
        <v>83</v>
      </c>
      <c r="BV147" s="132" t="s">
        <v>78</v>
      </c>
      <c r="BW147" s="132" t="s">
        <v>208</v>
      </c>
      <c r="BX147" s="132" t="s">
        <v>5</v>
      </c>
      <c r="CL147" s="132" t="s">
        <v>1</v>
      </c>
      <c r="CM147" s="132" t="s">
        <v>85</v>
      </c>
    </row>
    <row r="148" s="2" customFormat="1" ht="30" customHeight="1">
      <c r="A148" s="39"/>
      <c r="B148" s="40"/>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5"/>
      <c r="AS148" s="39"/>
      <c r="AT148" s="39"/>
      <c r="AU148" s="39"/>
      <c r="AV148" s="39"/>
      <c r="AW148" s="39"/>
      <c r="AX148" s="39"/>
      <c r="AY148" s="39"/>
      <c r="AZ148" s="39"/>
      <c r="BA148" s="39"/>
      <c r="BB148" s="39"/>
      <c r="BC148" s="39"/>
      <c r="BD148" s="39"/>
      <c r="BE148" s="39"/>
    </row>
    <row r="149" s="2" customFormat="1" ht="6.96" customHeight="1">
      <c r="A149" s="39"/>
      <c r="B149" s="67"/>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45"/>
      <c r="AS149" s="39"/>
      <c r="AT149" s="39"/>
      <c r="AU149" s="39"/>
      <c r="AV149" s="39"/>
      <c r="AW149" s="39"/>
      <c r="AX149" s="39"/>
      <c r="AY149" s="39"/>
      <c r="AZ149" s="39"/>
      <c r="BA149" s="39"/>
      <c r="BB149" s="39"/>
      <c r="BC149" s="39"/>
      <c r="BD149" s="39"/>
      <c r="BE149" s="39"/>
    </row>
  </sheetData>
  <sheetProtection sheet="1" formatColumns="0" formatRows="0" objects="1" scenarios="1" spinCount="100000" saltValue="b+0midc2qBRu82ATxuyKPsxzAoNG2AaRfvK3cdZ5mavRx5v75O0fWNGnIh1cSXSdnSWh/afAv7tprYmStqfogQ==" hashValue="6vs2E/7DMx4qEwMKY5R9KzLPfP4vTGKWZyzDJi+BxJkE6V77PK2pOFDq8vtdIzn8JFesJREmGCRbozNIKAnReA==" algorithmName="SHA-512" password="E785"/>
  <mergeCells count="250">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AN127:AP127"/>
    <mergeCell ref="AG127:AM127"/>
    <mergeCell ref="AN128:AP128"/>
    <mergeCell ref="AG128:AM128"/>
    <mergeCell ref="AN129:AP129"/>
    <mergeCell ref="AG129:AM129"/>
    <mergeCell ref="AN130:AP130"/>
    <mergeCell ref="AG130:AM130"/>
    <mergeCell ref="AG131:AM131"/>
    <mergeCell ref="AN131:AP131"/>
    <mergeCell ref="AG132:AM132"/>
    <mergeCell ref="AN132:AP132"/>
    <mergeCell ref="AG133:AM133"/>
    <mergeCell ref="AN133:AP133"/>
    <mergeCell ref="AG134:AM134"/>
    <mergeCell ref="AN134:AP134"/>
    <mergeCell ref="AN135:AP135"/>
    <mergeCell ref="AG135:AM135"/>
    <mergeCell ref="AG136:AM136"/>
    <mergeCell ref="AN136:AP136"/>
    <mergeCell ref="AN137:AP137"/>
    <mergeCell ref="AG137:AM137"/>
    <mergeCell ref="AN138:AP138"/>
    <mergeCell ref="AG138:AM138"/>
    <mergeCell ref="AG139:AM139"/>
    <mergeCell ref="AN139:AP139"/>
    <mergeCell ref="AN140:AP140"/>
    <mergeCell ref="AG140:AM140"/>
    <mergeCell ref="AN141:AP141"/>
    <mergeCell ref="AG141:AM141"/>
    <mergeCell ref="AG142:AM142"/>
    <mergeCell ref="AN142:AP142"/>
    <mergeCell ref="AN143:AP143"/>
    <mergeCell ref="AG143:AM143"/>
    <mergeCell ref="AN144:AP144"/>
    <mergeCell ref="AG144:AM144"/>
    <mergeCell ref="AN145:AP145"/>
    <mergeCell ref="AG145:AM145"/>
    <mergeCell ref="AN146:AP146"/>
    <mergeCell ref="AG146:AM146"/>
    <mergeCell ref="AN147:AP147"/>
    <mergeCell ref="AG147:AM147"/>
    <mergeCell ref="L85:AO85"/>
    <mergeCell ref="C92:G92"/>
    <mergeCell ref="I92:AF92"/>
    <mergeCell ref="J95:AF95"/>
    <mergeCell ref="D95:H95"/>
    <mergeCell ref="E96:I96"/>
    <mergeCell ref="K96:AF96"/>
    <mergeCell ref="E97:I97"/>
    <mergeCell ref="K97:AF97"/>
    <mergeCell ref="L98:AF98"/>
    <mergeCell ref="F98:J98"/>
    <mergeCell ref="L99:AF99"/>
    <mergeCell ref="F99:J99"/>
    <mergeCell ref="L100:AF100"/>
    <mergeCell ref="F100:J100"/>
    <mergeCell ref="L101:AF101"/>
    <mergeCell ref="F101:J101"/>
    <mergeCell ref="L102:AF102"/>
    <mergeCell ref="F102:J102"/>
    <mergeCell ref="L103:AF103"/>
    <mergeCell ref="F103:J103"/>
    <mergeCell ref="AM87:AN87"/>
    <mergeCell ref="AM89:AP89"/>
    <mergeCell ref="AS89:AT91"/>
    <mergeCell ref="AM90:AP90"/>
    <mergeCell ref="AN92:AP92"/>
    <mergeCell ref="AG92:AM92"/>
    <mergeCell ref="AN95:AP95"/>
    <mergeCell ref="AG95:AM95"/>
    <mergeCell ref="AN96:AP96"/>
    <mergeCell ref="AG96:AM96"/>
    <mergeCell ref="AG97:AM97"/>
    <mergeCell ref="AN97:AP97"/>
    <mergeCell ref="AG98:AM98"/>
    <mergeCell ref="AN98:AP98"/>
    <mergeCell ref="AG99:AM99"/>
    <mergeCell ref="AN99:AP99"/>
    <mergeCell ref="AN100:AP100"/>
    <mergeCell ref="AG100:AM100"/>
    <mergeCell ref="AG94:AM94"/>
    <mergeCell ref="AN94:AP94"/>
    <mergeCell ref="J104:AF104"/>
    <mergeCell ref="D104:H104"/>
    <mergeCell ref="K105:AF105"/>
    <mergeCell ref="E105:I105"/>
    <mergeCell ref="K106:AF106"/>
    <mergeCell ref="E106:I106"/>
    <mergeCell ref="F107:J107"/>
    <mergeCell ref="L107:AF107"/>
    <mergeCell ref="F108:J108"/>
    <mergeCell ref="L108:AF108"/>
    <mergeCell ref="F109:J109"/>
    <mergeCell ref="L109:AF109"/>
    <mergeCell ref="L110:AF110"/>
    <mergeCell ref="F110:J110"/>
    <mergeCell ref="F111:J111"/>
    <mergeCell ref="L111:AF111"/>
    <mergeCell ref="L112:AF112"/>
    <mergeCell ref="F112:J112"/>
    <mergeCell ref="J113:AF113"/>
    <mergeCell ref="D113:H113"/>
    <mergeCell ref="K114:AF114"/>
    <mergeCell ref="E114:I114"/>
    <mergeCell ref="K115:AF115"/>
    <mergeCell ref="E115:I115"/>
    <mergeCell ref="F116:J116"/>
    <mergeCell ref="L116:AF116"/>
    <mergeCell ref="L117:AF117"/>
    <mergeCell ref="F117:J117"/>
    <mergeCell ref="L118:AF118"/>
    <mergeCell ref="F118:J118"/>
    <mergeCell ref="L119:AF119"/>
    <mergeCell ref="F119:J119"/>
    <mergeCell ref="L120:AF120"/>
    <mergeCell ref="F120:J120"/>
    <mergeCell ref="F121:J121"/>
    <mergeCell ref="L121:AF121"/>
    <mergeCell ref="J122:AF122"/>
    <mergeCell ref="D122:H122"/>
    <mergeCell ref="E123:I123"/>
    <mergeCell ref="K123:AF123"/>
    <mergeCell ref="D124:H124"/>
    <mergeCell ref="J124:AF124"/>
    <mergeCell ref="E125:I125"/>
    <mergeCell ref="K125:AF125"/>
    <mergeCell ref="D126:H126"/>
    <mergeCell ref="J126:AF126"/>
    <mergeCell ref="E127:I127"/>
    <mergeCell ref="K127:AF127"/>
    <mergeCell ref="D128:H128"/>
    <mergeCell ref="J128:AF128"/>
    <mergeCell ref="D129:H129"/>
    <mergeCell ref="J129:AF129"/>
    <mergeCell ref="J130:AF130"/>
    <mergeCell ref="D130:H130"/>
    <mergeCell ref="D131:H131"/>
    <mergeCell ref="J131:AF131"/>
    <mergeCell ref="J132:AF132"/>
    <mergeCell ref="D132:H132"/>
    <mergeCell ref="J133:AF133"/>
    <mergeCell ref="D133:H133"/>
    <mergeCell ref="J134:AF134"/>
    <mergeCell ref="D134:H134"/>
    <mergeCell ref="J135:AF135"/>
    <mergeCell ref="D135:H135"/>
    <mergeCell ref="D136:H136"/>
    <mergeCell ref="J136:AF136"/>
    <mergeCell ref="D137:H137"/>
    <mergeCell ref="J137:AF137"/>
    <mergeCell ref="J138:AF138"/>
    <mergeCell ref="D138:H138"/>
    <mergeCell ref="D139:H139"/>
    <mergeCell ref="J139:AF139"/>
    <mergeCell ref="D140:H140"/>
    <mergeCell ref="J140:AF140"/>
    <mergeCell ref="D141:H141"/>
    <mergeCell ref="J141:AF141"/>
    <mergeCell ref="D142:H142"/>
    <mergeCell ref="J142:AF142"/>
    <mergeCell ref="D143:H143"/>
    <mergeCell ref="J143:AF143"/>
    <mergeCell ref="D144:H144"/>
    <mergeCell ref="J144:AF144"/>
    <mergeCell ref="D145:H145"/>
    <mergeCell ref="J145:AF145"/>
    <mergeCell ref="D146:H146"/>
    <mergeCell ref="J146:AF146"/>
    <mergeCell ref="D147:H147"/>
    <mergeCell ref="J147:AF147"/>
  </mergeCells>
  <hyperlinks>
    <hyperlink ref="A96" location="'D.1.1-2 - Architektonicko...'!C2" display="/"/>
    <hyperlink ref="A98" location="'D.1.4.A - ZDRAVOTNĚ TECHN...'!C2" display="/"/>
    <hyperlink ref="A99" location="'D.1.4.B - VYTÁPĚNÍ'!C2" display="/"/>
    <hyperlink ref="A100" location="'D.1.4.C - VZDUCHOTECHNIKA...'!C2" display="/"/>
    <hyperlink ref="A101" location="'D.1.4.D - SILNOPROUDÁ ELE...'!C2" display="/"/>
    <hyperlink ref="A102" location="'D.1.4.E - SLABOPROUDÁ ELE...'!C2" display="/"/>
    <hyperlink ref="A103" location="'D.1.4.F - MĚŘENÍ A REGULACE'!C2" display="/"/>
    <hyperlink ref="A105" location="'D.1.1-2 - Architektonicko..._01'!C2" display="/"/>
    <hyperlink ref="A107" location="'D.1.4.A - ZDRAVOTNĚ TECHN..._01'!C2" display="/"/>
    <hyperlink ref="A108" location="'D.1.4.B - VYTÁPĚNÍ_01'!C2" display="/"/>
    <hyperlink ref="A109" location="'D.1.4.C - VZDUCHOTECHNIKA..._01'!C2" display="/"/>
    <hyperlink ref="A110" location="'D.1.4.D - SILNOPROUDÁ ELE..._01'!C2" display="/"/>
    <hyperlink ref="A111" location="'D.1.4.E - SLABOPROUDÁ ELE..._01'!C2" display="/"/>
    <hyperlink ref="A112" location="'D.1.4.F - MĚŘENÍ A REGULACE_01'!C2" display="/"/>
    <hyperlink ref="A114" location="'D.1.1-2 - Architektonicko..._02'!C2" display="/"/>
    <hyperlink ref="A116" location="'D.1.4.A - ZDRAVOTNĚ TECHN..._02'!C2" display="/"/>
    <hyperlink ref="A117" location="'D.1.4.B - VYTÁPĚNÍ_02'!C2" display="/"/>
    <hyperlink ref="A118" location="'D.1.4.C - VZDUCHOTECHNIKA..._02'!C2" display="/"/>
    <hyperlink ref="A119" location="'D.1.4.D - SILNOPROUDÁ ELE..._02'!C2" display="/"/>
    <hyperlink ref="A120" location="'D.1.4.E - SLABOPROUDÁ ELE..._02'!C2" display="/"/>
    <hyperlink ref="A121" location="'D.1.4.F - MĚŘENÍ A REGULACE_02'!C2" display="/"/>
    <hyperlink ref="A123" location="'D.1.1 - Architektonicko-s...'!C2" display="/"/>
    <hyperlink ref="A125" location="'D.1.1 - Architektonicko-s..._01'!C2" display="/"/>
    <hyperlink ref="A127" location="'D.1.1 - Architektonicko-s..._02'!C2" display="/"/>
    <hyperlink ref="A128" location="'SO 07 - TERÉNNÍ A SADOVÉ ...'!C2" display="/"/>
    <hyperlink ref="A129" location="'IO 01.1 - PŘÍPOJKA VODY P...'!C2" display="/"/>
    <hyperlink ref="A130" location="'IO 01.2 - PŘÍPOJKA VODY P...'!C2" display="/"/>
    <hyperlink ref="A131" location="'IO 01.3 - PŘÍPOJKA VODY P...'!C2" display="/"/>
    <hyperlink ref="A132" location="'IO 02.1 - PŘÍPOJKA DEŠŤOV...'!C2" display="/"/>
    <hyperlink ref="A133" location="'IO 02.2 - PŘÍPOJKA DEŠŤOV...'!C2" display="/"/>
    <hyperlink ref="A134" location="'IO 02.3 - PŘÍPOJKA DEŠŤOV...'!C2" display="/"/>
    <hyperlink ref="A135" location="'IO 03.1 - PŘÍPOJKA SPLAŠK...'!C2" display="/"/>
    <hyperlink ref="A136" location="'IO 03.2 - PŘÍPOJKA SPLAŠK...'!C2" display="/"/>
    <hyperlink ref="A137" location="'IO 03.3 - PŘÍPOJKA SPLAŠK...'!C2" display="/"/>
    <hyperlink ref="A138" location="'IO 04.1 - PŘÍPOJKA PLYNU ...'!C2" display="/"/>
    <hyperlink ref="A139" location="'IO 04.2 - PŘÍPOJKA PLYNU ...'!C2" display="/"/>
    <hyperlink ref="A140" location="'IO 06.1 - AREÁLOVÝ ROZVOD...'!C2" display="/"/>
    <hyperlink ref="A141" location="'IO 06.2 - AREÁLOVÝ ROZVOD...'!C2" display="/"/>
    <hyperlink ref="A142" location="'IO 06.3 - AREÁLOVÝ ROZVOD...'!C2" display="/"/>
    <hyperlink ref="A143" location="'IO 07.1 - PŘÍPOJKA SLABOP...'!C2" display="/"/>
    <hyperlink ref="A144" location="'IO 07.2 - PŘÍPOJKA SLABOP...'!C2" display="/"/>
    <hyperlink ref="A145" location="'IO 07.3 - PŘÍPOJKA SLABOP...'!C2" display="/"/>
    <hyperlink ref="A146" location="'IO 08 - PŘELOŽKA VEŘEJNÉH...'!C2" display="/"/>
    <hyperlink ref="A147"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1" customFormat="1" ht="12" customHeight="1">
      <c r="B8" s="21"/>
      <c r="D8" s="152" t="s">
        <v>210</v>
      </c>
      <c r="L8" s="21"/>
    </row>
    <row r="9" s="2" customFormat="1" ht="16.5" customHeight="1">
      <c r="A9" s="39"/>
      <c r="B9" s="45"/>
      <c r="C9" s="39"/>
      <c r="D9" s="39"/>
      <c r="E9" s="153" t="s">
        <v>211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212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213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18. 9. 2024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19.25" customHeight="1">
      <c r="A29" s="156"/>
      <c r="B29" s="157"/>
      <c r="C29" s="156"/>
      <c r="D29" s="156"/>
      <c r="E29" s="158" t="s">
        <v>214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ROUND(J149,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ROUND((SUM(BE149:BE745)),  2)</f>
        <v>0</v>
      </c>
      <c r="G35" s="39"/>
      <c r="H35" s="39"/>
      <c r="I35" s="166">
        <v>0.20999999999999999</v>
      </c>
      <c r="J35" s="165">
        <f>ROUND(((SUM(BE149:BE745))*I35),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ROUND((SUM(BF149:BF745)),  2)</f>
        <v>0</v>
      </c>
      <c r="G36" s="39"/>
      <c r="H36" s="39"/>
      <c r="I36" s="166">
        <v>0.12</v>
      </c>
      <c r="J36" s="165">
        <f>ROUND(((SUM(BF149:BF745))*I36),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ROUND((SUM(BG149:BG745)),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ROUND((SUM(BH149:BH745)),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ROUND((SUM(BI149:BI745)),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2" customFormat="1" ht="16.5" customHeight="1">
      <c r="A87" s="39"/>
      <c r="B87" s="40"/>
      <c r="C87" s="41"/>
      <c r="D87" s="41"/>
      <c r="E87" s="185" t="s">
        <v>211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212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D.1.1-2 - Architektonicko-stavební a stavebně konstrukční řešení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18. 9. 2024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30</v>
      </c>
      <c r="J93" s="37" t="str">
        <f>E23</f>
        <v>ARPIK OSTRAVA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216</v>
      </c>
      <c r="D96" s="187"/>
      <c r="E96" s="187"/>
      <c r="F96" s="187"/>
      <c r="G96" s="187"/>
      <c r="H96" s="187"/>
      <c r="I96" s="187"/>
      <c r="J96" s="188" t="s">
        <v>217</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218</v>
      </c>
      <c r="D98" s="41"/>
      <c r="E98" s="41"/>
      <c r="F98" s="41"/>
      <c r="G98" s="41"/>
      <c r="H98" s="41"/>
      <c r="I98" s="41"/>
      <c r="J98" s="111">
        <f>J149</f>
        <v>0</v>
      </c>
      <c r="K98" s="41"/>
      <c r="L98" s="64"/>
      <c r="S98" s="39"/>
      <c r="T98" s="39"/>
      <c r="U98" s="39"/>
      <c r="V98" s="39"/>
      <c r="W98" s="39"/>
      <c r="X98" s="39"/>
      <c r="Y98" s="39"/>
      <c r="Z98" s="39"/>
      <c r="AA98" s="39"/>
      <c r="AB98" s="39"/>
      <c r="AC98" s="39"/>
      <c r="AD98" s="39"/>
      <c r="AE98" s="39"/>
      <c r="AU98" s="18" t="s">
        <v>219</v>
      </c>
    </row>
    <row r="99" s="9" customFormat="1" ht="24.96" customHeight="1">
      <c r="A99" s="9"/>
      <c r="B99" s="190"/>
      <c r="C99" s="191"/>
      <c r="D99" s="192" t="s">
        <v>220</v>
      </c>
      <c r="E99" s="193"/>
      <c r="F99" s="193"/>
      <c r="G99" s="193"/>
      <c r="H99" s="193"/>
      <c r="I99" s="193"/>
      <c r="J99" s="194">
        <f>J150</f>
        <v>0</v>
      </c>
      <c r="K99" s="191"/>
      <c r="L99" s="195"/>
      <c r="S99" s="9"/>
      <c r="T99" s="9"/>
      <c r="U99" s="9"/>
      <c r="V99" s="9"/>
      <c r="W99" s="9"/>
      <c r="X99" s="9"/>
      <c r="Y99" s="9"/>
      <c r="Z99" s="9"/>
      <c r="AA99" s="9"/>
      <c r="AB99" s="9"/>
      <c r="AC99" s="9"/>
      <c r="AD99" s="9"/>
      <c r="AE99" s="9"/>
    </row>
    <row r="100" s="10" customFormat="1" ht="19.92" customHeight="1">
      <c r="A100" s="10"/>
      <c r="B100" s="196"/>
      <c r="C100" s="134"/>
      <c r="D100" s="197" t="s">
        <v>221</v>
      </c>
      <c r="E100" s="198"/>
      <c r="F100" s="198"/>
      <c r="G100" s="198"/>
      <c r="H100" s="198"/>
      <c r="I100" s="198"/>
      <c r="J100" s="199">
        <f>J151</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222</v>
      </c>
      <c r="E101" s="198"/>
      <c r="F101" s="198"/>
      <c r="G101" s="198"/>
      <c r="H101" s="198"/>
      <c r="I101" s="198"/>
      <c r="J101" s="199">
        <f>J185</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223</v>
      </c>
      <c r="E102" s="198"/>
      <c r="F102" s="198"/>
      <c r="G102" s="198"/>
      <c r="H102" s="198"/>
      <c r="I102" s="198"/>
      <c r="J102" s="199">
        <f>J233</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224</v>
      </c>
      <c r="E103" s="198"/>
      <c r="F103" s="198"/>
      <c r="G103" s="198"/>
      <c r="H103" s="198"/>
      <c r="I103" s="198"/>
      <c r="J103" s="199">
        <f>J281</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225</v>
      </c>
      <c r="E104" s="198"/>
      <c r="F104" s="198"/>
      <c r="G104" s="198"/>
      <c r="H104" s="198"/>
      <c r="I104" s="198"/>
      <c r="J104" s="199">
        <f>J302</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226</v>
      </c>
      <c r="E105" s="198"/>
      <c r="F105" s="198"/>
      <c r="G105" s="198"/>
      <c r="H105" s="198"/>
      <c r="I105" s="198"/>
      <c r="J105" s="199">
        <f>J314</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227</v>
      </c>
      <c r="E106" s="198"/>
      <c r="F106" s="198"/>
      <c r="G106" s="198"/>
      <c r="H106" s="198"/>
      <c r="I106" s="198"/>
      <c r="J106" s="199">
        <f>J401</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228</v>
      </c>
      <c r="E107" s="198"/>
      <c r="F107" s="198"/>
      <c r="G107" s="198"/>
      <c r="H107" s="198"/>
      <c r="I107" s="198"/>
      <c r="J107" s="199">
        <f>J449</f>
        <v>0</v>
      </c>
      <c r="K107" s="134"/>
      <c r="L107" s="200"/>
      <c r="S107" s="10"/>
      <c r="T107" s="10"/>
      <c r="U107" s="10"/>
      <c r="V107" s="10"/>
      <c r="W107" s="10"/>
      <c r="X107" s="10"/>
      <c r="Y107" s="10"/>
      <c r="Z107" s="10"/>
      <c r="AA107" s="10"/>
      <c r="AB107" s="10"/>
      <c r="AC107" s="10"/>
      <c r="AD107" s="10"/>
      <c r="AE107" s="10"/>
    </row>
    <row r="108" s="9" customFormat="1" ht="24.96" customHeight="1">
      <c r="A108" s="9"/>
      <c r="B108" s="190"/>
      <c r="C108" s="191"/>
      <c r="D108" s="192" t="s">
        <v>229</v>
      </c>
      <c r="E108" s="193"/>
      <c r="F108" s="193"/>
      <c r="G108" s="193"/>
      <c r="H108" s="193"/>
      <c r="I108" s="193"/>
      <c r="J108" s="194">
        <f>J451</f>
        <v>0</v>
      </c>
      <c r="K108" s="191"/>
      <c r="L108" s="195"/>
      <c r="S108" s="9"/>
      <c r="T108" s="9"/>
      <c r="U108" s="9"/>
      <c r="V108" s="9"/>
      <c r="W108" s="9"/>
      <c r="X108" s="9"/>
      <c r="Y108" s="9"/>
      <c r="Z108" s="9"/>
      <c r="AA108" s="9"/>
      <c r="AB108" s="9"/>
      <c r="AC108" s="9"/>
      <c r="AD108" s="9"/>
      <c r="AE108" s="9"/>
    </row>
    <row r="109" s="10" customFormat="1" ht="19.92" customHeight="1">
      <c r="A109" s="10"/>
      <c r="B109" s="196"/>
      <c r="C109" s="134"/>
      <c r="D109" s="197" t="s">
        <v>230</v>
      </c>
      <c r="E109" s="198"/>
      <c r="F109" s="198"/>
      <c r="G109" s="198"/>
      <c r="H109" s="198"/>
      <c r="I109" s="198"/>
      <c r="J109" s="199">
        <f>J452</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231</v>
      </c>
      <c r="E110" s="198"/>
      <c r="F110" s="198"/>
      <c r="G110" s="198"/>
      <c r="H110" s="198"/>
      <c r="I110" s="198"/>
      <c r="J110" s="199">
        <f>J483</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232</v>
      </c>
      <c r="E111" s="198"/>
      <c r="F111" s="198"/>
      <c r="G111" s="198"/>
      <c r="H111" s="198"/>
      <c r="I111" s="198"/>
      <c r="J111" s="199">
        <f>J510</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233</v>
      </c>
      <c r="E112" s="198"/>
      <c r="F112" s="198"/>
      <c r="G112" s="198"/>
      <c r="H112" s="198"/>
      <c r="I112" s="198"/>
      <c r="J112" s="199">
        <f>J552</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234</v>
      </c>
      <c r="E113" s="198"/>
      <c r="F113" s="198"/>
      <c r="G113" s="198"/>
      <c r="H113" s="198"/>
      <c r="I113" s="198"/>
      <c r="J113" s="199">
        <f>J557</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235</v>
      </c>
      <c r="E114" s="198"/>
      <c r="F114" s="198"/>
      <c r="G114" s="198"/>
      <c r="H114" s="198"/>
      <c r="I114" s="198"/>
      <c r="J114" s="199">
        <f>J574</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236</v>
      </c>
      <c r="E115" s="198"/>
      <c r="F115" s="198"/>
      <c r="G115" s="198"/>
      <c r="H115" s="198"/>
      <c r="I115" s="198"/>
      <c r="J115" s="199">
        <f>J580</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237</v>
      </c>
      <c r="E116" s="198"/>
      <c r="F116" s="198"/>
      <c r="G116" s="198"/>
      <c r="H116" s="198"/>
      <c r="I116" s="198"/>
      <c r="J116" s="199">
        <f>J602</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238</v>
      </c>
      <c r="E117" s="198"/>
      <c r="F117" s="198"/>
      <c r="G117" s="198"/>
      <c r="H117" s="198"/>
      <c r="I117" s="198"/>
      <c r="J117" s="199">
        <f>J628</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239</v>
      </c>
      <c r="E118" s="198"/>
      <c r="F118" s="198"/>
      <c r="G118" s="198"/>
      <c r="H118" s="198"/>
      <c r="I118" s="198"/>
      <c r="J118" s="199">
        <f>J651</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240</v>
      </c>
      <c r="E119" s="198"/>
      <c r="F119" s="198"/>
      <c r="G119" s="198"/>
      <c r="H119" s="198"/>
      <c r="I119" s="198"/>
      <c r="J119" s="199">
        <f>J668</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241</v>
      </c>
      <c r="E120" s="198"/>
      <c r="F120" s="198"/>
      <c r="G120" s="198"/>
      <c r="H120" s="198"/>
      <c r="I120" s="198"/>
      <c r="J120" s="199">
        <f>J681</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242</v>
      </c>
      <c r="E121" s="198"/>
      <c r="F121" s="198"/>
      <c r="G121" s="198"/>
      <c r="H121" s="198"/>
      <c r="I121" s="198"/>
      <c r="J121" s="199">
        <f>J686</f>
        <v>0</v>
      </c>
      <c r="K121" s="134"/>
      <c r="L121" s="200"/>
      <c r="S121" s="10"/>
      <c r="T121" s="10"/>
      <c r="U121" s="10"/>
      <c r="V121" s="10"/>
      <c r="W121" s="10"/>
      <c r="X121" s="10"/>
      <c r="Y121" s="10"/>
      <c r="Z121" s="10"/>
      <c r="AA121" s="10"/>
      <c r="AB121" s="10"/>
      <c r="AC121" s="10"/>
      <c r="AD121" s="10"/>
      <c r="AE121" s="10"/>
    </row>
    <row r="122" s="9" customFormat="1" ht="24.96" customHeight="1">
      <c r="A122" s="9"/>
      <c r="B122" s="190"/>
      <c r="C122" s="191"/>
      <c r="D122" s="192" t="s">
        <v>243</v>
      </c>
      <c r="E122" s="193"/>
      <c r="F122" s="193"/>
      <c r="G122" s="193"/>
      <c r="H122" s="193"/>
      <c r="I122" s="193"/>
      <c r="J122" s="194">
        <f>J691</f>
        <v>0</v>
      </c>
      <c r="K122" s="191"/>
      <c r="L122" s="195"/>
      <c r="S122" s="9"/>
      <c r="T122" s="9"/>
      <c r="U122" s="9"/>
      <c r="V122" s="9"/>
      <c r="W122" s="9"/>
      <c r="X122" s="9"/>
      <c r="Y122" s="9"/>
      <c r="Z122" s="9"/>
      <c r="AA122" s="9"/>
      <c r="AB122" s="9"/>
      <c r="AC122" s="9"/>
      <c r="AD122" s="9"/>
      <c r="AE122" s="9"/>
    </row>
    <row r="123" s="10" customFormat="1" ht="19.92" customHeight="1">
      <c r="A123" s="10"/>
      <c r="B123" s="196"/>
      <c r="C123" s="134"/>
      <c r="D123" s="197" t="s">
        <v>244</v>
      </c>
      <c r="E123" s="198"/>
      <c r="F123" s="198"/>
      <c r="G123" s="198"/>
      <c r="H123" s="198"/>
      <c r="I123" s="198"/>
      <c r="J123" s="199">
        <f>J692</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245</v>
      </c>
      <c r="E124" s="198"/>
      <c r="F124" s="198"/>
      <c r="G124" s="198"/>
      <c r="H124" s="198"/>
      <c r="I124" s="198"/>
      <c r="J124" s="199">
        <f>J701</f>
        <v>0</v>
      </c>
      <c r="K124" s="134"/>
      <c r="L124" s="200"/>
      <c r="S124" s="10"/>
      <c r="T124" s="10"/>
      <c r="U124" s="10"/>
      <c r="V124" s="10"/>
      <c r="W124" s="10"/>
      <c r="X124" s="10"/>
      <c r="Y124" s="10"/>
      <c r="Z124" s="10"/>
      <c r="AA124" s="10"/>
      <c r="AB124" s="10"/>
      <c r="AC124" s="10"/>
      <c r="AD124" s="10"/>
      <c r="AE124" s="10"/>
    </row>
    <row r="125" s="9" customFormat="1" ht="24.96" customHeight="1">
      <c r="A125" s="9"/>
      <c r="B125" s="190"/>
      <c r="C125" s="191"/>
      <c r="D125" s="192" t="s">
        <v>246</v>
      </c>
      <c r="E125" s="193"/>
      <c r="F125" s="193"/>
      <c r="G125" s="193"/>
      <c r="H125" s="193"/>
      <c r="I125" s="193"/>
      <c r="J125" s="194">
        <f>J728</f>
        <v>0</v>
      </c>
      <c r="K125" s="191"/>
      <c r="L125" s="195"/>
      <c r="S125" s="9"/>
      <c r="T125" s="9"/>
      <c r="U125" s="9"/>
      <c r="V125" s="9"/>
      <c r="W125" s="9"/>
      <c r="X125" s="9"/>
      <c r="Y125" s="9"/>
      <c r="Z125" s="9"/>
      <c r="AA125" s="9"/>
      <c r="AB125" s="9"/>
      <c r="AC125" s="9"/>
      <c r="AD125" s="9"/>
      <c r="AE125" s="9"/>
    </row>
    <row r="126" s="9" customFormat="1" ht="24.96" customHeight="1">
      <c r="A126" s="9"/>
      <c r="B126" s="190"/>
      <c r="C126" s="191"/>
      <c r="D126" s="192" t="s">
        <v>247</v>
      </c>
      <c r="E126" s="193"/>
      <c r="F126" s="193"/>
      <c r="G126" s="193"/>
      <c r="H126" s="193"/>
      <c r="I126" s="193"/>
      <c r="J126" s="194">
        <f>J739</f>
        <v>0</v>
      </c>
      <c r="K126" s="191"/>
      <c r="L126" s="195"/>
      <c r="S126" s="9"/>
      <c r="T126" s="9"/>
      <c r="U126" s="9"/>
      <c r="V126" s="9"/>
      <c r="W126" s="9"/>
      <c r="X126" s="9"/>
      <c r="Y126" s="9"/>
      <c r="Z126" s="9"/>
      <c r="AA126" s="9"/>
      <c r="AB126" s="9"/>
      <c r="AC126" s="9"/>
      <c r="AD126" s="9"/>
      <c r="AE126" s="9"/>
    </row>
    <row r="127" s="10" customFormat="1" ht="19.92" customHeight="1">
      <c r="A127" s="10"/>
      <c r="B127" s="196"/>
      <c r="C127" s="134"/>
      <c r="D127" s="197" t="s">
        <v>248</v>
      </c>
      <c r="E127" s="198"/>
      <c r="F127" s="198"/>
      <c r="G127" s="198"/>
      <c r="H127" s="198"/>
      <c r="I127" s="198"/>
      <c r="J127" s="199">
        <f>J740</f>
        <v>0</v>
      </c>
      <c r="K127" s="134"/>
      <c r="L127" s="200"/>
      <c r="S127" s="10"/>
      <c r="T127" s="10"/>
      <c r="U127" s="10"/>
      <c r="V127" s="10"/>
      <c r="W127" s="10"/>
      <c r="X127" s="10"/>
      <c r="Y127" s="10"/>
      <c r="Z127" s="10"/>
      <c r="AA127" s="10"/>
      <c r="AB127" s="10"/>
      <c r="AC127" s="10"/>
      <c r="AD127" s="10"/>
      <c r="AE127" s="10"/>
    </row>
    <row r="128" s="2" customFormat="1" ht="21.84"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67"/>
      <c r="C129" s="68"/>
      <c r="D129" s="68"/>
      <c r="E129" s="68"/>
      <c r="F129" s="68"/>
      <c r="G129" s="68"/>
      <c r="H129" s="68"/>
      <c r="I129" s="68"/>
      <c r="J129" s="68"/>
      <c r="K129" s="68"/>
      <c r="L129" s="64"/>
      <c r="S129" s="39"/>
      <c r="T129" s="39"/>
      <c r="U129" s="39"/>
      <c r="V129" s="39"/>
      <c r="W129" s="39"/>
      <c r="X129" s="39"/>
      <c r="Y129" s="39"/>
      <c r="Z129" s="39"/>
      <c r="AA129" s="39"/>
      <c r="AB129" s="39"/>
      <c r="AC129" s="39"/>
      <c r="AD129" s="39"/>
      <c r="AE129" s="39"/>
    </row>
    <row r="133" s="2" customFormat="1" ht="6.96" customHeight="1">
      <c r="A133" s="39"/>
      <c r="B133" s="69"/>
      <c r="C133" s="70"/>
      <c r="D133" s="70"/>
      <c r="E133" s="70"/>
      <c r="F133" s="70"/>
      <c r="G133" s="70"/>
      <c r="H133" s="70"/>
      <c r="I133" s="70"/>
      <c r="J133" s="70"/>
      <c r="K133" s="70"/>
      <c r="L133" s="64"/>
      <c r="S133" s="39"/>
      <c r="T133" s="39"/>
      <c r="U133" s="39"/>
      <c r="V133" s="39"/>
      <c r="W133" s="39"/>
      <c r="X133" s="39"/>
      <c r="Y133" s="39"/>
      <c r="Z133" s="39"/>
      <c r="AA133" s="39"/>
      <c r="AB133" s="39"/>
      <c r="AC133" s="39"/>
      <c r="AD133" s="39"/>
      <c r="AE133" s="39"/>
    </row>
    <row r="134" s="2" customFormat="1" ht="24.96" customHeight="1">
      <c r="A134" s="39"/>
      <c r="B134" s="40"/>
      <c r="C134" s="24" t="s">
        <v>249</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16</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185" t="str">
        <f>E7</f>
        <v>Transformace domova Černovice – Lidmaň I. – Polná</v>
      </c>
      <c r="F137" s="33"/>
      <c r="G137" s="33"/>
      <c r="H137" s="33"/>
      <c r="I137" s="41"/>
      <c r="J137" s="41"/>
      <c r="K137" s="41"/>
      <c r="L137" s="64"/>
      <c r="S137" s="39"/>
      <c r="T137" s="39"/>
      <c r="U137" s="39"/>
      <c r="V137" s="39"/>
      <c r="W137" s="39"/>
      <c r="X137" s="39"/>
      <c r="Y137" s="39"/>
      <c r="Z137" s="39"/>
      <c r="AA137" s="39"/>
      <c r="AB137" s="39"/>
      <c r="AC137" s="39"/>
      <c r="AD137" s="39"/>
      <c r="AE137" s="39"/>
    </row>
    <row r="138" s="1" customFormat="1" ht="12" customHeight="1">
      <c r="B138" s="22"/>
      <c r="C138" s="33" t="s">
        <v>210</v>
      </c>
      <c r="D138" s="23"/>
      <c r="E138" s="23"/>
      <c r="F138" s="23"/>
      <c r="G138" s="23"/>
      <c r="H138" s="23"/>
      <c r="I138" s="23"/>
      <c r="J138" s="23"/>
      <c r="K138" s="23"/>
      <c r="L138" s="21"/>
    </row>
    <row r="139" s="2" customFormat="1" ht="16.5" customHeight="1">
      <c r="A139" s="39"/>
      <c r="B139" s="40"/>
      <c r="C139" s="41"/>
      <c r="D139" s="41"/>
      <c r="E139" s="185" t="s">
        <v>211</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212</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77" t="str">
        <f>E11</f>
        <v xml:space="preserve">D.1.1-2 - Architektonicko-stavební a stavebně konstrukční řešení </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20</v>
      </c>
      <c r="D143" s="41"/>
      <c r="E143" s="41"/>
      <c r="F143" s="28" t="str">
        <f>F14</f>
        <v xml:space="preserve"> </v>
      </c>
      <c r="G143" s="41"/>
      <c r="H143" s="41"/>
      <c r="I143" s="33" t="s">
        <v>22</v>
      </c>
      <c r="J143" s="80" t="str">
        <f>IF(J14="","",J14)</f>
        <v>18. 9. 2024</v>
      </c>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25.65" customHeight="1">
      <c r="A145" s="39"/>
      <c r="B145" s="40"/>
      <c r="C145" s="33" t="s">
        <v>24</v>
      </c>
      <c r="D145" s="41"/>
      <c r="E145" s="41"/>
      <c r="F145" s="28" t="str">
        <f>E17</f>
        <v>Kraj Vysočina</v>
      </c>
      <c r="G145" s="41"/>
      <c r="H145" s="41"/>
      <c r="I145" s="33" t="s">
        <v>30</v>
      </c>
      <c r="J145" s="37" t="str">
        <f>E23</f>
        <v>ARPIK OSTRAVA s.r.o.</v>
      </c>
      <c r="K145" s="41"/>
      <c r="L145" s="64"/>
      <c r="S145" s="39"/>
      <c r="T145" s="39"/>
      <c r="U145" s="39"/>
      <c r="V145" s="39"/>
      <c r="W145" s="39"/>
      <c r="X145" s="39"/>
      <c r="Y145" s="39"/>
      <c r="Z145" s="39"/>
      <c r="AA145" s="39"/>
      <c r="AB145" s="39"/>
      <c r="AC145" s="39"/>
      <c r="AD145" s="39"/>
      <c r="AE145" s="39"/>
    </row>
    <row r="146" s="2" customFormat="1" ht="15.15" customHeight="1">
      <c r="A146" s="39"/>
      <c r="B146" s="40"/>
      <c r="C146" s="33" t="s">
        <v>28</v>
      </c>
      <c r="D146" s="41"/>
      <c r="E146" s="41"/>
      <c r="F146" s="28" t="str">
        <f>IF(E20="","",E20)</f>
        <v>Vyplň údaj</v>
      </c>
      <c r="G146" s="41"/>
      <c r="H146" s="41"/>
      <c r="I146" s="33" t="s">
        <v>33</v>
      </c>
      <c r="J146" s="37" t="str">
        <f>E26</f>
        <v xml:space="preserve"> </v>
      </c>
      <c r="K146" s="41"/>
      <c r="L146" s="64"/>
      <c r="S146" s="39"/>
      <c r="T146" s="39"/>
      <c r="U146" s="39"/>
      <c r="V146" s="39"/>
      <c r="W146" s="39"/>
      <c r="X146" s="39"/>
      <c r="Y146" s="39"/>
      <c r="Z146" s="39"/>
      <c r="AA146" s="39"/>
      <c r="AB146" s="39"/>
      <c r="AC146" s="39"/>
      <c r="AD146" s="39"/>
      <c r="AE146" s="39"/>
    </row>
    <row r="147" s="2" customFormat="1" ht="10.32"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11" customFormat="1" ht="29.28" customHeight="1">
      <c r="A148" s="201"/>
      <c r="B148" s="202"/>
      <c r="C148" s="203" t="s">
        <v>250</v>
      </c>
      <c r="D148" s="204" t="s">
        <v>61</v>
      </c>
      <c r="E148" s="204" t="s">
        <v>57</v>
      </c>
      <c r="F148" s="204" t="s">
        <v>58</v>
      </c>
      <c r="G148" s="204" t="s">
        <v>251</v>
      </c>
      <c r="H148" s="204" t="s">
        <v>252</v>
      </c>
      <c r="I148" s="204" t="s">
        <v>253</v>
      </c>
      <c r="J148" s="204" t="s">
        <v>217</v>
      </c>
      <c r="K148" s="205" t="s">
        <v>254</v>
      </c>
      <c r="L148" s="206"/>
      <c r="M148" s="101" t="s">
        <v>1</v>
      </c>
      <c r="N148" s="102" t="s">
        <v>40</v>
      </c>
      <c r="O148" s="102" t="s">
        <v>255</v>
      </c>
      <c r="P148" s="102" t="s">
        <v>256</v>
      </c>
      <c r="Q148" s="102" t="s">
        <v>257</v>
      </c>
      <c r="R148" s="102" t="s">
        <v>258</v>
      </c>
      <c r="S148" s="102" t="s">
        <v>259</v>
      </c>
      <c r="T148" s="103" t="s">
        <v>260</v>
      </c>
      <c r="U148" s="201"/>
      <c r="V148" s="201"/>
      <c r="W148" s="201"/>
      <c r="X148" s="201"/>
      <c r="Y148" s="201"/>
      <c r="Z148" s="201"/>
      <c r="AA148" s="201"/>
      <c r="AB148" s="201"/>
      <c r="AC148" s="201"/>
      <c r="AD148" s="201"/>
      <c r="AE148" s="201"/>
    </row>
    <row r="149" s="2" customFormat="1" ht="22.8" customHeight="1">
      <c r="A149" s="39"/>
      <c r="B149" s="40"/>
      <c r="C149" s="108" t="s">
        <v>261</v>
      </c>
      <c r="D149" s="41"/>
      <c r="E149" s="41"/>
      <c r="F149" s="41"/>
      <c r="G149" s="41"/>
      <c r="H149" s="41"/>
      <c r="I149" s="41"/>
      <c r="J149" s="207">
        <f>BK149</f>
        <v>0</v>
      </c>
      <c r="K149" s="41"/>
      <c r="L149" s="45"/>
      <c r="M149" s="104"/>
      <c r="N149" s="208"/>
      <c r="O149" s="105"/>
      <c r="P149" s="209">
        <f>P150+P451+P691+P728+P739</f>
        <v>0</v>
      </c>
      <c r="Q149" s="105"/>
      <c r="R149" s="209">
        <f>R150+R451+R691+R728+R739</f>
        <v>1104.3457114999999</v>
      </c>
      <c r="S149" s="105"/>
      <c r="T149" s="210">
        <f>T150+T451+T691+T728+T739</f>
        <v>0.00040759999999999999</v>
      </c>
      <c r="U149" s="39"/>
      <c r="V149" s="39"/>
      <c r="W149" s="39"/>
      <c r="X149" s="39"/>
      <c r="Y149" s="39"/>
      <c r="Z149" s="39"/>
      <c r="AA149" s="39"/>
      <c r="AB149" s="39"/>
      <c r="AC149" s="39"/>
      <c r="AD149" s="39"/>
      <c r="AE149" s="39"/>
      <c r="AT149" s="18" t="s">
        <v>75</v>
      </c>
      <c r="AU149" s="18" t="s">
        <v>219</v>
      </c>
      <c r="BK149" s="211">
        <f>BK150+BK451+BK691+BK728+BK739</f>
        <v>0</v>
      </c>
    </row>
    <row r="150" s="12" customFormat="1" ht="25.92" customHeight="1">
      <c r="A150" s="12"/>
      <c r="B150" s="212"/>
      <c r="C150" s="213"/>
      <c r="D150" s="214" t="s">
        <v>75</v>
      </c>
      <c r="E150" s="215" t="s">
        <v>262</v>
      </c>
      <c r="F150" s="215" t="s">
        <v>263</v>
      </c>
      <c r="G150" s="213"/>
      <c r="H150" s="213"/>
      <c r="I150" s="216"/>
      <c r="J150" s="217">
        <f>BK150</f>
        <v>0</v>
      </c>
      <c r="K150" s="213"/>
      <c r="L150" s="218"/>
      <c r="M150" s="219"/>
      <c r="N150" s="220"/>
      <c r="O150" s="220"/>
      <c r="P150" s="221">
        <f>P151+P185+P233+P281+P302+P314+P401+P449</f>
        <v>0</v>
      </c>
      <c r="Q150" s="220"/>
      <c r="R150" s="221">
        <f>R151+R185+R233+R281+R302+R314+R401+R449</f>
        <v>1078.4099347399999</v>
      </c>
      <c r="S150" s="220"/>
      <c r="T150" s="222">
        <f>T151+T185+T233+T281+T302+T314+T401+T449</f>
        <v>0.00040759999999999999</v>
      </c>
      <c r="U150" s="12"/>
      <c r="V150" s="12"/>
      <c r="W150" s="12"/>
      <c r="X150" s="12"/>
      <c r="Y150" s="12"/>
      <c r="Z150" s="12"/>
      <c r="AA150" s="12"/>
      <c r="AB150" s="12"/>
      <c r="AC150" s="12"/>
      <c r="AD150" s="12"/>
      <c r="AE150" s="12"/>
      <c r="AR150" s="223" t="s">
        <v>83</v>
      </c>
      <c r="AT150" s="224" t="s">
        <v>75</v>
      </c>
      <c r="AU150" s="224" t="s">
        <v>76</v>
      </c>
      <c r="AY150" s="223" t="s">
        <v>264</v>
      </c>
      <c r="BK150" s="225">
        <f>BK151+BK185+BK233+BK281+BK302+BK314+BK401+BK449</f>
        <v>0</v>
      </c>
    </row>
    <row r="151" s="12" customFormat="1" ht="22.8" customHeight="1">
      <c r="A151" s="12"/>
      <c r="B151" s="212"/>
      <c r="C151" s="213"/>
      <c r="D151" s="214" t="s">
        <v>75</v>
      </c>
      <c r="E151" s="226" t="s">
        <v>83</v>
      </c>
      <c r="F151" s="226" t="s">
        <v>265</v>
      </c>
      <c r="G151" s="213"/>
      <c r="H151" s="213"/>
      <c r="I151" s="216"/>
      <c r="J151" s="227">
        <f>BK151</f>
        <v>0</v>
      </c>
      <c r="K151" s="213"/>
      <c r="L151" s="218"/>
      <c r="M151" s="219"/>
      <c r="N151" s="220"/>
      <c r="O151" s="220"/>
      <c r="P151" s="221">
        <f>SUM(P152:P184)</f>
        <v>0</v>
      </c>
      <c r="Q151" s="220"/>
      <c r="R151" s="221">
        <f>SUM(R152:R184)</f>
        <v>207.8246</v>
      </c>
      <c r="S151" s="220"/>
      <c r="T151" s="222">
        <f>SUM(T152:T184)</f>
        <v>0</v>
      </c>
      <c r="U151" s="12"/>
      <c r="V151" s="12"/>
      <c r="W151" s="12"/>
      <c r="X151" s="12"/>
      <c r="Y151" s="12"/>
      <c r="Z151" s="12"/>
      <c r="AA151" s="12"/>
      <c r="AB151" s="12"/>
      <c r="AC151" s="12"/>
      <c r="AD151" s="12"/>
      <c r="AE151" s="12"/>
      <c r="AR151" s="223" t="s">
        <v>83</v>
      </c>
      <c r="AT151" s="224" t="s">
        <v>75</v>
      </c>
      <c r="AU151" s="224" t="s">
        <v>83</v>
      </c>
      <c r="AY151" s="223" t="s">
        <v>264</v>
      </c>
      <c r="BK151" s="225">
        <f>SUM(BK152:BK184)</f>
        <v>0</v>
      </c>
    </row>
    <row r="152" s="2" customFormat="1" ht="16.5" customHeight="1">
      <c r="A152" s="39"/>
      <c r="B152" s="40"/>
      <c r="C152" s="228" t="s">
        <v>83</v>
      </c>
      <c r="D152" s="228" t="s">
        <v>266</v>
      </c>
      <c r="E152" s="229" t="s">
        <v>267</v>
      </c>
      <c r="F152" s="230" t="s">
        <v>268</v>
      </c>
      <c r="G152" s="231" t="s">
        <v>269</v>
      </c>
      <c r="H152" s="232">
        <v>720</v>
      </c>
      <c r="I152" s="233"/>
      <c r="J152" s="234">
        <f>ROUND(I152*H152,2)</f>
        <v>0</v>
      </c>
      <c r="K152" s="230" t="s">
        <v>270</v>
      </c>
      <c r="L152" s="45"/>
      <c r="M152" s="235" t="s">
        <v>1</v>
      </c>
      <c r="N152" s="236" t="s">
        <v>41</v>
      </c>
      <c r="O152" s="92"/>
      <c r="P152" s="237">
        <f>O152*H152</f>
        <v>0</v>
      </c>
      <c r="Q152" s="237">
        <v>3.0000000000000001E-05</v>
      </c>
      <c r="R152" s="237">
        <f>Q152*H152</f>
        <v>0.021600000000000001</v>
      </c>
      <c r="S152" s="237">
        <v>0</v>
      </c>
      <c r="T152" s="238">
        <f>S152*H152</f>
        <v>0</v>
      </c>
      <c r="U152" s="39"/>
      <c r="V152" s="39"/>
      <c r="W152" s="39"/>
      <c r="X152" s="39"/>
      <c r="Y152" s="39"/>
      <c r="Z152" s="39"/>
      <c r="AA152" s="39"/>
      <c r="AB152" s="39"/>
      <c r="AC152" s="39"/>
      <c r="AD152" s="39"/>
      <c r="AE152" s="39"/>
      <c r="AR152" s="239" t="s">
        <v>271</v>
      </c>
      <c r="AT152" s="239" t="s">
        <v>266</v>
      </c>
      <c r="AU152" s="239" t="s">
        <v>85</v>
      </c>
      <c r="AY152" s="18" t="s">
        <v>264</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271</v>
      </c>
      <c r="BM152" s="239" t="s">
        <v>272</v>
      </c>
    </row>
    <row r="153" s="13" customFormat="1">
      <c r="A153" s="13"/>
      <c r="B153" s="241"/>
      <c r="C153" s="242"/>
      <c r="D153" s="243" t="s">
        <v>273</v>
      </c>
      <c r="E153" s="244" t="s">
        <v>1</v>
      </c>
      <c r="F153" s="245" t="s">
        <v>274</v>
      </c>
      <c r="G153" s="242"/>
      <c r="H153" s="246">
        <v>720</v>
      </c>
      <c r="I153" s="247"/>
      <c r="J153" s="242"/>
      <c r="K153" s="242"/>
      <c r="L153" s="248"/>
      <c r="M153" s="249"/>
      <c r="N153" s="250"/>
      <c r="O153" s="250"/>
      <c r="P153" s="250"/>
      <c r="Q153" s="250"/>
      <c r="R153" s="250"/>
      <c r="S153" s="250"/>
      <c r="T153" s="251"/>
      <c r="U153" s="13"/>
      <c r="V153" s="13"/>
      <c r="W153" s="13"/>
      <c r="X153" s="13"/>
      <c r="Y153" s="13"/>
      <c r="Z153" s="13"/>
      <c r="AA153" s="13"/>
      <c r="AB153" s="13"/>
      <c r="AC153" s="13"/>
      <c r="AD153" s="13"/>
      <c r="AE153" s="13"/>
      <c r="AT153" s="252" t="s">
        <v>273</v>
      </c>
      <c r="AU153" s="252" t="s">
        <v>85</v>
      </c>
      <c r="AV153" s="13" t="s">
        <v>85</v>
      </c>
      <c r="AW153" s="13" t="s">
        <v>32</v>
      </c>
      <c r="AX153" s="13" t="s">
        <v>76</v>
      </c>
      <c r="AY153" s="252" t="s">
        <v>264</v>
      </c>
    </row>
    <row r="154" s="14" customFormat="1">
      <c r="A154" s="14"/>
      <c r="B154" s="253"/>
      <c r="C154" s="254"/>
      <c r="D154" s="243" t="s">
        <v>273</v>
      </c>
      <c r="E154" s="255" t="s">
        <v>1</v>
      </c>
      <c r="F154" s="256" t="s">
        <v>275</v>
      </c>
      <c r="G154" s="254"/>
      <c r="H154" s="257">
        <v>720</v>
      </c>
      <c r="I154" s="258"/>
      <c r="J154" s="254"/>
      <c r="K154" s="254"/>
      <c r="L154" s="259"/>
      <c r="M154" s="260"/>
      <c r="N154" s="261"/>
      <c r="O154" s="261"/>
      <c r="P154" s="261"/>
      <c r="Q154" s="261"/>
      <c r="R154" s="261"/>
      <c r="S154" s="261"/>
      <c r="T154" s="262"/>
      <c r="U154" s="14"/>
      <c r="V154" s="14"/>
      <c r="W154" s="14"/>
      <c r="X154" s="14"/>
      <c r="Y154" s="14"/>
      <c r="Z154" s="14"/>
      <c r="AA154" s="14"/>
      <c r="AB154" s="14"/>
      <c r="AC154" s="14"/>
      <c r="AD154" s="14"/>
      <c r="AE154" s="14"/>
      <c r="AT154" s="263" t="s">
        <v>273</v>
      </c>
      <c r="AU154" s="263" t="s">
        <v>85</v>
      </c>
      <c r="AV154" s="14" t="s">
        <v>271</v>
      </c>
      <c r="AW154" s="14" t="s">
        <v>32</v>
      </c>
      <c r="AX154" s="14" t="s">
        <v>83</v>
      </c>
      <c r="AY154" s="263" t="s">
        <v>264</v>
      </c>
    </row>
    <row r="155" s="2" customFormat="1" ht="16.5" customHeight="1">
      <c r="A155" s="39"/>
      <c r="B155" s="40"/>
      <c r="C155" s="228" t="s">
        <v>85</v>
      </c>
      <c r="D155" s="228" t="s">
        <v>266</v>
      </c>
      <c r="E155" s="229" t="s">
        <v>276</v>
      </c>
      <c r="F155" s="230" t="s">
        <v>277</v>
      </c>
      <c r="G155" s="231" t="s">
        <v>278</v>
      </c>
      <c r="H155" s="232">
        <v>303.80000000000001</v>
      </c>
      <c r="I155" s="233"/>
      <c r="J155" s="234">
        <f>ROUND(I155*H155,2)</f>
        <v>0</v>
      </c>
      <c r="K155" s="230" t="s">
        <v>270</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271</v>
      </c>
      <c r="AT155" s="239" t="s">
        <v>266</v>
      </c>
      <c r="AU155" s="239" t="s">
        <v>85</v>
      </c>
      <c r="AY155" s="18" t="s">
        <v>264</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271</v>
      </c>
      <c r="BM155" s="239" t="s">
        <v>279</v>
      </c>
    </row>
    <row r="156" s="13" customFormat="1">
      <c r="A156" s="13"/>
      <c r="B156" s="241"/>
      <c r="C156" s="242"/>
      <c r="D156" s="243" t="s">
        <v>273</v>
      </c>
      <c r="E156" s="244" t="s">
        <v>1</v>
      </c>
      <c r="F156" s="245" t="s">
        <v>280</v>
      </c>
      <c r="G156" s="242"/>
      <c r="H156" s="246">
        <v>303.80000000000001</v>
      </c>
      <c r="I156" s="247"/>
      <c r="J156" s="242"/>
      <c r="K156" s="242"/>
      <c r="L156" s="248"/>
      <c r="M156" s="249"/>
      <c r="N156" s="250"/>
      <c r="O156" s="250"/>
      <c r="P156" s="250"/>
      <c r="Q156" s="250"/>
      <c r="R156" s="250"/>
      <c r="S156" s="250"/>
      <c r="T156" s="251"/>
      <c r="U156" s="13"/>
      <c r="V156" s="13"/>
      <c r="W156" s="13"/>
      <c r="X156" s="13"/>
      <c r="Y156" s="13"/>
      <c r="Z156" s="13"/>
      <c r="AA156" s="13"/>
      <c r="AB156" s="13"/>
      <c r="AC156" s="13"/>
      <c r="AD156" s="13"/>
      <c r="AE156" s="13"/>
      <c r="AT156" s="252" t="s">
        <v>273</v>
      </c>
      <c r="AU156" s="252" t="s">
        <v>85</v>
      </c>
      <c r="AV156" s="13" t="s">
        <v>85</v>
      </c>
      <c r="AW156" s="13" t="s">
        <v>32</v>
      </c>
      <c r="AX156" s="13" t="s">
        <v>76</v>
      </c>
      <c r="AY156" s="252" t="s">
        <v>264</v>
      </c>
    </row>
    <row r="157" s="14" customFormat="1">
      <c r="A157" s="14"/>
      <c r="B157" s="253"/>
      <c r="C157" s="254"/>
      <c r="D157" s="243" t="s">
        <v>273</v>
      </c>
      <c r="E157" s="255" t="s">
        <v>1</v>
      </c>
      <c r="F157" s="256" t="s">
        <v>275</v>
      </c>
      <c r="G157" s="254"/>
      <c r="H157" s="257">
        <v>303.80000000000001</v>
      </c>
      <c r="I157" s="258"/>
      <c r="J157" s="254"/>
      <c r="K157" s="254"/>
      <c r="L157" s="259"/>
      <c r="M157" s="260"/>
      <c r="N157" s="261"/>
      <c r="O157" s="261"/>
      <c r="P157" s="261"/>
      <c r="Q157" s="261"/>
      <c r="R157" s="261"/>
      <c r="S157" s="261"/>
      <c r="T157" s="262"/>
      <c r="U157" s="14"/>
      <c r="V157" s="14"/>
      <c r="W157" s="14"/>
      <c r="X157" s="14"/>
      <c r="Y157" s="14"/>
      <c r="Z157" s="14"/>
      <c r="AA157" s="14"/>
      <c r="AB157" s="14"/>
      <c r="AC157" s="14"/>
      <c r="AD157" s="14"/>
      <c r="AE157" s="14"/>
      <c r="AT157" s="263" t="s">
        <v>273</v>
      </c>
      <c r="AU157" s="263" t="s">
        <v>85</v>
      </c>
      <c r="AV157" s="14" t="s">
        <v>271</v>
      </c>
      <c r="AW157" s="14" t="s">
        <v>32</v>
      </c>
      <c r="AX157" s="14" t="s">
        <v>83</v>
      </c>
      <c r="AY157" s="263" t="s">
        <v>264</v>
      </c>
    </row>
    <row r="158" s="2" customFormat="1" ht="21.75" customHeight="1">
      <c r="A158" s="39"/>
      <c r="B158" s="40"/>
      <c r="C158" s="228" t="s">
        <v>96</v>
      </c>
      <c r="D158" s="228" t="s">
        <v>266</v>
      </c>
      <c r="E158" s="229" t="s">
        <v>281</v>
      </c>
      <c r="F158" s="230" t="s">
        <v>282</v>
      </c>
      <c r="G158" s="231" t="s">
        <v>278</v>
      </c>
      <c r="H158" s="232">
        <v>134.78399999999999</v>
      </c>
      <c r="I158" s="233"/>
      <c r="J158" s="234">
        <f>ROUND(I158*H158,2)</f>
        <v>0</v>
      </c>
      <c r="K158" s="230" t="s">
        <v>270</v>
      </c>
      <c r="L158" s="45"/>
      <c r="M158" s="235" t="s">
        <v>1</v>
      </c>
      <c r="N158" s="236" t="s">
        <v>41</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271</v>
      </c>
      <c r="AT158" s="239" t="s">
        <v>266</v>
      </c>
      <c r="AU158" s="239" t="s">
        <v>85</v>
      </c>
      <c r="AY158" s="18" t="s">
        <v>264</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271</v>
      </c>
      <c r="BM158" s="239" t="s">
        <v>283</v>
      </c>
    </row>
    <row r="159" s="13" customFormat="1">
      <c r="A159" s="13"/>
      <c r="B159" s="241"/>
      <c r="C159" s="242"/>
      <c r="D159" s="243" t="s">
        <v>273</v>
      </c>
      <c r="E159" s="244" t="s">
        <v>1</v>
      </c>
      <c r="F159" s="245" t="s">
        <v>284</v>
      </c>
      <c r="G159" s="242"/>
      <c r="H159" s="246">
        <v>134.78399999999999</v>
      </c>
      <c r="I159" s="247"/>
      <c r="J159" s="242"/>
      <c r="K159" s="242"/>
      <c r="L159" s="248"/>
      <c r="M159" s="249"/>
      <c r="N159" s="250"/>
      <c r="O159" s="250"/>
      <c r="P159" s="250"/>
      <c r="Q159" s="250"/>
      <c r="R159" s="250"/>
      <c r="S159" s="250"/>
      <c r="T159" s="251"/>
      <c r="U159" s="13"/>
      <c r="V159" s="13"/>
      <c r="W159" s="13"/>
      <c r="X159" s="13"/>
      <c r="Y159" s="13"/>
      <c r="Z159" s="13"/>
      <c r="AA159" s="13"/>
      <c r="AB159" s="13"/>
      <c r="AC159" s="13"/>
      <c r="AD159" s="13"/>
      <c r="AE159" s="13"/>
      <c r="AT159" s="252" t="s">
        <v>273</v>
      </c>
      <c r="AU159" s="252" t="s">
        <v>85</v>
      </c>
      <c r="AV159" s="13" t="s">
        <v>85</v>
      </c>
      <c r="AW159" s="13" t="s">
        <v>32</v>
      </c>
      <c r="AX159" s="13" t="s">
        <v>76</v>
      </c>
      <c r="AY159" s="252" t="s">
        <v>264</v>
      </c>
    </row>
    <row r="160" s="14" customFormat="1">
      <c r="A160" s="14"/>
      <c r="B160" s="253"/>
      <c r="C160" s="254"/>
      <c r="D160" s="243" t="s">
        <v>273</v>
      </c>
      <c r="E160" s="255" t="s">
        <v>1</v>
      </c>
      <c r="F160" s="256" t="s">
        <v>275</v>
      </c>
      <c r="G160" s="254"/>
      <c r="H160" s="257">
        <v>134.78399999999999</v>
      </c>
      <c r="I160" s="258"/>
      <c r="J160" s="254"/>
      <c r="K160" s="254"/>
      <c r="L160" s="259"/>
      <c r="M160" s="260"/>
      <c r="N160" s="261"/>
      <c r="O160" s="261"/>
      <c r="P160" s="261"/>
      <c r="Q160" s="261"/>
      <c r="R160" s="261"/>
      <c r="S160" s="261"/>
      <c r="T160" s="262"/>
      <c r="U160" s="14"/>
      <c r="V160" s="14"/>
      <c r="W160" s="14"/>
      <c r="X160" s="14"/>
      <c r="Y160" s="14"/>
      <c r="Z160" s="14"/>
      <c r="AA160" s="14"/>
      <c r="AB160" s="14"/>
      <c r="AC160" s="14"/>
      <c r="AD160" s="14"/>
      <c r="AE160" s="14"/>
      <c r="AT160" s="263" t="s">
        <v>273</v>
      </c>
      <c r="AU160" s="263" t="s">
        <v>85</v>
      </c>
      <c r="AV160" s="14" t="s">
        <v>271</v>
      </c>
      <c r="AW160" s="14" t="s">
        <v>32</v>
      </c>
      <c r="AX160" s="14" t="s">
        <v>83</v>
      </c>
      <c r="AY160" s="263" t="s">
        <v>264</v>
      </c>
    </row>
    <row r="161" s="2" customFormat="1" ht="21.75" customHeight="1">
      <c r="A161" s="39"/>
      <c r="B161" s="40"/>
      <c r="C161" s="228" t="s">
        <v>271</v>
      </c>
      <c r="D161" s="228" t="s">
        <v>266</v>
      </c>
      <c r="E161" s="229" t="s">
        <v>285</v>
      </c>
      <c r="F161" s="230" t="s">
        <v>286</v>
      </c>
      <c r="G161" s="231" t="s">
        <v>278</v>
      </c>
      <c r="H161" s="232">
        <v>438.584</v>
      </c>
      <c r="I161" s="233"/>
      <c r="J161" s="234">
        <f>ROUND(I161*H161,2)</f>
        <v>0</v>
      </c>
      <c r="K161" s="230" t="s">
        <v>270</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85</v>
      </c>
      <c r="AY161" s="18" t="s">
        <v>264</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271</v>
      </c>
      <c r="BM161" s="239" t="s">
        <v>287</v>
      </c>
    </row>
    <row r="162" s="13" customFormat="1">
      <c r="A162" s="13"/>
      <c r="B162" s="241"/>
      <c r="C162" s="242"/>
      <c r="D162" s="243" t="s">
        <v>273</v>
      </c>
      <c r="E162" s="244" t="s">
        <v>1</v>
      </c>
      <c r="F162" s="245" t="s">
        <v>288</v>
      </c>
      <c r="G162" s="242"/>
      <c r="H162" s="246">
        <v>438.584</v>
      </c>
      <c r="I162" s="247"/>
      <c r="J162" s="242"/>
      <c r="K162" s="242"/>
      <c r="L162" s="248"/>
      <c r="M162" s="249"/>
      <c r="N162" s="250"/>
      <c r="O162" s="250"/>
      <c r="P162" s="250"/>
      <c r="Q162" s="250"/>
      <c r="R162" s="250"/>
      <c r="S162" s="250"/>
      <c r="T162" s="251"/>
      <c r="U162" s="13"/>
      <c r="V162" s="13"/>
      <c r="W162" s="13"/>
      <c r="X162" s="13"/>
      <c r="Y162" s="13"/>
      <c r="Z162" s="13"/>
      <c r="AA162" s="13"/>
      <c r="AB162" s="13"/>
      <c r="AC162" s="13"/>
      <c r="AD162" s="13"/>
      <c r="AE162" s="13"/>
      <c r="AT162" s="252" t="s">
        <v>273</v>
      </c>
      <c r="AU162" s="252" t="s">
        <v>85</v>
      </c>
      <c r="AV162" s="13" t="s">
        <v>85</v>
      </c>
      <c r="AW162" s="13" t="s">
        <v>32</v>
      </c>
      <c r="AX162" s="13" t="s">
        <v>76</v>
      </c>
      <c r="AY162" s="252" t="s">
        <v>264</v>
      </c>
    </row>
    <row r="163" s="15" customFormat="1">
      <c r="A163" s="15"/>
      <c r="B163" s="264"/>
      <c r="C163" s="265"/>
      <c r="D163" s="243" t="s">
        <v>273</v>
      </c>
      <c r="E163" s="266" t="s">
        <v>1</v>
      </c>
      <c r="F163" s="267" t="s">
        <v>289</v>
      </c>
      <c r="G163" s="265"/>
      <c r="H163" s="266" t="s">
        <v>1</v>
      </c>
      <c r="I163" s="268"/>
      <c r="J163" s="265"/>
      <c r="K163" s="265"/>
      <c r="L163" s="269"/>
      <c r="M163" s="270"/>
      <c r="N163" s="271"/>
      <c r="O163" s="271"/>
      <c r="P163" s="271"/>
      <c r="Q163" s="271"/>
      <c r="R163" s="271"/>
      <c r="S163" s="271"/>
      <c r="T163" s="272"/>
      <c r="U163" s="15"/>
      <c r="V163" s="15"/>
      <c r="W163" s="15"/>
      <c r="X163" s="15"/>
      <c r="Y163" s="15"/>
      <c r="Z163" s="15"/>
      <c r="AA163" s="15"/>
      <c r="AB163" s="15"/>
      <c r="AC163" s="15"/>
      <c r="AD163" s="15"/>
      <c r="AE163" s="15"/>
      <c r="AT163" s="273" t="s">
        <v>273</v>
      </c>
      <c r="AU163" s="273" t="s">
        <v>85</v>
      </c>
      <c r="AV163" s="15" t="s">
        <v>83</v>
      </c>
      <c r="AW163" s="15" t="s">
        <v>32</v>
      </c>
      <c r="AX163" s="15" t="s">
        <v>76</v>
      </c>
      <c r="AY163" s="273" t="s">
        <v>264</v>
      </c>
    </row>
    <row r="164" s="14" customFormat="1">
      <c r="A164" s="14"/>
      <c r="B164" s="253"/>
      <c r="C164" s="254"/>
      <c r="D164" s="243" t="s">
        <v>273</v>
      </c>
      <c r="E164" s="255" t="s">
        <v>1</v>
      </c>
      <c r="F164" s="256" t="s">
        <v>275</v>
      </c>
      <c r="G164" s="254"/>
      <c r="H164" s="257">
        <v>438.584</v>
      </c>
      <c r="I164" s="258"/>
      <c r="J164" s="254"/>
      <c r="K164" s="254"/>
      <c r="L164" s="259"/>
      <c r="M164" s="260"/>
      <c r="N164" s="261"/>
      <c r="O164" s="261"/>
      <c r="P164" s="261"/>
      <c r="Q164" s="261"/>
      <c r="R164" s="261"/>
      <c r="S164" s="261"/>
      <c r="T164" s="262"/>
      <c r="U164" s="14"/>
      <c r="V164" s="14"/>
      <c r="W164" s="14"/>
      <c r="X164" s="14"/>
      <c r="Y164" s="14"/>
      <c r="Z164" s="14"/>
      <c r="AA164" s="14"/>
      <c r="AB164" s="14"/>
      <c r="AC164" s="14"/>
      <c r="AD164" s="14"/>
      <c r="AE164" s="14"/>
      <c r="AT164" s="263" t="s">
        <v>273</v>
      </c>
      <c r="AU164" s="263" t="s">
        <v>85</v>
      </c>
      <c r="AV164" s="14" t="s">
        <v>271</v>
      </c>
      <c r="AW164" s="14" t="s">
        <v>32</v>
      </c>
      <c r="AX164" s="14" t="s">
        <v>83</v>
      </c>
      <c r="AY164" s="263" t="s">
        <v>264</v>
      </c>
    </row>
    <row r="165" s="2" customFormat="1" ht="24.15" customHeight="1">
      <c r="A165" s="39"/>
      <c r="B165" s="40"/>
      <c r="C165" s="228" t="s">
        <v>290</v>
      </c>
      <c r="D165" s="228" t="s">
        <v>266</v>
      </c>
      <c r="E165" s="229" t="s">
        <v>291</v>
      </c>
      <c r="F165" s="230" t="s">
        <v>292</v>
      </c>
      <c r="G165" s="231" t="s">
        <v>278</v>
      </c>
      <c r="H165" s="232">
        <v>4385.8400000000001</v>
      </c>
      <c r="I165" s="233"/>
      <c r="J165" s="234">
        <f>ROUND(I165*H165,2)</f>
        <v>0</v>
      </c>
      <c r="K165" s="230" t="s">
        <v>270</v>
      </c>
      <c r="L165" s="45"/>
      <c r="M165" s="235" t="s">
        <v>1</v>
      </c>
      <c r="N165" s="236" t="s">
        <v>41</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271</v>
      </c>
      <c r="AT165" s="239" t="s">
        <v>266</v>
      </c>
      <c r="AU165" s="239" t="s">
        <v>85</v>
      </c>
      <c r="AY165" s="18" t="s">
        <v>264</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271</v>
      </c>
      <c r="BM165" s="239" t="s">
        <v>293</v>
      </c>
    </row>
    <row r="166" s="13" customFormat="1">
      <c r="A166" s="13"/>
      <c r="B166" s="241"/>
      <c r="C166" s="242"/>
      <c r="D166" s="243" t="s">
        <v>273</v>
      </c>
      <c r="E166" s="242"/>
      <c r="F166" s="245" t="s">
        <v>294</v>
      </c>
      <c r="G166" s="242"/>
      <c r="H166" s="246">
        <v>4385.8400000000001</v>
      </c>
      <c r="I166" s="247"/>
      <c r="J166" s="242"/>
      <c r="K166" s="242"/>
      <c r="L166" s="248"/>
      <c r="M166" s="249"/>
      <c r="N166" s="250"/>
      <c r="O166" s="250"/>
      <c r="P166" s="250"/>
      <c r="Q166" s="250"/>
      <c r="R166" s="250"/>
      <c r="S166" s="250"/>
      <c r="T166" s="251"/>
      <c r="U166" s="13"/>
      <c r="V166" s="13"/>
      <c r="W166" s="13"/>
      <c r="X166" s="13"/>
      <c r="Y166" s="13"/>
      <c r="Z166" s="13"/>
      <c r="AA166" s="13"/>
      <c r="AB166" s="13"/>
      <c r="AC166" s="13"/>
      <c r="AD166" s="13"/>
      <c r="AE166" s="13"/>
      <c r="AT166" s="252" t="s">
        <v>273</v>
      </c>
      <c r="AU166" s="252" t="s">
        <v>85</v>
      </c>
      <c r="AV166" s="13" t="s">
        <v>85</v>
      </c>
      <c r="AW166" s="13" t="s">
        <v>4</v>
      </c>
      <c r="AX166" s="13" t="s">
        <v>83</v>
      </c>
      <c r="AY166" s="252" t="s">
        <v>264</v>
      </c>
    </row>
    <row r="167" s="2" customFormat="1" ht="16.5" customHeight="1">
      <c r="A167" s="39"/>
      <c r="B167" s="40"/>
      <c r="C167" s="228" t="s">
        <v>295</v>
      </c>
      <c r="D167" s="228" t="s">
        <v>266</v>
      </c>
      <c r="E167" s="229" t="s">
        <v>296</v>
      </c>
      <c r="F167" s="230" t="s">
        <v>297</v>
      </c>
      <c r="G167" s="231" t="s">
        <v>278</v>
      </c>
      <c r="H167" s="232">
        <v>438.584</v>
      </c>
      <c r="I167" s="233"/>
      <c r="J167" s="234">
        <f>ROUND(I167*H167,2)</f>
        <v>0</v>
      </c>
      <c r="K167" s="230" t="s">
        <v>298</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271</v>
      </c>
      <c r="AT167" s="239" t="s">
        <v>266</v>
      </c>
      <c r="AU167" s="239" t="s">
        <v>85</v>
      </c>
      <c r="AY167" s="18" t="s">
        <v>264</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271</v>
      </c>
      <c r="BM167" s="239" t="s">
        <v>299</v>
      </c>
    </row>
    <row r="168" s="2" customFormat="1" ht="16.5" customHeight="1">
      <c r="A168" s="39"/>
      <c r="B168" s="40"/>
      <c r="C168" s="228" t="s">
        <v>300</v>
      </c>
      <c r="D168" s="228" t="s">
        <v>266</v>
      </c>
      <c r="E168" s="229" t="s">
        <v>301</v>
      </c>
      <c r="F168" s="230" t="s">
        <v>302</v>
      </c>
      <c r="G168" s="231" t="s">
        <v>278</v>
      </c>
      <c r="H168" s="232">
        <v>438.584</v>
      </c>
      <c r="I168" s="233"/>
      <c r="J168" s="234">
        <f>ROUND(I168*H168,2)</f>
        <v>0</v>
      </c>
      <c r="K168" s="230" t="s">
        <v>270</v>
      </c>
      <c r="L168" s="45"/>
      <c r="M168" s="235" t="s">
        <v>1</v>
      </c>
      <c r="N168" s="236" t="s">
        <v>41</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271</v>
      </c>
      <c r="AT168" s="239" t="s">
        <v>266</v>
      </c>
      <c r="AU168" s="239" t="s">
        <v>85</v>
      </c>
      <c r="AY168" s="18" t="s">
        <v>264</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271</v>
      </c>
      <c r="BM168" s="239" t="s">
        <v>303</v>
      </c>
    </row>
    <row r="169" s="2" customFormat="1" ht="16.5" customHeight="1">
      <c r="A169" s="39"/>
      <c r="B169" s="40"/>
      <c r="C169" s="228" t="s">
        <v>304</v>
      </c>
      <c r="D169" s="228" t="s">
        <v>266</v>
      </c>
      <c r="E169" s="229" t="s">
        <v>305</v>
      </c>
      <c r="F169" s="230" t="s">
        <v>306</v>
      </c>
      <c r="G169" s="231" t="s">
        <v>278</v>
      </c>
      <c r="H169" s="232">
        <v>188.91200000000001</v>
      </c>
      <c r="I169" s="233"/>
      <c r="J169" s="234">
        <f>ROUND(I169*H169,2)</f>
        <v>0</v>
      </c>
      <c r="K169" s="230" t="s">
        <v>270</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271</v>
      </c>
      <c r="BM169" s="239" t="s">
        <v>307</v>
      </c>
    </row>
    <row r="170" s="15" customFormat="1">
      <c r="A170" s="15"/>
      <c r="B170" s="264"/>
      <c r="C170" s="265"/>
      <c r="D170" s="243" t="s">
        <v>273</v>
      </c>
      <c r="E170" s="266" t="s">
        <v>1</v>
      </c>
      <c r="F170" s="267" t="s">
        <v>289</v>
      </c>
      <c r="G170" s="265"/>
      <c r="H170" s="266" t="s">
        <v>1</v>
      </c>
      <c r="I170" s="268"/>
      <c r="J170" s="265"/>
      <c r="K170" s="265"/>
      <c r="L170" s="269"/>
      <c r="M170" s="270"/>
      <c r="N170" s="271"/>
      <c r="O170" s="271"/>
      <c r="P170" s="271"/>
      <c r="Q170" s="271"/>
      <c r="R170" s="271"/>
      <c r="S170" s="271"/>
      <c r="T170" s="272"/>
      <c r="U170" s="15"/>
      <c r="V170" s="15"/>
      <c r="W170" s="15"/>
      <c r="X170" s="15"/>
      <c r="Y170" s="15"/>
      <c r="Z170" s="15"/>
      <c r="AA170" s="15"/>
      <c r="AB170" s="15"/>
      <c r="AC170" s="15"/>
      <c r="AD170" s="15"/>
      <c r="AE170" s="15"/>
      <c r="AT170" s="273" t="s">
        <v>273</v>
      </c>
      <c r="AU170" s="273" t="s">
        <v>85</v>
      </c>
      <c r="AV170" s="15" t="s">
        <v>83</v>
      </c>
      <c r="AW170" s="15" t="s">
        <v>32</v>
      </c>
      <c r="AX170" s="15" t="s">
        <v>76</v>
      </c>
      <c r="AY170" s="273" t="s">
        <v>264</v>
      </c>
    </row>
    <row r="171" s="13" customFormat="1">
      <c r="A171" s="13"/>
      <c r="B171" s="241"/>
      <c r="C171" s="242"/>
      <c r="D171" s="243" t="s">
        <v>273</v>
      </c>
      <c r="E171" s="244" t="s">
        <v>1</v>
      </c>
      <c r="F171" s="245" t="s">
        <v>308</v>
      </c>
      <c r="G171" s="242"/>
      <c r="H171" s="246">
        <v>188.91200000000001</v>
      </c>
      <c r="I171" s="247"/>
      <c r="J171" s="242"/>
      <c r="K171" s="242"/>
      <c r="L171" s="248"/>
      <c r="M171" s="249"/>
      <c r="N171" s="250"/>
      <c r="O171" s="250"/>
      <c r="P171" s="250"/>
      <c r="Q171" s="250"/>
      <c r="R171" s="250"/>
      <c r="S171" s="250"/>
      <c r="T171" s="251"/>
      <c r="U171" s="13"/>
      <c r="V171" s="13"/>
      <c r="W171" s="13"/>
      <c r="X171" s="13"/>
      <c r="Y171" s="13"/>
      <c r="Z171" s="13"/>
      <c r="AA171" s="13"/>
      <c r="AB171" s="13"/>
      <c r="AC171" s="13"/>
      <c r="AD171" s="13"/>
      <c r="AE171" s="13"/>
      <c r="AT171" s="252" t="s">
        <v>273</v>
      </c>
      <c r="AU171" s="252" t="s">
        <v>85</v>
      </c>
      <c r="AV171" s="13" t="s">
        <v>85</v>
      </c>
      <c r="AW171" s="13" t="s">
        <v>32</v>
      </c>
      <c r="AX171" s="13" t="s">
        <v>76</v>
      </c>
      <c r="AY171" s="252" t="s">
        <v>264</v>
      </c>
    </row>
    <row r="172" s="14" customFormat="1">
      <c r="A172" s="14"/>
      <c r="B172" s="253"/>
      <c r="C172" s="254"/>
      <c r="D172" s="243" t="s">
        <v>273</v>
      </c>
      <c r="E172" s="255" t="s">
        <v>1</v>
      </c>
      <c r="F172" s="256" t="s">
        <v>275</v>
      </c>
      <c r="G172" s="254"/>
      <c r="H172" s="257">
        <v>188.91200000000001</v>
      </c>
      <c r="I172" s="258"/>
      <c r="J172" s="254"/>
      <c r="K172" s="254"/>
      <c r="L172" s="259"/>
      <c r="M172" s="260"/>
      <c r="N172" s="261"/>
      <c r="O172" s="261"/>
      <c r="P172" s="261"/>
      <c r="Q172" s="261"/>
      <c r="R172" s="261"/>
      <c r="S172" s="261"/>
      <c r="T172" s="262"/>
      <c r="U172" s="14"/>
      <c r="V172" s="14"/>
      <c r="W172" s="14"/>
      <c r="X172" s="14"/>
      <c r="Y172" s="14"/>
      <c r="Z172" s="14"/>
      <c r="AA172" s="14"/>
      <c r="AB172" s="14"/>
      <c r="AC172" s="14"/>
      <c r="AD172" s="14"/>
      <c r="AE172" s="14"/>
      <c r="AT172" s="263" t="s">
        <v>273</v>
      </c>
      <c r="AU172" s="263" t="s">
        <v>85</v>
      </c>
      <c r="AV172" s="14" t="s">
        <v>271</v>
      </c>
      <c r="AW172" s="14" t="s">
        <v>32</v>
      </c>
      <c r="AX172" s="14" t="s">
        <v>83</v>
      </c>
      <c r="AY172" s="263" t="s">
        <v>264</v>
      </c>
    </row>
    <row r="173" s="2" customFormat="1" ht="16.5" customHeight="1">
      <c r="A173" s="39"/>
      <c r="B173" s="40"/>
      <c r="C173" s="274" t="s">
        <v>309</v>
      </c>
      <c r="D173" s="274" t="s">
        <v>310</v>
      </c>
      <c r="E173" s="275" t="s">
        <v>311</v>
      </c>
      <c r="F173" s="276" t="s">
        <v>312</v>
      </c>
      <c r="G173" s="277" t="s">
        <v>278</v>
      </c>
      <c r="H173" s="278">
        <v>207.803</v>
      </c>
      <c r="I173" s="279"/>
      <c r="J173" s="280">
        <f>ROUND(I173*H173,2)</f>
        <v>0</v>
      </c>
      <c r="K173" s="276" t="s">
        <v>298</v>
      </c>
      <c r="L173" s="281"/>
      <c r="M173" s="282" t="s">
        <v>1</v>
      </c>
      <c r="N173" s="283" t="s">
        <v>41</v>
      </c>
      <c r="O173" s="92"/>
      <c r="P173" s="237">
        <f>O173*H173</f>
        <v>0</v>
      </c>
      <c r="Q173" s="237">
        <v>1</v>
      </c>
      <c r="R173" s="237">
        <f>Q173*H173</f>
        <v>207.803</v>
      </c>
      <c r="S173" s="237">
        <v>0</v>
      </c>
      <c r="T173" s="238">
        <f>S173*H173</f>
        <v>0</v>
      </c>
      <c r="U173" s="39"/>
      <c r="V173" s="39"/>
      <c r="W173" s="39"/>
      <c r="X173" s="39"/>
      <c r="Y173" s="39"/>
      <c r="Z173" s="39"/>
      <c r="AA173" s="39"/>
      <c r="AB173" s="39"/>
      <c r="AC173" s="39"/>
      <c r="AD173" s="39"/>
      <c r="AE173" s="39"/>
      <c r="AR173" s="239" t="s">
        <v>304</v>
      </c>
      <c r="AT173" s="239" t="s">
        <v>310</v>
      </c>
      <c r="AU173" s="239" t="s">
        <v>85</v>
      </c>
      <c r="AY173" s="18" t="s">
        <v>264</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271</v>
      </c>
      <c r="BM173" s="239" t="s">
        <v>313</v>
      </c>
    </row>
    <row r="174" s="13" customFormat="1">
      <c r="A174" s="13"/>
      <c r="B174" s="241"/>
      <c r="C174" s="242"/>
      <c r="D174" s="243" t="s">
        <v>273</v>
      </c>
      <c r="E174" s="242"/>
      <c r="F174" s="245" t="s">
        <v>314</v>
      </c>
      <c r="G174" s="242"/>
      <c r="H174" s="246">
        <v>207.803</v>
      </c>
      <c r="I174" s="247"/>
      <c r="J174" s="242"/>
      <c r="K174" s="242"/>
      <c r="L174" s="248"/>
      <c r="M174" s="249"/>
      <c r="N174" s="250"/>
      <c r="O174" s="250"/>
      <c r="P174" s="250"/>
      <c r="Q174" s="250"/>
      <c r="R174" s="250"/>
      <c r="S174" s="250"/>
      <c r="T174" s="251"/>
      <c r="U174" s="13"/>
      <c r="V174" s="13"/>
      <c r="W174" s="13"/>
      <c r="X174" s="13"/>
      <c r="Y174" s="13"/>
      <c r="Z174" s="13"/>
      <c r="AA174" s="13"/>
      <c r="AB174" s="13"/>
      <c r="AC174" s="13"/>
      <c r="AD174" s="13"/>
      <c r="AE174" s="13"/>
      <c r="AT174" s="252" t="s">
        <v>273</v>
      </c>
      <c r="AU174" s="252" t="s">
        <v>85</v>
      </c>
      <c r="AV174" s="13" t="s">
        <v>85</v>
      </c>
      <c r="AW174" s="13" t="s">
        <v>4</v>
      </c>
      <c r="AX174" s="13" t="s">
        <v>83</v>
      </c>
      <c r="AY174" s="252" t="s">
        <v>264</v>
      </c>
    </row>
    <row r="175" s="2" customFormat="1" ht="16.5" customHeight="1">
      <c r="A175" s="39"/>
      <c r="B175" s="40"/>
      <c r="C175" s="228" t="s">
        <v>315</v>
      </c>
      <c r="D175" s="228" t="s">
        <v>266</v>
      </c>
      <c r="E175" s="229" t="s">
        <v>316</v>
      </c>
      <c r="F175" s="230" t="s">
        <v>317</v>
      </c>
      <c r="G175" s="231" t="s">
        <v>318</v>
      </c>
      <c r="H175" s="232">
        <v>62.25</v>
      </c>
      <c r="I175" s="233"/>
      <c r="J175" s="234">
        <f>ROUND(I175*H175,2)</f>
        <v>0</v>
      </c>
      <c r="K175" s="230" t="s">
        <v>270</v>
      </c>
      <c r="L175" s="45"/>
      <c r="M175" s="235" t="s">
        <v>1</v>
      </c>
      <c r="N175" s="236" t="s">
        <v>41</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271</v>
      </c>
      <c r="AT175" s="239" t="s">
        <v>266</v>
      </c>
      <c r="AU175" s="239" t="s">
        <v>85</v>
      </c>
      <c r="AY175" s="18" t="s">
        <v>264</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271</v>
      </c>
      <c r="BM175" s="239" t="s">
        <v>319</v>
      </c>
    </row>
    <row r="176" s="13" customFormat="1">
      <c r="A176" s="13"/>
      <c r="B176" s="241"/>
      <c r="C176" s="242"/>
      <c r="D176" s="243" t="s">
        <v>273</v>
      </c>
      <c r="E176" s="244" t="s">
        <v>1</v>
      </c>
      <c r="F176" s="245" t="s">
        <v>320</v>
      </c>
      <c r="G176" s="242"/>
      <c r="H176" s="246">
        <v>38</v>
      </c>
      <c r="I176" s="247"/>
      <c r="J176" s="242"/>
      <c r="K176" s="242"/>
      <c r="L176" s="248"/>
      <c r="M176" s="249"/>
      <c r="N176" s="250"/>
      <c r="O176" s="250"/>
      <c r="P176" s="250"/>
      <c r="Q176" s="250"/>
      <c r="R176" s="250"/>
      <c r="S176" s="250"/>
      <c r="T176" s="251"/>
      <c r="U176" s="13"/>
      <c r="V176" s="13"/>
      <c r="W176" s="13"/>
      <c r="X176" s="13"/>
      <c r="Y176" s="13"/>
      <c r="Z176" s="13"/>
      <c r="AA176" s="13"/>
      <c r="AB176" s="13"/>
      <c r="AC176" s="13"/>
      <c r="AD176" s="13"/>
      <c r="AE176" s="13"/>
      <c r="AT176" s="252" t="s">
        <v>273</v>
      </c>
      <c r="AU176" s="252" t="s">
        <v>85</v>
      </c>
      <c r="AV176" s="13" t="s">
        <v>85</v>
      </c>
      <c r="AW176" s="13" t="s">
        <v>32</v>
      </c>
      <c r="AX176" s="13" t="s">
        <v>76</v>
      </c>
      <c r="AY176" s="252" t="s">
        <v>264</v>
      </c>
    </row>
    <row r="177" s="13" customFormat="1">
      <c r="A177" s="13"/>
      <c r="B177" s="241"/>
      <c r="C177" s="242"/>
      <c r="D177" s="243" t="s">
        <v>273</v>
      </c>
      <c r="E177" s="244" t="s">
        <v>1</v>
      </c>
      <c r="F177" s="245" t="s">
        <v>321</v>
      </c>
      <c r="G177" s="242"/>
      <c r="H177" s="246">
        <v>24.25</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273</v>
      </c>
      <c r="AU177" s="252" t="s">
        <v>85</v>
      </c>
      <c r="AV177" s="13" t="s">
        <v>85</v>
      </c>
      <c r="AW177" s="13" t="s">
        <v>32</v>
      </c>
      <c r="AX177" s="13" t="s">
        <v>76</v>
      </c>
      <c r="AY177" s="252" t="s">
        <v>264</v>
      </c>
    </row>
    <row r="178" s="14" customFormat="1">
      <c r="A178" s="14"/>
      <c r="B178" s="253"/>
      <c r="C178" s="254"/>
      <c r="D178" s="243" t="s">
        <v>273</v>
      </c>
      <c r="E178" s="255" t="s">
        <v>1</v>
      </c>
      <c r="F178" s="256" t="s">
        <v>275</v>
      </c>
      <c r="G178" s="254"/>
      <c r="H178" s="257">
        <v>62.25</v>
      </c>
      <c r="I178" s="258"/>
      <c r="J178" s="254"/>
      <c r="K178" s="254"/>
      <c r="L178" s="259"/>
      <c r="M178" s="260"/>
      <c r="N178" s="261"/>
      <c r="O178" s="261"/>
      <c r="P178" s="261"/>
      <c r="Q178" s="261"/>
      <c r="R178" s="261"/>
      <c r="S178" s="261"/>
      <c r="T178" s="262"/>
      <c r="U178" s="14"/>
      <c r="V178" s="14"/>
      <c r="W178" s="14"/>
      <c r="X178" s="14"/>
      <c r="Y178" s="14"/>
      <c r="Z178" s="14"/>
      <c r="AA178" s="14"/>
      <c r="AB178" s="14"/>
      <c r="AC178" s="14"/>
      <c r="AD178" s="14"/>
      <c r="AE178" s="14"/>
      <c r="AT178" s="263" t="s">
        <v>273</v>
      </c>
      <c r="AU178" s="263" t="s">
        <v>85</v>
      </c>
      <c r="AV178" s="14" t="s">
        <v>271</v>
      </c>
      <c r="AW178" s="14" t="s">
        <v>32</v>
      </c>
      <c r="AX178" s="14" t="s">
        <v>83</v>
      </c>
      <c r="AY178" s="263" t="s">
        <v>264</v>
      </c>
    </row>
    <row r="179" s="2" customFormat="1" ht="16.5" customHeight="1">
      <c r="A179" s="39"/>
      <c r="B179" s="40"/>
      <c r="C179" s="228" t="s">
        <v>322</v>
      </c>
      <c r="D179" s="228" t="s">
        <v>266</v>
      </c>
      <c r="E179" s="229" t="s">
        <v>316</v>
      </c>
      <c r="F179" s="230" t="s">
        <v>317</v>
      </c>
      <c r="G179" s="231" t="s">
        <v>318</v>
      </c>
      <c r="H179" s="232">
        <v>733.29999999999995</v>
      </c>
      <c r="I179" s="233"/>
      <c r="J179" s="234">
        <f>ROUND(I179*H179,2)</f>
        <v>0</v>
      </c>
      <c r="K179" s="230" t="s">
        <v>270</v>
      </c>
      <c r="L179" s="45"/>
      <c r="M179" s="235" t="s">
        <v>1</v>
      </c>
      <c r="N179" s="236" t="s">
        <v>41</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271</v>
      </c>
      <c r="AT179" s="239" t="s">
        <v>266</v>
      </c>
      <c r="AU179" s="239" t="s">
        <v>85</v>
      </c>
      <c r="AY179" s="18" t="s">
        <v>264</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271</v>
      </c>
      <c r="BM179" s="239" t="s">
        <v>323</v>
      </c>
    </row>
    <row r="180" s="13" customFormat="1">
      <c r="A180" s="13"/>
      <c r="B180" s="241"/>
      <c r="C180" s="242"/>
      <c r="D180" s="243" t="s">
        <v>273</v>
      </c>
      <c r="E180" s="244" t="s">
        <v>1</v>
      </c>
      <c r="F180" s="245" t="s">
        <v>324</v>
      </c>
      <c r="G180" s="242"/>
      <c r="H180" s="246">
        <v>379.75</v>
      </c>
      <c r="I180" s="247"/>
      <c r="J180" s="242"/>
      <c r="K180" s="242"/>
      <c r="L180" s="248"/>
      <c r="M180" s="249"/>
      <c r="N180" s="250"/>
      <c r="O180" s="250"/>
      <c r="P180" s="250"/>
      <c r="Q180" s="250"/>
      <c r="R180" s="250"/>
      <c r="S180" s="250"/>
      <c r="T180" s="251"/>
      <c r="U180" s="13"/>
      <c r="V180" s="13"/>
      <c r="W180" s="13"/>
      <c r="X180" s="13"/>
      <c r="Y180" s="13"/>
      <c r="Z180" s="13"/>
      <c r="AA180" s="13"/>
      <c r="AB180" s="13"/>
      <c r="AC180" s="13"/>
      <c r="AD180" s="13"/>
      <c r="AE180" s="13"/>
      <c r="AT180" s="252" t="s">
        <v>273</v>
      </c>
      <c r="AU180" s="252" t="s">
        <v>85</v>
      </c>
      <c r="AV180" s="13" t="s">
        <v>85</v>
      </c>
      <c r="AW180" s="13" t="s">
        <v>32</v>
      </c>
      <c r="AX180" s="13" t="s">
        <v>76</v>
      </c>
      <c r="AY180" s="252" t="s">
        <v>264</v>
      </c>
    </row>
    <row r="181" s="16" customFormat="1">
      <c r="A181" s="16"/>
      <c r="B181" s="284"/>
      <c r="C181" s="285"/>
      <c r="D181" s="243" t="s">
        <v>273</v>
      </c>
      <c r="E181" s="286" t="s">
        <v>1</v>
      </c>
      <c r="F181" s="287" t="s">
        <v>325</v>
      </c>
      <c r="G181" s="285"/>
      <c r="H181" s="288">
        <v>379.75</v>
      </c>
      <c r="I181" s="289"/>
      <c r="J181" s="285"/>
      <c r="K181" s="285"/>
      <c r="L181" s="290"/>
      <c r="M181" s="291"/>
      <c r="N181" s="292"/>
      <c r="O181" s="292"/>
      <c r="P181" s="292"/>
      <c r="Q181" s="292"/>
      <c r="R181" s="292"/>
      <c r="S181" s="292"/>
      <c r="T181" s="293"/>
      <c r="U181" s="16"/>
      <c r="V181" s="16"/>
      <c r="W181" s="16"/>
      <c r="X181" s="16"/>
      <c r="Y181" s="16"/>
      <c r="Z181" s="16"/>
      <c r="AA181" s="16"/>
      <c r="AB181" s="16"/>
      <c r="AC181" s="16"/>
      <c r="AD181" s="16"/>
      <c r="AE181" s="16"/>
      <c r="AT181" s="294" t="s">
        <v>273</v>
      </c>
      <c r="AU181" s="294" t="s">
        <v>85</v>
      </c>
      <c r="AV181" s="16" t="s">
        <v>96</v>
      </c>
      <c r="AW181" s="16" t="s">
        <v>32</v>
      </c>
      <c r="AX181" s="16" t="s">
        <v>76</v>
      </c>
      <c r="AY181" s="294" t="s">
        <v>264</v>
      </c>
    </row>
    <row r="182" s="13" customFormat="1">
      <c r="A182" s="13"/>
      <c r="B182" s="241"/>
      <c r="C182" s="242"/>
      <c r="D182" s="243" t="s">
        <v>273</v>
      </c>
      <c r="E182" s="244" t="s">
        <v>1</v>
      </c>
      <c r="F182" s="245" t="s">
        <v>326</v>
      </c>
      <c r="G182" s="242"/>
      <c r="H182" s="246">
        <v>84.239999999999995</v>
      </c>
      <c r="I182" s="247"/>
      <c r="J182" s="242"/>
      <c r="K182" s="242"/>
      <c r="L182" s="248"/>
      <c r="M182" s="249"/>
      <c r="N182" s="250"/>
      <c r="O182" s="250"/>
      <c r="P182" s="250"/>
      <c r="Q182" s="250"/>
      <c r="R182" s="250"/>
      <c r="S182" s="250"/>
      <c r="T182" s="251"/>
      <c r="U182" s="13"/>
      <c r="V182" s="13"/>
      <c r="W182" s="13"/>
      <c r="X182" s="13"/>
      <c r="Y182" s="13"/>
      <c r="Z182" s="13"/>
      <c r="AA182" s="13"/>
      <c r="AB182" s="13"/>
      <c r="AC182" s="13"/>
      <c r="AD182" s="13"/>
      <c r="AE182" s="13"/>
      <c r="AT182" s="252" t="s">
        <v>273</v>
      </c>
      <c r="AU182" s="252" t="s">
        <v>85</v>
      </c>
      <c r="AV182" s="13" t="s">
        <v>85</v>
      </c>
      <c r="AW182" s="13" t="s">
        <v>32</v>
      </c>
      <c r="AX182" s="13" t="s">
        <v>76</v>
      </c>
      <c r="AY182" s="252" t="s">
        <v>264</v>
      </c>
    </row>
    <row r="183" s="13" customFormat="1">
      <c r="A183" s="13"/>
      <c r="B183" s="241"/>
      <c r="C183" s="242"/>
      <c r="D183" s="243" t="s">
        <v>273</v>
      </c>
      <c r="E183" s="244" t="s">
        <v>1</v>
      </c>
      <c r="F183" s="245" t="s">
        <v>327</v>
      </c>
      <c r="G183" s="242"/>
      <c r="H183" s="246">
        <v>269.31</v>
      </c>
      <c r="I183" s="247"/>
      <c r="J183" s="242"/>
      <c r="K183" s="242"/>
      <c r="L183" s="248"/>
      <c r="M183" s="249"/>
      <c r="N183" s="250"/>
      <c r="O183" s="250"/>
      <c r="P183" s="250"/>
      <c r="Q183" s="250"/>
      <c r="R183" s="250"/>
      <c r="S183" s="250"/>
      <c r="T183" s="251"/>
      <c r="U183" s="13"/>
      <c r="V183" s="13"/>
      <c r="W183" s="13"/>
      <c r="X183" s="13"/>
      <c r="Y183" s="13"/>
      <c r="Z183" s="13"/>
      <c r="AA183" s="13"/>
      <c r="AB183" s="13"/>
      <c r="AC183" s="13"/>
      <c r="AD183" s="13"/>
      <c r="AE183" s="13"/>
      <c r="AT183" s="252" t="s">
        <v>273</v>
      </c>
      <c r="AU183" s="252" t="s">
        <v>85</v>
      </c>
      <c r="AV183" s="13" t="s">
        <v>85</v>
      </c>
      <c r="AW183" s="13" t="s">
        <v>32</v>
      </c>
      <c r="AX183" s="13" t="s">
        <v>76</v>
      </c>
      <c r="AY183" s="252" t="s">
        <v>264</v>
      </c>
    </row>
    <row r="184" s="14" customFormat="1">
      <c r="A184" s="14"/>
      <c r="B184" s="253"/>
      <c r="C184" s="254"/>
      <c r="D184" s="243" t="s">
        <v>273</v>
      </c>
      <c r="E184" s="255" t="s">
        <v>1</v>
      </c>
      <c r="F184" s="256" t="s">
        <v>275</v>
      </c>
      <c r="G184" s="254"/>
      <c r="H184" s="257">
        <v>733.29999999999995</v>
      </c>
      <c r="I184" s="258"/>
      <c r="J184" s="254"/>
      <c r="K184" s="254"/>
      <c r="L184" s="259"/>
      <c r="M184" s="260"/>
      <c r="N184" s="261"/>
      <c r="O184" s="261"/>
      <c r="P184" s="261"/>
      <c r="Q184" s="261"/>
      <c r="R184" s="261"/>
      <c r="S184" s="261"/>
      <c r="T184" s="262"/>
      <c r="U184" s="14"/>
      <c r="V184" s="14"/>
      <c r="W184" s="14"/>
      <c r="X184" s="14"/>
      <c r="Y184" s="14"/>
      <c r="Z184" s="14"/>
      <c r="AA184" s="14"/>
      <c r="AB184" s="14"/>
      <c r="AC184" s="14"/>
      <c r="AD184" s="14"/>
      <c r="AE184" s="14"/>
      <c r="AT184" s="263" t="s">
        <v>273</v>
      </c>
      <c r="AU184" s="263" t="s">
        <v>85</v>
      </c>
      <c r="AV184" s="14" t="s">
        <v>271</v>
      </c>
      <c r="AW184" s="14" t="s">
        <v>32</v>
      </c>
      <c r="AX184" s="14" t="s">
        <v>83</v>
      </c>
      <c r="AY184" s="263" t="s">
        <v>264</v>
      </c>
    </row>
    <row r="185" s="12" customFormat="1" ht="22.8" customHeight="1">
      <c r="A185" s="12"/>
      <c r="B185" s="212"/>
      <c r="C185" s="213"/>
      <c r="D185" s="214" t="s">
        <v>75</v>
      </c>
      <c r="E185" s="226" t="s">
        <v>85</v>
      </c>
      <c r="F185" s="226" t="s">
        <v>328</v>
      </c>
      <c r="G185" s="213"/>
      <c r="H185" s="213"/>
      <c r="I185" s="216"/>
      <c r="J185" s="227">
        <f>BK185</f>
        <v>0</v>
      </c>
      <c r="K185" s="213"/>
      <c r="L185" s="218"/>
      <c r="M185" s="219"/>
      <c r="N185" s="220"/>
      <c r="O185" s="220"/>
      <c r="P185" s="221">
        <f>SUM(P186:P232)</f>
        <v>0</v>
      </c>
      <c r="Q185" s="220"/>
      <c r="R185" s="221">
        <f>SUM(R186:R232)</f>
        <v>457.07715304999999</v>
      </c>
      <c r="S185" s="220"/>
      <c r="T185" s="222">
        <f>SUM(T186:T232)</f>
        <v>0</v>
      </c>
      <c r="U185" s="12"/>
      <c r="V185" s="12"/>
      <c r="W185" s="12"/>
      <c r="X185" s="12"/>
      <c r="Y185" s="12"/>
      <c r="Z185" s="12"/>
      <c r="AA185" s="12"/>
      <c r="AB185" s="12"/>
      <c r="AC185" s="12"/>
      <c r="AD185" s="12"/>
      <c r="AE185" s="12"/>
      <c r="AR185" s="223" t="s">
        <v>83</v>
      </c>
      <c r="AT185" s="224" t="s">
        <v>75</v>
      </c>
      <c r="AU185" s="224" t="s">
        <v>83</v>
      </c>
      <c r="AY185" s="223" t="s">
        <v>264</v>
      </c>
      <c r="BK185" s="225">
        <f>SUM(BK186:BK232)</f>
        <v>0</v>
      </c>
    </row>
    <row r="186" s="2" customFormat="1" ht="16.5" customHeight="1">
      <c r="A186" s="39"/>
      <c r="B186" s="40"/>
      <c r="C186" s="228" t="s">
        <v>8</v>
      </c>
      <c r="D186" s="228" t="s">
        <v>266</v>
      </c>
      <c r="E186" s="229" t="s">
        <v>329</v>
      </c>
      <c r="F186" s="230" t="s">
        <v>330</v>
      </c>
      <c r="G186" s="231" t="s">
        <v>278</v>
      </c>
      <c r="H186" s="232">
        <v>120.206</v>
      </c>
      <c r="I186" s="233"/>
      <c r="J186" s="234">
        <f>ROUND(I186*H186,2)</f>
        <v>0</v>
      </c>
      <c r="K186" s="230" t="s">
        <v>270</v>
      </c>
      <c r="L186" s="45"/>
      <c r="M186" s="235" t="s">
        <v>1</v>
      </c>
      <c r="N186" s="236" t="s">
        <v>41</v>
      </c>
      <c r="O186" s="92"/>
      <c r="P186" s="237">
        <f>O186*H186</f>
        <v>0</v>
      </c>
      <c r="Q186" s="237">
        <v>2.1600000000000001</v>
      </c>
      <c r="R186" s="237">
        <f>Q186*H186</f>
        <v>259.64496000000003</v>
      </c>
      <c r="S186" s="237">
        <v>0</v>
      </c>
      <c r="T186" s="238">
        <f>S186*H186</f>
        <v>0</v>
      </c>
      <c r="U186" s="39"/>
      <c r="V186" s="39"/>
      <c r="W186" s="39"/>
      <c r="X186" s="39"/>
      <c r="Y186" s="39"/>
      <c r="Z186" s="39"/>
      <c r="AA186" s="39"/>
      <c r="AB186" s="39"/>
      <c r="AC186" s="39"/>
      <c r="AD186" s="39"/>
      <c r="AE186" s="39"/>
      <c r="AR186" s="239" t="s">
        <v>271</v>
      </c>
      <c r="AT186" s="239" t="s">
        <v>266</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271</v>
      </c>
      <c r="BM186" s="239" t="s">
        <v>331</v>
      </c>
    </row>
    <row r="187" s="13" customFormat="1">
      <c r="A187" s="13"/>
      <c r="B187" s="241"/>
      <c r="C187" s="242"/>
      <c r="D187" s="243" t="s">
        <v>273</v>
      </c>
      <c r="E187" s="244" t="s">
        <v>1</v>
      </c>
      <c r="F187" s="245" t="s">
        <v>332</v>
      </c>
      <c r="G187" s="242"/>
      <c r="H187" s="246">
        <v>0.67500000000000004</v>
      </c>
      <c r="I187" s="247"/>
      <c r="J187" s="242"/>
      <c r="K187" s="242"/>
      <c r="L187" s="248"/>
      <c r="M187" s="249"/>
      <c r="N187" s="250"/>
      <c r="O187" s="250"/>
      <c r="P187" s="250"/>
      <c r="Q187" s="250"/>
      <c r="R187" s="250"/>
      <c r="S187" s="250"/>
      <c r="T187" s="251"/>
      <c r="U187" s="13"/>
      <c r="V187" s="13"/>
      <c r="W187" s="13"/>
      <c r="X187" s="13"/>
      <c r="Y187" s="13"/>
      <c r="Z187" s="13"/>
      <c r="AA187" s="13"/>
      <c r="AB187" s="13"/>
      <c r="AC187" s="13"/>
      <c r="AD187" s="13"/>
      <c r="AE187" s="13"/>
      <c r="AT187" s="252" t="s">
        <v>273</v>
      </c>
      <c r="AU187" s="252" t="s">
        <v>85</v>
      </c>
      <c r="AV187" s="13" t="s">
        <v>85</v>
      </c>
      <c r="AW187" s="13" t="s">
        <v>32</v>
      </c>
      <c r="AX187" s="13" t="s">
        <v>76</v>
      </c>
      <c r="AY187" s="252" t="s">
        <v>264</v>
      </c>
    </row>
    <row r="188" s="13" customFormat="1">
      <c r="A188" s="13"/>
      <c r="B188" s="241"/>
      <c r="C188" s="242"/>
      <c r="D188" s="243" t="s">
        <v>273</v>
      </c>
      <c r="E188" s="244" t="s">
        <v>1</v>
      </c>
      <c r="F188" s="245" t="s">
        <v>333</v>
      </c>
      <c r="G188" s="242"/>
      <c r="H188" s="246">
        <v>25.271999999999998</v>
      </c>
      <c r="I188" s="247"/>
      <c r="J188" s="242"/>
      <c r="K188" s="242"/>
      <c r="L188" s="248"/>
      <c r="M188" s="249"/>
      <c r="N188" s="250"/>
      <c r="O188" s="250"/>
      <c r="P188" s="250"/>
      <c r="Q188" s="250"/>
      <c r="R188" s="250"/>
      <c r="S188" s="250"/>
      <c r="T188" s="251"/>
      <c r="U188" s="13"/>
      <c r="V188" s="13"/>
      <c r="W188" s="13"/>
      <c r="X188" s="13"/>
      <c r="Y188" s="13"/>
      <c r="Z188" s="13"/>
      <c r="AA188" s="13"/>
      <c r="AB188" s="13"/>
      <c r="AC188" s="13"/>
      <c r="AD188" s="13"/>
      <c r="AE188" s="13"/>
      <c r="AT188" s="252" t="s">
        <v>273</v>
      </c>
      <c r="AU188" s="252" t="s">
        <v>85</v>
      </c>
      <c r="AV188" s="13" t="s">
        <v>85</v>
      </c>
      <c r="AW188" s="13" t="s">
        <v>32</v>
      </c>
      <c r="AX188" s="13" t="s">
        <v>76</v>
      </c>
      <c r="AY188" s="252" t="s">
        <v>264</v>
      </c>
    </row>
    <row r="189" s="13" customFormat="1">
      <c r="A189" s="13"/>
      <c r="B189" s="241"/>
      <c r="C189" s="242"/>
      <c r="D189" s="243" t="s">
        <v>273</v>
      </c>
      <c r="E189" s="244" t="s">
        <v>1</v>
      </c>
      <c r="F189" s="245" t="s">
        <v>334</v>
      </c>
      <c r="G189" s="242"/>
      <c r="H189" s="246">
        <v>94.259</v>
      </c>
      <c r="I189" s="247"/>
      <c r="J189" s="242"/>
      <c r="K189" s="242"/>
      <c r="L189" s="248"/>
      <c r="M189" s="249"/>
      <c r="N189" s="250"/>
      <c r="O189" s="250"/>
      <c r="P189" s="250"/>
      <c r="Q189" s="250"/>
      <c r="R189" s="250"/>
      <c r="S189" s="250"/>
      <c r="T189" s="251"/>
      <c r="U189" s="13"/>
      <c r="V189" s="13"/>
      <c r="W189" s="13"/>
      <c r="X189" s="13"/>
      <c r="Y189" s="13"/>
      <c r="Z189" s="13"/>
      <c r="AA189" s="13"/>
      <c r="AB189" s="13"/>
      <c r="AC189" s="13"/>
      <c r="AD189" s="13"/>
      <c r="AE189" s="13"/>
      <c r="AT189" s="252" t="s">
        <v>273</v>
      </c>
      <c r="AU189" s="252" t="s">
        <v>85</v>
      </c>
      <c r="AV189" s="13" t="s">
        <v>85</v>
      </c>
      <c r="AW189" s="13" t="s">
        <v>32</v>
      </c>
      <c r="AX189" s="13" t="s">
        <v>76</v>
      </c>
      <c r="AY189" s="252" t="s">
        <v>264</v>
      </c>
    </row>
    <row r="190" s="14" customFormat="1">
      <c r="A190" s="14"/>
      <c r="B190" s="253"/>
      <c r="C190" s="254"/>
      <c r="D190" s="243" t="s">
        <v>273</v>
      </c>
      <c r="E190" s="255" t="s">
        <v>1</v>
      </c>
      <c r="F190" s="256" t="s">
        <v>275</v>
      </c>
      <c r="G190" s="254"/>
      <c r="H190" s="257">
        <v>120.206</v>
      </c>
      <c r="I190" s="258"/>
      <c r="J190" s="254"/>
      <c r="K190" s="254"/>
      <c r="L190" s="259"/>
      <c r="M190" s="260"/>
      <c r="N190" s="261"/>
      <c r="O190" s="261"/>
      <c r="P190" s="261"/>
      <c r="Q190" s="261"/>
      <c r="R190" s="261"/>
      <c r="S190" s="261"/>
      <c r="T190" s="262"/>
      <c r="U190" s="14"/>
      <c r="V190" s="14"/>
      <c r="W190" s="14"/>
      <c r="X190" s="14"/>
      <c r="Y190" s="14"/>
      <c r="Z190" s="14"/>
      <c r="AA190" s="14"/>
      <c r="AB190" s="14"/>
      <c r="AC190" s="14"/>
      <c r="AD190" s="14"/>
      <c r="AE190" s="14"/>
      <c r="AT190" s="263" t="s">
        <v>273</v>
      </c>
      <c r="AU190" s="263" t="s">
        <v>85</v>
      </c>
      <c r="AV190" s="14" t="s">
        <v>271</v>
      </c>
      <c r="AW190" s="14" t="s">
        <v>32</v>
      </c>
      <c r="AX190" s="14" t="s">
        <v>83</v>
      </c>
      <c r="AY190" s="263" t="s">
        <v>264</v>
      </c>
    </row>
    <row r="191" s="2" customFormat="1" ht="16.5" customHeight="1">
      <c r="A191" s="39"/>
      <c r="B191" s="40"/>
      <c r="C191" s="228" t="s">
        <v>335</v>
      </c>
      <c r="D191" s="228" t="s">
        <v>266</v>
      </c>
      <c r="E191" s="229" t="s">
        <v>336</v>
      </c>
      <c r="F191" s="230" t="s">
        <v>337</v>
      </c>
      <c r="G191" s="231" t="s">
        <v>278</v>
      </c>
      <c r="H191" s="232">
        <v>40.396999999999998</v>
      </c>
      <c r="I191" s="233"/>
      <c r="J191" s="234">
        <f>ROUND(I191*H191,2)</f>
        <v>0</v>
      </c>
      <c r="K191" s="230" t="s">
        <v>270</v>
      </c>
      <c r="L191" s="45"/>
      <c r="M191" s="235" t="s">
        <v>1</v>
      </c>
      <c r="N191" s="236" t="s">
        <v>41</v>
      </c>
      <c r="O191" s="92"/>
      <c r="P191" s="237">
        <f>O191*H191</f>
        <v>0</v>
      </c>
      <c r="Q191" s="237">
        <v>2.5018699999999998</v>
      </c>
      <c r="R191" s="237">
        <f>Q191*H191</f>
        <v>101.06804238999999</v>
      </c>
      <c r="S191" s="237">
        <v>0</v>
      </c>
      <c r="T191" s="238">
        <f>S191*H191</f>
        <v>0</v>
      </c>
      <c r="U191" s="39"/>
      <c r="V191" s="39"/>
      <c r="W191" s="39"/>
      <c r="X191" s="39"/>
      <c r="Y191" s="39"/>
      <c r="Z191" s="39"/>
      <c r="AA191" s="39"/>
      <c r="AB191" s="39"/>
      <c r="AC191" s="39"/>
      <c r="AD191" s="39"/>
      <c r="AE191" s="39"/>
      <c r="AR191" s="239" t="s">
        <v>271</v>
      </c>
      <c r="AT191" s="239" t="s">
        <v>266</v>
      </c>
      <c r="AU191" s="239" t="s">
        <v>85</v>
      </c>
      <c r="AY191" s="18" t="s">
        <v>264</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271</v>
      </c>
      <c r="BM191" s="239" t="s">
        <v>338</v>
      </c>
    </row>
    <row r="192" s="2" customFormat="1">
      <c r="A192" s="39"/>
      <c r="B192" s="40"/>
      <c r="C192" s="41"/>
      <c r="D192" s="243" t="s">
        <v>339</v>
      </c>
      <c r="E192" s="41"/>
      <c r="F192" s="295" t="s">
        <v>340</v>
      </c>
      <c r="G192" s="41"/>
      <c r="H192" s="41"/>
      <c r="I192" s="296"/>
      <c r="J192" s="41"/>
      <c r="K192" s="41"/>
      <c r="L192" s="45"/>
      <c r="M192" s="297"/>
      <c r="N192" s="298"/>
      <c r="O192" s="92"/>
      <c r="P192" s="92"/>
      <c r="Q192" s="92"/>
      <c r="R192" s="92"/>
      <c r="S192" s="92"/>
      <c r="T192" s="93"/>
      <c r="U192" s="39"/>
      <c r="V192" s="39"/>
      <c r="W192" s="39"/>
      <c r="X192" s="39"/>
      <c r="Y192" s="39"/>
      <c r="Z192" s="39"/>
      <c r="AA192" s="39"/>
      <c r="AB192" s="39"/>
      <c r="AC192" s="39"/>
      <c r="AD192" s="39"/>
      <c r="AE192" s="39"/>
      <c r="AT192" s="18" t="s">
        <v>339</v>
      </c>
      <c r="AU192" s="18" t="s">
        <v>85</v>
      </c>
    </row>
    <row r="193" s="13" customFormat="1">
      <c r="A193" s="13"/>
      <c r="B193" s="241"/>
      <c r="C193" s="242"/>
      <c r="D193" s="243" t="s">
        <v>273</v>
      </c>
      <c r="E193" s="244" t="s">
        <v>1</v>
      </c>
      <c r="F193" s="245" t="s">
        <v>341</v>
      </c>
      <c r="G193" s="242"/>
      <c r="H193" s="246">
        <v>40.396999999999998</v>
      </c>
      <c r="I193" s="247"/>
      <c r="J193" s="242"/>
      <c r="K193" s="242"/>
      <c r="L193" s="248"/>
      <c r="M193" s="249"/>
      <c r="N193" s="250"/>
      <c r="O193" s="250"/>
      <c r="P193" s="250"/>
      <c r="Q193" s="250"/>
      <c r="R193" s="250"/>
      <c r="S193" s="250"/>
      <c r="T193" s="251"/>
      <c r="U193" s="13"/>
      <c r="V193" s="13"/>
      <c r="W193" s="13"/>
      <c r="X193" s="13"/>
      <c r="Y193" s="13"/>
      <c r="Z193" s="13"/>
      <c r="AA193" s="13"/>
      <c r="AB193" s="13"/>
      <c r="AC193" s="13"/>
      <c r="AD193" s="13"/>
      <c r="AE193" s="13"/>
      <c r="AT193" s="252" t="s">
        <v>273</v>
      </c>
      <c r="AU193" s="252" t="s">
        <v>85</v>
      </c>
      <c r="AV193" s="13" t="s">
        <v>85</v>
      </c>
      <c r="AW193" s="13" t="s">
        <v>32</v>
      </c>
      <c r="AX193" s="13" t="s">
        <v>76</v>
      </c>
      <c r="AY193" s="252" t="s">
        <v>264</v>
      </c>
    </row>
    <row r="194" s="14" customFormat="1">
      <c r="A194" s="14"/>
      <c r="B194" s="253"/>
      <c r="C194" s="254"/>
      <c r="D194" s="243" t="s">
        <v>273</v>
      </c>
      <c r="E194" s="255" t="s">
        <v>1</v>
      </c>
      <c r="F194" s="256" t="s">
        <v>275</v>
      </c>
      <c r="G194" s="254"/>
      <c r="H194" s="257">
        <v>40.396999999999998</v>
      </c>
      <c r="I194" s="258"/>
      <c r="J194" s="254"/>
      <c r="K194" s="254"/>
      <c r="L194" s="259"/>
      <c r="M194" s="260"/>
      <c r="N194" s="261"/>
      <c r="O194" s="261"/>
      <c r="P194" s="261"/>
      <c r="Q194" s="261"/>
      <c r="R194" s="261"/>
      <c r="S194" s="261"/>
      <c r="T194" s="262"/>
      <c r="U194" s="14"/>
      <c r="V194" s="14"/>
      <c r="W194" s="14"/>
      <c r="X194" s="14"/>
      <c r="Y194" s="14"/>
      <c r="Z194" s="14"/>
      <c r="AA194" s="14"/>
      <c r="AB194" s="14"/>
      <c r="AC194" s="14"/>
      <c r="AD194" s="14"/>
      <c r="AE194" s="14"/>
      <c r="AT194" s="263" t="s">
        <v>273</v>
      </c>
      <c r="AU194" s="263" t="s">
        <v>85</v>
      </c>
      <c r="AV194" s="14" t="s">
        <v>271</v>
      </c>
      <c r="AW194" s="14" t="s">
        <v>32</v>
      </c>
      <c r="AX194" s="14" t="s">
        <v>83</v>
      </c>
      <c r="AY194" s="263" t="s">
        <v>264</v>
      </c>
    </row>
    <row r="195" s="2" customFormat="1" ht="16.5" customHeight="1">
      <c r="A195" s="39"/>
      <c r="B195" s="40"/>
      <c r="C195" s="228" t="s">
        <v>342</v>
      </c>
      <c r="D195" s="228" t="s">
        <v>266</v>
      </c>
      <c r="E195" s="229" t="s">
        <v>343</v>
      </c>
      <c r="F195" s="230" t="s">
        <v>344</v>
      </c>
      <c r="G195" s="231" t="s">
        <v>318</v>
      </c>
      <c r="H195" s="232">
        <v>9.9600000000000009</v>
      </c>
      <c r="I195" s="233"/>
      <c r="J195" s="234">
        <f>ROUND(I195*H195,2)</f>
        <v>0</v>
      </c>
      <c r="K195" s="230" t="s">
        <v>270</v>
      </c>
      <c r="L195" s="45"/>
      <c r="M195" s="235" t="s">
        <v>1</v>
      </c>
      <c r="N195" s="236" t="s">
        <v>41</v>
      </c>
      <c r="O195" s="92"/>
      <c r="P195" s="237">
        <f>O195*H195</f>
        <v>0</v>
      </c>
      <c r="Q195" s="237">
        <v>0.0029399999999999999</v>
      </c>
      <c r="R195" s="237">
        <f>Q195*H195</f>
        <v>0.0292824</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271</v>
      </c>
      <c r="BM195" s="239" t="s">
        <v>345</v>
      </c>
    </row>
    <row r="196" s="13" customFormat="1">
      <c r="A196" s="13"/>
      <c r="B196" s="241"/>
      <c r="C196" s="242"/>
      <c r="D196" s="243" t="s">
        <v>273</v>
      </c>
      <c r="E196" s="244" t="s">
        <v>1</v>
      </c>
      <c r="F196" s="245" t="s">
        <v>346</v>
      </c>
      <c r="G196" s="242"/>
      <c r="H196" s="246">
        <v>9.9600000000000009</v>
      </c>
      <c r="I196" s="247"/>
      <c r="J196" s="242"/>
      <c r="K196" s="242"/>
      <c r="L196" s="248"/>
      <c r="M196" s="249"/>
      <c r="N196" s="250"/>
      <c r="O196" s="250"/>
      <c r="P196" s="250"/>
      <c r="Q196" s="250"/>
      <c r="R196" s="250"/>
      <c r="S196" s="250"/>
      <c r="T196" s="251"/>
      <c r="U196" s="13"/>
      <c r="V196" s="13"/>
      <c r="W196" s="13"/>
      <c r="X196" s="13"/>
      <c r="Y196" s="13"/>
      <c r="Z196" s="13"/>
      <c r="AA196" s="13"/>
      <c r="AB196" s="13"/>
      <c r="AC196" s="13"/>
      <c r="AD196" s="13"/>
      <c r="AE196" s="13"/>
      <c r="AT196" s="252" t="s">
        <v>273</v>
      </c>
      <c r="AU196" s="252" t="s">
        <v>85</v>
      </c>
      <c r="AV196" s="13" t="s">
        <v>85</v>
      </c>
      <c r="AW196" s="13" t="s">
        <v>32</v>
      </c>
      <c r="AX196" s="13" t="s">
        <v>76</v>
      </c>
      <c r="AY196" s="252" t="s">
        <v>264</v>
      </c>
    </row>
    <row r="197" s="14" customFormat="1">
      <c r="A197" s="14"/>
      <c r="B197" s="253"/>
      <c r="C197" s="254"/>
      <c r="D197" s="243" t="s">
        <v>273</v>
      </c>
      <c r="E197" s="255" t="s">
        <v>1</v>
      </c>
      <c r="F197" s="256" t="s">
        <v>275</v>
      </c>
      <c r="G197" s="254"/>
      <c r="H197" s="257">
        <v>9.9600000000000009</v>
      </c>
      <c r="I197" s="258"/>
      <c r="J197" s="254"/>
      <c r="K197" s="254"/>
      <c r="L197" s="259"/>
      <c r="M197" s="260"/>
      <c r="N197" s="261"/>
      <c r="O197" s="261"/>
      <c r="P197" s="261"/>
      <c r="Q197" s="261"/>
      <c r="R197" s="261"/>
      <c r="S197" s="261"/>
      <c r="T197" s="262"/>
      <c r="U197" s="14"/>
      <c r="V197" s="14"/>
      <c r="W197" s="14"/>
      <c r="X197" s="14"/>
      <c r="Y197" s="14"/>
      <c r="Z197" s="14"/>
      <c r="AA197" s="14"/>
      <c r="AB197" s="14"/>
      <c r="AC197" s="14"/>
      <c r="AD197" s="14"/>
      <c r="AE197" s="14"/>
      <c r="AT197" s="263" t="s">
        <v>273</v>
      </c>
      <c r="AU197" s="263" t="s">
        <v>85</v>
      </c>
      <c r="AV197" s="14" t="s">
        <v>271</v>
      </c>
      <c r="AW197" s="14" t="s">
        <v>32</v>
      </c>
      <c r="AX197" s="14" t="s">
        <v>83</v>
      </c>
      <c r="AY197" s="263" t="s">
        <v>264</v>
      </c>
    </row>
    <row r="198" s="2" customFormat="1" ht="16.5" customHeight="1">
      <c r="A198" s="39"/>
      <c r="B198" s="40"/>
      <c r="C198" s="228" t="s">
        <v>347</v>
      </c>
      <c r="D198" s="228" t="s">
        <v>266</v>
      </c>
      <c r="E198" s="229" t="s">
        <v>348</v>
      </c>
      <c r="F198" s="230" t="s">
        <v>349</v>
      </c>
      <c r="G198" s="231" t="s">
        <v>318</v>
      </c>
      <c r="H198" s="232">
        <v>9.9600000000000009</v>
      </c>
      <c r="I198" s="233"/>
      <c r="J198" s="234">
        <f>ROUND(I198*H198,2)</f>
        <v>0</v>
      </c>
      <c r="K198" s="230" t="s">
        <v>270</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271</v>
      </c>
      <c r="BM198" s="239" t="s">
        <v>350</v>
      </c>
    </row>
    <row r="199" s="2" customFormat="1" ht="16.5" customHeight="1">
      <c r="A199" s="39"/>
      <c r="B199" s="40"/>
      <c r="C199" s="228" t="s">
        <v>351</v>
      </c>
      <c r="D199" s="228" t="s">
        <v>266</v>
      </c>
      <c r="E199" s="229" t="s">
        <v>352</v>
      </c>
      <c r="F199" s="230" t="s">
        <v>353</v>
      </c>
      <c r="G199" s="231" t="s">
        <v>354</v>
      </c>
      <c r="H199" s="232">
        <v>3.7599999999999998</v>
      </c>
      <c r="I199" s="233"/>
      <c r="J199" s="234">
        <f>ROUND(I199*H199,2)</f>
        <v>0</v>
      </c>
      <c r="K199" s="230" t="s">
        <v>270</v>
      </c>
      <c r="L199" s="45"/>
      <c r="M199" s="235" t="s">
        <v>1</v>
      </c>
      <c r="N199" s="236" t="s">
        <v>41</v>
      </c>
      <c r="O199" s="92"/>
      <c r="P199" s="237">
        <f>O199*H199</f>
        <v>0</v>
      </c>
      <c r="Q199" s="237">
        <v>1.06277</v>
      </c>
      <c r="R199" s="237">
        <f>Q199*H199</f>
        <v>3.9960151999999995</v>
      </c>
      <c r="S199" s="237">
        <v>0</v>
      </c>
      <c r="T199" s="238">
        <f>S199*H199</f>
        <v>0</v>
      </c>
      <c r="U199" s="39"/>
      <c r="V199" s="39"/>
      <c r="W199" s="39"/>
      <c r="X199" s="39"/>
      <c r="Y199" s="39"/>
      <c r="Z199" s="39"/>
      <c r="AA199" s="39"/>
      <c r="AB199" s="39"/>
      <c r="AC199" s="39"/>
      <c r="AD199" s="39"/>
      <c r="AE199" s="39"/>
      <c r="AR199" s="239" t="s">
        <v>271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271</v>
      </c>
      <c r="BM199" s="239" t="s">
        <v>355</v>
      </c>
    </row>
    <row r="200" s="15" customFormat="1">
      <c r="A200" s="15"/>
      <c r="B200" s="264"/>
      <c r="C200" s="265"/>
      <c r="D200" s="243" t="s">
        <v>273</v>
      </c>
      <c r="E200" s="266" t="s">
        <v>1</v>
      </c>
      <c r="F200" s="267" t="s">
        <v>356</v>
      </c>
      <c r="G200" s="265"/>
      <c r="H200" s="266" t="s">
        <v>1</v>
      </c>
      <c r="I200" s="268"/>
      <c r="J200" s="265"/>
      <c r="K200" s="265"/>
      <c r="L200" s="269"/>
      <c r="M200" s="270"/>
      <c r="N200" s="271"/>
      <c r="O200" s="271"/>
      <c r="P200" s="271"/>
      <c r="Q200" s="271"/>
      <c r="R200" s="271"/>
      <c r="S200" s="271"/>
      <c r="T200" s="272"/>
      <c r="U200" s="15"/>
      <c r="V200" s="15"/>
      <c r="W200" s="15"/>
      <c r="X200" s="15"/>
      <c r="Y200" s="15"/>
      <c r="Z200" s="15"/>
      <c r="AA200" s="15"/>
      <c r="AB200" s="15"/>
      <c r="AC200" s="15"/>
      <c r="AD200" s="15"/>
      <c r="AE200" s="15"/>
      <c r="AT200" s="273" t="s">
        <v>273</v>
      </c>
      <c r="AU200" s="273" t="s">
        <v>85</v>
      </c>
      <c r="AV200" s="15" t="s">
        <v>83</v>
      </c>
      <c r="AW200" s="15" t="s">
        <v>32</v>
      </c>
      <c r="AX200" s="15" t="s">
        <v>76</v>
      </c>
      <c r="AY200" s="273" t="s">
        <v>264</v>
      </c>
    </row>
    <row r="201" s="13" customFormat="1">
      <c r="A201" s="13"/>
      <c r="B201" s="241"/>
      <c r="C201" s="242"/>
      <c r="D201" s="243" t="s">
        <v>273</v>
      </c>
      <c r="E201" s="244" t="s">
        <v>1</v>
      </c>
      <c r="F201" s="245" t="s">
        <v>357</v>
      </c>
      <c r="G201" s="242"/>
      <c r="H201" s="246">
        <v>3.7599999999999998</v>
      </c>
      <c r="I201" s="247"/>
      <c r="J201" s="242"/>
      <c r="K201" s="242"/>
      <c r="L201" s="248"/>
      <c r="M201" s="249"/>
      <c r="N201" s="250"/>
      <c r="O201" s="250"/>
      <c r="P201" s="250"/>
      <c r="Q201" s="250"/>
      <c r="R201" s="250"/>
      <c r="S201" s="250"/>
      <c r="T201" s="251"/>
      <c r="U201" s="13"/>
      <c r="V201" s="13"/>
      <c r="W201" s="13"/>
      <c r="X201" s="13"/>
      <c r="Y201" s="13"/>
      <c r="Z201" s="13"/>
      <c r="AA201" s="13"/>
      <c r="AB201" s="13"/>
      <c r="AC201" s="13"/>
      <c r="AD201" s="13"/>
      <c r="AE201" s="13"/>
      <c r="AT201" s="252" t="s">
        <v>273</v>
      </c>
      <c r="AU201" s="252" t="s">
        <v>85</v>
      </c>
      <c r="AV201" s="13" t="s">
        <v>85</v>
      </c>
      <c r="AW201" s="13" t="s">
        <v>32</v>
      </c>
      <c r="AX201" s="13" t="s">
        <v>76</v>
      </c>
      <c r="AY201" s="252" t="s">
        <v>264</v>
      </c>
    </row>
    <row r="202" s="14" customFormat="1">
      <c r="A202" s="14"/>
      <c r="B202" s="253"/>
      <c r="C202" s="254"/>
      <c r="D202" s="243" t="s">
        <v>273</v>
      </c>
      <c r="E202" s="255" t="s">
        <v>1</v>
      </c>
      <c r="F202" s="256" t="s">
        <v>275</v>
      </c>
      <c r="G202" s="254"/>
      <c r="H202" s="257">
        <v>3.7599999999999998</v>
      </c>
      <c r="I202" s="258"/>
      <c r="J202" s="254"/>
      <c r="K202" s="254"/>
      <c r="L202" s="259"/>
      <c r="M202" s="260"/>
      <c r="N202" s="261"/>
      <c r="O202" s="261"/>
      <c r="P202" s="261"/>
      <c r="Q202" s="261"/>
      <c r="R202" s="261"/>
      <c r="S202" s="261"/>
      <c r="T202" s="262"/>
      <c r="U202" s="14"/>
      <c r="V202" s="14"/>
      <c r="W202" s="14"/>
      <c r="X202" s="14"/>
      <c r="Y202" s="14"/>
      <c r="Z202" s="14"/>
      <c r="AA202" s="14"/>
      <c r="AB202" s="14"/>
      <c r="AC202" s="14"/>
      <c r="AD202" s="14"/>
      <c r="AE202" s="14"/>
      <c r="AT202" s="263" t="s">
        <v>273</v>
      </c>
      <c r="AU202" s="263" t="s">
        <v>85</v>
      </c>
      <c r="AV202" s="14" t="s">
        <v>271</v>
      </c>
      <c r="AW202" s="14" t="s">
        <v>32</v>
      </c>
      <c r="AX202" s="14" t="s">
        <v>83</v>
      </c>
      <c r="AY202" s="263" t="s">
        <v>264</v>
      </c>
    </row>
    <row r="203" s="2" customFormat="1" ht="16.5" customHeight="1">
      <c r="A203" s="39"/>
      <c r="B203" s="40"/>
      <c r="C203" s="228" t="s">
        <v>358</v>
      </c>
      <c r="D203" s="228" t="s">
        <v>266</v>
      </c>
      <c r="E203" s="229" t="s">
        <v>359</v>
      </c>
      <c r="F203" s="230" t="s">
        <v>360</v>
      </c>
      <c r="G203" s="231" t="s">
        <v>278</v>
      </c>
      <c r="H203" s="232">
        <v>33.968000000000004</v>
      </c>
      <c r="I203" s="233"/>
      <c r="J203" s="234">
        <f>ROUND(I203*H203,2)</f>
        <v>0</v>
      </c>
      <c r="K203" s="230" t="s">
        <v>270</v>
      </c>
      <c r="L203" s="45"/>
      <c r="M203" s="235" t="s">
        <v>1</v>
      </c>
      <c r="N203" s="236" t="s">
        <v>41</v>
      </c>
      <c r="O203" s="92"/>
      <c r="P203" s="237">
        <f>O203*H203</f>
        <v>0</v>
      </c>
      <c r="Q203" s="237">
        <v>2.5018699999999998</v>
      </c>
      <c r="R203" s="237">
        <f>Q203*H203</f>
        <v>84.983520159999998</v>
      </c>
      <c r="S203" s="237">
        <v>0</v>
      </c>
      <c r="T203" s="238">
        <f>S203*H203</f>
        <v>0</v>
      </c>
      <c r="U203" s="39"/>
      <c r="V203" s="39"/>
      <c r="W203" s="39"/>
      <c r="X203" s="39"/>
      <c r="Y203" s="39"/>
      <c r="Z203" s="39"/>
      <c r="AA203" s="39"/>
      <c r="AB203" s="39"/>
      <c r="AC203" s="39"/>
      <c r="AD203" s="39"/>
      <c r="AE203" s="39"/>
      <c r="AR203" s="239" t="s">
        <v>271</v>
      </c>
      <c r="AT203" s="239" t="s">
        <v>266</v>
      </c>
      <c r="AU203" s="239" t="s">
        <v>85</v>
      </c>
      <c r="AY203" s="18" t="s">
        <v>264</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271</v>
      </c>
      <c r="BM203" s="239" t="s">
        <v>361</v>
      </c>
    </row>
    <row r="204" s="2" customFormat="1">
      <c r="A204" s="39"/>
      <c r="B204" s="40"/>
      <c r="C204" s="41"/>
      <c r="D204" s="243" t="s">
        <v>339</v>
      </c>
      <c r="E204" s="41"/>
      <c r="F204" s="295" t="s">
        <v>340</v>
      </c>
      <c r="G204" s="41"/>
      <c r="H204" s="41"/>
      <c r="I204" s="296"/>
      <c r="J204" s="41"/>
      <c r="K204" s="41"/>
      <c r="L204" s="45"/>
      <c r="M204" s="297"/>
      <c r="N204" s="298"/>
      <c r="O204" s="92"/>
      <c r="P204" s="92"/>
      <c r="Q204" s="92"/>
      <c r="R204" s="92"/>
      <c r="S204" s="92"/>
      <c r="T204" s="93"/>
      <c r="U204" s="39"/>
      <c r="V204" s="39"/>
      <c r="W204" s="39"/>
      <c r="X204" s="39"/>
      <c r="Y204" s="39"/>
      <c r="Z204" s="39"/>
      <c r="AA204" s="39"/>
      <c r="AB204" s="39"/>
      <c r="AC204" s="39"/>
      <c r="AD204" s="39"/>
      <c r="AE204" s="39"/>
      <c r="AT204" s="18" t="s">
        <v>339</v>
      </c>
      <c r="AU204" s="18" t="s">
        <v>85</v>
      </c>
    </row>
    <row r="205" s="15" customFormat="1">
      <c r="A205" s="15"/>
      <c r="B205" s="264"/>
      <c r="C205" s="265"/>
      <c r="D205" s="243" t="s">
        <v>273</v>
      </c>
      <c r="E205" s="266" t="s">
        <v>1</v>
      </c>
      <c r="F205" s="267" t="s">
        <v>362</v>
      </c>
      <c r="G205" s="265"/>
      <c r="H205" s="266" t="s">
        <v>1</v>
      </c>
      <c r="I205" s="268"/>
      <c r="J205" s="265"/>
      <c r="K205" s="265"/>
      <c r="L205" s="269"/>
      <c r="M205" s="270"/>
      <c r="N205" s="271"/>
      <c r="O205" s="271"/>
      <c r="P205" s="271"/>
      <c r="Q205" s="271"/>
      <c r="R205" s="271"/>
      <c r="S205" s="271"/>
      <c r="T205" s="272"/>
      <c r="U205" s="15"/>
      <c r="V205" s="15"/>
      <c r="W205" s="15"/>
      <c r="X205" s="15"/>
      <c r="Y205" s="15"/>
      <c r="Z205" s="15"/>
      <c r="AA205" s="15"/>
      <c r="AB205" s="15"/>
      <c r="AC205" s="15"/>
      <c r="AD205" s="15"/>
      <c r="AE205" s="15"/>
      <c r="AT205" s="273" t="s">
        <v>273</v>
      </c>
      <c r="AU205" s="273" t="s">
        <v>85</v>
      </c>
      <c r="AV205" s="15" t="s">
        <v>83</v>
      </c>
      <c r="AW205" s="15" t="s">
        <v>32</v>
      </c>
      <c r="AX205" s="15" t="s">
        <v>76</v>
      </c>
      <c r="AY205" s="273" t="s">
        <v>264</v>
      </c>
    </row>
    <row r="206" s="13" customFormat="1">
      <c r="A206" s="13"/>
      <c r="B206" s="241"/>
      <c r="C206" s="242"/>
      <c r="D206" s="243" t="s">
        <v>273</v>
      </c>
      <c r="E206" s="244" t="s">
        <v>1</v>
      </c>
      <c r="F206" s="245" t="s">
        <v>363</v>
      </c>
      <c r="G206" s="242"/>
      <c r="H206" s="246">
        <v>23.295999999999999</v>
      </c>
      <c r="I206" s="247"/>
      <c r="J206" s="242"/>
      <c r="K206" s="242"/>
      <c r="L206" s="248"/>
      <c r="M206" s="249"/>
      <c r="N206" s="250"/>
      <c r="O206" s="250"/>
      <c r="P206" s="250"/>
      <c r="Q206" s="250"/>
      <c r="R206" s="250"/>
      <c r="S206" s="250"/>
      <c r="T206" s="251"/>
      <c r="U206" s="13"/>
      <c r="V206" s="13"/>
      <c r="W206" s="13"/>
      <c r="X206" s="13"/>
      <c r="Y206" s="13"/>
      <c r="Z206" s="13"/>
      <c r="AA206" s="13"/>
      <c r="AB206" s="13"/>
      <c r="AC206" s="13"/>
      <c r="AD206" s="13"/>
      <c r="AE206" s="13"/>
      <c r="AT206" s="252" t="s">
        <v>273</v>
      </c>
      <c r="AU206" s="252" t="s">
        <v>85</v>
      </c>
      <c r="AV206" s="13" t="s">
        <v>85</v>
      </c>
      <c r="AW206" s="13" t="s">
        <v>32</v>
      </c>
      <c r="AX206" s="13" t="s">
        <v>76</v>
      </c>
      <c r="AY206" s="252" t="s">
        <v>264</v>
      </c>
    </row>
    <row r="207" s="13" customFormat="1">
      <c r="A207" s="13"/>
      <c r="B207" s="241"/>
      <c r="C207" s="242"/>
      <c r="D207" s="243" t="s">
        <v>273</v>
      </c>
      <c r="E207" s="244" t="s">
        <v>1</v>
      </c>
      <c r="F207" s="245" t="s">
        <v>364</v>
      </c>
      <c r="G207" s="242"/>
      <c r="H207" s="246">
        <v>8.4039999999999999</v>
      </c>
      <c r="I207" s="247"/>
      <c r="J207" s="242"/>
      <c r="K207" s="242"/>
      <c r="L207" s="248"/>
      <c r="M207" s="249"/>
      <c r="N207" s="250"/>
      <c r="O207" s="250"/>
      <c r="P207" s="250"/>
      <c r="Q207" s="250"/>
      <c r="R207" s="250"/>
      <c r="S207" s="250"/>
      <c r="T207" s="251"/>
      <c r="U207" s="13"/>
      <c r="V207" s="13"/>
      <c r="W207" s="13"/>
      <c r="X207" s="13"/>
      <c r="Y207" s="13"/>
      <c r="Z207" s="13"/>
      <c r="AA207" s="13"/>
      <c r="AB207" s="13"/>
      <c r="AC207" s="13"/>
      <c r="AD207" s="13"/>
      <c r="AE207" s="13"/>
      <c r="AT207" s="252" t="s">
        <v>273</v>
      </c>
      <c r="AU207" s="252" t="s">
        <v>85</v>
      </c>
      <c r="AV207" s="13" t="s">
        <v>85</v>
      </c>
      <c r="AW207" s="13" t="s">
        <v>32</v>
      </c>
      <c r="AX207" s="13" t="s">
        <v>76</v>
      </c>
      <c r="AY207" s="252" t="s">
        <v>264</v>
      </c>
    </row>
    <row r="208" s="13" customFormat="1">
      <c r="A208" s="13"/>
      <c r="B208" s="241"/>
      <c r="C208" s="242"/>
      <c r="D208" s="243" t="s">
        <v>273</v>
      </c>
      <c r="E208" s="244" t="s">
        <v>1</v>
      </c>
      <c r="F208" s="245" t="s">
        <v>365</v>
      </c>
      <c r="G208" s="242"/>
      <c r="H208" s="246">
        <v>2.2679999999999998</v>
      </c>
      <c r="I208" s="247"/>
      <c r="J208" s="242"/>
      <c r="K208" s="242"/>
      <c r="L208" s="248"/>
      <c r="M208" s="249"/>
      <c r="N208" s="250"/>
      <c r="O208" s="250"/>
      <c r="P208" s="250"/>
      <c r="Q208" s="250"/>
      <c r="R208" s="250"/>
      <c r="S208" s="250"/>
      <c r="T208" s="251"/>
      <c r="U208" s="13"/>
      <c r="V208" s="13"/>
      <c r="W208" s="13"/>
      <c r="X208" s="13"/>
      <c r="Y208" s="13"/>
      <c r="Z208" s="13"/>
      <c r="AA208" s="13"/>
      <c r="AB208" s="13"/>
      <c r="AC208" s="13"/>
      <c r="AD208" s="13"/>
      <c r="AE208" s="13"/>
      <c r="AT208" s="252" t="s">
        <v>273</v>
      </c>
      <c r="AU208" s="252" t="s">
        <v>85</v>
      </c>
      <c r="AV208" s="13" t="s">
        <v>85</v>
      </c>
      <c r="AW208" s="13" t="s">
        <v>32</v>
      </c>
      <c r="AX208" s="13" t="s">
        <v>76</v>
      </c>
      <c r="AY208" s="252" t="s">
        <v>264</v>
      </c>
    </row>
    <row r="209" s="14" customFormat="1">
      <c r="A209" s="14"/>
      <c r="B209" s="253"/>
      <c r="C209" s="254"/>
      <c r="D209" s="243" t="s">
        <v>273</v>
      </c>
      <c r="E209" s="255" t="s">
        <v>1</v>
      </c>
      <c r="F209" s="256" t="s">
        <v>275</v>
      </c>
      <c r="G209" s="254"/>
      <c r="H209" s="257">
        <v>33.968000000000004</v>
      </c>
      <c r="I209" s="258"/>
      <c r="J209" s="254"/>
      <c r="K209" s="254"/>
      <c r="L209" s="259"/>
      <c r="M209" s="260"/>
      <c r="N209" s="261"/>
      <c r="O209" s="261"/>
      <c r="P209" s="261"/>
      <c r="Q209" s="261"/>
      <c r="R209" s="261"/>
      <c r="S209" s="261"/>
      <c r="T209" s="262"/>
      <c r="U209" s="14"/>
      <c r="V209" s="14"/>
      <c r="W209" s="14"/>
      <c r="X209" s="14"/>
      <c r="Y209" s="14"/>
      <c r="Z209" s="14"/>
      <c r="AA209" s="14"/>
      <c r="AB209" s="14"/>
      <c r="AC209" s="14"/>
      <c r="AD209" s="14"/>
      <c r="AE209" s="14"/>
      <c r="AT209" s="263" t="s">
        <v>273</v>
      </c>
      <c r="AU209" s="263" t="s">
        <v>85</v>
      </c>
      <c r="AV209" s="14" t="s">
        <v>271</v>
      </c>
      <c r="AW209" s="14" t="s">
        <v>32</v>
      </c>
      <c r="AX209" s="14" t="s">
        <v>83</v>
      </c>
      <c r="AY209" s="263" t="s">
        <v>264</v>
      </c>
    </row>
    <row r="210" s="2" customFormat="1" ht="16.5" customHeight="1">
      <c r="A210" s="39"/>
      <c r="B210" s="40"/>
      <c r="C210" s="228" t="s">
        <v>366</v>
      </c>
      <c r="D210" s="228" t="s">
        <v>266</v>
      </c>
      <c r="E210" s="229" t="s">
        <v>367</v>
      </c>
      <c r="F210" s="230" t="s">
        <v>368</v>
      </c>
      <c r="G210" s="231" t="s">
        <v>318</v>
      </c>
      <c r="H210" s="232">
        <v>112.31999999999999</v>
      </c>
      <c r="I210" s="233"/>
      <c r="J210" s="234">
        <f>ROUND(I210*H210,2)</f>
        <v>0</v>
      </c>
      <c r="K210" s="230" t="s">
        <v>270</v>
      </c>
      <c r="L210" s="45"/>
      <c r="M210" s="235" t="s">
        <v>1</v>
      </c>
      <c r="N210" s="236" t="s">
        <v>41</v>
      </c>
      <c r="O210" s="92"/>
      <c r="P210" s="237">
        <f>O210*H210</f>
        <v>0</v>
      </c>
      <c r="Q210" s="237">
        <v>0.0026900000000000001</v>
      </c>
      <c r="R210" s="237">
        <f>Q210*H210</f>
        <v>0.30214079999999999</v>
      </c>
      <c r="S210" s="237">
        <v>0</v>
      </c>
      <c r="T210" s="238">
        <f>S210*H210</f>
        <v>0</v>
      </c>
      <c r="U210" s="39"/>
      <c r="V210" s="39"/>
      <c r="W210" s="39"/>
      <c r="X210" s="39"/>
      <c r="Y210" s="39"/>
      <c r="Z210" s="39"/>
      <c r="AA210" s="39"/>
      <c r="AB210" s="39"/>
      <c r="AC210" s="39"/>
      <c r="AD210" s="39"/>
      <c r="AE210" s="39"/>
      <c r="AR210" s="239" t="s">
        <v>271</v>
      </c>
      <c r="AT210" s="239" t="s">
        <v>266</v>
      </c>
      <c r="AU210" s="239" t="s">
        <v>85</v>
      </c>
      <c r="AY210" s="18" t="s">
        <v>264</v>
      </c>
      <c r="BE210" s="240">
        <f>IF(N210="základní",J210,0)</f>
        <v>0</v>
      </c>
      <c r="BF210" s="240">
        <f>IF(N210="snížená",J210,0)</f>
        <v>0</v>
      </c>
      <c r="BG210" s="240">
        <f>IF(N210="zákl. přenesená",J210,0)</f>
        <v>0</v>
      </c>
      <c r="BH210" s="240">
        <f>IF(N210="sníž. přenesená",J210,0)</f>
        <v>0</v>
      </c>
      <c r="BI210" s="240">
        <f>IF(N210="nulová",J210,0)</f>
        <v>0</v>
      </c>
      <c r="BJ210" s="18" t="s">
        <v>83</v>
      </c>
      <c r="BK210" s="240">
        <f>ROUND(I210*H210,2)</f>
        <v>0</v>
      </c>
      <c r="BL210" s="18" t="s">
        <v>271</v>
      </c>
      <c r="BM210" s="239" t="s">
        <v>369</v>
      </c>
    </row>
    <row r="211" s="15" customFormat="1">
      <c r="A211" s="15"/>
      <c r="B211" s="264"/>
      <c r="C211" s="265"/>
      <c r="D211" s="243" t="s">
        <v>273</v>
      </c>
      <c r="E211" s="266" t="s">
        <v>1</v>
      </c>
      <c r="F211" s="267" t="s">
        <v>362</v>
      </c>
      <c r="G211" s="265"/>
      <c r="H211" s="266" t="s">
        <v>1</v>
      </c>
      <c r="I211" s="268"/>
      <c r="J211" s="265"/>
      <c r="K211" s="265"/>
      <c r="L211" s="269"/>
      <c r="M211" s="270"/>
      <c r="N211" s="271"/>
      <c r="O211" s="271"/>
      <c r="P211" s="271"/>
      <c r="Q211" s="271"/>
      <c r="R211" s="271"/>
      <c r="S211" s="271"/>
      <c r="T211" s="272"/>
      <c r="U211" s="15"/>
      <c r="V211" s="15"/>
      <c r="W211" s="15"/>
      <c r="X211" s="15"/>
      <c r="Y211" s="15"/>
      <c r="Z211" s="15"/>
      <c r="AA211" s="15"/>
      <c r="AB211" s="15"/>
      <c r="AC211" s="15"/>
      <c r="AD211" s="15"/>
      <c r="AE211" s="15"/>
      <c r="AT211" s="273" t="s">
        <v>273</v>
      </c>
      <c r="AU211" s="273" t="s">
        <v>85</v>
      </c>
      <c r="AV211" s="15" t="s">
        <v>83</v>
      </c>
      <c r="AW211" s="15" t="s">
        <v>32</v>
      </c>
      <c r="AX211" s="15" t="s">
        <v>76</v>
      </c>
      <c r="AY211" s="273" t="s">
        <v>264</v>
      </c>
    </row>
    <row r="212" s="13" customFormat="1">
      <c r="A212" s="13"/>
      <c r="B212" s="241"/>
      <c r="C212" s="242"/>
      <c r="D212" s="243" t="s">
        <v>273</v>
      </c>
      <c r="E212" s="244" t="s">
        <v>1</v>
      </c>
      <c r="F212" s="245" t="s">
        <v>370</v>
      </c>
      <c r="G212" s="242"/>
      <c r="H212" s="246">
        <v>71.680000000000007</v>
      </c>
      <c r="I212" s="247"/>
      <c r="J212" s="242"/>
      <c r="K212" s="242"/>
      <c r="L212" s="248"/>
      <c r="M212" s="249"/>
      <c r="N212" s="250"/>
      <c r="O212" s="250"/>
      <c r="P212" s="250"/>
      <c r="Q212" s="250"/>
      <c r="R212" s="250"/>
      <c r="S212" s="250"/>
      <c r="T212" s="251"/>
      <c r="U212" s="13"/>
      <c r="V212" s="13"/>
      <c r="W212" s="13"/>
      <c r="X212" s="13"/>
      <c r="Y212" s="13"/>
      <c r="Z212" s="13"/>
      <c r="AA212" s="13"/>
      <c r="AB212" s="13"/>
      <c r="AC212" s="13"/>
      <c r="AD212" s="13"/>
      <c r="AE212" s="13"/>
      <c r="AT212" s="252" t="s">
        <v>273</v>
      </c>
      <c r="AU212" s="252" t="s">
        <v>85</v>
      </c>
      <c r="AV212" s="13" t="s">
        <v>85</v>
      </c>
      <c r="AW212" s="13" t="s">
        <v>32</v>
      </c>
      <c r="AX212" s="13" t="s">
        <v>76</v>
      </c>
      <c r="AY212" s="252" t="s">
        <v>264</v>
      </c>
    </row>
    <row r="213" s="13" customFormat="1">
      <c r="A213" s="13"/>
      <c r="B213" s="241"/>
      <c r="C213" s="242"/>
      <c r="D213" s="243" t="s">
        <v>273</v>
      </c>
      <c r="E213" s="244" t="s">
        <v>1</v>
      </c>
      <c r="F213" s="245" t="s">
        <v>371</v>
      </c>
      <c r="G213" s="242"/>
      <c r="H213" s="246">
        <v>30.559999999999999</v>
      </c>
      <c r="I213" s="247"/>
      <c r="J213" s="242"/>
      <c r="K213" s="242"/>
      <c r="L213" s="248"/>
      <c r="M213" s="249"/>
      <c r="N213" s="250"/>
      <c r="O213" s="250"/>
      <c r="P213" s="250"/>
      <c r="Q213" s="250"/>
      <c r="R213" s="250"/>
      <c r="S213" s="250"/>
      <c r="T213" s="251"/>
      <c r="U213" s="13"/>
      <c r="V213" s="13"/>
      <c r="W213" s="13"/>
      <c r="X213" s="13"/>
      <c r="Y213" s="13"/>
      <c r="Z213" s="13"/>
      <c r="AA213" s="13"/>
      <c r="AB213" s="13"/>
      <c r="AC213" s="13"/>
      <c r="AD213" s="13"/>
      <c r="AE213" s="13"/>
      <c r="AT213" s="252" t="s">
        <v>273</v>
      </c>
      <c r="AU213" s="252" t="s">
        <v>85</v>
      </c>
      <c r="AV213" s="13" t="s">
        <v>85</v>
      </c>
      <c r="AW213" s="13" t="s">
        <v>32</v>
      </c>
      <c r="AX213" s="13" t="s">
        <v>76</v>
      </c>
      <c r="AY213" s="252" t="s">
        <v>264</v>
      </c>
    </row>
    <row r="214" s="13" customFormat="1">
      <c r="A214" s="13"/>
      <c r="B214" s="241"/>
      <c r="C214" s="242"/>
      <c r="D214" s="243" t="s">
        <v>273</v>
      </c>
      <c r="E214" s="244" t="s">
        <v>1</v>
      </c>
      <c r="F214" s="245" t="s">
        <v>372</v>
      </c>
      <c r="G214" s="242"/>
      <c r="H214" s="246">
        <v>10.08</v>
      </c>
      <c r="I214" s="247"/>
      <c r="J214" s="242"/>
      <c r="K214" s="242"/>
      <c r="L214" s="248"/>
      <c r="M214" s="249"/>
      <c r="N214" s="250"/>
      <c r="O214" s="250"/>
      <c r="P214" s="250"/>
      <c r="Q214" s="250"/>
      <c r="R214" s="250"/>
      <c r="S214" s="250"/>
      <c r="T214" s="251"/>
      <c r="U214" s="13"/>
      <c r="V214" s="13"/>
      <c r="W214" s="13"/>
      <c r="X214" s="13"/>
      <c r="Y214" s="13"/>
      <c r="Z214" s="13"/>
      <c r="AA214" s="13"/>
      <c r="AB214" s="13"/>
      <c r="AC214" s="13"/>
      <c r="AD214" s="13"/>
      <c r="AE214" s="13"/>
      <c r="AT214" s="252" t="s">
        <v>273</v>
      </c>
      <c r="AU214" s="252" t="s">
        <v>85</v>
      </c>
      <c r="AV214" s="13" t="s">
        <v>85</v>
      </c>
      <c r="AW214" s="13" t="s">
        <v>32</v>
      </c>
      <c r="AX214" s="13" t="s">
        <v>76</v>
      </c>
      <c r="AY214" s="252" t="s">
        <v>264</v>
      </c>
    </row>
    <row r="215" s="14" customFormat="1">
      <c r="A215" s="14"/>
      <c r="B215" s="253"/>
      <c r="C215" s="254"/>
      <c r="D215" s="243" t="s">
        <v>273</v>
      </c>
      <c r="E215" s="255" t="s">
        <v>1</v>
      </c>
      <c r="F215" s="256" t="s">
        <v>275</v>
      </c>
      <c r="G215" s="254"/>
      <c r="H215" s="257">
        <v>112.31999999999999</v>
      </c>
      <c r="I215" s="258"/>
      <c r="J215" s="254"/>
      <c r="K215" s="254"/>
      <c r="L215" s="259"/>
      <c r="M215" s="260"/>
      <c r="N215" s="261"/>
      <c r="O215" s="261"/>
      <c r="P215" s="261"/>
      <c r="Q215" s="261"/>
      <c r="R215" s="261"/>
      <c r="S215" s="261"/>
      <c r="T215" s="262"/>
      <c r="U215" s="14"/>
      <c r="V215" s="14"/>
      <c r="W215" s="14"/>
      <c r="X215" s="14"/>
      <c r="Y215" s="14"/>
      <c r="Z215" s="14"/>
      <c r="AA215" s="14"/>
      <c r="AB215" s="14"/>
      <c r="AC215" s="14"/>
      <c r="AD215" s="14"/>
      <c r="AE215" s="14"/>
      <c r="AT215" s="263" t="s">
        <v>273</v>
      </c>
      <c r="AU215" s="263" t="s">
        <v>85</v>
      </c>
      <c r="AV215" s="14" t="s">
        <v>271</v>
      </c>
      <c r="AW215" s="14" t="s">
        <v>32</v>
      </c>
      <c r="AX215" s="14" t="s">
        <v>83</v>
      </c>
      <c r="AY215" s="263" t="s">
        <v>264</v>
      </c>
    </row>
    <row r="216" s="2" customFormat="1" ht="16.5" customHeight="1">
      <c r="A216" s="39"/>
      <c r="B216" s="40"/>
      <c r="C216" s="228" t="s">
        <v>373</v>
      </c>
      <c r="D216" s="228" t="s">
        <v>266</v>
      </c>
      <c r="E216" s="229" t="s">
        <v>374</v>
      </c>
      <c r="F216" s="230" t="s">
        <v>375</v>
      </c>
      <c r="G216" s="231" t="s">
        <v>318</v>
      </c>
      <c r="H216" s="232">
        <v>112.31999999999999</v>
      </c>
      <c r="I216" s="233"/>
      <c r="J216" s="234">
        <f>ROUND(I216*H216,2)</f>
        <v>0</v>
      </c>
      <c r="K216" s="230" t="s">
        <v>270</v>
      </c>
      <c r="L216" s="45"/>
      <c r="M216" s="235" t="s">
        <v>1</v>
      </c>
      <c r="N216" s="236" t="s">
        <v>41</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271</v>
      </c>
      <c r="AT216" s="239" t="s">
        <v>266</v>
      </c>
      <c r="AU216" s="239" t="s">
        <v>85</v>
      </c>
      <c r="AY216" s="18" t="s">
        <v>264</v>
      </c>
      <c r="BE216" s="240">
        <f>IF(N216="základní",J216,0)</f>
        <v>0</v>
      </c>
      <c r="BF216" s="240">
        <f>IF(N216="snížená",J216,0)</f>
        <v>0</v>
      </c>
      <c r="BG216" s="240">
        <f>IF(N216="zákl. přenesená",J216,0)</f>
        <v>0</v>
      </c>
      <c r="BH216" s="240">
        <f>IF(N216="sníž. přenesená",J216,0)</f>
        <v>0</v>
      </c>
      <c r="BI216" s="240">
        <f>IF(N216="nulová",J216,0)</f>
        <v>0</v>
      </c>
      <c r="BJ216" s="18" t="s">
        <v>83</v>
      </c>
      <c r="BK216" s="240">
        <f>ROUND(I216*H216,2)</f>
        <v>0</v>
      </c>
      <c r="BL216" s="18" t="s">
        <v>271</v>
      </c>
      <c r="BM216" s="239" t="s">
        <v>376</v>
      </c>
    </row>
    <row r="217" s="2" customFormat="1" ht="16.5" customHeight="1">
      <c r="A217" s="39"/>
      <c r="B217" s="40"/>
      <c r="C217" s="228" t="s">
        <v>377</v>
      </c>
      <c r="D217" s="228" t="s">
        <v>266</v>
      </c>
      <c r="E217" s="229" t="s">
        <v>378</v>
      </c>
      <c r="F217" s="230" t="s">
        <v>379</v>
      </c>
      <c r="G217" s="231" t="s">
        <v>354</v>
      </c>
      <c r="H217" s="232">
        <v>4.6749999999999998</v>
      </c>
      <c r="I217" s="233"/>
      <c r="J217" s="234">
        <f>ROUND(I217*H217,2)</f>
        <v>0</v>
      </c>
      <c r="K217" s="230" t="s">
        <v>270</v>
      </c>
      <c r="L217" s="45"/>
      <c r="M217" s="235" t="s">
        <v>1</v>
      </c>
      <c r="N217" s="236" t="s">
        <v>41</v>
      </c>
      <c r="O217" s="92"/>
      <c r="P217" s="237">
        <f>O217*H217</f>
        <v>0</v>
      </c>
      <c r="Q217" s="237">
        <v>1.0606199999999999</v>
      </c>
      <c r="R217" s="237">
        <f>Q217*H217</f>
        <v>4.9583984999999995</v>
      </c>
      <c r="S217" s="237">
        <v>0</v>
      </c>
      <c r="T217" s="238">
        <f>S217*H217</f>
        <v>0</v>
      </c>
      <c r="U217" s="39"/>
      <c r="V217" s="39"/>
      <c r="W217" s="39"/>
      <c r="X217" s="39"/>
      <c r="Y217" s="39"/>
      <c r="Z217" s="39"/>
      <c r="AA217" s="39"/>
      <c r="AB217" s="39"/>
      <c r="AC217" s="39"/>
      <c r="AD217" s="39"/>
      <c r="AE217" s="39"/>
      <c r="AR217" s="239" t="s">
        <v>271</v>
      </c>
      <c r="AT217" s="239" t="s">
        <v>266</v>
      </c>
      <c r="AU217" s="239" t="s">
        <v>85</v>
      </c>
      <c r="AY217" s="18" t="s">
        <v>264</v>
      </c>
      <c r="BE217" s="240">
        <f>IF(N217="základní",J217,0)</f>
        <v>0</v>
      </c>
      <c r="BF217" s="240">
        <f>IF(N217="snížená",J217,0)</f>
        <v>0</v>
      </c>
      <c r="BG217" s="240">
        <f>IF(N217="zákl. přenesená",J217,0)</f>
        <v>0</v>
      </c>
      <c r="BH217" s="240">
        <f>IF(N217="sníž. přenesená",J217,0)</f>
        <v>0</v>
      </c>
      <c r="BI217" s="240">
        <f>IF(N217="nulová",J217,0)</f>
        <v>0</v>
      </c>
      <c r="BJ217" s="18" t="s">
        <v>83</v>
      </c>
      <c r="BK217" s="240">
        <f>ROUND(I217*H217,2)</f>
        <v>0</v>
      </c>
      <c r="BL217" s="18" t="s">
        <v>271</v>
      </c>
      <c r="BM217" s="239" t="s">
        <v>380</v>
      </c>
    </row>
    <row r="218" s="15" customFormat="1">
      <c r="A218" s="15"/>
      <c r="B218" s="264"/>
      <c r="C218" s="265"/>
      <c r="D218" s="243" t="s">
        <v>273</v>
      </c>
      <c r="E218" s="266" t="s">
        <v>1</v>
      </c>
      <c r="F218" s="267" t="s">
        <v>356</v>
      </c>
      <c r="G218" s="265"/>
      <c r="H218" s="266" t="s">
        <v>1</v>
      </c>
      <c r="I218" s="268"/>
      <c r="J218" s="265"/>
      <c r="K218" s="265"/>
      <c r="L218" s="269"/>
      <c r="M218" s="270"/>
      <c r="N218" s="271"/>
      <c r="O218" s="271"/>
      <c r="P218" s="271"/>
      <c r="Q218" s="271"/>
      <c r="R218" s="271"/>
      <c r="S218" s="271"/>
      <c r="T218" s="272"/>
      <c r="U218" s="15"/>
      <c r="V218" s="15"/>
      <c r="W218" s="15"/>
      <c r="X218" s="15"/>
      <c r="Y218" s="15"/>
      <c r="Z218" s="15"/>
      <c r="AA218" s="15"/>
      <c r="AB218" s="15"/>
      <c r="AC218" s="15"/>
      <c r="AD218" s="15"/>
      <c r="AE218" s="15"/>
      <c r="AT218" s="273" t="s">
        <v>273</v>
      </c>
      <c r="AU218" s="273" t="s">
        <v>85</v>
      </c>
      <c r="AV218" s="15" t="s">
        <v>83</v>
      </c>
      <c r="AW218" s="15" t="s">
        <v>32</v>
      </c>
      <c r="AX218" s="15" t="s">
        <v>76</v>
      </c>
      <c r="AY218" s="273" t="s">
        <v>264</v>
      </c>
    </row>
    <row r="219" s="13" customFormat="1">
      <c r="A219" s="13"/>
      <c r="B219" s="241"/>
      <c r="C219" s="242"/>
      <c r="D219" s="243" t="s">
        <v>273</v>
      </c>
      <c r="E219" s="244" t="s">
        <v>1</v>
      </c>
      <c r="F219" s="245" t="s">
        <v>381</v>
      </c>
      <c r="G219" s="242"/>
      <c r="H219" s="246">
        <v>4.6749999999999998</v>
      </c>
      <c r="I219" s="247"/>
      <c r="J219" s="242"/>
      <c r="K219" s="242"/>
      <c r="L219" s="248"/>
      <c r="M219" s="249"/>
      <c r="N219" s="250"/>
      <c r="O219" s="250"/>
      <c r="P219" s="250"/>
      <c r="Q219" s="250"/>
      <c r="R219" s="250"/>
      <c r="S219" s="250"/>
      <c r="T219" s="251"/>
      <c r="U219" s="13"/>
      <c r="V219" s="13"/>
      <c r="W219" s="13"/>
      <c r="X219" s="13"/>
      <c r="Y219" s="13"/>
      <c r="Z219" s="13"/>
      <c r="AA219" s="13"/>
      <c r="AB219" s="13"/>
      <c r="AC219" s="13"/>
      <c r="AD219" s="13"/>
      <c r="AE219" s="13"/>
      <c r="AT219" s="252" t="s">
        <v>273</v>
      </c>
      <c r="AU219" s="252" t="s">
        <v>85</v>
      </c>
      <c r="AV219" s="13" t="s">
        <v>85</v>
      </c>
      <c r="AW219" s="13" t="s">
        <v>32</v>
      </c>
      <c r="AX219" s="13" t="s">
        <v>76</v>
      </c>
      <c r="AY219" s="252" t="s">
        <v>264</v>
      </c>
    </row>
    <row r="220" s="14" customFormat="1">
      <c r="A220" s="14"/>
      <c r="B220" s="253"/>
      <c r="C220" s="254"/>
      <c r="D220" s="243" t="s">
        <v>273</v>
      </c>
      <c r="E220" s="255" t="s">
        <v>1</v>
      </c>
      <c r="F220" s="256" t="s">
        <v>275</v>
      </c>
      <c r="G220" s="254"/>
      <c r="H220" s="257">
        <v>4.6749999999999998</v>
      </c>
      <c r="I220" s="258"/>
      <c r="J220" s="254"/>
      <c r="K220" s="254"/>
      <c r="L220" s="259"/>
      <c r="M220" s="260"/>
      <c r="N220" s="261"/>
      <c r="O220" s="261"/>
      <c r="P220" s="261"/>
      <c r="Q220" s="261"/>
      <c r="R220" s="261"/>
      <c r="S220" s="261"/>
      <c r="T220" s="262"/>
      <c r="U220" s="14"/>
      <c r="V220" s="14"/>
      <c r="W220" s="14"/>
      <c r="X220" s="14"/>
      <c r="Y220" s="14"/>
      <c r="Z220" s="14"/>
      <c r="AA220" s="14"/>
      <c r="AB220" s="14"/>
      <c r="AC220" s="14"/>
      <c r="AD220" s="14"/>
      <c r="AE220" s="14"/>
      <c r="AT220" s="263" t="s">
        <v>273</v>
      </c>
      <c r="AU220" s="263" t="s">
        <v>85</v>
      </c>
      <c r="AV220" s="14" t="s">
        <v>271</v>
      </c>
      <c r="AW220" s="14" t="s">
        <v>32</v>
      </c>
      <c r="AX220" s="14" t="s">
        <v>83</v>
      </c>
      <c r="AY220" s="263" t="s">
        <v>264</v>
      </c>
    </row>
    <row r="221" s="2" customFormat="1" ht="16.5" customHeight="1">
      <c r="A221" s="39"/>
      <c r="B221" s="40"/>
      <c r="C221" s="228" t="s">
        <v>7</v>
      </c>
      <c r="D221" s="228" t="s">
        <v>266</v>
      </c>
      <c r="E221" s="229" t="s">
        <v>382</v>
      </c>
      <c r="F221" s="230" t="s">
        <v>383</v>
      </c>
      <c r="G221" s="231" t="s">
        <v>278</v>
      </c>
      <c r="H221" s="232">
        <v>0.80000000000000004</v>
      </c>
      <c r="I221" s="233"/>
      <c r="J221" s="234">
        <f>ROUND(I221*H221,2)</f>
        <v>0</v>
      </c>
      <c r="K221" s="230" t="s">
        <v>270</v>
      </c>
      <c r="L221" s="45"/>
      <c r="M221" s="235" t="s">
        <v>1</v>
      </c>
      <c r="N221" s="236" t="s">
        <v>41</v>
      </c>
      <c r="O221" s="92"/>
      <c r="P221" s="237">
        <f>O221*H221</f>
        <v>0</v>
      </c>
      <c r="Q221" s="237">
        <v>2.5018699999999998</v>
      </c>
      <c r="R221" s="237">
        <f>Q221*H221</f>
        <v>2.0014959999999999</v>
      </c>
      <c r="S221" s="237">
        <v>0</v>
      </c>
      <c r="T221" s="238">
        <f>S221*H221</f>
        <v>0</v>
      </c>
      <c r="U221" s="39"/>
      <c r="V221" s="39"/>
      <c r="W221" s="39"/>
      <c r="X221" s="39"/>
      <c r="Y221" s="39"/>
      <c r="Z221" s="39"/>
      <c r="AA221" s="39"/>
      <c r="AB221" s="39"/>
      <c r="AC221" s="39"/>
      <c r="AD221" s="39"/>
      <c r="AE221" s="39"/>
      <c r="AR221" s="239" t="s">
        <v>271</v>
      </c>
      <c r="AT221" s="239" t="s">
        <v>266</v>
      </c>
      <c r="AU221" s="239" t="s">
        <v>85</v>
      </c>
      <c r="AY221" s="18" t="s">
        <v>264</v>
      </c>
      <c r="BE221" s="240">
        <f>IF(N221="základní",J221,0)</f>
        <v>0</v>
      </c>
      <c r="BF221" s="240">
        <f>IF(N221="snížená",J221,0)</f>
        <v>0</v>
      </c>
      <c r="BG221" s="240">
        <f>IF(N221="zákl. přenesená",J221,0)</f>
        <v>0</v>
      </c>
      <c r="BH221" s="240">
        <f>IF(N221="sníž. přenesená",J221,0)</f>
        <v>0</v>
      </c>
      <c r="BI221" s="240">
        <f>IF(N221="nulová",J221,0)</f>
        <v>0</v>
      </c>
      <c r="BJ221" s="18" t="s">
        <v>83</v>
      </c>
      <c r="BK221" s="240">
        <f>ROUND(I221*H221,2)</f>
        <v>0</v>
      </c>
      <c r="BL221" s="18" t="s">
        <v>271</v>
      </c>
      <c r="BM221" s="239" t="s">
        <v>384</v>
      </c>
    </row>
    <row r="222" s="2" customFormat="1">
      <c r="A222" s="39"/>
      <c r="B222" s="40"/>
      <c r="C222" s="41"/>
      <c r="D222" s="243" t="s">
        <v>339</v>
      </c>
      <c r="E222" s="41"/>
      <c r="F222" s="295" t="s">
        <v>340</v>
      </c>
      <c r="G222" s="41"/>
      <c r="H222" s="41"/>
      <c r="I222" s="296"/>
      <c r="J222" s="41"/>
      <c r="K222" s="41"/>
      <c r="L222" s="45"/>
      <c r="M222" s="297"/>
      <c r="N222" s="298"/>
      <c r="O222" s="92"/>
      <c r="P222" s="92"/>
      <c r="Q222" s="92"/>
      <c r="R222" s="92"/>
      <c r="S222" s="92"/>
      <c r="T222" s="93"/>
      <c r="U222" s="39"/>
      <c r="V222" s="39"/>
      <c r="W222" s="39"/>
      <c r="X222" s="39"/>
      <c r="Y222" s="39"/>
      <c r="Z222" s="39"/>
      <c r="AA222" s="39"/>
      <c r="AB222" s="39"/>
      <c r="AC222" s="39"/>
      <c r="AD222" s="39"/>
      <c r="AE222" s="39"/>
      <c r="AT222" s="18" t="s">
        <v>339</v>
      </c>
      <c r="AU222" s="18" t="s">
        <v>85</v>
      </c>
    </row>
    <row r="223" s="13" customFormat="1">
      <c r="A223" s="13"/>
      <c r="B223" s="241"/>
      <c r="C223" s="242"/>
      <c r="D223" s="243" t="s">
        <v>273</v>
      </c>
      <c r="E223" s="244" t="s">
        <v>1</v>
      </c>
      <c r="F223" s="245" t="s">
        <v>385</v>
      </c>
      <c r="G223" s="242"/>
      <c r="H223" s="246">
        <v>0.80000000000000004</v>
      </c>
      <c r="I223" s="247"/>
      <c r="J223" s="242"/>
      <c r="K223" s="242"/>
      <c r="L223" s="248"/>
      <c r="M223" s="249"/>
      <c r="N223" s="250"/>
      <c r="O223" s="250"/>
      <c r="P223" s="250"/>
      <c r="Q223" s="250"/>
      <c r="R223" s="250"/>
      <c r="S223" s="250"/>
      <c r="T223" s="251"/>
      <c r="U223" s="13"/>
      <c r="V223" s="13"/>
      <c r="W223" s="13"/>
      <c r="X223" s="13"/>
      <c r="Y223" s="13"/>
      <c r="Z223" s="13"/>
      <c r="AA223" s="13"/>
      <c r="AB223" s="13"/>
      <c r="AC223" s="13"/>
      <c r="AD223" s="13"/>
      <c r="AE223" s="13"/>
      <c r="AT223" s="252" t="s">
        <v>273</v>
      </c>
      <c r="AU223" s="252" t="s">
        <v>85</v>
      </c>
      <c r="AV223" s="13" t="s">
        <v>85</v>
      </c>
      <c r="AW223" s="13" t="s">
        <v>32</v>
      </c>
      <c r="AX223" s="13" t="s">
        <v>76</v>
      </c>
      <c r="AY223" s="252" t="s">
        <v>264</v>
      </c>
    </row>
    <row r="224" s="14" customFormat="1">
      <c r="A224" s="14"/>
      <c r="B224" s="253"/>
      <c r="C224" s="254"/>
      <c r="D224" s="243" t="s">
        <v>273</v>
      </c>
      <c r="E224" s="255" t="s">
        <v>1</v>
      </c>
      <c r="F224" s="256" t="s">
        <v>275</v>
      </c>
      <c r="G224" s="254"/>
      <c r="H224" s="257">
        <v>0.80000000000000004</v>
      </c>
      <c r="I224" s="258"/>
      <c r="J224" s="254"/>
      <c r="K224" s="254"/>
      <c r="L224" s="259"/>
      <c r="M224" s="260"/>
      <c r="N224" s="261"/>
      <c r="O224" s="261"/>
      <c r="P224" s="261"/>
      <c r="Q224" s="261"/>
      <c r="R224" s="261"/>
      <c r="S224" s="261"/>
      <c r="T224" s="262"/>
      <c r="U224" s="14"/>
      <c r="V224" s="14"/>
      <c r="W224" s="14"/>
      <c r="X224" s="14"/>
      <c r="Y224" s="14"/>
      <c r="Z224" s="14"/>
      <c r="AA224" s="14"/>
      <c r="AB224" s="14"/>
      <c r="AC224" s="14"/>
      <c r="AD224" s="14"/>
      <c r="AE224" s="14"/>
      <c r="AT224" s="263" t="s">
        <v>273</v>
      </c>
      <c r="AU224" s="263" t="s">
        <v>85</v>
      </c>
      <c r="AV224" s="14" t="s">
        <v>271</v>
      </c>
      <c r="AW224" s="14" t="s">
        <v>32</v>
      </c>
      <c r="AX224" s="14" t="s">
        <v>83</v>
      </c>
      <c r="AY224" s="263" t="s">
        <v>264</v>
      </c>
    </row>
    <row r="225" s="2" customFormat="1" ht="16.5" customHeight="1">
      <c r="A225" s="39"/>
      <c r="B225" s="40"/>
      <c r="C225" s="228" t="s">
        <v>386</v>
      </c>
      <c r="D225" s="228" t="s">
        <v>266</v>
      </c>
      <c r="E225" s="229" t="s">
        <v>387</v>
      </c>
      <c r="F225" s="230" t="s">
        <v>388</v>
      </c>
      <c r="G225" s="231" t="s">
        <v>318</v>
      </c>
      <c r="H225" s="232">
        <v>3.2000000000000002</v>
      </c>
      <c r="I225" s="233"/>
      <c r="J225" s="234">
        <f>ROUND(I225*H225,2)</f>
        <v>0</v>
      </c>
      <c r="K225" s="230" t="s">
        <v>270</v>
      </c>
      <c r="L225" s="45"/>
      <c r="M225" s="235" t="s">
        <v>1</v>
      </c>
      <c r="N225" s="236" t="s">
        <v>41</v>
      </c>
      <c r="O225" s="92"/>
      <c r="P225" s="237">
        <f>O225*H225</f>
        <v>0</v>
      </c>
      <c r="Q225" s="237">
        <v>0.00264</v>
      </c>
      <c r="R225" s="237">
        <f>Q225*H225</f>
        <v>0.0084480000000000006</v>
      </c>
      <c r="S225" s="237">
        <v>0</v>
      </c>
      <c r="T225" s="238">
        <f>S225*H225</f>
        <v>0</v>
      </c>
      <c r="U225" s="39"/>
      <c r="V225" s="39"/>
      <c r="W225" s="39"/>
      <c r="X225" s="39"/>
      <c r="Y225" s="39"/>
      <c r="Z225" s="39"/>
      <c r="AA225" s="39"/>
      <c r="AB225" s="39"/>
      <c r="AC225" s="39"/>
      <c r="AD225" s="39"/>
      <c r="AE225" s="39"/>
      <c r="AR225" s="239" t="s">
        <v>271</v>
      </c>
      <c r="AT225" s="239" t="s">
        <v>266</v>
      </c>
      <c r="AU225" s="239" t="s">
        <v>85</v>
      </c>
      <c r="AY225" s="18" t="s">
        <v>264</v>
      </c>
      <c r="BE225" s="240">
        <f>IF(N225="základní",J225,0)</f>
        <v>0</v>
      </c>
      <c r="BF225" s="240">
        <f>IF(N225="snížená",J225,0)</f>
        <v>0</v>
      </c>
      <c r="BG225" s="240">
        <f>IF(N225="zákl. přenesená",J225,0)</f>
        <v>0</v>
      </c>
      <c r="BH225" s="240">
        <f>IF(N225="sníž. přenesená",J225,0)</f>
        <v>0</v>
      </c>
      <c r="BI225" s="240">
        <f>IF(N225="nulová",J225,0)</f>
        <v>0</v>
      </c>
      <c r="BJ225" s="18" t="s">
        <v>83</v>
      </c>
      <c r="BK225" s="240">
        <f>ROUND(I225*H225,2)</f>
        <v>0</v>
      </c>
      <c r="BL225" s="18" t="s">
        <v>271</v>
      </c>
      <c r="BM225" s="239" t="s">
        <v>389</v>
      </c>
    </row>
    <row r="226" s="13" customFormat="1">
      <c r="A226" s="13"/>
      <c r="B226" s="241"/>
      <c r="C226" s="242"/>
      <c r="D226" s="243" t="s">
        <v>273</v>
      </c>
      <c r="E226" s="244" t="s">
        <v>1</v>
      </c>
      <c r="F226" s="245" t="s">
        <v>390</v>
      </c>
      <c r="G226" s="242"/>
      <c r="H226" s="246">
        <v>3.2000000000000002</v>
      </c>
      <c r="I226" s="247"/>
      <c r="J226" s="242"/>
      <c r="K226" s="242"/>
      <c r="L226" s="248"/>
      <c r="M226" s="249"/>
      <c r="N226" s="250"/>
      <c r="O226" s="250"/>
      <c r="P226" s="250"/>
      <c r="Q226" s="250"/>
      <c r="R226" s="250"/>
      <c r="S226" s="250"/>
      <c r="T226" s="251"/>
      <c r="U226" s="13"/>
      <c r="V226" s="13"/>
      <c r="W226" s="13"/>
      <c r="X226" s="13"/>
      <c r="Y226" s="13"/>
      <c r="Z226" s="13"/>
      <c r="AA226" s="13"/>
      <c r="AB226" s="13"/>
      <c r="AC226" s="13"/>
      <c r="AD226" s="13"/>
      <c r="AE226" s="13"/>
      <c r="AT226" s="252" t="s">
        <v>273</v>
      </c>
      <c r="AU226" s="252" t="s">
        <v>85</v>
      </c>
      <c r="AV226" s="13" t="s">
        <v>85</v>
      </c>
      <c r="AW226" s="13" t="s">
        <v>32</v>
      </c>
      <c r="AX226" s="13" t="s">
        <v>76</v>
      </c>
      <c r="AY226" s="252" t="s">
        <v>264</v>
      </c>
    </row>
    <row r="227" s="14" customFormat="1">
      <c r="A227" s="14"/>
      <c r="B227" s="253"/>
      <c r="C227" s="254"/>
      <c r="D227" s="243" t="s">
        <v>273</v>
      </c>
      <c r="E227" s="255" t="s">
        <v>1</v>
      </c>
      <c r="F227" s="256" t="s">
        <v>275</v>
      </c>
      <c r="G227" s="254"/>
      <c r="H227" s="257">
        <v>3.2000000000000002</v>
      </c>
      <c r="I227" s="258"/>
      <c r="J227" s="254"/>
      <c r="K227" s="254"/>
      <c r="L227" s="259"/>
      <c r="M227" s="260"/>
      <c r="N227" s="261"/>
      <c r="O227" s="261"/>
      <c r="P227" s="261"/>
      <c r="Q227" s="261"/>
      <c r="R227" s="261"/>
      <c r="S227" s="261"/>
      <c r="T227" s="262"/>
      <c r="U227" s="14"/>
      <c r="V227" s="14"/>
      <c r="W227" s="14"/>
      <c r="X227" s="14"/>
      <c r="Y227" s="14"/>
      <c r="Z227" s="14"/>
      <c r="AA227" s="14"/>
      <c r="AB227" s="14"/>
      <c r="AC227" s="14"/>
      <c r="AD227" s="14"/>
      <c r="AE227" s="14"/>
      <c r="AT227" s="263" t="s">
        <v>273</v>
      </c>
      <c r="AU227" s="263" t="s">
        <v>85</v>
      </c>
      <c r="AV227" s="14" t="s">
        <v>271</v>
      </c>
      <c r="AW227" s="14" t="s">
        <v>32</v>
      </c>
      <c r="AX227" s="14" t="s">
        <v>83</v>
      </c>
      <c r="AY227" s="263" t="s">
        <v>264</v>
      </c>
    </row>
    <row r="228" s="2" customFormat="1" ht="16.5" customHeight="1">
      <c r="A228" s="39"/>
      <c r="B228" s="40"/>
      <c r="C228" s="228" t="s">
        <v>391</v>
      </c>
      <c r="D228" s="228" t="s">
        <v>266</v>
      </c>
      <c r="E228" s="229" t="s">
        <v>392</v>
      </c>
      <c r="F228" s="230" t="s">
        <v>393</v>
      </c>
      <c r="G228" s="231" t="s">
        <v>318</v>
      </c>
      <c r="H228" s="232">
        <v>3.2000000000000002</v>
      </c>
      <c r="I228" s="233"/>
      <c r="J228" s="234">
        <f>ROUND(I228*H228,2)</f>
        <v>0</v>
      </c>
      <c r="K228" s="230" t="s">
        <v>270</v>
      </c>
      <c r="L228" s="45"/>
      <c r="M228" s="235" t="s">
        <v>1</v>
      </c>
      <c r="N228" s="236" t="s">
        <v>41</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271</v>
      </c>
      <c r="AT228" s="239" t="s">
        <v>266</v>
      </c>
      <c r="AU228" s="239" t="s">
        <v>85</v>
      </c>
      <c r="AY228" s="18" t="s">
        <v>264</v>
      </c>
      <c r="BE228" s="240">
        <f>IF(N228="základní",J228,0)</f>
        <v>0</v>
      </c>
      <c r="BF228" s="240">
        <f>IF(N228="snížená",J228,0)</f>
        <v>0</v>
      </c>
      <c r="BG228" s="240">
        <f>IF(N228="zákl. přenesená",J228,0)</f>
        <v>0</v>
      </c>
      <c r="BH228" s="240">
        <f>IF(N228="sníž. přenesená",J228,0)</f>
        <v>0</v>
      </c>
      <c r="BI228" s="240">
        <f>IF(N228="nulová",J228,0)</f>
        <v>0</v>
      </c>
      <c r="BJ228" s="18" t="s">
        <v>83</v>
      </c>
      <c r="BK228" s="240">
        <f>ROUND(I228*H228,2)</f>
        <v>0</v>
      </c>
      <c r="BL228" s="18" t="s">
        <v>271</v>
      </c>
      <c r="BM228" s="239" t="s">
        <v>394</v>
      </c>
    </row>
    <row r="229" s="2" customFormat="1" ht="16.5" customHeight="1">
      <c r="A229" s="39"/>
      <c r="B229" s="40"/>
      <c r="C229" s="228" t="s">
        <v>395</v>
      </c>
      <c r="D229" s="228" t="s">
        <v>266</v>
      </c>
      <c r="E229" s="229" t="s">
        <v>396</v>
      </c>
      <c r="F229" s="230" t="s">
        <v>397</v>
      </c>
      <c r="G229" s="231" t="s">
        <v>354</v>
      </c>
      <c r="H229" s="232">
        <v>0.080000000000000002</v>
      </c>
      <c r="I229" s="233"/>
      <c r="J229" s="234">
        <f>ROUND(I229*H229,2)</f>
        <v>0</v>
      </c>
      <c r="K229" s="230" t="s">
        <v>270</v>
      </c>
      <c r="L229" s="45"/>
      <c r="M229" s="235" t="s">
        <v>1</v>
      </c>
      <c r="N229" s="236" t="s">
        <v>41</v>
      </c>
      <c r="O229" s="92"/>
      <c r="P229" s="237">
        <f>O229*H229</f>
        <v>0</v>
      </c>
      <c r="Q229" s="237">
        <v>1.0606199999999999</v>
      </c>
      <c r="R229" s="237">
        <f>Q229*H229</f>
        <v>0.084849599999999997</v>
      </c>
      <c r="S229" s="237">
        <v>0</v>
      </c>
      <c r="T229" s="238">
        <f>S229*H229</f>
        <v>0</v>
      </c>
      <c r="U229" s="39"/>
      <c r="V229" s="39"/>
      <c r="W229" s="39"/>
      <c r="X229" s="39"/>
      <c r="Y229" s="39"/>
      <c r="Z229" s="39"/>
      <c r="AA229" s="39"/>
      <c r="AB229" s="39"/>
      <c r="AC229" s="39"/>
      <c r="AD229" s="39"/>
      <c r="AE229" s="39"/>
      <c r="AR229" s="239" t="s">
        <v>271</v>
      </c>
      <c r="AT229" s="239" t="s">
        <v>266</v>
      </c>
      <c r="AU229" s="239" t="s">
        <v>85</v>
      </c>
      <c r="AY229" s="18" t="s">
        <v>264</v>
      </c>
      <c r="BE229" s="240">
        <f>IF(N229="základní",J229,0)</f>
        <v>0</v>
      </c>
      <c r="BF229" s="240">
        <f>IF(N229="snížená",J229,0)</f>
        <v>0</v>
      </c>
      <c r="BG229" s="240">
        <f>IF(N229="zákl. přenesená",J229,0)</f>
        <v>0</v>
      </c>
      <c r="BH229" s="240">
        <f>IF(N229="sníž. přenesená",J229,0)</f>
        <v>0</v>
      </c>
      <c r="BI229" s="240">
        <f>IF(N229="nulová",J229,0)</f>
        <v>0</v>
      </c>
      <c r="BJ229" s="18" t="s">
        <v>83</v>
      </c>
      <c r="BK229" s="240">
        <f>ROUND(I229*H229,2)</f>
        <v>0</v>
      </c>
      <c r="BL229" s="18" t="s">
        <v>271</v>
      </c>
      <c r="BM229" s="239" t="s">
        <v>398</v>
      </c>
    </row>
    <row r="230" s="15" customFormat="1">
      <c r="A230" s="15"/>
      <c r="B230" s="264"/>
      <c r="C230" s="265"/>
      <c r="D230" s="243" t="s">
        <v>273</v>
      </c>
      <c r="E230" s="266" t="s">
        <v>1</v>
      </c>
      <c r="F230" s="267" t="s">
        <v>356</v>
      </c>
      <c r="G230" s="265"/>
      <c r="H230" s="266" t="s">
        <v>1</v>
      </c>
      <c r="I230" s="268"/>
      <c r="J230" s="265"/>
      <c r="K230" s="265"/>
      <c r="L230" s="269"/>
      <c r="M230" s="270"/>
      <c r="N230" s="271"/>
      <c r="O230" s="271"/>
      <c r="P230" s="271"/>
      <c r="Q230" s="271"/>
      <c r="R230" s="271"/>
      <c r="S230" s="271"/>
      <c r="T230" s="272"/>
      <c r="U230" s="15"/>
      <c r="V230" s="15"/>
      <c r="W230" s="15"/>
      <c r="X230" s="15"/>
      <c r="Y230" s="15"/>
      <c r="Z230" s="15"/>
      <c r="AA230" s="15"/>
      <c r="AB230" s="15"/>
      <c r="AC230" s="15"/>
      <c r="AD230" s="15"/>
      <c r="AE230" s="15"/>
      <c r="AT230" s="273" t="s">
        <v>273</v>
      </c>
      <c r="AU230" s="273" t="s">
        <v>85</v>
      </c>
      <c r="AV230" s="15" t="s">
        <v>83</v>
      </c>
      <c r="AW230" s="15" t="s">
        <v>32</v>
      </c>
      <c r="AX230" s="15" t="s">
        <v>76</v>
      </c>
      <c r="AY230" s="273" t="s">
        <v>264</v>
      </c>
    </row>
    <row r="231" s="13" customFormat="1">
      <c r="A231" s="13"/>
      <c r="B231" s="241"/>
      <c r="C231" s="242"/>
      <c r="D231" s="243" t="s">
        <v>273</v>
      </c>
      <c r="E231" s="244" t="s">
        <v>1</v>
      </c>
      <c r="F231" s="245" t="s">
        <v>399</v>
      </c>
      <c r="G231" s="242"/>
      <c r="H231" s="246">
        <v>0.080000000000000002</v>
      </c>
      <c r="I231" s="247"/>
      <c r="J231" s="242"/>
      <c r="K231" s="242"/>
      <c r="L231" s="248"/>
      <c r="M231" s="249"/>
      <c r="N231" s="250"/>
      <c r="O231" s="250"/>
      <c r="P231" s="250"/>
      <c r="Q231" s="250"/>
      <c r="R231" s="250"/>
      <c r="S231" s="250"/>
      <c r="T231" s="251"/>
      <c r="U231" s="13"/>
      <c r="V231" s="13"/>
      <c r="W231" s="13"/>
      <c r="X231" s="13"/>
      <c r="Y231" s="13"/>
      <c r="Z231" s="13"/>
      <c r="AA231" s="13"/>
      <c r="AB231" s="13"/>
      <c r="AC231" s="13"/>
      <c r="AD231" s="13"/>
      <c r="AE231" s="13"/>
      <c r="AT231" s="252" t="s">
        <v>273</v>
      </c>
      <c r="AU231" s="252" t="s">
        <v>85</v>
      </c>
      <c r="AV231" s="13" t="s">
        <v>85</v>
      </c>
      <c r="AW231" s="13" t="s">
        <v>32</v>
      </c>
      <c r="AX231" s="13" t="s">
        <v>76</v>
      </c>
      <c r="AY231" s="252" t="s">
        <v>264</v>
      </c>
    </row>
    <row r="232" s="14" customFormat="1">
      <c r="A232" s="14"/>
      <c r="B232" s="253"/>
      <c r="C232" s="254"/>
      <c r="D232" s="243" t="s">
        <v>273</v>
      </c>
      <c r="E232" s="255" t="s">
        <v>1</v>
      </c>
      <c r="F232" s="256" t="s">
        <v>275</v>
      </c>
      <c r="G232" s="254"/>
      <c r="H232" s="257">
        <v>0.080000000000000002</v>
      </c>
      <c r="I232" s="258"/>
      <c r="J232" s="254"/>
      <c r="K232" s="254"/>
      <c r="L232" s="259"/>
      <c r="M232" s="260"/>
      <c r="N232" s="261"/>
      <c r="O232" s="261"/>
      <c r="P232" s="261"/>
      <c r="Q232" s="261"/>
      <c r="R232" s="261"/>
      <c r="S232" s="261"/>
      <c r="T232" s="262"/>
      <c r="U232" s="14"/>
      <c r="V232" s="14"/>
      <c r="W232" s="14"/>
      <c r="X232" s="14"/>
      <c r="Y232" s="14"/>
      <c r="Z232" s="14"/>
      <c r="AA232" s="14"/>
      <c r="AB232" s="14"/>
      <c r="AC232" s="14"/>
      <c r="AD232" s="14"/>
      <c r="AE232" s="14"/>
      <c r="AT232" s="263" t="s">
        <v>273</v>
      </c>
      <c r="AU232" s="263" t="s">
        <v>85</v>
      </c>
      <c r="AV232" s="14" t="s">
        <v>271</v>
      </c>
      <c r="AW232" s="14" t="s">
        <v>32</v>
      </c>
      <c r="AX232" s="14" t="s">
        <v>83</v>
      </c>
      <c r="AY232" s="263" t="s">
        <v>264</v>
      </c>
    </row>
    <row r="233" s="12" customFormat="1" ht="22.8" customHeight="1">
      <c r="A233" s="12"/>
      <c r="B233" s="212"/>
      <c r="C233" s="213"/>
      <c r="D233" s="214" t="s">
        <v>75</v>
      </c>
      <c r="E233" s="226" t="s">
        <v>96</v>
      </c>
      <c r="F233" s="226" t="s">
        <v>400</v>
      </c>
      <c r="G233" s="213"/>
      <c r="H233" s="213"/>
      <c r="I233" s="216"/>
      <c r="J233" s="227">
        <f>BK233</f>
        <v>0</v>
      </c>
      <c r="K233" s="213"/>
      <c r="L233" s="218"/>
      <c r="M233" s="219"/>
      <c r="N233" s="220"/>
      <c r="O233" s="220"/>
      <c r="P233" s="221">
        <f>SUM(P234:P280)</f>
        <v>0</v>
      </c>
      <c r="Q233" s="220"/>
      <c r="R233" s="221">
        <f>SUM(R234:R280)</f>
        <v>111.19771118</v>
      </c>
      <c r="S233" s="220"/>
      <c r="T233" s="222">
        <f>SUM(T234:T280)</f>
        <v>0</v>
      </c>
      <c r="U233" s="12"/>
      <c r="V233" s="12"/>
      <c r="W233" s="12"/>
      <c r="X233" s="12"/>
      <c r="Y233" s="12"/>
      <c r="Z233" s="12"/>
      <c r="AA233" s="12"/>
      <c r="AB233" s="12"/>
      <c r="AC233" s="12"/>
      <c r="AD233" s="12"/>
      <c r="AE233" s="12"/>
      <c r="AR233" s="223" t="s">
        <v>83</v>
      </c>
      <c r="AT233" s="224" t="s">
        <v>75</v>
      </c>
      <c r="AU233" s="224" t="s">
        <v>83</v>
      </c>
      <c r="AY233" s="223" t="s">
        <v>264</v>
      </c>
      <c r="BK233" s="225">
        <f>SUM(BK234:BK280)</f>
        <v>0</v>
      </c>
    </row>
    <row r="234" s="2" customFormat="1" ht="16.5" customHeight="1">
      <c r="A234" s="39"/>
      <c r="B234" s="40"/>
      <c r="C234" s="228" t="s">
        <v>401</v>
      </c>
      <c r="D234" s="228" t="s">
        <v>266</v>
      </c>
      <c r="E234" s="229" t="s">
        <v>402</v>
      </c>
      <c r="F234" s="230" t="s">
        <v>403</v>
      </c>
      <c r="G234" s="231" t="s">
        <v>318</v>
      </c>
      <c r="H234" s="232">
        <v>138.28800000000001</v>
      </c>
      <c r="I234" s="233"/>
      <c r="J234" s="234">
        <f>ROUND(I234*H234,2)</f>
        <v>0</v>
      </c>
      <c r="K234" s="230" t="s">
        <v>270</v>
      </c>
      <c r="L234" s="45"/>
      <c r="M234" s="235" t="s">
        <v>1</v>
      </c>
      <c r="N234" s="236" t="s">
        <v>41</v>
      </c>
      <c r="O234" s="92"/>
      <c r="P234" s="237">
        <f>O234*H234</f>
        <v>0</v>
      </c>
      <c r="Q234" s="237">
        <v>0.26878000000000002</v>
      </c>
      <c r="R234" s="237">
        <f>Q234*H234</f>
        <v>37.169048640000007</v>
      </c>
      <c r="S234" s="237">
        <v>0</v>
      </c>
      <c r="T234" s="238">
        <f>S234*H234</f>
        <v>0</v>
      </c>
      <c r="U234" s="39"/>
      <c r="V234" s="39"/>
      <c r="W234" s="39"/>
      <c r="X234" s="39"/>
      <c r="Y234" s="39"/>
      <c r="Z234" s="39"/>
      <c r="AA234" s="39"/>
      <c r="AB234" s="39"/>
      <c r="AC234" s="39"/>
      <c r="AD234" s="39"/>
      <c r="AE234" s="39"/>
      <c r="AR234" s="239" t="s">
        <v>271</v>
      </c>
      <c r="AT234" s="239" t="s">
        <v>266</v>
      </c>
      <c r="AU234" s="239" t="s">
        <v>85</v>
      </c>
      <c r="AY234" s="18" t="s">
        <v>264</v>
      </c>
      <c r="BE234" s="240">
        <f>IF(N234="základní",J234,0)</f>
        <v>0</v>
      </c>
      <c r="BF234" s="240">
        <f>IF(N234="snížená",J234,0)</f>
        <v>0</v>
      </c>
      <c r="BG234" s="240">
        <f>IF(N234="zákl. přenesená",J234,0)</f>
        <v>0</v>
      </c>
      <c r="BH234" s="240">
        <f>IF(N234="sníž. přenesená",J234,0)</f>
        <v>0</v>
      </c>
      <c r="BI234" s="240">
        <f>IF(N234="nulová",J234,0)</f>
        <v>0</v>
      </c>
      <c r="BJ234" s="18" t="s">
        <v>83</v>
      </c>
      <c r="BK234" s="240">
        <f>ROUND(I234*H234,2)</f>
        <v>0</v>
      </c>
      <c r="BL234" s="18" t="s">
        <v>271</v>
      </c>
      <c r="BM234" s="239" t="s">
        <v>404</v>
      </c>
    </row>
    <row r="235" s="13" customFormat="1">
      <c r="A235" s="13"/>
      <c r="B235" s="241"/>
      <c r="C235" s="242"/>
      <c r="D235" s="243" t="s">
        <v>273</v>
      </c>
      <c r="E235" s="244" t="s">
        <v>1</v>
      </c>
      <c r="F235" s="245" t="s">
        <v>405</v>
      </c>
      <c r="G235" s="242"/>
      <c r="H235" s="246">
        <v>60.125</v>
      </c>
      <c r="I235" s="247"/>
      <c r="J235" s="242"/>
      <c r="K235" s="242"/>
      <c r="L235" s="248"/>
      <c r="M235" s="249"/>
      <c r="N235" s="250"/>
      <c r="O235" s="250"/>
      <c r="P235" s="250"/>
      <c r="Q235" s="250"/>
      <c r="R235" s="250"/>
      <c r="S235" s="250"/>
      <c r="T235" s="251"/>
      <c r="U235" s="13"/>
      <c r="V235" s="13"/>
      <c r="W235" s="13"/>
      <c r="X235" s="13"/>
      <c r="Y235" s="13"/>
      <c r="Z235" s="13"/>
      <c r="AA235" s="13"/>
      <c r="AB235" s="13"/>
      <c r="AC235" s="13"/>
      <c r="AD235" s="13"/>
      <c r="AE235" s="13"/>
      <c r="AT235" s="252" t="s">
        <v>273</v>
      </c>
      <c r="AU235" s="252" t="s">
        <v>85</v>
      </c>
      <c r="AV235" s="13" t="s">
        <v>85</v>
      </c>
      <c r="AW235" s="13" t="s">
        <v>32</v>
      </c>
      <c r="AX235" s="13" t="s">
        <v>76</v>
      </c>
      <c r="AY235" s="252" t="s">
        <v>264</v>
      </c>
    </row>
    <row r="236" s="13" customFormat="1">
      <c r="A236" s="13"/>
      <c r="B236" s="241"/>
      <c r="C236" s="242"/>
      <c r="D236" s="243" t="s">
        <v>273</v>
      </c>
      <c r="E236" s="244" t="s">
        <v>1</v>
      </c>
      <c r="F236" s="245" t="s">
        <v>406</v>
      </c>
      <c r="G236" s="242"/>
      <c r="H236" s="246">
        <v>78.162999999999997</v>
      </c>
      <c r="I236" s="247"/>
      <c r="J236" s="242"/>
      <c r="K236" s="242"/>
      <c r="L236" s="248"/>
      <c r="M236" s="249"/>
      <c r="N236" s="250"/>
      <c r="O236" s="250"/>
      <c r="P236" s="250"/>
      <c r="Q236" s="250"/>
      <c r="R236" s="250"/>
      <c r="S236" s="250"/>
      <c r="T236" s="251"/>
      <c r="U236" s="13"/>
      <c r="V236" s="13"/>
      <c r="W236" s="13"/>
      <c r="X236" s="13"/>
      <c r="Y236" s="13"/>
      <c r="Z236" s="13"/>
      <c r="AA236" s="13"/>
      <c r="AB236" s="13"/>
      <c r="AC236" s="13"/>
      <c r="AD236" s="13"/>
      <c r="AE236" s="13"/>
      <c r="AT236" s="252" t="s">
        <v>273</v>
      </c>
      <c r="AU236" s="252" t="s">
        <v>85</v>
      </c>
      <c r="AV236" s="13" t="s">
        <v>85</v>
      </c>
      <c r="AW236" s="13" t="s">
        <v>32</v>
      </c>
      <c r="AX236" s="13" t="s">
        <v>76</v>
      </c>
      <c r="AY236" s="252" t="s">
        <v>264</v>
      </c>
    </row>
    <row r="237" s="14" customFormat="1">
      <c r="A237" s="14"/>
      <c r="B237" s="253"/>
      <c r="C237" s="254"/>
      <c r="D237" s="243" t="s">
        <v>273</v>
      </c>
      <c r="E237" s="255" t="s">
        <v>1</v>
      </c>
      <c r="F237" s="256" t="s">
        <v>275</v>
      </c>
      <c r="G237" s="254"/>
      <c r="H237" s="257">
        <v>138.28800000000001</v>
      </c>
      <c r="I237" s="258"/>
      <c r="J237" s="254"/>
      <c r="K237" s="254"/>
      <c r="L237" s="259"/>
      <c r="M237" s="260"/>
      <c r="N237" s="261"/>
      <c r="O237" s="261"/>
      <c r="P237" s="261"/>
      <c r="Q237" s="261"/>
      <c r="R237" s="261"/>
      <c r="S237" s="261"/>
      <c r="T237" s="262"/>
      <c r="U237" s="14"/>
      <c r="V237" s="14"/>
      <c r="W237" s="14"/>
      <c r="X237" s="14"/>
      <c r="Y237" s="14"/>
      <c r="Z237" s="14"/>
      <c r="AA237" s="14"/>
      <c r="AB237" s="14"/>
      <c r="AC237" s="14"/>
      <c r="AD237" s="14"/>
      <c r="AE237" s="14"/>
      <c r="AT237" s="263" t="s">
        <v>273</v>
      </c>
      <c r="AU237" s="263" t="s">
        <v>85</v>
      </c>
      <c r="AV237" s="14" t="s">
        <v>271</v>
      </c>
      <c r="AW237" s="14" t="s">
        <v>32</v>
      </c>
      <c r="AX237" s="14" t="s">
        <v>83</v>
      </c>
      <c r="AY237" s="263" t="s">
        <v>264</v>
      </c>
    </row>
    <row r="238" s="2" customFormat="1" ht="21.75" customHeight="1">
      <c r="A238" s="39"/>
      <c r="B238" s="40"/>
      <c r="C238" s="228" t="s">
        <v>407</v>
      </c>
      <c r="D238" s="228" t="s">
        <v>266</v>
      </c>
      <c r="E238" s="229" t="s">
        <v>408</v>
      </c>
      <c r="F238" s="230" t="s">
        <v>409</v>
      </c>
      <c r="G238" s="231" t="s">
        <v>318</v>
      </c>
      <c r="H238" s="232">
        <v>19.663</v>
      </c>
      <c r="I238" s="233"/>
      <c r="J238" s="234">
        <f>ROUND(I238*H238,2)</f>
        <v>0</v>
      </c>
      <c r="K238" s="230" t="s">
        <v>270</v>
      </c>
      <c r="L238" s="45"/>
      <c r="M238" s="235" t="s">
        <v>1</v>
      </c>
      <c r="N238" s="236" t="s">
        <v>41</v>
      </c>
      <c r="O238" s="92"/>
      <c r="P238" s="237">
        <f>O238*H238</f>
        <v>0</v>
      </c>
      <c r="Q238" s="237">
        <v>0.19692000000000001</v>
      </c>
      <c r="R238" s="237">
        <f>Q238*H238</f>
        <v>3.8720379600000001</v>
      </c>
      <c r="S238" s="237">
        <v>0</v>
      </c>
      <c r="T238" s="238">
        <f>S238*H238</f>
        <v>0</v>
      </c>
      <c r="U238" s="39"/>
      <c r="V238" s="39"/>
      <c r="W238" s="39"/>
      <c r="X238" s="39"/>
      <c r="Y238" s="39"/>
      <c r="Z238" s="39"/>
      <c r="AA238" s="39"/>
      <c r="AB238" s="39"/>
      <c r="AC238" s="39"/>
      <c r="AD238" s="39"/>
      <c r="AE238" s="39"/>
      <c r="AR238" s="239" t="s">
        <v>271</v>
      </c>
      <c r="AT238" s="239" t="s">
        <v>266</v>
      </c>
      <c r="AU238" s="239" t="s">
        <v>85</v>
      </c>
      <c r="AY238" s="18" t="s">
        <v>264</v>
      </c>
      <c r="BE238" s="240">
        <f>IF(N238="základní",J238,0)</f>
        <v>0</v>
      </c>
      <c r="BF238" s="240">
        <f>IF(N238="snížená",J238,0)</f>
        <v>0</v>
      </c>
      <c r="BG238" s="240">
        <f>IF(N238="zákl. přenesená",J238,0)</f>
        <v>0</v>
      </c>
      <c r="BH238" s="240">
        <f>IF(N238="sníž. přenesená",J238,0)</f>
        <v>0</v>
      </c>
      <c r="BI238" s="240">
        <f>IF(N238="nulová",J238,0)</f>
        <v>0</v>
      </c>
      <c r="BJ238" s="18" t="s">
        <v>83</v>
      </c>
      <c r="BK238" s="240">
        <f>ROUND(I238*H238,2)</f>
        <v>0</v>
      </c>
      <c r="BL238" s="18" t="s">
        <v>271</v>
      </c>
      <c r="BM238" s="239" t="s">
        <v>410</v>
      </c>
    </row>
    <row r="239" s="13" customFormat="1">
      <c r="A239" s="13"/>
      <c r="B239" s="241"/>
      <c r="C239" s="242"/>
      <c r="D239" s="243" t="s">
        <v>273</v>
      </c>
      <c r="E239" s="244" t="s">
        <v>1</v>
      </c>
      <c r="F239" s="245" t="s">
        <v>411</v>
      </c>
      <c r="G239" s="242"/>
      <c r="H239" s="246">
        <v>19.663</v>
      </c>
      <c r="I239" s="247"/>
      <c r="J239" s="242"/>
      <c r="K239" s="242"/>
      <c r="L239" s="248"/>
      <c r="M239" s="249"/>
      <c r="N239" s="250"/>
      <c r="O239" s="250"/>
      <c r="P239" s="250"/>
      <c r="Q239" s="250"/>
      <c r="R239" s="250"/>
      <c r="S239" s="250"/>
      <c r="T239" s="251"/>
      <c r="U239" s="13"/>
      <c r="V239" s="13"/>
      <c r="W239" s="13"/>
      <c r="X239" s="13"/>
      <c r="Y239" s="13"/>
      <c r="Z239" s="13"/>
      <c r="AA239" s="13"/>
      <c r="AB239" s="13"/>
      <c r="AC239" s="13"/>
      <c r="AD239" s="13"/>
      <c r="AE239" s="13"/>
      <c r="AT239" s="252" t="s">
        <v>273</v>
      </c>
      <c r="AU239" s="252" t="s">
        <v>85</v>
      </c>
      <c r="AV239" s="13" t="s">
        <v>85</v>
      </c>
      <c r="AW239" s="13" t="s">
        <v>32</v>
      </c>
      <c r="AX239" s="13" t="s">
        <v>76</v>
      </c>
      <c r="AY239" s="252" t="s">
        <v>264</v>
      </c>
    </row>
    <row r="240" s="14" customFormat="1">
      <c r="A240" s="14"/>
      <c r="B240" s="253"/>
      <c r="C240" s="254"/>
      <c r="D240" s="243" t="s">
        <v>273</v>
      </c>
      <c r="E240" s="255" t="s">
        <v>1</v>
      </c>
      <c r="F240" s="256" t="s">
        <v>275</v>
      </c>
      <c r="G240" s="254"/>
      <c r="H240" s="257">
        <v>19.663</v>
      </c>
      <c r="I240" s="258"/>
      <c r="J240" s="254"/>
      <c r="K240" s="254"/>
      <c r="L240" s="259"/>
      <c r="M240" s="260"/>
      <c r="N240" s="261"/>
      <c r="O240" s="261"/>
      <c r="P240" s="261"/>
      <c r="Q240" s="261"/>
      <c r="R240" s="261"/>
      <c r="S240" s="261"/>
      <c r="T240" s="262"/>
      <c r="U240" s="14"/>
      <c r="V240" s="14"/>
      <c r="W240" s="14"/>
      <c r="X240" s="14"/>
      <c r="Y240" s="14"/>
      <c r="Z240" s="14"/>
      <c r="AA240" s="14"/>
      <c r="AB240" s="14"/>
      <c r="AC240" s="14"/>
      <c r="AD240" s="14"/>
      <c r="AE240" s="14"/>
      <c r="AT240" s="263" t="s">
        <v>273</v>
      </c>
      <c r="AU240" s="263" t="s">
        <v>85</v>
      </c>
      <c r="AV240" s="14" t="s">
        <v>271</v>
      </c>
      <c r="AW240" s="14" t="s">
        <v>32</v>
      </c>
      <c r="AX240" s="14" t="s">
        <v>83</v>
      </c>
      <c r="AY240" s="263" t="s">
        <v>264</v>
      </c>
    </row>
    <row r="241" s="2" customFormat="1" ht="24.15" customHeight="1">
      <c r="A241" s="39"/>
      <c r="B241" s="40"/>
      <c r="C241" s="228" t="s">
        <v>412</v>
      </c>
      <c r="D241" s="228" t="s">
        <v>266</v>
      </c>
      <c r="E241" s="229" t="s">
        <v>413</v>
      </c>
      <c r="F241" s="230" t="s">
        <v>414</v>
      </c>
      <c r="G241" s="231" t="s">
        <v>318</v>
      </c>
      <c r="H241" s="232">
        <v>123.362</v>
      </c>
      <c r="I241" s="233"/>
      <c r="J241" s="234">
        <f>ROUND(I241*H241,2)</f>
        <v>0</v>
      </c>
      <c r="K241" s="230" t="s">
        <v>270</v>
      </c>
      <c r="L241" s="45"/>
      <c r="M241" s="235" t="s">
        <v>1</v>
      </c>
      <c r="N241" s="236" t="s">
        <v>41</v>
      </c>
      <c r="O241" s="92"/>
      <c r="P241" s="237">
        <f>O241*H241</f>
        <v>0</v>
      </c>
      <c r="Q241" s="237">
        <v>0.20885999999999999</v>
      </c>
      <c r="R241" s="237">
        <f>Q241*H241</f>
        <v>25.765387319999999</v>
      </c>
      <c r="S241" s="237">
        <v>0</v>
      </c>
      <c r="T241" s="238">
        <f>S241*H241</f>
        <v>0</v>
      </c>
      <c r="U241" s="39"/>
      <c r="V241" s="39"/>
      <c r="W241" s="39"/>
      <c r="X241" s="39"/>
      <c r="Y241" s="39"/>
      <c r="Z241" s="39"/>
      <c r="AA241" s="39"/>
      <c r="AB241" s="39"/>
      <c r="AC241" s="39"/>
      <c r="AD241" s="39"/>
      <c r="AE241" s="39"/>
      <c r="AR241" s="239" t="s">
        <v>271</v>
      </c>
      <c r="AT241" s="239" t="s">
        <v>266</v>
      </c>
      <c r="AU241" s="239" t="s">
        <v>85</v>
      </c>
      <c r="AY241" s="18" t="s">
        <v>264</v>
      </c>
      <c r="BE241" s="240">
        <f>IF(N241="základní",J241,0)</f>
        <v>0</v>
      </c>
      <c r="BF241" s="240">
        <f>IF(N241="snížená",J241,0)</f>
        <v>0</v>
      </c>
      <c r="BG241" s="240">
        <f>IF(N241="zákl. přenesená",J241,0)</f>
        <v>0</v>
      </c>
      <c r="BH241" s="240">
        <f>IF(N241="sníž. přenesená",J241,0)</f>
        <v>0</v>
      </c>
      <c r="BI241" s="240">
        <f>IF(N241="nulová",J241,0)</f>
        <v>0</v>
      </c>
      <c r="BJ241" s="18" t="s">
        <v>83</v>
      </c>
      <c r="BK241" s="240">
        <f>ROUND(I241*H241,2)</f>
        <v>0</v>
      </c>
      <c r="BL241" s="18" t="s">
        <v>271</v>
      </c>
      <c r="BM241" s="239" t="s">
        <v>415</v>
      </c>
    </row>
    <row r="242" s="13" customFormat="1">
      <c r="A242" s="13"/>
      <c r="B242" s="241"/>
      <c r="C242" s="242"/>
      <c r="D242" s="243" t="s">
        <v>273</v>
      </c>
      <c r="E242" s="244" t="s">
        <v>1</v>
      </c>
      <c r="F242" s="245" t="s">
        <v>416</v>
      </c>
      <c r="G242" s="242"/>
      <c r="H242" s="246">
        <v>123.362</v>
      </c>
      <c r="I242" s="247"/>
      <c r="J242" s="242"/>
      <c r="K242" s="242"/>
      <c r="L242" s="248"/>
      <c r="M242" s="249"/>
      <c r="N242" s="250"/>
      <c r="O242" s="250"/>
      <c r="P242" s="250"/>
      <c r="Q242" s="250"/>
      <c r="R242" s="250"/>
      <c r="S242" s="250"/>
      <c r="T242" s="251"/>
      <c r="U242" s="13"/>
      <c r="V242" s="13"/>
      <c r="W242" s="13"/>
      <c r="X242" s="13"/>
      <c r="Y242" s="13"/>
      <c r="Z242" s="13"/>
      <c r="AA242" s="13"/>
      <c r="AB242" s="13"/>
      <c r="AC242" s="13"/>
      <c r="AD242" s="13"/>
      <c r="AE242" s="13"/>
      <c r="AT242" s="252" t="s">
        <v>273</v>
      </c>
      <c r="AU242" s="252" t="s">
        <v>85</v>
      </c>
      <c r="AV242" s="13" t="s">
        <v>85</v>
      </c>
      <c r="AW242" s="13" t="s">
        <v>32</v>
      </c>
      <c r="AX242" s="13" t="s">
        <v>76</v>
      </c>
      <c r="AY242" s="252" t="s">
        <v>264</v>
      </c>
    </row>
    <row r="243" s="14" customFormat="1">
      <c r="A243" s="14"/>
      <c r="B243" s="253"/>
      <c r="C243" s="254"/>
      <c r="D243" s="243" t="s">
        <v>273</v>
      </c>
      <c r="E243" s="255" t="s">
        <v>1</v>
      </c>
      <c r="F243" s="256" t="s">
        <v>275</v>
      </c>
      <c r="G243" s="254"/>
      <c r="H243" s="257">
        <v>123.362</v>
      </c>
      <c r="I243" s="258"/>
      <c r="J243" s="254"/>
      <c r="K243" s="254"/>
      <c r="L243" s="259"/>
      <c r="M243" s="260"/>
      <c r="N243" s="261"/>
      <c r="O243" s="261"/>
      <c r="P243" s="261"/>
      <c r="Q243" s="261"/>
      <c r="R243" s="261"/>
      <c r="S243" s="261"/>
      <c r="T243" s="262"/>
      <c r="U243" s="14"/>
      <c r="V243" s="14"/>
      <c r="W243" s="14"/>
      <c r="X243" s="14"/>
      <c r="Y243" s="14"/>
      <c r="Z243" s="14"/>
      <c r="AA243" s="14"/>
      <c r="AB243" s="14"/>
      <c r="AC243" s="14"/>
      <c r="AD243" s="14"/>
      <c r="AE243" s="14"/>
      <c r="AT243" s="263" t="s">
        <v>273</v>
      </c>
      <c r="AU243" s="263" t="s">
        <v>85</v>
      </c>
      <c r="AV243" s="14" t="s">
        <v>271</v>
      </c>
      <c r="AW243" s="14" t="s">
        <v>32</v>
      </c>
      <c r="AX243" s="14" t="s">
        <v>83</v>
      </c>
      <c r="AY243" s="263" t="s">
        <v>264</v>
      </c>
    </row>
    <row r="244" s="2" customFormat="1" ht="16.5" customHeight="1">
      <c r="A244" s="39"/>
      <c r="B244" s="40"/>
      <c r="C244" s="228" t="s">
        <v>417</v>
      </c>
      <c r="D244" s="228" t="s">
        <v>266</v>
      </c>
      <c r="E244" s="229" t="s">
        <v>418</v>
      </c>
      <c r="F244" s="230" t="s">
        <v>419</v>
      </c>
      <c r="G244" s="231" t="s">
        <v>420</v>
      </c>
      <c r="H244" s="232">
        <v>6</v>
      </c>
      <c r="I244" s="233"/>
      <c r="J244" s="234">
        <f>ROUND(I244*H244,2)</f>
        <v>0</v>
      </c>
      <c r="K244" s="230" t="s">
        <v>270</v>
      </c>
      <c r="L244" s="45"/>
      <c r="M244" s="235" t="s">
        <v>1</v>
      </c>
      <c r="N244" s="236" t="s">
        <v>41</v>
      </c>
      <c r="O244" s="92"/>
      <c r="P244" s="237">
        <f>O244*H244</f>
        <v>0</v>
      </c>
      <c r="Q244" s="237">
        <v>0.026929999999999999</v>
      </c>
      <c r="R244" s="237">
        <f>Q244*H244</f>
        <v>0.16158</v>
      </c>
      <c r="S244" s="237">
        <v>0</v>
      </c>
      <c r="T244" s="238">
        <f>S244*H244</f>
        <v>0</v>
      </c>
      <c r="U244" s="39"/>
      <c r="V244" s="39"/>
      <c r="W244" s="39"/>
      <c r="X244" s="39"/>
      <c r="Y244" s="39"/>
      <c r="Z244" s="39"/>
      <c r="AA244" s="39"/>
      <c r="AB244" s="39"/>
      <c r="AC244" s="39"/>
      <c r="AD244" s="39"/>
      <c r="AE244" s="39"/>
      <c r="AR244" s="239" t="s">
        <v>271</v>
      </c>
      <c r="AT244" s="239" t="s">
        <v>266</v>
      </c>
      <c r="AU244" s="239" t="s">
        <v>85</v>
      </c>
      <c r="AY244" s="18" t="s">
        <v>264</v>
      </c>
      <c r="BE244" s="240">
        <f>IF(N244="základní",J244,0)</f>
        <v>0</v>
      </c>
      <c r="BF244" s="240">
        <f>IF(N244="snížená",J244,0)</f>
        <v>0</v>
      </c>
      <c r="BG244" s="240">
        <f>IF(N244="zákl. přenesená",J244,0)</f>
        <v>0</v>
      </c>
      <c r="BH244" s="240">
        <f>IF(N244="sníž. přenesená",J244,0)</f>
        <v>0</v>
      </c>
      <c r="BI244" s="240">
        <f>IF(N244="nulová",J244,0)</f>
        <v>0</v>
      </c>
      <c r="BJ244" s="18" t="s">
        <v>83</v>
      </c>
      <c r="BK244" s="240">
        <f>ROUND(I244*H244,2)</f>
        <v>0</v>
      </c>
      <c r="BL244" s="18" t="s">
        <v>271</v>
      </c>
      <c r="BM244" s="239" t="s">
        <v>421</v>
      </c>
    </row>
    <row r="245" s="2" customFormat="1" ht="16.5" customHeight="1">
      <c r="A245" s="39"/>
      <c r="B245" s="40"/>
      <c r="C245" s="228" t="s">
        <v>422</v>
      </c>
      <c r="D245" s="228" t="s">
        <v>266</v>
      </c>
      <c r="E245" s="229" t="s">
        <v>423</v>
      </c>
      <c r="F245" s="230" t="s">
        <v>424</v>
      </c>
      <c r="G245" s="231" t="s">
        <v>420</v>
      </c>
      <c r="H245" s="232">
        <v>1</v>
      </c>
      <c r="I245" s="233"/>
      <c r="J245" s="234">
        <f>ROUND(I245*H245,2)</f>
        <v>0</v>
      </c>
      <c r="K245" s="230" t="s">
        <v>270</v>
      </c>
      <c r="L245" s="45"/>
      <c r="M245" s="235" t="s">
        <v>1</v>
      </c>
      <c r="N245" s="236" t="s">
        <v>41</v>
      </c>
      <c r="O245" s="92"/>
      <c r="P245" s="237">
        <f>O245*H245</f>
        <v>0</v>
      </c>
      <c r="Q245" s="237">
        <v>0.036979999999999999</v>
      </c>
      <c r="R245" s="237">
        <f>Q245*H245</f>
        <v>0.036979999999999999</v>
      </c>
      <c r="S245" s="237">
        <v>0</v>
      </c>
      <c r="T245" s="238">
        <f>S245*H245</f>
        <v>0</v>
      </c>
      <c r="U245" s="39"/>
      <c r="V245" s="39"/>
      <c r="W245" s="39"/>
      <c r="X245" s="39"/>
      <c r="Y245" s="39"/>
      <c r="Z245" s="39"/>
      <c r="AA245" s="39"/>
      <c r="AB245" s="39"/>
      <c r="AC245" s="39"/>
      <c r="AD245" s="39"/>
      <c r="AE245" s="39"/>
      <c r="AR245" s="239" t="s">
        <v>271</v>
      </c>
      <c r="AT245" s="239" t="s">
        <v>266</v>
      </c>
      <c r="AU245" s="239" t="s">
        <v>85</v>
      </c>
      <c r="AY245" s="18" t="s">
        <v>264</v>
      </c>
      <c r="BE245" s="240">
        <f>IF(N245="základní",J245,0)</f>
        <v>0</v>
      </c>
      <c r="BF245" s="240">
        <f>IF(N245="snížená",J245,0)</f>
        <v>0</v>
      </c>
      <c r="BG245" s="240">
        <f>IF(N245="zákl. přenesená",J245,0)</f>
        <v>0</v>
      </c>
      <c r="BH245" s="240">
        <f>IF(N245="sníž. přenesená",J245,0)</f>
        <v>0</v>
      </c>
      <c r="BI245" s="240">
        <f>IF(N245="nulová",J245,0)</f>
        <v>0</v>
      </c>
      <c r="BJ245" s="18" t="s">
        <v>83</v>
      </c>
      <c r="BK245" s="240">
        <f>ROUND(I245*H245,2)</f>
        <v>0</v>
      </c>
      <c r="BL245" s="18" t="s">
        <v>271</v>
      </c>
      <c r="BM245" s="239" t="s">
        <v>425</v>
      </c>
    </row>
    <row r="246" s="2" customFormat="1" ht="16.5" customHeight="1">
      <c r="A246" s="39"/>
      <c r="B246" s="40"/>
      <c r="C246" s="228" t="s">
        <v>426</v>
      </c>
      <c r="D246" s="228" t="s">
        <v>266</v>
      </c>
      <c r="E246" s="229" t="s">
        <v>427</v>
      </c>
      <c r="F246" s="230" t="s">
        <v>428</v>
      </c>
      <c r="G246" s="231" t="s">
        <v>420</v>
      </c>
      <c r="H246" s="232">
        <v>4</v>
      </c>
      <c r="I246" s="233"/>
      <c r="J246" s="234">
        <f>ROUND(I246*H246,2)</f>
        <v>0</v>
      </c>
      <c r="K246" s="230" t="s">
        <v>270</v>
      </c>
      <c r="L246" s="45"/>
      <c r="M246" s="235" t="s">
        <v>1</v>
      </c>
      <c r="N246" s="236" t="s">
        <v>41</v>
      </c>
      <c r="O246" s="92"/>
      <c r="P246" s="237">
        <f>O246*H246</f>
        <v>0</v>
      </c>
      <c r="Q246" s="237">
        <v>0.04555</v>
      </c>
      <c r="R246" s="237">
        <f>Q246*H246</f>
        <v>0.1822</v>
      </c>
      <c r="S246" s="237">
        <v>0</v>
      </c>
      <c r="T246" s="238">
        <f>S246*H246</f>
        <v>0</v>
      </c>
      <c r="U246" s="39"/>
      <c r="V246" s="39"/>
      <c r="W246" s="39"/>
      <c r="X246" s="39"/>
      <c r="Y246" s="39"/>
      <c r="Z246" s="39"/>
      <c r="AA246" s="39"/>
      <c r="AB246" s="39"/>
      <c r="AC246" s="39"/>
      <c r="AD246" s="39"/>
      <c r="AE246" s="39"/>
      <c r="AR246" s="239" t="s">
        <v>271</v>
      </c>
      <c r="AT246" s="239" t="s">
        <v>266</v>
      </c>
      <c r="AU246" s="239" t="s">
        <v>85</v>
      </c>
      <c r="AY246" s="18" t="s">
        <v>264</v>
      </c>
      <c r="BE246" s="240">
        <f>IF(N246="základní",J246,0)</f>
        <v>0</v>
      </c>
      <c r="BF246" s="240">
        <f>IF(N246="snížená",J246,0)</f>
        <v>0</v>
      </c>
      <c r="BG246" s="240">
        <f>IF(N246="zákl. přenesená",J246,0)</f>
        <v>0</v>
      </c>
      <c r="BH246" s="240">
        <f>IF(N246="sníž. přenesená",J246,0)</f>
        <v>0</v>
      </c>
      <c r="BI246" s="240">
        <f>IF(N246="nulová",J246,0)</f>
        <v>0</v>
      </c>
      <c r="BJ246" s="18" t="s">
        <v>83</v>
      </c>
      <c r="BK246" s="240">
        <f>ROUND(I246*H246,2)</f>
        <v>0</v>
      </c>
      <c r="BL246" s="18" t="s">
        <v>271</v>
      </c>
      <c r="BM246" s="239" t="s">
        <v>429</v>
      </c>
    </row>
    <row r="247" s="2" customFormat="1" ht="16.5" customHeight="1">
      <c r="A247" s="39"/>
      <c r="B247" s="40"/>
      <c r="C247" s="228" t="s">
        <v>430</v>
      </c>
      <c r="D247" s="228" t="s">
        <v>266</v>
      </c>
      <c r="E247" s="229" t="s">
        <v>431</v>
      </c>
      <c r="F247" s="230" t="s">
        <v>432</v>
      </c>
      <c r="G247" s="231" t="s">
        <v>420</v>
      </c>
      <c r="H247" s="232">
        <v>12</v>
      </c>
      <c r="I247" s="233"/>
      <c r="J247" s="234">
        <f>ROUND(I247*H247,2)</f>
        <v>0</v>
      </c>
      <c r="K247" s="230" t="s">
        <v>270</v>
      </c>
      <c r="L247" s="45"/>
      <c r="M247" s="235" t="s">
        <v>1</v>
      </c>
      <c r="N247" s="236" t="s">
        <v>41</v>
      </c>
      <c r="O247" s="92"/>
      <c r="P247" s="237">
        <f>O247*H247</f>
        <v>0</v>
      </c>
      <c r="Q247" s="237">
        <v>0.054550000000000001</v>
      </c>
      <c r="R247" s="237">
        <f>Q247*H247</f>
        <v>0.65460000000000007</v>
      </c>
      <c r="S247" s="237">
        <v>0</v>
      </c>
      <c r="T247" s="238">
        <f>S247*H247</f>
        <v>0</v>
      </c>
      <c r="U247" s="39"/>
      <c r="V247" s="39"/>
      <c r="W247" s="39"/>
      <c r="X247" s="39"/>
      <c r="Y247" s="39"/>
      <c r="Z247" s="39"/>
      <c r="AA247" s="39"/>
      <c r="AB247" s="39"/>
      <c r="AC247" s="39"/>
      <c r="AD247" s="39"/>
      <c r="AE247" s="39"/>
      <c r="AR247" s="239" t="s">
        <v>271</v>
      </c>
      <c r="AT247" s="239" t="s">
        <v>266</v>
      </c>
      <c r="AU247" s="239" t="s">
        <v>85</v>
      </c>
      <c r="AY247" s="18" t="s">
        <v>264</v>
      </c>
      <c r="BE247" s="240">
        <f>IF(N247="základní",J247,0)</f>
        <v>0</v>
      </c>
      <c r="BF247" s="240">
        <f>IF(N247="snížená",J247,0)</f>
        <v>0</v>
      </c>
      <c r="BG247" s="240">
        <f>IF(N247="zákl. přenesená",J247,0)</f>
        <v>0</v>
      </c>
      <c r="BH247" s="240">
        <f>IF(N247="sníž. přenesená",J247,0)</f>
        <v>0</v>
      </c>
      <c r="BI247" s="240">
        <f>IF(N247="nulová",J247,0)</f>
        <v>0</v>
      </c>
      <c r="BJ247" s="18" t="s">
        <v>83</v>
      </c>
      <c r="BK247" s="240">
        <f>ROUND(I247*H247,2)</f>
        <v>0</v>
      </c>
      <c r="BL247" s="18" t="s">
        <v>271</v>
      </c>
      <c r="BM247" s="239" t="s">
        <v>433</v>
      </c>
    </row>
    <row r="248" s="2" customFormat="1" ht="16.5" customHeight="1">
      <c r="A248" s="39"/>
      <c r="B248" s="40"/>
      <c r="C248" s="228" t="s">
        <v>434</v>
      </c>
      <c r="D248" s="228" t="s">
        <v>266</v>
      </c>
      <c r="E248" s="229" t="s">
        <v>435</v>
      </c>
      <c r="F248" s="230" t="s">
        <v>436</v>
      </c>
      <c r="G248" s="231" t="s">
        <v>420</v>
      </c>
      <c r="H248" s="232">
        <v>3</v>
      </c>
      <c r="I248" s="233"/>
      <c r="J248" s="234">
        <f>ROUND(I248*H248,2)</f>
        <v>0</v>
      </c>
      <c r="K248" s="230" t="s">
        <v>270</v>
      </c>
      <c r="L248" s="45"/>
      <c r="M248" s="235" t="s">
        <v>1</v>
      </c>
      <c r="N248" s="236" t="s">
        <v>41</v>
      </c>
      <c r="O248" s="92"/>
      <c r="P248" s="237">
        <f>O248*H248</f>
        <v>0</v>
      </c>
      <c r="Q248" s="237">
        <v>0.063549999999999995</v>
      </c>
      <c r="R248" s="237">
        <f>Q248*H248</f>
        <v>0.19064999999999999</v>
      </c>
      <c r="S248" s="237">
        <v>0</v>
      </c>
      <c r="T248" s="238">
        <f>S248*H248</f>
        <v>0</v>
      </c>
      <c r="U248" s="39"/>
      <c r="V248" s="39"/>
      <c r="W248" s="39"/>
      <c r="X248" s="39"/>
      <c r="Y248" s="39"/>
      <c r="Z248" s="39"/>
      <c r="AA248" s="39"/>
      <c r="AB248" s="39"/>
      <c r="AC248" s="39"/>
      <c r="AD248" s="39"/>
      <c r="AE248" s="39"/>
      <c r="AR248" s="239" t="s">
        <v>271</v>
      </c>
      <c r="AT248" s="239" t="s">
        <v>266</v>
      </c>
      <c r="AU248" s="239" t="s">
        <v>85</v>
      </c>
      <c r="AY248" s="18" t="s">
        <v>264</v>
      </c>
      <c r="BE248" s="240">
        <f>IF(N248="základní",J248,0)</f>
        <v>0</v>
      </c>
      <c r="BF248" s="240">
        <f>IF(N248="snížená",J248,0)</f>
        <v>0</v>
      </c>
      <c r="BG248" s="240">
        <f>IF(N248="zákl. přenesená",J248,0)</f>
        <v>0</v>
      </c>
      <c r="BH248" s="240">
        <f>IF(N248="sníž. přenesená",J248,0)</f>
        <v>0</v>
      </c>
      <c r="BI248" s="240">
        <f>IF(N248="nulová",J248,0)</f>
        <v>0</v>
      </c>
      <c r="BJ248" s="18" t="s">
        <v>83</v>
      </c>
      <c r="BK248" s="240">
        <f>ROUND(I248*H248,2)</f>
        <v>0</v>
      </c>
      <c r="BL248" s="18" t="s">
        <v>271</v>
      </c>
      <c r="BM248" s="239" t="s">
        <v>437</v>
      </c>
    </row>
    <row r="249" s="2" customFormat="1" ht="16.5" customHeight="1">
      <c r="A249" s="39"/>
      <c r="B249" s="40"/>
      <c r="C249" s="228" t="s">
        <v>438</v>
      </c>
      <c r="D249" s="228" t="s">
        <v>266</v>
      </c>
      <c r="E249" s="229" t="s">
        <v>439</v>
      </c>
      <c r="F249" s="230" t="s">
        <v>440</v>
      </c>
      <c r="G249" s="231" t="s">
        <v>420</v>
      </c>
      <c r="H249" s="232">
        <v>21</v>
      </c>
      <c r="I249" s="233"/>
      <c r="J249" s="234">
        <f>ROUND(I249*H249,2)</f>
        <v>0</v>
      </c>
      <c r="K249" s="230" t="s">
        <v>270</v>
      </c>
      <c r="L249" s="45"/>
      <c r="M249" s="235" t="s">
        <v>1</v>
      </c>
      <c r="N249" s="236" t="s">
        <v>41</v>
      </c>
      <c r="O249" s="92"/>
      <c r="P249" s="237">
        <f>O249*H249</f>
        <v>0</v>
      </c>
      <c r="Q249" s="237">
        <v>0.091050000000000006</v>
      </c>
      <c r="R249" s="237">
        <f>Q249*H249</f>
        <v>1.91205</v>
      </c>
      <c r="S249" s="237">
        <v>0</v>
      </c>
      <c r="T249" s="238">
        <f>S249*H249</f>
        <v>0</v>
      </c>
      <c r="U249" s="39"/>
      <c r="V249" s="39"/>
      <c r="W249" s="39"/>
      <c r="X249" s="39"/>
      <c r="Y249" s="39"/>
      <c r="Z249" s="39"/>
      <c r="AA249" s="39"/>
      <c r="AB249" s="39"/>
      <c r="AC249" s="39"/>
      <c r="AD249" s="39"/>
      <c r="AE249" s="39"/>
      <c r="AR249" s="239" t="s">
        <v>271</v>
      </c>
      <c r="AT249" s="239" t="s">
        <v>266</v>
      </c>
      <c r="AU249" s="239" t="s">
        <v>85</v>
      </c>
      <c r="AY249" s="18" t="s">
        <v>264</v>
      </c>
      <c r="BE249" s="240">
        <f>IF(N249="základní",J249,0)</f>
        <v>0</v>
      </c>
      <c r="BF249" s="240">
        <f>IF(N249="snížená",J249,0)</f>
        <v>0</v>
      </c>
      <c r="BG249" s="240">
        <f>IF(N249="zákl. přenesená",J249,0)</f>
        <v>0</v>
      </c>
      <c r="BH249" s="240">
        <f>IF(N249="sníž. přenesená",J249,0)</f>
        <v>0</v>
      </c>
      <c r="BI249" s="240">
        <f>IF(N249="nulová",J249,0)</f>
        <v>0</v>
      </c>
      <c r="BJ249" s="18" t="s">
        <v>83</v>
      </c>
      <c r="BK249" s="240">
        <f>ROUND(I249*H249,2)</f>
        <v>0</v>
      </c>
      <c r="BL249" s="18" t="s">
        <v>271</v>
      </c>
      <c r="BM249" s="239" t="s">
        <v>441</v>
      </c>
    </row>
    <row r="250" s="2" customFormat="1" ht="16.5" customHeight="1">
      <c r="A250" s="39"/>
      <c r="B250" s="40"/>
      <c r="C250" s="228" t="s">
        <v>442</v>
      </c>
      <c r="D250" s="228" t="s">
        <v>266</v>
      </c>
      <c r="E250" s="229" t="s">
        <v>443</v>
      </c>
      <c r="F250" s="230" t="s">
        <v>444</v>
      </c>
      <c r="G250" s="231" t="s">
        <v>420</v>
      </c>
      <c r="H250" s="232">
        <v>4</v>
      </c>
      <c r="I250" s="233"/>
      <c r="J250" s="234">
        <f>ROUND(I250*H250,2)</f>
        <v>0</v>
      </c>
      <c r="K250" s="230" t="s">
        <v>270</v>
      </c>
      <c r="L250" s="45"/>
      <c r="M250" s="235" t="s">
        <v>1</v>
      </c>
      <c r="N250" s="236" t="s">
        <v>41</v>
      </c>
      <c r="O250" s="92"/>
      <c r="P250" s="237">
        <f>O250*H250</f>
        <v>0</v>
      </c>
      <c r="Q250" s="237">
        <v>0.10904999999999999</v>
      </c>
      <c r="R250" s="237">
        <f>Q250*H250</f>
        <v>0.43619999999999998</v>
      </c>
      <c r="S250" s="237">
        <v>0</v>
      </c>
      <c r="T250" s="238">
        <f>S250*H250</f>
        <v>0</v>
      </c>
      <c r="U250" s="39"/>
      <c r="V250" s="39"/>
      <c r="W250" s="39"/>
      <c r="X250" s="39"/>
      <c r="Y250" s="39"/>
      <c r="Z250" s="39"/>
      <c r="AA250" s="39"/>
      <c r="AB250" s="39"/>
      <c r="AC250" s="39"/>
      <c r="AD250" s="39"/>
      <c r="AE250" s="39"/>
      <c r="AR250" s="239" t="s">
        <v>271</v>
      </c>
      <c r="AT250" s="239" t="s">
        <v>266</v>
      </c>
      <c r="AU250" s="239" t="s">
        <v>85</v>
      </c>
      <c r="AY250" s="18" t="s">
        <v>264</v>
      </c>
      <c r="BE250" s="240">
        <f>IF(N250="základní",J250,0)</f>
        <v>0</v>
      </c>
      <c r="BF250" s="240">
        <f>IF(N250="snížená",J250,0)</f>
        <v>0</v>
      </c>
      <c r="BG250" s="240">
        <f>IF(N250="zákl. přenesená",J250,0)</f>
        <v>0</v>
      </c>
      <c r="BH250" s="240">
        <f>IF(N250="sníž. přenesená",J250,0)</f>
        <v>0</v>
      </c>
      <c r="BI250" s="240">
        <f>IF(N250="nulová",J250,0)</f>
        <v>0</v>
      </c>
      <c r="BJ250" s="18" t="s">
        <v>83</v>
      </c>
      <c r="BK250" s="240">
        <f>ROUND(I250*H250,2)</f>
        <v>0</v>
      </c>
      <c r="BL250" s="18" t="s">
        <v>271</v>
      </c>
      <c r="BM250" s="239" t="s">
        <v>445</v>
      </c>
    </row>
    <row r="251" s="2" customFormat="1" ht="16.5" customHeight="1">
      <c r="A251" s="39"/>
      <c r="B251" s="40"/>
      <c r="C251" s="228" t="s">
        <v>446</v>
      </c>
      <c r="D251" s="228" t="s">
        <v>266</v>
      </c>
      <c r="E251" s="229" t="s">
        <v>447</v>
      </c>
      <c r="F251" s="230" t="s">
        <v>448</v>
      </c>
      <c r="G251" s="231" t="s">
        <v>420</v>
      </c>
      <c r="H251" s="232">
        <v>6</v>
      </c>
      <c r="I251" s="233"/>
      <c r="J251" s="234">
        <f>ROUND(I251*H251,2)</f>
        <v>0</v>
      </c>
      <c r="K251" s="230" t="s">
        <v>270</v>
      </c>
      <c r="L251" s="45"/>
      <c r="M251" s="235" t="s">
        <v>1</v>
      </c>
      <c r="N251" s="236" t="s">
        <v>41</v>
      </c>
      <c r="O251" s="92"/>
      <c r="P251" s="237">
        <f>O251*H251</f>
        <v>0</v>
      </c>
      <c r="Q251" s="237">
        <v>0.12705</v>
      </c>
      <c r="R251" s="237">
        <f>Q251*H251</f>
        <v>0.76229999999999998</v>
      </c>
      <c r="S251" s="237">
        <v>0</v>
      </c>
      <c r="T251" s="238">
        <f>S251*H251</f>
        <v>0</v>
      </c>
      <c r="U251" s="39"/>
      <c r="V251" s="39"/>
      <c r="W251" s="39"/>
      <c r="X251" s="39"/>
      <c r="Y251" s="39"/>
      <c r="Z251" s="39"/>
      <c r="AA251" s="39"/>
      <c r="AB251" s="39"/>
      <c r="AC251" s="39"/>
      <c r="AD251" s="39"/>
      <c r="AE251" s="39"/>
      <c r="AR251" s="239" t="s">
        <v>271</v>
      </c>
      <c r="AT251" s="239" t="s">
        <v>266</v>
      </c>
      <c r="AU251" s="239" t="s">
        <v>85</v>
      </c>
      <c r="AY251" s="18" t="s">
        <v>264</v>
      </c>
      <c r="BE251" s="240">
        <f>IF(N251="základní",J251,0)</f>
        <v>0</v>
      </c>
      <c r="BF251" s="240">
        <f>IF(N251="snížená",J251,0)</f>
        <v>0</v>
      </c>
      <c r="BG251" s="240">
        <f>IF(N251="zákl. přenesená",J251,0)</f>
        <v>0</v>
      </c>
      <c r="BH251" s="240">
        <f>IF(N251="sníž. přenesená",J251,0)</f>
        <v>0</v>
      </c>
      <c r="BI251" s="240">
        <f>IF(N251="nulová",J251,0)</f>
        <v>0</v>
      </c>
      <c r="BJ251" s="18" t="s">
        <v>83</v>
      </c>
      <c r="BK251" s="240">
        <f>ROUND(I251*H251,2)</f>
        <v>0</v>
      </c>
      <c r="BL251" s="18" t="s">
        <v>271</v>
      </c>
      <c r="BM251" s="239" t="s">
        <v>449</v>
      </c>
    </row>
    <row r="252" s="2" customFormat="1" ht="16.5" customHeight="1">
      <c r="A252" s="39"/>
      <c r="B252" s="40"/>
      <c r="C252" s="228" t="s">
        <v>450</v>
      </c>
      <c r="D252" s="228" t="s">
        <v>266</v>
      </c>
      <c r="E252" s="229" t="s">
        <v>451</v>
      </c>
      <c r="F252" s="230" t="s">
        <v>452</v>
      </c>
      <c r="G252" s="231" t="s">
        <v>453</v>
      </c>
      <c r="H252" s="232">
        <v>26.25</v>
      </c>
      <c r="I252" s="233"/>
      <c r="J252" s="234">
        <f>ROUND(I252*H252,2)</f>
        <v>0</v>
      </c>
      <c r="K252" s="230" t="s">
        <v>270</v>
      </c>
      <c r="L252" s="45"/>
      <c r="M252" s="235" t="s">
        <v>1</v>
      </c>
      <c r="N252" s="236" t="s">
        <v>41</v>
      </c>
      <c r="O252" s="92"/>
      <c r="P252" s="237">
        <f>O252*H252</f>
        <v>0</v>
      </c>
      <c r="Q252" s="237">
        <v>0.00029999999999999997</v>
      </c>
      <c r="R252" s="237">
        <f>Q252*H252</f>
        <v>0.0078750000000000001</v>
      </c>
      <c r="S252" s="237">
        <v>0</v>
      </c>
      <c r="T252" s="238">
        <f>S252*H252</f>
        <v>0</v>
      </c>
      <c r="U252" s="39"/>
      <c r="V252" s="39"/>
      <c r="W252" s="39"/>
      <c r="X252" s="39"/>
      <c r="Y252" s="39"/>
      <c r="Z252" s="39"/>
      <c r="AA252" s="39"/>
      <c r="AB252" s="39"/>
      <c r="AC252" s="39"/>
      <c r="AD252" s="39"/>
      <c r="AE252" s="39"/>
      <c r="AR252" s="239" t="s">
        <v>271</v>
      </c>
      <c r="AT252" s="239" t="s">
        <v>266</v>
      </c>
      <c r="AU252" s="239" t="s">
        <v>85</v>
      </c>
      <c r="AY252" s="18" t="s">
        <v>264</v>
      </c>
      <c r="BE252" s="240">
        <f>IF(N252="základní",J252,0)</f>
        <v>0</v>
      </c>
      <c r="BF252" s="240">
        <f>IF(N252="snížená",J252,0)</f>
        <v>0</v>
      </c>
      <c r="BG252" s="240">
        <f>IF(N252="zákl. přenesená",J252,0)</f>
        <v>0</v>
      </c>
      <c r="BH252" s="240">
        <f>IF(N252="sníž. přenesená",J252,0)</f>
        <v>0</v>
      </c>
      <c r="BI252" s="240">
        <f>IF(N252="nulová",J252,0)</f>
        <v>0</v>
      </c>
      <c r="BJ252" s="18" t="s">
        <v>83</v>
      </c>
      <c r="BK252" s="240">
        <f>ROUND(I252*H252,2)</f>
        <v>0</v>
      </c>
      <c r="BL252" s="18" t="s">
        <v>271</v>
      </c>
      <c r="BM252" s="239" t="s">
        <v>454</v>
      </c>
    </row>
    <row r="253" s="13" customFormat="1">
      <c r="A253" s="13"/>
      <c r="B253" s="241"/>
      <c r="C253" s="242"/>
      <c r="D253" s="243" t="s">
        <v>273</v>
      </c>
      <c r="E253" s="244" t="s">
        <v>1</v>
      </c>
      <c r="F253" s="245" t="s">
        <v>455</v>
      </c>
      <c r="G253" s="242"/>
      <c r="H253" s="246">
        <v>26.25</v>
      </c>
      <c r="I253" s="247"/>
      <c r="J253" s="242"/>
      <c r="K253" s="242"/>
      <c r="L253" s="248"/>
      <c r="M253" s="249"/>
      <c r="N253" s="250"/>
      <c r="O253" s="250"/>
      <c r="P253" s="250"/>
      <c r="Q253" s="250"/>
      <c r="R253" s="250"/>
      <c r="S253" s="250"/>
      <c r="T253" s="251"/>
      <c r="U253" s="13"/>
      <c r="V253" s="13"/>
      <c r="W253" s="13"/>
      <c r="X253" s="13"/>
      <c r="Y253" s="13"/>
      <c r="Z253" s="13"/>
      <c r="AA253" s="13"/>
      <c r="AB253" s="13"/>
      <c r="AC253" s="13"/>
      <c r="AD253" s="13"/>
      <c r="AE253" s="13"/>
      <c r="AT253" s="252" t="s">
        <v>273</v>
      </c>
      <c r="AU253" s="252" t="s">
        <v>85</v>
      </c>
      <c r="AV253" s="13" t="s">
        <v>85</v>
      </c>
      <c r="AW253" s="13" t="s">
        <v>32</v>
      </c>
      <c r="AX253" s="13" t="s">
        <v>76</v>
      </c>
      <c r="AY253" s="252" t="s">
        <v>264</v>
      </c>
    </row>
    <row r="254" s="14" customFormat="1">
      <c r="A254" s="14"/>
      <c r="B254" s="253"/>
      <c r="C254" s="254"/>
      <c r="D254" s="243" t="s">
        <v>273</v>
      </c>
      <c r="E254" s="255" t="s">
        <v>1</v>
      </c>
      <c r="F254" s="256" t="s">
        <v>275</v>
      </c>
      <c r="G254" s="254"/>
      <c r="H254" s="257">
        <v>26.25</v>
      </c>
      <c r="I254" s="258"/>
      <c r="J254" s="254"/>
      <c r="K254" s="254"/>
      <c r="L254" s="259"/>
      <c r="M254" s="260"/>
      <c r="N254" s="261"/>
      <c r="O254" s="261"/>
      <c r="P254" s="261"/>
      <c r="Q254" s="261"/>
      <c r="R254" s="261"/>
      <c r="S254" s="261"/>
      <c r="T254" s="262"/>
      <c r="U254" s="14"/>
      <c r="V254" s="14"/>
      <c r="W254" s="14"/>
      <c r="X254" s="14"/>
      <c r="Y254" s="14"/>
      <c r="Z254" s="14"/>
      <c r="AA254" s="14"/>
      <c r="AB254" s="14"/>
      <c r="AC254" s="14"/>
      <c r="AD254" s="14"/>
      <c r="AE254" s="14"/>
      <c r="AT254" s="263" t="s">
        <v>273</v>
      </c>
      <c r="AU254" s="263" t="s">
        <v>85</v>
      </c>
      <c r="AV254" s="14" t="s">
        <v>271</v>
      </c>
      <c r="AW254" s="14" t="s">
        <v>32</v>
      </c>
      <c r="AX254" s="14" t="s">
        <v>83</v>
      </c>
      <c r="AY254" s="263" t="s">
        <v>264</v>
      </c>
    </row>
    <row r="255" s="2" customFormat="1" ht="16.5" customHeight="1">
      <c r="A255" s="39"/>
      <c r="B255" s="40"/>
      <c r="C255" s="228" t="s">
        <v>456</v>
      </c>
      <c r="D255" s="228" t="s">
        <v>266</v>
      </c>
      <c r="E255" s="229" t="s">
        <v>457</v>
      </c>
      <c r="F255" s="230" t="s">
        <v>458</v>
      </c>
      <c r="G255" s="231" t="s">
        <v>278</v>
      </c>
      <c r="H255" s="232">
        <v>0.29299999999999998</v>
      </c>
      <c r="I255" s="233"/>
      <c r="J255" s="234">
        <f>ROUND(I255*H255,2)</f>
        <v>0</v>
      </c>
      <c r="K255" s="230" t="s">
        <v>270</v>
      </c>
      <c r="L255" s="45"/>
      <c r="M255" s="235" t="s">
        <v>1</v>
      </c>
      <c r="N255" s="236" t="s">
        <v>41</v>
      </c>
      <c r="O255" s="92"/>
      <c r="P255" s="237">
        <f>O255*H255</f>
        <v>0</v>
      </c>
      <c r="Q255" s="237">
        <v>2.5018699999999998</v>
      </c>
      <c r="R255" s="237">
        <f>Q255*H255</f>
        <v>0.73304790999999991</v>
      </c>
      <c r="S255" s="237">
        <v>0</v>
      </c>
      <c r="T255" s="238">
        <f>S255*H255</f>
        <v>0</v>
      </c>
      <c r="U255" s="39"/>
      <c r="V255" s="39"/>
      <c r="W255" s="39"/>
      <c r="X255" s="39"/>
      <c r="Y255" s="39"/>
      <c r="Z255" s="39"/>
      <c r="AA255" s="39"/>
      <c r="AB255" s="39"/>
      <c r="AC255" s="39"/>
      <c r="AD255" s="39"/>
      <c r="AE255" s="39"/>
      <c r="AR255" s="239" t="s">
        <v>271</v>
      </c>
      <c r="AT255" s="239" t="s">
        <v>266</v>
      </c>
      <c r="AU255" s="239" t="s">
        <v>85</v>
      </c>
      <c r="AY255" s="18" t="s">
        <v>264</v>
      </c>
      <c r="BE255" s="240">
        <f>IF(N255="základní",J255,0)</f>
        <v>0</v>
      </c>
      <c r="BF255" s="240">
        <f>IF(N255="snížená",J255,0)</f>
        <v>0</v>
      </c>
      <c r="BG255" s="240">
        <f>IF(N255="zákl. přenesená",J255,0)</f>
        <v>0</v>
      </c>
      <c r="BH255" s="240">
        <f>IF(N255="sníž. přenesená",J255,0)</f>
        <v>0</v>
      </c>
      <c r="BI255" s="240">
        <f>IF(N255="nulová",J255,0)</f>
        <v>0</v>
      </c>
      <c r="BJ255" s="18" t="s">
        <v>83</v>
      </c>
      <c r="BK255" s="240">
        <f>ROUND(I255*H255,2)</f>
        <v>0</v>
      </c>
      <c r="BL255" s="18" t="s">
        <v>271</v>
      </c>
      <c r="BM255" s="239" t="s">
        <v>459</v>
      </c>
    </row>
    <row r="256" s="13" customFormat="1">
      <c r="A256" s="13"/>
      <c r="B256" s="241"/>
      <c r="C256" s="242"/>
      <c r="D256" s="243" t="s">
        <v>273</v>
      </c>
      <c r="E256" s="244" t="s">
        <v>1</v>
      </c>
      <c r="F256" s="245" t="s">
        <v>460</v>
      </c>
      <c r="G256" s="242"/>
      <c r="H256" s="246">
        <v>0.29299999999999998</v>
      </c>
      <c r="I256" s="247"/>
      <c r="J256" s="242"/>
      <c r="K256" s="242"/>
      <c r="L256" s="248"/>
      <c r="M256" s="249"/>
      <c r="N256" s="250"/>
      <c r="O256" s="250"/>
      <c r="P256" s="250"/>
      <c r="Q256" s="250"/>
      <c r="R256" s="250"/>
      <c r="S256" s="250"/>
      <c r="T256" s="251"/>
      <c r="U256" s="13"/>
      <c r="V256" s="13"/>
      <c r="W256" s="13"/>
      <c r="X256" s="13"/>
      <c r="Y256" s="13"/>
      <c r="Z256" s="13"/>
      <c r="AA256" s="13"/>
      <c r="AB256" s="13"/>
      <c r="AC256" s="13"/>
      <c r="AD256" s="13"/>
      <c r="AE256" s="13"/>
      <c r="AT256" s="252" t="s">
        <v>273</v>
      </c>
      <c r="AU256" s="252" t="s">
        <v>85</v>
      </c>
      <c r="AV256" s="13" t="s">
        <v>85</v>
      </c>
      <c r="AW256" s="13" t="s">
        <v>32</v>
      </c>
      <c r="AX256" s="13" t="s">
        <v>76</v>
      </c>
      <c r="AY256" s="252" t="s">
        <v>264</v>
      </c>
    </row>
    <row r="257" s="14" customFormat="1">
      <c r="A257" s="14"/>
      <c r="B257" s="253"/>
      <c r="C257" s="254"/>
      <c r="D257" s="243" t="s">
        <v>273</v>
      </c>
      <c r="E257" s="255" t="s">
        <v>1</v>
      </c>
      <c r="F257" s="256" t="s">
        <v>275</v>
      </c>
      <c r="G257" s="254"/>
      <c r="H257" s="257">
        <v>0.29299999999999998</v>
      </c>
      <c r="I257" s="258"/>
      <c r="J257" s="254"/>
      <c r="K257" s="254"/>
      <c r="L257" s="259"/>
      <c r="M257" s="260"/>
      <c r="N257" s="261"/>
      <c r="O257" s="261"/>
      <c r="P257" s="261"/>
      <c r="Q257" s="261"/>
      <c r="R257" s="261"/>
      <c r="S257" s="261"/>
      <c r="T257" s="262"/>
      <c r="U257" s="14"/>
      <c r="V257" s="14"/>
      <c r="W257" s="14"/>
      <c r="X257" s="14"/>
      <c r="Y257" s="14"/>
      <c r="Z257" s="14"/>
      <c r="AA257" s="14"/>
      <c r="AB257" s="14"/>
      <c r="AC257" s="14"/>
      <c r="AD257" s="14"/>
      <c r="AE257" s="14"/>
      <c r="AT257" s="263" t="s">
        <v>273</v>
      </c>
      <c r="AU257" s="263" t="s">
        <v>85</v>
      </c>
      <c r="AV257" s="14" t="s">
        <v>271</v>
      </c>
      <c r="AW257" s="14" t="s">
        <v>32</v>
      </c>
      <c r="AX257" s="14" t="s">
        <v>83</v>
      </c>
      <c r="AY257" s="263" t="s">
        <v>264</v>
      </c>
    </row>
    <row r="258" s="2" customFormat="1" ht="16.5" customHeight="1">
      <c r="A258" s="39"/>
      <c r="B258" s="40"/>
      <c r="C258" s="228" t="s">
        <v>461</v>
      </c>
      <c r="D258" s="228" t="s">
        <v>266</v>
      </c>
      <c r="E258" s="229" t="s">
        <v>462</v>
      </c>
      <c r="F258" s="230" t="s">
        <v>463</v>
      </c>
      <c r="G258" s="231" t="s">
        <v>318</v>
      </c>
      <c r="H258" s="232">
        <v>3.8999999999999999</v>
      </c>
      <c r="I258" s="233"/>
      <c r="J258" s="234">
        <f>ROUND(I258*H258,2)</f>
        <v>0</v>
      </c>
      <c r="K258" s="230" t="s">
        <v>270</v>
      </c>
      <c r="L258" s="45"/>
      <c r="M258" s="235" t="s">
        <v>1</v>
      </c>
      <c r="N258" s="236" t="s">
        <v>41</v>
      </c>
      <c r="O258" s="92"/>
      <c r="P258" s="237">
        <f>O258*H258</f>
        <v>0</v>
      </c>
      <c r="Q258" s="237">
        <v>0.0024399999999999999</v>
      </c>
      <c r="R258" s="237">
        <f>Q258*H258</f>
        <v>0.0095160000000000002</v>
      </c>
      <c r="S258" s="237">
        <v>0</v>
      </c>
      <c r="T258" s="238">
        <f>S258*H258</f>
        <v>0</v>
      </c>
      <c r="U258" s="39"/>
      <c r="V258" s="39"/>
      <c r="W258" s="39"/>
      <c r="X258" s="39"/>
      <c r="Y258" s="39"/>
      <c r="Z258" s="39"/>
      <c r="AA258" s="39"/>
      <c r="AB258" s="39"/>
      <c r="AC258" s="39"/>
      <c r="AD258" s="39"/>
      <c r="AE258" s="39"/>
      <c r="AR258" s="239" t="s">
        <v>271</v>
      </c>
      <c r="AT258" s="239" t="s">
        <v>266</v>
      </c>
      <c r="AU258" s="239" t="s">
        <v>85</v>
      </c>
      <c r="AY258" s="18" t="s">
        <v>264</v>
      </c>
      <c r="BE258" s="240">
        <f>IF(N258="základní",J258,0)</f>
        <v>0</v>
      </c>
      <c r="BF258" s="240">
        <f>IF(N258="snížená",J258,0)</f>
        <v>0</v>
      </c>
      <c r="BG258" s="240">
        <f>IF(N258="zákl. přenesená",J258,0)</f>
        <v>0</v>
      </c>
      <c r="BH258" s="240">
        <f>IF(N258="sníž. přenesená",J258,0)</f>
        <v>0</v>
      </c>
      <c r="BI258" s="240">
        <f>IF(N258="nulová",J258,0)</f>
        <v>0</v>
      </c>
      <c r="BJ258" s="18" t="s">
        <v>83</v>
      </c>
      <c r="BK258" s="240">
        <f>ROUND(I258*H258,2)</f>
        <v>0</v>
      </c>
      <c r="BL258" s="18" t="s">
        <v>271</v>
      </c>
      <c r="BM258" s="239" t="s">
        <v>464</v>
      </c>
    </row>
    <row r="259" s="13" customFormat="1">
      <c r="A259" s="13"/>
      <c r="B259" s="241"/>
      <c r="C259" s="242"/>
      <c r="D259" s="243" t="s">
        <v>273</v>
      </c>
      <c r="E259" s="244" t="s">
        <v>1</v>
      </c>
      <c r="F259" s="245" t="s">
        <v>465</v>
      </c>
      <c r="G259" s="242"/>
      <c r="H259" s="246">
        <v>3.8999999999999999</v>
      </c>
      <c r="I259" s="247"/>
      <c r="J259" s="242"/>
      <c r="K259" s="242"/>
      <c r="L259" s="248"/>
      <c r="M259" s="249"/>
      <c r="N259" s="250"/>
      <c r="O259" s="250"/>
      <c r="P259" s="250"/>
      <c r="Q259" s="250"/>
      <c r="R259" s="250"/>
      <c r="S259" s="250"/>
      <c r="T259" s="251"/>
      <c r="U259" s="13"/>
      <c r="V259" s="13"/>
      <c r="W259" s="13"/>
      <c r="X259" s="13"/>
      <c r="Y259" s="13"/>
      <c r="Z259" s="13"/>
      <c r="AA259" s="13"/>
      <c r="AB259" s="13"/>
      <c r="AC259" s="13"/>
      <c r="AD259" s="13"/>
      <c r="AE259" s="13"/>
      <c r="AT259" s="252" t="s">
        <v>273</v>
      </c>
      <c r="AU259" s="252" t="s">
        <v>85</v>
      </c>
      <c r="AV259" s="13" t="s">
        <v>85</v>
      </c>
      <c r="AW259" s="13" t="s">
        <v>32</v>
      </c>
      <c r="AX259" s="13" t="s">
        <v>76</v>
      </c>
      <c r="AY259" s="252" t="s">
        <v>264</v>
      </c>
    </row>
    <row r="260" s="14" customFormat="1">
      <c r="A260" s="14"/>
      <c r="B260" s="253"/>
      <c r="C260" s="254"/>
      <c r="D260" s="243" t="s">
        <v>273</v>
      </c>
      <c r="E260" s="255" t="s">
        <v>1</v>
      </c>
      <c r="F260" s="256" t="s">
        <v>275</v>
      </c>
      <c r="G260" s="254"/>
      <c r="H260" s="257">
        <v>3.8999999999999999</v>
      </c>
      <c r="I260" s="258"/>
      <c r="J260" s="254"/>
      <c r="K260" s="254"/>
      <c r="L260" s="259"/>
      <c r="M260" s="260"/>
      <c r="N260" s="261"/>
      <c r="O260" s="261"/>
      <c r="P260" s="261"/>
      <c r="Q260" s="261"/>
      <c r="R260" s="261"/>
      <c r="S260" s="261"/>
      <c r="T260" s="262"/>
      <c r="U260" s="14"/>
      <c r="V260" s="14"/>
      <c r="W260" s="14"/>
      <c r="X260" s="14"/>
      <c r="Y260" s="14"/>
      <c r="Z260" s="14"/>
      <c r="AA260" s="14"/>
      <c r="AB260" s="14"/>
      <c r="AC260" s="14"/>
      <c r="AD260" s="14"/>
      <c r="AE260" s="14"/>
      <c r="AT260" s="263" t="s">
        <v>273</v>
      </c>
      <c r="AU260" s="263" t="s">
        <v>85</v>
      </c>
      <c r="AV260" s="14" t="s">
        <v>271</v>
      </c>
      <c r="AW260" s="14" t="s">
        <v>32</v>
      </c>
      <c r="AX260" s="14" t="s">
        <v>83</v>
      </c>
      <c r="AY260" s="263" t="s">
        <v>264</v>
      </c>
    </row>
    <row r="261" s="2" customFormat="1" ht="16.5" customHeight="1">
      <c r="A261" s="39"/>
      <c r="B261" s="40"/>
      <c r="C261" s="228" t="s">
        <v>466</v>
      </c>
      <c r="D261" s="228" t="s">
        <v>266</v>
      </c>
      <c r="E261" s="229" t="s">
        <v>467</v>
      </c>
      <c r="F261" s="230" t="s">
        <v>468</v>
      </c>
      <c r="G261" s="231" t="s">
        <v>318</v>
      </c>
      <c r="H261" s="232">
        <v>3.8999999999999999</v>
      </c>
      <c r="I261" s="233"/>
      <c r="J261" s="234">
        <f>ROUND(I261*H261,2)</f>
        <v>0</v>
      </c>
      <c r="K261" s="230" t="s">
        <v>270</v>
      </c>
      <c r="L261" s="45"/>
      <c r="M261" s="235" t="s">
        <v>1</v>
      </c>
      <c r="N261" s="236" t="s">
        <v>41</v>
      </c>
      <c r="O261" s="92"/>
      <c r="P261" s="237">
        <f>O261*H261</f>
        <v>0</v>
      </c>
      <c r="Q261" s="237">
        <v>0</v>
      </c>
      <c r="R261" s="237">
        <f>Q261*H261</f>
        <v>0</v>
      </c>
      <c r="S261" s="237">
        <v>0</v>
      </c>
      <c r="T261" s="238">
        <f>S261*H261</f>
        <v>0</v>
      </c>
      <c r="U261" s="39"/>
      <c r="V261" s="39"/>
      <c r="W261" s="39"/>
      <c r="X261" s="39"/>
      <c r="Y261" s="39"/>
      <c r="Z261" s="39"/>
      <c r="AA261" s="39"/>
      <c r="AB261" s="39"/>
      <c r="AC261" s="39"/>
      <c r="AD261" s="39"/>
      <c r="AE261" s="39"/>
      <c r="AR261" s="239" t="s">
        <v>271</v>
      </c>
      <c r="AT261" s="239" t="s">
        <v>266</v>
      </c>
      <c r="AU261" s="239" t="s">
        <v>85</v>
      </c>
      <c r="AY261" s="18" t="s">
        <v>264</v>
      </c>
      <c r="BE261" s="240">
        <f>IF(N261="základní",J261,0)</f>
        <v>0</v>
      </c>
      <c r="BF261" s="240">
        <f>IF(N261="snížená",J261,0)</f>
        <v>0</v>
      </c>
      <c r="BG261" s="240">
        <f>IF(N261="zákl. přenesená",J261,0)</f>
        <v>0</v>
      </c>
      <c r="BH261" s="240">
        <f>IF(N261="sníž. přenesená",J261,0)</f>
        <v>0</v>
      </c>
      <c r="BI261" s="240">
        <f>IF(N261="nulová",J261,0)</f>
        <v>0</v>
      </c>
      <c r="BJ261" s="18" t="s">
        <v>83</v>
      </c>
      <c r="BK261" s="240">
        <f>ROUND(I261*H261,2)</f>
        <v>0</v>
      </c>
      <c r="BL261" s="18" t="s">
        <v>271</v>
      </c>
      <c r="BM261" s="239" t="s">
        <v>469</v>
      </c>
    </row>
    <row r="262" s="2" customFormat="1" ht="16.5" customHeight="1">
      <c r="A262" s="39"/>
      <c r="B262" s="40"/>
      <c r="C262" s="228" t="s">
        <v>470</v>
      </c>
      <c r="D262" s="228" t="s">
        <v>266</v>
      </c>
      <c r="E262" s="229" t="s">
        <v>471</v>
      </c>
      <c r="F262" s="230" t="s">
        <v>472</v>
      </c>
      <c r="G262" s="231" t="s">
        <v>318</v>
      </c>
      <c r="H262" s="232">
        <v>3.8999999999999999</v>
      </c>
      <c r="I262" s="233"/>
      <c r="J262" s="234">
        <f>ROUND(I262*H262,2)</f>
        <v>0</v>
      </c>
      <c r="K262" s="230" t="s">
        <v>270</v>
      </c>
      <c r="L262" s="45"/>
      <c r="M262" s="235" t="s">
        <v>1</v>
      </c>
      <c r="N262" s="236" t="s">
        <v>41</v>
      </c>
      <c r="O262" s="92"/>
      <c r="P262" s="237">
        <f>O262*H262</f>
        <v>0</v>
      </c>
      <c r="Q262" s="237">
        <v>0.0027000000000000001</v>
      </c>
      <c r="R262" s="237">
        <f>Q262*H262</f>
        <v>0.010530000000000001</v>
      </c>
      <c r="S262" s="237">
        <v>0</v>
      </c>
      <c r="T262" s="238">
        <f>S262*H262</f>
        <v>0</v>
      </c>
      <c r="U262" s="39"/>
      <c r="V262" s="39"/>
      <c r="W262" s="39"/>
      <c r="X262" s="39"/>
      <c r="Y262" s="39"/>
      <c r="Z262" s="39"/>
      <c r="AA262" s="39"/>
      <c r="AB262" s="39"/>
      <c r="AC262" s="39"/>
      <c r="AD262" s="39"/>
      <c r="AE262" s="39"/>
      <c r="AR262" s="239" t="s">
        <v>271</v>
      </c>
      <c r="AT262" s="239" t="s">
        <v>266</v>
      </c>
      <c r="AU262" s="239" t="s">
        <v>85</v>
      </c>
      <c r="AY262" s="18" t="s">
        <v>264</v>
      </c>
      <c r="BE262" s="240">
        <f>IF(N262="základní",J262,0)</f>
        <v>0</v>
      </c>
      <c r="BF262" s="240">
        <f>IF(N262="snížená",J262,0)</f>
        <v>0</v>
      </c>
      <c r="BG262" s="240">
        <f>IF(N262="zákl. přenesená",J262,0)</f>
        <v>0</v>
      </c>
      <c r="BH262" s="240">
        <f>IF(N262="sníž. přenesená",J262,0)</f>
        <v>0</v>
      </c>
      <c r="BI262" s="240">
        <f>IF(N262="nulová",J262,0)</f>
        <v>0</v>
      </c>
      <c r="BJ262" s="18" t="s">
        <v>83</v>
      </c>
      <c r="BK262" s="240">
        <f>ROUND(I262*H262,2)</f>
        <v>0</v>
      </c>
      <c r="BL262" s="18" t="s">
        <v>271</v>
      </c>
      <c r="BM262" s="239" t="s">
        <v>473</v>
      </c>
    </row>
    <row r="263" s="2" customFormat="1" ht="16.5" customHeight="1">
      <c r="A263" s="39"/>
      <c r="B263" s="40"/>
      <c r="C263" s="228" t="s">
        <v>474</v>
      </c>
      <c r="D263" s="228" t="s">
        <v>266</v>
      </c>
      <c r="E263" s="229" t="s">
        <v>475</v>
      </c>
      <c r="F263" s="230" t="s">
        <v>476</v>
      </c>
      <c r="G263" s="231" t="s">
        <v>354</v>
      </c>
      <c r="H263" s="232">
        <v>0.087999999999999995</v>
      </c>
      <c r="I263" s="233"/>
      <c r="J263" s="234">
        <f>ROUND(I263*H263,2)</f>
        <v>0</v>
      </c>
      <c r="K263" s="230" t="s">
        <v>270</v>
      </c>
      <c r="L263" s="45"/>
      <c r="M263" s="235" t="s">
        <v>1</v>
      </c>
      <c r="N263" s="236" t="s">
        <v>41</v>
      </c>
      <c r="O263" s="92"/>
      <c r="P263" s="237">
        <f>O263*H263</f>
        <v>0</v>
      </c>
      <c r="Q263" s="237">
        <v>1.05237</v>
      </c>
      <c r="R263" s="237">
        <f>Q263*H263</f>
        <v>0.092608559999999993</v>
      </c>
      <c r="S263" s="237">
        <v>0</v>
      </c>
      <c r="T263" s="238">
        <f>S263*H263</f>
        <v>0</v>
      </c>
      <c r="U263" s="39"/>
      <c r="V263" s="39"/>
      <c r="W263" s="39"/>
      <c r="X263" s="39"/>
      <c r="Y263" s="39"/>
      <c r="Z263" s="39"/>
      <c r="AA263" s="39"/>
      <c r="AB263" s="39"/>
      <c r="AC263" s="39"/>
      <c r="AD263" s="39"/>
      <c r="AE263" s="39"/>
      <c r="AR263" s="239" t="s">
        <v>271</v>
      </c>
      <c r="AT263" s="239" t="s">
        <v>266</v>
      </c>
      <c r="AU263" s="239" t="s">
        <v>85</v>
      </c>
      <c r="AY263" s="18" t="s">
        <v>264</v>
      </c>
      <c r="BE263" s="240">
        <f>IF(N263="základní",J263,0)</f>
        <v>0</v>
      </c>
      <c r="BF263" s="240">
        <f>IF(N263="snížená",J263,0)</f>
        <v>0</v>
      </c>
      <c r="BG263" s="240">
        <f>IF(N263="zákl. přenesená",J263,0)</f>
        <v>0</v>
      </c>
      <c r="BH263" s="240">
        <f>IF(N263="sníž. přenesená",J263,0)</f>
        <v>0</v>
      </c>
      <c r="BI263" s="240">
        <f>IF(N263="nulová",J263,0)</f>
        <v>0</v>
      </c>
      <c r="BJ263" s="18" t="s">
        <v>83</v>
      </c>
      <c r="BK263" s="240">
        <f>ROUND(I263*H263,2)</f>
        <v>0</v>
      </c>
      <c r="BL263" s="18" t="s">
        <v>271</v>
      </c>
      <c r="BM263" s="239" t="s">
        <v>477</v>
      </c>
    </row>
    <row r="264" s="15" customFormat="1">
      <c r="A264" s="15"/>
      <c r="B264" s="264"/>
      <c r="C264" s="265"/>
      <c r="D264" s="243" t="s">
        <v>273</v>
      </c>
      <c r="E264" s="266" t="s">
        <v>1</v>
      </c>
      <c r="F264" s="267" t="s">
        <v>356</v>
      </c>
      <c r="G264" s="265"/>
      <c r="H264" s="266" t="s">
        <v>1</v>
      </c>
      <c r="I264" s="268"/>
      <c r="J264" s="265"/>
      <c r="K264" s="265"/>
      <c r="L264" s="269"/>
      <c r="M264" s="270"/>
      <c r="N264" s="271"/>
      <c r="O264" s="271"/>
      <c r="P264" s="271"/>
      <c r="Q264" s="271"/>
      <c r="R264" s="271"/>
      <c r="S264" s="271"/>
      <c r="T264" s="272"/>
      <c r="U264" s="15"/>
      <c r="V264" s="15"/>
      <c r="W264" s="15"/>
      <c r="X264" s="15"/>
      <c r="Y264" s="15"/>
      <c r="Z264" s="15"/>
      <c r="AA264" s="15"/>
      <c r="AB264" s="15"/>
      <c r="AC264" s="15"/>
      <c r="AD264" s="15"/>
      <c r="AE264" s="15"/>
      <c r="AT264" s="273" t="s">
        <v>273</v>
      </c>
      <c r="AU264" s="273" t="s">
        <v>85</v>
      </c>
      <c r="AV264" s="15" t="s">
        <v>83</v>
      </c>
      <c r="AW264" s="15" t="s">
        <v>32</v>
      </c>
      <c r="AX264" s="15" t="s">
        <v>76</v>
      </c>
      <c r="AY264" s="273" t="s">
        <v>264</v>
      </c>
    </row>
    <row r="265" s="13" customFormat="1">
      <c r="A265" s="13"/>
      <c r="B265" s="241"/>
      <c r="C265" s="242"/>
      <c r="D265" s="243" t="s">
        <v>273</v>
      </c>
      <c r="E265" s="244" t="s">
        <v>1</v>
      </c>
      <c r="F265" s="245" t="s">
        <v>478</v>
      </c>
      <c r="G265" s="242"/>
      <c r="H265" s="246">
        <v>0.087999999999999995</v>
      </c>
      <c r="I265" s="247"/>
      <c r="J265" s="242"/>
      <c r="K265" s="242"/>
      <c r="L265" s="248"/>
      <c r="M265" s="249"/>
      <c r="N265" s="250"/>
      <c r="O265" s="250"/>
      <c r="P265" s="250"/>
      <c r="Q265" s="250"/>
      <c r="R265" s="250"/>
      <c r="S265" s="250"/>
      <c r="T265" s="251"/>
      <c r="U265" s="13"/>
      <c r="V265" s="13"/>
      <c r="W265" s="13"/>
      <c r="X265" s="13"/>
      <c r="Y265" s="13"/>
      <c r="Z265" s="13"/>
      <c r="AA265" s="13"/>
      <c r="AB265" s="13"/>
      <c r="AC265" s="13"/>
      <c r="AD265" s="13"/>
      <c r="AE265" s="13"/>
      <c r="AT265" s="252" t="s">
        <v>273</v>
      </c>
      <c r="AU265" s="252" t="s">
        <v>85</v>
      </c>
      <c r="AV265" s="13" t="s">
        <v>85</v>
      </c>
      <c r="AW265" s="13" t="s">
        <v>32</v>
      </c>
      <c r="AX265" s="13" t="s">
        <v>76</v>
      </c>
      <c r="AY265" s="252" t="s">
        <v>264</v>
      </c>
    </row>
    <row r="266" s="14" customFormat="1">
      <c r="A266" s="14"/>
      <c r="B266" s="253"/>
      <c r="C266" s="254"/>
      <c r="D266" s="243" t="s">
        <v>273</v>
      </c>
      <c r="E266" s="255" t="s">
        <v>1</v>
      </c>
      <c r="F266" s="256" t="s">
        <v>275</v>
      </c>
      <c r="G266" s="254"/>
      <c r="H266" s="257">
        <v>0.087999999999999995</v>
      </c>
      <c r="I266" s="258"/>
      <c r="J266" s="254"/>
      <c r="K266" s="254"/>
      <c r="L266" s="259"/>
      <c r="M266" s="260"/>
      <c r="N266" s="261"/>
      <c r="O266" s="261"/>
      <c r="P266" s="261"/>
      <c r="Q266" s="261"/>
      <c r="R266" s="261"/>
      <c r="S266" s="261"/>
      <c r="T266" s="262"/>
      <c r="U266" s="14"/>
      <c r="V266" s="14"/>
      <c r="W266" s="14"/>
      <c r="X266" s="14"/>
      <c r="Y266" s="14"/>
      <c r="Z266" s="14"/>
      <c r="AA266" s="14"/>
      <c r="AB266" s="14"/>
      <c r="AC266" s="14"/>
      <c r="AD266" s="14"/>
      <c r="AE266" s="14"/>
      <c r="AT266" s="263" t="s">
        <v>273</v>
      </c>
      <c r="AU266" s="263" t="s">
        <v>85</v>
      </c>
      <c r="AV266" s="14" t="s">
        <v>271</v>
      </c>
      <c r="AW266" s="14" t="s">
        <v>32</v>
      </c>
      <c r="AX266" s="14" t="s">
        <v>83</v>
      </c>
      <c r="AY266" s="263" t="s">
        <v>264</v>
      </c>
    </row>
    <row r="267" s="2" customFormat="1" ht="16.5" customHeight="1">
      <c r="A267" s="39"/>
      <c r="B267" s="40"/>
      <c r="C267" s="228" t="s">
        <v>479</v>
      </c>
      <c r="D267" s="228" t="s">
        <v>266</v>
      </c>
      <c r="E267" s="229" t="s">
        <v>480</v>
      </c>
      <c r="F267" s="230" t="s">
        <v>481</v>
      </c>
      <c r="G267" s="231" t="s">
        <v>318</v>
      </c>
      <c r="H267" s="232">
        <v>140.56299999999999</v>
      </c>
      <c r="I267" s="233"/>
      <c r="J267" s="234">
        <f>ROUND(I267*H267,2)</f>
        <v>0</v>
      </c>
      <c r="K267" s="230" t="s">
        <v>270</v>
      </c>
      <c r="L267" s="45"/>
      <c r="M267" s="235" t="s">
        <v>1</v>
      </c>
      <c r="N267" s="236" t="s">
        <v>41</v>
      </c>
      <c r="O267" s="92"/>
      <c r="P267" s="237">
        <f>O267*H267</f>
        <v>0</v>
      </c>
      <c r="Q267" s="237">
        <v>0.11396000000000001</v>
      </c>
      <c r="R267" s="237">
        <f>Q267*H267</f>
        <v>16.01855948</v>
      </c>
      <c r="S267" s="237">
        <v>0</v>
      </c>
      <c r="T267" s="238">
        <f>S267*H267</f>
        <v>0</v>
      </c>
      <c r="U267" s="39"/>
      <c r="V267" s="39"/>
      <c r="W267" s="39"/>
      <c r="X267" s="39"/>
      <c r="Y267" s="39"/>
      <c r="Z267" s="39"/>
      <c r="AA267" s="39"/>
      <c r="AB267" s="39"/>
      <c r="AC267" s="39"/>
      <c r="AD267" s="39"/>
      <c r="AE267" s="39"/>
      <c r="AR267" s="239" t="s">
        <v>271</v>
      </c>
      <c r="AT267" s="239" t="s">
        <v>266</v>
      </c>
      <c r="AU267" s="239" t="s">
        <v>85</v>
      </c>
      <c r="AY267" s="18" t="s">
        <v>264</v>
      </c>
      <c r="BE267" s="240">
        <f>IF(N267="základní",J267,0)</f>
        <v>0</v>
      </c>
      <c r="BF267" s="240">
        <f>IF(N267="snížená",J267,0)</f>
        <v>0</v>
      </c>
      <c r="BG267" s="240">
        <f>IF(N267="zákl. přenesená",J267,0)</f>
        <v>0</v>
      </c>
      <c r="BH267" s="240">
        <f>IF(N267="sníž. přenesená",J267,0)</f>
        <v>0</v>
      </c>
      <c r="BI267" s="240">
        <f>IF(N267="nulová",J267,0)</f>
        <v>0</v>
      </c>
      <c r="BJ267" s="18" t="s">
        <v>83</v>
      </c>
      <c r="BK267" s="240">
        <f>ROUND(I267*H267,2)</f>
        <v>0</v>
      </c>
      <c r="BL267" s="18" t="s">
        <v>271</v>
      </c>
      <c r="BM267" s="239" t="s">
        <v>482</v>
      </c>
    </row>
    <row r="268" s="13" customFormat="1">
      <c r="A268" s="13"/>
      <c r="B268" s="241"/>
      <c r="C268" s="242"/>
      <c r="D268" s="243" t="s">
        <v>273</v>
      </c>
      <c r="E268" s="244" t="s">
        <v>1</v>
      </c>
      <c r="F268" s="245" t="s">
        <v>483</v>
      </c>
      <c r="G268" s="242"/>
      <c r="H268" s="246">
        <v>140.56299999999999</v>
      </c>
      <c r="I268" s="247"/>
      <c r="J268" s="242"/>
      <c r="K268" s="242"/>
      <c r="L268" s="248"/>
      <c r="M268" s="249"/>
      <c r="N268" s="250"/>
      <c r="O268" s="250"/>
      <c r="P268" s="250"/>
      <c r="Q268" s="250"/>
      <c r="R268" s="250"/>
      <c r="S268" s="250"/>
      <c r="T268" s="251"/>
      <c r="U268" s="13"/>
      <c r="V268" s="13"/>
      <c r="W268" s="13"/>
      <c r="X268" s="13"/>
      <c r="Y268" s="13"/>
      <c r="Z268" s="13"/>
      <c r="AA268" s="13"/>
      <c r="AB268" s="13"/>
      <c r="AC268" s="13"/>
      <c r="AD268" s="13"/>
      <c r="AE268" s="13"/>
      <c r="AT268" s="252" t="s">
        <v>273</v>
      </c>
      <c r="AU268" s="252" t="s">
        <v>85</v>
      </c>
      <c r="AV268" s="13" t="s">
        <v>85</v>
      </c>
      <c r="AW268" s="13" t="s">
        <v>32</v>
      </c>
      <c r="AX268" s="13" t="s">
        <v>76</v>
      </c>
      <c r="AY268" s="252" t="s">
        <v>264</v>
      </c>
    </row>
    <row r="269" s="14" customFormat="1">
      <c r="A269" s="14"/>
      <c r="B269" s="253"/>
      <c r="C269" s="254"/>
      <c r="D269" s="243" t="s">
        <v>273</v>
      </c>
      <c r="E269" s="255" t="s">
        <v>1</v>
      </c>
      <c r="F269" s="256" t="s">
        <v>275</v>
      </c>
      <c r="G269" s="254"/>
      <c r="H269" s="257">
        <v>140.56299999999999</v>
      </c>
      <c r="I269" s="258"/>
      <c r="J269" s="254"/>
      <c r="K269" s="254"/>
      <c r="L269" s="259"/>
      <c r="M269" s="260"/>
      <c r="N269" s="261"/>
      <c r="O269" s="261"/>
      <c r="P269" s="261"/>
      <c r="Q269" s="261"/>
      <c r="R269" s="261"/>
      <c r="S269" s="261"/>
      <c r="T269" s="262"/>
      <c r="U269" s="14"/>
      <c r="V269" s="14"/>
      <c r="W269" s="14"/>
      <c r="X269" s="14"/>
      <c r="Y269" s="14"/>
      <c r="Z269" s="14"/>
      <c r="AA269" s="14"/>
      <c r="AB269" s="14"/>
      <c r="AC269" s="14"/>
      <c r="AD269" s="14"/>
      <c r="AE269" s="14"/>
      <c r="AT269" s="263" t="s">
        <v>273</v>
      </c>
      <c r="AU269" s="263" t="s">
        <v>85</v>
      </c>
      <c r="AV269" s="14" t="s">
        <v>271</v>
      </c>
      <c r="AW269" s="14" t="s">
        <v>32</v>
      </c>
      <c r="AX269" s="14" t="s">
        <v>83</v>
      </c>
      <c r="AY269" s="263" t="s">
        <v>264</v>
      </c>
    </row>
    <row r="270" s="2" customFormat="1" ht="16.5" customHeight="1">
      <c r="A270" s="39"/>
      <c r="B270" s="40"/>
      <c r="C270" s="228" t="s">
        <v>484</v>
      </c>
      <c r="D270" s="228" t="s">
        <v>266</v>
      </c>
      <c r="E270" s="229" t="s">
        <v>485</v>
      </c>
      <c r="F270" s="230" t="s">
        <v>486</v>
      </c>
      <c r="G270" s="231" t="s">
        <v>278</v>
      </c>
      <c r="H270" s="232">
        <v>8.8800000000000008</v>
      </c>
      <c r="I270" s="233"/>
      <c r="J270" s="234">
        <f>ROUND(I270*H270,2)</f>
        <v>0</v>
      </c>
      <c r="K270" s="230" t="s">
        <v>270</v>
      </c>
      <c r="L270" s="45"/>
      <c r="M270" s="235" t="s">
        <v>1</v>
      </c>
      <c r="N270" s="236" t="s">
        <v>41</v>
      </c>
      <c r="O270" s="92"/>
      <c r="P270" s="237">
        <f>O270*H270</f>
        <v>0</v>
      </c>
      <c r="Q270" s="237">
        <v>2.5018899999999999</v>
      </c>
      <c r="R270" s="237">
        <f>Q270*H270</f>
        <v>22.216783200000002</v>
      </c>
      <c r="S270" s="237">
        <v>0</v>
      </c>
      <c r="T270" s="238">
        <f>S270*H270</f>
        <v>0</v>
      </c>
      <c r="U270" s="39"/>
      <c r="V270" s="39"/>
      <c r="W270" s="39"/>
      <c r="X270" s="39"/>
      <c r="Y270" s="39"/>
      <c r="Z270" s="39"/>
      <c r="AA270" s="39"/>
      <c r="AB270" s="39"/>
      <c r="AC270" s="39"/>
      <c r="AD270" s="39"/>
      <c r="AE270" s="39"/>
      <c r="AR270" s="239" t="s">
        <v>271</v>
      </c>
      <c r="AT270" s="239" t="s">
        <v>266</v>
      </c>
      <c r="AU270" s="239" t="s">
        <v>85</v>
      </c>
      <c r="AY270" s="18" t="s">
        <v>264</v>
      </c>
      <c r="BE270" s="240">
        <f>IF(N270="základní",J270,0)</f>
        <v>0</v>
      </c>
      <c r="BF270" s="240">
        <f>IF(N270="snížená",J270,0)</f>
        <v>0</v>
      </c>
      <c r="BG270" s="240">
        <f>IF(N270="zákl. přenesená",J270,0)</f>
        <v>0</v>
      </c>
      <c r="BH270" s="240">
        <f>IF(N270="sníž. přenesená",J270,0)</f>
        <v>0</v>
      </c>
      <c r="BI270" s="240">
        <f>IF(N270="nulová",J270,0)</f>
        <v>0</v>
      </c>
      <c r="BJ270" s="18" t="s">
        <v>83</v>
      </c>
      <c r="BK270" s="240">
        <f>ROUND(I270*H270,2)</f>
        <v>0</v>
      </c>
      <c r="BL270" s="18" t="s">
        <v>271</v>
      </c>
      <c r="BM270" s="239" t="s">
        <v>487</v>
      </c>
    </row>
    <row r="271" s="13" customFormat="1">
      <c r="A271" s="13"/>
      <c r="B271" s="241"/>
      <c r="C271" s="242"/>
      <c r="D271" s="243" t="s">
        <v>273</v>
      </c>
      <c r="E271" s="244" t="s">
        <v>1</v>
      </c>
      <c r="F271" s="245" t="s">
        <v>488</v>
      </c>
      <c r="G271" s="242"/>
      <c r="H271" s="246">
        <v>8.8800000000000008</v>
      </c>
      <c r="I271" s="247"/>
      <c r="J271" s="242"/>
      <c r="K271" s="242"/>
      <c r="L271" s="248"/>
      <c r="M271" s="249"/>
      <c r="N271" s="250"/>
      <c r="O271" s="250"/>
      <c r="P271" s="250"/>
      <c r="Q271" s="250"/>
      <c r="R271" s="250"/>
      <c r="S271" s="250"/>
      <c r="T271" s="251"/>
      <c r="U271" s="13"/>
      <c r="V271" s="13"/>
      <c r="W271" s="13"/>
      <c r="X271" s="13"/>
      <c r="Y271" s="13"/>
      <c r="Z271" s="13"/>
      <c r="AA271" s="13"/>
      <c r="AB271" s="13"/>
      <c r="AC271" s="13"/>
      <c r="AD271" s="13"/>
      <c r="AE271" s="13"/>
      <c r="AT271" s="252" t="s">
        <v>273</v>
      </c>
      <c r="AU271" s="252" t="s">
        <v>85</v>
      </c>
      <c r="AV271" s="13" t="s">
        <v>85</v>
      </c>
      <c r="AW271" s="13" t="s">
        <v>32</v>
      </c>
      <c r="AX271" s="13" t="s">
        <v>76</v>
      </c>
      <c r="AY271" s="252" t="s">
        <v>264</v>
      </c>
    </row>
    <row r="272" s="14" customFormat="1">
      <c r="A272" s="14"/>
      <c r="B272" s="253"/>
      <c r="C272" s="254"/>
      <c r="D272" s="243" t="s">
        <v>273</v>
      </c>
      <c r="E272" s="255" t="s">
        <v>1</v>
      </c>
      <c r="F272" s="256" t="s">
        <v>275</v>
      </c>
      <c r="G272" s="254"/>
      <c r="H272" s="257">
        <v>8.8800000000000008</v>
      </c>
      <c r="I272" s="258"/>
      <c r="J272" s="254"/>
      <c r="K272" s="254"/>
      <c r="L272" s="259"/>
      <c r="M272" s="260"/>
      <c r="N272" s="261"/>
      <c r="O272" s="261"/>
      <c r="P272" s="261"/>
      <c r="Q272" s="261"/>
      <c r="R272" s="261"/>
      <c r="S272" s="261"/>
      <c r="T272" s="262"/>
      <c r="U272" s="14"/>
      <c r="V272" s="14"/>
      <c r="W272" s="14"/>
      <c r="X272" s="14"/>
      <c r="Y272" s="14"/>
      <c r="Z272" s="14"/>
      <c r="AA272" s="14"/>
      <c r="AB272" s="14"/>
      <c r="AC272" s="14"/>
      <c r="AD272" s="14"/>
      <c r="AE272" s="14"/>
      <c r="AT272" s="263" t="s">
        <v>273</v>
      </c>
      <c r="AU272" s="263" t="s">
        <v>85</v>
      </c>
      <c r="AV272" s="14" t="s">
        <v>271</v>
      </c>
      <c r="AW272" s="14" t="s">
        <v>32</v>
      </c>
      <c r="AX272" s="14" t="s">
        <v>83</v>
      </c>
      <c r="AY272" s="263" t="s">
        <v>264</v>
      </c>
    </row>
    <row r="273" s="2" customFormat="1" ht="16.5" customHeight="1">
      <c r="A273" s="39"/>
      <c r="B273" s="40"/>
      <c r="C273" s="228" t="s">
        <v>489</v>
      </c>
      <c r="D273" s="228" t="s">
        <v>266</v>
      </c>
      <c r="E273" s="229" t="s">
        <v>490</v>
      </c>
      <c r="F273" s="230" t="s">
        <v>491</v>
      </c>
      <c r="G273" s="231" t="s">
        <v>318</v>
      </c>
      <c r="H273" s="232">
        <v>88.799999999999997</v>
      </c>
      <c r="I273" s="233"/>
      <c r="J273" s="234">
        <f>ROUND(I273*H273,2)</f>
        <v>0</v>
      </c>
      <c r="K273" s="230" t="s">
        <v>270</v>
      </c>
      <c r="L273" s="45"/>
      <c r="M273" s="235" t="s">
        <v>1</v>
      </c>
      <c r="N273" s="236" t="s">
        <v>41</v>
      </c>
      <c r="O273" s="92"/>
      <c r="P273" s="237">
        <f>O273*H273</f>
        <v>0</v>
      </c>
      <c r="Q273" s="237">
        <v>0.00142</v>
      </c>
      <c r="R273" s="237">
        <f>Q273*H273</f>
        <v>0.12609599999999999</v>
      </c>
      <c r="S273" s="237">
        <v>0</v>
      </c>
      <c r="T273" s="238">
        <f>S273*H273</f>
        <v>0</v>
      </c>
      <c r="U273" s="39"/>
      <c r="V273" s="39"/>
      <c r="W273" s="39"/>
      <c r="X273" s="39"/>
      <c r="Y273" s="39"/>
      <c r="Z273" s="39"/>
      <c r="AA273" s="39"/>
      <c r="AB273" s="39"/>
      <c r="AC273" s="39"/>
      <c r="AD273" s="39"/>
      <c r="AE273" s="39"/>
      <c r="AR273" s="239" t="s">
        <v>271</v>
      </c>
      <c r="AT273" s="239" t="s">
        <v>266</v>
      </c>
      <c r="AU273" s="239" t="s">
        <v>85</v>
      </c>
      <c r="AY273" s="18" t="s">
        <v>264</v>
      </c>
      <c r="BE273" s="240">
        <f>IF(N273="základní",J273,0)</f>
        <v>0</v>
      </c>
      <c r="BF273" s="240">
        <f>IF(N273="snížená",J273,0)</f>
        <v>0</v>
      </c>
      <c r="BG273" s="240">
        <f>IF(N273="zákl. přenesená",J273,0)</f>
        <v>0</v>
      </c>
      <c r="BH273" s="240">
        <f>IF(N273="sníž. přenesená",J273,0)</f>
        <v>0</v>
      </c>
      <c r="BI273" s="240">
        <f>IF(N273="nulová",J273,0)</f>
        <v>0</v>
      </c>
      <c r="BJ273" s="18" t="s">
        <v>83</v>
      </c>
      <c r="BK273" s="240">
        <f>ROUND(I273*H273,2)</f>
        <v>0</v>
      </c>
      <c r="BL273" s="18" t="s">
        <v>271</v>
      </c>
      <c r="BM273" s="239" t="s">
        <v>492</v>
      </c>
    </row>
    <row r="274" s="13" customFormat="1">
      <c r="A274" s="13"/>
      <c r="B274" s="241"/>
      <c r="C274" s="242"/>
      <c r="D274" s="243" t="s">
        <v>273</v>
      </c>
      <c r="E274" s="244" t="s">
        <v>1</v>
      </c>
      <c r="F274" s="245" t="s">
        <v>493</v>
      </c>
      <c r="G274" s="242"/>
      <c r="H274" s="246">
        <v>88.799999999999997</v>
      </c>
      <c r="I274" s="247"/>
      <c r="J274" s="242"/>
      <c r="K274" s="242"/>
      <c r="L274" s="248"/>
      <c r="M274" s="249"/>
      <c r="N274" s="250"/>
      <c r="O274" s="250"/>
      <c r="P274" s="250"/>
      <c r="Q274" s="250"/>
      <c r="R274" s="250"/>
      <c r="S274" s="250"/>
      <c r="T274" s="251"/>
      <c r="U274" s="13"/>
      <c r="V274" s="13"/>
      <c r="W274" s="13"/>
      <c r="X274" s="13"/>
      <c r="Y274" s="13"/>
      <c r="Z274" s="13"/>
      <c r="AA274" s="13"/>
      <c r="AB274" s="13"/>
      <c r="AC274" s="13"/>
      <c r="AD274" s="13"/>
      <c r="AE274" s="13"/>
      <c r="AT274" s="252" t="s">
        <v>273</v>
      </c>
      <c r="AU274" s="252" t="s">
        <v>85</v>
      </c>
      <c r="AV274" s="13" t="s">
        <v>85</v>
      </c>
      <c r="AW274" s="13" t="s">
        <v>32</v>
      </c>
      <c r="AX274" s="13" t="s">
        <v>76</v>
      </c>
      <c r="AY274" s="252" t="s">
        <v>264</v>
      </c>
    </row>
    <row r="275" s="14" customFormat="1">
      <c r="A275" s="14"/>
      <c r="B275" s="253"/>
      <c r="C275" s="254"/>
      <c r="D275" s="243" t="s">
        <v>273</v>
      </c>
      <c r="E275" s="255" t="s">
        <v>1</v>
      </c>
      <c r="F275" s="256" t="s">
        <v>275</v>
      </c>
      <c r="G275" s="254"/>
      <c r="H275" s="257">
        <v>88.799999999999997</v>
      </c>
      <c r="I275" s="258"/>
      <c r="J275" s="254"/>
      <c r="K275" s="254"/>
      <c r="L275" s="259"/>
      <c r="M275" s="260"/>
      <c r="N275" s="261"/>
      <c r="O275" s="261"/>
      <c r="P275" s="261"/>
      <c r="Q275" s="261"/>
      <c r="R275" s="261"/>
      <c r="S275" s="261"/>
      <c r="T275" s="262"/>
      <c r="U275" s="14"/>
      <c r="V275" s="14"/>
      <c r="W275" s="14"/>
      <c r="X275" s="14"/>
      <c r="Y275" s="14"/>
      <c r="Z275" s="14"/>
      <c r="AA275" s="14"/>
      <c r="AB275" s="14"/>
      <c r="AC275" s="14"/>
      <c r="AD275" s="14"/>
      <c r="AE275" s="14"/>
      <c r="AT275" s="263" t="s">
        <v>273</v>
      </c>
      <c r="AU275" s="263" t="s">
        <v>85</v>
      </c>
      <c r="AV275" s="14" t="s">
        <v>271</v>
      </c>
      <c r="AW275" s="14" t="s">
        <v>32</v>
      </c>
      <c r="AX275" s="14" t="s">
        <v>83</v>
      </c>
      <c r="AY275" s="263" t="s">
        <v>264</v>
      </c>
    </row>
    <row r="276" s="2" customFormat="1" ht="16.5" customHeight="1">
      <c r="A276" s="39"/>
      <c r="B276" s="40"/>
      <c r="C276" s="228" t="s">
        <v>494</v>
      </c>
      <c r="D276" s="228" t="s">
        <v>266</v>
      </c>
      <c r="E276" s="229" t="s">
        <v>495</v>
      </c>
      <c r="F276" s="230" t="s">
        <v>496</v>
      </c>
      <c r="G276" s="231" t="s">
        <v>318</v>
      </c>
      <c r="H276" s="232">
        <v>88.799999999999997</v>
      </c>
      <c r="I276" s="233"/>
      <c r="J276" s="234">
        <f>ROUND(I276*H276,2)</f>
        <v>0</v>
      </c>
      <c r="K276" s="230" t="s">
        <v>270</v>
      </c>
      <c r="L276" s="45"/>
      <c r="M276" s="235" t="s">
        <v>1</v>
      </c>
      <c r="N276" s="236" t="s">
        <v>41</v>
      </c>
      <c r="O276" s="92"/>
      <c r="P276" s="237">
        <f>O276*H276</f>
        <v>0</v>
      </c>
      <c r="Q276" s="237">
        <v>0</v>
      </c>
      <c r="R276" s="237">
        <f>Q276*H276</f>
        <v>0</v>
      </c>
      <c r="S276" s="237">
        <v>0</v>
      </c>
      <c r="T276" s="238">
        <f>S276*H276</f>
        <v>0</v>
      </c>
      <c r="U276" s="39"/>
      <c r="V276" s="39"/>
      <c r="W276" s="39"/>
      <c r="X276" s="39"/>
      <c r="Y276" s="39"/>
      <c r="Z276" s="39"/>
      <c r="AA276" s="39"/>
      <c r="AB276" s="39"/>
      <c r="AC276" s="39"/>
      <c r="AD276" s="39"/>
      <c r="AE276" s="39"/>
      <c r="AR276" s="239" t="s">
        <v>271</v>
      </c>
      <c r="AT276" s="239" t="s">
        <v>266</v>
      </c>
      <c r="AU276" s="239" t="s">
        <v>85</v>
      </c>
      <c r="AY276" s="18" t="s">
        <v>264</v>
      </c>
      <c r="BE276" s="240">
        <f>IF(N276="základní",J276,0)</f>
        <v>0</v>
      </c>
      <c r="BF276" s="240">
        <f>IF(N276="snížená",J276,0)</f>
        <v>0</v>
      </c>
      <c r="BG276" s="240">
        <f>IF(N276="zákl. přenesená",J276,0)</f>
        <v>0</v>
      </c>
      <c r="BH276" s="240">
        <f>IF(N276="sníž. přenesená",J276,0)</f>
        <v>0</v>
      </c>
      <c r="BI276" s="240">
        <f>IF(N276="nulová",J276,0)</f>
        <v>0</v>
      </c>
      <c r="BJ276" s="18" t="s">
        <v>83</v>
      </c>
      <c r="BK276" s="240">
        <f>ROUND(I276*H276,2)</f>
        <v>0</v>
      </c>
      <c r="BL276" s="18" t="s">
        <v>271</v>
      </c>
      <c r="BM276" s="239" t="s">
        <v>497</v>
      </c>
    </row>
    <row r="277" s="2" customFormat="1" ht="16.5" customHeight="1">
      <c r="A277" s="39"/>
      <c r="B277" s="40"/>
      <c r="C277" s="228" t="s">
        <v>498</v>
      </c>
      <c r="D277" s="228" t="s">
        <v>266</v>
      </c>
      <c r="E277" s="229" t="s">
        <v>499</v>
      </c>
      <c r="F277" s="230" t="s">
        <v>500</v>
      </c>
      <c r="G277" s="231" t="s">
        <v>354</v>
      </c>
      <c r="H277" s="232">
        <v>0.79900000000000004</v>
      </c>
      <c r="I277" s="233"/>
      <c r="J277" s="234">
        <f>ROUND(I277*H277,2)</f>
        <v>0</v>
      </c>
      <c r="K277" s="230" t="s">
        <v>270</v>
      </c>
      <c r="L277" s="45"/>
      <c r="M277" s="235" t="s">
        <v>1</v>
      </c>
      <c r="N277" s="236" t="s">
        <v>41</v>
      </c>
      <c r="O277" s="92"/>
      <c r="P277" s="237">
        <f>O277*H277</f>
        <v>0</v>
      </c>
      <c r="Q277" s="237">
        <v>1.0508900000000001</v>
      </c>
      <c r="R277" s="237">
        <f>Q277*H277</f>
        <v>0.8396611100000001</v>
      </c>
      <c r="S277" s="237">
        <v>0</v>
      </c>
      <c r="T277" s="238">
        <f>S277*H277</f>
        <v>0</v>
      </c>
      <c r="U277" s="39"/>
      <c r="V277" s="39"/>
      <c r="W277" s="39"/>
      <c r="X277" s="39"/>
      <c r="Y277" s="39"/>
      <c r="Z277" s="39"/>
      <c r="AA277" s="39"/>
      <c r="AB277" s="39"/>
      <c r="AC277" s="39"/>
      <c r="AD277" s="39"/>
      <c r="AE277" s="39"/>
      <c r="AR277" s="239" t="s">
        <v>271</v>
      </c>
      <c r="AT277" s="239" t="s">
        <v>266</v>
      </c>
      <c r="AU277" s="239" t="s">
        <v>85</v>
      </c>
      <c r="AY277" s="18" t="s">
        <v>264</v>
      </c>
      <c r="BE277" s="240">
        <f>IF(N277="základní",J277,0)</f>
        <v>0</v>
      </c>
      <c r="BF277" s="240">
        <f>IF(N277="snížená",J277,0)</f>
        <v>0</v>
      </c>
      <c r="BG277" s="240">
        <f>IF(N277="zákl. přenesená",J277,0)</f>
        <v>0</v>
      </c>
      <c r="BH277" s="240">
        <f>IF(N277="sníž. přenesená",J277,0)</f>
        <v>0</v>
      </c>
      <c r="BI277" s="240">
        <f>IF(N277="nulová",J277,0)</f>
        <v>0</v>
      </c>
      <c r="BJ277" s="18" t="s">
        <v>83</v>
      </c>
      <c r="BK277" s="240">
        <f>ROUND(I277*H277,2)</f>
        <v>0</v>
      </c>
      <c r="BL277" s="18" t="s">
        <v>271</v>
      </c>
      <c r="BM277" s="239" t="s">
        <v>501</v>
      </c>
    </row>
    <row r="278" s="15" customFormat="1">
      <c r="A278" s="15"/>
      <c r="B278" s="264"/>
      <c r="C278" s="265"/>
      <c r="D278" s="243" t="s">
        <v>273</v>
      </c>
      <c r="E278" s="266" t="s">
        <v>1</v>
      </c>
      <c r="F278" s="267" t="s">
        <v>356</v>
      </c>
      <c r="G278" s="265"/>
      <c r="H278" s="266" t="s">
        <v>1</v>
      </c>
      <c r="I278" s="268"/>
      <c r="J278" s="265"/>
      <c r="K278" s="265"/>
      <c r="L278" s="269"/>
      <c r="M278" s="270"/>
      <c r="N278" s="271"/>
      <c r="O278" s="271"/>
      <c r="P278" s="271"/>
      <c r="Q278" s="271"/>
      <c r="R278" s="271"/>
      <c r="S278" s="271"/>
      <c r="T278" s="272"/>
      <c r="U278" s="15"/>
      <c r="V278" s="15"/>
      <c r="W278" s="15"/>
      <c r="X278" s="15"/>
      <c r="Y278" s="15"/>
      <c r="Z278" s="15"/>
      <c r="AA278" s="15"/>
      <c r="AB278" s="15"/>
      <c r="AC278" s="15"/>
      <c r="AD278" s="15"/>
      <c r="AE278" s="15"/>
      <c r="AT278" s="273" t="s">
        <v>273</v>
      </c>
      <c r="AU278" s="273" t="s">
        <v>85</v>
      </c>
      <c r="AV278" s="15" t="s">
        <v>83</v>
      </c>
      <c r="AW278" s="15" t="s">
        <v>32</v>
      </c>
      <c r="AX278" s="15" t="s">
        <v>76</v>
      </c>
      <c r="AY278" s="273" t="s">
        <v>264</v>
      </c>
    </row>
    <row r="279" s="13" customFormat="1">
      <c r="A279" s="13"/>
      <c r="B279" s="241"/>
      <c r="C279" s="242"/>
      <c r="D279" s="243" t="s">
        <v>273</v>
      </c>
      <c r="E279" s="244" t="s">
        <v>1</v>
      </c>
      <c r="F279" s="245" t="s">
        <v>502</v>
      </c>
      <c r="G279" s="242"/>
      <c r="H279" s="246">
        <v>0.79900000000000004</v>
      </c>
      <c r="I279" s="247"/>
      <c r="J279" s="242"/>
      <c r="K279" s="242"/>
      <c r="L279" s="248"/>
      <c r="M279" s="249"/>
      <c r="N279" s="250"/>
      <c r="O279" s="250"/>
      <c r="P279" s="250"/>
      <c r="Q279" s="250"/>
      <c r="R279" s="250"/>
      <c r="S279" s="250"/>
      <c r="T279" s="251"/>
      <c r="U279" s="13"/>
      <c r="V279" s="13"/>
      <c r="W279" s="13"/>
      <c r="X279" s="13"/>
      <c r="Y279" s="13"/>
      <c r="Z279" s="13"/>
      <c r="AA279" s="13"/>
      <c r="AB279" s="13"/>
      <c r="AC279" s="13"/>
      <c r="AD279" s="13"/>
      <c r="AE279" s="13"/>
      <c r="AT279" s="252" t="s">
        <v>273</v>
      </c>
      <c r="AU279" s="252" t="s">
        <v>85</v>
      </c>
      <c r="AV279" s="13" t="s">
        <v>85</v>
      </c>
      <c r="AW279" s="13" t="s">
        <v>32</v>
      </c>
      <c r="AX279" s="13" t="s">
        <v>76</v>
      </c>
      <c r="AY279" s="252" t="s">
        <v>264</v>
      </c>
    </row>
    <row r="280" s="14" customFormat="1">
      <c r="A280" s="14"/>
      <c r="B280" s="253"/>
      <c r="C280" s="254"/>
      <c r="D280" s="243" t="s">
        <v>273</v>
      </c>
      <c r="E280" s="255" t="s">
        <v>1</v>
      </c>
      <c r="F280" s="256" t="s">
        <v>275</v>
      </c>
      <c r="G280" s="254"/>
      <c r="H280" s="257">
        <v>0.79900000000000004</v>
      </c>
      <c r="I280" s="258"/>
      <c r="J280" s="254"/>
      <c r="K280" s="254"/>
      <c r="L280" s="259"/>
      <c r="M280" s="260"/>
      <c r="N280" s="261"/>
      <c r="O280" s="261"/>
      <c r="P280" s="261"/>
      <c r="Q280" s="261"/>
      <c r="R280" s="261"/>
      <c r="S280" s="261"/>
      <c r="T280" s="262"/>
      <c r="U280" s="14"/>
      <c r="V280" s="14"/>
      <c r="W280" s="14"/>
      <c r="X280" s="14"/>
      <c r="Y280" s="14"/>
      <c r="Z280" s="14"/>
      <c r="AA280" s="14"/>
      <c r="AB280" s="14"/>
      <c r="AC280" s="14"/>
      <c r="AD280" s="14"/>
      <c r="AE280" s="14"/>
      <c r="AT280" s="263" t="s">
        <v>273</v>
      </c>
      <c r="AU280" s="263" t="s">
        <v>85</v>
      </c>
      <c r="AV280" s="14" t="s">
        <v>271</v>
      </c>
      <c r="AW280" s="14" t="s">
        <v>32</v>
      </c>
      <c r="AX280" s="14" t="s">
        <v>83</v>
      </c>
      <c r="AY280" s="263" t="s">
        <v>264</v>
      </c>
    </row>
    <row r="281" s="12" customFormat="1" ht="22.8" customHeight="1">
      <c r="A281" s="12"/>
      <c r="B281" s="212"/>
      <c r="C281" s="213"/>
      <c r="D281" s="214" t="s">
        <v>75</v>
      </c>
      <c r="E281" s="226" t="s">
        <v>271</v>
      </c>
      <c r="F281" s="226" t="s">
        <v>503</v>
      </c>
      <c r="G281" s="213"/>
      <c r="H281" s="213"/>
      <c r="I281" s="216"/>
      <c r="J281" s="227">
        <f>BK281</f>
        <v>0</v>
      </c>
      <c r="K281" s="213"/>
      <c r="L281" s="218"/>
      <c r="M281" s="219"/>
      <c r="N281" s="220"/>
      <c r="O281" s="220"/>
      <c r="P281" s="221">
        <f>SUM(P282:P301)</f>
        <v>0</v>
      </c>
      <c r="Q281" s="220"/>
      <c r="R281" s="221">
        <f>SUM(R282:R301)</f>
        <v>199.28806136999998</v>
      </c>
      <c r="S281" s="220"/>
      <c r="T281" s="222">
        <f>SUM(T282:T301)</f>
        <v>0</v>
      </c>
      <c r="U281" s="12"/>
      <c r="V281" s="12"/>
      <c r="W281" s="12"/>
      <c r="X281" s="12"/>
      <c r="Y281" s="12"/>
      <c r="Z281" s="12"/>
      <c r="AA281" s="12"/>
      <c r="AB281" s="12"/>
      <c r="AC281" s="12"/>
      <c r="AD281" s="12"/>
      <c r="AE281" s="12"/>
      <c r="AR281" s="223" t="s">
        <v>83</v>
      </c>
      <c r="AT281" s="224" t="s">
        <v>75</v>
      </c>
      <c r="AU281" s="224" t="s">
        <v>83</v>
      </c>
      <c r="AY281" s="223" t="s">
        <v>264</v>
      </c>
      <c r="BK281" s="225">
        <f>SUM(BK282:BK301)</f>
        <v>0</v>
      </c>
    </row>
    <row r="282" s="2" customFormat="1" ht="16.5" customHeight="1">
      <c r="A282" s="39"/>
      <c r="B282" s="40"/>
      <c r="C282" s="228" t="s">
        <v>504</v>
      </c>
      <c r="D282" s="228" t="s">
        <v>266</v>
      </c>
      <c r="E282" s="229" t="s">
        <v>505</v>
      </c>
      <c r="F282" s="230" t="s">
        <v>506</v>
      </c>
      <c r="G282" s="231" t="s">
        <v>278</v>
      </c>
      <c r="H282" s="232">
        <v>67.623999999999995</v>
      </c>
      <c r="I282" s="233"/>
      <c r="J282" s="234">
        <f>ROUND(I282*H282,2)</f>
        <v>0</v>
      </c>
      <c r="K282" s="230" t="s">
        <v>270</v>
      </c>
      <c r="L282" s="45"/>
      <c r="M282" s="235" t="s">
        <v>1</v>
      </c>
      <c r="N282" s="236" t="s">
        <v>41</v>
      </c>
      <c r="O282" s="92"/>
      <c r="P282" s="237">
        <f>O282*H282</f>
        <v>0</v>
      </c>
      <c r="Q282" s="237">
        <v>2.5020099999999998</v>
      </c>
      <c r="R282" s="237">
        <f>Q282*H282</f>
        <v>169.19592423999998</v>
      </c>
      <c r="S282" s="237">
        <v>0</v>
      </c>
      <c r="T282" s="238">
        <f>S282*H282</f>
        <v>0</v>
      </c>
      <c r="U282" s="39"/>
      <c r="V282" s="39"/>
      <c r="W282" s="39"/>
      <c r="X282" s="39"/>
      <c r="Y282" s="39"/>
      <c r="Z282" s="39"/>
      <c r="AA282" s="39"/>
      <c r="AB282" s="39"/>
      <c r="AC282" s="39"/>
      <c r="AD282" s="39"/>
      <c r="AE282" s="39"/>
      <c r="AR282" s="239" t="s">
        <v>271</v>
      </c>
      <c r="AT282" s="239" t="s">
        <v>266</v>
      </c>
      <c r="AU282" s="239" t="s">
        <v>85</v>
      </c>
      <c r="AY282" s="18" t="s">
        <v>264</v>
      </c>
      <c r="BE282" s="240">
        <f>IF(N282="základní",J282,0)</f>
        <v>0</v>
      </c>
      <c r="BF282" s="240">
        <f>IF(N282="snížená",J282,0)</f>
        <v>0</v>
      </c>
      <c r="BG282" s="240">
        <f>IF(N282="zákl. přenesená",J282,0)</f>
        <v>0</v>
      </c>
      <c r="BH282" s="240">
        <f>IF(N282="sníž. přenesená",J282,0)</f>
        <v>0</v>
      </c>
      <c r="BI282" s="240">
        <f>IF(N282="nulová",J282,0)</f>
        <v>0</v>
      </c>
      <c r="BJ282" s="18" t="s">
        <v>83</v>
      </c>
      <c r="BK282" s="240">
        <f>ROUND(I282*H282,2)</f>
        <v>0</v>
      </c>
      <c r="BL282" s="18" t="s">
        <v>271</v>
      </c>
      <c r="BM282" s="239" t="s">
        <v>507</v>
      </c>
    </row>
    <row r="283" s="13" customFormat="1">
      <c r="A283" s="13"/>
      <c r="B283" s="241"/>
      <c r="C283" s="242"/>
      <c r="D283" s="243" t="s">
        <v>273</v>
      </c>
      <c r="E283" s="244" t="s">
        <v>1</v>
      </c>
      <c r="F283" s="245" t="s">
        <v>508</v>
      </c>
      <c r="G283" s="242"/>
      <c r="H283" s="246">
        <v>67.623999999999995</v>
      </c>
      <c r="I283" s="247"/>
      <c r="J283" s="242"/>
      <c r="K283" s="242"/>
      <c r="L283" s="248"/>
      <c r="M283" s="249"/>
      <c r="N283" s="250"/>
      <c r="O283" s="250"/>
      <c r="P283" s="250"/>
      <c r="Q283" s="250"/>
      <c r="R283" s="250"/>
      <c r="S283" s="250"/>
      <c r="T283" s="251"/>
      <c r="U283" s="13"/>
      <c r="V283" s="13"/>
      <c r="W283" s="13"/>
      <c r="X283" s="13"/>
      <c r="Y283" s="13"/>
      <c r="Z283" s="13"/>
      <c r="AA283" s="13"/>
      <c r="AB283" s="13"/>
      <c r="AC283" s="13"/>
      <c r="AD283" s="13"/>
      <c r="AE283" s="13"/>
      <c r="AT283" s="252" t="s">
        <v>273</v>
      </c>
      <c r="AU283" s="252" t="s">
        <v>85</v>
      </c>
      <c r="AV283" s="13" t="s">
        <v>85</v>
      </c>
      <c r="AW283" s="13" t="s">
        <v>32</v>
      </c>
      <c r="AX283" s="13" t="s">
        <v>76</v>
      </c>
      <c r="AY283" s="252" t="s">
        <v>264</v>
      </c>
    </row>
    <row r="284" s="14" customFormat="1">
      <c r="A284" s="14"/>
      <c r="B284" s="253"/>
      <c r="C284" s="254"/>
      <c r="D284" s="243" t="s">
        <v>273</v>
      </c>
      <c r="E284" s="255" t="s">
        <v>1</v>
      </c>
      <c r="F284" s="256" t="s">
        <v>275</v>
      </c>
      <c r="G284" s="254"/>
      <c r="H284" s="257">
        <v>67.623999999999995</v>
      </c>
      <c r="I284" s="258"/>
      <c r="J284" s="254"/>
      <c r="K284" s="254"/>
      <c r="L284" s="259"/>
      <c r="M284" s="260"/>
      <c r="N284" s="261"/>
      <c r="O284" s="261"/>
      <c r="P284" s="261"/>
      <c r="Q284" s="261"/>
      <c r="R284" s="261"/>
      <c r="S284" s="261"/>
      <c r="T284" s="262"/>
      <c r="U284" s="14"/>
      <c r="V284" s="14"/>
      <c r="W284" s="14"/>
      <c r="X284" s="14"/>
      <c r="Y284" s="14"/>
      <c r="Z284" s="14"/>
      <c r="AA284" s="14"/>
      <c r="AB284" s="14"/>
      <c r="AC284" s="14"/>
      <c r="AD284" s="14"/>
      <c r="AE284" s="14"/>
      <c r="AT284" s="263" t="s">
        <v>273</v>
      </c>
      <c r="AU284" s="263" t="s">
        <v>85</v>
      </c>
      <c r="AV284" s="14" t="s">
        <v>271</v>
      </c>
      <c r="AW284" s="14" t="s">
        <v>32</v>
      </c>
      <c r="AX284" s="14" t="s">
        <v>83</v>
      </c>
      <c r="AY284" s="263" t="s">
        <v>264</v>
      </c>
    </row>
    <row r="285" s="2" customFormat="1" ht="16.5" customHeight="1">
      <c r="A285" s="39"/>
      <c r="B285" s="40"/>
      <c r="C285" s="228" t="s">
        <v>509</v>
      </c>
      <c r="D285" s="228" t="s">
        <v>266</v>
      </c>
      <c r="E285" s="229" t="s">
        <v>510</v>
      </c>
      <c r="F285" s="230" t="s">
        <v>511</v>
      </c>
      <c r="G285" s="231" t="s">
        <v>318</v>
      </c>
      <c r="H285" s="232">
        <v>323.17599999999999</v>
      </c>
      <c r="I285" s="233"/>
      <c r="J285" s="234">
        <f>ROUND(I285*H285,2)</f>
        <v>0</v>
      </c>
      <c r="K285" s="230" t="s">
        <v>270</v>
      </c>
      <c r="L285" s="45"/>
      <c r="M285" s="235" t="s">
        <v>1</v>
      </c>
      <c r="N285" s="236" t="s">
        <v>41</v>
      </c>
      <c r="O285" s="92"/>
      <c r="P285" s="237">
        <f>O285*H285</f>
        <v>0</v>
      </c>
      <c r="Q285" s="237">
        <v>0.0053299999999999997</v>
      </c>
      <c r="R285" s="237">
        <f>Q285*H285</f>
        <v>1.7225280799999998</v>
      </c>
      <c r="S285" s="237">
        <v>0</v>
      </c>
      <c r="T285" s="238">
        <f>S285*H285</f>
        <v>0</v>
      </c>
      <c r="U285" s="39"/>
      <c r="V285" s="39"/>
      <c r="W285" s="39"/>
      <c r="X285" s="39"/>
      <c r="Y285" s="39"/>
      <c r="Z285" s="39"/>
      <c r="AA285" s="39"/>
      <c r="AB285" s="39"/>
      <c r="AC285" s="39"/>
      <c r="AD285" s="39"/>
      <c r="AE285" s="39"/>
      <c r="AR285" s="239" t="s">
        <v>271</v>
      </c>
      <c r="AT285" s="239" t="s">
        <v>266</v>
      </c>
      <c r="AU285" s="239" t="s">
        <v>85</v>
      </c>
      <c r="AY285" s="18" t="s">
        <v>264</v>
      </c>
      <c r="BE285" s="240">
        <f>IF(N285="základní",J285,0)</f>
        <v>0</v>
      </c>
      <c r="BF285" s="240">
        <f>IF(N285="snížená",J285,0)</f>
        <v>0</v>
      </c>
      <c r="BG285" s="240">
        <f>IF(N285="zákl. přenesená",J285,0)</f>
        <v>0</v>
      </c>
      <c r="BH285" s="240">
        <f>IF(N285="sníž. přenesená",J285,0)</f>
        <v>0</v>
      </c>
      <c r="BI285" s="240">
        <f>IF(N285="nulová",J285,0)</f>
        <v>0</v>
      </c>
      <c r="BJ285" s="18" t="s">
        <v>83</v>
      </c>
      <c r="BK285" s="240">
        <f>ROUND(I285*H285,2)</f>
        <v>0</v>
      </c>
      <c r="BL285" s="18" t="s">
        <v>271</v>
      </c>
      <c r="BM285" s="239" t="s">
        <v>512</v>
      </c>
    </row>
    <row r="286" s="13" customFormat="1">
      <c r="A286" s="13"/>
      <c r="B286" s="241"/>
      <c r="C286" s="242"/>
      <c r="D286" s="243" t="s">
        <v>273</v>
      </c>
      <c r="E286" s="244" t="s">
        <v>1</v>
      </c>
      <c r="F286" s="245" t="s">
        <v>513</v>
      </c>
      <c r="G286" s="242"/>
      <c r="H286" s="246">
        <v>307.38</v>
      </c>
      <c r="I286" s="247"/>
      <c r="J286" s="242"/>
      <c r="K286" s="242"/>
      <c r="L286" s="248"/>
      <c r="M286" s="249"/>
      <c r="N286" s="250"/>
      <c r="O286" s="250"/>
      <c r="P286" s="250"/>
      <c r="Q286" s="250"/>
      <c r="R286" s="250"/>
      <c r="S286" s="250"/>
      <c r="T286" s="251"/>
      <c r="U286" s="13"/>
      <c r="V286" s="13"/>
      <c r="W286" s="13"/>
      <c r="X286" s="13"/>
      <c r="Y286" s="13"/>
      <c r="Z286" s="13"/>
      <c r="AA286" s="13"/>
      <c r="AB286" s="13"/>
      <c r="AC286" s="13"/>
      <c r="AD286" s="13"/>
      <c r="AE286" s="13"/>
      <c r="AT286" s="252" t="s">
        <v>273</v>
      </c>
      <c r="AU286" s="252" t="s">
        <v>85</v>
      </c>
      <c r="AV286" s="13" t="s">
        <v>85</v>
      </c>
      <c r="AW286" s="13" t="s">
        <v>32</v>
      </c>
      <c r="AX286" s="13" t="s">
        <v>76</v>
      </c>
      <c r="AY286" s="252" t="s">
        <v>264</v>
      </c>
    </row>
    <row r="287" s="13" customFormat="1">
      <c r="A287" s="13"/>
      <c r="B287" s="241"/>
      <c r="C287" s="242"/>
      <c r="D287" s="243" t="s">
        <v>273</v>
      </c>
      <c r="E287" s="244" t="s">
        <v>1</v>
      </c>
      <c r="F287" s="245" t="s">
        <v>514</v>
      </c>
      <c r="G287" s="242"/>
      <c r="H287" s="246">
        <v>15.795999999999999</v>
      </c>
      <c r="I287" s="247"/>
      <c r="J287" s="242"/>
      <c r="K287" s="242"/>
      <c r="L287" s="248"/>
      <c r="M287" s="249"/>
      <c r="N287" s="250"/>
      <c r="O287" s="250"/>
      <c r="P287" s="250"/>
      <c r="Q287" s="250"/>
      <c r="R287" s="250"/>
      <c r="S287" s="250"/>
      <c r="T287" s="251"/>
      <c r="U287" s="13"/>
      <c r="V287" s="13"/>
      <c r="W287" s="13"/>
      <c r="X287" s="13"/>
      <c r="Y287" s="13"/>
      <c r="Z287" s="13"/>
      <c r="AA287" s="13"/>
      <c r="AB287" s="13"/>
      <c r="AC287" s="13"/>
      <c r="AD287" s="13"/>
      <c r="AE287" s="13"/>
      <c r="AT287" s="252" t="s">
        <v>273</v>
      </c>
      <c r="AU287" s="252" t="s">
        <v>85</v>
      </c>
      <c r="AV287" s="13" t="s">
        <v>85</v>
      </c>
      <c r="AW287" s="13" t="s">
        <v>32</v>
      </c>
      <c r="AX287" s="13" t="s">
        <v>76</v>
      </c>
      <c r="AY287" s="252" t="s">
        <v>264</v>
      </c>
    </row>
    <row r="288" s="14" customFormat="1">
      <c r="A288" s="14"/>
      <c r="B288" s="253"/>
      <c r="C288" s="254"/>
      <c r="D288" s="243" t="s">
        <v>273</v>
      </c>
      <c r="E288" s="255" t="s">
        <v>1</v>
      </c>
      <c r="F288" s="256" t="s">
        <v>275</v>
      </c>
      <c r="G288" s="254"/>
      <c r="H288" s="257">
        <v>323.17599999999999</v>
      </c>
      <c r="I288" s="258"/>
      <c r="J288" s="254"/>
      <c r="K288" s="254"/>
      <c r="L288" s="259"/>
      <c r="M288" s="260"/>
      <c r="N288" s="261"/>
      <c r="O288" s="261"/>
      <c r="P288" s="261"/>
      <c r="Q288" s="261"/>
      <c r="R288" s="261"/>
      <c r="S288" s="261"/>
      <c r="T288" s="262"/>
      <c r="U288" s="14"/>
      <c r="V288" s="14"/>
      <c r="W288" s="14"/>
      <c r="X288" s="14"/>
      <c r="Y288" s="14"/>
      <c r="Z288" s="14"/>
      <c r="AA288" s="14"/>
      <c r="AB288" s="14"/>
      <c r="AC288" s="14"/>
      <c r="AD288" s="14"/>
      <c r="AE288" s="14"/>
      <c r="AT288" s="263" t="s">
        <v>273</v>
      </c>
      <c r="AU288" s="263" t="s">
        <v>85</v>
      </c>
      <c r="AV288" s="14" t="s">
        <v>271</v>
      </c>
      <c r="AW288" s="14" t="s">
        <v>32</v>
      </c>
      <c r="AX288" s="14" t="s">
        <v>83</v>
      </c>
      <c r="AY288" s="263" t="s">
        <v>264</v>
      </c>
    </row>
    <row r="289" s="2" customFormat="1" ht="16.5" customHeight="1">
      <c r="A289" s="39"/>
      <c r="B289" s="40"/>
      <c r="C289" s="228" t="s">
        <v>515</v>
      </c>
      <c r="D289" s="228" t="s">
        <v>266</v>
      </c>
      <c r="E289" s="229" t="s">
        <v>516</v>
      </c>
      <c r="F289" s="230" t="s">
        <v>517</v>
      </c>
      <c r="G289" s="231" t="s">
        <v>318</v>
      </c>
      <c r="H289" s="232">
        <v>323.17599999999999</v>
      </c>
      <c r="I289" s="233"/>
      <c r="J289" s="234">
        <f>ROUND(I289*H289,2)</f>
        <v>0</v>
      </c>
      <c r="K289" s="230" t="s">
        <v>270</v>
      </c>
      <c r="L289" s="45"/>
      <c r="M289" s="235" t="s">
        <v>1</v>
      </c>
      <c r="N289" s="236" t="s">
        <v>41</v>
      </c>
      <c r="O289" s="92"/>
      <c r="P289" s="237">
        <f>O289*H289</f>
        <v>0</v>
      </c>
      <c r="Q289" s="237">
        <v>0</v>
      </c>
      <c r="R289" s="237">
        <f>Q289*H289</f>
        <v>0</v>
      </c>
      <c r="S289" s="237">
        <v>0</v>
      </c>
      <c r="T289" s="238">
        <f>S289*H289</f>
        <v>0</v>
      </c>
      <c r="U289" s="39"/>
      <c r="V289" s="39"/>
      <c r="W289" s="39"/>
      <c r="X289" s="39"/>
      <c r="Y289" s="39"/>
      <c r="Z289" s="39"/>
      <c r="AA289" s="39"/>
      <c r="AB289" s="39"/>
      <c r="AC289" s="39"/>
      <c r="AD289" s="39"/>
      <c r="AE289" s="39"/>
      <c r="AR289" s="239" t="s">
        <v>271</v>
      </c>
      <c r="AT289" s="239" t="s">
        <v>266</v>
      </c>
      <c r="AU289" s="239" t="s">
        <v>85</v>
      </c>
      <c r="AY289" s="18" t="s">
        <v>264</v>
      </c>
      <c r="BE289" s="240">
        <f>IF(N289="základní",J289,0)</f>
        <v>0</v>
      </c>
      <c r="BF289" s="240">
        <f>IF(N289="snížená",J289,0)</f>
        <v>0</v>
      </c>
      <c r="BG289" s="240">
        <f>IF(N289="zákl. přenesená",J289,0)</f>
        <v>0</v>
      </c>
      <c r="BH289" s="240">
        <f>IF(N289="sníž. přenesená",J289,0)</f>
        <v>0</v>
      </c>
      <c r="BI289" s="240">
        <f>IF(N289="nulová",J289,0)</f>
        <v>0</v>
      </c>
      <c r="BJ289" s="18" t="s">
        <v>83</v>
      </c>
      <c r="BK289" s="240">
        <f>ROUND(I289*H289,2)</f>
        <v>0</v>
      </c>
      <c r="BL289" s="18" t="s">
        <v>271</v>
      </c>
      <c r="BM289" s="239" t="s">
        <v>518</v>
      </c>
    </row>
    <row r="290" s="2" customFormat="1" ht="16.5" customHeight="1">
      <c r="A290" s="39"/>
      <c r="B290" s="40"/>
      <c r="C290" s="228" t="s">
        <v>519</v>
      </c>
      <c r="D290" s="228" t="s">
        <v>266</v>
      </c>
      <c r="E290" s="229" t="s">
        <v>520</v>
      </c>
      <c r="F290" s="230" t="s">
        <v>521</v>
      </c>
      <c r="G290" s="231" t="s">
        <v>318</v>
      </c>
      <c r="H290" s="232">
        <v>307.38</v>
      </c>
      <c r="I290" s="233"/>
      <c r="J290" s="234">
        <f>ROUND(I290*H290,2)</f>
        <v>0</v>
      </c>
      <c r="K290" s="230" t="s">
        <v>270</v>
      </c>
      <c r="L290" s="45"/>
      <c r="M290" s="235" t="s">
        <v>1</v>
      </c>
      <c r="N290" s="236" t="s">
        <v>41</v>
      </c>
      <c r="O290" s="92"/>
      <c r="P290" s="237">
        <f>O290*H290</f>
        <v>0</v>
      </c>
      <c r="Q290" s="237">
        <v>0.00088000000000000003</v>
      </c>
      <c r="R290" s="237">
        <f>Q290*H290</f>
        <v>0.27049440000000002</v>
      </c>
      <c r="S290" s="237">
        <v>0</v>
      </c>
      <c r="T290" s="238">
        <f>S290*H290</f>
        <v>0</v>
      </c>
      <c r="U290" s="39"/>
      <c r="V290" s="39"/>
      <c r="W290" s="39"/>
      <c r="X290" s="39"/>
      <c r="Y290" s="39"/>
      <c r="Z290" s="39"/>
      <c r="AA290" s="39"/>
      <c r="AB290" s="39"/>
      <c r="AC290" s="39"/>
      <c r="AD290" s="39"/>
      <c r="AE290" s="39"/>
      <c r="AR290" s="239" t="s">
        <v>271</v>
      </c>
      <c r="AT290" s="239" t="s">
        <v>266</v>
      </c>
      <c r="AU290" s="239" t="s">
        <v>85</v>
      </c>
      <c r="AY290" s="18" t="s">
        <v>264</v>
      </c>
      <c r="BE290" s="240">
        <f>IF(N290="základní",J290,0)</f>
        <v>0</v>
      </c>
      <c r="BF290" s="240">
        <f>IF(N290="snížená",J290,0)</f>
        <v>0</v>
      </c>
      <c r="BG290" s="240">
        <f>IF(N290="zákl. přenesená",J290,0)</f>
        <v>0</v>
      </c>
      <c r="BH290" s="240">
        <f>IF(N290="sníž. přenesená",J290,0)</f>
        <v>0</v>
      </c>
      <c r="BI290" s="240">
        <f>IF(N290="nulová",J290,0)</f>
        <v>0</v>
      </c>
      <c r="BJ290" s="18" t="s">
        <v>83</v>
      </c>
      <c r="BK290" s="240">
        <f>ROUND(I290*H290,2)</f>
        <v>0</v>
      </c>
      <c r="BL290" s="18" t="s">
        <v>271</v>
      </c>
      <c r="BM290" s="239" t="s">
        <v>522</v>
      </c>
    </row>
    <row r="291" s="13" customFormat="1">
      <c r="A291" s="13"/>
      <c r="B291" s="241"/>
      <c r="C291" s="242"/>
      <c r="D291" s="243" t="s">
        <v>273</v>
      </c>
      <c r="E291" s="244" t="s">
        <v>1</v>
      </c>
      <c r="F291" s="245" t="s">
        <v>513</v>
      </c>
      <c r="G291" s="242"/>
      <c r="H291" s="246">
        <v>307.38</v>
      </c>
      <c r="I291" s="247"/>
      <c r="J291" s="242"/>
      <c r="K291" s="242"/>
      <c r="L291" s="248"/>
      <c r="M291" s="249"/>
      <c r="N291" s="250"/>
      <c r="O291" s="250"/>
      <c r="P291" s="250"/>
      <c r="Q291" s="250"/>
      <c r="R291" s="250"/>
      <c r="S291" s="250"/>
      <c r="T291" s="251"/>
      <c r="U291" s="13"/>
      <c r="V291" s="13"/>
      <c r="W291" s="13"/>
      <c r="X291" s="13"/>
      <c r="Y291" s="13"/>
      <c r="Z291" s="13"/>
      <c r="AA291" s="13"/>
      <c r="AB291" s="13"/>
      <c r="AC291" s="13"/>
      <c r="AD291" s="13"/>
      <c r="AE291" s="13"/>
      <c r="AT291" s="252" t="s">
        <v>273</v>
      </c>
      <c r="AU291" s="252" t="s">
        <v>85</v>
      </c>
      <c r="AV291" s="13" t="s">
        <v>85</v>
      </c>
      <c r="AW291" s="13" t="s">
        <v>32</v>
      </c>
      <c r="AX291" s="13" t="s">
        <v>76</v>
      </c>
      <c r="AY291" s="252" t="s">
        <v>264</v>
      </c>
    </row>
    <row r="292" s="14" customFormat="1">
      <c r="A292" s="14"/>
      <c r="B292" s="253"/>
      <c r="C292" s="254"/>
      <c r="D292" s="243" t="s">
        <v>273</v>
      </c>
      <c r="E292" s="255" t="s">
        <v>1</v>
      </c>
      <c r="F292" s="256" t="s">
        <v>275</v>
      </c>
      <c r="G292" s="254"/>
      <c r="H292" s="257">
        <v>307.38</v>
      </c>
      <c r="I292" s="258"/>
      <c r="J292" s="254"/>
      <c r="K292" s="254"/>
      <c r="L292" s="259"/>
      <c r="M292" s="260"/>
      <c r="N292" s="261"/>
      <c r="O292" s="261"/>
      <c r="P292" s="261"/>
      <c r="Q292" s="261"/>
      <c r="R292" s="261"/>
      <c r="S292" s="261"/>
      <c r="T292" s="262"/>
      <c r="U292" s="14"/>
      <c r="V292" s="14"/>
      <c r="W292" s="14"/>
      <c r="X292" s="14"/>
      <c r="Y292" s="14"/>
      <c r="Z292" s="14"/>
      <c r="AA292" s="14"/>
      <c r="AB292" s="14"/>
      <c r="AC292" s="14"/>
      <c r="AD292" s="14"/>
      <c r="AE292" s="14"/>
      <c r="AT292" s="263" t="s">
        <v>273</v>
      </c>
      <c r="AU292" s="263" t="s">
        <v>85</v>
      </c>
      <c r="AV292" s="14" t="s">
        <v>271</v>
      </c>
      <c r="AW292" s="14" t="s">
        <v>32</v>
      </c>
      <c r="AX292" s="14" t="s">
        <v>83</v>
      </c>
      <c r="AY292" s="263" t="s">
        <v>264</v>
      </c>
    </row>
    <row r="293" s="2" customFormat="1" ht="16.5" customHeight="1">
      <c r="A293" s="39"/>
      <c r="B293" s="40"/>
      <c r="C293" s="228" t="s">
        <v>523</v>
      </c>
      <c r="D293" s="228" t="s">
        <v>266</v>
      </c>
      <c r="E293" s="229" t="s">
        <v>524</v>
      </c>
      <c r="F293" s="230" t="s">
        <v>525</v>
      </c>
      <c r="G293" s="231" t="s">
        <v>318</v>
      </c>
      <c r="H293" s="232">
        <v>307.38</v>
      </c>
      <c r="I293" s="233"/>
      <c r="J293" s="234">
        <f>ROUND(I293*H293,2)</f>
        <v>0</v>
      </c>
      <c r="K293" s="230" t="s">
        <v>270</v>
      </c>
      <c r="L293" s="45"/>
      <c r="M293" s="235" t="s">
        <v>1</v>
      </c>
      <c r="N293" s="236" t="s">
        <v>41</v>
      </c>
      <c r="O293" s="92"/>
      <c r="P293" s="237">
        <f>O293*H293</f>
        <v>0</v>
      </c>
      <c r="Q293" s="237">
        <v>0</v>
      </c>
      <c r="R293" s="237">
        <f>Q293*H293</f>
        <v>0</v>
      </c>
      <c r="S293" s="237">
        <v>0</v>
      </c>
      <c r="T293" s="238">
        <f>S293*H293</f>
        <v>0</v>
      </c>
      <c r="U293" s="39"/>
      <c r="V293" s="39"/>
      <c r="W293" s="39"/>
      <c r="X293" s="39"/>
      <c r="Y293" s="39"/>
      <c r="Z293" s="39"/>
      <c r="AA293" s="39"/>
      <c r="AB293" s="39"/>
      <c r="AC293" s="39"/>
      <c r="AD293" s="39"/>
      <c r="AE293" s="39"/>
      <c r="AR293" s="239" t="s">
        <v>271</v>
      </c>
      <c r="AT293" s="239" t="s">
        <v>266</v>
      </c>
      <c r="AU293" s="239" t="s">
        <v>85</v>
      </c>
      <c r="AY293" s="18" t="s">
        <v>264</v>
      </c>
      <c r="BE293" s="240">
        <f>IF(N293="základní",J293,0)</f>
        <v>0</v>
      </c>
      <c r="BF293" s="240">
        <f>IF(N293="snížená",J293,0)</f>
        <v>0</v>
      </c>
      <c r="BG293" s="240">
        <f>IF(N293="zákl. přenesená",J293,0)</f>
        <v>0</v>
      </c>
      <c r="BH293" s="240">
        <f>IF(N293="sníž. přenesená",J293,0)</f>
        <v>0</v>
      </c>
      <c r="BI293" s="240">
        <f>IF(N293="nulová",J293,0)</f>
        <v>0</v>
      </c>
      <c r="BJ293" s="18" t="s">
        <v>83</v>
      </c>
      <c r="BK293" s="240">
        <f>ROUND(I293*H293,2)</f>
        <v>0</v>
      </c>
      <c r="BL293" s="18" t="s">
        <v>271</v>
      </c>
      <c r="BM293" s="239" t="s">
        <v>526</v>
      </c>
    </row>
    <row r="294" s="2" customFormat="1" ht="16.5" customHeight="1">
      <c r="A294" s="39"/>
      <c r="B294" s="40"/>
      <c r="C294" s="228" t="s">
        <v>527</v>
      </c>
      <c r="D294" s="228" t="s">
        <v>266</v>
      </c>
      <c r="E294" s="229" t="s">
        <v>528</v>
      </c>
      <c r="F294" s="230" t="s">
        <v>529</v>
      </c>
      <c r="G294" s="231" t="s">
        <v>354</v>
      </c>
      <c r="H294" s="232">
        <v>8.1150000000000002</v>
      </c>
      <c r="I294" s="233"/>
      <c r="J294" s="234">
        <f>ROUND(I294*H294,2)</f>
        <v>0</v>
      </c>
      <c r="K294" s="230" t="s">
        <v>270</v>
      </c>
      <c r="L294" s="45"/>
      <c r="M294" s="235" t="s">
        <v>1</v>
      </c>
      <c r="N294" s="236" t="s">
        <v>41</v>
      </c>
      <c r="O294" s="92"/>
      <c r="P294" s="237">
        <f>O294*H294</f>
        <v>0</v>
      </c>
      <c r="Q294" s="237">
        <v>1.05555</v>
      </c>
      <c r="R294" s="237">
        <f>Q294*H294</f>
        <v>8.5657882500000007</v>
      </c>
      <c r="S294" s="237">
        <v>0</v>
      </c>
      <c r="T294" s="238">
        <f>S294*H294</f>
        <v>0</v>
      </c>
      <c r="U294" s="39"/>
      <c r="V294" s="39"/>
      <c r="W294" s="39"/>
      <c r="X294" s="39"/>
      <c r="Y294" s="39"/>
      <c r="Z294" s="39"/>
      <c r="AA294" s="39"/>
      <c r="AB294" s="39"/>
      <c r="AC294" s="39"/>
      <c r="AD294" s="39"/>
      <c r="AE294" s="39"/>
      <c r="AR294" s="239" t="s">
        <v>271</v>
      </c>
      <c r="AT294" s="239" t="s">
        <v>266</v>
      </c>
      <c r="AU294" s="239" t="s">
        <v>85</v>
      </c>
      <c r="AY294" s="18" t="s">
        <v>264</v>
      </c>
      <c r="BE294" s="240">
        <f>IF(N294="základní",J294,0)</f>
        <v>0</v>
      </c>
      <c r="BF294" s="240">
        <f>IF(N294="snížená",J294,0)</f>
        <v>0</v>
      </c>
      <c r="BG294" s="240">
        <f>IF(N294="zákl. přenesená",J294,0)</f>
        <v>0</v>
      </c>
      <c r="BH294" s="240">
        <f>IF(N294="sníž. přenesená",J294,0)</f>
        <v>0</v>
      </c>
      <c r="BI294" s="240">
        <f>IF(N294="nulová",J294,0)</f>
        <v>0</v>
      </c>
      <c r="BJ294" s="18" t="s">
        <v>83</v>
      </c>
      <c r="BK294" s="240">
        <f>ROUND(I294*H294,2)</f>
        <v>0</v>
      </c>
      <c r="BL294" s="18" t="s">
        <v>271</v>
      </c>
      <c r="BM294" s="239" t="s">
        <v>530</v>
      </c>
    </row>
    <row r="295" s="15" customFormat="1">
      <c r="A295" s="15"/>
      <c r="B295" s="264"/>
      <c r="C295" s="265"/>
      <c r="D295" s="243" t="s">
        <v>273</v>
      </c>
      <c r="E295" s="266" t="s">
        <v>1</v>
      </c>
      <c r="F295" s="267" t="s">
        <v>356</v>
      </c>
      <c r="G295" s="265"/>
      <c r="H295" s="266" t="s">
        <v>1</v>
      </c>
      <c r="I295" s="268"/>
      <c r="J295" s="265"/>
      <c r="K295" s="265"/>
      <c r="L295" s="269"/>
      <c r="M295" s="270"/>
      <c r="N295" s="271"/>
      <c r="O295" s="271"/>
      <c r="P295" s="271"/>
      <c r="Q295" s="271"/>
      <c r="R295" s="271"/>
      <c r="S295" s="271"/>
      <c r="T295" s="272"/>
      <c r="U295" s="15"/>
      <c r="V295" s="15"/>
      <c r="W295" s="15"/>
      <c r="X295" s="15"/>
      <c r="Y295" s="15"/>
      <c r="Z295" s="15"/>
      <c r="AA295" s="15"/>
      <c r="AB295" s="15"/>
      <c r="AC295" s="15"/>
      <c r="AD295" s="15"/>
      <c r="AE295" s="15"/>
      <c r="AT295" s="273" t="s">
        <v>273</v>
      </c>
      <c r="AU295" s="273" t="s">
        <v>85</v>
      </c>
      <c r="AV295" s="15" t="s">
        <v>83</v>
      </c>
      <c r="AW295" s="15" t="s">
        <v>32</v>
      </c>
      <c r="AX295" s="15" t="s">
        <v>76</v>
      </c>
      <c r="AY295" s="273" t="s">
        <v>264</v>
      </c>
    </row>
    <row r="296" s="13" customFormat="1">
      <c r="A296" s="13"/>
      <c r="B296" s="241"/>
      <c r="C296" s="242"/>
      <c r="D296" s="243" t="s">
        <v>273</v>
      </c>
      <c r="E296" s="244" t="s">
        <v>1</v>
      </c>
      <c r="F296" s="245" t="s">
        <v>531</v>
      </c>
      <c r="G296" s="242"/>
      <c r="H296" s="246">
        <v>8.1150000000000002</v>
      </c>
      <c r="I296" s="247"/>
      <c r="J296" s="242"/>
      <c r="K296" s="242"/>
      <c r="L296" s="248"/>
      <c r="M296" s="249"/>
      <c r="N296" s="250"/>
      <c r="O296" s="250"/>
      <c r="P296" s="250"/>
      <c r="Q296" s="250"/>
      <c r="R296" s="250"/>
      <c r="S296" s="250"/>
      <c r="T296" s="251"/>
      <c r="U296" s="13"/>
      <c r="V296" s="13"/>
      <c r="W296" s="13"/>
      <c r="X296" s="13"/>
      <c r="Y296" s="13"/>
      <c r="Z296" s="13"/>
      <c r="AA296" s="13"/>
      <c r="AB296" s="13"/>
      <c r="AC296" s="13"/>
      <c r="AD296" s="13"/>
      <c r="AE296" s="13"/>
      <c r="AT296" s="252" t="s">
        <v>273</v>
      </c>
      <c r="AU296" s="252" t="s">
        <v>85</v>
      </c>
      <c r="AV296" s="13" t="s">
        <v>85</v>
      </c>
      <c r="AW296" s="13" t="s">
        <v>32</v>
      </c>
      <c r="AX296" s="13" t="s">
        <v>76</v>
      </c>
      <c r="AY296" s="252" t="s">
        <v>264</v>
      </c>
    </row>
    <row r="297" s="14" customFormat="1">
      <c r="A297" s="14"/>
      <c r="B297" s="253"/>
      <c r="C297" s="254"/>
      <c r="D297" s="243" t="s">
        <v>273</v>
      </c>
      <c r="E297" s="255" t="s">
        <v>1</v>
      </c>
      <c r="F297" s="256" t="s">
        <v>275</v>
      </c>
      <c r="G297" s="254"/>
      <c r="H297" s="257">
        <v>8.1150000000000002</v>
      </c>
      <c r="I297" s="258"/>
      <c r="J297" s="254"/>
      <c r="K297" s="254"/>
      <c r="L297" s="259"/>
      <c r="M297" s="260"/>
      <c r="N297" s="261"/>
      <c r="O297" s="261"/>
      <c r="P297" s="261"/>
      <c r="Q297" s="261"/>
      <c r="R297" s="261"/>
      <c r="S297" s="261"/>
      <c r="T297" s="262"/>
      <c r="U297" s="14"/>
      <c r="V297" s="14"/>
      <c r="W297" s="14"/>
      <c r="X297" s="14"/>
      <c r="Y297" s="14"/>
      <c r="Z297" s="14"/>
      <c r="AA297" s="14"/>
      <c r="AB297" s="14"/>
      <c r="AC297" s="14"/>
      <c r="AD297" s="14"/>
      <c r="AE297" s="14"/>
      <c r="AT297" s="263" t="s">
        <v>273</v>
      </c>
      <c r="AU297" s="263" t="s">
        <v>85</v>
      </c>
      <c r="AV297" s="14" t="s">
        <v>271</v>
      </c>
      <c r="AW297" s="14" t="s">
        <v>32</v>
      </c>
      <c r="AX297" s="14" t="s">
        <v>83</v>
      </c>
      <c r="AY297" s="263" t="s">
        <v>264</v>
      </c>
    </row>
    <row r="298" s="2" customFormat="1" ht="16.5" customHeight="1">
      <c r="A298" s="39"/>
      <c r="B298" s="40"/>
      <c r="C298" s="228" t="s">
        <v>532</v>
      </c>
      <c r="D298" s="228" t="s">
        <v>266</v>
      </c>
      <c r="E298" s="229" t="s">
        <v>533</v>
      </c>
      <c r="F298" s="230" t="s">
        <v>534</v>
      </c>
      <c r="G298" s="231" t="s">
        <v>318</v>
      </c>
      <c r="H298" s="232">
        <v>85.680000000000007</v>
      </c>
      <c r="I298" s="233"/>
      <c r="J298" s="234">
        <f>ROUND(I298*H298,2)</f>
        <v>0</v>
      </c>
      <c r="K298" s="230" t="s">
        <v>270</v>
      </c>
      <c r="L298" s="45"/>
      <c r="M298" s="235" t="s">
        <v>1</v>
      </c>
      <c r="N298" s="236" t="s">
        <v>41</v>
      </c>
      <c r="O298" s="92"/>
      <c r="P298" s="237">
        <f>O298*H298</f>
        <v>0</v>
      </c>
      <c r="Q298" s="237">
        <v>0.22797999999999999</v>
      </c>
      <c r="R298" s="237">
        <f>Q298*H298</f>
        <v>19.5333264</v>
      </c>
      <c r="S298" s="237">
        <v>0</v>
      </c>
      <c r="T298" s="238">
        <f>S298*H298</f>
        <v>0</v>
      </c>
      <c r="U298" s="39"/>
      <c r="V298" s="39"/>
      <c r="W298" s="39"/>
      <c r="X298" s="39"/>
      <c r="Y298" s="39"/>
      <c r="Z298" s="39"/>
      <c r="AA298" s="39"/>
      <c r="AB298" s="39"/>
      <c r="AC298" s="39"/>
      <c r="AD298" s="39"/>
      <c r="AE298" s="39"/>
      <c r="AR298" s="239" t="s">
        <v>271</v>
      </c>
      <c r="AT298" s="239" t="s">
        <v>266</v>
      </c>
      <c r="AU298" s="239" t="s">
        <v>85</v>
      </c>
      <c r="AY298" s="18" t="s">
        <v>264</v>
      </c>
      <c r="BE298" s="240">
        <f>IF(N298="základní",J298,0)</f>
        <v>0</v>
      </c>
      <c r="BF298" s="240">
        <f>IF(N298="snížená",J298,0)</f>
        <v>0</v>
      </c>
      <c r="BG298" s="240">
        <f>IF(N298="zákl. přenesená",J298,0)</f>
        <v>0</v>
      </c>
      <c r="BH298" s="240">
        <f>IF(N298="sníž. přenesená",J298,0)</f>
        <v>0</v>
      </c>
      <c r="BI298" s="240">
        <f>IF(N298="nulová",J298,0)</f>
        <v>0</v>
      </c>
      <c r="BJ298" s="18" t="s">
        <v>83</v>
      </c>
      <c r="BK298" s="240">
        <f>ROUND(I298*H298,2)</f>
        <v>0</v>
      </c>
      <c r="BL298" s="18" t="s">
        <v>271</v>
      </c>
      <c r="BM298" s="239" t="s">
        <v>535</v>
      </c>
    </row>
    <row r="299" s="13" customFormat="1">
      <c r="A299" s="13"/>
      <c r="B299" s="241"/>
      <c r="C299" s="242"/>
      <c r="D299" s="243" t="s">
        <v>273</v>
      </c>
      <c r="E299" s="244" t="s">
        <v>1</v>
      </c>
      <c r="F299" s="245" t="s">
        <v>536</v>
      </c>
      <c r="G299" s="242"/>
      <c r="H299" s="246">
        <v>1.44</v>
      </c>
      <c r="I299" s="247"/>
      <c r="J299" s="242"/>
      <c r="K299" s="242"/>
      <c r="L299" s="248"/>
      <c r="M299" s="249"/>
      <c r="N299" s="250"/>
      <c r="O299" s="250"/>
      <c r="P299" s="250"/>
      <c r="Q299" s="250"/>
      <c r="R299" s="250"/>
      <c r="S299" s="250"/>
      <c r="T299" s="251"/>
      <c r="U299" s="13"/>
      <c r="V299" s="13"/>
      <c r="W299" s="13"/>
      <c r="X299" s="13"/>
      <c r="Y299" s="13"/>
      <c r="Z299" s="13"/>
      <c r="AA299" s="13"/>
      <c r="AB299" s="13"/>
      <c r="AC299" s="13"/>
      <c r="AD299" s="13"/>
      <c r="AE299" s="13"/>
      <c r="AT299" s="252" t="s">
        <v>273</v>
      </c>
      <c r="AU299" s="252" t="s">
        <v>85</v>
      </c>
      <c r="AV299" s="13" t="s">
        <v>85</v>
      </c>
      <c r="AW299" s="13" t="s">
        <v>32</v>
      </c>
      <c r="AX299" s="13" t="s">
        <v>76</v>
      </c>
      <c r="AY299" s="252" t="s">
        <v>264</v>
      </c>
    </row>
    <row r="300" s="13" customFormat="1">
      <c r="A300" s="13"/>
      <c r="B300" s="241"/>
      <c r="C300" s="242"/>
      <c r="D300" s="243" t="s">
        <v>273</v>
      </c>
      <c r="E300" s="244" t="s">
        <v>1</v>
      </c>
      <c r="F300" s="245" t="s">
        <v>326</v>
      </c>
      <c r="G300" s="242"/>
      <c r="H300" s="246">
        <v>84.239999999999995</v>
      </c>
      <c r="I300" s="247"/>
      <c r="J300" s="242"/>
      <c r="K300" s="242"/>
      <c r="L300" s="248"/>
      <c r="M300" s="249"/>
      <c r="N300" s="250"/>
      <c r="O300" s="250"/>
      <c r="P300" s="250"/>
      <c r="Q300" s="250"/>
      <c r="R300" s="250"/>
      <c r="S300" s="250"/>
      <c r="T300" s="251"/>
      <c r="U300" s="13"/>
      <c r="V300" s="13"/>
      <c r="W300" s="13"/>
      <c r="X300" s="13"/>
      <c r="Y300" s="13"/>
      <c r="Z300" s="13"/>
      <c r="AA300" s="13"/>
      <c r="AB300" s="13"/>
      <c r="AC300" s="13"/>
      <c r="AD300" s="13"/>
      <c r="AE300" s="13"/>
      <c r="AT300" s="252" t="s">
        <v>273</v>
      </c>
      <c r="AU300" s="252" t="s">
        <v>85</v>
      </c>
      <c r="AV300" s="13" t="s">
        <v>85</v>
      </c>
      <c r="AW300" s="13" t="s">
        <v>32</v>
      </c>
      <c r="AX300" s="13" t="s">
        <v>76</v>
      </c>
      <c r="AY300" s="252" t="s">
        <v>264</v>
      </c>
    </row>
    <row r="301" s="14" customFormat="1">
      <c r="A301" s="14"/>
      <c r="B301" s="253"/>
      <c r="C301" s="254"/>
      <c r="D301" s="243" t="s">
        <v>273</v>
      </c>
      <c r="E301" s="255" t="s">
        <v>1</v>
      </c>
      <c r="F301" s="256" t="s">
        <v>275</v>
      </c>
      <c r="G301" s="254"/>
      <c r="H301" s="257">
        <v>85.680000000000007</v>
      </c>
      <c r="I301" s="258"/>
      <c r="J301" s="254"/>
      <c r="K301" s="254"/>
      <c r="L301" s="259"/>
      <c r="M301" s="260"/>
      <c r="N301" s="261"/>
      <c r="O301" s="261"/>
      <c r="P301" s="261"/>
      <c r="Q301" s="261"/>
      <c r="R301" s="261"/>
      <c r="S301" s="261"/>
      <c r="T301" s="262"/>
      <c r="U301" s="14"/>
      <c r="V301" s="14"/>
      <c r="W301" s="14"/>
      <c r="X301" s="14"/>
      <c r="Y301" s="14"/>
      <c r="Z301" s="14"/>
      <c r="AA301" s="14"/>
      <c r="AB301" s="14"/>
      <c r="AC301" s="14"/>
      <c r="AD301" s="14"/>
      <c r="AE301" s="14"/>
      <c r="AT301" s="263" t="s">
        <v>273</v>
      </c>
      <c r="AU301" s="263" t="s">
        <v>85</v>
      </c>
      <c r="AV301" s="14" t="s">
        <v>271</v>
      </c>
      <c r="AW301" s="14" t="s">
        <v>32</v>
      </c>
      <c r="AX301" s="14" t="s">
        <v>83</v>
      </c>
      <c r="AY301" s="263" t="s">
        <v>264</v>
      </c>
    </row>
    <row r="302" s="12" customFormat="1" ht="22.8" customHeight="1">
      <c r="A302" s="12"/>
      <c r="B302" s="212"/>
      <c r="C302" s="213"/>
      <c r="D302" s="214" t="s">
        <v>75</v>
      </c>
      <c r="E302" s="226" t="s">
        <v>290</v>
      </c>
      <c r="F302" s="226" t="s">
        <v>537</v>
      </c>
      <c r="G302" s="213"/>
      <c r="H302" s="213"/>
      <c r="I302" s="216"/>
      <c r="J302" s="227">
        <f>BK302</f>
        <v>0</v>
      </c>
      <c r="K302" s="213"/>
      <c r="L302" s="218"/>
      <c r="M302" s="219"/>
      <c r="N302" s="220"/>
      <c r="O302" s="220"/>
      <c r="P302" s="221">
        <f>SUM(P303:P313)</f>
        <v>0</v>
      </c>
      <c r="Q302" s="220"/>
      <c r="R302" s="221">
        <f>SUM(R303:R313)</f>
        <v>9.7375000000000007</v>
      </c>
      <c r="S302" s="220"/>
      <c r="T302" s="222">
        <f>SUM(T303:T313)</f>
        <v>0</v>
      </c>
      <c r="U302" s="12"/>
      <c r="V302" s="12"/>
      <c r="W302" s="12"/>
      <c r="X302" s="12"/>
      <c r="Y302" s="12"/>
      <c r="Z302" s="12"/>
      <c r="AA302" s="12"/>
      <c r="AB302" s="12"/>
      <c r="AC302" s="12"/>
      <c r="AD302" s="12"/>
      <c r="AE302" s="12"/>
      <c r="AR302" s="223" t="s">
        <v>83</v>
      </c>
      <c r="AT302" s="224" t="s">
        <v>75</v>
      </c>
      <c r="AU302" s="224" t="s">
        <v>83</v>
      </c>
      <c r="AY302" s="223" t="s">
        <v>264</v>
      </c>
      <c r="BK302" s="225">
        <f>SUM(BK303:BK313)</f>
        <v>0</v>
      </c>
    </row>
    <row r="303" s="2" customFormat="1" ht="16.5" customHeight="1">
      <c r="A303" s="39"/>
      <c r="B303" s="40"/>
      <c r="C303" s="228" t="s">
        <v>538</v>
      </c>
      <c r="D303" s="228" t="s">
        <v>266</v>
      </c>
      <c r="E303" s="229" t="s">
        <v>539</v>
      </c>
      <c r="F303" s="230" t="s">
        <v>540</v>
      </c>
      <c r="G303" s="231" t="s">
        <v>318</v>
      </c>
      <c r="H303" s="232">
        <v>38</v>
      </c>
      <c r="I303" s="233"/>
      <c r="J303" s="234">
        <f>ROUND(I303*H303,2)</f>
        <v>0</v>
      </c>
      <c r="K303" s="230" t="s">
        <v>270</v>
      </c>
      <c r="L303" s="45"/>
      <c r="M303" s="235" t="s">
        <v>1</v>
      </c>
      <c r="N303" s="236" t="s">
        <v>41</v>
      </c>
      <c r="O303" s="92"/>
      <c r="P303" s="237">
        <f>O303*H303</f>
        <v>0</v>
      </c>
      <c r="Q303" s="237">
        <v>0</v>
      </c>
      <c r="R303" s="237">
        <f>Q303*H303</f>
        <v>0</v>
      </c>
      <c r="S303" s="237">
        <v>0</v>
      </c>
      <c r="T303" s="238">
        <f>S303*H303</f>
        <v>0</v>
      </c>
      <c r="U303" s="39"/>
      <c r="V303" s="39"/>
      <c r="W303" s="39"/>
      <c r="X303" s="39"/>
      <c r="Y303" s="39"/>
      <c r="Z303" s="39"/>
      <c r="AA303" s="39"/>
      <c r="AB303" s="39"/>
      <c r="AC303" s="39"/>
      <c r="AD303" s="39"/>
      <c r="AE303" s="39"/>
      <c r="AR303" s="239" t="s">
        <v>271</v>
      </c>
      <c r="AT303" s="239" t="s">
        <v>266</v>
      </c>
      <c r="AU303" s="239" t="s">
        <v>85</v>
      </c>
      <c r="AY303" s="18" t="s">
        <v>264</v>
      </c>
      <c r="BE303" s="240">
        <f>IF(N303="základní",J303,0)</f>
        <v>0</v>
      </c>
      <c r="BF303" s="240">
        <f>IF(N303="snížená",J303,0)</f>
        <v>0</v>
      </c>
      <c r="BG303" s="240">
        <f>IF(N303="zákl. přenesená",J303,0)</f>
        <v>0</v>
      </c>
      <c r="BH303" s="240">
        <f>IF(N303="sníž. přenesená",J303,0)</f>
        <v>0</v>
      </c>
      <c r="BI303" s="240">
        <f>IF(N303="nulová",J303,0)</f>
        <v>0</v>
      </c>
      <c r="BJ303" s="18" t="s">
        <v>83</v>
      </c>
      <c r="BK303" s="240">
        <f>ROUND(I303*H303,2)</f>
        <v>0</v>
      </c>
      <c r="BL303" s="18" t="s">
        <v>271</v>
      </c>
      <c r="BM303" s="239" t="s">
        <v>541</v>
      </c>
    </row>
    <row r="304" s="13" customFormat="1">
      <c r="A304" s="13"/>
      <c r="B304" s="241"/>
      <c r="C304" s="242"/>
      <c r="D304" s="243" t="s">
        <v>273</v>
      </c>
      <c r="E304" s="244" t="s">
        <v>1</v>
      </c>
      <c r="F304" s="245" t="s">
        <v>320</v>
      </c>
      <c r="G304" s="242"/>
      <c r="H304" s="246">
        <v>38</v>
      </c>
      <c r="I304" s="247"/>
      <c r="J304" s="242"/>
      <c r="K304" s="242"/>
      <c r="L304" s="248"/>
      <c r="M304" s="249"/>
      <c r="N304" s="250"/>
      <c r="O304" s="250"/>
      <c r="P304" s="250"/>
      <c r="Q304" s="250"/>
      <c r="R304" s="250"/>
      <c r="S304" s="250"/>
      <c r="T304" s="251"/>
      <c r="U304" s="13"/>
      <c r="V304" s="13"/>
      <c r="W304" s="13"/>
      <c r="X304" s="13"/>
      <c r="Y304" s="13"/>
      <c r="Z304" s="13"/>
      <c r="AA304" s="13"/>
      <c r="AB304" s="13"/>
      <c r="AC304" s="13"/>
      <c r="AD304" s="13"/>
      <c r="AE304" s="13"/>
      <c r="AT304" s="252" t="s">
        <v>273</v>
      </c>
      <c r="AU304" s="252" t="s">
        <v>85</v>
      </c>
      <c r="AV304" s="13" t="s">
        <v>85</v>
      </c>
      <c r="AW304" s="13" t="s">
        <v>32</v>
      </c>
      <c r="AX304" s="13" t="s">
        <v>76</v>
      </c>
      <c r="AY304" s="252" t="s">
        <v>264</v>
      </c>
    </row>
    <row r="305" s="14" customFormat="1">
      <c r="A305" s="14"/>
      <c r="B305" s="253"/>
      <c r="C305" s="254"/>
      <c r="D305" s="243" t="s">
        <v>273</v>
      </c>
      <c r="E305" s="255" t="s">
        <v>1</v>
      </c>
      <c r="F305" s="256" t="s">
        <v>275</v>
      </c>
      <c r="G305" s="254"/>
      <c r="H305" s="257">
        <v>38</v>
      </c>
      <c r="I305" s="258"/>
      <c r="J305" s="254"/>
      <c r="K305" s="254"/>
      <c r="L305" s="259"/>
      <c r="M305" s="260"/>
      <c r="N305" s="261"/>
      <c r="O305" s="261"/>
      <c r="P305" s="261"/>
      <c r="Q305" s="261"/>
      <c r="R305" s="261"/>
      <c r="S305" s="261"/>
      <c r="T305" s="262"/>
      <c r="U305" s="14"/>
      <c r="V305" s="14"/>
      <c r="W305" s="14"/>
      <c r="X305" s="14"/>
      <c r="Y305" s="14"/>
      <c r="Z305" s="14"/>
      <c r="AA305" s="14"/>
      <c r="AB305" s="14"/>
      <c r="AC305" s="14"/>
      <c r="AD305" s="14"/>
      <c r="AE305" s="14"/>
      <c r="AT305" s="263" t="s">
        <v>273</v>
      </c>
      <c r="AU305" s="263" t="s">
        <v>85</v>
      </c>
      <c r="AV305" s="14" t="s">
        <v>271</v>
      </c>
      <c r="AW305" s="14" t="s">
        <v>32</v>
      </c>
      <c r="AX305" s="14" t="s">
        <v>83</v>
      </c>
      <c r="AY305" s="263" t="s">
        <v>264</v>
      </c>
    </row>
    <row r="306" s="2" customFormat="1" ht="16.5" customHeight="1">
      <c r="A306" s="39"/>
      <c r="B306" s="40"/>
      <c r="C306" s="228" t="s">
        <v>542</v>
      </c>
      <c r="D306" s="228" t="s">
        <v>266</v>
      </c>
      <c r="E306" s="229" t="s">
        <v>543</v>
      </c>
      <c r="F306" s="230" t="s">
        <v>544</v>
      </c>
      <c r="G306" s="231" t="s">
        <v>318</v>
      </c>
      <c r="H306" s="232">
        <v>38</v>
      </c>
      <c r="I306" s="233"/>
      <c r="J306" s="234">
        <f>ROUND(I306*H306,2)</f>
        <v>0</v>
      </c>
      <c r="K306" s="230" t="s">
        <v>270</v>
      </c>
      <c r="L306" s="45"/>
      <c r="M306" s="235" t="s">
        <v>1</v>
      </c>
      <c r="N306" s="236" t="s">
        <v>41</v>
      </c>
      <c r="O306" s="92"/>
      <c r="P306" s="237">
        <f>O306*H306</f>
        <v>0</v>
      </c>
      <c r="Q306" s="237">
        <v>0</v>
      </c>
      <c r="R306" s="237">
        <f>Q306*H306</f>
        <v>0</v>
      </c>
      <c r="S306" s="237">
        <v>0</v>
      </c>
      <c r="T306" s="238">
        <f>S306*H306</f>
        <v>0</v>
      </c>
      <c r="U306" s="39"/>
      <c r="V306" s="39"/>
      <c r="W306" s="39"/>
      <c r="X306" s="39"/>
      <c r="Y306" s="39"/>
      <c r="Z306" s="39"/>
      <c r="AA306" s="39"/>
      <c r="AB306" s="39"/>
      <c r="AC306" s="39"/>
      <c r="AD306" s="39"/>
      <c r="AE306" s="39"/>
      <c r="AR306" s="239" t="s">
        <v>271</v>
      </c>
      <c r="AT306" s="239" t="s">
        <v>266</v>
      </c>
      <c r="AU306" s="239" t="s">
        <v>85</v>
      </c>
      <c r="AY306" s="18" t="s">
        <v>264</v>
      </c>
      <c r="BE306" s="240">
        <f>IF(N306="základní",J306,0)</f>
        <v>0</v>
      </c>
      <c r="BF306" s="240">
        <f>IF(N306="snížená",J306,0)</f>
        <v>0</v>
      </c>
      <c r="BG306" s="240">
        <f>IF(N306="zákl. přenesená",J306,0)</f>
        <v>0</v>
      </c>
      <c r="BH306" s="240">
        <f>IF(N306="sníž. přenesená",J306,0)</f>
        <v>0</v>
      </c>
      <c r="BI306" s="240">
        <f>IF(N306="nulová",J306,0)</f>
        <v>0</v>
      </c>
      <c r="BJ306" s="18" t="s">
        <v>83</v>
      </c>
      <c r="BK306" s="240">
        <f>ROUND(I306*H306,2)</f>
        <v>0</v>
      </c>
      <c r="BL306" s="18" t="s">
        <v>271</v>
      </c>
      <c r="BM306" s="239" t="s">
        <v>545</v>
      </c>
    </row>
    <row r="307" s="13" customFormat="1">
      <c r="A307" s="13"/>
      <c r="B307" s="241"/>
      <c r="C307" s="242"/>
      <c r="D307" s="243" t="s">
        <v>273</v>
      </c>
      <c r="E307" s="244" t="s">
        <v>1</v>
      </c>
      <c r="F307" s="245" t="s">
        <v>320</v>
      </c>
      <c r="G307" s="242"/>
      <c r="H307" s="246">
        <v>38</v>
      </c>
      <c r="I307" s="247"/>
      <c r="J307" s="242"/>
      <c r="K307" s="242"/>
      <c r="L307" s="248"/>
      <c r="M307" s="249"/>
      <c r="N307" s="250"/>
      <c r="O307" s="250"/>
      <c r="P307" s="250"/>
      <c r="Q307" s="250"/>
      <c r="R307" s="250"/>
      <c r="S307" s="250"/>
      <c r="T307" s="251"/>
      <c r="U307" s="13"/>
      <c r="V307" s="13"/>
      <c r="W307" s="13"/>
      <c r="X307" s="13"/>
      <c r="Y307" s="13"/>
      <c r="Z307" s="13"/>
      <c r="AA307" s="13"/>
      <c r="AB307" s="13"/>
      <c r="AC307" s="13"/>
      <c r="AD307" s="13"/>
      <c r="AE307" s="13"/>
      <c r="AT307" s="252" t="s">
        <v>273</v>
      </c>
      <c r="AU307" s="252" t="s">
        <v>85</v>
      </c>
      <c r="AV307" s="13" t="s">
        <v>85</v>
      </c>
      <c r="AW307" s="13" t="s">
        <v>32</v>
      </c>
      <c r="AX307" s="13" t="s">
        <v>76</v>
      </c>
      <c r="AY307" s="252" t="s">
        <v>264</v>
      </c>
    </row>
    <row r="308" s="14" customFormat="1">
      <c r="A308" s="14"/>
      <c r="B308" s="253"/>
      <c r="C308" s="254"/>
      <c r="D308" s="243" t="s">
        <v>273</v>
      </c>
      <c r="E308" s="255" t="s">
        <v>1</v>
      </c>
      <c r="F308" s="256" t="s">
        <v>275</v>
      </c>
      <c r="G308" s="254"/>
      <c r="H308" s="257">
        <v>38</v>
      </c>
      <c r="I308" s="258"/>
      <c r="J308" s="254"/>
      <c r="K308" s="254"/>
      <c r="L308" s="259"/>
      <c r="M308" s="260"/>
      <c r="N308" s="261"/>
      <c r="O308" s="261"/>
      <c r="P308" s="261"/>
      <c r="Q308" s="261"/>
      <c r="R308" s="261"/>
      <c r="S308" s="261"/>
      <c r="T308" s="262"/>
      <c r="U308" s="14"/>
      <c r="V308" s="14"/>
      <c r="W308" s="14"/>
      <c r="X308" s="14"/>
      <c r="Y308" s="14"/>
      <c r="Z308" s="14"/>
      <c r="AA308" s="14"/>
      <c r="AB308" s="14"/>
      <c r="AC308" s="14"/>
      <c r="AD308" s="14"/>
      <c r="AE308" s="14"/>
      <c r="AT308" s="263" t="s">
        <v>273</v>
      </c>
      <c r="AU308" s="263" t="s">
        <v>85</v>
      </c>
      <c r="AV308" s="14" t="s">
        <v>271</v>
      </c>
      <c r="AW308" s="14" t="s">
        <v>32</v>
      </c>
      <c r="AX308" s="14" t="s">
        <v>83</v>
      </c>
      <c r="AY308" s="263" t="s">
        <v>264</v>
      </c>
    </row>
    <row r="309" s="2" customFormat="1" ht="21.75" customHeight="1">
      <c r="A309" s="39"/>
      <c r="B309" s="40"/>
      <c r="C309" s="228" t="s">
        <v>546</v>
      </c>
      <c r="D309" s="228" t="s">
        <v>266</v>
      </c>
      <c r="E309" s="229" t="s">
        <v>547</v>
      </c>
      <c r="F309" s="230" t="s">
        <v>548</v>
      </c>
      <c r="G309" s="231" t="s">
        <v>318</v>
      </c>
      <c r="H309" s="232">
        <v>38</v>
      </c>
      <c r="I309" s="233"/>
      <c r="J309" s="234">
        <f>ROUND(I309*H309,2)</f>
        <v>0</v>
      </c>
      <c r="K309" s="230" t="s">
        <v>270</v>
      </c>
      <c r="L309" s="45"/>
      <c r="M309" s="235" t="s">
        <v>1</v>
      </c>
      <c r="N309" s="236" t="s">
        <v>41</v>
      </c>
      <c r="O309" s="92"/>
      <c r="P309" s="237">
        <f>O309*H309</f>
        <v>0</v>
      </c>
      <c r="Q309" s="237">
        <v>0.10100000000000001</v>
      </c>
      <c r="R309" s="237">
        <f>Q309*H309</f>
        <v>3.8380000000000001</v>
      </c>
      <c r="S309" s="237">
        <v>0</v>
      </c>
      <c r="T309" s="238">
        <f>S309*H309</f>
        <v>0</v>
      </c>
      <c r="U309" s="39"/>
      <c r="V309" s="39"/>
      <c r="W309" s="39"/>
      <c r="X309" s="39"/>
      <c r="Y309" s="39"/>
      <c r="Z309" s="39"/>
      <c r="AA309" s="39"/>
      <c r="AB309" s="39"/>
      <c r="AC309" s="39"/>
      <c r="AD309" s="39"/>
      <c r="AE309" s="39"/>
      <c r="AR309" s="239" t="s">
        <v>271</v>
      </c>
      <c r="AT309" s="239" t="s">
        <v>266</v>
      </c>
      <c r="AU309" s="239" t="s">
        <v>85</v>
      </c>
      <c r="AY309" s="18" t="s">
        <v>264</v>
      </c>
      <c r="BE309" s="240">
        <f>IF(N309="základní",J309,0)</f>
        <v>0</v>
      </c>
      <c r="BF309" s="240">
        <f>IF(N309="snížená",J309,0)</f>
        <v>0</v>
      </c>
      <c r="BG309" s="240">
        <f>IF(N309="zákl. přenesená",J309,0)</f>
        <v>0</v>
      </c>
      <c r="BH309" s="240">
        <f>IF(N309="sníž. přenesená",J309,0)</f>
        <v>0</v>
      </c>
      <c r="BI309" s="240">
        <f>IF(N309="nulová",J309,0)</f>
        <v>0</v>
      </c>
      <c r="BJ309" s="18" t="s">
        <v>83</v>
      </c>
      <c r="BK309" s="240">
        <f>ROUND(I309*H309,2)</f>
        <v>0</v>
      </c>
      <c r="BL309" s="18" t="s">
        <v>271</v>
      </c>
      <c r="BM309" s="239" t="s">
        <v>549</v>
      </c>
    </row>
    <row r="310" s="13" customFormat="1">
      <c r="A310" s="13"/>
      <c r="B310" s="241"/>
      <c r="C310" s="242"/>
      <c r="D310" s="243" t="s">
        <v>273</v>
      </c>
      <c r="E310" s="244" t="s">
        <v>1</v>
      </c>
      <c r="F310" s="245" t="s">
        <v>320</v>
      </c>
      <c r="G310" s="242"/>
      <c r="H310" s="246">
        <v>38</v>
      </c>
      <c r="I310" s="247"/>
      <c r="J310" s="242"/>
      <c r="K310" s="242"/>
      <c r="L310" s="248"/>
      <c r="M310" s="249"/>
      <c r="N310" s="250"/>
      <c r="O310" s="250"/>
      <c r="P310" s="250"/>
      <c r="Q310" s="250"/>
      <c r="R310" s="250"/>
      <c r="S310" s="250"/>
      <c r="T310" s="251"/>
      <c r="U310" s="13"/>
      <c r="V310" s="13"/>
      <c r="W310" s="13"/>
      <c r="X310" s="13"/>
      <c r="Y310" s="13"/>
      <c r="Z310" s="13"/>
      <c r="AA310" s="13"/>
      <c r="AB310" s="13"/>
      <c r="AC310" s="13"/>
      <c r="AD310" s="13"/>
      <c r="AE310" s="13"/>
      <c r="AT310" s="252" t="s">
        <v>273</v>
      </c>
      <c r="AU310" s="252" t="s">
        <v>85</v>
      </c>
      <c r="AV310" s="13" t="s">
        <v>85</v>
      </c>
      <c r="AW310" s="13" t="s">
        <v>32</v>
      </c>
      <c r="AX310" s="13" t="s">
        <v>76</v>
      </c>
      <c r="AY310" s="252" t="s">
        <v>264</v>
      </c>
    </row>
    <row r="311" s="14" customFormat="1">
      <c r="A311" s="14"/>
      <c r="B311" s="253"/>
      <c r="C311" s="254"/>
      <c r="D311" s="243" t="s">
        <v>273</v>
      </c>
      <c r="E311" s="255" t="s">
        <v>1</v>
      </c>
      <c r="F311" s="256" t="s">
        <v>275</v>
      </c>
      <c r="G311" s="254"/>
      <c r="H311" s="257">
        <v>38</v>
      </c>
      <c r="I311" s="258"/>
      <c r="J311" s="254"/>
      <c r="K311" s="254"/>
      <c r="L311" s="259"/>
      <c r="M311" s="260"/>
      <c r="N311" s="261"/>
      <c r="O311" s="261"/>
      <c r="P311" s="261"/>
      <c r="Q311" s="261"/>
      <c r="R311" s="261"/>
      <c r="S311" s="261"/>
      <c r="T311" s="262"/>
      <c r="U311" s="14"/>
      <c r="V311" s="14"/>
      <c r="W311" s="14"/>
      <c r="X311" s="14"/>
      <c r="Y311" s="14"/>
      <c r="Z311" s="14"/>
      <c r="AA311" s="14"/>
      <c r="AB311" s="14"/>
      <c r="AC311" s="14"/>
      <c r="AD311" s="14"/>
      <c r="AE311" s="14"/>
      <c r="AT311" s="263" t="s">
        <v>273</v>
      </c>
      <c r="AU311" s="263" t="s">
        <v>85</v>
      </c>
      <c r="AV311" s="14" t="s">
        <v>271</v>
      </c>
      <c r="AW311" s="14" t="s">
        <v>32</v>
      </c>
      <c r="AX311" s="14" t="s">
        <v>83</v>
      </c>
      <c r="AY311" s="263" t="s">
        <v>264</v>
      </c>
    </row>
    <row r="312" s="2" customFormat="1" ht="16.5" customHeight="1">
      <c r="A312" s="39"/>
      <c r="B312" s="40"/>
      <c r="C312" s="274" t="s">
        <v>550</v>
      </c>
      <c r="D312" s="274" t="s">
        <v>310</v>
      </c>
      <c r="E312" s="275" t="s">
        <v>551</v>
      </c>
      <c r="F312" s="276" t="s">
        <v>552</v>
      </c>
      <c r="G312" s="277" t="s">
        <v>318</v>
      </c>
      <c r="H312" s="278">
        <v>43.700000000000003</v>
      </c>
      <c r="I312" s="279"/>
      <c r="J312" s="280">
        <f>ROUND(I312*H312,2)</f>
        <v>0</v>
      </c>
      <c r="K312" s="276" t="s">
        <v>298</v>
      </c>
      <c r="L312" s="281"/>
      <c r="M312" s="282" t="s">
        <v>1</v>
      </c>
      <c r="N312" s="283" t="s">
        <v>41</v>
      </c>
      <c r="O312" s="92"/>
      <c r="P312" s="237">
        <f>O312*H312</f>
        <v>0</v>
      </c>
      <c r="Q312" s="237">
        <v>0.13500000000000001</v>
      </c>
      <c r="R312" s="237">
        <f>Q312*H312</f>
        <v>5.8995000000000006</v>
      </c>
      <c r="S312" s="237">
        <v>0</v>
      </c>
      <c r="T312" s="238">
        <f>S312*H312</f>
        <v>0</v>
      </c>
      <c r="U312" s="39"/>
      <c r="V312" s="39"/>
      <c r="W312" s="39"/>
      <c r="X312" s="39"/>
      <c r="Y312" s="39"/>
      <c r="Z312" s="39"/>
      <c r="AA312" s="39"/>
      <c r="AB312" s="39"/>
      <c r="AC312" s="39"/>
      <c r="AD312" s="39"/>
      <c r="AE312" s="39"/>
      <c r="AR312" s="239" t="s">
        <v>304</v>
      </c>
      <c r="AT312" s="239" t="s">
        <v>310</v>
      </c>
      <c r="AU312" s="239" t="s">
        <v>85</v>
      </c>
      <c r="AY312" s="18" t="s">
        <v>264</v>
      </c>
      <c r="BE312" s="240">
        <f>IF(N312="základní",J312,0)</f>
        <v>0</v>
      </c>
      <c r="BF312" s="240">
        <f>IF(N312="snížená",J312,0)</f>
        <v>0</v>
      </c>
      <c r="BG312" s="240">
        <f>IF(N312="zákl. přenesená",J312,0)</f>
        <v>0</v>
      </c>
      <c r="BH312" s="240">
        <f>IF(N312="sníž. přenesená",J312,0)</f>
        <v>0</v>
      </c>
      <c r="BI312" s="240">
        <f>IF(N312="nulová",J312,0)</f>
        <v>0</v>
      </c>
      <c r="BJ312" s="18" t="s">
        <v>83</v>
      </c>
      <c r="BK312" s="240">
        <f>ROUND(I312*H312,2)</f>
        <v>0</v>
      </c>
      <c r="BL312" s="18" t="s">
        <v>271</v>
      </c>
      <c r="BM312" s="239" t="s">
        <v>553</v>
      </c>
    </row>
    <row r="313" s="13" customFormat="1">
      <c r="A313" s="13"/>
      <c r="B313" s="241"/>
      <c r="C313" s="242"/>
      <c r="D313" s="243" t="s">
        <v>273</v>
      </c>
      <c r="E313" s="242"/>
      <c r="F313" s="245" t="s">
        <v>554</v>
      </c>
      <c r="G313" s="242"/>
      <c r="H313" s="246">
        <v>43.700000000000003</v>
      </c>
      <c r="I313" s="247"/>
      <c r="J313" s="242"/>
      <c r="K313" s="242"/>
      <c r="L313" s="248"/>
      <c r="M313" s="249"/>
      <c r="N313" s="250"/>
      <c r="O313" s="250"/>
      <c r="P313" s="250"/>
      <c r="Q313" s="250"/>
      <c r="R313" s="250"/>
      <c r="S313" s="250"/>
      <c r="T313" s="251"/>
      <c r="U313" s="13"/>
      <c r="V313" s="13"/>
      <c r="W313" s="13"/>
      <c r="X313" s="13"/>
      <c r="Y313" s="13"/>
      <c r="Z313" s="13"/>
      <c r="AA313" s="13"/>
      <c r="AB313" s="13"/>
      <c r="AC313" s="13"/>
      <c r="AD313" s="13"/>
      <c r="AE313" s="13"/>
      <c r="AT313" s="252" t="s">
        <v>273</v>
      </c>
      <c r="AU313" s="252" t="s">
        <v>85</v>
      </c>
      <c r="AV313" s="13" t="s">
        <v>85</v>
      </c>
      <c r="AW313" s="13" t="s">
        <v>4</v>
      </c>
      <c r="AX313" s="13" t="s">
        <v>83</v>
      </c>
      <c r="AY313" s="252" t="s">
        <v>264</v>
      </c>
    </row>
    <row r="314" s="12" customFormat="1" ht="22.8" customHeight="1">
      <c r="A314" s="12"/>
      <c r="B314" s="212"/>
      <c r="C314" s="213"/>
      <c r="D314" s="214" t="s">
        <v>75</v>
      </c>
      <c r="E314" s="226" t="s">
        <v>295</v>
      </c>
      <c r="F314" s="226" t="s">
        <v>555</v>
      </c>
      <c r="G314" s="213"/>
      <c r="H314" s="213"/>
      <c r="I314" s="216"/>
      <c r="J314" s="227">
        <f>BK314</f>
        <v>0</v>
      </c>
      <c r="K314" s="213"/>
      <c r="L314" s="218"/>
      <c r="M314" s="219"/>
      <c r="N314" s="220"/>
      <c r="O314" s="220"/>
      <c r="P314" s="221">
        <f>SUM(P315:P400)</f>
        <v>0</v>
      </c>
      <c r="Q314" s="220"/>
      <c r="R314" s="221">
        <f>SUM(R315:R400)</f>
        <v>92.792722760000004</v>
      </c>
      <c r="S314" s="220"/>
      <c r="T314" s="222">
        <f>SUM(T315:T400)</f>
        <v>0.00040759999999999999</v>
      </c>
      <c r="U314" s="12"/>
      <c r="V314" s="12"/>
      <c r="W314" s="12"/>
      <c r="X314" s="12"/>
      <c r="Y314" s="12"/>
      <c r="Z314" s="12"/>
      <c r="AA314" s="12"/>
      <c r="AB314" s="12"/>
      <c r="AC314" s="12"/>
      <c r="AD314" s="12"/>
      <c r="AE314" s="12"/>
      <c r="AR314" s="223" t="s">
        <v>83</v>
      </c>
      <c r="AT314" s="224" t="s">
        <v>75</v>
      </c>
      <c r="AU314" s="224" t="s">
        <v>83</v>
      </c>
      <c r="AY314" s="223" t="s">
        <v>264</v>
      </c>
      <c r="BK314" s="225">
        <f>SUM(BK315:BK400)</f>
        <v>0</v>
      </c>
    </row>
    <row r="315" s="2" customFormat="1" ht="16.5" customHeight="1">
      <c r="A315" s="39"/>
      <c r="B315" s="40"/>
      <c r="C315" s="228" t="s">
        <v>556</v>
      </c>
      <c r="D315" s="228" t="s">
        <v>266</v>
      </c>
      <c r="E315" s="229" t="s">
        <v>557</v>
      </c>
      <c r="F315" s="230" t="s">
        <v>558</v>
      </c>
      <c r="G315" s="231" t="s">
        <v>318</v>
      </c>
      <c r="H315" s="232">
        <v>15.699999999999999</v>
      </c>
      <c r="I315" s="233"/>
      <c r="J315" s="234">
        <f>ROUND(I315*H315,2)</f>
        <v>0</v>
      </c>
      <c r="K315" s="230" t="s">
        <v>270</v>
      </c>
      <c r="L315" s="45"/>
      <c r="M315" s="235" t="s">
        <v>1</v>
      </c>
      <c r="N315" s="236" t="s">
        <v>41</v>
      </c>
      <c r="O315" s="92"/>
      <c r="P315" s="237">
        <f>O315*H315</f>
        <v>0</v>
      </c>
      <c r="Q315" s="237">
        <v>0.0064999999999999997</v>
      </c>
      <c r="R315" s="237">
        <f>Q315*H315</f>
        <v>0.10204999999999999</v>
      </c>
      <c r="S315" s="237">
        <v>0</v>
      </c>
      <c r="T315" s="238">
        <f>S315*H315</f>
        <v>0</v>
      </c>
      <c r="U315" s="39"/>
      <c r="V315" s="39"/>
      <c r="W315" s="39"/>
      <c r="X315" s="39"/>
      <c r="Y315" s="39"/>
      <c r="Z315" s="39"/>
      <c r="AA315" s="39"/>
      <c r="AB315" s="39"/>
      <c r="AC315" s="39"/>
      <c r="AD315" s="39"/>
      <c r="AE315" s="39"/>
      <c r="AR315" s="239" t="s">
        <v>271</v>
      </c>
      <c r="AT315" s="239" t="s">
        <v>266</v>
      </c>
      <c r="AU315" s="239" t="s">
        <v>85</v>
      </c>
      <c r="AY315" s="18" t="s">
        <v>264</v>
      </c>
      <c r="BE315" s="240">
        <f>IF(N315="základní",J315,0)</f>
        <v>0</v>
      </c>
      <c r="BF315" s="240">
        <f>IF(N315="snížená",J315,0)</f>
        <v>0</v>
      </c>
      <c r="BG315" s="240">
        <f>IF(N315="zákl. přenesená",J315,0)</f>
        <v>0</v>
      </c>
      <c r="BH315" s="240">
        <f>IF(N315="sníž. přenesená",J315,0)</f>
        <v>0</v>
      </c>
      <c r="BI315" s="240">
        <f>IF(N315="nulová",J315,0)</f>
        <v>0</v>
      </c>
      <c r="BJ315" s="18" t="s">
        <v>83</v>
      </c>
      <c r="BK315" s="240">
        <f>ROUND(I315*H315,2)</f>
        <v>0</v>
      </c>
      <c r="BL315" s="18" t="s">
        <v>271</v>
      </c>
      <c r="BM315" s="239" t="s">
        <v>559</v>
      </c>
    </row>
    <row r="316" s="2" customFormat="1" ht="16.5" customHeight="1">
      <c r="A316" s="39"/>
      <c r="B316" s="40"/>
      <c r="C316" s="228" t="s">
        <v>560</v>
      </c>
      <c r="D316" s="228" t="s">
        <v>266</v>
      </c>
      <c r="E316" s="229" t="s">
        <v>561</v>
      </c>
      <c r="F316" s="230" t="s">
        <v>562</v>
      </c>
      <c r="G316" s="231" t="s">
        <v>318</v>
      </c>
      <c r="H316" s="232">
        <v>15.699999999999999</v>
      </c>
      <c r="I316" s="233"/>
      <c r="J316" s="234">
        <f>ROUND(I316*H316,2)</f>
        <v>0</v>
      </c>
      <c r="K316" s="230" t="s">
        <v>270</v>
      </c>
      <c r="L316" s="45"/>
      <c r="M316" s="235" t="s">
        <v>1</v>
      </c>
      <c r="N316" s="236" t="s">
        <v>41</v>
      </c>
      <c r="O316" s="92"/>
      <c r="P316" s="237">
        <f>O316*H316</f>
        <v>0</v>
      </c>
      <c r="Q316" s="237">
        <v>0.01103</v>
      </c>
      <c r="R316" s="237">
        <f>Q316*H316</f>
        <v>0.17317099999999999</v>
      </c>
      <c r="S316" s="237">
        <v>0</v>
      </c>
      <c r="T316" s="238">
        <f>S316*H316</f>
        <v>0</v>
      </c>
      <c r="U316" s="39"/>
      <c r="V316" s="39"/>
      <c r="W316" s="39"/>
      <c r="X316" s="39"/>
      <c r="Y316" s="39"/>
      <c r="Z316" s="39"/>
      <c r="AA316" s="39"/>
      <c r="AB316" s="39"/>
      <c r="AC316" s="39"/>
      <c r="AD316" s="39"/>
      <c r="AE316" s="39"/>
      <c r="AR316" s="239" t="s">
        <v>271</v>
      </c>
      <c r="AT316" s="239" t="s">
        <v>266</v>
      </c>
      <c r="AU316" s="239" t="s">
        <v>85</v>
      </c>
      <c r="AY316" s="18" t="s">
        <v>264</v>
      </c>
      <c r="BE316" s="240">
        <f>IF(N316="základní",J316,0)</f>
        <v>0</v>
      </c>
      <c r="BF316" s="240">
        <f>IF(N316="snížená",J316,0)</f>
        <v>0</v>
      </c>
      <c r="BG316" s="240">
        <f>IF(N316="zákl. přenesená",J316,0)</f>
        <v>0</v>
      </c>
      <c r="BH316" s="240">
        <f>IF(N316="sníž. přenesená",J316,0)</f>
        <v>0</v>
      </c>
      <c r="BI316" s="240">
        <f>IF(N316="nulová",J316,0)</f>
        <v>0</v>
      </c>
      <c r="BJ316" s="18" t="s">
        <v>83</v>
      </c>
      <c r="BK316" s="240">
        <f>ROUND(I316*H316,2)</f>
        <v>0</v>
      </c>
      <c r="BL316" s="18" t="s">
        <v>271</v>
      </c>
      <c r="BM316" s="239" t="s">
        <v>563</v>
      </c>
    </row>
    <row r="317" s="2" customFormat="1" ht="16.5" customHeight="1">
      <c r="A317" s="39"/>
      <c r="B317" s="40"/>
      <c r="C317" s="228" t="s">
        <v>564</v>
      </c>
      <c r="D317" s="228" t="s">
        <v>266</v>
      </c>
      <c r="E317" s="229" t="s">
        <v>565</v>
      </c>
      <c r="F317" s="230" t="s">
        <v>566</v>
      </c>
      <c r="G317" s="231" t="s">
        <v>318</v>
      </c>
      <c r="H317" s="232">
        <v>15.699999999999999</v>
      </c>
      <c r="I317" s="233"/>
      <c r="J317" s="234">
        <f>ROUND(I317*H317,2)</f>
        <v>0</v>
      </c>
      <c r="K317" s="230" t="s">
        <v>270</v>
      </c>
      <c r="L317" s="45"/>
      <c r="M317" s="235" t="s">
        <v>1</v>
      </c>
      <c r="N317" s="236" t="s">
        <v>41</v>
      </c>
      <c r="O317" s="92"/>
      <c r="P317" s="237">
        <f>O317*H317</f>
        <v>0</v>
      </c>
      <c r="Q317" s="237">
        <v>0.0055199999999999997</v>
      </c>
      <c r="R317" s="237">
        <f>Q317*H317</f>
        <v>0.086663999999999991</v>
      </c>
      <c r="S317" s="237">
        <v>0</v>
      </c>
      <c r="T317" s="238">
        <f>S317*H317</f>
        <v>0</v>
      </c>
      <c r="U317" s="39"/>
      <c r="V317" s="39"/>
      <c r="W317" s="39"/>
      <c r="X317" s="39"/>
      <c r="Y317" s="39"/>
      <c r="Z317" s="39"/>
      <c r="AA317" s="39"/>
      <c r="AB317" s="39"/>
      <c r="AC317" s="39"/>
      <c r="AD317" s="39"/>
      <c r="AE317" s="39"/>
      <c r="AR317" s="239" t="s">
        <v>271</v>
      </c>
      <c r="AT317" s="239" t="s">
        <v>266</v>
      </c>
      <c r="AU317" s="239" t="s">
        <v>85</v>
      </c>
      <c r="AY317" s="18" t="s">
        <v>264</v>
      </c>
      <c r="BE317" s="240">
        <f>IF(N317="základní",J317,0)</f>
        <v>0</v>
      </c>
      <c r="BF317" s="240">
        <f>IF(N317="snížená",J317,0)</f>
        <v>0</v>
      </c>
      <c r="BG317" s="240">
        <f>IF(N317="zákl. přenesená",J317,0)</f>
        <v>0</v>
      </c>
      <c r="BH317" s="240">
        <f>IF(N317="sníž. přenesená",J317,0)</f>
        <v>0</v>
      </c>
      <c r="BI317" s="240">
        <f>IF(N317="nulová",J317,0)</f>
        <v>0</v>
      </c>
      <c r="BJ317" s="18" t="s">
        <v>83</v>
      </c>
      <c r="BK317" s="240">
        <f>ROUND(I317*H317,2)</f>
        <v>0</v>
      </c>
      <c r="BL317" s="18" t="s">
        <v>271</v>
      </c>
      <c r="BM317" s="239" t="s">
        <v>567</v>
      </c>
    </row>
    <row r="318" s="2" customFormat="1" ht="16.5" customHeight="1">
      <c r="A318" s="39"/>
      <c r="B318" s="40"/>
      <c r="C318" s="228" t="s">
        <v>568</v>
      </c>
      <c r="D318" s="228" t="s">
        <v>266</v>
      </c>
      <c r="E318" s="229" t="s">
        <v>569</v>
      </c>
      <c r="F318" s="230" t="s">
        <v>570</v>
      </c>
      <c r="G318" s="231" t="s">
        <v>318</v>
      </c>
      <c r="H318" s="232">
        <v>677.95100000000002</v>
      </c>
      <c r="I318" s="233"/>
      <c r="J318" s="234">
        <f>ROUND(I318*H318,2)</f>
        <v>0</v>
      </c>
      <c r="K318" s="230" t="s">
        <v>270</v>
      </c>
      <c r="L318" s="45"/>
      <c r="M318" s="235" t="s">
        <v>1</v>
      </c>
      <c r="N318" s="236" t="s">
        <v>41</v>
      </c>
      <c r="O318" s="92"/>
      <c r="P318" s="237">
        <f>O318*H318</f>
        <v>0</v>
      </c>
      <c r="Q318" s="237">
        <v>0.0064999999999999997</v>
      </c>
      <c r="R318" s="237">
        <f>Q318*H318</f>
        <v>4.4066815000000004</v>
      </c>
      <c r="S318" s="237">
        <v>0</v>
      </c>
      <c r="T318" s="238">
        <f>S318*H318</f>
        <v>0</v>
      </c>
      <c r="U318" s="39"/>
      <c r="V318" s="39"/>
      <c r="W318" s="39"/>
      <c r="X318" s="39"/>
      <c r="Y318" s="39"/>
      <c r="Z318" s="39"/>
      <c r="AA318" s="39"/>
      <c r="AB318" s="39"/>
      <c r="AC318" s="39"/>
      <c r="AD318" s="39"/>
      <c r="AE318" s="39"/>
      <c r="AR318" s="239" t="s">
        <v>271</v>
      </c>
      <c r="AT318" s="239" t="s">
        <v>266</v>
      </c>
      <c r="AU318" s="239" t="s">
        <v>85</v>
      </c>
      <c r="AY318" s="18" t="s">
        <v>264</v>
      </c>
      <c r="BE318" s="240">
        <f>IF(N318="základní",J318,0)</f>
        <v>0</v>
      </c>
      <c r="BF318" s="240">
        <f>IF(N318="snížená",J318,0)</f>
        <v>0</v>
      </c>
      <c r="BG318" s="240">
        <f>IF(N318="zákl. přenesená",J318,0)</f>
        <v>0</v>
      </c>
      <c r="BH318" s="240">
        <f>IF(N318="sníž. přenesená",J318,0)</f>
        <v>0</v>
      </c>
      <c r="BI318" s="240">
        <f>IF(N318="nulová",J318,0)</f>
        <v>0</v>
      </c>
      <c r="BJ318" s="18" t="s">
        <v>83</v>
      </c>
      <c r="BK318" s="240">
        <f>ROUND(I318*H318,2)</f>
        <v>0</v>
      </c>
      <c r="BL318" s="18" t="s">
        <v>271</v>
      </c>
      <c r="BM318" s="239" t="s">
        <v>571</v>
      </c>
    </row>
    <row r="319" s="15" customFormat="1">
      <c r="A319" s="15"/>
      <c r="B319" s="264"/>
      <c r="C319" s="265"/>
      <c r="D319" s="243" t="s">
        <v>273</v>
      </c>
      <c r="E319" s="266" t="s">
        <v>1</v>
      </c>
      <c r="F319" s="267" t="s">
        <v>572</v>
      </c>
      <c r="G319" s="265"/>
      <c r="H319" s="266" t="s">
        <v>1</v>
      </c>
      <c r="I319" s="268"/>
      <c r="J319" s="265"/>
      <c r="K319" s="265"/>
      <c r="L319" s="269"/>
      <c r="M319" s="270"/>
      <c r="N319" s="271"/>
      <c r="O319" s="271"/>
      <c r="P319" s="271"/>
      <c r="Q319" s="271"/>
      <c r="R319" s="271"/>
      <c r="S319" s="271"/>
      <c r="T319" s="272"/>
      <c r="U319" s="15"/>
      <c r="V319" s="15"/>
      <c r="W319" s="15"/>
      <c r="X319" s="15"/>
      <c r="Y319" s="15"/>
      <c r="Z319" s="15"/>
      <c r="AA319" s="15"/>
      <c r="AB319" s="15"/>
      <c r="AC319" s="15"/>
      <c r="AD319" s="15"/>
      <c r="AE319" s="15"/>
      <c r="AT319" s="273" t="s">
        <v>273</v>
      </c>
      <c r="AU319" s="273" t="s">
        <v>85</v>
      </c>
      <c r="AV319" s="15" t="s">
        <v>83</v>
      </c>
      <c r="AW319" s="15" t="s">
        <v>32</v>
      </c>
      <c r="AX319" s="15" t="s">
        <v>76</v>
      </c>
      <c r="AY319" s="273" t="s">
        <v>264</v>
      </c>
    </row>
    <row r="320" s="13" customFormat="1">
      <c r="A320" s="13"/>
      <c r="B320" s="241"/>
      <c r="C320" s="242"/>
      <c r="D320" s="243" t="s">
        <v>273</v>
      </c>
      <c r="E320" s="244" t="s">
        <v>1</v>
      </c>
      <c r="F320" s="245" t="s">
        <v>573</v>
      </c>
      <c r="G320" s="242"/>
      <c r="H320" s="246">
        <v>660.26599999999996</v>
      </c>
      <c r="I320" s="247"/>
      <c r="J320" s="242"/>
      <c r="K320" s="242"/>
      <c r="L320" s="248"/>
      <c r="M320" s="249"/>
      <c r="N320" s="250"/>
      <c r="O320" s="250"/>
      <c r="P320" s="250"/>
      <c r="Q320" s="250"/>
      <c r="R320" s="250"/>
      <c r="S320" s="250"/>
      <c r="T320" s="251"/>
      <c r="U320" s="13"/>
      <c r="V320" s="13"/>
      <c r="W320" s="13"/>
      <c r="X320" s="13"/>
      <c r="Y320" s="13"/>
      <c r="Z320" s="13"/>
      <c r="AA320" s="13"/>
      <c r="AB320" s="13"/>
      <c r="AC320" s="13"/>
      <c r="AD320" s="13"/>
      <c r="AE320" s="13"/>
      <c r="AT320" s="252" t="s">
        <v>273</v>
      </c>
      <c r="AU320" s="252" t="s">
        <v>85</v>
      </c>
      <c r="AV320" s="13" t="s">
        <v>85</v>
      </c>
      <c r="AW320" s="13" t="s">
        <v>32</v>
      </c>
      <c r="AX320" s="13" t="s">
        <v>76</v>
      </c>
      <c r="AY320" s="252" t="s">
        <v>264</v>
      </c>
    </row>
    <row r="321" s="13" customFormat="1">
      <c r="A321" s="13"/>
      <c r="B321" s="241"/>
      <c r="C321" s="242"/>
      <c r="D321" s="243" t="s">
        <v>273</v>
      </c>
      <c r="E321" s="244" t="s">
        <v>1</v>
      </c>
      <c r="F321" s="245" t="s">
        <v>574</v>
      </c>
      <c r="G321" s="242"/>
      <c r="H321" s="246">
        <v>17.684999999999999</v>
      </c>
      <c r="I321" s="247"/>
      <c r="J321" s="242"/>
      <c r="K321" s="242"/>
      <c r="L321" s="248"/>
      <c r="M321" s="249"/>
      <c r="N321" s="250"/>
      <c r="O321" s="250"/>
      <c r="P321" s="250"/>
      <c r="Q321" s="250"/>
      <c r="R321" s="250"/>
      <c r="S321" s="250"/>
      <c r="T321" s="251"/>
      <c r="U321" s="13"/>
      <c r="V321" s="13"/>
      <c r="W321" s="13"/>
      <c r="X321" s="13"/>
      <c r="Y321" s="13"/>
      <c r="Z321" s="13"/>
      <c r="AA321" s="13"/>
      <c r="AB321" s="13"/>
      <c r="AC321" s="13"/>
      <c r="AD321" s="13"/>
      <c r="AE321" s="13"/>
      <c r="AT321" s="252" t="s">
        <v>273</v>
      </c>
      <c r="AU321" s="252" t="s">
        <v>85</v>
      </c>
      <c r="AV321" s="13" t="s">
        <v>85</v>
      </c>
      <c r="AW321" s="13" t="s">
        <v>32</v>
      </c>
      <c r="AX321" s="13" t="s">
        <v>76</v>
      </c>
      <c r="AY321" s="252" t="s">
        <v>264</v>
      </c>
    </row>
    <row r="322" s="14" customFormat="1">
      <c r="A322" s="14"/>
      <c r="B322" s="253"/>
      <c r="C322" s="254"/>
      <c r="D322" s="243" t="s">
        <v>273</v>
      </c>
      <c r="E322" s="255" t="s">
        <v>1</v>
      </c>
      <c r="F322" s="256" t="s">
        <v>275</v>
      </c>
      <c r="G322" s="254"/>
      <c r="H322" s="257">
        <v>677.95100000000002</v>
      </c>
      <c r="I322" s="258"/>
      <c r="J322" s="254"/>
      <c r="K322" s="254"/>
      <c r="L322" s="259"/>
      <c r="M322" s="260"/>
      <c r="N322" s="261"/>
      <c r="O322" s="261"/>
      <c r="P322" s="261"/>
      <c r="Q322" s="261"/>
      <c r="R322" s="261"/>
      <c r="S322" s="261"/>
      <c r="T322" s="262"/>
      <c r="U322" s="14"/>
      <c r="V322" s="14"/>
      <c r="W322" s="14"/>
      <c r="X322" s="14"/>
      <c r="Y322" s="14"/>
      <c r="Z322" s="14"/>
      <c r="AA322" s="14"/>
      <c r="AB322" s="14"/>
      <c r="AC322" s="14"/>
      <c r="AD322" s="14"/>
      <c r="AE322" s="14"/>
      <c r="AT322" s="263" t="s">
        <v>273</v>
      </c>
      <c r="AU322" s="263" t="s">
        <v>85</v>
      </c>
      <c r="AV322" s="14" t="s">
        <v>271</v>
      </c>
      <c r="AW322" s="14" t="s">
        <v>32</v>
      </c>
      <c r="AX322" s="14" t="s">
        <v>83</v>
      </c>
      <c r="AY322" s="263" t="s">
        <v>264</v>
      </c>
    </row>
    <row r="323" s="2" customFormat="1" ht="16.5" customHeight="1">
      <c r="A323" s="39"/>
      <c r="B323" s="40"/>
      <c r="C323" s="228" t="s">
        <v>575</v>
      </c>
      <c r="D323" s="228" t="s">
        <v>266</v>
      </c>
      <c r="E323" s="229" t="s">
        <v>576</v>
      </c>
      <c r="F323" s="230" t="s">
        <v>577</v>
      </c>
      <c r="G323" s="231" t="s">
        <v>318</v>
      </c>
      <c r="H323" s="232">
        <v>67.795000000000002</v>
      </c>
      <c r="I323" s="233"/>
      <c r="J323" s="234">
        <f>ROUND(I323*H323,2)</f>
        <v>0</v>
      </c>
      <c r="K323" s="230" t="s">
        <v>270</v>
      </c>
      <c r="L323" s="45"/>
      <c r="M323" s="235" t="s">
        <v>1</v>
      </c>
      <c r="N323" s="236" t="s">
        <v>41</v>
      </c>
      <c r="O323" s="92"/>
      <c r="P323" s="237">
        <f>O323*H323</f>
        <v>0</v>
      </c>
      <c r="Q323" s="237">
        <v>0.056000000000000001</v>
      </c>
      <c r="R323" s="237">
        <f>Q323*H323</f>
        <v>3.7965200000000001</v>
      </c>
      <c r="S323" s="237">
        <v>0</v>
      </c>
      <c r="T323" s="238">
        <f>S323*H323</f>
        <v>0</v>
      </c>
      <c r="U323" s="39"/>
      <c r="V323" s="39"/>
      <c r="W323" s="39"/>
      <c r="X323" s="39"/>
      <c r="Y323" s="39"/>
      <c r="Z323" s="39"/>
      <c r="AA323" s="39"/>
      <c r="AB323" s="39"/>
      <c r="AC323" s="39"/>
      <c r="AD323" s="39"/>
      <c r="AE323" s="39"/>
      <c r="AR323" s="239" t="s">
        <v>271</v>
      </c>
      <c r="AT323" s="239" t="s">
        <v>266</v>
      </c>
      <c r="AU323" s="239" t="s">
        <v>85</v>
      </c>
      <c r="AY323" s="18" t="s">
        <v>264</v>
      </c>
      <c r="BE323" s="240">
        <f>IF(N323="základní",J323,0)</f>
        <v>0</v>
      </c>
      <c r="BF323" s="240">
        <f>IF(N323="snížená",J323,0)</f>
        <v>0</v>
      </c>
      <c r="BG323" s="240">
        <f>IF(N323="zákl. přenesená",J323,0)</f>
        <v>0</v>
      </c>
      <c r="BH323" s="240">
        <f>IF(N323="sníž. přenesená",J323,0)</f>
        <v>0</v>
      </c>
      <c r="BI323" s="240">
        <f>IF(N323="nulová",J323,0)</f>
        <v>0</v>
      </c>
      <c r="BJ323" s="18" t="s">
        <v>83</v>
      </c>
      <c r="BK323" s="240">
        <f>ROUND(I323*H323,2)</f>
        <v>0</v>
      </c>
      <c r="BL323" s="18" t="s">
        <v>271</v>
      </c>
      <c r="BM323" s="239" t="s">
        <v>578</v>
      </c>
    </row>
    <row r="324" s="13" customFormat="1">
      <c r="A324" s="13"/>
      <c r="B324" s="241"/>
      <c r="C324" s="242"/>
      <c r="D324" s="243" t="s">
        <v>273</v>
      </c>
      <c r="E324" s="242"/>
      <c r="F324" s="245" t="s">
        <v>579</v>
      </c>
      <c r="G324" s="242"/>
      <c r="H324" s="246">
        <v>67.795000000000002</v>
      </c>
      <c r="I324" s="247"/>
      <c r="J324" s="242"/>
      <c r="K324" s="242"/>
      <c r="L324" s="248"/>
      <c r="M324" s="249"/>
      <c r="N324" s="250"/>
      <c r="O324" s="250"/>
      <c r="P324" s="250"/>
      <c r="Q324" s="250"/>
      <c r="R324" s="250"/>
      <c r="S324" s="250"/>
      <c r="T324" s="251"/>
      <c r="U324" s="13"/>
      <c r="V324" s="13"/>
      <c r="W324" s="13"/>
      <c r="X324" s="13"/>
      <c r="Y324" s="13"/>
      <c r="Z324" s="13"/>
      <c r="AA324" s="13"/>
      <c r="AB324" s="13"/>
      <c r="AC324" s="13"/>
      <c r="AD324" s="13"/>
      <c r="AE324" s="13"/>
      <c r="AT324" s="252" t="s">
        <v>273</v>
      </c>
      <c r="AU324" s="252" t="s">
        <v>85</v>
      </c>
      <c r="AV324" s="13" t="s">
        <v>85</v>
      </c>
      <c r="AW324" s="13" t="s">
        <v>4</v>
      </c>
      <c r="AX324" s="13" t="s">
        <v>83</v>
      </c>
      <c r="AY324" s="252" t="s">
        <v>264</v>
      </c>
    </row>
    <row r="325" s="2" customFormat="1" ht="24.15" customHeight="1">
      <c r="A325" s="39"/>
      <c r="B325" s="40"/>
      <c r="C325" s="228" t="s">
        <v>580</v>
      </c>
      <c r="D325" s="228" t="s">
        <v>266</v>
      </c>
      <c r="E325" s="229" t="s">
        <v>581</v>
      </c>
      <c r="F325" s="230" t="s">
        <v>582</v>
      </c>
      <c r="G325" s="231" t="s">
        <v>318</v>
      </c>
      <c r="H325" s="232">
        <v>677.95100000000002</v>
      </c>
      <c r="I325" s="233"/>
      <c r="J325" s="234">
        <f>ROUND(I325*H325,2)</f>
        <v>0</v>
      </c>
      <c r="K325" s="230" t="s">
        <v>298</v>
      </c>
      <c r="L325" s="45"/>
      <c r="M325" s="235" t="s">
        <v>1</v>
      </c>
      <c r="N325" s="236" t="s">
        <v>41</v>
      </c>
      <c r="O325" s="92"/>
      <c r="P325" s="237">
        <f>O325*H325</f>
        <v>0</v>
      </c>
      <c r="Q325" s="237">
        <v>0</v>
      </c>
      <c r="R325" s="237">
        <f>Q325*H325</f>
        <v>0</v>
      </c>
      <c r="S325" s="237">
        <v>0</v>
      </c>
      <c r="T325" s="238">
        <f>S325*H325</f>
        <v>0</v>
      </c>
      <c r="U325" s="39"/>
      <c r="V325" s="39"/>
      <c r="W325" s="39"/>
      <c r="X325" s="39"/>
      <c r="Y325" s="39"/>
      <c r="Z325" s="39"/>
      <c r="AA325" s="39"/>
      <c r="AB325" s="39"/>
      <c r="AC325" s="39"/>
      <c r="AD325" s="39"/>
      <c r="AE325" s="39"/>
      <c r="AR325" s="239" t="s">
        <v>271</v>
      </c>
      <c r="AT325" s="239" t="s">
        <v>266</v>
      </c>
      <c r="AU325" s="239" t="s">
        <v>85</v>
      </c>
      <c r="AY325" s="18" t="s">
        <v>264</v>
      </c>
      <c r="BE325" s="240">
        <f>IF(N325="základní",J325,0)</f>
        <v>0</v>
      </c>
      <c r="BF325" s="240">
        <f>IF(N325="snížená",J325,0)</f>
        <v>0</v>
      </c>
      <c r="BG325" s="240">
        <f>IF(N325="zákl. přenesená",J325,0)</f>
        <v>0</v>
      </c>
      <c r="BH325" s="240">
        <f>IF(N325="sníž. přenesená",J325,0)</f>
        <v>0</v>
      </c>
      <c r="BI325" s="240">
        <f>IF(N325="nulová",J325,0)</f>
        <v>0</v>
      </c>
      <c r="BJ325" s="18" t="s">
        <v>83</v>
      </c>
      <c r="BK325" s="240">
        <f>ROUND(I325*H325,2)</f>
        <v>0</v>
      </c>
      <c r="BL325" s="18" t="s">
        <v>271</v>
      </c>
      <c r="BM325" s="239" t="s">
        <v>583</v>
      </c>
    </row>
    <row r="326" s="2" customFormat="1">
      <c r="A326" s="39"/>
      <c r="B326" s="40"/>
      <c r="C326" s="41"/>
      <c r="D326" s="243" t="s">
        <v>339</v>
      </c>
      <c r="E326" s="41"/>
      <c r="F326" s="295" t="s">
        <v>584</v>
      </c>
      <c r="G326" s="41"/>
      <c r="H326" s="41"/>
      <c r="I326" s="296"/>
      <c r="J326" s="41"/>
      <c r="K326" s="41"/>
      <c r="L326" s="45"/>
      <c r="M326" s="297"/>
      <c r="N326" s="298"/>
      <c r="O326" s="92"/>
      <c r="P326" s="92"/>
      <c r="Q326" s="92"/>
      <c r="R326" s="92"/>
      <c r="S326" s="92"/>
      <c r="T326" s="93"/>
      <c r="U326" s="39"/>
      <c r="V326" s="39"/>
      <c r="W326" s="39"/>
      <c r="X326" s="39"/>
      <c r="Y326" s="39"/>
      <c r="Z326" s="39"/>
      <c r="AA326" s="39"/>
      <c r="AB326" s="39"/>
      <c r="AC326" s="39"/>
      <c r="AD326" s="39"/>
      <c r="AE326" s="39"/>
      <c r="AT326" s="18" t="s">
        <v>339</v>
      </c>
      <c r="AU326" s="18" t="s">
        <v>85</v>
      </c>
    </row>
    <row r="327" s="2" customFormat="1" ht="16.5" customHeight="1">
      <c r="A327" s="39"/>
      <c r="B327" s="40"/>
      <c r="C327" s="228" t="s">
        <v>585</v>
      </c>
      <c r="D327" s="228" t="s">
        <v>266</v>
      </c>
      <c r="E327" s="229" t="s">
        <v>586</v>
      </c>
      <c r="F327" s="230" t="s">
        <v>587</v>
      </c>
      <c r="G327" s="231" t="s">
        <v>318</v>
      </c>
      <c r="H327" s="232">
        <v>677.95100000000002</v>
      </c>
      <c r="I327" s="233"/>
      <c r="J327" s="234">
        <f>ROUND(I327*H327,2)</f>
        <v>0</v>
      </c>
      <c r="K327" s="230" t="s">
        <v>270</v>
      </c>
      <c r="L327" s="45"/>
      <c r="M327" s="235" t="s">
        <v>1</v>
      </c>
      <c r="N327" s="236" t="s">
        <v>41</v>
      </c>
      <c r="O327" s="92"/>
      <c r="P327" s="237">
        <f>O327*H327</f>
        <v>0</v>
      </c>
      <c r="Q327" s="237">
        <v>0.01103</v>
      </c>
      <c r="R327" s="237">
        <f>Q327*H327</f>
        <v>7.4777995300000004</v>
      </c>
      <c r="S327" s="237">
        <v>0</v>
      </c>
      <c r="T327" s="238">
        <f>S327*H327</f>
        <v>0</v>
      </c>
      <c r="U327" s="39"/>
      <c r="V327" s="39"/>
      <c r="W327" s="39"/>
      <c r="X327" s="39"/>
      <c r="Y327" s="39"/>
      <c r="Z327" s="39"/>
      <c r="AA327" s="39"/>
      <c r="AB327" s="39"/>
      <c r="AC327" s="39"/>
      <c r="AD327" s="39"/>
      <c r="AE327" s="39"/>
      <c r="AR327" s="239" t="s">
        <v>271</v>
      </c>
      <c r="AT327" s="239" t="s">
        <v>266</v>
      </c>
      <c r="AU327" s="239" t="s">
        <v>85</v>
      </c>
      <c r="AY327" s="18" t="s">
        <v>264</v>
      </c>
      <c r="BE327" s="240">
        <f>IF(N327="základní",J327,0)</f>
        <v>0</v>
      </c>
      <c r="BF327" s="240">
        <f>IF(N327="snížená",J327,0)</f>
        <v>0</v>
      </c>
      <c r="BG327" s="240">
        <f>IF(N327="zákl. přenesená",J327,0)</f>
        <v>0</v>
      </c>
      <c r="BH327" s="240">
        <f>IF(N327="sníž. přenesená",J327,0)</f>
        <v>0</v>
      </c>
      <c r="BI327" s="240">
        <f>IF(N327="nulová",J327,0)</f>
        <v>0</v>
      </c>
      <c r="BJ327" s="18" t="s">
        <v>83</v>
      </c>
      <c r="BK327" s="240">
        <f>ROUND(I327*H327,2)</f>
        <v>0</v>
      </c>
      <c r="BL327" s="18" t="s">
        <v>271</v>
      </c>
      <c r="BM327" s="239" t="s">
        <v>588</v>
      </c>
    </row>
    <row r="328" s="15" customFormat="1">
      <c r="A328" s="15"/>
      <c r="B328" s="264"/>
      <c r="C328" s="265"/>
      <c r="D328" s="243" t="s">
        <v>273</v>
      </c>
      <c r="E328" s="266" t="s">
        <v>1</v>
      </c>
      <c r="F328" s="267" t="s">
        <v>572</v>
      </c>
      <c r="G328" s="265"/>
      <c r="H328" s="266" t="s">
        <v>1</v>
      </c>
      <c r="I328" s="268"/>
      <c r="J328" s="265"/>
      <c r="K328" s="265"/>
      <c r="L328" s="269"/>
      <c r="M328" s="270"/>
      <c r="N328" s="271"/>
      <c r="O328" s="271"/>
      <c r="P328" s="271"/>
      <c r="Q328" s="271"/>
      <c r="R328" s="271"/>
      <c r="S328" s="271"/>
      <c r="T328" s="272"/>
      <c r="U328" s="15"/>
      <c r="V328" s="15"/>
      <c r="W328" s="15"/>
      <c r="X328" s="15"/>
      <c r="Y328" s="15"/>
      <c r="Z328" s="15"/>
      <c r="AA328" s="15"/>
      <c r="AB328" s="15"/>
      <c r="AC328" s="15"/>
      <c r="AD328" s="15"/>
      <c r="AE328" s="15"/>
      <c r="AT328" s="273" t="s">
        <v>273</v>
      </c>
      <c r="AU328" s="273" t="s">
        <v>85</v>
      </c>
      <c r="AV328" s="15" t="s">
        <v>83</v>
      </c>
      <c r="AW328" s="15" t="s">
        <v>32</v>
      </c>
      <c r="AX328" s="15" t="s">
        <v>76</v>
      </c>
      <c r="AY328" s="273" t="s">
        <v>264</v>
      </c>
    </row>
    <row r="329" s="13" customFormat="1">
      <c r="A329" s="13"/>
      <c r="B329" s="241"/>
      <c r="C329" s="242"/>
      <c r="D329" s="243" t="s">
        <v>273</v>
      </c>
      <c r="E329" s="244" t="s">
        <v>1</v>
      </c>
      <c r="F329" s="245" t="s">
        <v>573</v>
      </c>
      <c r="G329" s="242"/>
      <c r="H329" s="246">
        <v>660.26599999999996</v>
      </c>
      <c r="I329" s="247"/>
      <c r="J329" s="242"/>
      <c r="K329" s="242"/>
      <c r="L329" s="248"/>
      <c r="M329" s="249"/>
      <c r="N329" s="250"/>
      <c r="O329" s="250"/>
      <c r="P329" s="250"/>
      <c r="Q329" s="250"/>
      <c r="R329" s="250"/>
      <c r="S329" s="250"/>
      <c r="T329" s="251"/>
      <c r="U329" s="13"/>
      <c r="V329" s="13"/>
      <c r="W329" s="13"/>
      <c r="X329" s="13"/>
      <c r="Y329" s="13"/>
      <c r="Z329" s="13"/>
      <c r="AA329" s="13"/>
      <c r="AB329" s="13"/>
      <c r="AC329" s="13"/>
      <c r="AD329" s="13"/>
      <c r="AE329" s="13"/>
      <c r="AT329" s="252" t="s">
        <v>273</v>
      </c>
      <c r="AU329" s="252" t="s">
        <v>85</v>
      </c>
      <c r="AV329" s="13" t="s">
        <v>85</v>
      </c>
      <c r="AW329" s="13" t="s">
        <v>32</v>
      </c>
      <c r="AX329" s="13" t="s">
        <v>76</v>
      </c>
      <c r="AY329" s="252" t="s">
        <v>264</v>
      </c>
    </row>
    <row r="330" s="13" customFormat="1">
      <c r="A330" s="13"/>
      <c r="B330" s="241"/>
      <c r="C330" s="242"/>
      <c r="D330" s="243" t="s">
        <v>273</v>
      </c>
      <c r="E330" s="244" t="s">
        <v>1</v>
      </c>
      <c r="F330" s="245" t="s">
        <v>574</v>
      </c>
      <c r="G330" s="242"/>
      <c r="H330" s="246">
        <v>17.684999999999999</v>
      </c>
      <c r="I330" s="247"/>
      <c r="J330" s="242"/>
      <c r="K330" s="242"/>
      <c r="L330" s="248"/>
      <c r="M330" s="249"/>
      <c r="N330" s="250"/>
      <c r="O330" s="250"/>
      <c r="P330" s="250"/>
      <c r="Q330" s="250"/>
      <c r="R330" s="250"/>
      <c r="S330" s="250"/>
      <c r="T330" s="251"/>
      <c r="U330" s="13"/>
      <c r="V330" s="13"/>
      <c r="W330" s="13"/>
      <c r="X330" s="13"/>
      <c r="Y330" s="13"/>
      <c r="Z330" s="13"/>
      <c r="AA330" s="13"/>
      <c r="AB330" s="13"/>
      <c r="AC330" s="13"/>
      <c r="AD330" s="13"/>
      <c r="AE330" s="13"/>
      <c r="AT330" s="252" t="s">
        <v>273</v>
      </c>
      <c r="AU330" s="252" t="s">
        <v>85</v>
      </c>
      <c r="AV330" s="13" t="s">
        <v>85</v>
      </c>
      <c r="AW330" s="13" t="s">
        <v>32</v>
      </c>
      <c r="AX330" s="13" t="s">
        <v>76</v>
      </c>
      <c r="AY330" s="252" t="s">
        <v>264</v>
      </c>
    </row>
    <row r="331" s="14" customFormat="1">
      <c r="A331" s="14"/>
      <c r="B331" s="253"/>
      <c r="C331" s="254"/>
      <c r="D331" s="243" t="s">
        <v>273</v>
      </c>
      <c r="E331" s="255" t="s">
        <v>1</v>
      </c>
      <c r="F331" s="256" t="s">
        <v>275</v>
      </c>
      <c r="G331" s="254"/>
      <c r="H331" s="257">
        <v>677.95100000000002</v>
      </c>
      <c r="I331" s="258"/>
      <c r="J331" s="254"/>
      <c r="K331" s="254"/>
      <c r="L331" s="259"/>
      <c r="M331" s="260"/>
      <c r="N331" s="261"/>
      <c r="O331" s="261"/>
      <c r="P331" s="261"/>
      <c r="Q331" s="261"/>
      <c r="R331" s="261"/>
      <c r="S331" s="261"/>
      <c r="T331" s="262"/>
      <c r="U331" s="14"/>
      <c r="V331" s="14"/>
      <c r="W331" s="14"/>
      <c r="X331" s="14"/>
      <c r="Y331" s="14"/>
      <c r="Z331" s="14"/>
      <c r="AA331" s="14"/>
      <c r="AB331" s="14"/>
      <c r="AC331" s="14"/>
      <c r="AD331" s="14"/>
      <c r="AE331" s="14"/>
      <c r="AT331" s="263" t="s">
        <v>273</v>
      </c>
      <c r="AU331" s="263" t="s">
        <v>85</v>
      </c>
      <c r="AV331" s="14" t="s">
        <v>271</v>
      </c>
      <c r="AW331" s="14" t="s">
        <v>32</v>
      </c>
      <c r="AX331" s="14" t="s">
        <v>83</v>
      </c>
      <c r="AY331" s="263" t="s">
        <v>264</v>
      </c>
    </row>
    <row r="332" s="2" customFormat="1" ht="16.5" customHeight="1">
      <c r="A332" s="39"/>
      <c r="B332" s="40"/>
      <c r="C332" s="228" t="s">
        <v>589</v>
      </c>
      <c r="D332" s="228" t="s">
        <v>266</v>
      </c>
      <c r="E332" s="229" t="s">
        <v>590</v>
      </c>
      <c r="F332" s="230" t="s">
        <v>591</v>
      </c>
      <c r="G332" s="231" t="s">
        <v>318</v>
      </c>
      <c r="H332" s="232">
        <v>677.95100000000002</v>
      </c>
      <c r="I332" s="233"/>
      <c r="J332" s="234">
        <f>ROUND(I332*H332,2)</f>
        <v>0</v>
      </c>
      <c r="K332" s="230" t="s">
        <v>270</v>
      </c>
      <c r="L332" s="45"/>
      <c r="M332" s="235" t="s">
        <v>1</v>
      </c>
      <c r="N332" s="236" t="s">
        <v>41</v>
      </c>
      <c r="O332" s="92"/>
      <c r="P332" s="237">
        <f>O332*H332</f>
        <v>0</v>
      </c>
      <c r="Q332" s="237">
        <v>0.0055199999999999997</v>
      </c>
      <c r="R332" s="237">
        <f>Q332*H332</f>
        <v>3.7422895199999999</v>
      </c>
      <c r="S332" s="237">
        <v>0</v>
      </c>
      <c r="T332" s="238">
        <f>S332*H332</f>
        <v>0</v>
      </c>
      <c r="U332" s="39"/>
      <c r="V332" s="39"/>
      <c r="W332" s="39"/>
      <c r="X332" s="39"/>
      <c r="Y332" s="39"/>
      <c r="Z332" s="39"/>
      <c r="AA332" s="39"/>
      <c r="AB332" s="39"/>
      <c r="AC332" s="39"/>
      <c r="AD332" s="39"/>
      <c r="AE332" s="39"/>
      <c r="AR332" s="239" t="s">
        <v>271</v>
      </c>
      <c r="AT332" s="239" t="s">
        <v>266</v>
      </c>
      <c r="AU332" s="239" t="s">
        <v>85</v>
      </c>
      <c r="AY332" s="18" t="s">
        <v>264</v>
      </c>
      <c r="BE332" s="240">
        <f>IF(N332="základní",J332,0)</f>
        <v>0</v>
      </c>
      <c r="BF332" s="240">
        <f>IF(N332="snížená",J332,0)</f>
        <v>0</v>
      </c>
      <c r="BG332" s="240">
        <f>IF(N332="zákl. přenesená",J332,0)</f>
        <v>0</v>
      </c>
      <c r="BH332" s="240">
        <f>IF(N332="sníž. přenesená",J332,0)</f>
        <v>0</v>
      </c>
      <c r="BI332" s="240">
        <f>IF(N332="nulová",J332,0)</f>
        <v>0</v>
      </c>
      <c r="BJ332" s="18" t="s">
        <v>83</v>
      </c>
      <c r="BK332" s="240">
        <f>ROUND(I332*H332,2)</f>
        <v>0</v>
      </c>
      <c r="BL332" s="18" t="s">
        <v>271</v>
      </c>
      <c r="BM332" s="239" t="s">
        <v>592</v>
      </c>
    </row>
    <row r="333" s="2" customFormat="1" ht="16.5" customHeight="1">
      <c r="A333" s="39"/>
      <c r="B333" s="40"/>
      <c r="C333" s="228" t="s">
        <v>593</v>
      </c>
      <c r="D333" s="228" t="s">
        <v>266</v>
      </c>
      <c r="E333" s="229" t="s">
        <v>594</v>
      </c>
      <c r="F333" s="230" t="s">
        <v>595</v>
      </c>
      <c r="G333" s="231" t="s">
        <v>318</v>
      </c>
      <c r="H333" s="232">
        <v>41.850000000000001</v>
      </c>
      <c r="I333" s="233"/>
      <c r="J333" s="234">
        <f>ROUND(I333*H333,2)</f>
        <v>0</v>
      </c>
      <c r="K333" s="230" t="s">
        <v>270</v>
      </c>
      <c r="L333" s="45"/>
      <c r="M333" s="235" t="s">
        <v>1</v>
      </c>
      <c r="N333" s="236" t="s">
        <v>41</v>
      </c>
      <c r="O333" s="92"/>
      <c r="P333" s="237">
        <f>O333*H333</f>
        <v>0</v>
      </c>
      <c r="Q333" s="237">
        <v>0.00025999999999999998</v>
      </c>
      <c r="R333" s="237">
        <f>Q333*H333</f>
        <v>0.010881</v>
      </c>
      <c r="S333" s="237">
        <v>0</v>
      </c>
      <c r="T333" s="238">
        <f>S333*H333</f>
        <v>0</v>
      </c>
      <c r="U333" s="39"/>
      <c r="V333" s="39"/>
      <c r="W333" s="39"/>
      <c r="X333" s="39"/>
      <c r="Y333" s="39"/>
      <c r="Z333" s="39"/>
      <c r="AA333" s="39"/>
      <c r="AB333" s="39"/>
      <c r="AC333" s="39"/>
      <c r="AD333" s="39"/>
      <c r="AE333" s="39"/>
      <c r="AR333" s="239" t="s">
        <v>271</v>
      </c>
      <c r="AT333" s="239" t="s">
        <v>266</v>
      </c>
      <c r="AU333" s="239" t="s">
        <v>85</v>
      </c>
      <c r="AY333" s="18" t="s">
        <v>264</v>
      </c>
      <c r="BE333" s="240">
        <f>IF(N333="základní",J333,0)</f>
        <v>0</v>
      </c>
      <c r="BF333" s="240">
        <f>IF(N333="snížená",J333,0)</f>
        <v>0</v>
      </c>
      <c r="BG333" s="240">
        <f>IF(N333="zákl. přenesená",J333,0)</f>
        <v>0</v>
      </c>
      <c r="BH333" s="240">
        <f>IF(N333="sníž. přenesená",J333,0)</f>
        <v>0</v>
      </c>
      <c r="BI333" s="240">
        <f>IF(N333="nulová",J333,0)</f>
        <v>0</v>
      </c>
      <c r="BJ333" s="18" t="s">
        <v>83</v>
      </c>
      <c r="BK333" s="240">
        <f>ROUND(I333*H333,2)</f>
        <v>0</v>
      </c>
      <c r="BL333" s="18" t="s">
        <v>271</v>
      </c>
      <c r="BM333" s="239" t="s">
        <v>596</v>
      </c>
    </row>
    <row r="334" s="2" customFormat="1" ht="16.5" customHeight="1">
      <c r="A334" s="39"/>
      <c r="B334" s="40"/>
      <c r="C334" s="228" t="s">
        <v>597</v>
      </c>
      <c r="D334" s="228" t="s">
        <v>266</v>
      </c>
      <c r="E334" s="229" t="s">
        <v>598</v>
      </c>
      <c r="F334" s="230" t="s">
        <v>599</v>
      </c>
      <c r="G334" s="231" t="s">
        <v>318</v>
      </c>
      <c r="H334" s="232">
        <v>41.850000000000001</v>
      </c>
      <c r="I334" s="233"/>
      <c r="J334" s="234">
        <f>ROUND(I334*H334,2)</f>
        <v>0</v>
      </c>
      <c r="K334" s="230" t="s">
        <v>270</v>
      </c>
      <c r="L334" s="45"/>
      <c r="M334" s="235" t="s">
        <v>1</v>
      </c>
      <c r="N334" s="236" t="s">
        <v>41</v>
      </c>
      <c r="O334" s="92"/>
      <c r="P334" s="237">
        <f>O334*H334</f>
        <v>0</v>
      </c>
      <c r="Q334" s="237">
        <v>0.00013999999999999999</v>
      </c>
      <c r="R334" s="237">
        <f>Q334*H334</f>
        <v>0.0058589999999999996</v>
      </c>
      <c r="S334" s="237">
        <v>0</v>
      </c>
      <c r="T334" s="238">
        <f>S334*H334</f>
        <v>0</v>
      </c>
      <c r="U334" s="39"/>
      <c r="V334" s="39"/>
      <c r="W334" s="39"/>
      <c r="X334" s="39"/>
      <c r="Y334" s="39"/>
      <c r="Z334" s="39"/>
      <c r="AA334" s="39"/>
      <c r="AB334" s="39"/>
      <c r="AC334" s="39"/>
      <c r="AD334" s="39"/>
      <c r="AE334" s="39"/>
      <c r="AR334" s="239" t="s">
        <v>271</v>
      </c>
      <c r="AT334" s="239" t="s">
        <v>266</v>
      </c>
      <c r="AU334" s="239" t="s">
        <v>85</v>
      </c>
      <c r="AY334" s="18" t="s">
        <v>264</v>
      </c>
      <c r="BE334" s="240">
        <f>IF(N334="základní",J334,0)</f>
        <v>0</v>
      </c>
      <c r="BF334" s="240">
        <f>IF(N334="snížená",J334,0)</f>
        <v>0</v>
      </c>
      <c r="BG334" s="240">
        <f>IF(N334="zákl. přenesená",J334,0)</f>
        <v>0</v>
      </c>
      <c r="BH334" s="240">
        <f>IF(N334="sníž. přenesená",J334,0)</f>
        <v>0</v>
      </c>
      <c r="BI334" s="240">
        <f>IF(N334="nulová",J334,0)</f>
        <v>0</v>
      </c>
      <c r="BJ334" s="18" t="s">
        <v>83</v>
      </c>
      <c r="BK334" s="240">
        <f>ROUND(I334*H334,2)</f>
        <v>0</v>
      </c>
      <c r="BL334" s="18" t="s">
        <v>271</v>
      </c>
      <c r="BM334" s="239" t="s">
        <v>600</v>
      </c>
    </row>
    <row r="335" s="2" customFormat="1" ht="24.15" customHeight="1">
      <c r="A335" s="39"/>
      <c r="B335" s="40"/>
      <c r="C335" s="228" t="s">
        <v>601</v>
      </c>
      <c r="D335" s="228" t="s">
        <v>266</v>
      </c>
      <c r="E335" s="229" t="s">
        <v>602</v>
      </c>
      <c r="F335" s="230" t="s">
        <v>603</v>
      </c>
      <c r="G335" s="231" t="s">
        <v>318</v>
      </c>
      <c r="H335" s="232">
        <v>41.850000000000001</v>
      </c>
      <c r="I335" s="233"/>
      <c r="J335" s="234">
        <f>ROUND(I335*H335,2)</f>
        <v>0</v>
      </c>
      <c r="K335" s="230" t="s">
        <v>270</v>
      </c>
      <c r="L335" s="45"/>
      <c r="M335" s="235" t="s">
        <v>1</v>
      </c>
      <c r="N335" s="236" t="s">
        <v>41</v>
      </c>
      <c r="O335" s="92"/>
      <c r="P335" s="237">
        <f>O335*H335</f>
        <v>0</v>
      </c>
      <c r="Q335" s="237">
        <v>0.0118</v>
      </c>
      <c r="R335" s="237">
        <f>Q335*H335</f>
        <v>0.49382999999999999</v>
      </c>
      <c r="S335" s="237">
        <v>0</v>
      </c>
      <c r="T335" s="238">
        <f>S335*H335</f>
        <v>0</v>
      </c>
      <c r="U335" s="39"/>
      <c r="V335" s="39"/>
      <c r="W335" s="39"/>
      <c r="X335" s="39"/>
      <c r="Y335" s="39"/>
      <c r="Z335" s="39"/>
      <c r="AA335" s="39"/>
      <c r="AB335" s="39"/>
      <c r="AC335" s="39"/>
      <c r="AD335" s="39"/>
      <c r="AE335" s="39"/>
      <c r="AR335" s="239" t="s">
        <v>271</v>
      </c>
      <c r="AT335" s="239" t="s">
        <v>266</v>
      </c>
      <c r="AU335" s="239" t="s">
        <v>85</v>
      </c>
      <c r="AY335" s="18" t="s">
        <v>264</v>
      </c>
      <c r="BE335" s="240">
        <f>IF(N335="základní",J335,0)</f>
        <v>0</v>
      </c>
      <c r="BF335" s="240">
        <f>IF(N335="snížená",J335,0)</f>
        <v>0</v>
      </c>
      <c r="BG335" s="240">
        <f>IF(N335="zákl. přenesená",J335,0)</f>
        <v>0</v>
      </c>
      <c r="BH335" s="240">
        <f>IF(N335="sníž. přenesená",J335,0)</f>
        <v>0</v>
      </c>
      <c r="BI335" s="240">
        <f>IF(N335="nulová",J335,0)</f>
        <v>0</v>
      </c>
      <c r="BJ335" s="18" t="s">
        <v>83</v>
      </c>
      <c r="BK335" s="240">
        <f>ROUND(I335*H335,2)</f>
        <v>0</v>
      </c>
      <c r="BL335" s="18" t="s">
        <v>271</v>
      </c>
      <c r="BM335" s="239" t="s">
        <v>604</v>
      </c>
    </row>
    <row r="336" s="2" customFormat="1" ht="21.75" customHeight="1">
      <c r="A336" s="39"/>
      <c r="B336" s="40"/>
      <c r="C336" s="274" t="s">
        <v>605</v>
      </c>
      <c r="D336" s="274" t="s">
        <v>310</v>
      </c>
      <c r="E336" s="275" t="s">
        <v>606</v>
      </c>
      <c r="F336" s="276" t="s">
        <v>607</v>
      </c>
      <c r="G336" s="277" t="s">
        <v>318</v>
      </c>
      <c r="H336" s="278">
        <v>46.034999999999997</v>
      </c>
      <c r="I336" s="279"/>
      <c r="J336" s="280">
        <f>ROUND(I336*H336,2)</f>
        <v>0</v>
      </c>
      <c r="K336" s="276" t="s">
        <v>298</v>
      </c>
      <c r="L336" s="281"/>
      <c r="M336" s="282" t="s">
        <v>1</v>
      </c>
      <c r="N336" s="283" t="s">
        <v>41</v>
      </c>
      <c r="O336" s="92"/>
      <c r="P336" s="237">
        <f>O336*H336</f>
        <v>0</v>
      </c>
      <c r="Q336" s="237">
        <v>0.031</v>
      </c>
      <c r="R336" s="237">
        <f>Q336*H336</f>
        <v>1.4270849999999999</v>
      </c>
      <c r="S336" s="237">
        <v>0</v>
      </c>
      <c r="T336" s="238">
        <f>S336*H336</f>
        <v>0</v>
      </c>
      <c r="U336" s="39"/>
      <c r="V336" s="39"/>
      <c r="W336" s="39"/>
      <c r="X336" s="39"/>
      <c r="Y336" s="39"/>
      <c r="Z336" s="39"/>
      <c r="AA336" s="39"/>
      <c r="AB336" s="39"/>
      <c r="AC336" s="39"/>
      <c r="AD336" s="39"/>
      <c r="AE336" s="39"/>
      <c r="AR336" s="239" t="s">
        <v>304</v>
      </c>
      <c r="AT336" s="239" t="s">
        <v>310</v>
      </c>
      <c r="AU336" s="239" t="s">
        <v>85</v>
      </c>
      <c r="AY336" s="18" t="s">
        <v>264</v>
      </c>
      <c r="BE336" s="240">
        <f>IF(N336="základní",J336,0)</f>
        <v>0</v>
      </c>
      <c r="BF336" s="240">
        <f>IF(N336="snížená",J336,0)</f>
        <v>0</v>
      </c>
      <c r="BG336" s="240">
        <f>IF(N336="zákl. přenesená",J336,0)</f>
        <v>0</v>
      </c>
      <c r="BH336" s="240">
        <f>IF(N336="sníž. přenesená",J336,0)</f>
        <v>0</v>
      </c>
      <c r="BI336" s="240">
        <f>IF(N336="nulová",J336,0)</f>
        <v>0</v>
      </c>
      <c r="BJ336" s="18" t="s">
        <v>83</v>
      </c>
      <c r="BK336" s="240">
        <f>ROUND(I336*H336,2)</f>
        <v>0</v>
      </c>
      <c r="BL336" s="18" t="s">
        <v>271</v>
      </c>
      <c r="BM336" s="239" t="s">
        <v>608</v>
      </c>
    </row>
    <row r="337" s="13" customFormat="1">
      <c r="A337" s="13"/>
      <c r="B337" s="241"/>
      <c r="C337" s="242"/>
      <c r="D337" s="243" t="s">
        <v>273</v>
      </c>
      <c r="E337" s="242"/>
      <c r="F337" s="245" t="s">
        <v>609</v>
      </c>
      <c r="G337" s="242"/>
      <c r="H337" s="246">
        <v>46.034999999999997</v>
      </c>
      <c r="I337" s="247"/>
      <c r="J337" s="242"/>
      <c r="K337" s="242"/>
      <c r="L337" s="248"/>
      <c r="M337" s="249"/>
      <c r="N337" s="250"/>
      <c r="O337" s="250"/>
      <c r="P337" s="250"/>
      <c r="Q337" s="250"/>
      <c r="R337" s="250"/>
      <c r="S337" s="250"/>
      <c r="T337" s="251"/>
      <c r="U337" s="13"/>
      <c r="V337" s="13"/>
      <c r="W337" s="13"/>
      <c r="X337" s="13"/>
      <c r="Y337" s="13"/>
      <c r="Z337" s="13"/>
      <c r="AA337" s="13"/>
      <c r="AB337" s="13"/>
      <c r="AC337" s="13"/>
      <c r="AD337" s="13"/>
      <c r="AE337" s="13"/>
      <c r="AT337" s="252" t="s">
        <v>273</v>
      </c>
      <c r="AU337" s="252" t="s">
        <v>85</v>
      </c>
      <c r="AV337" s="13" t="s">
        <v>85</v>
      </c>
      <c r="AW337" s="13" t="s">
        <v>4</v>
      </c>
      <c r="AX337" s="13" t="s">
        <v>83</v>
      </c>
      <c r="AY337" s="252" t="s">
        <v>264</v>
      </c>
    </row>
    <row r="338" s="2" customFormat="1" ht="24.15" customHeight="1">
      <c r="A338" s="39"/>
      <c r="B338" s="40"/>
      <c r="C338" s="228" t="s">
        <v>610</v>
      </c>
      <c r="D338" s="228" t="s">
        <v>266</v>
      </c>
      <c r="E338" s="229" t="s">
        <v>611</v>
      </c>
      <c r="F338" s="230" t="s">
        <v>612</v>
      </c>
      <c r="G338" s="231" t="s">
        <v>318</v>
      </c>
      <c r="H338" s="232">
        <v>41.850000000000001</v>
      </c>
      <c r="I338" s="233"/>
      <c r="J338" s="234">
        <f>ROUND(I338*H338,2)</f>
        <v>0</v>
      </c>
      <c r="K338" s="230" t="s">
        <v>270</v>
      </c>
      <c r="L338" s="45"/>
      <c r="M338" s="235" t="s">
        <v>1</v>
      </c>
      <c r="N338" s="236" t="s">
        <v>41</v>
      </c>
      <c r="O338" s="92"/>
      <c r="P338" s="237">
        <f>O338*H338</f>
        <v>0</v>
      </c>
      <c r="Q338" s="237">
        <v>0.00010000000000000001</v>
      </c>
      <c r="R338" s="237">
        <f>Q338*H338</f>
        <v>0.0041850000000000004</v>
      </c>
      <c r="S338" s="237">
        <v>0</v>
      </c>
      <c r="T338" s="238">
        <f>S338*H338</f>
        <v>0</v>
      </c>
      <c r="U338" s="39"/>
      <c r="V338" s="39"/>
      <c r="W338" s="39"/>
      <c r="X338" s="39"/>
      <c r="Y338" s="39"/>
      <c r="Z338" s="39"/>
      <c r="AA338" s="39"/>
      <c r="AB338" s="39"/>
      <c r="AC338" s="39"/>
      <c r="AD338" s="39"/>
      <c r="AE338" s="39"/>
      <c r="AR338" s="239" t="s">
        <v>271</v>
      </c>
      <c r="AT338" s="239" t="s">
        <v>266</v>
      </c>
      <c r="AU338" s="239" t="s">
        <v>85</v>
      </c>
      <c r="AY338" s="18" t="s">
        <v>264</v>
      </c>
      <c r="BE338" s="240">
        <f>IF(N338="základní",J338,0)</f>
        <v>0</v>
      </c>
      <c r="BF338" s="240">
        <f>IF(N338="snížená",J338,0)</f>
        <v>0</v>
      </c>
      <c r="BG338" s="240">
        <f>IF(N338="zákl. přenesená",J338,0)</f>
        <v>0</v>
      </c>
      <c r="BH338" s="240">
        <f>IF(N338="sníž. přenesená",J338,0)</f>
        <v>0</v>
      </c>
      <c r="BI338" s="240">
        <f>IF(N338="nulová",J338,0)</f>
        <v>0</v>
      </c>
      <c r="BJ338" s="18" t="s">
        <v>83</v>
      </c>
      <c r="BK338" s="240">
        <f>ROUND(I338*H338,2)</f>
        <v>0</v>
      </c>
      <c r="BL338" s="18" t="s">
        <v>271</v>
      </c>
      <c r="BM338" s="239" t="s">
        <v>613</v>
      </c>
    </row>
    <row r="339" s="2" customFormat="1" ht="16.5" customHeight="1">
      <c r="A339" s="39"/>
      <c r="B339" s="40"/>
      <c r="C339" s="228" t="s">
        <v>614</v>
      </c>
      <c r="D339" s="228" t="s">
        <v>266</v>
      </c>
      <c r="E339" s="229" t="s">
        <v>615</v>
      </c>
      <c r="F339" s="230" t="s">
        <v>616</v>
      </c>
      <c r="G339" s="231" t="s">
        <v>318</v>
      </c>
      <c r="H339" s="232">
        <v>41.850000000000001</v>
      </c>
      <c r="I339" s="233"/>
      <c r="J339" s="234">
        <f>ROUND(I339*H339,2)</f>
        <v>0</v>
      </c>
      <c r="K339" s="230" t="s">
        <v>270</v>
      </c>
      <c r="L339" s="45"/>
      <c r="M339" s="235" t="s">
        <v>1</v>
      </c>
      <c r="N339" s="236" t="s">
        <v>41</v>
      </c>
      <c r="O339" s="92"/>
      <c r="P339" s="237">
        <f>O339*H339</f>
        <v>0</v>
      </c>
      <c r="Q339" s="237">
        <v>0.0028500000000000001</v>
      </c>
      <c r="R339" s="237">
        <f>Q339*H339</f>
        <v>0.1192725</v>
      </c>
      <c r="S339" s="237">
        <v>0</v>
      </c>
      <c r="T339" s="238">
        <f>S339*H339</f>
        <v>0</v>
      </c>
      <c r="U339" s="39"/>
      <c r="V339" s="39"/>
      <c r="W339" s="39"/>
      <c r="X339" s="39"/>
      <c r="Y339" s="39"/>
      <c r="Z339" s="39"/>
      <c r="AA339" s="39"/>
      <c r="AB339" s="39"/>
      <c r="AC339" s="39"/>
      <c r="AD339" s="39"/>
      <c r="AE339" s="39"/>
      <c r="AR339" s="239" t="s">
        <v>271</v>
      </c>
      <c r="AT339" s="239" t="s">
        <v>266</v>
      </c>
      <c r="AU339" s="239" t="s">
        <v>85</v>
      </c>
      <c r="AY339" s="18" t="s">
        <v>264</v>
      </c>
      <c r="BE339" s="240">
        <f>IF(N339="základní",J339,0)</f>
        <v>0</v>
      </c>
      <c r="BF339" s="240">
        <f>IF(N339="snížená",J339,0)</f>
        <v>0</v>
      </c>
      <c r="BG339" s="240">
        <f>IF(N339="zákl. přenesená",J339,0)</f>
        <v>0</v>
      </c>
      <c r="BH339" s="240">
        <f>IF(N339="sníž. přenesená",J339,0)</f>
        <v>0</v>
      </c>
      <c r="BI339" s="240">
        <f>IF(N339="nulová",J339,0)</f>
        <v>0</v>
      </c>
      <c r="BJ339" s="18" t="s">
        <v>83</v>
      </c>
      <c r="BK339" s="240">
        <f>ROUND(I339*H339,2)</f>
        <v>0</v>
      </c>
      <c r="BL339" s="18" t="s">
        <v>271</v>
      </c>
      <c r="BM339" s="239" t="s">
        <v>617</v>
      </c>
    </row>
    <row r="340" s="2" customFormat="1" ht="16.5" customHeight="1">
      <c r="A340" s="39"/>
      <c r="B340" s="40"/>
      <c r="C340" s="228" t="s">
        <v>618</v>
      </c>
      <c r="D340" s="228" t="s">
        <v>266</v>
      </c>
      <c r="E340" s="229" t="s">
        <v>619</v>
      </c>
      <c r="F340" s="230" t="s">
        <v>620</v>
      </c>
      <c r="G340" s="231" t="s">
        <v>318</v>
      </c>
      <c r="H340" s="232">
        <v>180.28700000000001</v>
      </c>
      <c r="I340" s="233"/>
      <c r="J340" s="234">
        <f>ROUND(I340*H340,2)</f>
        <v>0</v>
      </c>
      <c r="K340" s="230" t="s">
        <v>270</v>
      </c>
      <c r="L340" s="45"/>
      <c r="M340" s="235" t="s">
        <v>1</v>
      </c>
      <c r="N340" s="236" t="s">
        <v>41</v>
      </c>
      <c r="O340" s="92"/>
      <c r="P340" s="237">
        <f>O340*H340</f>
        <v>0</v>
      </c>
      <c r="Q340" s="237">
        <v>0.00025999999999999998</v>
      </c>
      <c r="R340" s="237">
        <f>Q340*H340</f>
        <v>0.046874619999999999</v>
      </c>
      <c r="S340" s="237">
        <v>0</v>
      </c>
      <c r="T340" s="238">
        <f>S340*H340</f>
        <v>0</v>
      </c>
      <c r="U340" s="39"/>
      <c r="V340" s="39"/>
      <c r="W340" s="39"/>
      <c r="X340" s="39"/>
      <c r="Y340" s="39"/>
      <c r="Z340" s="39"/>
      <c r="AA340" s="39"/>
      <c r="AB340" s="39"/>
      <c r="AC340" s="39"/>
      <c r="AD340" s="39"/>
      <c r="AE340" s="39"/>
      <c r="AR340" s="239" t="s">
        <v>271</v>
      </c>
      <c r="AT340" s="239" t="s">
        <v>266</v>
      </c>
      <c r="AU340" s="239" t="s">
        <v>85</v>
      </c>
      <c r="AY340" s="18" t="s">
        <v>264</v>
      </c>
      <c r="BE340" s="240">
        <f>IF(N340="základní",J340,0)</f>
        <v>0</v>
      </c>
      <c r="BF340" s="240">
        <f>IF(N340="snížená",J340,0)</f>
        <v>0</v>
      </c>
      <c r="BG340" s="240">
        <f>IF(N340="zákl. přenesená",J340,0)</f>
        <v>0</v>
      </c>
      <c r="BH340" s="240">
        <f>IF(N340="sníž. přenesená",J340,0)</f>
        <v>0</v>
      </c>
      <c r="BI340" s="240">
        <f>IF(N340="nulová",J340,0)</f>
        <v>0</v>
      </c>
      <c r="BJ340" s="18" t="s">
        <v>83</v>
      </c>
      <c r="BK340" s="240">
        <f>ROUND(I340*H340,2)</f>
        <v>0</v>
      </c>
      <c r="BL340" s="18" t="s">
        <v>271</v>
      </c>
      <c r="BM340" s="239" t="s">
        <v>621</v>
      </c>
    </row>
    <row r="341" s="13" customFormat="1">
      <c r="A341" s="13"/>
      <c r="B341" s="241"/>
      <c r="C341" s="242"/>
      <c r="D341" s="243" t="s">
        <v>273</v>
      </c>
      <c r="E341" s="244" t="s">
        <v>1</v>
      </c>
      <c r="F341" s="245" t="s">
        <v>622</v>
      </c>
      <c r="G341" s="242"/>
      <c r="H341" s="246">
        <v>31.213000000000001</v>
      </c>
      <c r="I341" s="247"/>
      <c r="J341" s="242"/>
      <c r="K341" s="242"/>
      <c r="L341" s="248"/>
      <c r="M341" s="249"/>
      <c r="N341" s="250"/>
      <c r="O341" s="250"/>
      <c r="P341" s="250"/>
      <c r="Q341" s="250"/>
      <c r="R341" s="250"/>
      <c r="S341" s="250"/>
      <c r="T341" s="251"/>
      <c r="U341" s="13"/>
      <c r="V341" s="13"/>
      <c r="W341" s="13"/>
      <c r="X341" s="13"/>
      <c r="Y341" s="13"/>
      <c r="Z341" s="13"/>
      <c r="AA341" s="13"/>
      <c r="AB341" s="13"/>
      <c r="AC341" s="13"/>
      <c r="AD341" s="13"/>
      <c r="AE341" s="13"/>
      <c r="AT341" s="252" t="s">
        <v>273</v>
      </c>
      <c r="AU341" s="252" t="s">
        <v>85</v>
      </c>
      <c r="AV341" s="13" t="s">
        <v>85</v>
      </c>
      <c r="AW341" s="13" t="s">
        <v>32</v>
      </c>
      <c r="AX341" s="13" t="s">
        <v>76</v>
      </c>
      <c r="AY341" s="252" t="s">
        <v>264</v>
      </c>
    </row>
    <row r="342" s="13" customFormat="1">
      <c r="A342" s="13"/>
      <c r="B342" s="241"/>
      <c r="C342" s="242"/>
      <c r="D342" s="243" t="s">
        <v>273</v>
      </c>
      <c r="E342" s="244" t="s">
        <v>1</v>
      </c>
      <c r="F342" s="245" t="s">
        <v>623</v>
      </c>
      <c r="G342" s="242"/>
      <c r="H342" s="246">
        <v>132.994</v>
      </c>
      <c r="I342" s="247"/>
      <c r="J342" s="242"/>
      <c r="K342" s="242"/>
      <c r="L342" s="248"/>
      <c r="M342" s="249"/>
      <c r="N342" s="250"/>
      <c r="O342" s="250"/>
      <c r="P342" s="250"/>
      <c r="Q342" s="250"/>
      <c r="R342" s="250"/>
      <c r="S342" s="250"/>
      <c r="T342" s="251"/>
      <c r="U342" s="13"/>
      <c r="V342" s="13"/>
      <c r="W342" s="13"/>
      <c r="X342" s="13"/>
      <c r="Y342" s="13"/>
      <c r="Z342" s="13"/>
      <c r="AA342" s="13"/>
      <c r="AB342" s="13"/>
      <c r="AC342" s="13"/>
      <c r="AD342" s="13"/>
      <c r="AE342" s="13"/>
      <c r="AT342" s="252" t="s">
        <v>273</v>
      </c>
      <c r="AU342" s="252" t="s">
        <v>85</v>
      </c>
      <c r="AV342" s="13" t="s">
        <v>85</v>
      </c>
      <c r="AW342" s="13" t="s">
        <v>32</v>
      </c>
      <c r="AX342" s="13" t="s">
        <v>76</v>
      </c>
      <c r="AY342" s="252" t="s">
        <v>264</v>
      </c>
    </row>
    <row r="343" s="13" customFormat="1">
      <c r="A343" s="13"/>
      <c r="B343" s="241"/>
      <c r="C343" s="242"/>
      <c r="D343" s="243" t="s">
        <v>273</v>
      </c>
      <c r="E343" s="244" t="s">
        <v>1</v>
      </c>
      <c r="F343" s="245" t="s">
        <v>624</v>
      </c>
      <c r="G343" s="242"/>
      <c r="H343" s="246">
        <v>16.079999999999998</v>
      </c>
      <c r="I343" s="247"/>
      <c r="J343" s="242"/>
      <c r="K343" s="242"/>
      <c r="L343" s="248"/>
      <c r="M343" s="249"/>
      <c r="N343" s="250"/>
      <c r="O343" s="250"/>
      <c r="P343" s="250"/>
      <c r="Q343" s="250"/>
      <c r="R343" s="250"/>
      <c r="S343" s="250"/>
      <c r="T343" s="251"/>
      <c r="U343" s="13"/>
      <c r="V343" s="13"/>
      <c r="W343" s="13"/>
      <c r="X343" s="13"/>
      <c r="Y343" s="13"/>
      <c r="Z343" s="13"/>
      <c r="AA343" s="13"/>
      <c r="AB343" s="13"/>
      <c r="AC343" s="13"/>
      <c r="AD343" s="13"/>
      <c r="AE343" s="13"/>
      <c r="AT343" s="252" t="s">
        <v>273</v>
      </c>
      <c r="AU343" s="252" t="s">
        <v>85</v>
      </c>
      <c r="AV343" s="13" t="s">
        <v>85</v>
      </c>
      <c r="AW343" s="13" t="s">
        <v>32</v>
      </c>
      <c r="AX343" s="13" t="s">
        <v>76</v>
      </c>
      <c r="AY343" s="252" t="s">
        <v>264</v>
      </c>
    </row>
    <row r="344" s="14" customFormat="1">
      <c r="A344" s="14"/>
      <c r="B344" s="253"/>
      <c r="C344" s="254"/>
      <c r="D344" s="243" t="s">
        <v>273</v>
      </c>
      <c r="E344" s="255" t="s">
        <v>1</v>
      </c>
      <c r="F344" s="256" t="s">
        <v>275</v>
      </c>
      <c r="G344" s="254"/>
      <c r="H344" s="257">
        <v>180.28700000000001</v>
      </c>
      <c r="I344" s="258"/>
      <c r="J344" s="254"/>
      <c r="K344" s="254"/>
      <c r="L344" s="259"/>
      <c r="M344" s="260"/>
      <c r="N344" s="261"/>
      <c r="O344" s="261"/>
      <c r="P344" s="261"/>
      <c r="Q344" s="261"/>
      <c r="R344" s="261"/>
      <c r="S344" s="261"/>
      <c r="T344" s="262"/>
      <c r="U344" s="14"/>
      <c r="V344" s="14"/>
      <c r="W344" s="14"/>
      <c r="X344" s="14"/>
      <c r="Y344" s="14"/>
      <c r="Z344" s="14"/>
      <c r="AA344" s="14"/>
      <c r="AB344" s="14"/>
      <c r="AC344" s="14"/>
      <c r="AD344" s="14"/>
      <c r="AE344" s="14"/>
      <c r="AT344" s="263" t="s">
        <v>273</v>
      </c>
      <c r="AU344" s="263" t="s">
        <v>85</v>
      </c>
      <c r="AV344" s="14" t="s">
        <v>271</v>
      </c>
      <c r="AW344" s="14" t="s">
        <v>32</v>
      </c>
      <c r="AX344" s="14" t="s">
        <v>83</v>
      </c>
      <c r="AY344" s="263" t="s">
        <v>264</v>
      </c>
    </row>
    <row r="345" s="2" customFormat="1" ht="16.5" customHeight="1">
      <c r="A345" s="39"/>
      <c r="B345" s="40"/>
      <c r="C345" s="228" t="s">
        <v>625</v>
      </c>
      <c r="D345" s="228" t="s">
        <v>266</v>
      </c>
      <c r="E345" s="229" t="s">
        <v>626</v>
      </c>
      <c r="F345" s="230" t="s">
        <v>627</v>
      </c>
      <c r="G345" s="231" t="s">
        <v>318</v>
      </c>
      <c r="H345" s="232">
        <v>31.213000000000001</v>
      </c>
      <c r="I345" s="233"/>
      <c r="J345" s="234">
        <f>ROUND(I345*H345,2)</f>
        <v>0</v>
      </c>
      <c r="K345" s="230" t="s">
        <v>270</v>
      </c>
      <c r="L345" s="45"/>
      <c r="M345" s="235" t="s">
        <v>1</v>
      </c>
      <c r="N345" s="236" t="s">
        <v>41</v>
      </c>
      <c r="O345" s="92"/>
      <c r="P345" s="237">
        <f>O345*H345</f>
        <v>0</v>
      </c>
      <c r="Q345" s="237">
        <v>0.00018000000000000001</v>
      </c>
      <c r="R345" s="237">
        <f>Q345*H345</f>
        <v>0.0056183400000000003</v>
      </c>
      <c r="S345" s="237">
        <v>0</v>
      </c>
      <c r="T345" s="238">
        <f>S345*H345</f>
        <v>0</v>
      </c>
      <c r="U345" s="39"/>
      <c r="V345" s="39"/>
      <c r="W345" s="39"/>
      <c r="X345" s="39"/>
      <c r="Y345" s="39"/>
      <c r="Z345" s="39"/>
      <c r="AA345" s="39"/>
      <c r="AB345" s="39"/>
      <c r="AC345" s="39"/>
      <c r="AD345" s="39"/>
      <c r="AE345" s="39"/>
      <c r="AR345" s="239" t="s">
        <v>271</v>
      </c>
      <c r="AT345" s="239" t="s">
        <v>266</v>
      </c>
      <c r="AU345" s="239" t="s">
        <v>85</v>
      </c>
      <c r="AY345" s="18" t="s">
        <v>264</v>
      </c>
      <c r="BE345" s="240">
        <f>IF(N345="základní",J345,0)</f>
        <v>0</v>
      </c>
      <c r="BF345" s="240">
        <f>IF(N345="snížená",J345,0)</f>
        <v>0</v>
      </c>
      <c r="BG345" s="240">
        <f>IF(N345="zákl. přenesená",J345,0)</f>
        <v>0</v>
      </c>
      <c r="BH345" s="240">
        <f>IF(N345="sníž. přenesená",J345,0)</f>
        <v>0</v>
      </c>
      <c r="BI345" s="240">
        <f>IF(N345="nulová",J345,0)</f>
        <v>0</v>
      </c>
      <c r="BJ345" s="18" t="s">
        <v>83</v>
      </c>
      <c r="BK345" s="240">
        <f>ROUND(I345*H345,2)</f>
        <v>0</v>
      </c>
      <c r="BL345" s="18" t="s">
        <v>271</v>
      </c>
      <c r="BM345" s="239" t="s">
        <v>628</v>
      </c>
    </row>
    <row r="346" s="2" customFormat="1" ht="16.5" customHeight="1">
      <c r="A346" s="39"/>
      <c r="B346" s="40"/>
      <c r="C346" s="228" t="s">
        <v>629</v>
      </c>
      <c r="D346" s="228" t="s">
        <v>266</v>
      </c>
      <c r="E346" s="229" t="s">
        <v>630</v>
      </c>
      <c r="F346" s="230" t="s">
        <v>631</v>
      </c>
      <c r="G346" s="231" t="s">
        <v>318</v>
      </c>
      <c r="H346" s="232">
        <v>180.28700000000001</v>
      </c>
      <c r="I346" s="233"/>
      <c r="J346" s="234">
        <f>ROUND(I346*H346,2)</f>
        <v>0</v>
      </c>
      <c r="K346" s="230" t="s">
        <v>270</v>
      </c>
      <c r="L346" s="45"/>
      <c r="M346" s="235" t="s">
        <v>1</v>
      </c>
      <c r="N346" s="236" t="s">
        <v>41</v>
      </c>
      <c r="O346" s="92"/>
      <c r="P346" s="237">
        <f>O346*H346</f>
        <v>0</v>
      </c>
      <c r="Q346" s="237">
        <v>0.00013999999999999999</v>
      </c>
      <c r="R346" s="237">
        <f>Q346*H346</f>
        <v>0.025240179999999997</v>
      </c>
      <c r="S346" s="237">
        <v>0</v>
      </c>
      <c r="T346" s="238">
        <f>S346*H346</f>
        <v>0</v>
      </c>
      <c r="U346" s="39"/>
      <c r="V346" s="39"/>
      <c r="W346" s="39"/>
      <c r="X346" s="39"/>
      <c r="Y346" s="39"/>
      <c r="Z346" s="39"/>
      <c r="AA346" s="39"/>
      <c r="AB346" s="39"/>
      <c r="AC346" s="39"/>
      <c r="AD346" s="39"/>
      <c r="AE346" s="39"/>
      <c r="AR346" s="239" t="s">
        <v>271</v>
      </c>
      <c r="AT346" s="239" t="s">
        <v>266</v>
      </c>
      <c r="AU346" s="239" t="s">
        <v>85</v>
      </c>
      <c r="AY346" s="18" t="s">
        <v>264</v>
      </c>
      <c r="BE346" s="240">
        <f>IF(N346="základní",J346,0)</f>
        <v>0</v>
      </c>
      <c r="BF346" s="240">
        <f>IF(N346="snížená",J346,0)</f>
        <v>0</v>
      </c>
      <c r="BG346" s="240">
        <f>IF(N346="zákl. přenesená",J346,0)</f>
        <v>0</v>
      </c>
      <c r="BH346" s="240">
        <f>IF(N346="sníž. přenesená",J346,0)</f>
        <v>0</v>
      </c>
      <c r="BI346" s="240">
        <f>IF(N346="nulová",J346,0)</f>
        <v>0</v>
      </c>
      <c r="BJ346" s="18" t="s">
        <v>83</v>
      </c>
      <c r="BK346" s="240">
        <f>ROUND(I346*H346,2)</f>
        <v>0</v>
      </c>
      <c r="BL346" s="18" t="s">
        <v>271</v>
      </c>
      <c r="BM346" s="239" t="s">
        <v>632</v>
      </c>
    </row>
    <row r="347" s="2" customFormat="1" ht="24.15" customHeight="1">
      <c r="A347" s="39"/>
      <c r="B347" s="40"/>
      <c r="C347" s="228" t="s">
        <v>633</v>
      </c>
      <c r="D347" s="228" t="s">
        <v>266</v>
      </c>
      <c r="E347" s="229" t="s">
        <v>634</v>
      </c>
      <c r="F347" s="230" t="s">
        <v>635</v>
      </c>
      <c r="G347" s="231" t="s">
        <v>318</v>
      </c>
      <c r="H347" s="232">
        <v>31.213000000000001</v>
      </c>
      <c r="I347" s="233"/>
      <c r="J347" s="234">
        <f>ROUND(I347*H347,2)</f>
        <v>0</v>
      </c>
      <c r="K347" s="230" t="s">
        <v>270</v>
      </c>
      <c r="L347" s="45"/>
      <c r="M347" s="235" t="s">
        <v>1</v>
      </c>
      <c r="N347" s="236" t="s">
        <v>41</v>
      </c>
      <c r="O347" s="92"/>
      <c r="P347" s="237">
        <f>O347*H347</f>
        <v>0</v>
      </c>
      <c r="Q347" s="237">
        <v>0.0086800000000000002</v>
      </c>
      <c r="R347" s="237">
        <f>Q347*H347</f>
        <v>0.27092884</v>
      </c>
      <c r="S347" s="237">
        <v>0</v>
      </c>
      <c r="T347" s="238">
        <f>S347*H347</f>
        <v>0</v>
      </c>
      <c r="U347" s="39"/>
      <c r="V347" s="39"/>
      <c r="W347" s="39"/>
      <c r="X347" s="39"/>
      <c r="Y347" s="39"/>
      <c r="Z347" s="39"/>
      <c r="AA347" s="39"/>
      <c r="AB347" s="39"/>
      <c r="AC347" s="39"/>
      <c r="AD347" s="39"/>
      <c r="AE347" s="39"/>
      <c r="AR347" s="239" t="s">
        <v>271</v>
      </c>
      <c r="AT347" s="239" t="s">
        <v>266</v>
      </c>
      <c r="AU347" s="239" t="s">
        <v>85</v>
      </c>
      <c r="AY347" s="18" t="s">
        <v>264</v>
      </c>
      <c r="BE347" s="240">
        <f>IF(N347="základní",J347,0)</f>
        <v>0</v>
      </c>
      <c r="BF347" s="240">
        <f>IF(N347="snížená",J347,0)</f>
        <v>0</v>
      </c>
      <c r="BG347" s="240">
        <f>IF(N347="zákl. přenesená",J347,0)</f>
        <v>0</v>
      </c>
      <c r="BH347" s="240">
        <f>IF(N347="sníž. přenesená",J347,0)</f>
        <v>0</v>
      </c>
      <c r="BI347" s="240">
        <f>IF(N347="nulová",J347,0)</f>
        <v>0</v>
      </c>
      <c r="BJ347" s="18" t="s">
        <v>83</v>
      </c>
      <c r="BK347" s="240">
        <f>ROUND(I347*H347,2)</f>
        <v>0</v>
      </c>
      <c r="BL347" s="18" t="s">
        <v>271</v>
      </c>
      <c r="BM347" s="239" t="s">
        <v>636</v>
      </c>
    </row>
    <row r="348" s="13" customFormat="1">
      <c r="A348" s="13"/>
      <c r="B348" s="241"/>
      <c r="C348" s="242"/>
      <c r="D348" s="243" t="s">
        <v>273</v>
      </c>
      <c r="E348" s="244" t="s">
        <v>1</v>
      </c>
      <c r="F348" s="245" t="s">
        <v>622</v>
      </c>
      <c r="G348" s="242"/>
      <c r="H348" s="246">
        <v>31.213000000000001</v>
      </c>
      <c r="I348" s="247"/>
      <c r="J348" s="242"/>
      <c r="K348" s="242"/>
      <c r="L348" s="248"/>
      <c r="M348" s="249"/>
      <c r="N348" s="250"/>
      <c r="O348" s="250"/>
      <c r="P348" s="250"/>
      <c r="Q348" s="250"/>
      <c r="R348" s="250"/>
      <c r="S348" s="250"/>
      <c r="T348" s="251"/>
      <c r="U348" s="13"/>
      <c r="V348" s="13"/>
      <c r="W348" s="13"/>
      <c r="X348" s="13"/>
      <c r="Y348" s="13"/>
      <c r="Z348" s="13"/>
      <c r="AA348" s="13"/>
      <c r="AB348" s="13"/>
      <c r="AC348" s="13"/>
      <c r="AD348" s="13"/>
      <c r="AE348" s="13"/>
      <c r="AT348" s="252" t="s">
        <v>273</v>
      </c>
      <c r="AU348" s="252" t="s">
        <v>85</v>
      </c>
      <c r="AV348" s="13" t="s">
        <v>85</v>
      </c>
      <c r="AW348" s="13" t="s">
        <v>32</v>
      </c>
      <c r="AX348" s="13" t="s">
        <v>76</v>
      </c>
      <c r="AY348" s="252" t="s">
        <v>264</v>
      </c>
    </row>
    <row r="349" s="14" customFormat="1">
      <c r="A349" s="14"/>
      <c r="B349" s="253"/>
      <c r="C349" s="254"/>
      <c r="D349" s="243" t="s">
        <v>273</v>
      </c>
      <c r="E349" s="255" t="s">
        <v>1</v>
      </c>
      <c r="F349" s="256" t="s">
        <v>275</v>
      </c>
      <c r="G349" s="254"/>
      <c r="H349" s="257">
        <v>31.213000000000001</v>
      </c>
      <c r="I349" s="258"/>
      <c r="J349" s="254"/>
      <c r="K349" s="254"/>
      <c r="L349" s="259"/>
      <c r="M349" s="260"/>
      <c r="N349" s="261"/>
      <c r="O349" s="261"/>
      <c r="P349" s="261"/>
      <c r="Q349" s="261"/>
      <c r="R349" s="261"/>
      <c r="S349" s="261"/>
      <c r="T349" s="262"/>
      <c r="U349" s="14"/>
      <c r="V349" s="14"/>
      <c r="W349" s="14"/>
      <c r="X349" s="14"/>
      <c r="Y349" s="14"/>
      <c r="Z349" s="14"/>
      <c r="AA349" s="14"/>
      <c r="AB349" s="14"/>
      <c r="AC349" s="14"/>
      <c r="AD349" s="14"/>
      <c r="AE349" s="14"/>
      <c r="AT349" s="263" t="s">
        <v>273</v>
      </c>
      <c r="AU349" s="263" t="s">
        <v>85</v>
      </c>
      <c r="AV349" s="14" t="s">
        <v>271</v>
      </c>
      <c r="AW349" s="14" t="s">
        <v>32</v>
      </c>
      <c r="AX349" s="14" t="s">
        <v>83</v>
      </c>
      <c r="AY349" s="263" t="s">
        <v>264</v>
      </c>
    </row>
    <row r="350" s="2" customFormat="1" ht="16.5" customHeight="1">
      <c r="A350" s="39"/>
      <c r="B350" s="40"/>
      <c r="C350" s="274" t="s">
        <v>637</v>
      </c>
      <c r="D350" s="274" t="s">
        <v>310</v>
      </c>
      <c r="E350" s="275" t="s">
        <v>638</v>
      </c>
      <c r="F350" s="276" t="s">
        <v>639</v>
      </c>
      <c r="G350" s="277" t="s">
        <v>318</v>
      </c>
      <c r="H350" s="278">
        <v>34.334000000000003</v>
      </c>
      <c r="I350" s="279"/>
      <c r="J350" s="280">
        <f>ROUND(I350*H350,2)</f>
        <v>0</v>
      </c>
      <c r="K350" s="276" t="s">
        <v>298</v>
      </c>
      <c r="L350" s="281"/>
      <c r="M350" s="282" t="s">
        <v>1</v>
      </c>
      <c r="N350" s="283" t="s">
        <v>41</v>
      </c>
      <c r="O350" s="92"/>
      <c r="P350" s="237">
        <f>O350*H350</f>
        <v>0</v>
      </c>
      <c r="Q350" s="237">
        <v>0.0070000000000000001</v>
      </c>
      <c r="R350" s="237">
        <f>Q350*H350</f>
        <v>0.24033800000000002</v>
      </c>
      <c r="S350" s="237">
        <v>0</v>
      </c>
      <c r="T350" s="238">
        <f>S350*H350</f>
        <v>0</v>
      </c>
      <c r="U350" s="39"/>
      <c r="V350" s="39"/>
      <c r="W350" s="39"/>
      <c r="X350" s="39"/>
      <c r="Y350" s="39"/>
      <c r="Z350" s="39"/>
      <c r="AA350" s="39"/>
      <c r="AB350" s="39"/>
      <c r="AC350" s="39"/>
      <c r="AD350" s="39"/>
      <c r="AE350" s="39"/>
      <c r="AR350" s="239" t="s">
        <v>304</v>
      </c>
      <c r="AT350" s="239" t="s">
        <v>310</v>
      </c>
      <c r="AU350" s="239" t="s">
        <v>85</v>
      </c>
      <c r="AY350" s="18" t="s">
        <v>264</v>
      </c>
      <c r="BE350" s="240">
        <f>IF(N350="základní",J350,0)</f>
        <v>0</v>
      </c>
      <c r="BF350" s="240">
        <f>IF(N350="snížená",J350,0)</f>
        <v>0</v>
      </c>
      <c r="BG350" s="240">
        <f>IF(N350="zákl. přenesená",J350,0)</f>
        <v>0</v>
      </c>
      <c r="BH350" s="240">
        <f>IF(N350="sníž. přenesená",J350,0)</f>
        <v>0</v>
      </c>
      <c r="BI350" s="240">
        <f>IF(N350="nulová",J350,0)</f>
        <v>0</v>
      </c>
      <c r="BJ350" s="18" t="s">
        <v>83</v>
      </c>
      <c r="BK350" s="240">
        <f>ROUND(I350*H350,2)</f>
        <v>0</v>
      </c>
      <c r="BL350" s="18" t="s">
        <v>271</v>
      </c>
      <c r="BM350" s="239" t="s">
        <v>640</v>
      </c>
    </row>
    <row r="351" s="13" customFormat="1">
      <c r="A351" s="13"/>
      <c r="B351" s="241"/>
      <c r="C351" s="242"/>
      <c r="D351" s="243" t="s">
        <v>273</v>
      </c>
      <c r="E351" s="242"/>
      <c r="F351" s="245" t="s">
        <v>641</v>
      </c>
      <c r="G351" s="242"/>
      <c r="H351" s="246">
        <v>34.334000000000003</v>
      </c>
      <c r="I351" s="247"/>
      <c r="J351" s="242"/>
      <c r="K351" s="242"/>
      <c r="L351" s="248"/>
      <c r="M351" s="249"/>
      <c r="N351" s="250"/>
      <c r="O351" s="250"/>
      <c r="P351" s="250"/>
      <c r="Q351" s="250"/>
      <c r="R351" s="250"/>
      <c r="S351" s="250"/>
      <c r="T351" s="251"/>
      <c r="U351" s="13"/>
      <c r="V351" s="13"/>
      <c r="W351" s="13"/>
      <c r="X351" s="13"/>
      <c r="Y351" s="13"/>
      <c r="Z351" s="13"/>
      <c r="AA351" s="13"/>
      <c r="AB351" s="13"/>
      <c r="AC351" s="13"/>
      <c r="AD351" s="13"/>
      <c r="AE351" s="13"/>
      <c r="AT351" s="252" t="s">
        <v>273</v>
      </c>
      <c r="AU351" s="252" t="s">
        <v>85</v>
      </c>
      <c r="AV351" s="13" t="s">
        <v>85</v>
      </c>
      <c r="AW351" s="13" t="s">
        <v>4</v>
      </c>
      <c r="AX351" s="13" t="s">
        <v>83</v>
      </c>
      <c r="AY351" s="252" t="s">
        <v>264</v>
      </c>
    </row>
    <row r="352" s="2" customFormat="1" ht="24.15" customHeight="1">
      <c r="A352" s="39"/>
      <c r="B352" s="40"/>
      <c r="C352" s="228" t="s">
        <v>642</v>
      </c>
      <c r="D352" s="228" t="s">
        <v>266</v>
      </c>
      <c r="E352" s="229" t="s">
        <v>643</v>
      </c>
      <c r="F352" s="230" t="s">
        <v>644</v>
      </c>
      <c r="G352" s="231" t="s">
        <v>453</v>
      </c>
      <c r="H352" s="232">
        <v>21.48</v>
      </c>
      <c r="I352" s="233"/>
      <c r="J352" s="234">
        <f>ROUND(I352*H352,2)</f>
        <v>0</v>
      </c>
      <c r="K352" s="230" t="s">
        <v>270</v>
      </c>
      <c r="L352" s="45"/>
      <c r="M352" s="235" t="s">
        <v>1</v>
      </c>
      <c r="N352" s="236" t="s">
        <v>41</v>
      </c>
      <c r="O352" s="92"/>
      <c r="P352" s="237">
        <f>O352*H352</f>
        <v>0</v>
      </c>
      <c r="Q352" s="237">
        <v>0.0017600000000000001</v>
      </c>
      <c r="R352" s="237">
        <f>Q352*H352</f>
        <v>0.0378048</v>
      </c>
      <c r="S352" s="237">
        <v>0</v>
      </c>
      <c r="T352" s="238">
        <f>S352*H352</f>
        <v>0</v>
      </c>
      <c r="U352" s="39"/>
      <c r="V352" s="39"/>
      <c r="W352" s="39"/>
      <c r="X352" s="39"/>
      <c r="Y352" s="39"/>
      <c r="Z352" s="39"/>
      <c r="AA352" s="39"/>
      <c r="AB352" s="39"/>
      <c r="AC352" s="39"/>
      <c r="AD352" s="39"/>
      <c r="AE352" s="39"/>
      <c r="AR352" s="239" t="s">
        <v>271</v>
      </c>
      <c r="AT352" s="239" t="s">
        <v>266</v>
      </c>
      <c r="AU352" s="239" t="s">
        <v>85</v>
      </c>
      <c r="AY352" s="18" t="s">
        <v>264</v>
      </c>
      <c r="BE352" s="240">
        <f>IF(N352="základní",J352,0)</f>
        <v>0</v>
      </c>
      <c r="BF352" s="240">
        <f>IF(N352="snížená",J352,0)</f>
        <v>0</v>
      </c>
      <c r="BG352" s="240">
        <f>IF(N352="zákl. přenesená",J352,0)</f>
        <v>0</v>
      </c>
      <c r="BH352" s="240">
        <f>IF(N352="sníž. přenesená",J352,0)</f>
        <v>0</v>
      </c>
      <c r="BI352" s="240">
        <f>IF(N352="nulová",J352,0)</f>
        <v>0</v>
      </c>
      <c r="BJ352" s="18" t="s">
        <v>83</v>
      </c>
      <c r="BK352" s="240">
        <f>ROUND(I352*H352,2)</f>
        <v>0</v>
      </c>
      <c r="BL352" s="18" t="s">
        <v>271</v>
      </c>
      <c r="BM352" s="239" t="s">
        <v>645</v>
      </c>
    </row>
    <row r="353" s="13" customFormat="1">
      <c r="A353" s="13"/>
      <c r="B353" s="241"/>
      <c r="C353" s="242"/>
      <c r="D353" s="243" t="s">
        <v>273</v>
      </c>
      <c r="E353" s="244" t="s">
        <v>1</v>
      </c>
      <c r="F353" s="245" t="s">
        <v>646</v>
      </c>
      <c r="G353" s="242"/>
      <c r="H353" s="246">
        <v>21.48</v>
      </c>
      <c r="I353" s="247"/>
      <c r="J353" s="242"/>
      <c r="K353" s="242"/>
      <c r="L353" s="248"/>
      <c r="M353" s="249"/>
      <c r="N353" s="250"/>
      <c r="O353" s="250"/>
      <c r="P353" s="250"/>
      <c r="Q353" s="250"/>
      <c r="R353" s="250"/>
      <c r="S353" s="250"/>
      <c r="T353" s="251"/>
      <c r="U353" s="13"/>
      <c r="V353" s="13"/>
      <c r="W353" s="13"/>
      <c r="X353" s="13"/>
      <c r="Y353" s="13"/>
      <c r="Z353" s="13"/>
      <c r="AA353" s="13"/>
      <c r="AB353" s="13"/>
      <c r="AC353" s="13"/>
      <c r="AD353" s="13"/>
      <c r="AE353" s="13"/>
      <c r="AT353" s="252" t="s">
        <v>273</v>
      </c>
      <c r="AU353" s="252" t="s">
        <v>85</v>
      </c>
      <c r="AV353" s="13" t="s">
        <v>85</v>
      </c>
      <c r="AW353" s="13" t="s">
        <v>32</v>
      </c>
      <c r="AX353" s="13" t="s">
        <v>76</v>
      </c>
      <c r="AY353" s="252" t="s">
        <v>264</v>
      </c>
    </row>
    <row r="354" s="14" customFormat="1">
      <c r="A354" s="14"/>
      <c r="B354" s="253"/>
      <c r="C354" s="254"/>
      <c r="D354" s="243" t="s">
        <v>273</v>
      </c>
      <c r="E354" s="255" t="s">
        <v>1</v>
      </c>
      <c r="F354" s="256" t="s">
        <v>275</v>
      </c>
      <c r="G354" s="254"/>
      <c r="H354" s="257">
        <v>21.48</v>
      </c>
      <c r="I354" s="258"/>
      <c r="J354" s="254"/>
      <c r="K354" s="254"/>
      <c r="L354" s="259"/>
      <c r="M354" s="260"/>
      <c r="N354" s="261"/>
      <c r="O354" s="261"/>
      <c r="P354" s="261"/>
      <c r="Q354" s="261"/>
      <c r="R354" s="261"/>
      <c r="S354" s="261"/>
      <c r="T354" s="262"/>
      <c r="U354" s="14"/>
      <c r="V354" s="14"/>
      <c r="W354" s="14"/>
      <c r="X354" s="14"/>
      <c r="Y354" s="14"/>
      <c r="Z354" s="14"/>
      <c r="AA354" s="14"/>
      <c r="AB354" s="14"/>
      <c r="AC354" s="14"/>
      <c r="AD354" s="14"/>
      <c r="AE354" s="14"/>
      <c r="AT354" s="263" t="s">
        <v>273</v>
      </c>
      <c r="AU354" s="263" t="s">
        <v>85</v>
      </c>
      <c r="AV354" s="14" t="s">
        <v>271</v>
      </c>
      <c r="AW354" s="14" t="s">
        <v>32</v>
      </c>
      <c r="AX354" s="14" t="s">
        <v>83</v>
      </c>
      <c r="AY354" s="263" t="s">
        <v>264</v>
      </c>
    </row>
    <row r="355" s="2" customFormat="1" ht="16.5" customHeight="1">
      <c r="A355" s="39"/>
      <c r="B355" s="40"/>
      <c r="C355" s="274" t="s">
        <v>647</v>
      </c>
      <c r="D355" s="274" t="s">
        <v>310</v>
      </c>
      <c r="E355" s="275" t="s">
        <v>648</v>
      </c>
      <c r="F355" s="276" t="s">
        <v>649</v>
      </c>
      <c r="G355" s="277" t="s">
        <v>318</v>
      </c>
      <c r="H355" s="278">
        <v>5.3700000000000001</v>
      </c>
      <c r="I355" s="279"/>
      <c r="J355" s="280">
        <f>ROUND(I355*H355,2)</f>
        <v>0</v>
      </c>
      <c r="K355" s="276" t="s">
        <v>298</v>
      </c>
      <c r="L355" s="281"/>
      <c r="M355" s="282" t="s">
        <v>1</v>
      </c>
      <c r="N355" s="283" t="s">
        <v>41</v>
      </c>
      <c r="O355" s="92"/>
      <c r="P355" s="237">
        <f>O355*H355</f>
        <v>0</v>
      </c>
      <c r="Q355" s="237">
        <v>0.0011999999999999999</v>
      </c>
      <c r="R355" s="237">
        <f>Q355*H355</f>
        <v>0.0064439999999999992</v>
      </c>
      <c r="S355" s="237">
        <v>0</v>
      </c>
      <c r="T355" s="238">
        <f>S355*H355</f>
        <v>0</v>
      </c>
      <c r="U355" s="39"/>
      <c r="V355" s="39"/>
      <c r="W355" s="39"/>
      <c r="X355" s="39"/>
      <c r="Y355" s="39"/>
      <c r="Z355" s="39"/>
      <c r="AA355" s="39"/>
      <c r="AB355" s="39"/>
      <c r="AC355" s="39"/>
      <c r="AD355" s="39"/>
      <c r="AE355" s="39"/>
      <c r="AR355" s="239" t="s">
        <v>304</v>
      </c>
      <c r="AT355" s="239" t="s">
        <v>310</v>
      </c>
      <c r="AU355" s="239" t="s">
        <v>85</v>
      </c>
      <c r="AY355" s="18" t="s">
        <v>264</v>
      </c>
      <c r="BE355" s="240">
        <f>IF(N355="základní",J355,0)</f>
        <v>0</v>
      </c>
      <c r="BF355" s="240">
        <f>IF(N355="snížená",J355,0)</f>
        <v>0</v>
      </c>
      <c r="BG355" s="240">
        <f>IF(N355="zákl. přenesená",J355,0)</f>
        <v>0</v>
      </c>
      <c r="BH355" s="240">
        <f>IF(N355="sníž. přenesená",J355,0)</f>
        <v>0</v>
      </c>
      <c r="BI355" s="240">
        <f>IF(N355="nulová",J355,0)</f>
        <v>0</v>
      </c>
      <c r="BJ355" s="18" t="s">
        <v>83</v>
      </c>
      <c r="BK355" s="240">
        <f>ROUND(I355*H355,2)</f>
        <v>0</v>
      </c>
      <c r="BL355" s="18" t="s">
        <v>271</v>
      </c>
      <c r="BM355" s="239" t="s">
        <v>650</v>
      </c>
    </row>
    <row r="356" s="13" customFormat="1">
      <c r="A356" s="13"/>
      <c r="B356" s="241"/>
      <c r="C356" s="242"/>
      <c r="D356" s="243" t="s">
        <v>273</v>
      </c>
      <c r="E356" s="242"/>
      <c r="F356" s="245" t="s">
        <v>651</v>
      </c>
      <c r="G356" s="242"/>
      <c r="H356" s="246">
        <v>5.3700000000000001</v>
      </c>
      <c r="I356" s="247"/>
      <c r="J356" s="242"/>
      <c r="K356" s="242"/>
      <c r="L356" s="248"/>
      <c r="M356" s="249"/>
      <c r="N356" s="250"/>
      <c r="O356" s="250"/>
      <c r="P356" s="250"/>
      <c r="Q356" s="250"/>
      <c r="R356" s="250"/>
      <c r="S356" s="250"/>
      <c r="T356" s="251"/>
      <c r="U356" s="13"/>
      <c r="V356" s="13"/>
      <c r="W356" s="13"/>
      <c r="X356" s="13"/>
      <c r="Y356" s="13"/>
      <c r="Z356" s="13"/>
      <c r="AA356" s="13"/>
      <c r="AB356" s="13"/>
      <c r="AC356" s="13"/>
      <c r="AD356" s="13"/>
      <c r="AE356" s="13"/>
      <c r="AT356" s="252" t="s">
        <v>273</v>
      </c>
      <c r="AU356" s="252" t="s">
        <v>85</v>
      </c>
      <c r="AV356" s="13" t="s">
        <v>85</v>
      </c>
      <c r="AW356" s="13" t="s">
        <v>4</v>
      </c>
      <c r="AX356" s="13" t="s">
        <v>83</v>
      </c>
      <c r="AY356" s="252" t="s">
        <v>264</v>
      </c>
    </row>
    <row r="357" s="2" customFormat="1" ht="24.15" customHeight="1">
      <c r="A357" s="39"/>
      <c r="B357" s="40"/>
      <c r="C357" s="228" t="s">
        <v>652</v>
      </c>
      <c r="D357" s="228" t="s">
        <v>266</v>
      </c>
      <c r="E357" s="229" t="s">
        <v>653</v>
      </c>
      <c r="F357" s="230" t="s">
        <v>654</v>
      </c>
      <c r="G357" s="231" t="s">
        <v>318</v>
      </c>
      <c r="H357" s="232">
        <v>132.994</v>
      </c>
      <c r="I357" s="233"/>
      <c r="J357" s="234">
        <f>ROUND(I357*H357,2)</f>
        <v>0</v>
      </c>
      <c r="K357" s="230" t="s">
        <v>270</v>
      </c>
      <c r="L357" s="45"/>
      <c r="M357" s="235" t="s">
        <v>1</v>
      </c>
      <c r="N357" s="236" t="s">
        <v>41</v>
      </c>
      <c r="O357" s="92"/>
      <c r="P357" s="237">
        <f>O357*H357</f>
        <v>0</v>
      </c>
      <c r="Q357" s="237">
        <v>0.011679999999999999</v>
      </c>
      <c r="R357" s="237">
        <f>Q357*H357</f>
        <v>1.55336992</v>
      </c>
      <c r="S357" s="237">
        <v>0</v>
      </c>
      <c r="T357" s="238">
        <f>S357*H357</f>
        <v>0</v>
      </c>
      <c r="U357" s="39"/>
      <c r="V357" s="39"/>
      <c r="W357" s="39"/>
      <c r="X357" s="39"/>
      <c r="Y357" s="39"/>
      <c r="Z357" s="39"/>
      <c r="AA357" s="39"/>
      <c r="AB357" s="39"/>
      <c r="AC357" s="39"/>
      <c r="AD357" s="39"/>
      <c r="AE357" s="39"/>
      <c r="AR357" s="239" t="s">
        <v>271</v>
      </c>
      <c r="AT357" s="239" t="s">
        <v>266</v>
      </c>
      <c r="AU357" s="239" t="s">
        <v>85</v>
      </c>
      <c r="AY357" s="18" t="s">
        <v>264</v>
      </c>
      <c r="BE357" s="240">
        <f>IF(N357="základní",J357,0)</f>
        <v>0</v>
      </c>
      <c r="BF357" s="240">
        <f>IF(N357="snížená",J357,0)</f>
        <v>0</v>
      </c>
      <c r="BG357" s="240">
        <f>IF(N357="zákl. přenesená",J357,0)</f>
        <v>0</v>
      </c>
      <c r="BH357" s="240">
        <f>IF(N357="sníž. přenesená",J357,0)</f>
        <v>0</v>
      </c>
      <c r="BI357" s="240">
        <f>IF(N357="nulová",J357,0)</f>
        <v>0</v>
      </c>
      <c r="BJ357" s="18" t="s">
        <v>83</v>
      </c>
      <c r="BK357" s="240">
        <f>ROUND(I357*H357,2)</f>
        <v>0</v>
      </c>
      <c r="BL357" s="18" t="s">
        <v>271</v>
      </c>
      <c r="BM357" s="239" t="s">
        <v>655</v>
      </c>
    </row>
    <row r="358" s="13" customFormat="1">
      <c r="A358" s="13"/>
      <c r="B358" s="241"/>
      <c r="C358" s="242"/>
      <c r="D358" s="243" t="s">
        <v>273</v>
      </c>
      <c r="E358" s="244" t="s">
        <v>1</v>
      </c>
      <c r="F358" s="245" t="s">
        <v>623</v>
      </c>
      <c r="G358" s="242"/>
      <c r="H358" s="246">
        <v>132.994</v>
      </c>
      <c r="I358" s="247"/>
      <c r="J358" s="242"/>
      <c r="K358" s="242"/>
      <c r="L358" s="248"/>
      <c r="M358" s="249"/>
      <c r="N358" s="250"/>
      <c r="O358" s="250"/>
      <c r="P358" s="250"/>
      <c r="Q358" s="250"/>
      <c r="R358" s="250"/>
      <c r="S358" s="250"/>
      <c r="T358" s="251"/>
      <c r="U358" s="13"/>
      <c r="V358" s="13"/>
      <c r="W358" s="13"/>
      <c r="X358" s="13"/>
      <c r="Y358" s="13"/>
      <c r="Z358" s="13"/>
      <c r="AA358" s="13"/>
      <c r="AB358" s="13"/>
      <c r="AC358" s="13"/>
      <c r="AD358" s="13"/>
      <c r="AE358" s="13"/>
      <c r="AT358" s="252" t="s">
        <v>273</v>
      </c>
      <c r="AU358" s="252" t="s">
        <v>85</v>
      </c>
      <c r="AV358" s="13" t="s">
        <v>85</v>
      </c>
      <c r="AW358" s="13" t="s">
        <v>32</v>
      </c>
      <c r="AX358" s="13" t="s">
        <v>76</v>
      </c>
      <c r="AY358" s="252" t="s">
        <v>264</v>
      </c>
    </row>
    <row r="359" s="14" customFormat="1">
      <c r="A359" s="14"/>
      <c r="B359" s="253"/>
      <c r="C359" s="254"/>
      <c r="D359" s="243" t="s">
        <v>273</v>
      </c>
      <c r="E359" s="255" t="s">
        <v>1</v>
      </c>
      <c r="F359" s="256" t="s">
        <v>275</v>
      </c>
      <c r="G359" s="254"/>
      <c r="H359" s="257">
        <v>132.994</v>
      </c>
      <c r="I359" s="258"/>
      <c r="J359" s="254"/>
      <c r="K359" s="254"/>
      <c r="L359" s="259"/>
      <c r="M359" s="260"/>
      <c r="N359" s="261"/>
      <c r="O359" s="261"/>
      <c r="P359" s="261"/>
      <c r="Q359" s="261"/>
      <c r="R359" s="261"/>
      <c r="S359" s="261"/>
      <c r="T359" s="262"/>
      <c r="U359" s="14"/>
      <c r="V359" s="14"/>
      <c r="W359" s="14"/>
      <c r="X359" s="14"/>
      <c r="Y359" s="14"/>
      <c r="Z359" s="14"/>
      <c r="AA359" s="14"/>
      <c r="AB359" s="14"/>
      <c r="AC359" s="14"/>
      <c r="AD359" s="14"/>
      <c r="AE359" s="14"/>
      <c r="AT359" s="263" t="s">
        <v>273</v>
      </c>
      <c r="AU359" s="263" t="s">
        <v>85</v>
      </c>
      <c r="AV359" s="14" t="s">
        <v>271</v>
      </c>
      <c r="AW359" s="14" t="s">
        <v>32</v>
      </c>
      <c r="AX359" s="14" t="s">
        <v>83</v>
      </c>
      <c r="AY359" s="263" t="s">
        <v>264</v>
      </c>
    </row>
    <row r="360" s="2" customFormat="1" ht="21.75" customHeight="1">
      <c r="A360" s="39"/>
      <c r="B360" s="40"/>
      <c r="C360" s="274" t="s">
        <v>656</v>
      </c>
      <c r="D360" s="274" t="s">
        <v>310</v>
      </c>
      <c r="E360" s="275" t="s">
        <v>606</v>
      </c>
      <c r="F360" s="276" t="s">
        <v>607</v>
      </c>
      <c r="G360" s="277" t="s">
        <v>318</v>
      </c>
      <c r="H360" s="278">
        <v>146.29300000000001</v>
      </c>
      <c r="I360" s="279"/>
      <c r="J360" s="280">
        <f>ROUND(I360*H360,2)</f>
        <v>0</v>
      </c>
      <c r="K360" s="276" t="s">
        <v>298</v>
      </c>
      <c r="L360" s="281"/>
      <c r="M360" s="282" t="s">
        <v>1</v>
      </c>
      <c r="N360" s="283" t="s">
        <v>41</v>
      </c>
      <c r="O360" s="92"/>
      <c r="P360" s="237">
        <f>O360*H360</f>
        <v>0</v>
      </c>
      <c r="Q360" s="237">
        <v>0.031</v>
      </c>
      <c r="R360" s="237">
        <f>Q360*H360</f>
        <v>4.5350830000000002</v>
      </c>
      <c r="S360" s="237">
        <v>0</v>
      </c>
      <c r="T360" s="238">
        <f>S360*H360</f>
        <v>0</v>
      </c>
      <c r="U360" s="39"/>
      <c r="V360" s="39"/>
      <c r="W360" s="39"/>
      <c r="X360" s="39"/>
      <c r="Y360" s="39"/>
      <c r="Z360" s="39"/>
      <c r="AA360" s="39"/>
      <c r="AB360" s="39"/>
      <c r="AC360" s="39"/>
      <c r="AD360" s="39"/>
      <c r="AE360" s="39"/>
      <c r="AR360" s="239" t="s">
        <v>304</v>
      </c>
      <c r="AT360" s="239" t="s">
        <v>310</v>
      </c>
      <c r="AU360" s="239" t="s">
        <v>85</v>
      </c>
      <c r="AY360" s="18" t="s">
        <v>264</v>
      </c>
      <c r="BE360" s="240">
        <f>IF(N360="základní",J360,0)</f>
        <v>0</v>
      </c>
      <c r="BF360" s="240">
        <f>IF(N360="snížená",J360,0)</f>
        <v>0</v>
      </c>
      <c r="BG360" s="240">
        <f>IF(N360="zákl. přenesená",J360,0)</f>
        <v>0</v>
      </c>
      <c r="BH360" s="240">
        <f>IF(N360="sníž. přenesená",J360,0)</f>
        <v>0</v>
      </c>
      <c r="BI360" s="240">
        <f>IF(N360="nulová",J360,0)</f>
        <v>0</v>
      </c>
      <c r="BJ360" s="18" t="s">
        <v>83</v>
      </c>
      <c r="BK360" s="240">
        <f>ROUND(I360*H360,2)</f>
        <v>0</v>
      </c>
      <c r="BL360" s="18" t="s">
        <v>271</v>
      </c>
      <c r="BM360" s="239" t="s">
        <v>657</v>
      </c>
    </row>
    <row r="361" s="13" customFormat="1">
      <c r="A361" s="13"/>
      <c r="B361" s="241"/>
      <c r="C361" s="242"/>
      <c r="D361" s="243" t="s">
        <v>273</v>
      </c>
      <c r="E361" s="242"/>
      <c r="F361" s="245" t="s">
        <v>658</v>
      </c>
      <c r="G361" s="242"/>
      <c r="H361" s="246">
        <v>146.29300000000001</v>
      </c>
      <c r="I361" s="247"/>
      <c r="J361" s="242"/>
      <c r="K361" s="242"/>
      <c r="L361" s="248"/>
      <c r="M361" s="249"/>
      <c r="N361" s="250"/>
      <c r="O361" s="250"/>
      <c r="P361" s="250"/>
      <c r="Q361" s="250"/>
      <c r="R361" s="250"/>
      <c r="S361" s="250"/>
      <c r="T361" s="251"/>
      <c r="U361" s="13"/>
      <c r="V361" s="13"/>
      <c r="W361" s="13"/>
      <c r="X361" s="13"/>
      <c r="Y361" s="13"/>
      <c r="Z361" s="13"/>
      <c r="AA361" s="13"/>
      <c r="AB361" s="13"/>
      <c r="AC361" s="13"/>
      <c r="AD361" s="13"/>
      <c r="AE361" s="13"/>
      <c r="AT361" s="252" t="s">
        <v>273</v>
      </c>
      <c r="AU361" s="252" t="s">
        <v>85</v>
      </c>
      <c r="AV361" s="13" t="s">
        <v>85</v>
      </c>
      <c r="AW361" s="13" t="s">
        <v>4</v>
      </c>
      <c r="AX361" s="13" t="s">
        <v>83</v>
      </c>
      <c r="AY361" s="252" t="s">
        <v>264</v>
      </c>
    </row>
    <row r="362" s="2" customFormat="1" ht="24.15" customHeight="1">
      <c r="A362" s="39"/>
      <c r="B362" s="40"/>
      <c r="C362" s="228" t="s">
        <v>659</v>
      </c>
      <c r="D362" s="228" t="s">
        <v>266</v>
      </c>
      <c r="E362" s="229" t="s">
        <v>660</v>
      </c>
      <c r="F362" s="230" t="s">
        <v>661</v>
      </c>
      <c r="G362" s="231" t="s">
        <v>453</v>
      </c>
      <c r="H362" s="232">
        <v>80.400000000000006</v>
      </c>
      <c r="I362" s="233"/>
      <c r="J362" s="234">
        <f>ROUND(I362*H362,2)</f>
        <v>0</v>
      </c>
      <c r="K362" s="230" t="s">
        <v>270</v>
      </c>
      <c r="L362" s="45"/>
      <c r="M362" s="235" t="s">
        <v>1</v>
      </c>
      <c r="N362" s="236" t="s">
        <v>41</v>
      </c>
      <c r="O362" s="92"/>
      <c r="P362" s="237">
        <f>O362*H362</f>
        <v>0</v>
      </c>
      <c r="Q362" s="237">
        <v>0.0017600000000000001</v>
      </c>
      <c r="R362" s="237">
        <f>Q362*H362</f>
        <v>0.14150400000000002</v>
      </c>
      <c r="S362" s="237">
        <v>0</v>
      </c>
      <c r="T362" s="238">
        <f>S362*H362</f>
        <v>0</v>
      </c>
      <c r="U362" s="39"/>
      <c r="V362" s="39"/>
      <c r="W362" s="39"/>
      <c r="X362" s="39"/>
      <c r="Y362" s="39"/>
      <c r="Z362" s="39"/>
      <c r="AA362" s="39"/>
      <c r="AB362" s="39"/>
      <c r="AC362" s="39"/>
      <c r="AD362" s="39"/>
      <c r="AE362" s="39"/>
      <c r="AR362" s="239" t="s">
        <v>271</v>
      </c>
      <c r="AT362" s="239" t="s">
        <v>266</v>
      </c>
      <c r="AU362" s="239" t="s">
        <v>85</v>
      </c>
      <c r="AY362" s="18" t="s">
        <v>264</v>
      </c>
      <c r="BE362" s="240">
        <f>IF(N362="základní",J362,0)</f>
        <v>0</v>
      </c>
      <c r="BF362" s="240">
        <f>IF(N362="snížená",J362,0)</f>
        <v>0</v>
      </c>
      <c r="BG362" s="240">
        <f>IF(N362="zákl. přenesená",J362,0)</f>
        <v>0</v>
      </c>
      <c r="BH362" s="240">
        <f>IF(N362="sníž. přenesená",J362,0)</f>
        <v>0</v>
      </c>
      <c r="BI362" s="240">
        <f>IF(N362="nulová",J362,0)</f>
        <v>0</v>
      </c>
      <c r="BJ362" s="18" t="s">
        <v>83</v>
      </c>
      <c r="BK362" s="240">
        <f>ROUND(I362*H362,2)</f>
        <v>0</v>
      </c>
      <c r="BL362" s="18" t="s">
        <v>271</v>
      </c>
      <c r="BM362" s="239" t="s">
        <v>662</v>
      </c>
    </row>
    <row r="363" s="13" customFormat="1">
      <c r="A363" s="13"/>
      <c r="B363" s="241"/>
      <c r="C363" s="242"/>
      <c r="D363" s="243" t="s">
        <v>273</v>
      </c>
      <c r="E363" s="244" t="s">
        <v>1</v>
      </c>
      <c r="F363" s="245" t="s">
        <v>663</v>
      </c>
      <c r="G363" s="242"/>
      <c r="H363" s="246">
        <v>80.400000000000006</v>
      </c>
      <c r="I363" s="247"/>
      <c r="J363" s="242"/>
      <c r="K363" s="242"/>
      <c r="L363" s="248"/>
      <c r="M363" s="249"/>
      <c r="N363" s="250"/>
      <c r="O363" s="250"/>
      <c r="P363" s="250"/>
      <c r="Q363" s="250"/>
      <c r="R363" s="250"/>
      <c r="S363" s="250"/>
      <c r="T363" s="251"/>
      <c r="U363" s="13"/>
      <c r="V363" s="13"/>
      <c r="W363" s="13"/>
      <c r="X363" s="13"/>
      <c r="Y363" s="13"/>
      <c r="Z363" s="13"/>
      <c r="AA363" s="13"/>
      <c r="AB363" s="13"/>
      <c r="AC363" s="13"/>
      <c r="AD363" s="13"/>
      <c r="AE363" s="13"/>
      <c r="AT363" s="252" t="s">
        <v>273</v>
      </c>
      <c r="AU363" s="252" t="s">
        <v>85</v>
      </c>
      <c r="AV363" s="13" t="s">
        <v>85</v>
      </c>
      <c r="AW363" s="13" t="s">
        <v>32</v>
      </c>
      <c r="AX363" s="13" t="s">
        <v>76</v>
      </c>
      <c r="AY363" s="252" t="s">
        <v>264</v>
      </c>
    </row>
    <row r="364" s="14" customFormat="1">
      <c r="A364" s="14"/>
      <c r="B364" s="253"/>
      <c r="C364" s="254"/>
      <c r="D364" s="243" t="s">
        <v>273</v>
      </c>
      <c r="E364" s="255" t="s">
        <v>1</v>
      </c>
      <c r="F364" s="256" t="s">
        <v>275</v>
      </c>
      <c r="G364" s="254"/>
      <c r="H364" s="257">
        <v>80.400000000000006</v>
      </c>
      <c r="I364" s="258"/>
      <c r="J364" s="254"/>
      <c r="K364" s="254"/>
      <c r="L364" s="259"/>
      <c r="M364" s="260"/>
      <c r="N364" s="261"/>
      <c r="O364" s="261"/>
      <c r="P364" s="261"/>
      <c r="Q364" s="261"/>
      <c r="R364" s="261"/>
      <c r="S364" s="261"/>
      <c r="T364" s="262"/>
      <c r="U364" s="14"/>
      <c r="V364" s="14"/>
      <c r="W364" s="14"/>
      <c r="X364" s="14"/>
      <c r="Y364" s="14"/>
      <c r="Z364" s="14"/>
      <c r="AA364" s="14"/>
      <c r="AB364" s="14"/>
      <c r="AC364" s="14"/>
      <c r="AD364" s="14"/>
      <c r="AE364" s="14"/>
      <c r="AT364" s="263" t="s">
        <v>273</v>
      </c>
      <c r="AU364" s="263" t="s">
        <v>85</v>
      </c>
      <c r="AV364" s="14" t="s">
        <v>271</v>
      </c>
      <c r="AW364" s="14" t="s">
        <v>32</v>
      </c>
      <c r="AX364" s="14" t="s">
        <v>83</v>
      </c>
      <c r="AY364" s="263" t="s">
        <v>264</v>
      </c>
    </row>
    <row r="365" s="2" customFormat="1" ht="21.75" customHeight="1">
      <c r="A365" s="39"/>
      <c r="B365" s="40"/>
      <c r="C365" s="274" t="s">
        <v>664</v>
      </c>
      <c r="D365" s="274" t="s">
        <v>310</v>
      </c>
      <c r="E365" s="275" t="s">
        <v>665</v>
      </c>
      <c r="F365" s="276" t="s">
        <v>666</v>
      </c>
      <c r="G365" s="277" t="s">
        <v>318</v>
      </c>
      <c r="H365" s="278">
        <v>16.079999999999998</v>
      </c>
      <c r="I365" s="279"/>
      <c r="J365" s="280">
        <f>ROUND(I365*H365,2)</f>
        <v>0</v>
      </c>
      <c r="K365" s="276" t="s">
        <v>298</v>
      </c>
      <c r="L365" s="281"/>
      <c r="M365" s="282" t="s">
        <v>1</v>
      </c>
      <c r="N365" s="283" t="s">
        <v>41</v>
      </c>
      <c r="O365" s="92"/>
      <c r="P365" s="237">
        <f>O365*H365</f>
        <v>0</v>
      </c>
      <c r="Q365" s="237">
        <v>0.0047999999999999996</v>
      </c>
      <c r="R365" s="237">
        <f>Q365*H365</f>
        <v>0.077183999999999989</v>
      </c>
      <c r="S365" s="237">
        <v>0</v>
      </c>
      <c r="T365" s="238">
        <f>S365*H365</f>
        <v>0</v>
      </c>
      <c r="U365" s="39"/>
      <c r="V365" s="39"/>
      <c r="W365" s="39"/>
      <c r="X365" s="39"/>
      <c r="Y365" s="39"/>
      <c r="Z365" s="39"/>
      <c r="AA365" s="39"/>
      <c r="AB365" s="39"/>
      <c r="AC365" s="39"/>
      <c r="AD365" s="39"/>
      <c r="AE365" s="39"/>
      <c r="AR365" s="239" t="s">
        <v>304</v>
      </c>
      <c r="AT365" s="239" t="s">
        <v>310</v>
      </c>
      <c r="AU365" s="239" t="s">
        <v>85</v>
      </c>
      <c r="AY365" s="18" t="s">
        <v>264</v>
      </c>
      <c r="BE365" s="240">
        <f>IF(N365="základní",J365,0)</f>
        <v>0</v>
      </c>
      <c r="BF365" s="240">
        <f>IF(N365="snížená",J365,0)</f>
        <v>0</v>
      </c>
      <c r="BG365" s="240">
        <f>IF(N365="zákl. přenesená",J365,0)</f>
        <v>0</v>
      </c>
      <c r="BH365" s="240">
        <f>IF(N365="sníž. přenesená",J365,0)</f>
        <v>0</v>
      </c>
      <c r="BI365" s="240">
        <f>IF(N365="nulová",J365,0)</f>
        <v>0</v>
      </c>
      <c r="BJ365" s="18" t="s">
        <v>83</v>
      </c>
      <c r="BK365" s="240">
        <f>ROUND(I365*H365,2)</f>
        <v>0</v>
      </c>
      <c r="BL365" s="18" t="s">
        <v>271</v>
      </c>
      <c r="BM365" s="239" t="s">
        <v>667</v>
      </c>
    </row>
    <row r="366" s="13" customFormat="1">
      <c r="A366" s="13"/>
      <c r="B366" s="241"/>
      <c r="C366" s="242"/>
      <c r="D366" s="243" t="s">
        <v>273</v>
      </c>
      <c r="E366" s="242"/>
      <c r="F366" s="245" t="s">
        <v>668</v>
      </c>
      <c r="G366" s="242"/>
      <c r="H366" s="246">
        <v>16.079999999999998</v>
      </c>
      <c r="I366" s="247"/>
      <c r="J366" s="242"/>
      <c r="K366" s="242"/>
      <c r="L366" s="248"/>
      <c r="M366" s="249"/>
      <c r="N366" s="250"/>
      <c r="O366" s="250"/>
      <c r="P366" s="250"/>
      <c r="Q366" s="250"/>
      <c r="R366" s="250"/>
      <c r="S366" s="250"/>
      <c r="T366" s="251"/>
      <c r="U366" s="13"/>
      <c r="V366" s="13"/>
      <c r="W366" s="13"/>
      <c r="X366" s="13"/>
      <c r="Y366" s="13"/>
      <c r="Z366" s="13"/>
      <c r="AA366" s="13"/>
      <c r="AB366" s="13"/>
      <c r="AC366" s="13"/>
      <c r="AD366" s="13"/>
      <c r="AE366" s="13"/>
      <c r="AT366" s="252" t="s">
        <v>273</v>
      </c>
      <c r="AU366" s="252" t="s">
        <v>85</v>
      </c>
      <c r="AV366" s="13" t="s">
        <v>85</v>
      </c>
      <c r="AW366" s="13" t="s">
        <v>4</v>
      </c>
      <c r="AX366" s="13" t="s">
        <v>83</v>
      </c>
      <c r="AY366" s="252" t="s">
        <v>264</v>
      </c>
    </row>
    <row r="367" s="2" customFormat="1" ht="24.15" customHeight="1">
      <c r="A367" s="39"/>
      <c r="B367" s="40"/>
      <c r="C367" s="228" t="s">
        <v>669</v>
      </c>
      <c r="D367" s="228" t="s">
        <v>266</v>
      </c>
      <c r="E367" s="229" t="s">
        <v>670</v>
      </c>
      <c r="F367" s="230" t="s">
        <v>671</v>
      </c>
      <c r="G367" s="231" t="s">
        <v>318</v>
      </c>
      <c r="H367" s="232">
        <v>31.213000000000001</v>
      </c>
      <c r="I367" s="233"/>
      <c r="J367" s="234">
        <f>ROUND(I367*H367,2)</f>
        <v>0</v>
      </c>
      <c r="K367" s="230" t="s">
        <v>270</v>
      </c>
      <c r="L367" s="45"/>
      <c r="M367" s="235" t="s">
        <v>1</v>
      </c>
      <c r="N367" s="236" t="s">
        <v>41</v>
      </c>
      <c r="O367" s="92"/>
      <c r="P367" s="237">
        <f>O367*H367</f>
        <v>0</v>
      </c>
      <c r="Q367" s="237">
        <v>8.0000000000000007E-05</v>
      </c>
      <c r="R367" s="237">
        <f>Q367*H367</f>
        <v>0.0024970400000000003</v>
      </c>
      <c r="S367" s="237">
        <v>0</v>
      </c>
      <c r="T367" s="238">
        <f>S367*H367</f>
        <v>0</v>
      </c>
      <c r="U367" s="39"/>
      <c r="V367" s="39"/>
      <c r="W367" s="39"/>
      <c r="X367" s="39"/>
      <c r="Y367" s="39"/>
      <c r="Z367" s="39"/>
      <c r="AA367" s="39"/>
      <c r="AB367" s="39"/>
      <c r="AC367" s="39"/>
      <c r="AD367" s="39"/>
      <c r="AE367" s="39"/>
      <c r="AR367" s="239" t="s">
        <v>271</v>
      </c>
      <c r="AT367" s="239" t="s">
        <v>266</v>
      </c>
      <c r="AU367" s="239" t="s">
        <v>85</v>
      </c>
      <c r="AY367" s="18" t="s">
        <v>264</v>
      </c>
      <c r="BE367" s="240">
        <f>IF(N367="základní",J367,0)</f>
        <v>0</v>
      </c>
      <c r="BF367" s="240">
        <f>IF(N367="snížená",J367,0)</f>
        <v>0</v>
      </c>
      <c r="BG367" s="240">
        <f>IF(N367="zákl. přenesená",J367,0)</f>
        <v>0</v>
      </c>
      <c r="BH367" s="240">
        <f>IF(N367="sníž. přenesená",J367,0)</f>
        <v>0</v>
      </c>
      <c r="BI367" s="240">
        <f>IF(N367="nulová",J367,0)</f>
        <v>0</v>
      </c>
      <c r="BJ367" s="18" t="s">
        <v>83</v>
      </c>
      <c r="BK367" s="240">
        <f>ROUND(I367*H367,2)</f>
        <v>0</v>
      </c>
      <c r="BL367" s="18" t="s">
        <v>271</v>
      </c>
      <c r="BM367" s="239" t="s">
        <v>672</v>
      </c>
    </row>
    <row r="368" s="13" customFormat="1">
      <c r="A368" s="13"/>
      <c r="B368" s="241"/>
      <c r="C368" s="242"/>
      <c r="D368" s="243" t="s">
        <v>273</v>
      </c>
      <c r="E368" s="244" t="s">
        <v>1</v>
      </c>
      <c r="F368" s="245" t="s">
        <v>622</v>
      </c>
      <c r="G368" s="242"/>
      <c r="H368" s="246">
        <v>31.213000000000001</v>
      </c>
      <c r="I368" s="247"/>
      <c r="J368" s="242"/>
      <c r="K368" s="242"/>
      <c r="L368" s="248"/>
      <c r="M368" s="249"/>
      <c r="N368" s="250"/>
      <c r="O368" s="250"/>
      <c r="P368" s="250"/>
      <c r="Q368" s="250"/>
      <c r="R368" s="250"/>
      <c r="S368" s="250"/>
      <c r="T368" s="251"/>
      <c r="U368" s="13"/>
      <c r="V368" s="13"/>
      <c r="W368" s="13"/>
      <c r="X368" s="13"/>
      <c r="Y368" s="13"/>
      <c r="Z368" s="13"/>
      <c r="AA368" s="13"/>
      <c r="AB368" s="13"/>
      <c r="AC368" s="13"/>
      <c r="AD368" s="13"/>
      <c r="AE368" s="13"/>
      <c r="AT368" s="252" t="s">
        <v>273</v>
      </c>
      <c r="AU368" s="252" t="s">
        <v>85</v>
      </c>
      <c r="AV368" s="13" t="s">
        <v>85</v>
      </c>
      <c r="AW368" s="13" t="s">
        <v>32</v>
      </c>
      <c r="AX368" s="13" t="s">
        <v>76</v>
      </c>
      <c r="AY368" s="252" t="s">
        <v>264</v>
      </c>
    </row>
    <row r="369" s="14" customFormat="1">
      <c r="A369" s="14"/>
      <c r="B369" s="253"/>
      <c r="C369" s="254"/>
      <c r="D369" s="243" t="s">
        <v>273</v>
      </c>
      <c r="E369" s="255" t="s">
        <v>1</v>
      </c>
      <c r="F369" s="256" t="s">
        <v>275</v>
      </c>
      <c r="G369" s="254"/>
      <c r="H369" s="257">
        <v>31.213000000000001</v>
      </c>
      <c r="I369" s="258"/>
      <c r="J369" s="254"/>
      <c r="K369" s="254"/>
      <c r="L369" s="259"/>
      <c r="M369" s="260"/>
      <c r="N369" s="261"/>
      <c r="O369" s="261"/>
      <c r="P369" s="261"/>
      <c r="Q369" s="261"/>
      <c r="R369" s="261"/>
      <c r="S369" s="261"/>
      <c r="T369" s="262"/>
      <c r="U369" s="14"/>
      <c r="V369" s="14"/>
      <c r="W369" s="14"/>
      <c r="X369" s="14"/>
      <c r="Y369" s="14"/>
      <c r="Z369" s="14"/>
      <c r="AA369" s="14"/>
      <c r="AB369" s="14"/>
      <c r="AC369" s="14"/>
      <c r="AD369" s="14"/>
      <c r="AE369" s="14"/>
      <c r="AT369" s="263" t="s">
        <v>273</v>
      </c>
      <c r="AU369" s="263" t="s">
        <v>85</v>
      </c>
      <c r="AV369" s="14" t="s">
        <v>271</v>
      </c>
      <c r="AW369" s="14" t="s">
        <v>32</v>
      </c>
      <c r="AX369" s="14" t="s">
        <v>83</v>
      </c>
      <c r="AY369" s="263" t="s">
        <v>264</v>
      </c>
    </row>
    <row r="370" s="2" customFormat="1" ht="24.15" customHeight="1">
      <c r="A370" s="39"/>
      <c r="B370" s="40"/>
      <c r="C370" s="228" t="s">
        <v>673</v>
      </c>
      <c r="D370" s="228" t="s">
        <v>266</v>
      </c>
      <c r="E370" s="229" t="s">
        <v>674</v>
      </c>
      <c r="F370" s="230" t="s">
        <v>675</v>
      </c>
      <c r="G370" s="231" t="s">
        <v>318</v>
      </c>
      <c r="H370" s="232">
        <v>132.994</v>
      </c>
      <c r="I370" s="233"/>
      <c r="J370" s="234">
        <f>ROUND(I370*H370,2)</f>
        <v>0</v>
      </c>
      <c r="K370" s="230" t="s">
        <v>270</v>
      </c>
      <c r="L370" s="45"/>
      <c r="M370" s="235" t="s">
        <v>1</v>
      </c>
      <c r="N370" s="236" t="s">
        <v>41</v>
      </c>
      <c r="O370" s="92"/>
      <c r="P370" s="237">
        <f>O370*H370</f>
        <v>0</v>
      </c>
      <c r="Q370" s="237">
        <v>8.0000000000000007E-05</v>
      </c>
      <c r="R370" s="237">
        <f>Q370*H370</f>
        <v>0.010639520000000001</v>
      </c>
      <c r="S370" s="237">
        <v>0</v>
      </c>
      <c r="T370" s="238">
        <f>S370*H370</f>
        <v>0</v>
      </c>
      <c r="U370" s="39"/>
      <c r="V370" s="39"/>
      <c r="W370" s="39"/>
      <c r="X370" s="39"/>
      <c r="Y370" s="39"/>
      <c r="Z370" s="39"/>
      <c r="AA370" s="39"/>
      <c r="AB370" s="39"/>
      <c r="AC370" s="39"/>
      <c r="AD370" s="39"/>
      <c r="AE370" s="39"/>
      <c r="AR370" s="239" t="s">
        <v>271</v>
      </c>
      <c r="AT370" s="239" t="s">
        <v>266</v>
      </c>
      <c r="AU370" s="239" t="s">
        <v>85</v>
      </c>
      <c r="AY370" s="18" t="s">
        <v>264</v>
      </c>
      <c r="BE370" s="240">
        <f>IF(N370="základní",J370,0)</f>
        <v>0</v>
      </c>
      <c r="BF370" s="240">
        <f>IF(N370="snížená",J370,0)</f>
        <v>0</v>
      </c>
      <c r="BG370" s="240">
        <f>IF(N370="zákl. přenesená",J370,0)</f>
        <v>0</v>
      </c>
      <c r="BH370" s="240">
        <f>IF(N370="sníž. přenesená",J370,0)</f>
        <v>0</v>
      </c>
      <c r="BI370" s="240">
        <f>IF(N370="nulová",J370,0)</f>
        <v>0</v>
      </c>
      <c r="BJ370" s="18" t="s">
        <v>83</v>
      </c>
      <c r="BK370" s="240">
        <f>ROUND(I370*H370,2)</f>
        <v>0</v>
      </c>
      <c r="BL370" s="18" t="s">
        <v>271</v>
      </c>
      <c r="BM370" s="239" t="s">
        <v>676</v>
      </c>
    </row>
    <row r="371" s="13" customFormat="1">
      <c r="A371" s="13"/>
      <c r="B371" s="241"/>
      <c r="C371" s="242"/>
      <c r="D371" s="243" t="s">
        <v>273</v>
      </c>
      <c r="E371" s="244" t="s">
        <v>1</v>
      </c>
      <c r="F371" s="245" t="s">
        <v>623</v>
      </c>
      <c r="G371" s="242"/>
      <c r="H371" s="246">
        <v>132.994</v>
      </c>
      <c r="I371" s="247"/>
      <c r="J371" s="242"/>
      <c r="K371" s="242"/>
      <c r="L371" s="248"/>
      <c r="M371" s="249"/>
      <c r="N371" s="250"/>
      <c r="O371" s="250"/>
      <c r="P371" s="250"/>
      <c r="Q371" s="250"/>
      <c r="R371" s="250"/>
      <c r="S371" s="250"/>
      <c r="T371" s="251"/>
      <c r="U371" s="13"/>
      <c r="V371" s="13"/>
      <c r="W371" s="13"/>
      <c r="X371" s="13"/>
      <c r="Y371" s="13"/>
      <c r="Z371" s="13"/>
      <c r="AA371" s="13"/>
      <c r="AB371" s="13"/>
      <c r="AC371" s="13"/>
      <c r="AD371" s="13"/>
      <c r="AE371" s="13"/>
      <c r="AT371" s="252" t="s">
        <v>273</v>
      </c>
      <c r="AU371" s="252" t="s">
        <v>85</v>
      </c>
      <c r="AV371" s="13" t="s">
        <v>85</v>
      </c>
      <c r="AW371" s="13" t="s">
        <v>32</v>
      </c>
      <c r="AX371" s="13" t="s">
        <v>76</v>
      </c>
      <c r="AY371" s="252" t="s">
        <v>264</v>
      </c>
    </row>
    <row r="372" s="14" customFormat="1">
      <c r="A372" s="14"/>
      <c r="B372" s="253"/>
      <c r="C372" s="254"/>
      <c r="D372" s="243" t="s">
        <v>273</v>
      </c>
      <c r="E372" s="255" t="s">
        <v>1</v>
      </c>
      <c r="F372" s="256" t="s">
        <v>275</v>
      </c>
      <c r="G372" s="254"/>
      <c r="H372" s="257">
        <v>132.994</v>
      </c>
      <c r="I372" s="258"/>
      <c r="J372" s="254"/>
      <c r="K372" s="254"/>
      <c r="L372" s="259"/>
      <c r="M372" s="260"/>
      <c r="N372" s="261"/>
      <c r="O372" s="261"/>
      <c r="P372" s="261"/>
      <c r="Q372" s="261"/>
      <c r="R372" s="261"/>
      <c r="S372" s="261"/>
      <c r="T372" s="262"/>
      <c r="U372" s="14"/>
      <c r="V372" s="14"/>
      <c r="W372" s="14"/>
      <c r="X372" s="14"/>
      <c r="Y372" s="14"/>
      <c r="Z372" s="14"/>
      <c r="AA372" s="14"/>
      <c r="AB372" s="14"/>
      <c r="AC372" s="14"/>
      <c r="AD372" s="14"/>
      <c r="AE372" s="14"/>
      <c r="AT372" s="263" t="s">
        <v>273</v>
      </c>
      <c r="AU372" s="263" t="s">
        <v>85</v>
      </c>
      <c r="AV372" s="14" t="s">
        <v>271</v>
      </c>
      <c r="AW372" s="14" t="s">
        <v>32</v>
      </c>
      <c r="AX372" s="14" t="s">
        <v>83</v>
      </c>
      <c r="AY372" s="263" t="s">
        <v>264</v>
      </c>
    </row>
    <row r="373" s="2" customFormat="1" ht="16.5" customHeight="1">
      <c r="A373" s="39"/>
      <c r="B373" s="40"/>
      <c r="C373" s="228" t="s">
        <v>677</v>
      </c>
      <c r="D373" s="228" t="s">
        <v>266</v>
      </c>
      <c r="E373" s="229" t="s">
        <v>678</v>
      </c>
      <c r="F373" s="230" t="s">
        <v>679</v>
      </c>
      <c r="G373" s="231" t="s">
        <v>318</v>
      </c>
      <c r="H373" s="232">
        <v>211.5</v>
      </c>
      <c r="I373" s="233"/>
      <c r="J373" s="234">
        <f>ROUND(I373*H373,2)</f>
        <v>0</v>
      </c>
      <c r="K373" s="230" t="s">
        <v>298</v>
      </c>
      <c r="L373" s="45"/>
      <c r="M373" s="235" t="s">
        <v>1</v>
      </c>
      <c r="N373" s="236" t="s">
        <v>41</v>
      </c>
      <c r="O373" s="92"/>
      <c r="P373" s="237">
        <f>O373*H373</f>
        <v>0</v>
      </c>
      <c r="Q373" s="237">
        <v>0</v>
      </c>
      <c r="R373" s="237">
        <f>Q373*H373</f>
        <v>0</v>
      </c>
      <c r="S373" s="237">
        <v>0</v>
      </c>
      <c r="T373" s="238">
        <f>S373*H373</f>
        <v>0</v>
      </c>
      <c r="U373" s="39"/>
      <c r="V373" s="39"/>
      <c r="W373" s="39"/>
      <c r="X373" s="39"/>
      <c r="Y373" s="39"/>
      <c r="Z373" s="39"/>
      <c r="AA373" s="39"/>
      <c r="AB373" s="39"/>
      <c r="AC373" s="39"/>
      <c r="AD373" s="39"/>
      <c r="AE373" s="39"/>
      <c r="AR373" s="239" t="s">
        <v>271</v>
      </c>
      <c r="AT373" s="239" t="s">
        <v>266</v>
      </c>
      <c r="AU373" s="239" t="s">
        <v>85</v>
      </c>
      <c r="AY373" s="18" t="s">
        <v>264</v>
      </c>
      <c r="BE373" s="240">
        <f>IF(N373="základní",J373,0)</f>
        <v>0</v>
      </c>
      <c r="BF373" s="240">
        <f>IF(N373="snížená",J373,0)</f>
        <v>0</v>
      </c>
      <c r="BG373" s="240">
        <f>IF(N373="zákl. přenesená",J373,0)</f>
        <v>0</v>
      </c>
      <c r="BH373" s="240">
        <f>IF(N373="sníž. přenesená",J373,0)</f>
        <v>0</v>
      </c>
      <c r="BI373" s="240">
        <f>IF(N373="nulová",J373,0)</f>
        <v>0</v>
      </c>
      <c r="BJ373" s="18" t="s">
        <v>83</v>
      </c>
      <c r="BK373" s="240">
        <f>ROUND(I373*H373,2)</f>
        <v>0</v>
      </c>
      <c r="BL373" s="18" t="s">
        <v>271</v>
      </c>
      <c r="BM373" s="239" t="s">
        <v>680</v>
      </c>
    </row>
    <row r="374" s="2" customFormat="1">
      <c r="A374" s="39"/>
      <c r="B374" s="40"/>
      <c r="C374" s="41"/>
      <c r="D374" s="243" t="s">
        <v>339</v>
      </c>
      <c r="E374" s="41"/>
      <c r="F374" s="295" t="s">
        <v>681</v>
      </c>
      <c r="G374" s="41"/>
      <c r="H374" s="41"/>
      <c r="I374" s="296"/>
      <c r="J374" s="41"/>
      <c r="K374" s="41"/>
      <c r="L374" s="45"/>
      <c r="M374" s="297"/>
      <c r="N374" s="298"/>
      <c r="O374" s="92"/>
      <c r="P374" s="92"/>
      <c r="Q374" s="92"/>
      <c r="R374" s="92"/>
      <c r="S374" s="92"/>
      <c r="T374" s="93"/>
      <c r="U374" s="39"/>
      <c r="V374" s="39"/>
      <c r="W374" s="39"/>
      <c r="X374" s="39"/>
      <c r="Y374" s="39"/>
      <c r="Z374" s="39"/>
      <c r="AA374" s="39"/>
      <c r="AB374" s="39"/>
      <c r="AC374" s="39"/>
      <c r="AD374" s="39"/>
      <c r="AE374" s="39"/>
      <c r="AT374" s="18" t="s">
        <v>339</v>
      </c>
      <c r="AU374" s="18" t="s">
        <v>85</v>
      </c>
    </row>
    <row r="375" s="13" customFormat="1">
      <c r="A375" s="13"/>
      <c r="B375" s="241"/>
      <c r="C375" s="242"/>
      <c r="D375" s="243" t="s">
        <v>273</v>
      </c>
      <c r="E375" s="244" t="s">
        <v>1</v>
      </c>
      <c r="F375" s="245" t="s">
        <v>682</v>
      </c>
      <c r="G375" s="242"/>
      <c r="H375" s="246">
        <v>211.5</v>
      </c>
      <c r="I375" s="247"/>
      <c r="J375" s="242"/>
      <c r="K375" s="242"/>
      <c r="L375" s="248"/>
      <c r="M375" s="249"/>
      <c r="N375" s="250"/>
      <c r="O375" s="250"/>
      <c r="P375" s="250"/>
      <c r="Q375" s="250"/>
      <c r="R375" s="250"/>
      <c r="S375" s="250"/>
      <c r="T375" s="251"/>
      <c r="U375" s="13"/>
      <c r="V375" s="13"/>
      <c r="W375" s="13"/>
      <c r="X375" s="13"/>
      <c r="Y375" s="13"/>
      <c r="Z375" s="13"/>
      <c r="AA375" s="13"/>
      <c r="AB375" s="13"/>
      <c r="AC375" s="13"/>
      <c r="AD375" s="13"/>
      <c r="AE375" s="13"/>
      <c r="AT375" s="252" t="s">
        <v>273</v>
      </c>
      <c r="AU375" s="252" t="s">
        <v>85</v>
      </c>
      <c r="AV375" s="13" t="s">
        <v>85</v>
      </c>
      <c r="AW375" s="13" t="s">
        <v>32</v>
      </c>
      <c r="AX375" s="13" t="s">
        <v>76</v>
      </c>
      <c r="AY375" s="252" t="s">
        <v>264</v>
      </c>
    </row>
    <row r="376" s="14" customFormat="1">
      <c r="A376" s="14"/>
      <c r="B376" s="253"/>
      <c r="C376" s="254"/>
      <c r="D376" s="243" t="s">
        <v>273</v>
      </c>
      <c r="E376" s="255" t="s">
        <v>1</v>
      </c>
      <c r="F376" s="256" t="s">
        <v>275</v>
      </c>
      <c r="G376" s="254"/>
      <c r="H376" s="257">
        <v>211.5</v>
      </c>
      <c r="I376" s="258"/>
      <c r="J376" s="254"/>
      <c r="K376" s="254"/>
      <c r="L376" s="259"/>
      <c r="M376" s="260"/>
      <c r="N376" s="261"/>
      <c r="O376" s="261"/>
      <c r="P376" s="261"/>
      <c r="Q376" s="261"/>
      <c r="R376" s="261"/>
      <c r="S376" s="261"/>
      <c r="T376" s="262"/>
      <c r="U376" s="14"/>
      <c r="V376" s="14"/>
      <c r="W376" s="14"/>
      <c r="X376" s="14"/>
      <c r="Y376" s="14"/>
      <c r="Z376" s="14"/>
      <c r="AA376" s="14"/>
      <c r="AB376" s="14"/>
      <c r="AC376" s="14"/>
      <c r="AD376" s="14"/>
      <c r="AE376" s="14"/>
      <c r="AT376" s="263" t="s">
        <v>273</v>
      </c>
      <c r="AU376" s="263" t="s">
        <v>85</v>
      </c>
      <c r="AV376" s="14" t="s">
        <v>271</v>
      </c>
      <c r="AW376" s="14" t="s">
        <v>32</v>
      </c>
      <c r="AX376" s="14" t="s">
        <v>83</v>
      </c>
      <c r="AY376" s="263" t="s">
        <v>264</v>
      </c>
    </row>
    <row r="377" s="2" customFormat="1" ht="16.5" customHeight="1">
      <c r="A377" s="39"/>
      <c r="B377" s="40"/>
      <c r="C377" s="228" t="s">
        <v>683</v>
      </c>
      <c r="D377" s="228" t="s">
        <v>266</v>
      </c>
      <c r="E377" s="229" t="s">
        <v>684</v>
      </c>
      <c r="F377" s="230" t="s">
        <v>685</v>
      </c>
      <c r="G377" s="231" t="s">
        <v>318</v>
      </c>
      <c r="H377" s="232">
        <v>31.213000000000001</v>
      </c>
      <c r="I377" s="233"/>
      <c r="J377" s="234">
        <f>ROUND(I377*H377,2)</f>
        <v>0</v>
      </c>
      <c r="K377" s="230" t="s">
        <v>270</v>
      </c>
      <c r="L377" s="45"/>
      <c r="M377" s="235" t="s">
        <v>1</v>
      </c>
      <c r="N377" s="236" t="s">
        <v>41</v>
      </c>
      <c r="O377" s="92"/>
      <c r="P377" s="237">
        <f>O377*H377</f>
        <v>0</v>
      </c>
      <c r="Q377" s="237">
        <v>0.0057000000000000002</v>
      </c>
      <c r="R377" s="237">
        <f>Q377*H377</f>
        <v>0.17791410000000002</v>
      </c>
      <c r="S377" s="237">
        <v>0</v>
      </c>
      <c r="T377" s="238">
        <f>S377*H377</f>
        <v>0</v>
      </c>
      <c r="U377" s="39"/>
      <c r="V377" s="39"/>
      <c r="W377" s="39"/>
      <c r="X377" s="39"/>
      <c r="Y377" s="39"/>
      <c r="Z377" s="39"/>
      <c r="AA377" s="39"/>
      <c r="AB377" s="39"/>
      <c r="AC377" s="39"/>
      <c r="AD377" s="39"/>
      <c r="AE377" s="39"/>
      <c r="AR377" s="239" t="s">
        <v>271</v>
      </c>
      <c r="AT377" s="239" t="s">
        <v>266</v>
      </c>
      <c r="AU377" s="239" t="s">
        <v>85</v>
      </c>
      <c r="AY377" s="18" t="s">
        <v>264</v>
      </c>
      <c r="BE377" s="240">
        <f>IF(N377="základní",J377,0)</f>
        <v>0</v>
      </c>
      <c r="BF377" s="240">
        <f>IF(N377="snížená",J377,0)</f>
        <v>0</v>
      </c>
      <c r="BG377" s="240">
        <f>IF(N377="zákl. přenesená",J377,0)</f>
        <v>0</v>
      </c>
      <c r="BH377" s="240">
        <f>IF(N377="sníž. přenesená",J377,0)</f>
        <v>0</v>
      </c>
      <c r="BI377" s="240">
        <f>IF(N377="nulová",J377,0)</f>
        <v>0</v>
      </c>
      <c r="BJ377" s="18" t="s">
        <v>83</v>
      </c>
      <c r="BK377" s="240">
        <f>ROUND(I377*H377,2)</f>
        <v>0</v>
      </c>
      <c r="BL377" s="18" t="s">
        <v>271</v>
      </c>
      <c r="BM377" s="239" t="s">
        <v>686</v>
      </c>
    </row>
    <row r="378" s="13" customFormat="1">
      <c r="A378" s="13"/>
      <c r="B378" s="241"/>
      <c r="C378" s="242"/>
      <c r="D378" s="243" t="s">
        <v>273</v>
      </c>
      <c r="E378" s="244" t="s">
        <v>1</v>
      </c>
      <c r="F378" s="245" t="s">
        <v>622</v>
      </c>
      <c r="G378" s="242"/>
      <c r="H378" s="246">
        <v>31.213000000000001</v>
      </c>
      <c r="I378" s="247"/>
      <c r="J378" s="242"/>
      <c r="K378" s="242"/>
      <c r="L378" s="248"/>
      <c r="M378" s="249"/>
      <c r="N378" s="250"/>
      <c r="O378" s="250"/>
      <c r="P378" s="250"/>
      <c r="Q378" s="250"/>
      <c r="R378" s="250"/>
      <c r="S378" s="250"/>
      <c r="T378" s="251"/>
      <c r="U378" s="13"/>
      <c r="V378" s="13"/>
      <c r="W378" s="13"/>
      <c r="X378" s="13"/>
      <c r="Y378" s="13"/>
      <c r="Z378" s="13"/>
      <c r="AA378" s="13"/>
      <c r="AB378" s="13"/>
      <c r="AC378" s="13"/>
      <c r="AD378" s="13"/>
      <c r="AE378" s="13"/>
      <c r="AT378" s="252" t="s">
        <v>273</v>
      </c>
      <c r="AU378" s="252" t="s">
        <v>85</v>
      </c>
      <c r="AV378" s="13" t="s">
        <v>85</v>
      </c>
      <c r="AW378" s="13" t="s">
        <v>32</v>
      </c>
      <c r="AX378" s="13" t="s">
        <v>76</v>
      </c>
      <c r="AY378" s="252" t="s">
        <v>264</v>
      </c>
    </row>
    <row r="379" s="14" customFormat="1">
      <c r="A379" s="14"/>
      <c r="B379" s="253"/>
      <c r="C379" s="254"/>
      <c r="D379" s="243" t="s">
        <v>273</v>
      </c>
      <c r="E379" s="255" t="s">
        <v>1</v>
      </c>
      <c r="F379" s="256" t="s">
        <v>275</v>
      </c>
      <c r="G379" s="254"/>
      <c r="H379" s="257">
        <v>31.213000000000001</v>
      </c>
      <c r="I379" s="258"/>
      <c r="J379" s="254"/>
      <c r="K379" s="254"/>
      <c r="L379" s="259"/>
      <c r="M379" s="260"/>
      <c r="N379" s="261"/>
      <c r="O379" s="261"/>
      <c r="P379" s="261"/>
      <c r="Q379" s="261"/>
      <c r="R379" s="261"/>
      <c r="S379" s="261"/>
      <c r="T379" s="262"/>
      <c r="U379" s="14"/>
      <c r="V379" s="14"/>
      <c r="W379" s="14"/>
      <c r="X379" s="14"/>
      <c r="Y379" s="14"/>
      <c r="Z379" s="14"/>
      <c r="AA379" s="14"/>
      <c r="AB379" s="14"/>
      <c r="AC379" s="14"/>
      <c r="AD379" s="14"/>
      <c r="AE379" s="14"/>
      <c r="AT379" s="263" t="s">
        <v>273</v>
      </c>
      <c r="AU379" s="263" t="s">
        <v>85</v>
      </c>
      <c r="AV379" s="14" t="s">
        <v>271</v>
      </c>
      <c r="AW379" s="14" t="s">
        <v>32</v>
      </c>
      <c r="AX379" s="14" t="s">
        <v>83</v>
      </c>
      <c r="AY379" s="263" t="s">
        <v>264</v>
      </c>
    </row>
    <row r="380" s="2" customFormat="1" ht="16.5" customHeight="1">
      <c r="A380" s="39"/>
      <c r="B380" s="40"/>
      <c r="C380" s="228" t="s">
        <v>687</v>
      </c>
      <c r="D380" s="228" t="s">
        <v>266</v>
      </c>
      <c r="E380" s="229" t="s">
        <v>688</v>
      </c>
      <c r="F380" s="230" t="s">
        <v>689</v>
      </c>
      <c r="G380" s="231" t="s">
        <v>318</v>
      </c>
      <c r="H380" s="232">
        <v>180.28700000000001</v>
      </c>
      <c r="I380" s="233"/>
      <c r="J380" s="234">
        <f>ROUND(I380*H380,2)</f>
        <v>0</v>
      </c>
      <c r="K380" s="230" t="s">
        <v>270</v>
      </c>
      <c r="L380" s="45"/>
      <c r="M380" s="235" t="s">
        <v>1</v>
      </c>
      <c r="N380" s="236" t="s">
        <v>41</v>
      </c>
      <c r="O380" s="92"/>
      <c r="P380" s="237">
        <f>O380*H380</f>
        <v>0</v>
      </c>
      <c r="Q380" s="237">
        <v>0.0028500000000000001</v>
      </c>
      <c r="R380" s="237">
        <f>Q380*H380</f>
        <v>0.51381795000000008</v>
      </c>
      <c r="S380" s="237">
        <v>0</v>
      </c>
      <c r="T380" s="238">
        <f>S380*H380</f>
        <v>0</v>
      </c>
      <c r="U380" s="39"/>
      <c r="V380" s="39"/>
      <c r="W380" s="39"/>
      <c r="X380" s="39"/>
      <c r="Y380" s="39"/>
      <c r="Z380" s="39"/>
      <c r="AA380" s="39"/>
      <c r="AB380" s="39"/>
      <c r="AC380" s="39"/>
      <c r="AD380" s="39"/>
      <c r="AE380" s="39"/>
      <c r="AR380" s="239" t="s">
        <v>271</v>
      </c>
      <c r="AT380" s="239" t="s">
        <v>266</v>
      </c>
      <c r="AU380" s="239" t="s">
        <v>85</v>
      </c>
      <c r="AY380" s="18" t="s">
        <v>264</v>
      </c>
      <c r="BE380" s="240">
        <f>IF(N380="základní",J380,0)</f>
        <v>0</v>
      </c>
      <c r="BF380" s="240">
        <f>IF(N380="snížená",J380,0)</f>
        <v>0</v>
      </c>
      <c r="BG380" s="240">
        <f>IF(N380="zákl. přenesená",J380,0)</f>
        <v>0</v>
      </c>
      <c r="BH380" s="240">
        <f>IF(N380="sníž. přenesená",J380,0)</f>
        <v>0</v>
      </c>
      <c r="BI380" s="240">
        <f>IF(N380="nulová",J380,0)</f>
        <v>0</v>
      </c>
      <c r="BJ380" s="18" t="s">
        <v>83</v>
      </c>
      <c r="BK380" s="240">
        <f>ROUND(I380*H380,2)</f>
        <v>0</v>
      </c>
      <c r="BL380" s="18" t="s">
        <v>271</v>
      </c>
      <c r="BM380" s="239" t="s">
        <v>690</v>
      </c>
    </row>
    <row r="381" s="13" customFormat="1">
      <c r="A381" s="13"/>
      <c r="B381" s="241"/>
      <c r="C381" s="242"/>
      <c r="D381" s="243" t="s">
        <v>273</v>
      </c>
      <c r="E381" s="244" t="s">
        <v>1</v>
      </c>
      <c r="F381" s="245" t="s">
        <v>622</v>
      </c>
      <c r="G381" s="242"/>
      <c r="H381" s="246">
        <v>31.213000000000001</v>
      </c>
      <c r="I381" s="247"/>
      <c r="J381" s="242"/>
      <c r="K381" s="242"/>
      <c r="L381" s="248"/>
      <c r="M381" s="249"/>
      <c r="N381" s="250"/>
      <c r="O381" s="250"/>
      <c r="P381" s="250"/>
      <c r="Q381" s="250"/>
      <c r="R381" s="250"/>
      <c r="S381" s="250"/>
      <c r="T381" s="251"/>
      <c r="U381" s="13"/>
      <c r="V381" s="13"/>
      <c r="W381" s="13"/>
      <c r="X381" s="13"/>
      <c r="Y381" s="13"/>
      <c r="Z381" s="13"/>
      <c r="AA381" s="13"/>
      <c r="AB381" s="13"/>
      <c r="AC381" s="13"/>
      <c r="AD381" s="13"/>
      <c r="AE381" s="13"/>
      <c r="AT381" s="252" t="s">
        <v>273</v>
      </c>
      <c r="AU381" s="252" t="s">
        <v>85</v>
      </c>
      <c r="AV381" s="13" t="s">
        <v>85</v>
      </c>
      <c r="AW381" s="13" t="s">
        <v>32</v>
      </c>
      <c r="AX381" s="13" t="s">
        <v>76</v>
      </c>
      <c r="AY381" s="252" t="s">
        <v>264</v>
      </c>
    </row>
    <row r="382" s="13" customFormat="1">
      <c r="A382" s="13"/>
      <c r="B382" s="241"/>
      <c r="C382" s="242"/>
      <c r="D382" s="243" t="s">
        <v>273</v>
      </c>
      <c r="E382" s="244" t="s">
        <v>1</v>
      </c>
      <c r="F382" s="245" t="s">
        <v>623</v>
      </c>
      <c r="G382" s="242"/>
      <c r="H382" s="246">
        <v>132.994</v>
      </c>
      <c r="I382" s="247"/>
      <c r="J382" s="242"/>
      <c r="K382" s="242"/>
      <c r="L382" s="248"/>
      <c r="M382" s="249"/>
      <c r="N382" s="250"/>
      <c r="O382" s="250"/>
      <c r="P382" s="250"/>
      <c r="Q382" s="250"/>
      <c r="R382" s="250"/>
      <c r="S382" s="250"/>
      <c r="T382" s="251"/>
      <c r="U382" s="13"/>
      <c r="V382" s="13"/>
      <c r="W382" s="13"/>
      <c r="X382" s="13"/>
      <c r="Y382" s="13"/>
      <c r="Z382" s="13"/>
      <c r="AA382" s="13"/>
      <c r="AB382" s="13"/>
      <c r="AC382" s="13"/>
      <c r="AD382" s="13"/>
      <c r="AE382" s="13"/>
      <c r="AT382" s="252" t="s">
        <v>273</v>
      </c>
      <c r="AU382" s="252" t="s">
        <v>85</v>
      </c>
      <c r="AV382" s="13" t="s">
        <v>85</v>
      </c>
      <c r="AW382" s="13" t="s">
        <v>32</v>
      </c>
      <c r="AX382" s="13" t="s">
        <v>76</v>
      </c>
      <c r="AY382" s="252" t="s">
        <v>264</v>
      </c>
    </row>
    <row r="383" s="13" customFormat="1">
      <c r="A383" s="13"/>
      <c r="B383" s="241"/>
      <c r="C383" s="242"/>
      <c r="D383" s="243" t="s">
        <v>273</v>
      </c>
      <c r="E383" s="244" t="s">
        <v>1</v>
      </c>
      <c r="F383" s="245" t="s">
        <v>624</v>
      </c>
      <c r="G383" s="242"/>
      <c r="H383" s="246">
        <v>16.079999999999998</v>
      </c>
      <c r="I383" s="247"/>
      <c r="J383" s="242"/>
      <c r="K383" s="242"/>
      <c r="L383" s="248"/>
      <c r="M383" s="249"/>
      <c r="N383" s="250"/>
      <c r="O383" s="250"/>
      <c r="P383" s="250"/>
      <c r="Q383" s="250"/>
      <c r="R383" s="250"/>
      <c r="S383" s="250"/>
      <c r="T383" s="251"/>
      <c r="U383" s="13"/>
      <c r="V383" s="13"/>
      <c r="W383" s="13"/>
      <c r="X383" s="13"/>
      <c r="Y383" s="13"/>
      <c r="Z383" s="13"/>
      <c r="AA383" s="13"/>
      <c r="AB383" s="13"/>
      <c r="AC383" s="13"/>
      <c r="AD383" s="13"/>
      <c r="AE383" s="13"/>
      <c r="AT383" s="252" t="s">
        <v>273</v>
      </c>
      <c r="AU383" s="252" t="s">
        <v>85</v>
      </c>
      <c r="AV383" s="13" t="s">
        <v>85</v>
      </c>
      <c r="AW383" s="13" t="s">
        <v>32</v>
      </c>
      <c r="AX383" s="13" t="s">
        <v>76</v>
      </c>
      <c r="AY383" s="252" t="s">
        <v>264</v>
      </c>
    </row>
    <row r="384" s="14" customFormat="1">
      <c r="A384" s="14"/>
      <c r="B384" s="253"/>
      <c r="C384" s="254"/>
      <c r="D384" s="243" t="s">
        <v>273</v>
      </c>
      <c r="E384" s="255" t="s">
        <v>1</v>
      </c>
      <c r="F384" s="256" t="s">
        <v>275</v>
      </c>
      <c r="G384" s="254"/>
      <c r="H384" s="257">
        <v>180.28700000000001</v>
      </c>
      <c r="I384" s="258"/>
      <c r="J384" s="254"/>
      <c r="K384" s="254"/>
      <c r="L384" s="259"/>
      <c r="M384" s="260"/>
      <c r="N384" s="261"/>
      <c r="O384" s="261"/>
      <c r="P384" s="261"/>
      <c r="Q384" s="261"/>
      <c r="R384" s="261"/>
      <c r="S384" s="261"/>
      <c r="T384" s="262"/>
      <c r="U384" s="14"/>
      <c r="V384" s="14"/>
      <c r="W384" s="14"/>
      <c r="X384" s="14"/>
      <c r="Y384" s="14"/>
      <c r="Z384" s="14"/>
      <c r="AA384" s="14"/>
      <c r="AB384" s="14"/>
      <c r="AC384" s="14"/>
      <c r="AD384" s="14"/>
      <c r="AE384" s="14"/>
      <c r="AT384" s="263" t="s">
        <v>273</v>
      </c>
      <c r="AU384" s="263" t="s">
        <v>85</v>
      </c>
      <c r="AV384" s="14" t="s">
        <v>271</v>
      </c>
      <c r="AW384" s="14" t="s">
        <v>32</v>
      </c>
      <c r="AX384" s="14" t="s">
        <v>83</v>
      </c>
      <c r="AY384" s="263" t="s">
        <v>264</v>
      </c>
    </row>
    <row r="385" s="2" customFormat="1" ht="16.5" customHeight="1">
      <c r="A385" s="39"/>
      <c r="B385" s="40"/>
      <c r="C385" s="228" t="s">
        <v>691</v>
      </c>
      <c r="D385" s="228" t="s">
        <v>266</v>
      </c>
      <c r="E385" s="229" t="s">
        <v>692</v>
      </c>
      <c r="F385" s="230" t="s">
        <v>693</v>
      </c>
      <c r="G385" s="231" t="s">
        <v>318</v>
      </c>
      <c r="H385" s="232">
        <v>40.759999999999998</v>
      </c>
      <c r="I385" s="233"/>
      <c r="J385" s="234">
        <f>ROUND(I385*H385,2)</f>
        <v>0</v>
      </c>
      <c r="K385" s="230" t="s">
        <v>270</v>
      </c>
      <c r="L385" s="45"/>
      <c r="M385" s="235" t="s">
        <v>1</v>
      </c>
      <c r="N385" s="236" t="s">
        <v>41</v>
      </c>
      <c r="O385" s="92"/>
      <c r="P385" s="237">
        <f>O385*H385</f>
        <v>0</v>
      </c>
      <c r="Q385" s="237">
        <v>0.00038999999999999999</v>
      </c>
      <c r="R385" s="237">
        <f>Q385*H385</f>
        <v>0.015896399999999998</v>
      </c>
      <c r="S385" s="237">
        <v>1.0000000000000001E-05</v>
      </c>
      <c r="T385" s="238">
        <f>S385*H385</f>
        <v>0.00040759999999999999</v>
      </c>
      <c r="U385" s="39"/>
      <c r="V385" s="39"/>
      <c r="W385" s="39"/>
      <c r="X385" s="39"/>
      <c r="Y385" s="39"/>
      <c r="Z385" s="39"/>
      <c r="AA385" s="39"/>
      <c r="AB385" s="39"/>
      <c r="AC385" s="39"/>
      <c r="AD385" s="39"/>
      <c r="AE385" s="39"/>
      <c r="AR385" s="239" t="s">
        <v>271</v>
      </c>
      <c r="AT385" s="239" t="s">
        <v>266</v>
      </c>
      <c r="AU385" s="239" t="s">
        <v>85</v>
      </c>
      <c r="AY385" s="18" t="s">
        <v>264</v>
      </c>
      <c r="BE385" s="240">
        <f>IF(N385="základní",J385,0)</f>
        <v>0</v>
      </c>
      <c r="BF385" s="240">
        <f>IF(N385="snížená",J385,0)</f>
        <v>0</v>
      </c>
      <c r="BG385" s="240">
        <f>IF(N385="zákl. přenesená",J385,0)</f>
        <v>0</v>
      </c>
      <c r="BH385" s="240">
        <f>IF(N385="sníž. přenesená",J385,0)</f>
        <v>0</v>
      </c>
      <c r="BI385" s="240">
        <f>IF(N385="nulová",J385,0)</f>
        <v>0</v>
      </c>
      <c r="BJ385" s="18" t="s">
        <v>83</v>
      </c>
      <c r="BK385" s="240">
        <f>ROUND(I385*H385,2)</f>
        <v>0</v>
      </c>
      <c r="BL385" s="18" t="s">
        <v>271</v>
      </c>
      <c r="BM385" s="239" t="s">
        <v>694</v>
      </c>
    </row>
    <row r="386" s="2" customFormat="1" ht="16.5" customHeight="1">
      <c r="A386" s="39"/>
      <c r="B386" s="40"/>
      <c r="C386" s="228" t="s">
        <v>695</v>
      </c>
      <c r="D386" s="228" t="s">
        <v>266</v>
      </c>
      <c r="E386" s="229" t="s">
        <v>696</v>
      </c>
      <c r="F386" s="230" t="s">
        <v>697</v>
      </c>
      <c r="G386" s="231" t="s">
        <v>318</v>
      </c>
      <c r="H386" s="232">
        <v>220.90000000000001</v>
      </c>
      <c r="I386" s="233"/>
      <c r="J386" s="234">
        <f>ROUND(I386*H386,2)</f>
        <v>0</v>
      </c>
      <c r="K386" s="230" t="s">
        <v>270</v>
      </c>
      <c r="L386" s="45"/>
      <c r="M386" s="235" t="s">
        <v>1</v>
      </c>
      <c r="N386" s="236" t="s">
        <v>41</v>
      </c>
      <c r="O386" s="92"/>
      <c r="P386" s="237">
        <f>O386*H386</f>
        <v>0</v>
      </c>
      <c r="Q386" s="237">
        <v>0.11</v>
      </c>
      <c r="R386" s="237">
        <f>Q386*H386</f>
        <v>24.298999999999999</v>
      </c>
      <c r="S386" s="237">
        <v>0</v>
      </c>
      <c r="T386" s="238">
        <f>S386*H386</f>
        <v>0</v>
      </c>
      <c r="U386" s="39"/>
      <c r="V386" s="39"/>
      <c r="W386" s="39"/>
      <c r="X386" s="39"/>
      <c r="Y386" s="39"/>
      <c r="Z386" s="39"/>
      <c r="AA386" s="39"/>
      <c r="AB386" s="39"/>
      <c r="AC386" s="39"/>
      <c r="AD386" s="39"/>
      <c r="AE386" s="39"/>
      <c r="AR386" s="239" t="s">
        <v>271</v>
      </c>
      <c r="AT386" s="239" t="s">
        <v>266</v>
      </c>
      <c r="AU386" s="239" t="s">
        <v>85</v>
      </c>
      <c r="AY386" s="18" t="s">
        <v>264</v>
      </c>
      <c r="BE386" s="240">
        <f>IF(N386="základní",J386,0)</f>
        <v>0</v>
      </c>
      <c r="BF386" s="240">
        <f>IF(N386="snížená",J386,0)</f>
        <v>0</v>
      </c>
      <c r="BG386" s="240">
        <f>IF(N386="zákl. přenesená",J386,0)</f>
        <v>0</v>
      </c>
      <c r="BH386" s="240">
        <f>IF(N386="sníž. přenesená",J386,0)</f>
        <v>0</v>
      </c>
      <c r="BI386" s="240">
        <f>IF(N386="nulová",J386,0)</f>
        <v>0</v>
      </c>
      <c r="BJ386" s="18" t="s">
        <v>83</v>
      </c>
      <c r="BK386" s="240">
        <f>ROUND(I386*H386,2)</f>
        <v>0</v>
      </c>
      <c r="BL386" s="18" t="s">
        <v>271</v>
      </c>
      <c r="BM386" s="239" t="s">
        <v>698</v>
      </c>
    </row>
    <row r="387" s="13" customFormat="1">
      <c r="A387" s="13"/>
      <c r="B387" s="241"/>
      <c r="C387" s="242"/>
      <c r="D387" s="243" t="s">
        <v>273</v>
      </c>
      <c r="E387" s="244" t="s">
        <v>1</v>
      </c>
      <c r="F387" s="245" t="s">
        <v>699</v>
      </c>
      <c r="G387" s="242"/>
      <c r="H387" s="246">
        <v>74.099999999999994</v>
      </c>
      <c r="I387" s="247"/>
      <c r="J387" s="242"/>
      <c r="K387" s="242"/>
      <c r="L387" s="248"/>
      <c r="M387" s="249"/>
      <c r="N387" s="250"/>
      <c r="O387" s="250"/>
      <c r="P387" s="250"/>
      <c r="Q387" s="250"/>
      <c r="R387" s="250"/>
      <c r="S387" s="250"/>
      <c r="T387" s="251"/>
      <c r="U387" s="13"/>
      <c r="V387" s="13"/>
      <c r="W387" s="13"/>
      <c r="X387" s="13"/>
      <c r="Y387" s="13"/>
      <c r="Z387" s="13"/>
      <c r="AA387" s="13"/>
      <c r="AB387" s="13"/>
      <c r="AC387" s="13"/>
      <c r="AD387" s="13"/>
      <c r="AE387" s="13"/>
      <c r="AT387" s="252" t="s">
        <v>273</v>
      </c>
      <c r="AU387" s="252" t="s">
        <v>85</v>
      </c>
      <c r="AV387" s="13" t="s">
        <v>85</v>
      </c>
      <c r="AW387" s="13" t="s">
        <v>32</v>
      </c>
      <c r="AX387" s="13" t="s">
        <v>76</v>
      </c>
      <c r="AY387" s="252" t="s">
        <v>264</v>
      </c>
    </row>
    <row r="388" s="13" customFormat="1">
      <c r="A388" s="13"/>
      <c r="B388" s="241"/>
      <c r="C388" s="242"/>
      <c r="D388" s="243" t="s">
        <v>273</v>
      </c>
      <c r="E388" s="244" t="s">
        <v>1</v>
      </c>
      <c r="F388" s="245" t="s">
        <v>700</v>
      </c>
      <c r="G388" s="242"/>
      <c r="H388" s="246">
        <v>146.80000000000001</v>
      </c>
      <c r="I388" s="247"/>
      <c r="J388" s="242"/>
      <c r="K388" s="242"/>
      <c r="L388" s="248"/>
      <c r="M388" s="249"/>
      <c r="N388" s="250"/>
      <c r="O388" s="250"/>
      <c r="P388" s="250"/>
      <c r="Q388" s="250"/>
      <c r="R388" s="250"/>
      <c r="S388" s="250"/>
      <c r="T388" s="251"/>
      <c r="U388" s="13"/>
      <c r="V388" s="13"/>
      <c r="W388" s="13"/>
      <c r="X388" s="13"/>
      <c r="Y388" s="13"/>
      <c r="Z388" s="13"/>
      <c r="AA388" s="13"/>
      <c r="AB388" s="13"/>
      <c r="AC388" s="13"/>
      <c r="AD388" s="13"/>
      <c r="AE388" s="13"/>
      <c r="AT388" s="252" t="s">
        <v>273</v>
      </c>
      <c r="AU388" s="252" t="s">
        <v>85</v>
      </c>
      <c r="AV388" s="13" t="s">
        <v>85</v>
      </c>
      <c r="AW388" s="13" t="s">
        <v>32</v>
      </c>
      <c r="AX388" s="13" t="s">
        <v>76</v>
      </c>
      <c r="AY388" s="252" t="s">
        <v>264</v>
      </c>
    </row>
    <row r="389" s="14" customFormat="1">
      <c r="A389" s="14"/>
      <c r="B389" s="253"/>
      <c r="C389" s="254"/>
      <c r="D389" s="243" t="s">
        <v>273</v>
      </c>
      <c r="E389" s="255" t="s">
        <v>1</v>
      </c>
      <c r="F389" s="256" t="s">
        <v>275</v>
      </c>
      <c r="G389" s="254"/>
      <c r="H389" s="257">
        <v>220.90000000000001</v>
      </c>
      <c r="I389" s="258"/>
      <c r="J389" s="254"/>
      <c r="K389" s="254"/>
      <c r="L389" s="259"/>
      <c r="M389" s="260"/>
      <c r="N389" s="261"/>
      <c r="O389" s="261"/>
      <c r="P389" s="261"/>
      <c r="Q389" s="261"/>
      <c r="R389" s="261"/>
      <c r="S389" s="261"/>
      <c r="T389" s="262"/>
      <c r="U389" s="14"/>
      <c r="V389" s="14"/>
      <c r="W389" s="14"/>
      <c r="X389" s="14"/>
      <c r="Y389" s="14"/>
      <c r="Z389" s="14"/>
      <c r="AA389" s="14"/>
      <c r="AB389" s="14"/>
      <c r="AC389" s="14"/>
      <c r="AD389" s="14"/>
      <c r="AE389" s="14"/>
      <c r="AT389" s="263" t="s">
        <v>273</v>
      </c>
      <c r="AU389" s="263" t="s">
        <v>85</v>
      </c>
      <c r="AV389" s="14" t="s">
        <v>271</v>
      </c>
      <c r="AW389" s="14" t="s">
        <v>32</v>
      </c>
      <c r="AX389" s="14" t="s">
        <v>83</v>
      </c>
      <c r="AY389" s="263" t="s">
        <v>264</v>
      </c>
    </row>
    <row r="390" s="2" customFormat="1" ht="16.5" customHeight="1">
      <c r="A390" s="39"/>
      <c r="B390" s="40"/>
      <c r="C390" s="228" t="s">
        <v>701</v>
      </c>
      <c r="D390" s="228" t="s">
        <v>266</v>
      </c>
      <c r="E390" s="229" t="s">
        <v>702</v>
      </c>
      <c r="F390" s="230" t="s">
        <v>703</v>
      </c>
      <c r="G390" s="231" t="s">
        <v>318</v>
      </c>
      <c r="H390" s="232">
        <v>146.80000000000001</v>
      </c>
      <c r="I390" s="233"/>
      <c r="J390" s="234">
        <f>ROUND(I390*H390,2)</f>
        <v>0</v>
      </c>
      <c r="K390" s="230" t="s">
        <v>270</v>
      </c>
      <c r="L390" s="45"/>
      <c r="M390" s="235" t="s">
        <v>1</v>
      </c>
      <c r="N390" s="236" t="s">
        <v>41</v>
      </c>
      <c r="O390" s="92"/>
      <c r="P390" s="237">
        <f>O390*H390</f>
        <v>0</v>
      </c>
      <c r="Q390" s="237">
        <v>0.010999999999999999</v>
      </c>
      <c r="R390" s="237">
        <f>Q390*H390</f>
        <v>1.6148</v>
      </c>
      <c r="S390" s="237">
        <v>0</v>
      </c>
      <c r="T390" s="238">
        <f>S390*H390</f>
        <v>0</v>
      </c>
      <c r="U390" s="39"/>
      <c r="V390" s="39"/>
      <c r="W390" s="39"/>
      <c r="X390" s="39"/>
      <c r="Y390" s="39"/>
      <c r="Z390" s="39"/>
      <c r="AA390" s="39"/>
      <c r="AB390" s="39"/>
      <c r="AC390" s="39"/>
      <c r="AD390" s="39"/>
      <c r="AE390" s="39"/>
      <c r="AR390" s="239" t="s">
        <v>271</v>
      </c>
      <c r="AT390" s="239" t="s">
        <v>266</v>
      </c>
      <c r="AU390" s="239" t="s">
        <v>85</v>
      </c>
      <c r="AY390" s="18" t="s">
        <v>264</v>
      </c>
      <c r="BE390" s="240">
        <f>IF(N390="základní",J390,0)</f>
        <v>0</v>
      </c>
      <c r="BF390" s="240">
        <f>IF(N390="snížená",J390,0)</f>
        <v>0</v>
      </c>
      <c r="BG390" s="240">
        <f>IF(N390="zákl. přenesená",J390,0)</f>
        <v>0</v>
      </c>
      <c r="BH390" s="240">
        <f>IF(N390="sníž. přenesená",J390,0)</f>
        <v>0</v>
      </c>
      <c r="BI390" s="240">
        <f>IF(N390="nulová",J390,0)</f>
        <v>0</v>
      </c>
      <c r="BJ390" s="18" t="s">
        <v>83</v>
      </c>
      <c r="BK390" s="240">
        <f>ROUND(I390*H390,2)</f>
        <v>0</v>
      </c>
      <c r="BL390" s="18" t="s">
        <v>271</v>
      </c>
      <c r="BM390" s="239" t="s">
        <v>704</v>
      </c>
    </row>
    <row r="391" s="13" customFormat="1">
      <c r="A391" s="13"/>
      <c r="B391" s="241"/>
      <c r="C391" s="242"/>
      <c r="D391" s="243" t="s">
        <v>273</v>
      </c>
      <c r="E391" s="244" t="s">
        <v>1</v>
      </c>
      <c r="F391" s="245" t="s">
        <v>705</v>
      </c>
      <c r="G391" s="242"/>
      <c r="H391" s="246">
        <v>146.80000000000001</v>
      </c>
      <c r="I391" s="247"/>
      <c r="J391" s="242"/>
      <c r="K391" s="242"/>
      <c r="L391" s="248"/>
      <c r="M391" s="249"/>
      <c r="N391" s="250"/>
      <c r="O391" s="250"/>
      <c r="P391" s="250"/>
      <c r="Q391" s="250"/>
      <c r="R391" s="250"/>
      <c r="S391" s="250"/>
      <c r="T391" s="251"/>
      <c r="U391" s="13"/>
      <c r="V391" s="13"/>
      <c r="W391" s="13"/>
      <c r="X391" s="13"/>
      <c r="Y391" s="13"/>
      <c r="Z391" s="13"/>
      <c r="AA391" s="13"/>
      <c r="AB391" s="13"/>
      <c r="AC391" s="13"/>
      <c r="AD391" s="13"/>
      <c r="AE391" s="13"/>
      <c r="AT391" s="252" t="s">
        <v>273</v>
      </c>
      <c r="AU391" s="252" t="s">
        <v>85</v>
      </c>
      <c r="AV391" s="13" t="s">
        <v>85</v>
      </c>
      <c r="AW391" s="13" t="s">
        <v>32</v>
      </c>
      <c r="AX391" s="13" t="s">
        <v>76</v>
      </c>
      <c r="AY391" s="252" t="s">
        <v>264</v>
      </c>
    </row>
    <row r="392" s="14" customFormat="1">
      <c r="A392" s="14"/>
      <c r="B392" s="253"/>
      <c r="C392" s="254"/>
      <c r="D392" s="243" t="s">
        <v>273</v>
      </c>
      <c r="E392" s="255" t="s">
        <v>1</v>
      </c>
      <c r="F392" s="256" t="s">
        <v>275</v>
      </c>
      <c r="G392" s="254"/>
      <c r="H392" s="257">
        <v>146.80000000000001</v>
      </c>
      <c r="I392" s="258"/>
      <c r="J392" s="254"/>
      <c r="K392" s="254"/>
      <c r="L392" s="259"/>
      <c r="M392" s="260"/>
      <c r="N392" s="261"/>
      <c r="O392" s="261"/>
      <c r="P392" s="261"/>
      <c r="Q392" s="261"/>
      <c r="R392" s="261"/>
      <c r="S392" s="261"/>
      <c r="T392" s="262"/>
      <c r="U392" s="14"/>
      <c r="V392" s="14"/>
      <c r="W392" s="14"/>
      <c r="X392" s="14"/>
      <c r="Y392" s="14"/>
      <c r="Z392" s="14"/>
      <c r="AA392" s="14"/>
      <c r="AB392" s="14"/>
      <c r="AC392" s="14"/>
      <c r="AD392" s="14"/>
      <c r="AE392" s="14"/>
      <c r="AT392" s="263" t="s">
        <v>273</v>
      </c>
      <c r="AU392" s="263" t="s">
        <v>85</v>
      </c>
      <c r="AV392" s="14" t="s">
        <v>271</v>
      </c>
      <c r="AW392" s="14" t="s">
        <v>32</v>
      </c>
      <c r="AX392" s="14" t="s">
        <v>83</v>
      </c>
      <c r="AY392" s="263" t="s">
        <v>264</v>
      </c>
    </row>
    <row r="393" s="2" customFormat="1" ht="16.5" customHeight="1">
      <c r="A393" s="39"/>
      <c r="B393" s="40"/>
      <c r="C393" s="228" t="s">
        <v>706</v>
      </c>
      <c r="D393" s="228" t="s">
        <v>266</v>
      </c>
      <c r="E393" s="229" t="s">
        <v>707</v>
      </c>
      <c r="F393" s="230" t="s">
        <v>708</v>
      </c>
      <c r="G393" s="231" t="s">
        <v>318</v>
      </c>
      <c r="H393" s="232">
        <v>220.90000000000001</v>
      </c>
      <c r="I393" s="233"/>
      <c r="J393" s="234">
        <f>ROUND(I393*H393,2)</f>
        <v>0</v>
      </c>
      <c r="K393" s="230" t="s">
        <v>270</v>
      </c>
      <c r="L393" s="45"/>
      <c r="M393" s="235" t="s">
        <v>1</v>
      </c>
      <c r="N393" s="236" t="s">
        <v>41</v>
      </c>
      <c r="O393" s="92"/>
      <c r="P393" s="237">
        <f>O393*H393</f>
        <v>0</v>
      </c>
      <c r="Q393" s="237">
        <v>0</v>
      </c>
      <c r="R393" s="237">
        <f>Q393*H393</f>
        <v>0</v>
      </c>
      <c r="S393" s="237">
        <v>0</v>
      </c>
      <c r="T393" s="238">
        <f>S393*H393</f>
        <v>0</v>
      </c>
      <c r="U393" s="39"/>
      <c r="V393" s="39"/>
      <c r="W393" s="39"/>
      <c r="X393" s="39"/>
      <c r="Y393" s="39"/>
      <c r="Z393" s="39"/>
      <c r="AA393" s="39"/>
      <c r="AB393" s="39"/>
      <c r="AC393" s="39"/>
      <c r="AD393" s="39"/>
      <c r="AE393" s="39"/>
      <c r="AR393" s="239" t="s">
        <v>271</v>
      </c>
      <c r="AT393" s="239" t="s">
        <v>266</v>
      </c>
      <c r="AU393" s="239" t="s">
        <v>85</v>
      </c>
      <c r="AY393" s="18" t="s">
        <v>264</v>
      </c>
      <c r="BE393" s="240">
        <f>IF(N393="základní",J393,0)</f>
        <v>0</v>
      </c>
      <c r="BF393" s="240">
        <f>IF(N393="snížená",J393,0)</f>
        <v>0</v>
      </c>
      <c r="BG393" s="240">
        <f>IF(N393="zákl. přenesená",J393,0)</f>
        <v>0</v>
      </c>
      <c r="BH393" s="240">
        <f>IF(N393="sníž. přenesená",J393,0)</f>
        <v>0</v>
      </c>
      <c r="BI393" s="240">
        <f>IF(N393="nulová",J393,0)</f>
        <v>0</v>
      </c>
      <c r="BJ393" s="18" t="s">
        <v>83</v>
      </c>
      <c r="BK393" s="240">
        <f>ROUND(I393*H393,2)</f>
        <v>0</v>
      </c>
      <c r="BL393" s="18" t="s">
        <v>271</v>
      </c>
      <c r="BM393" s="239" t="s">
        <v>709</v>
      </c>
    </row>
    <row r="394" s="2" customFormat="1" ht="16.5" customHeight="1">
      <c r="A394" s="39"/>
      <c r="B394" s="40"/>
      <c r="C394" s="228" t="s">
        <v>710</v>
      </c>
      <c r="D394" s="228" t="s">
        <v>266</v>
      </c>
      <c r="E394" s="229" t="s">
        <v>711</v>
      </c>
      <c r="F394" s="230" t="s">
        <v>712</v>
      </c>
      <c r="G394" s="231" t="s">
        <v>278</v>
      </c>
      <c r="H394" s="232">
        <v>13.465999999999999</v>
      </c>
      <c r="I394" s="233"/>
      <c r="J394" s="234">
        <f>ROUND(I394*H394,2)</f>
        <v>0</v>
      </c>
      <c r="K394" s="230" t="s">
        <v>270</v>
      </c>
      <c r="L394" s="45"/>
      <c r="M394" s="235" t="s">
        <v>1</v>
      </c>
      <c r="N394" s="236" t="s">
        <v>41</v>
      </c>
      <c r="O394" s="92"/>
      <c r="P394" s="237">
        <f>O394*H394</f>
        <v>0</v>
      </c>
      <c r="Q394" s="237">
        <v>1.98</v>
      </c>
      <c r="R394" s="237">
        <f>Q394*H394</f>
        <v>26.662679999999998</v>
      </c>
      <c r="S394" s="237">
        <v>0</v>
      </c>
      <c r="T394" s="238">
        <f>S394*H394</f>
        <v>0</v>
      </c>
      <c r="U394" s="39"/>
      <c r="V394" s="39"/>
      <c r="W394" s="39"/>
      <c r="X394" s="39"/>
      <c r="Y394" s="39"/>
      <c r="Z394" s="39"/>
      <c r="AA394" s="39"/>
      <c r="AB394" s="39"/>
      <c r="AC394" s="39"/>
      <c r="AD394" s="39"/>
      <c r="AE394" s="39"/>
      <c r="AR394" s="239" t="s">
        <v>271</v>
      </c>
      <c r="AT394" s="239" t="s">
        <v>266</v>
      </c>
      <c r="AU394" s="239" t="s">
        <v>85</v>
      </c>
      <c r="AY394" s="18" t="s">
        <v>264</v>
      </c>
      <c r="BE394" s="240">
        <f>IF(N394="základní",J394,0)</f>
        <v>0</v>
      </c>
      <c r="BF394" s="240">
        <f>IF(N394="snížená",J394,0)</f>
        <v>0</v>
      </c>
      <c r="BG394" s="240">
        <f>IF(N394="zákl. přenesená",J394,0)</f>
        <v>0</v>
      </c>
      <c r="BH394" s="240">
        <f>IF(N394="sníž. přenesená",J394,0)</f>
        <v>0</v>
      </c>
      <c r="BI394" s="240">
        <f>IF(N394="nulová",J394,0)</f>
        <v>0</v>
      </c>
      <c r="BJ394" s="18" t="s">
        <v>83</v>
      </c>
      <c r="BK394" s="240">
        <f>ROUND(I394*H394,2)</f>
        <v>0</v>
      </c>
      <c r="BL394" s="18" t="s">
        <v>271</v>
      </c>
      <c r="BM394" s="239" t="s">
        <v>713</v>
      </c>
    </row>
    <row r="395" s="13" customFormat="1">
      <c r="A395" s="13"/>
      <c r="B395" s="241"/>
      <c r="C395" s="242"/>
      <c r="D395" s="243" t="s">
        <v>273</v>
      </c>
      <c r="E395" s="244" t="s">
        <v>1</v>
      </c>
      <c r="F395" s="245" t="s">
        <v>714</v>
      </c>
      <c r="G395" s="242"/>
      <c r="H395" s="246">
        <v>13.465999999999999</v>
      </c>
      <c r="I395" s="247"/>
      <c r="J395" s="242"/>
      <c r="K395" s="242"/>
      <c r="L395" s="248"/>
      <c r="M395" s="249"/>
      <c r="N395" s="250"/>
      <c r="O395" s="250"/>
      <c r="P395" s="250"/>
      <c r="Q395" s="250"/>
      <c r="R395" s="250"/>
      <c r="S395" s="250"/>
      <c r="T395" s="251"/>
      <c r="U395" s="13"/>
      <c r="V395" s="13"/>
      <c r="W395" s="13"/>
      <c r="X395" s="13"/>
      <c r="Y395" s="13"/>
      <c r="Z395" s="13"/>
      <c r="AA395" s="13"/>
      <c r="AB395" s="13"/>
      <c r="AC395" s="13"/>
      <c r="AD395" s="13"/>
      <c r="AE395" s="13"/>
      <c r="AT395" s="252" t="s">
        <v>273</v>
      </c>
      <c r="AU395" s="252" t="s">
        <v>85</v>
      </c>
      <c r="AV395" s="13" t="s">
        <v>85</v>
      </c>
      <c r="AW395" s="13" t="s">
        <v>32</v>
      </c>
      <c r="AX395" s="13" t="s">
        <v>76</v>
      </c>
      <c r="AY395" s="252" t="s">
        <v>264</v>
      </c>
    </row>
    <row r="396" s="14" customFormat="1">
      <c r="A396" s="14"/>
      <c r="B396" s="253"/>
      <c r="C396" s="254"/>
      <c r="D396" s="243" t="s">
        <v>273</v>
      </c>
      <c r="E396" s="255" t="s">
        <v>1</v>
      </c>
      <c r="F396" s="256" t="s">
        <v>275</v>
      </c>
      <c r="G396" s="254"/>
      <c r="H396" s="257">
        <v>13.465999999999999</v>
      </c>
      <c r="I396" s="258"/>
      <c r="J396" s="254"/>
      <c r="K396" s="254"/>
      <c r="L396" s="259"/>
      <c r="M396" s="260"/>
      <c r="N396" s="261"/>
      <c r="O396" s="261"/>
      <c r="P396" s="261"/>
      <c r="Q396" s="261"/>
      <c r="R396" s="261"/>
      <c r="S396" s="261"/>
      <c r="T396" s="262"/>
      <c r="U396" s="14"/>
      <c r="V396" s="14"/>
      <c r="W396" s="14"/>
      <c r="X396" s="14"/>
      <c r="Y396" s="14"/>
      <c r="Z396" s="14"/>
      <c r="AA396" s="14"/>
      <c r="AB396" s="14"/>
      <c r="AC396" s="14"/>
      <c r="AD396" s="14"/>
      <c r="AE396" s="14"/>
      <c r="AT396" s="263" t="s">
        <v>273</v>
      </c>
      <c r="AU396" s="263" t="s">
        <v>85</v>
      </c>
      <c r="AV396" s="14" t="s">
        <v>271</v>
      </c>
      <c r="AW396" s="14" t="s">
        <v>32</v>
      </c>
      <c r="AX396" s="14" t="s">
        <v>83</v>
      </c>
      <c r="AY396" s="263" t="s">
        <v>264</v>
      </c>
    </row>
    <row r="397" s="2" customFormat="1" ht="16.5" customHeight="1">
      <c r="A397" s="39"/>
      <c r="B397" s="40"/>
      <c r="C397" s="228" t="s">
        <v>715</v>
      </c>
      <c r="D397" s="228" t="s">
        <v>266</v>
      </c>
      <c r="E397" s="229" t="s">
        <v>716</v>
      </c>
      <c r="F397" s="230" t="s">
        <v>717</v>
      </c>
      <c r="G397" s="231" t="s">
        <v>318</v>
      </c>
      <c r="H397" s="232">
        <v>24.25</v>
      </c>
      <c r="I397" s="233"/>
      <c r="J397" s="234">
        <f>ROUND(I397*H397,2)</f>
        <v>0</v>
      </c>
      <c r="K397" s="230" t="s">
        <v>270</v>
      </c>
      <c r="L397" s="45"/>
      <c r="M397" s="235" t="s">
        <v>1</v>
      </c>
      <c r="N397" s="236" t="s">
        <v>41</v>
      </c>
      <c r="O397" s="92"/>
      <c r="P397" s="237">
        <f>O397*H397</f>
        <v>0</v>
      </c>
      <c r="Q397" s="237">
        <v>0.1837</v>
      </c>
      <c r="R397" s="237">
        <f>Q397*H397</f>
        <v>4.4547249999999998</v>
      </c>
      <c r="S397" s="237">
        <v>0</v>
      </c>
      <c r="T397" s="238">
        <f>S397*H397</f>
        <v>0</v>
      </c>
      <c r="U397" s="39"/>
      <c r="V397" s="39"/>
      <c r="W397" s="39"/>
      <c r="X397" s="39"/>
      <c r="Y397" s="39"/>
      <c r="Z397" s="39"/>
      <c r="AA397" s="39"/>
      <c r="AB397" s="39"/>
      <c r="AC397" s="39"/>
      <c r="AD397" s="39"/>
      <c r="AE397" s="39"/>
      <c r="AR397" s="239" t="s">
        <v>271</v>
      </c>
      <c r="AT397" s="239" t="s">
        <v>266</v>
      </c>
      <c r="AU397" s="239" t="s">
        <v>85</v>
      </c>
      <c r="AY397" s="18" t="s">
        <v>264</v>
      </c>
      <c r="BE397" s="240">
        <f>IF(N397="základní",J397,0)</f>
        <v>0</v>
      </c>
      <c r="BF397" s="240">
        <f>IF(N397="snížená",J397,0)</f>
        <v>0</v>
      </c>
      <c r="BG397" s="240">
        <f>IF(N397="zákl. přenesená",J397,0)</f>
        <v>0</v>
      </c>
      <c r="BH397" s="240">
        <f>IF(N397="sníž. přenesená",J397,0)</f>
        <v>0</v>
      </c>
      <c r="BI397" s="240">
        <f>IF(N397="nulová",J397,0)</f>
        <v>0</v>
      </c>
      <c r="BJ397" s="18" t="s">
        <v>83</v>
      </c>
      <c r="BK397" s="240">
        <f>ROUND(I397*H397,2)</f>
        <v>0</v>
      </c>
      <c r="BL397" s="18" t="s">
        <v>271</v>
      </c>
      <c r="BM397" s="239" t="s">
        <v>718</v>
      </c>
    </row>
    <row r="398" s="13" customFormat="1">
      <c r="A398" s="13"/>
      <c r="B398" s="241"/>
      <c r="C398" s="242"/>
      <c r="D398" s="243" t="s">
        <v>273</v>
      </c>
      <c r="E398" s="244" t="s">
        <v>1</v>
      </c>
      <c r="F398" s="245" t="s">
        <v>321</v>
      </c>
      <c r="G398" s="242"/>
      <c r="H398" s="246">
        <v>24.25</v>
      </c>
      <c r="I398" s="247"/>
      <c r="J398" s="242"/>
      <c r="K398" s="242"/>
      <c r="L398" s="248"/>
      <c r="M398" s="249"/>
      <c r="N398" s="250"/>
      <c r="O398" s="250"/>
      <c r="P398" s="250"/>
      <c r="Q398" s="250"/>
      <c r="R398" s="250"/>
      <c r="S398" s="250"/>
      <c r="T398" s="251"/>
      <c r="U398" s="13"/>
      <c r="V398" s="13"/>
      <c r="W398" s="13"/>
      <c r="X398" s="13"/>
      <c r="Y398" s="13"/>
      <c r="Z398" s="13"/>
      <c r="AA398" s="13"/>
      <c r="AB398" s="13"/>
      <c r="AC398" s="13"/>
      <c r="AD398" s="13"/>
      <c r="AE398" s="13"/>
      <c r="AT398" s="252" t="s">
        <v>273</v>
      </c>
      <c r="AU398" s="252" t="s">
        <v>85</v>
      </c>
      <c r="AV398" s="13" t="s">
        <v>85</v>
      </c>
      <c r="AW398" s="13" t="s">
        <v>32</v>
      </c>
      <c r="AX398" s="13" t="s">
        <v>76</v>
      </c>
      <c r="AY398" s="252" t="s">
        <v>264</v>
      </c>
    </row>
    <row r="399" s="14" customFormat="1">
      <c r="A399" s="14"/>
      <c r="B399" s="253"/>
      <c r="C399" s="254"/>
      <c r="D399" s="243" t="s">
        <v>273</v>
      </c>
      <c r="E399" s="255" t="s">
        <v>1</v>
      </c>
      <c r="F399" s="256" t="s">
        <v>275</v>
      </c>
      <c r="G399" s="254"/>
      <c r="H399" s="257">
        <v>24.25</v>
      </c>
      <c r="I399" s="258"/>
      <c r="J399" s="254"/>
      <c r="K399" s="254"/>
      <c r="L399" s="259"/>
      <c r="M399" s="260"/>
      <c r="N399" s="261"/>
      <c r="O399" s="261"/>
      <c r="P399" s="261"/>
      <c r="Q399" s="261"/>
      <c r="R399" s="261"/>
      <c r="S399" s="261"/>
      <c r="T399" s="262"/>
      <c r="U399" s="14"/>
      <c r="V399" s="14"/>
      <c r="W399" s="14"/>
      <c r="X399" s="14"/>
      <c r="Y399" s="14"/>
      <c r="Z399" s="14"/>
      <c r="AA399" s="14"/>
      <c r="AB399" s="14"/>
      <c r="AC399" s="14"/>
      <c r="AD399" s="14"/>
      <c r="AE399" s="14"/>
      <c r="AT399" s="263" t="s">
        <v>273</v>
      </c>
      <c r="AU399" s="263" t="s">
        <v>85</v>
      </c>
      <c r="AV399" s="14" t="s">
        <v>271</v>
      </c>
      <c r="AW399" s="14" t="s">
        <v>32</v>
      </c>
      <c r="AX399" s="14" t="s">
        <v>83</v>
      </c>
      <c r="AY399" s="263" t="s">
        <v>264</v>
      </c>
    </row>
    <row r="400" s="2" customFormat="1" ht="16.5" customHeight="1">
      <c r="A400" s="39"/>
      <c r="B400" s="40"/>
      <c r="C400" s="228" t="s">
        <v>719</v>
      </c>
      <c r="D400" s="228" t="s">
        <v>266</v>
      </c>
      <c r="E400" s="229" t="s">
        <v>720</v>
      </c>
      <c r="F400" s="230" t="s">
        <v>721</v>
      </c>
      <c r="G400" s="231" t="s">
        <v>453</v>
      </c>
      <c r="H400" s="232">
        <v>48.5</v>
      </c>
      <c r="I400" s="233"/>
      <c r="J400" s="234">
        <f>ROUND(I400*H400,2)</f>
        <v>0</v>
      </c>
      <c r="K400" s="230" t="s">
        <v>270</v>
      </c>
      <c r="L400" s="45"/>
      <c r="M400" s="235" t="s">
        <v>1</v>
      </c>
      <c r="N400" s="236" t="s">
        <v>41</v>
      </c>
      <c r="O400" s="92"/>
      <c r="P400" s="237">
        <f>O400*H400</f>
        <v>0</v>
      </c>
      <c r="Q400" s="237">
        <v>0.12895000000000001</v>
      </c>
      <c r="R400" s="237">
        <f>Q400*H400</f>
        <v>6.2540750000000003</v>
      </c>
      <c r="S400" s="237">
        <v>0</v>
      </c>
      <c r="T400" s="238">
        <f>S400*H400</f>
        <v>0</v>
      </c>
      <c r="U400" s="39"/>
      <c r="V400" s="39"/>
      <c r="W400" s="39"/>
      <c r="X400" s="39"/>
      <c r="Y400" s="39"/>
      <c r="Z400" s="39"/>
      <c r="AA400" s="39"/>
      <c r="AB400" s="39"/>
      <c r="AC400" s="39"/>
      <c r="AD400" s="39"/>
      <c r="AE400" s="39"/>
      <c r="AR400" s="239" t="s">
        <v>271</v>
      </c>
      <c r="AT400" s="239" t="s">
        <v>266</v>
      </c>
      <c r="AU400" s="239" t="s">
        <v>85</v>
      </c>
      <c r="AY400" s="18" t="s">
        <v>264</v>
      </c>
      <c r="BE400" s="240">
        <f>IF(N400="základní",J400,0)</f>
        <v>0</v>
      </c>
      <c r="BF400" s="240">
        <f>IF(N400="snížená",J400,0)</f>
        <v>0</v>
      </c>
      <c r="BG400" s="240">
        <f>IF(N400="zákl. přenesená",J400,0)</f>
        <v>0</v>
      </c>
      <c r="BH400" s="240">
        <f>IF(N400="sníž. přenesená",J400,0)</f>
        <v>0</v>
      </c>
      <c r="BI400" s="240">
        <f>IF(N400="nulová",J400,0)</f>
        <v>0</v>
      </c>
      <c r="BJ400" s="18" t="s">
        <v>83</v>
      </c>
      <c r="BK400" s="240">
        <f>ROUND(I400*H400,2)</f>
        <v>0</v>
      </c>
      <c r="BL400" s="18" t="s">
        <v>271</v>
      </c>
      <c r="BM400" s="239" t="s">
        <v>722</v>
      </c>
    </row>
    <row r="401" s="12" customFormat="1" ht="22.8" customHeight="1">
      <c r="A401" s="12"/>
      <c r="B401" s="212"/>
      <c r="C401" s="213"/>
      <c r="D401" s="214" t="s">
        <v>75</v>
      </c>
      <c r="E401" s="226" t="s">
        <v>309</v>
      </c>
      <c r="F401" s="226" t="s">
        <v>723</v>
      </c>
      <c r="G401" s="213"/>
      <c r="H401" s="213"/>
      <c r="I401" s="216"/>
      <c r="J401" s="227">
        <f>BK401</f>
        <v>0</v>
      </c>
      <c r="K401" s="213"/>
      <c r="L401" s="218"/>
      <c r="M401" s="219"/>
      <c r="N401" s="220"/>
      <c r="O401" s="220"/>
      <c r="P401" s="221">
        <f>SUM(P402:P448)</f>
        <v>0</v>
      </c>
      <c r="Q401" s="220"/>
      <c r="R401" s="221">
        <f>SUM(R402:R448)</f>
        <v>0.49218638000000003</v>
      </c>
      <c r="S401" s="220"/>
      <c r="T401" s="222">
        <f>SUM(T402:T448)</f>
        <v>0</v>
      </c>
      <c r="U401" s="12"/>
      <c r="V401" s="12"/>
      <c r="W401" s="12"/>
      <c r="X401" s="12"/>
      <c r="Y401" s="12"/>
      <c r="Z401" s="12"/>
      <c r="AA401" s="12"/>
      <c r="AB401" s="12"/>
      <c r="AC401" s="12"/>
      <c r="AD401" s="12"/>
      <c r="AE401" s="12"/>
      <c r="AR401" s="223" t="s">
        <v>83</v>
      </c>
      <c r="AT401" s="224" t="s">
        <v>75</v>
      </c>
      <c r="AU401" s="224" t="s">
        <v>83</v>
      </c>
      <c r="AY401" s="223" t="s">
        <v>264</v>
      </c>
      <c r="BK401" s="225">
        <f>SUM(BK402:BK448)</f>
        <v>0</v>
      </c>
    </row>
    <row r="402" s="2" customFormat="1" ht="16.5" customHeight="1">
      <c r="A402" s="39"/>
      <c r="B402" s="40"/>
      <c r="C402" s="228" t="s">
        <v>724</v>
      </c>
      <c r="D402" s="228" t="s">
        <v>266</v>
      </c>
      <c r="E402" s="229" t="s">
        <v>725</v>
      </c>
      <c r="F402" s="230" t="s">
        <v>726</v>
      </c>
      <c r="G402" s="231" t="s">
        <v>318</v>
      </c>
      <c r="H402" s="232">
        <v>24.25</v>
      </c>
      <c r="I402" s="233"/>
      <c r="J402" s="234">
        <f>ROUND(I402*H402,2)</f>
        <v>0</v>
      </c>
      <c r="K402" s="230" t="s">
        <v>270</v>
      </c>
      <c r="L402" s="45"/>
      <c r="M402" s="235" t="s">
        <v>1</v>
      </c>
      <c r="N402" s="236" t="s">
        <v>41</v>
      </c>
      <c r="O402" s="92"/>
      <c r="P402" s="237">
        <f>O402*H402</f>
        <v>0</v>
      </c>
      <c r="Q402" s="237">
        <v>0.00046999999999999999</v>
      </c>
      <c r="R402" s="237">
        <f>Q402*H402</f>
        <v>0.0113975</v>
      </c>
      <c r="S402" s="237">
        <v>0</v>
      </c>
      <c r="T402" s="238">
        <f>S402*H402</f>
        <v>0</v>
      </c>
      <c r="U402" s="39"/>
      <c r="V402" s="39"/>
      <c r="W402" s="39"/>
      <c r="X402" s="39"/>
      <c r="Y402" s="39"/>
      <c r="Z402" s="39"/>
      <c r="AA402" s="39"/>
      <c r="AB402" s="39"/>
      <c r="AC402" s="39"/>
      <c r="AD402" s="39"/>
      <c r="AE402" s="39"/>
      <c r="AR402" s="239" t="s">
        <v>271</v>
      </c>
      <c r="AT402" s="239" t="s">
        <v>266</v>
      </c>
      <c r="AU402" s="239" t="s">
        <v>85</v>
      </c>
      <c r="AY402" s="18" t="s">
        <v>264</v>
      </c>
      <c r="BE402" s="240">
        <f>IF(N402="základní",J402,0)</f>
        <v>0</v>
      </c>
      <c r="BF402" s="240">
        <f>IF(N402="snížená",J402,0)</f>
        <v>0</v>
      </c>
      <c r="BG402" s="240">
        <f>IF(N402="zákl. přenesená",J402,0)</f>
        <v>0</v>
      </c>
      <c r="BH402" s="240">
        <f>IF(N402="sníž. přenesená",J402,0)</f>
        <v>0</v>
      </c>
      <c r="BI402" s="240">
        <f>IF(N402="nulová",J402,0)</f>
        <v>0</v>
      </c>
      <c r="BJ402" s="18" t="s">
        <v>83</v>
      </c>
      <c r="BK402" s="240">
        <f>ROUND(I402*H402,2)</f>
        <v>0</v>
      </c>
      <c r="BL402" s="18" t="s">
        <v>271</v>
      </c>
      <c r="BM402" s="239" t="s">
        <v>727</v>
      </c>
    </row>
    <row r="403" s="13" customFormat="1">
      <c r="A403" s="13"/>
      <c r="B403" s="241"/>
      <c r="C403" s="242"/>
      <c r="D403" s="243" t="s">
        <v>273</v>
      </c>
      <c r="E403" s="244" t="s">
        <v>1</v>
      </c>
      <c r="F403" s="245" t="s">
        <v>321</v>
      </c>
      <c r="G403" s="242"/>
      <c r="H403" s="246">
        <v>24.25</v>
      </c>
      <c r="I403" s="247"/>
      <c r="J403" s="242"/>
      <c r="K403" s="242"/>
      <c r="L403" s="248"/>
      <c r="M403" s="249"/>
      <c r="N403" s="250"/>
      <c r="O403" s="250"/>
      <c r="P403" s="250"/>
      <c r="Q403" s="250"/>
      <c r="R403" s="250"/>
      <c r="S403" s="250"/>
      <c r="T403" s="251"/>
      <c r="U403" s="13"/>
      <c r="V403" s="13"/>
      <c r="W403" s="13"/>
      <c r="X403" s="13"/>
      <c r="Y403" s="13"/>
      <c r="Z403" s="13"/>
      <c r="AA403" s="13"/>
      <c r="AB403" s="13"/>
      <c r="AC403" s="13"/>
      <c r="AD403" s="13"/>
      <c r="AE403" s="13"/>
      <c r="AT403" s="252" t="s">
        <v>273</v>
      </c>
      <c r="AU403" s="252" t="s">
        <v>85</v>
      </c>
      <c r="AV403" s="13" t="s">
        <v>85</v>
      </c>
      <c r="AW403" s="13" t="s">
        <v>32</v>
      </c>
      <c r="AX403" s="13" t="s">
        <v>76</v>
      </c>
      <c r="AY403" s="252" t="s">
        <v>264</v>
      </c>
    </row>
    <row r="404" s="14" customFormat="1">
      <c r="A404" s="14"/>
      <c r="B404" s="253"/>
      <c r="C404" s="254"/>
      <c r="D404" s="243" t="s">
        <v>273</v>
      </c>
      <c r="E404" s="255" t="s">
        <v>1</v>
      </c>
      <c r="F404" s="256" t="s">
        <v>275</v>
      </c>
      <c r="G404" s="254"/>
      <c r="H404" s="257">
        <v>24.25</v>
      </c>
      <c r="I404" s="258"/>
      <c r="J404" s="254"/>
      <c r="K404" s="254"/>
      <c r="L404" s="259"/>
      <c r="M404" s="260"/>
      <c r="N404" s="261"/>
      <c r="O404" s="261"/>
      <c r="P404" s="261"/>
      <c r="Q404" s="261"/>
      <c r="R404" s="261"/>
      <c r="S404" s="261"/>
      <c r="T404" s="262"/>
      <c r="U404" s="14"/>
      <c r="V404" s="14"/>
      <c r="W404" s="14"/>
      <c r="X404" s="14"/>
      <c r="Y404" s="14"/>
      <c r="Z404" s="14"/>
      <c r="AA404" s="14"/>
      <c r="AB404" s="14"/>
      <c r="AC404" s="14"/>
      <c r="AD404" s="14"/>
      <c r="AE404" s="14"/>
      <c r="AT404" s="263" t="s">
        <v>273</v>
      </c>
      <c r="AU404" s="263" t="s">
        <v>85</v>
      </c>
      <c r="AV404" s="14" t="s">
        <v>271</v>
      </c>
      <c r="AW404" s="14" t="s">
        <v>32</v>
      </c>
      <c r="AX404" s="14" t="s">
        <v>83</v>
      </c>
      <c r="AY404" s="263" t="s">
        <v>264</v>
      </c>
    </row>
    <row r="405" s="2" customFormat="1" ht="16.5" customHeight="1">
      <c r="A405" s="39"/>
      <c r="B405" s="40"/>
      <c r="C405" s="228" t="s">
        <v>728</v>
      </c>
      <c r="D405" s="228" t="s">
        <v>266</v>
      </c>
      <c r="E405" s="229" t="s">
        <v>729</v>
      </c>
      <c r="F405" s="230" t="s">
        <v>730</v>
      </c>
      <c r="G405" s="231" t="s">
        <v>318</v>
      </c>
      <c r="H405" s="232">
        <v>323.17200000000003</v>
      </c>
      <c r="I405" s="233"/>
      <c r="J405" s="234">
        <f>ROUND(I405*H405,2)</f>
        <v>0</v>
      </c>
      <c r="K405" s="230" t="s">
        <v>270</v>
      </c>
      <c r="L405" s="45"/>
      <c r="M405" s="235" t="s">
        <v>1</v>
      </c>
      <c r="N405" s="236" t="s">
        <v>41</v>
      </c>
      <c r="O405" s="92"/>
      <c r="P405" s="237">
        <f>O405*H405</f>
        <v>0</v>
      </c>
      <c r="Q405" s="237">
        <v>0.00124</v>
      </c>
      <c r="R405" s="237">
        <f>Q405*H405</f>
        <v>0.40073328000000003</v>
      </c>
      <c r="S405" s="237">
        <v>0</v>
      </c>
      <c r="T405" s="238">
        <f>S405*H405</f>
        <v>0</v>
      </c>
      <c r="U405" s="39"/>
      <c r="V405" s="39"/>
      <c r="W405" s="39"/>
      <c r="X405" s="39"/>
      <c r="Y405" s="39"/>
      <c r="Z405" s="39"/>
      <c r="AA405" s="39"/>
      <c r="AB405" s="39"/>
      <c r="AC405" s="39"/>
      <c r="AD405" s="39"/>
      <c r="AE405" s="39"/>
      <c r="AR405" s="239" t="s">
        <v>271</v>
      </c>
      <c r="AT405" s="239" t="s">
        <v>266</v>
      </c>
      <c r="AU405" s="239" t="s">
        <v>85</v>
      </c>
      <c r="AY405" s="18" t="s">
        <v>264</v>
      </c>
      <c r="BE405" s="240">
        <f>IF(N405="základní",J405,0)</f>
        <v>0</v>
      </c>
      <c r="BF405" s="240">
        <f>IF(N405="snížená",J405,0)</f>
        <v>0</v>
      </c>
      <c r="BG405" s="240">
        <f>IF(N405="zákl. přenesená",J405,0)</f>
        <v>0</v>
      </c>
      <c r="BH405" s="240">
        <f>IF(N405="sníž. přenesená",J405,0)</f>
        <v>0</v>
      </c>
      <c r="BI405" s="240">
        <f>IF(N405="nulová",J405,0)</f>
        <v>0</v>
      </c>
      <c r="BJ405" s="18" t="s">
        <v>83</v>
      </c>
      <c r="BK405" s="240">
        <f>ROUND(I405*H405,2)</f>
        <v>0</v>
      </c>
      <c r="BL405" s="18" t="s">
        <v>271</v>
      </c>
      <c r="BM405" s="239" t="s">
        <v>731</v>
      </c>
    </row>
    <row r="406" s="13" customFormat="1">
      <c r="A406" s="13"/>
      <c r="B406" s="241"/>
      <c r="C406" s="242"/>
      <c r="D406" s="243" t="s">
        <v>273</v>
      </c>
      <c r="E406" s="244" t="s">
        <v>1</v>
      </c>
      <c r="F406" s="245" t="s">
        <v>732</v>
      </c>
      <c r="G406" s="242"/>
      <c r="H406" s="246">
        <v>323.17200000000003</v>
      </c>
      <c r="I406" s="247"/>
      <c r="J406" s="242"/>
      <c r="K406" s="242"/>
      <c r="L406" s="248"/>
      <c r="M406" s="249"/>
      <c r="N406" s="250"/>
      <c r="O406" s="250"/>
      <c r="P406" s="250"/>
      <c r="Q406" s="250"/>
      <c r="R406" s="250"/>
      <c r="S406" s="250"/>
      <c r="T406" s="251"/>
      <c r="U406" s="13"/>
      <c r="V406" s="13"/>
      <c r="W406" s="13"/>
      <c r="X406" s="13"/>
      <c r="Y406" s="13"/>
      <c r="Z406" s="13"/>
      <c r="AA406" s="13"/>
      <c r="AB406" s="13"/>
      <c r="AC406" s="13"/>
      <c r="AD406" s="13"/>
      <c r="AE406" s="13"/>
      <c r="AT406" s="252" t="s">
        <v>273</v>
      </c>
      <c r="AU406" s="252" t="s">
        <v>85</v>
      </c>
      <c r="AV406" s="13" t="s">
        <v>85</v>
      </c>
      <c r="AW406" s="13" t="s">
        <v>32</v>
      </c>
      <c r="AX406" s="13" t="s">
        <v>76</v>
      </c>
      <c r="AY406" s="252" t="s">
        <v>264</v>
      </c>
    </row>
    <row r="407" s="14" customFormat="1">
      <c r="A407" s="14"/>
      <c r="B407" s="253"/>
      <c r="C407" s="254"/>
      <c r="D407" s="243" t="s">
        <v>273</v>
      </c>
      <c r="E407" s="255" t="s">
        <v>1</v>
      </c>
      <c r="F407" s="256" t="s">
        <v>275</v>
      </c>
      <c r="G407" s="254"/>
      <c r="H407" s="257">
        <v>323.17200000000003</v>
      </c>
      <c r="I407" s="258"/>
      <c r="J407" s="254"/>
      <c r="K407" s="254"/>
      <c r="L407" s="259"/>
      <c r="M407" s="260"/>
      <c r="N407" s="261"/>
      <c r="O407" s="261"/>
      <c r="P407" s="261"/>
      <c r="Q407" s="261"/>
      <c r="R407" s="261"/>
      <c r="S407" s="261"/>
      <c r="T407" s="262"/>
      <c r="U407" s="14"/>
      <c r="V407" s="14"/>
      <c r="W407" s="14"/>
      <c r="X407" s="14"/>
      <c r="Y407" s="14"/>
      <c r="Z407" s="14"/>
      <c r="AA407" s="14"/>
      <c r="AB407" s="14"/>
      <c r="AC407" s="14"/>
      <c r="AD407" s="14"/>
      <c r="AE407" s="14"/>
      <c r="AT407" s="263" t="s">
        <v>273</v>
      </c>
      <c r="AU407" s="263" t="s">
        <v>85</v>
      </c>
      <c r="AV407" s="14" t="s">
        <v>271</v>
      </c>
      <c r="AW407" s="14" t="s">
        <v>32</v>
      </c>
      <c r="AX407" s="14" t="s">
        <v>83</v>
      </c>
      <c r="AY407" s="263" t="s">
        <v>264</v>
      </c>
    </row>
    <row r="408" s="2" customFormat="1" ht="21.75" customHeight="1">
      <c r="A408" s="39"/>
      <c r="B408" s="40"/>
      <c r="C408" s="228" t="s">
        <v>733</v>
      </c>
      <c r="D408" s="228" t="s">
        <v>266</v>
      </c>
      <c r="E408" s="229" t="s">
        <v>734</v>
      </c>
      <c r="F408" s="230" t="s">
        <v>735</v>
      </c>
      <c r="G408" s="231" t="s">
        <v>318</v>
      </c>
      <c r="H408" s="232">
        <v>281.10300000000001</v>
      </c>
      <c r="I408" s="233"/>
      <c r="J408" s="234">
        <f>ROUND(I408*H408,2)</f>
        <v>0</v>
      </c>
      <c r="K408" s="230" t="s">
        <v>270</v>
      </c>
      <c r="L408" s="45"/>
      <c r="M408" s="235" t="s">
        <v>1</v>
      </c>
      <c r="N408" s="236" t="s">
        <v>41</v>
      </c>
      <c r="O408" s="92"/>
      <c r="P408" s="237">
        <f>O408*H408</f>
        <v>0</v>
      </c>
      <c r="Q408" s="237">
        <v>0</v>
      </c>
      <c r="R408" s="237">
        <f>Q408*H408</f>
        <v>0</v>
      </c>
      <c r="S408" s="237">
        <v>0</v>
      </c>
      <c r="T408" s="238">
        <f>S408*H408</f>
        <v>0</v>
      </c>
      <c r="U408" s="39"/>
      <c r="V408" s="39"/>
      <c r="W408" s="39"/>
      <c r="X408" s="39"/>
      <c r="Y408" s="39"/>
      <c r="Z408" s="39"/>
      <c r="AA408" s="39"/>
      <c r="AB408" s="39"/>
      <c r="AC408" s="39"/>
      <c r="AD408" s="39"/>
      <c r="AE408" s="39"/>
      <c r="AR408" s="239" t="s">
        <v>271</v>
      </c>
      <c r="AT408" s="239" t="s">
        <v>266</v>
      </c>
      <c r="AU408" s="239" t="s">
        <v>85</v>
      </c>
      <c r="AY408" s="18" t="s">
        <v>264</v>
      </c>
      <c r="BE408" s="240">
        <f>IF(N408="základní",J408,0)</f>
        <v>0</v>
      </c>
      <c r="BF408" s="240">
        <f>IF(N408="snížená",J408,0)</f>
        <v>0</v>
      </c>
      <c r="BG408" s="240">
        <f>IF(N408="zákl. přenesená",J408,0)</f>
        <v>0</v>
      </c>
      <c r="BH408" s="240">
        <f>IF(N408="sníž. přenesená",J408,0)</f>
        <v>0</v>
      </c>
      <c r="BI408" s="240">
        <f>IF(N408="nulová",J408,0)</f>
        <v>0</v>
      </c>
      <c r="BJ408" s="18" t="s">
        <v>83</v>
      </c>
      <c r="BK408" s="240">
        <f>ROUND(I408*H408,2)</f>
        <v>0</v>
      </c>
      <c r="BL408" s="18" t="s">
        <v>271</v>
      </c>
      <c r="BM408" s="239" t="s">
        <v>736</v>
      </c>
    </row>
    <row r="409" s="15" customFormat="1">
      <c r="A409" s="15"/>
      <c r="B409" s="264"/>
      <c r="C409" s="265"/>
      <c r="D409" s="243" t="s">
        <v>273</v>
      </c>
      <c r="E409" s="266" t="s">
        <v>1</v>
      </c>
      <c r="F409" s="267" t="s">
        <v>737</v>
      </c>
      <c r="G409" s="265"/>
      <c r="H409" s="266" t="s">
        <v>1</v>
      </c>
      <c r="I409" s="268"/>
      <c r="J409" s="265"/>
      <c r="K409" s="265"/>
      <c r="L409" s="269"/>
      <c r="M409" s="270"/>
      <c r="N409" s="271"/>
      <c r="O409" s="271"/>
      <c r="P409" s="271"/>
      <c r="Q409" s="271"/>
      <c r="R409" s="271"/>
      <c r="S409" s="271"/>
      <c r="T409" s="272"/>
      <c r="U409" s="15"/>
      <c r="V409" s="15"/>
      <c r="W409" s="15"/>
      <c r="X409" s="15"/>
      <c r="Y409" s="15"/>
      <c r="Z409" s="15"/>
      <c r="AA409" s="15"/>
      <c r="AB409" s="15"/>
      <c r="AC409" s="15"/>
      <c r="AD409" s="15"/>
      <c r="AE409" s="15"/>
      <c r="AT409" s="273" t="s">
        <v>273</v>
      </c>
      <c r="AU409" s="273" t="s">
        <v>85</v>
      </c>
      <c r="AV409" s="15" t="s">
        <v>83</v>
      </c>
      <c r="AW409" s="15" t="s">
        <v>32</v>
      </c>
      <c r="AX409" s="15" t="s">
        <v>76</v>
      </c>
      <c r="AY409" s="273" t="s">
        <v>264</v>
      </c>
    </row>
    <row r="410" s="13" customFormat="1">
      <c r="A410" s="13"/>
      <c r="B410" s="241"/>
      <c r="C410" s="242"/>
      <c r="D410" s="243" t="s">
        <v>273</v>
      </c>
      <c r="E410" s="244" t="s">
        <v>1</v>
      </c>
      <c r="F410" s="245" t="s">
        <v>738</v>
      </c>
      <c r="G410" s="242"/>
      <c r="H410" s="246">
        <v>204.96700000000001</v>
      </c>
      <c r="I410" s="247"/>
      <c r="J410" s="242"/>
      <c r="K410" s="242"/>
      <c r="L410" s="248"/>
      <c r="M410" s="249"/>
      <c r="N410" s="250"/>
      <c r="O410" s="250"/>
      <c r="P410" s="250"/>
      <c r="Q410" s="250"/>
      <c r="R410" s="250"/>
      <c r="S410" s="250"/>
      <c r="T410" s="251"/>
      <c r="U410" s="13"/>
      <c r="V410" s="13"/>
      <c r="W410" s="13"/>
      <c r="X410" s="13"/>
      <c r="Y410" s="13"/>
      <c r="Z410" s="13"/>
      <c r="AA410" s="13"/>
      <c r="AB410" s="13"/>
      <c r="AC410" s="13"/>
      <c r="AD410" s="13"/>
      <c r="AE410" s="13"/>
      <c r="AT410" s="252" t="s">
        <v>273</v>
      </c>
      <c r="AU410" s="252" t="s">
        <v>85</v>
      </c>
      <c r="AV410" s="13" t="s">
        <v>85</v>
      </c>
      <c r="AW410" s="13" t="s">
        <v>32</v>
      </c>
      <c r="AX410" s="13" t="s">
        <v>76</v>
      </c>
      <c r="AY410" s="252" t="s">
        <v>264</v>
      </c>
    </row>
    <row r="411" s="16" customFormat="1">
      <c r="A411" s="16"/>
      <c r="B411" s="284"/>
      <c r="C411" s="285"/>
      <c r="D411" s="243" t="s">
        <v>273</v>
      </c>
      <c r="E411" s="286" t="s">
        <v>1</v>
      </c>
      <c r="F411" s="287" t="s">
        <v>325</v>
      </c>
      <c r="G411" s="285"/>
      <c r="H411" s="288">
        <v>204.96700000000001</v>
      </c>
      <c r="I411" s="289"/>
      <c r="J411" s="285"/>
      <c r="K411" s="285"/>
      <c r="L411" s="290"/>
      <c r="M411" s="291"/>
      <c r="N411" s="292"/>
      <c r="O411" s="292"/>
      <c r="P411" s="292"/>
      <c r="Q411" s="292"/>
      <c r="R411" s="292"/>
      <c r="S411" s="292"/>
      <c r="T411" s="293"/>
      <c r="U411" s="16"/>
      <c r="V411" s="16"/>
      <c r="W411" s="16"/>
      <c r="X411" s="16"/>
      <c r="Y411" s="16"/>
      <c r="Z411" s="16"/>
      <c r="AA411" s="16"/>
      <c r="AB411" s="16"/>
      <c r="AC411" s="16"/>
      <c r="AD411" s="16"/>
      <c r="AE411" s="16"/>
      <c r="AT411" s="294" t="s">
        <v>273</v>
      </c>
      <c r="AU411" s="294" t="s">
        <v>85</v>
      </c>
      <c r="AV411" s="16" t="s">
        <v>96</v>
      </c>
      <c r="AW411" s="16" t="s">
        <v>32</v>
      </c>
      <c r="AX411" s="16" t="s">
        <v>76</v>
      </c>
      <c r="AY411" s="294" t="s">
        <v>264</v>
      </c>
    </row>
    <row r="412" s="13" customFormat="1">
      <c r="A412" s="13"/>
      <c r="B412" s="241"/>
      <c r="C412" s="242"/>
      <c r="D412" s="243" t="s">
        <v>273</v>
      </c>
      <c r="E412" s="244" t="s">
        <v>1</v>
      </c>
      <c r="F412" s="245" t="s">
        <v>739</v>
      </c>
      <c r="G412" s="242"/>
      <c r="H412" s="246">
        <v>76.135999999999996</v>
      </c>
      <c r="I412" s="247"/>
      <c r="J412" s="242"/>
      <c r="K412" s="242"/>
      <c r="L412" s="248"/>
      <c r="M412" s="249"/>
      <c r="N412" s="250"/>
      <c r="O412" s="250"/>
      <c r="P412" s="250"/>
      <c r="Q412" s="250"/>
      <c r="R412" s="250"/>
      <c r="S412" s="250"/>
      <c r="T412" s="251"/>
      <c r="U412" s="13"/>
      <c r="V412" s="13"/>
      <c r="W412" s="13"/>
      <c r="X412" s="13"/>
      <c r="Y412" s="13"/>
      <c r="Z412" s="13"/>
      <c r="AA412" s="13"/>
      <c r="AB412" s="13"/>
      <c r="AC412" s="13"/>
      <c r="AD412" s="13"/>
      <c r="AE412" s="13"/>
      <c r="AT412" s="252" t="s">
        <v>273</v>
      </c>
      <c r="AU412" s="252" t="s">
        <v>85</v>
      </c>
      <c r="AV412" s="13" t="s">
        <v>85</v>
      </c>
      <c r="AW412" s="13" t="s">
        <v>32</v>
      </c>
      <c r="AX412" s="13" t="s">
        <v>76</v>
      </c>
      <c r="AY412" s="252" t="s">
        <v>264</v>
      </c>
    </row>
    <row r="413" s="14" customFormat="1">
      <c r="A413" s="14"/>
      <c r="B413" s="253"/>
      <c r="C413" s="254"/>
      <c r="D413" s="243" t="s">
        <v>273</v>
      </c>
      <c r="E413" s="255" t="s">
        <v>1</v>
      </c>
      <c r="F413" s="256" t="s">
        <v>275</v>
      </c>
      <c r="G413" s="254"/>
      <c r="H413" s="257">
        <v>281.10300000000001</v>
      </c>
      <c r="I413" s="258"/>
      <c r="J413" s="254"/>
      <c r="K413" s="254"/>
      <c r="L413" s="259"/>
      <c r="M413" s="260"/>
      <c r="N413" s="261"/>
      <c r="O413" s="261"/>
      <c r="P413" s="261"/>
      <c r="Q413" s="261"/>
      <c r="R413" s="261"/>
      <c r="S413" s="261"/>
      <c r="T413" s="262"/>
      <c r="U413" s="14"/>
      <c r="V413" s="14"/>
      <c r="W413" s="14"/>
      <c r="X413" s="14"/>
      <c r="Y413" s="14"/>
      <c r="Z413" s="14"/>
      <c r="AA413" s="14"/>
      <c r="AB413" s="14"/>
      <c r="AC413" s="14"/>
      <c r="AD413" s="14"/>
      <c r="AE413" s="14"/>
      <c r="AT413" s="263" t="s">
        <v>273</v>
      </c>
      <c r="AU413" s="263" t="s">
        <v>85</v>
      </c>
      <c r="AV413" s="14" t="s">
        <v>271</v>
      </c>
      <c r="AW413" s="14" t="s">
        <v>32</v>
      </c>
      <c r="AX413" s="14" t="s">
        <v>83</v>
      </c>
      <c r="AY413" s="263" t="s">
        <v>264</v>
      </c>
    </row>
    <row r="414" s="2" customFormat="1" ht="21.75" customHeight="1">
      <c r="A414" s="39"/>
      <c r="B414" s="40"/>
      <c r="C414" s="228" t="s">
        <v>740</v>
      </c>
      <c r="D414" s="228" t="s">
        <v>266</v>
      </c>
      <c r="E414" s="229" t="s">
        <v>741</v>
      </c>
      <c r="F414" s="230" t="s">
        <v>742</v>
      </c>
      <c r="G414" s="231" t="s">
        <v>318</v>
      </c>
      <c r="H414" s="232">
        <v>12649.635</v>
      </c>
      <c r="I414" s="233"/>
      <c r="J414" s="234">
        <f>ROUND(I414*H414,2)</f>
        <v>0</v>
      </c>
      <c r="K414" s="230" t="s">
        <v>270</v>
      </c>
      <c r="L414" s="45"/>
      <c r="M414" s="235" t="s">
        <v>1</v>
      </c>
      <c r="N414" s="236" t="s">
        <v>41</v>
      </c>
      <c r="O414" s="92"/>
      <c r="P414" s="237">
        <f>O414*H414</f>
        <v>0</v>
      </c>
      <c r="Q414" s="237">
        <v>0</v>
      </c>
      <c r="R414" s="237">
        <f>Q414*H414</f>
        <v>0</v>
      </c>
      <c r="S414" s="237">
        <v>0</v>
      </c>
      <c r="T414" s="238">
        <f>S414*H414</f>
        <v>0</v>
      </c>
      <c r="U414" s="39"/>
      <c r="V414" s="39"/>
      <c r="W414" s="39"/>
      <c r="X414" s="39"/>
      <c r="Y414" s="39"/>
      <c r="Z414" s="39"/>
      <c r="AA414" s="39"/>
      <c r="AB414" s="39"/>
      <c r="AC414" s="39"/>
      <c r="AD414" s="39"/>
      <c r="AE414" s="39"/>
      <c r="AR414" s="239" t="s">
        <v>271</v>
      </c>
      <c r="AT414" s="239" t="s">
        <v>266</v>
      </c>
      <c r="AU414" s="239" t="s">
        <v>85</v>
      </c>
      <c r="AY414" s="18" t="s">
        <v>264</v>
      </c>
      <c r="BE414" s="240">
        <f>IF(N414="základní",J414,0)</f>
        <v>0</v>
      </c>
      <c r="BF414" s="240">
        <f>IF(N414="snížená",J414,0)</f>
        <v>0</v>
      </c>
      <c r="BG414" s="240">
        <f>IF(N414="zákl. přenesená",J414,0)</f>
        <v>0</v>
      </c>
      <c r="BH414" s="240">
        <f>IF(N414="sníž. přenesená",J414,0)</f>
        <v>0</v>
      </c>
      <c r="BI414" s="240">
        <f>IF(N414="nulová",J414,0)</f>
        <v>0</v>
      </c>
      <c r="BJ414" s="18" t="s">
        <v>83</v>
      </c>
      <c r="BK414" s="240">
        <f>ROUND(I414*H414,2)</f>
        <v>0</v>
      </c>
      <c r="BL414" s="18" t="s">
        <v>271</v>
      </c>
      <c r="BM414" s="239" t="s">
        <v>743</v>
      </c>
    </row>
    <row r="415" s="13" customFormat="1">
      <c r="A415" s="13"/>
      <c r="B415" s="241"/>
      <c r="C415" s="242"/>
      <c r="D415" s="243" t="s">
        <v>273</v>
      </c>
      <c r="E415" s="242"/>
      <c r="F415" s="245" t="s">
        <v>744</v>
      </c>
      <c r="G415" s="242"/>
      <c r="H415" s="246">
        <v>12649.635</v>
      </c>
      <c r="I415" s="247"/>
      <c r="J415" s="242"/>
      <c r="K415" s="242"/>
      <c r="L415" s="248"/>
      <c r="M415" s="249"/>
      <c r="N415" s="250"/>
      <c r="O415" s="250"/>
      <c r="P415" s="250"/>
      <c r="Q415" s="250"/>
      <c r="R415" s="250"/>
      <c r="S415" s="250"/>
      <c r="T415" s="251"/>
      <c r="U415" s="13"/>
      <c r="V415" s="13"/>
      <c r="W415" s="13"/>
      <c r="X415" s="13"/>
      <c r="Y415" s="13"/>
      <c r="Z415" s="13"/>
      <c r="AA415" s="13"/>
      <c r="AB415" s="13"/>
      <c r="AC415" s="13"/>
      <c r="AD415" s="13"/>
      <c r="AE415" s="13"/>
      <c r="AT415" s="252" t="s">
        <v>273</v>
      </c>
      <c r="AU415" s="252" t="s">
        <v>85</v>
      </c>
      <c r="AV415" s="13" t="s">
        <v>85</v>
      </c>
      <c r="AW415" s="13" t="s">
        <v>4</v>
      </c>
      <c r="AX415" s="13" t="s">
        <v>83</v>
      </c>
      <c r="AY415" s="252" t="s">
        <v>264</v>
      </c>
    </row>
    <row r="416" s="2" customFormat="1" ht="21.75" customHeight="1">
      <c r="A416" s="39"/>
      <c r="B416" s="40"/>
      <c r="C416" s="228" t="s">
        <v>745</v>
      </c>
      <c r="D416" s="228" t="s">
        <v>266</v>
      </c>
      <c r="E416" s="229" t="s">
        <v>746</v>
      </c>
      <c r="F416" s="230" t="s">
        <v>747</v>
      </c>
      <c r="G416" s="231" t="s">
        <v>318</v>
      </c>
      <c r="H416" s="232">
        <v>281.10300000000001</v>
      </c>
      <c r="I416" s="233"/>
      <c r="J416" s="234">
        <f>ROUND(I416*H416,2)</f>
        <v>0</v>
      </c>
      <c r="K416" s="230" t="s">
        <v>270</v>
      </c>
      <c r="L416" s="45"/>
      <c r="M416" s="235" t="s">
        <v>1</v>
      </c>
      <c r="N416" s="236" t="s">
        <v>41</v>
      </c>
      <c r="O416" s="92"/>
      <c r="P416" s="237">
        <f>O416*H416</f>
        <v>0</v>
      </c>
      <c r="Q416" s="237">
        <v>0</v>
      </c>
      <c r="R416" s="237">
        <f>Q416*H416</f>
        <v>0</v>
      </c>
      <c r="S416" s="237">
        <v>0</v>
      </c>
      <c r="T416" s="238">
        <f>S416*H416</f>
        <v>0</v>
      </c>
      <c r="U416" s="39"/>
      <c r="V416" s="39"/>
      <c r="W416" s="39"/>
      <c r="X416" s="39"/>
      <c r="Y416" s="39"/>
      <c r="Z416" s="39"/>
      <c r="AA416" s="39"/>
      <c r="AB416" s="39"/>
      <c r="AC416" s="39"/>
      <c r="AD416" s="39"/>
      <c r="AE416" s="39"/>
      <c r="AR416" s="239" t="s">
        <v>271</v>
      </c>
      <c r="AT416" s="239" t="s">
        <v>266</v>
      </c>
      <c r="AU416" s="239" t="s">
        <v>85</v>
      </c>
      <c r="AY416" s="18" t="s">
        <v>264</v>
      </c>
      <c r="BE416" s="240">
        <f>IF(N416="základní",J416,0)</f>
        <v>0</v>
      </c>
      <c r="BF416" s="240">
        <f>IF(N416="snížená",J416,0)</f>
        <v>0</v>
      </c>
      <c r="BG416" s="240">
        <f>IF(N416="zákl. přenesená",J416,0)</f>
        <v>0</v>
      </c>
      <c r="BH416" s="240">
        <f>IF(N416="sníž. přenesená",J416,0)</f>
        <v>0</v>
      </c>
      <c r="BI416" s="240">
        <f>IF(N416="nulová",J416,0)</f>
        <v>0</v>
      </c>
      <c r="BJ416" s="18" t="s">
        <v>83</v>
      </c>
      <c r="BK416" s="240">
        <f>ROUND(I416*H416,2)</f>
        <v>0</v>
      </c>
      <c r="BL416" s="18" t="s">
        <v>271</v>
      </c>
      <c r="BM416" s="239" t="s">
        <v>748</v>
      </c>
    </row>
    <row r="417" s="15" customFormat="1">
      <c r="A417" s="15"/>
      <c r="B417" s="264"/>
      <c r="C417" s="265"/>
      <c r="D417" s="243" t="s">
        <v>273</v>
      </c>
      <c r="E417" s="266" t="s">
        <v>1</v>
      </c>
      <c r="F417" s="267" t="s">
        <v>737</v>
      </c>
      <c r="G417" s="265"/>
      <c r="H417" s="266" t="s">
        <v>1</v>
      </c>
      <c r="I417" s="268"/>
      <c r="J417" s="265"/>
      <c r="K417" s="265"/>
      <c r="L417" s="269"/>
      <c r="M417" s="270"/>
      <c r="N417" s="271"/>
      <c r="O417" s="271"/>
      <c r="P417" s="271"/>
      <c r="Q417" s="271"/>
      <c r="R417" s="271"/>
      <c r="S417" s="271"/>
      <c r="T417" s="272"/>
      <c r="U417" s="15"/>
      <c r="V417" s="15"/>
      <c r="W417" s="15"/>
      <c r="X417" s="15"/>
      <c r="Y417" s="15"/>
      <c r="Z417" s="15"/>
      <c r="AA417" s="15"/>
      <c r="AB417" s="15"/>
      <c r="AC417" s="15"/>
      <c r="AD417" s="15"/>
      <c r="AE417" s="15"/>
      <c r="AT417" s="273" t="s">
        <v>273</v>
      </c>
      <c r="AU417" s="273" t="s">
        <v>85</v>
      </c>
      <c r="AV417" s="15" t="s">
        <v>83</v>
      </c>
      <c r="AW417" s="15" t="s">
        <v>32</v>
      </c>
      <c r="AX417" s="15" t="s">
        <v>76</v>
      </c>
      <c r="AY417" s="273" t="s">
        <v>264</v>
      </c>
    </row>
    <row r="418" s="13" customFormat="1">
      <c r="A418" s="13"/>
      <c r="B418" s="241"/>
      <c r="C418" s="242"/>
      <c r="D418" s="243" t="s">
        <v>273</v>
      </c>
      <c r="E418" s="244" t="s">
        <v>1</v>
      </c>
      <c r="F418" s="245" t="s">
        <v>738</v>
      </c>
      <c r="G418" s="242"/>
      <c r="H418" s="246">
        <v>204.96700000000001</v>
      </c>
      <c r="I418" s="247"/>
      <c r="J418" s="242"/>
      <c r="K418" s="242"/>
      <c r="L418" s="248"/>
      <c r="M418" s="249"/>
      <c r="N418" s="250"/>
      <c r="O418" s="250"/>
      <c r="P418" s="250"/>
      <c r="Q418" s="250"/>
      <c r="R418" s="250"/>
      <c r="S418" s="250"/>
      <c r="T418" s="251"/>
      <c r="U418" s="13"/>
      <c r="V418" s="13"/>
      <c r="W418" s="13"/>
      <c r="X418" s="13"/>
      <c r="Y418" s="13"/>
      <c r="Z418" s="13"/>
      <c r="AA418" s="13"/>
      <c r="AB418" s="13"/>
      <c r="AC418" s="13"/>
      <c r="AD418" s="13"/>
      <c r="AE418" s="13"/>
      <c r="AT418" s="252" t="s">
        <v>273</v>
      </c>
      <c r="AU418" s="252" t="s">
        <v>85</v>
      </c>
      <c r="AV418" s="13" t="s">
        <v>85</v>
      </c>
      <c r="AW418" s="13" t="s">
        <v>32</v>
      </c>
      <c r="AX418" s="13" t="s">
        <v>76</v>
      </c>
      <c r="AY418" s="252" t="s">
        <v>264</v>
      </c>
    </row>
    <row r="419" s="16" customFormat="1">
      <c r="A419" s="16"/>
      <c r="B419" s="284"/>
      <c r="C419" s="285"/>
      <c r="D419" s="243" t="s">
        <v>273</v>
      </c>
      <c r="E419" s="286" t="s">
        <v>1</v>
      </c>
      <c r="F419" s="287" t="s">
        <v>325</v>
      </c>
      <c r="G419" s="285"/>
      <c r="H419" s="288">
        <v>204.96700000000001</v>
      </c>
      <c r="I419" s="289"/>
      <c r="J419" s="285"/>
      <c r="K419" s="285"/>
      <c r="L419" s="290"/>
      <c r="M419" s="291"/>
      <c r="N419" s="292"/>
      <c r="O419" s="292"/>
      <c r="P419" s="292"/>
      <c r="Q419" s="292"/>
      <c r="R419" s="292"/>
      <c r="S419" s="292"/>
      <c r="T419" s="293"/>
      <c r="U419" s="16"/>
      <c r="V419" s="16"/>
      <c r="W419" s="16"/>
      <c r="X419" s="16"/>
      <c r="Y419" s="16"/>
      <c r="Z419" s="16"/>
      <c r="AA419" s="16"/>
      <c r="AB419" s="16"/>
      <c r="AC419" s="16"/>
      <c r="AD419" s="16"/>
      <c r="AE419" s="16"/>
      <c r="AT419" s="294" t="s">
        <v>273</v>
      </c>
      <c r="AU419" s="294" t="s">
        <v>85</v>
      </c>
      <c r="AV419" s="16" t="s">
        <v>96</v>
      </c>
      <c r="AW419" s="16" t="s">
        <v>32</v>
      </c>
      <c r="AX419" s="16" t="s">
        <v>76</v>
      </c>
      <c r="AY419" s="294" t="s">
        <v>264</v>
      </c>
    </row>
    <row r="420" s="13" customFormat="1">
      <c r="A420" s="13"/>
      <c r="B420" s="241"/>
      <c r="C420" s="242"/>
      <c r="D420" s="243" t="s">
        <v>273</v>
      </c>
      <c r="E420" s="244" t="s">
        <v>1</v>
      </c>
      <c r="F420" s="245" t="s">
        <v>739</v>
      </c>
      <c r="G420" s="242"/>
      <c r="H420" s="246">
        <v>76.135999999999996</v>
      </c>
      <c r="I420" s="247"/>
      <c r="J420" s="242"/>
      <c r="K420" s="242"/>
      <c r="L420" s="248"/>
      <c r="M420" s="249"/>
      <c r="N420" s="250"/>
      <c r="O420" s="250"/>
      <c r="P420" s="250"/>
      <c r="Q420" s="250"/>
      <c r="R420" s="250"/>
      <c r="S420" s="250"/>
      <c r="T420" s="251"/>
      <c r="U420" s="13"/>
      <c r="V420" s="13"/>
      <c r="W420" s="13"/>
      <c r="X420" s="13"/>
      <c r="Y420" s="13"/>
      <c r="Z420" s="13"/>
      <c r="AA420" s="13"/>
      <c r="AB420" s="13"/>
      <c r="AC420" s="13"/>
      <c r="AD420" s="13"/>
      <c r="AE420" s="13"/>
      <c r="AT420" s="252" t="s">
        <v>273</v>
      </c>
      <c r="AU420" s="252" t="s">
        <v>85</v>
      </c>
      <c r="AV420" s="13" t="s">
        <v>85</v>
      </c>
      <c r="AW420" s="13" t="s">
        <v>32</v>
      </c>
      <c r="AX420" s="13" t="s">
        <v>76</v>
      </c>
      <c r="AY420" s="252" t="s">
        <v>264</v>
      </c>
    </row>
    <row r="421" s="14" customFormat="1">
      <c r="A421" s="14"/>
      <c r="B421" s="253"/>
      <c r="C421" s="254"/>
      <c r="D421" s="243" t="s">
        <v>273</v>
      </c>
      <c r="E421" s="255" t="s">
        <v>1</v>
      </c>
      <c r="F421" s="256" t="s">
        <v>275</v>
      </c>
      <c r="G421" s="254"/>
      <c r="H421" s="257">
        <v>281.10300000000001</v>
      </c>
      <c r="I421" s="258"/>
      <c r="J421" s="254"/>
      <c r="K421" s="254"/>
      <c r="L421" s="259"/>
      <c r="M421" s="260"/>
      <c r="N421" s="261"/>
      <c r="O421" s="261"/>
      <c r="P421" s="261"/>
      <c r="Q421" s="261"/>
      <c r="R421" s="261"/>
      <c r="S421" s="261"/>
      <c r="T421" s="262"/>
      <c r="U421" s="14"/>
      <c r="V421" s="14"/>
      <c r="W421" s="14"/>
      <c r="X421" s="14"/>
      <c r="Y421" s="14"/>
      <c r="Z421" s="14"/>
      <c r="AA421" s="14"/>
      <c r="AB421" s="14"/>
      <c r="AC421" s="14"/>
      <c r="AD421" s="14"/>
      <c r="AE421" s="14"/>
      <c r="AT421" s="263" t="s">
        <v>273</v>
      </c>
      <c r="AU421" s="263" t="s">
        <v>85</v>
      </c>
      <c r="AV421" s="14" t="s">
        <v>271</v>
      </c>
      <c r="AW421" s="14" t="s">
        <v>32</v>
      </c>
      <c r="AX421" s="14" t="s">
        <v>83</v>
      </c>
      <c r="AY421" s="263" t="s">
        <v>264</v>
      </c>
    </row>
    <row r="422" s="2" customFormat="1" ht="16.5" customHeight="1">
      <c r="A422" s="39"/>
      <c r="B422" s="40"/>
      <c r="C422" s="228" t="s">
        <v>749</v>
      </c>
      <c r="D422" s="228" t="s">
        <v>266</v>
      </c>
      <c r="E422" s="229" t="s">
        <v>750</v>
      </c>
      <c r="F422" s="230" t="s">
        <v>751</v>
      </c>
      <c r="G422" s="231" t="s">
        <v>318</v>
      </c>
      <c r="H422" s="232">
        <v>281.10300000000001</v>
      </c>
      <c r="I422" s="233"/>
      <c r="J422" s="234">
        <f>ROUND(I422*H422,2)</f>
        <v>0</v>
      </c>
      <c r="K422" s="230" t="s">
        <v>270</v>
      </c>
      <c r="L422" s="45"/>
      <c r="M422" s="235" t="s">
        <v>1</v>
      </c>
      <c r="N422" s="236" t="s">
        <v>41</v>
      </c>
      <c r="O422" s="92"/>
      <c r="P422" s="237">
        <f>O422*H422</f>
        <v>0</v>
      </c>
      <c r="Q422" s="237">
        <v>0</v>
      </c>
      <c r="R422" s="237">
        <f>Q422*H422</f>
        <v>0</v>
      </c>
      <c r="S422" s="237">
        <v>0</v>
      </c>
      <c r="T422" s="238">
        <f>S422*H422</f>
        <v>0</v>
      </c>
      <c r="U422" s="39"/>
      <c r="V422" s="39"/>
      <c r="W422" s="39"/>
      <c r="X422" s="39"/>
      <c r="Y422" s="39"/>
      <c r="Z422" s="39"/>
      <c r="AA422" s="39"/>
      <c r="AB422" s="39"/>
      <c r="AC422" s="39"/>
      <c r="AD422" s="39"/>
      <c r="AE422" s="39"/>
      <c r="AR422" s="239" t="s">
        <v>271</v>
      </c>
      <c r="AT422" s="239" t="s">
        <v>266</v>
      </c>
      <c r="AU422" s="239" t="s">
        <v>85</v>
      </c>
      <c r="AY422" s="18" t="s">
        <v>264</v>
      </c>
      <c r="BE422" s="240">
        <f>IF(N422="základní",J422,0)</f>
        <v>0</v>
      </c>
      <c r="BF422" s="240">
        <f>IF(N422="snížená",J422,0)</f>
        <v>0</v>
      </c>
      <c r="BG422" s="240">
        <f>IF(N422="zákl. přenesená",J422,0)</f>
        <v>0</v>
      </c>
      <c r="BH422" s="240">
        <f>IF(N422="sníž. přenesená",J422,0)</f>
        <v>0</v>
      </c>
      <c r="BI422" s="240">
        <f>IF(N422="nulová",J422,0)</f>
        <v>0</v>
      </c>
      <c r="BJ422" s="18" t="s">
        <v>83</v>
      </c>
      <c r="BK422" s="240">
        <f>ROUND(I422*H422,2)</f>
        <v>0</v>
      </c>
      <c r="BL422" s="18" t="s">
        <v>271</v>
      </c>
      <c r="BM422" s="239" t="s">
        <v>752</v>
      </c>
    </row>
    <row r="423" s="15" customFormat="1">
      <c r="A423" s="15"/>
      <c r="B423" s="264"/>
      <c r="C423" s="265"/>
      <c r="D423" s="243" t="s">
        <v>273</v>
      </c>
      <c r="E423" s="266" t="s">
        <v>1</v>
      </c>
      <c r="F423" s="267" t="s">
        <v>737</v>
      </c>
      <c r="G423" s="265"/>
      <c r="H423" s="266" t="s">
        <v>1</v>
      </c>
      <c r="I423" s="268"/>
      <c r="J423" s="265"/>
      <c r="K423" s="265"/>
      <c r="L423" s="269"/>
      <c r="M423" s="270"/>
      <c r="N423" s="271"/>
      <c r="O423" s="271"/>
      <c r="P423" s="271"/>
      <c r="Q423" s="271"/>
      <c r="R423" s="271"/>
      <c r="S423" s="271"/>
      <c r="T423" s="272"/>
      <c r="U423" s="15"/>
      <c r="V423" s="15"/>
      <c r="W423" s="15"/>
      <c r="X423" s="15"/>
      <c r="Y423" s="15"/>
      <c r="Z423" s="15"/>
      <c r="AA423" s="15"/>
      <c r="AB423" s="15"/>
      <c r="AC423" s="15"/>
      <c r="AD423" s="15"/>
      <c r="AE423" s="15"/>
      <c r="AT423" s="273" t="s">
        <v>273</v>
      </c>
      <c r="AU423" s="273" t="s">
        <v>85</v>
      </c>
      <c r="AV423" s="15" t="s">
        <v>83</v>
      </c>
      <c r="AW423" s="15" t="s">
        <v>32</v>
      </c>
      <c r="AX423" s="15" t="s">
        <v>76</v>
      </c>
      <c r="AY423" s="273" t="s">
        <v>264</v>
      </c>
    </row>
    <row r="424" s="13" customFormat="1">
      <c r="A424" s="13"/>
      <c r="B424" s="241"/>
      <c r="C424" s="242"/>
      <c r="D424" s="243" t="s">
        <v>273</v>
      </c>
      <c r="E424" s="244" t="s">
        <v>1</v>
      </c>
      <c r="F424" s="245" t="s">
        <v>738</v>
      </c>
      <c r="G424" s="242"/>
      <c r="H424" s="246">
        <v>204.96700000000001</v>
      </c>
      <c r="I424" s="247"/>
      <c r="J424" s="242"/>
      <c r="K424" s="242"/>
      <c r="L424" s="248"/>
      <c r="M424" s="249"/>
      <c r="N424" s="250"/>
      <c r="O424" s="250"/>
      <c r="P424" s="250"/>
      <c r="Q424" s="250"/>
      <c r="R424" s="250"/>
      <c r="S424" s="250"/>
      <c r="T424" s="251"/>
      <c r="U424" s="13"/>
      <c r="V424" s="13"/>
      <c r="W424" s="13"/>
      <c r="X424" s="13"/>
      <c r="Y424" s="13"/>
      <c r="Z424" s="13"/>
      <c r="AA424" s="13"/>
      <c r="AB424" s="13"/>
      <c r="AC424" s="13"/>
      <c r="AD424" s="13"/>
      <c r="AE424" s="13"/>
      <c r="AT424" s="252" t="s">
        <v>273</v>
      </c>
      <c r="AU424" s="252" t="s">
        <v>85</v>
      </c>
      <c r="AV424" s="13" t="s">
        <v>85</v>
      </c>
      <c r="AW424" s="13" t="s">
        <v>32</v>
      </c>
      <c r="AX424" s="13" t="s">
        <v>76</v>
      </c>
      <c r="AY424" s="252" t="s">
        <v>264</v>
      </c>
    </row>
    <row r="425" s="16" customFormat="1">
      <c r="A425" s="16"/>
      <c r="B425" s="284"/>
      <c r="C425" s="285"/>
      <c r="D425" s="243" t="s">
        <v>273</v>
      </c>
      <c r="E425" s="286" t="s">
        <v>1</v>
      </c>
      <c r="F425" s="287" t="s">
        <v>325</v>
      </c>
      <c r="G425" s="285"/>
      <c r="H425" s="288">
        <v>204.96700000000001</v>
      </c>
      <c r="I425" s="289"/>
      <c r="J425" s="285"/>
      <c r="K425" s="285"/>
      <c r="L425" s="290"/>
      <c r="M425" s="291"/>
      <c r="N425" s="292"/>
      <c r="O425" s="292"/>
      <c r="P425" s="292"/>
      <c r="Q425" s="292"/>
      <c r="R425" s="292"/>
      <c r="S425" s="292"/>
      <c r="T425" s="293"/>
      <c r="U425" s="16"/>
      <c r="V425" s="16"/>
      <c r="W425" s="16"/>
      <c r="X425" s="16"/>
      <c r="Y425" s="16"/>
      <c r="Z425" s="16"/>
      <c r="AA425" s="16"/>
      <c r="AB425" s="16"/>
      <c r="AC425" s="16"/>
      <c r="AD425" s="16"/>
      <c r="AE425" s="16"/>
      <c r="AT425" s="294" t="s">
        <v>273</v>
      </c>
      <c r="AU425" s="294" t="s">
        <v>85</v>
      </c>
      <c r="AV425" s="16" t="s">
        <v>96</v>
      </c>
      <c r="AW425" s="16" t="s">
        <v>32</v>
      </c>
      <c r="AX425" s="16" t="s">
        <v>76</v>
      </c>
      <c r="AY425" s="294" t="s">
        <v>264</v>
      </c>
    </row>
    <row r="426" s="13" customFormat="1">
      <c r="A426" s="13"/>
      <c r="B426" s="241"/>
      <c r="C426" s="242"/>
      <c r="D426" s="243" t="s">
        <v>273</v>
      </c>
      <c r="E426" s="244" t="s">
        <v>1</v>
      </c>
      <c r="F426" s="245" t="s">
        <v>739</v>
      </c>
      <c r="G426" s="242"/>
      <c r="H426" s="246">
        <v>76.135999999999996</v>
      </c>
      <c r="I426" s="247"/>
      <c r="J426" s="242"/>
      <c r="K426" s="242"/>
      <c r="L426" s="248"/>
      <c r="M426" s="249"/>
      <c r="N426" s="250"/>
      <c r="O426" s="250"/>
      <c r="P426" s="250"/>
      <c r="Q426" s="250"/>
      <c r="R426" s="250"/>
      <c r="S426" s="250"/>
      <c r="T426" s="251"/>
      <c r="U426" s="13"/>
      <c r="V426" s="13"/>
      <c r="W426" s="13"/>
      <c r="X426" s="13"/>
      <c r="Y426" s="13"/>
      <c r="Z426" s="13"/>
      <c r="AA426" s="13"/>
      <c r="AB426" s="13"/>
      <c r="AC426" s="13"/>
      <c r="AD426" s="13"/>
      <c r="AE426" s="13"/>
      <c r="AT426" s="252" t="s">
        <v>273</v>
      </c>
      <c r="AU426" s="252" t="s">
        <v>85</v>
      </c>
      <c r="AV426" s="13" t="s">
        <v>85</v>
      </c>
      <c r="AW426" s="13" t="s">
        <v>32</v>
      </c>
      <c r="AX426" s="13" t="s">
        <v>76</v>
      </c>
      <c r="AY426" s="252" t="s">
        <v>264</v>
      </c>
    </row>
    <row r="427" s="14" customFormat="1">
      <c r="A427" s="14"/>
      <c r="B427" s="253"/>
      <c r="C427" s="254"/>
      <c r="D427" s="243" t="s">
        <v>273</v>
      </c>
      <c r="E427" s="255" t="s">
        <v>1</v>
      </c>
      <c r="F427" s="256" t="s">
        <v>275</v>
      </c>
      <c r="G427" s="254"/>
      <c r="H427" s="257">
        <v>281.10300000000001</v>
      </c>
      <c r="I427" s="258"/>
      <c r="J427" s="254"/>
      <c r="K427" s="254"/>
      <c r="L427" s="259"/>
      <c r="M427" s="260"/>
      <c r="N427" s="261"/>
      <c r="O427" s="261"/>
      <c r="P427" s="261"/>
      <c r="Q427" s="261"/>
      <c r="R427" s="261"/>
      <c r="S427" s="261"/>
      <c r="T427" s="262"/>
      <c r="U427" s="14"/>
      <c r="V427" s="14"/>
      <c r="W427" s="14"/>
      <c r="X427" s="14"/>
      <c r="Y427" s="14"/>
      <c r="Z427" s="14"/>
      <c r="AA427" s="14"/>
      <c r="AB427" s="14"/>
      <c r="AC427" s="14"/>
      <c r="AD427" s="14"/>
      <c r="AE427" s="14"/>
      <c r="AT427" s="263" t="s">
        <v>273</v>
      </c>
      <c r="AU427" s="263" t="s">
        <v>85</v>
      </c>
      <c r="AV427" s="14" t="s">
        <v>271</v>
      </c>
      <c r="AW427" s="14" t="s">
        <v>32</v>
      </c>
      <c r="AX427" s="14" t="s">
        <v>83</v>
      </c>
      <c r="AY427" s="263" t="s">
        <v>264</v>
      </c>
    </row>
    <row r="428" s="2" customFormat="1" ht="16.5" customHeight="1">
      <c r="A428" s="39"/>
      <c r="B428" s="40"/>
      <c r="C428" s="228" t="s">
        <v>753</v>
      </c>
      <c r="D428" s="228" t="s">
        <v>266</v>
      </c>
      <c r="E428" s="229" t="s">
        <v>754</v>
      </c>
      <c r="F428" s="230" t="s">
        <v>755</v>
      </c>
      <c r="G428" s="231" t="s">
        <v>318</v>
      </c>
      <c r="H428" s="232">
        <v>12649.635</v>
      </c>
      <c r="I428" s="233"/>
      <c r="J428" s="234">
        <f>ROUND(I428*H428,2)</f>
        <v>0</v>
      </c>
      <c r="K428" s="230" t="s">
        <v>270</v>
      </c>
      <c r="L428" s="45"/>
      <c r="M428" s="235" t="s">
        <v>1</v>
      </c>
      <c r="N428" s="236" t="s">
        <v>41</v>
      </c>
      <c r="O428" s="92"/>
      <c r="P428" s="237">
        <f>O428*H428</f>
        <v>0</v>
      </c>
      <c r="Q428" s="237">
        <v>0</v>
      </c>
      <c r="R428" s="237">
        <f>Q428*H428</f>
        <v>0</v>
      </c>
      <c r="S428" s="237">
        <v>0</v>
      </c>
      <c r="T428" s="238">
        <f>S428*H428</f>
        <v>0</v>
      </c>
      <c r="U428" s="39"/>
      <c r="V428" s="39"/>
      <c r="W428" s="39"/>
      <c r="X428" s="39"/>
      <c r="Y428" s="39"/>
      <c r="Z428" s="39"/>
      <c r="AA428" s="39"/>
      <c r="AB428" s="39"/>
      <c r="AC428" s="39"/>
      <c r="AD428" s="39"/>
      <c r="AE428" s="39"/>
      <c r="AR428" s="239" t="s">
        <v>271</v>
      </c>
      <c r="AT428" s="239" t="s">
        <v>266</v>
      </c>
      <c r="AU428" s="239" t="s">
        <v>85</v>
      </c>
      <c r="AY428" s="18" t="s">
        <v>264</v>
      </c>
      <c r="BE428" s="240">
        <f>IF(N428="základní",J428,0)</f>
        <v>0</v>
      </c>
      <c r="BF428" s="240">
        <f>IF(N428="snížená",J428,0)</f>
        <v>0</v>
      </c>
      <c r="BG428" s="240">
        <f>IF(N428="zákl. přenesená",J428,0)</f>
        <v>0</v>
      </c>
      <c r="BH428" s="240">
        <f>IF(N428="sníž. přenesená",J428,0)</f>
        <v>0</v>
      </c>
      <c r="BI428" s="240">
        <f>IF(N428="nulová",J428,0)</f>
        <v>0</v>
      </c>
      <c r="BJ428" s="18" t="s">
        <v>83</v>
      </c>
      <c r="BK428" s="240">
        <f>ROUND(I428*H428,2)</f>
        <v>0</v>
      </c>
      <c r="BL428" s="18" t="s">
        <v>271</v>
      </c>
      <c r="BM428" s="239" t="s">
        <v>756</v>
      </c>
    </row>
    <row r="429" s="13" customFormat="1">
      <c r="A429" s="13"/>
      <c r="B429" s="241"/>
      <c r="C429" s="242"/>
      <c r="D429" s="243" t="s">
        <v>273</v>
      </c>
      <c r="E429" s="242"/>
      <c r="F429" s="245" t="s">
        <v>744</v>
      </c>
      <c r="G429" s="242"/>
      <c r="H429" s="246">
        <v>12649.635</v>
      </c>
      <c r="I429" s="247"/>
      <c r="J429" s="242"/>
      <c r="K429" s="242"/>
      <c r="L429" s="248"/>
      <c r="M429" s="249"/>
      <c r="N429" s="250"/>
      <c r="O429" s="250"/>
      <c r="P429" s="250"/>
      <c r="Q429" s="250"/>
      <c r="R429" s="250"/>
      <c r="S429" s="250"/>
      <c r="T429" s="251"/>
      <c r="U429" s="13"/>
      <c r="V429" s="13"/>
      <c r="W429" s="13"/>
      <c r="X429" s="13"/>
      <c r="Y429" s="13"/>
      <c r="Z429" s="13"/>
      <c r="AA429" s="13"/>
      <c r="AB429" s="13"/>
      <c r="AC429" s="13"/>
      <c r="AD429" s="13"/>
      <c r="AE429" s="13"/>
      <c r="AT429" s="252" t="s">
        <v>273</v>
      </c>
      <c r="AU429" s="252" t="s">
        <v>85</v>
      </c>
      <c r="AV429" s="13" t="s">
        <v>85</v>
      </c>
      <c r="AW429" s="13" t="s">
        <v>4</v>
      </c>
      <c r="AX429" s="13" t="s">
        <v>83</v>
      </c>
      <c r="AY429" s="252" t="s">
        <v>264</v>
      </c>
    </row>
    <row r="430" s="2" customFormat="1" ht="16.5" customHeight="1">
      <c r="A430" s="39"/>
      <c r="B430" s="40"/>
      <c r="C430" s="228" t="s">
        <v>757</v>
      </c>
      <c r="D430" s="228" t="s">
        <v>266</v>
      </c>
      <c r="E430" s="229" t="s">
        <v>758</v>
      </c>
      <c r="F430" s="230" t="s">
        <v>759</v>
      </c>
      <c r="G430" s="231" t="s">
        <v>318</v>
      </c>
      <c r="H430" s="232">
        <v>281.10300000000001</v>
      </c>
      <c r="I430" s="233"/>
      <c r="J430" s="234">
        <f>ROUND(I430*H430,2)</f>
        <v>0</v>
      </c>
      <c r="K430" s="230" t="s">
        <v>270</v>
      </c>
      <c r="L430" s="45"/>
      <c r="M430" s="235" t="s">
        <v>1</v>
      </c>
      <c r="N430" s="236" t="s">
        <v>41</v>
      </c>
      <c r="O430" s="92"/>
      <c r="P430" s="237">
        <f>O430*H430</f>
        <v>0</v>
      </c>
      <c r="Q430" s="237">
        <v>0</v>
      </c>
      <c r="R430" s="237">
        <f>Q430*H430</f>
        <v>0</v>
      </c>
      <c r="S430" s="237">
        <v>0</v>
      </c>
      <c r="T430" s="238">
        <f>S430*H430</f>
        <v>0</v>
      </c>
      <c r="U430" s="39"/>
      <c r="V430" s="39"/>
      <c r="W430" s="39"/>
      <c r="X430" s="39"/>
      <c r="Y430" s="39"/>
      <c r="Z430" s="39"/>
      <c r="AA430" s="39"/>
      <c r="AB430" s="39"/>
      <c r="AC430" s="39"/>
      <c r="AD430" s="39"/>
      <c r="AE430" s="39"/>
      <c r="AR430" s="239" t="s">
        <v>271</v>
      </c>
      <c r="AT430" s="239" t="s">
        <v>266</v>
      </c>
      <c r="AU430" s="239" t="s">
        <v>85</v>
      </c>
      <c r="AY430" s="18" t="s">
        <v>264</v>
      </c>
      <c r="BE430" s="240">
        <f>IF(N430="základní",J430,0)</f>
        <v>0</v>
      </c>
      <c r="BF430" s="240">
        <f>IF(N430="snížená",J430,0)</f>
        <v>0</v>
      </c>
      <c r="BG430" s="240">
        <f>IF(N430="zákl. přenesená",J430,0)</f>
        <v>0</v>
      </c>
      <c r="BH430" s="240">
        <f>IF(N430="sníž. přenesená",J430,0)</f>
        <v>0</v>
      </c>
      <c r="BI430" s="240">
        <f>IF(N430="nulová",J430,0)</f>
        <v>0</v>
      </c>
      <c r="BJ430" s="18" t="s">
        <v>83</v>
      </c>
      <c r="BK430" s="240">
        <f>ROUND(I430*H430,2)</f>
        <v>0</v>
      </c>
      <c r="BL430" s="18" t="s">
        <v>271</v>
      </c>
      <c r="BM430" s="239" t="s">
        <v>760</v>
      </c>
    </row>
    <row r="431" s="15" customFormat="1">
      <c r="A431" s="15"/>
      <c r="B431" s="264"/>
      <c r="C431" s="265"/>
      <c r="D431" s="243" t="s">
        <v>273</v>
      </c>
      <c r="E431" s="266" t="s">
        <v>1</v>
      </c>
      <c r="F431" s="267" t="s">
        <v>737</v>
      </c>
      <c r="G431" s="265"/>
      <c r="H431" s="266" t="s">
        <v>1</v>
      </c>
      <c r="I431" s="268"/>
      <c r="J431" s="265"/>
      <c r="K431" s="265"/>
      <c r="L431" s="269"/>
      <c r="M431" s="270"/>
      <c r="N431" s="271"/>
      <c r="O431" s="271"/>
      <c r="P431" s="271"/>
      <c r="Q431" s="271"/>
      <c r="R431" s="271"/>
      <c r="S431" s="271"/>
      <c r="T431" s="272"/>
      <c r="U431" s="15"/>
      <c r="V431" s="15"/>
      <c r="W431" s="15"/>
      <c r="X431" s="15"/>
      <c r="Y431" s="15"/>
      <c r="Z431" s="15"/>
      <c r="AA431" s="15"/>
      <c r="AB431" s="15"/>
      <c r="AC431" s="15"/>
      <c r="AD431" s="15"/>
      <c r="AE431" s="15"/>
      <c r="AT431" s="273" t="s">
        <v>273</v>
      </c>
      <c r="AU431" s="273" t="s">
        <v>85</v>
      </c>
      <c r="AV431" s="15" t="s">
        <v>83</v>
      </c>
      <c r="AW431" s="15" t="s">
        <v>32</v>
      </c>
      <c r="AX431" s="15" t="s">
        <v>76</v>
      </c>
      <c r="AY431" s="273" t="s">
        <v>264</v>
      </c>
    </row>
    <row r="432" s="13" customFormat="1">
      <c r="A432" s="13"/>
      <c r="B432" s="241"/>
      <c r="C432" s="242"/>
      <c r="D432" s="243" t="s">
        <v>273</v>
      </c>
      <c r="E432" s="244" t="s">
        <v>1</v>
      </c>
      <c r="F432" s="245" t="s">
        <v>738</v>
      </c>
      <c r="G432" s="242"/>
      <c r="H432" s="246">
        <v>204.96700000000001</v>
      </c>
      <c r="I432" s="247"/>
      <c r="J432" s="242"/>
      <c r="K432" s="242"/>
      <c r="L432" s="248"/>
      <c r="M432" s="249"/>
      <c r="N432" s="250"/>
      <c r="O432" s="250"/>
      <c r="P432" s="250"/>
      <c r="Q432" s="250"/>
      <c r="R432" s="250"/>
      <c r="S432" s="250"/>
      <c r="T432" s="251"/>
      <c r="U432" s="13"/>
      <c r="V432" s="13"/>
      <c r="W432" s="13"/>
      <c r="X432" s="13"/>
      <c r="Y432" s="13"/>
      <c r="Z432" s="13"/>
      <c r="AA432" s="13"/>
      <c r="AB432" s="13"/>
      <c r="AC432" s="13"/>
      <c r="AD432" s="13"/>
      <c r="AE432" s="13"/>
      <c r="AT432" s="252" t="s">
        <v>273</v>
      </c>
      <c r="AU432" s="252" t="s">
        <v>85</v>
      </c>
      <c r="AV432" s="13" t="s">
        <v>85</v>
      </c>
      <c r="AW432" s="13" t="s">
        <v>32</v>
      </c>
      <c r="AX432" s="13" t="s">
        <v>76</v>
      </c>
      <c r="AY432" s="252" t="s">
        <v>264</v>
      </c>
    </row>
    <row r="433" s="16" customFormat="1">
      <c r="A433" s="16"/>
      <c r="B433" s="284"/>
      <c r="C433" s="285"/>
      <c r="D433" s="243" t="s">
        <v>273</v>
      </c>
      <c r="E433" s="286" t="s">
        <v>1</v>
      </c>
      <c r="F433" s="287" t="s">
        <v>325</v>
      </c>
      <c r="G433" s="285"/>
      <c r="H433" s="288">
        <v>204.96700000000001</v>
      </c>
      <c r="I433" s="289"/>
      <c r="J433" s="285"/>
      <c r="K433" s="285"/>
      <c r="L433" s="290"/>
      <c r="M433" s="291"/>
      <c r="N433" s="292"/>
      <c r="O433" s="292"/>
      <c r="P433" s="292"/>
      <c r="Q433" s="292"/>
      <c r="R433" s="292"/>
      <c r="S433" s="292"/>
      <c r="T433" s="293"/>
      <c r="U433" s="16"/>
      <c r="V433" s="16"/>
      <c r="W433" s="16"/>
      <c r="X433" s="16"/>
      <c r="Y433" s="16"/>
      <c r="Z433" s="16"/>
      <c r="AA433" s="16"/>
      <c r="AB433" s="16"/>
      <c r="AC433" s="16"/>
      <c r="AD433" s="16"/>
      <c r="AE433" s="16"/>
      <c r="AT433" s="294" t="s">
        <v>273</v>
      </c>
      <c r="AU433" s="294" t="s">
        <v>85</v>
      </c>
      <c r="AV433" s="16" t="s">
        <v>96</v>
      </c>
      <c r="AW433" s="16" t="s">
        <v>32</v>
      </c>
      <c r="AX433" s="16" t="s">
        <v>76</v>
      </c>
      <c r="AY433" s="294" t="s">
        <v>264</v>
      </c>
    </row>
    <row r="434" s="13" customFormat="1">
      <c r="A434" s="13"/>
      <c r="B434" s="241"/>
      <c r="C434" s="242"/>
      <c r="D434" s="243" t="s">
        <v>273</v>
      </c>
      <c r="E434" s="244" t="s">
        <v>1</v>
      </c>
      <c r="F434" s="245" t="s">
        <v>739</v>
      </c>
      <c r="G434" s="242"/>
      <c r="H434" s="246">
        <v>76.135999999999996</v>
      </c>
      <c r="I434" s="247"/>
      <c r="J434" s="242"/>
      <c r="K434" s="242"/>
      <c r="L434" s="248"/>
      <c r="M434" s="249"/>
      <c r="N434" s="250"/>
      <c r="O434" s="250"/>
      <c r="P434" s="250"/>
      <c r="Q434" s="250"/>
      <c r="R434" s="250"/>
      <c r="S434" s="250"/>
      <c r="T434" s="251"/>
      <c r="U434" s="13"/>
      <c r="V434" s="13"/>
      <c r="W434" s="13"/>
      <c r="X434" s="13"/>
      <c r="Y434" s="13"/>
      <c r="Z434" s="13"/>
      <c r="AA434" s="13"/>
      <c r="AB434" s="13"/>
      <c r="AC434" s="13"/>
      <c r="AD434" s="13"/>
      <c r="AE434" s="13"/>
      <c r="AT434" s="252" t="s">
        <v>273</v>
      </c>
      <c r="AU434" s="252" t="s">
        <v>85</v>
      </c>
      <c r="AV434" s="13" t="s">
        <v>85</v>
      </c>
      <c r="AW434" s="13" t="s">
        <v>32</v>
      </c>
      <c r="AX434" s="13" t="s">
        <v>76</v>
      </c>
      <c r="AY434" s="252" t="s">
        <v>264</v>
      </c>
    </row>
    <row r="435" s="14" customFormat="1">
      <c r="A435" s="14"/>
      <c r="B435" s="253"/>
      <c r="C435" s="254"/>
      <c r="D435" s="243" t="s">
        <v>273</v>
      </c>
      <c r="E435" s="255" t="s">
        <v>1</v>
      </c>
      <c r="F435" s="256" t="s">
        <v>275</v>
      </c>
      <c r="G435" s="254"/>
      <c r="H435" s="257">
        <v>281.10300000000001</v>
      </c>
      <c r="I435" s="258"/>
      <c r="J435" s="254"/>
      <c r="K435" s="254"/>
      <c r="L435" s="259"/>
      <c r="M435" s="260"/>
      <c r="N435" s="261"/>
      <c r="O435" s="261"/>
      <c r="P435" s="261"/>
      <c r="Q435" s="261"/>
      <c r="R435" s="261"/>
      <c r="S435" s="261"/>
      <c r="T435" s="262"/>
      <c r="U435" s="14"/>
      <c r="V435" s="14"/>
      <c r="W435" s="14"/>
      <c r="X435" s="14"/>
      <c r="Y435" s="14"/>
      <c r="Z435" s="14"/>
      <c r="AA435" s="14"/>
      <c r="AB435" s="14"/>
      <c r="AC435" s="14"/>
      <c r="AD435" s="14"/>
      <c r="AE435" s="14"/>
      <c r="AT435" s="263" t="s">
        <v>273</v>
      </c>
      <c r="AU435" s="263" t="s">
        <v>85</v>
      </c>
      <c r="AV435" s="14" t="s">
        <v>271</v>
      </c>
      <c r="AW435" s="14" t="s">
        <v>32</v>
      </c>
      <c r="AX435" s="14" t="s">
        <v>83</v>
      </c>
      <c r="AY435" s="263" t="s">
        <v>264</v>
      </c>
    </row>
    <row r="436" s="2" customFormat="1" ht="21.75" customHeight="1">
      <c r="A436" s="39"/>
      <c r="B436" s="40"/>
      <c r="C436" s="228" t="s">
        <v>761</v>
      </c>
      <c r="D436" s="228" t="s">
        <v>266</v>
      </c>
      <c r="E436" s="229" t="s">
        <v>762</v>
      </c>
      <c r="F436" s="230" t="s">
        <v>763</v>
      </c>
      <c r="G436" s="231" t="s">
        <v>318</v>
      </c>
      <c r="H436" s="232">
        <v>259</v>
      </c>
      <c r="I436" s="233"/>
      <c r="J436" s="234">
        <f>ROUND(I436*H436,2)</f>
        <v>0</v>
      </c>
      <c r="K436" s="230" t="s">
        <v>270</v>
      </c>
      <c r="L436" s="45"/>
      <c r="M436" s="235" t="s">
        <v>1</v>
      </c>
      <c r="N436" s="236" t="s">
        <v>41</v>
      </c>
      <c r="O436" s="92"/>
      <c r="P436" s="237">
        <f>O436*H436</f>
        <v>0</v>
      </c>
      <c r="Q436" s="237">
        <v>0.00012999999999999999</v>
      </c>
      <c r="R436" s="237">
        <f>Q436*H436</f>
        <v>0.033669999999999999</v>
      </c>
      <c r="S436" s="237">
        <v>0</v>
      </c>
      <c r="T436" s="238">
        <f>S436*H436</f>
        <v>0</v>
      </c>
      <c r="U436" s="39"/>
      <c r="V436" s="39"/>
      <c r="W436" s="39"/>
      <c r="X436" s="39"/>
      <c r="Y436" s="39"/>
      <c r="Z436" s="39"/>
      <c r="AA436" s="39"/>
      <c r="AB436" s="39"/>
      <c r="AC436" s="39"/>
      <c r="AD436" s="39"/>
      <c r="AE436" s="39"/>
      <c r="AR436" s="239" t="s">
        <v>271</v>
      </c>
      <c r="AT436" s="239" t="s">
        <v>266</v>
      </c>
      <c r="AU436" s="239" t="s">
        <v>85</v>
      </c>
      <c r="AY436" s="18" t="s">
        <v>264</v>
      </c>
      <c r="BE436" s="240">
        <f>IF(N436="základní",J436,0)</f>
        <v>0</v>
      </c>
      <c r="BF436" s="240">
        <f>IF(N436="snížená",J436,0)</f>
        <v>0</v>
      </c>
      <c r="BG436" s="240">
        <f>IF(N436="zákl. přenesená",J436,0)</f>
        <v>0</v>
      </c>
      <c r="BH436" s="240">
        <f>IF(N436="sníž. přenesená",J436,0)</f>
        <v>0</v>
      </c>
      <c r="BI436" s="240">
        <f>IF(N436="nulová",J436,0)</f>
        <v>0</v>
      </c>
      <c r="BJ436" s="18" t="s">
        <v>83</v>
      </c>
      <c r="BK436" s="240">
        <f>ROUND(I436*H436,2)</f>
        <v>0</v>
      </c>
      <c r="BL436" s="18" t="s">
        <v>271</v>
      </c>
      <c r="BM436" s="239" t="s">
        <v>764</v>
      </c>
    </row>
    <row r="437" s="2" customFormat="1" ht="16.5" customHeight="1">
      <c r="A437" s="39"/>
      <c r="B437" s="40"/>
      <c r="C437" s="228" t="s">
        <v>765</v>
      </c>
      <c r="D437" s="228" t="s">
        <v>266</v>
      </c>
      <c r="E437" s="229" t="s">
        <v>766</v>
      </c>
      <c r="F437" s="230" t="s">
        <v>767</v>
      </c>
      <c r="G437" s="231" t="s">
        <v>318</v>
      </c>
      <c r="H437" s="232">
        <v>269.31</v>
      </c>
      <c r="I437" s="233"/>
      <c r="J437" s="234">
        <f>ROUND(I437*H437,2)</f>
        <v>0</v>
      </c>
      <c r="K437" s="230" t="s">
        <v>270</v>
      </c>
      <c r="L437" s="45"/>
      <c r="M437" s="235" t="s">
        <v>1</v>
      </c>
      <c r="N437" s="236" t="s">
        <v>41</v>
      </c>
      <c r="O437" s="92"/>
      <c r="P437" s="237">
        <f>O437*H437</f>
        <v>0</v>
      </c>
      <c r="Q437" s="237">
        <v>4.0000000000000003E-05</v>
      </c>
      <c r="R437" s="237">
        <f>Q437*H437</f>
        <v>0.010772400000000001</v>
      </c>
      <c r="S437" s="237">
        <v>0</v>
      </c>
      <c r="T437" s="238">
        <f>S437*H437</f>
        <v>0</v>
      </c>
      <c r="U437" s="39"/>
      <c r="V437" s="39"/>
      <c r="W437" s="39"/>
      <c r="X437" s="39"/>
      <c r="Y437" s="39"/>
      <c r="Z437" s="39"/>
      <c r="AA437" s="39"/>
      <c r="AB437" s="39"/>
      <c r="AC437" s="39"/>
      <c r="AD437" s="39"/>
      <c r="AE437" s="39"/>
      <c r="AR437" s="239" t="s">
        <v>271</v>
      </c>
      <c r="AT437" s="239" t="s">
        <v>266</v>
      </c>
      <c r="AU437" s="239" t="s">
        <v>85</v>
      </c>
      <c r="AY437" s="18" t="s">
        <v>264</v>
      </c>
      <c r="BE437" s="240">
        <f>IF(N437="základní",J437,0)</f>
        <v>0</v>
      </c>
      <c r="BF437" s="240">
        <f>IF(N437="snížená",J437,0)</f>
        <v>0</v>
      </c>
      <c r="BG437" s="240">
        <f>IF(N437="zákl. přenesená",J437,0)</f>
        <v>0</v>
      </c>
      <c r="BH437" s="240">
        <f>IF(N437="sníž. přenesená",J437,0)</f>
        <v>0</v>
      </c>
      <c r="BI437" s="240">
        <f>IF(N437="nulová",J437,0)</f>
        <v>0</v>
      </c>
      <c r="BJ437" s="18" t="s">
        <v>83</v>
      </c>
      <c r="BK437" s="240">
        <f>ROUND(I437*H437,2)</f>
        <v>0</v>
      </c>
      <c r="BL437" s="18" t="s">
        <v>271</v>
      </c>
      <c r="BM437" s="239" t="s">
        <v>768</v>
      </c>
    </row>
    <row r="438" s="13" customFormat="1">
      <c r="A438" s="13"/>
      <c r="B438" s="241"/>
      <c r="C438" s="242"/>
      <c r="D438" s="243" t="s">
        <v>273</v>
      </c>
      <c r="E438" s="244" t="s">
        <v>1</v>
      </c>
      <c r="F438" s="245" t="s">
        <v>769</v>
      </c>
      <c r="G438" s="242"/>
      <c r="H438" s="246">
        <v>269.31</v>
      </c>
      <c r="I438" s="247"/>
      <c r="J438" s="242"/>
      <c r="K438" s="242"/>
      <c r="L438" s="248"/>
      <c r="M438" s="249"/>
      <c r="N438" s="250"/>
      <c r="O438" s="250"/>
      <c r="P438" s="250"/>
      <c r="Q438" s="250"/>
      <c r="R438" s="250"/>
      <c r="S438" s="250"/>
      <c r="T438" s="251"/>
      <c r="U438" s="13"/>
      <c r="V438" s="13"/>
      <c r="W438" s="13"/>
      <c r="X438" s="13"/>
      <c r="Y438" s="13"/>
      <c r="Z438" s="13"/>
      <c r="AA438" s="13"/>
      <c r="AB438" s="13"/>
      <c r="AC438" s="13"/>
      <c r="AD438" s="13"/>
      <c r="AE438" s="13"/>
      <c r="AT438" s="252" t="s">
        <v>273</v>
      </c>
      <c r="AU438" s="252" t="s">
        <v>85</v>
      </c>
      <c r="AV438" s="13" t="s">
        <v>85</v>
      </c>
      <c r="AW438" s="13" t="s">
        <v>32</v>
      </c>
      <c r="AX438" s="13" t="s">
        <v>76</v>
      </c>
      <c r="AY438" s="252" t="s">
        <v>264</v>
      </c>
    </row>
    <row r="439" s="14" customFormat="1">
      <c r="A439" s="14"/>
      <c r="B439" s="253"/>
      <c r="C439" s="254"/>
      <c r="D439" s="243" t="s">
        <v>273</v>
      </c>
      <c r="E439" s="255" t="s">
        <v>1</v>
      </c>
      <c r="F439" s="256" t="s">
        <v>275</v>
      </c>
      <c r="G439" s="254"/>
      <c r="H439" s="257">
        <v>269.31</v>
      </c>
      <c r="I439" s="258"/>
      <c r="J439" s="254"/>
      <c r="K439" s="254"/>
      <c r="L439" s="259"/>
      <c r="M439" s="260"/>
      <c r="N439" s="261"/>
      <c r="O439" s="261"/>
      <c r="P439" s="261"/>
      <c r="Q439" s="261"/>
      <c r="R439" s="261"/>
      <c r="S439" s="261"/>
      <c r="T439" s="262"/>
      <c r="U439" s="14"/>
      <c r="V439" s="14"/>
      <c r="W439" s="14"/>
      <c r="X439" s="14"/>
      <c r="Y439" s="14"/>
      <c r="Z439" s="14"/>
      <c r="AA439" s="14"/>
      <c r="AB439" s="14"/>
      <c r="AC439" s="14"/>
      <c r="AD439" s="14"/>
      <c r="AE439" s="14"/>
      <c r="AT439" s="263" t="s">
        <v>273</v>
      </c>
      <c r="AU439" s="263" t="s">
        <v>85</v>
      </c>
      <c r="AV439" s="14" t="s">
        <v>271</v>
      </c>
      <c r="AW439" s="14" t="s">
        <v>32</v>
      </c>
      <c r="AX439" s="14" t="s">
        <v>83</v>
      </c>
      <c r="AY439" s="263" t="s">
        <v>264</v>
      </c>
    </row>
    <row r="440" s="2" customFormat="1" ht="16.5" customHeight="1">
      <c r="A440" s="39"/>
      <c r="B440" s="40"/>
      <c r="C440" s="228" t="s">
        <v>770</v>
      </c>
      <c r="D440" s="228" t="s">
        <v>266</v>
      </c>
      <c r="E440" s="229" t="s">
        <v>771</v>
      </c>
      <c r="F440" s="230" t="s">
        <v>772</v>
      </c>
      <c r="G440" s="231" t="s">
        <v>318</v>
      </c>
      <c r="H440" s="232">
        <v>220.90000000000001</v>
      </c>
      <c r="I440" s="233"/>
      <c r="J440" s="234">
        <f>ROUND(I440*H440,2)</f>
        <v>0</v>
      </c>
      <c r="K440" s="230" t="s">
        <v>270</v>
      </c>
      <c r="L440" s="45"/>
      <c r="M440" s="235" t="s">
        <v>1</v>
      </c>
      <c r="N440" s="236" t="s">
        <v>41</v>
      </c>
      <c r="O440" s="92"/>
      <c r="P440" s="237">
        <f>O440*H440</f>
        <v>0</v>
      </c>
      <c r="Q440" s="237">
        <v>0</v>
      </c>
      <c r="R440" s="237">
        <f>Q440*H440</f>
        <v>0</v>
      </c>
      <c r="S440" s="237">
        <v>0</v>
      </c>
      <c r="T440" s="238">
        <f>S440*H440</f>
        <v>0</v>
      </c>
      <c r="U440" s="39"/>
      <c r="V440" s="39"/>
      <c r="W440" s="39"/>
      <c r="X440" s="39"/>
      <c r="Y440" s="39"/>
      <c r="Z440" s="39"/>
      <c r="AA440" s="39"/>
      <c r="AB440" s="39"/>
      <c r="AC440" s="39"/>
      <c r="AD440" s="39"/>
      <c r="AE440" s="39"/>
      <c r="AR440" s="239" t="s">
        <v>271</v>
      </c>
      <c r="AT440" s="239" t="s">
        <v>266</v>
      </c>
      <c r="AU440" s="239" t="s">
        <v>85</v>
      </c>
      <c r="AY440" s="18" t="s">
        <v>264</v>
      </c>
      <c r="BE440" s="240">
        <f>IF(N440="základní",J440,0)</f>
        <v>0</v>
      </c>
      <c r="BF440" s="240">
        <f>IF(N440="snížená",J440,0)</f>
        <v>0</v>
      </c>
      <c r="BG440" s="240">
        <f>IF(N440="zákl. přenesená",J440,0)</f>
        <v>0</v>
      </c>
      <c r="BH440" s="240">
        <f>IF(N440="sníž. přenesená",J440,0)</f>
        <v>0</v>
      </c>
      <c r="BI440" s="240">
        <f>IF(N440="nulová",J440,0)</f>
        <v>0</v>
      </c>
      <c r="BJ440" s="18" t="s">
        <v>83</v>
      </c>
      <c r="BK440" s="240">
        <f>ROUND(I440*H440,2)</f>
        <v>0</v>
      </c>
      <c r="BL440" s="18" t="s">
        <v>271</v>
      </c>
      <c r="BM440" s="239" t="s">
        <v>773</v>
      </c>
    </row>
    <row r="441" s="13" customFormat="1">
      <c r="A441" s="13"/>
      <c r="B441" s="241"/>
      <c r="C441" s="242"/>
      <c r="D441" s="243" t="s">
        <v>273</v>
      </c>
      <c r="E441" s="244" t="s">
        <v>1</v>
      </c>
      <c r="F441" s="245" t="s">
        <v>699</v>
      </c>
      <c r="G441" s="242"/>
      <c r="H441" s="246">
        <v>74.099999999999994</v>
      </c>
      <c r="I441" s="247"/>
      <c r="J441" s="242"/>
      <c r="K441" s="242"/>
      <c r="L441" s="248"/>
      <c r="M441" s="249"/>
      <c r="N441" s="250"/>
      <c r="O441" s="250"/>
      <c r="P441" s="250"/>
      <c r="Q441" s="250"/>
      <c r="R441" s="250"/>
      <c r="S441" s="250"/>
      <c r="T441" s="251"/>
      <c r="U441" s="13"/>
      <c r="V441" s="13"/>
      <c r="W441" s="13"/>
      <c r="X441" s="13"/>
      <c r="Y441" s="13"/>
      <c r="Z441" s="13"/>
      <c r="AA441" s="13"/>
      <c r="AB441" s="13"/>
      <c r="AC441" s="13"/>
      <c r="AD441" s="13"/>
      <c r="AE441" s="13"/>
      <c r="AT441" s="252" t="s">
        <v>273</v>
      </c>
      <c r="AU441" s="252" t="s">
        <v>85</v>
      </c>
      <c r="AV441" s="13" t="s">
        <v>85</v>
      </c>
      <c r="AW441" s="13" t="s">
        <v>32</v>
      </c>
      <c r="AX441" s="13" t="s">
        <v>76</v>
      </c>
      <c r="AY441" s="252" t="s">
        <v>264</v>
      </c>
    </row>
    <row r="442" s="13" customFormat="1">
      <c r="A442" s="13"/>
      <c r="B442" s="241"/>
      <c r="C442" s="242"/>
      <c r="D442" s="243" t="s">
        <v>273</v>
      </c>
      <c r="E442" s="244" t="s">
        <v>1</v>
      </c>
      <c r="F442" s="245" t="s">
        <v>700</v>
      </c>
      <c r="G442" s="242"/>
      <c r="H442" s="246">
        <v>146.80000000000001</v>
      </c>
      <c r="I442" s="247"/>
      <c r="J442" s="242"/>
      <c r="K442" s="242"/>
      <c r="L442" s="248"/>
      <c r="M442" s="249"/>
      <c r="N442" s="250"/>
      <c r="O442" s="250"/>
      <c r="P442" s="250"/>
      <c r="Q442" s="250"/>
      <c r="R442" s="250"/>
      <c r="S442" s="250"/>
      <c r="T442" s="251"/>
      <c r="U442" s="13"/>
      <c r="V442" s="13"/>
      <c r="W442" s="13"/>
      <c r="X442" s="13"/>
      <c r="Y442" s="13"/>
      <c r="Z442" s="13"/>
      <c r="AA442" s="13"/>
      <c r="AB442" s="13"/>
      <c r="AC442" s="13"/>
      <c r="AD442" s="13"/>
      <c r="AE442" s="13"/>
      <c r="AT442" s="252" t="s">
        <v>273</v>
      </c>
      <c r="AU442" s="252" t="s">
        <v>85</v>
      </c>
      <c r="AV442" s="13" t="s">
        <v>85</v>
      </c>
      <c r="AW442" s="13" t="s">
        <v>32</v>
      </c>
      <c r="AX442" s="13" t="s">
        <v>76</v>
      </c>
      <c r="AY442" s="252" t="s">
        <v>264</v>
      </c>
    </row>
    <row r="443" s="14" customFormat="1">
      <c r="A443" s="14"/>
      <c r="B443" s="253"/>
      <c r="C443" s="254"/>
      <c r="D443" s="243" t="s">
        <v>273</v>
      </c>
      <c r="E443" s="255" t="s">
        <v>1</v>
      </c>
      <c r="F443" s="256" t="s">
        <v>275</v>
      </c>
      <c r="G443" s="254"/>
      <c r="H443" s="257">
        <v>220.90000000000001</v>
      </c>
      <c r="I443" s="258"/>
      <c r="J443" s="254"/>
      <c r="K443" s="254"/>
      <c r="L443" s="259"/>
      <c r="M443" s="260"/>
      <c r="N443" s="261"/>
      <c r="O443" s="261"/>
      <c r="P443" s="261"/>
      <c r="Q443" s="261"/>
      <c r="R443" s="261"/>
      <c r="S443" s="261"/>
      <c r="T443" s="262"/>
      <c r="U443" s="14"/>
      <c r="V443" s="14"/>
      <c r="W443" s="14"/>
      <c r="X443" s="14"/>
      <c r="Y443" s="14"/>
      <c r="Z443" s="14"/>
      <c r="AA443" s="14"/>
      <c r="AB443" s="14"/>
      <c r="AC443" s="14"/>
      <c r="AD443" s="14"/>
      <c r="AE443" s="14"/>
      <c r="AT443" s="263" t="s">
        <v>273</v>
      </c>
      <c r="AU443" s="263" t="s">
        <v>85</v>
      </c>
      <c r="AV443" s="14" t="s">
        <v>271</v>
      </c>
      <c r="AW443" s="14" t="s">
        <v>32</v>
      </c>
      <c r="AX443" s="14" t="s">
        <v>83</v>
      </c>
      <c r="AY443" s="263" t="s">
        <v>264</v>
      </c>
    </row>
    <row r="444" s="2" customFormat="1" ht="16.5" customHeight="1">
      <c r="A444" s="39"/>
      <c r="B444" s="40"/>
      <c r="C444" s="228" t="s">
        <v>774</v>
      </c>
      <c r="D444" s="228" t="s">
        <v>266</v>
      </c>
      <c r="E444" s="229" t="s">
        <v>775</v>
      </c>
      <c r="F444" s="230" t="s">
        <v>776</v>
      </c>
      <c r="G444" s="231" t="s">
        <v>318</v>
      </c>
      <c r="H444" s="232">
        <v>22.539999999999999</v>
      </c>
      <c r="I444" s="233"/>
      <c r="J444" s="234">
        <f>ROUND(I444*H444,2)</f>
        <v>0</v>
      </c>
      <c r="K444" s="230" t="s">
        <v>270</v>
      </c>
      <c r="L444" s="45"/>
      <c r="M444" s="235" t="s">
        <v>1</v>
      </c>
      <c r="N444" s="236" t="s">
        <v>41</v>
      </c>
      <c r="O444" s="92"/>
      <c r="P444" s="237">
        <f>O444*H444</f>
        <v>0</v>
      </c>
      <c r="Q444" s="237">
        <v>0.00158</v>
      </c>
      <c r="R444" s="237">
        <f>Q444*H444</f>
        <v>0.035613199999999998</v>
      </c>
      <c r="S444" s="237">
        <v>0</v>
      </c>
      <c r="T444" s="238">
        <f>S444*H444</f>
        <v>0</v>
      </c>
      <c r="U444" s="39"/>
      <c r="V444" s="39"/>
      <c r="W444" s="39"/>
      <c r="X444" s="39"/>
      <c r="Y444" s="39"/>
      <c r="Z444" s="39"/>
      <c r="AA444" s="39"/>
      <c r="AB444" s="39"/>
      <c r="AC444" s="39"/>
      <c r="AD444" s="39"/>
      <c r="AE444" s="39"/>
      <c r="AR444" s="239" t="s">
        <v>271</v>
      </c>
      <c r="AT444" s="239" t="s">
        <v>266</v>
      </c>
      <c r="AU444" s="239" t="s">
        <v>85</v>
      </c>
      <c r="AY444" s="18" t="s">
        <v>264</v>
      </c>
      <c r="BE444" s="240">
        <f>IF(N444="základní",J444,0)</f>
        <v>0</v>
      </c>
      <c r="BF444" s="240">
        <f>IF(N444="snížená",J444,0)</f>
        <v>0</v>
      </c>
      <c r="BG444" s="240">
        <f>IF(N444="zákl. přenesená",J444,0)</f>
        <v>0</v>
      </c>
      <c r="BH444" s="240">
        <f>IF(N444="sníž. přenesená",J444,0)</f>
        <v>0</v>
      </c>
      <c r="BI444" s="240">
        <f>IF(N444="nulová",J444,0)</f>
        <v>0</v>
      </c>
      <c r="BJ444" s="18" t="s">
        <v>83</v>
      </c>
      <c r="BK444" s="240">
        <f>ROUND(I444*H444,2)</f>
        <v>0</v>
      </c>
      <c r="BL444" s="18" t="s">
        <v>271</v>
      </c>
      <c r="BM444" s="239" t="s">
        <v>777</v>
      </c>
    </row>
    <row r="445" s="13" customFormat="1">
      <c r="A445" s="13"/>
      <c r="B445" s="241"/>
      <c r="C445" s="242"/>
      <c r="D445" s="243" t="s">
        <v>273</v>
      </c>
      <c r="E445" s="244" t="s">
        <v>1</v>
      </c>
      <c r="F445" s="245" t="s">
        <v>778</v>
      </c>
      <c r="G445" s="242"/>
      <c r="H445" s="246">
        <v>22.539999999999999</v>
      </c>
      <c r="I445" s="247"/>
      <c r="J445" s="242"/>
      <c r="K445" s="242"/>
      <c r="L445" s="248"/>
      <c r="M445" s="249"/>
      <c r="N445" s="250"/>
      <c r="O445" s="250"/>
      <c r="P445" s="250"/>
      <c r="Q445" s="250"/>
      <c r="R445" s="250"/>
      <c r="S445" s="250"/>
      <c r="T445" s="251"/>
      <c r="U445" s="13"/>
      <c r="V445" s="13"/>
      <c r="W445" s="13"/>
      <c r="X445" s="13"/>
      <c r="Y445" s="13"/>
      <c r="Z445" s="13"/>
      <c r="AA445" s="13"/>
      <c r="AB445" s="13"/>
      <c r="AC445" s="13"/>
      <c r="AD445" s="13"/>
      <c r="AE445" s="13"/>
      <c r="AT445" s="252" t="s">
        <v>273</v>
      </c>
      <c r="AU445" s="252" t="s">
        <v>85</v>
      </c>
      <c r="AV445" s="13" t="s">
        <v>85</v>
      </c>
      <c r="AW445" s="13" t="s">
        <v>32</v>
      </c>
      <c r="AX445" s="13" t="s">
        <v>76</v>
      </c>
      <c r="AY445" s="252" t="s">
        <v>264</v>
      </c>
    </row>
    <row r="446" s="14" customFormat="1">
      <c r="A446" s="14"/>
      <c r="B446" s="253"/>
      <c r="C446" s="254"/>
      <c r="D446" s="243" t="s">
        <v>273</v>
      </c>
      <c r="E446" s="255" t="s">
        <v>1</v>
      </c>
      <c r="F446" s="256" t="s">
        <v>275</v>
      </c>
      <c r="G446" s="254"/>
      <c r="H446" s="257">
        <v>22.539999999999999</v>
      </c>
      <c r="I446" s="258"/>
      <c r="J446" s="254"/>
      <c r="K446" s="254"/>
      <c r="L446" s="259"/>
      <c r="M446" s="260"/>
      <c r="N446" s="261"/>
      <c r="O446" s="261"/>
      <c r="P446" s="261"/>
      <c r="Q446" s="261"/>
      <c r="R446" s="261"/>
      <c r="S446" s="261"/>
      <c r="T446" s="262"/>
      <c r="U446" s="14"/>
      <c r="V446" s="14"/>
      <c r="W446" s="14"/>
      <c r="X446" s="14"/>
      <c r="Y446" s="14"/>
      <c r="Z446" s="14"/>
      <c r="AA446" s="14"/>
      <c r="AB446" s="14"/>
      <c r="AC446" s="14"/>
      <c r="AD446" s="14"/>
      <c r="AE446" s="14"/>
      <c r="AT446" s="263" t="s">
        <v>273</v>
      </c>
      <c r="AU446" s="263" t="s">
        <v>85</v>
      </c>
      <c r="AV446" s="14" t="s">
        <v>271</v>
      </c>
      <c r="AW446" s="14" t="s">
        <v>32</v>
      </c>
      <c r="AX446" s="14" t="s">
        <v>83</v>
      </c>
      <c r="AY446" s="263" t="s">
        <v>264</v>
      </c>
    </row>
    <row r="447" s="2" customFormat="1" ht="16.5" customHeight="1">
      <c r="A447" s="39"/>
      <c r="B447" s="40"/>
      <c r="C447" s="228" t="s">
        <v>779</v>
      </c>
      <c r="D447" s="228" t="s">
        <v>266</v>
      </c>
      <c r="E447" s="229" t="s">
        <v>780</v>
      </c>
      <c r="F447" s="230" t="s">
        <v>781</v>
      </c>
      <c r="G447" s="231" t="s">
        <v>420</v>
      </c>
      <c r="H447" s="232">
        <v>0</v>
      </c>
      <c r="I447" s="233"/>
      <c r="J447" s="234">
        <f>ROUND(I447*H447,2)</f>
        <v>0</v>
      </c>
      <c r="K447" s="230" t="s">
        <v>270</v>
      </c>
      <c r="L447" s="45"/>
      <c r="M447" s="235" t="s">
        <v>1</v>
      </c>
      <c r="N447" s="236" t="s">
        <v>41</v>
      </c>
      <c r="O447" s="92"/>
      <c r="P447" s="237">
        <f>O447*H447</f>
        <v>0</v>
      </c>
      <c r="Q447" s="237">
        <v>0.00023000000000000001</v>
      </c>
      <c r="R447" s="237">
        <f>Q447*H447</f>
        <v>0</v>
      </c>
      <c r="S447" s="237">
        <v>0</v>
      </c>
      <c r="T447" s="238">
        <f>S447*H447</f>
        <v>0</v>
      </c>
      <c r="U447" s="39"/>
      <c r="V447" s="39"/>
      <c r="W447" s="39"/>
      <c r="X447" s="39"/>
      <c r="Y447" s="39"/>
      <c r="Z447" s="39"/>
      <c r="AA447" s="39"/>
      <c r="AB447" s="39"/>
      <c r="AC447" s="39"/>
      <c r="AD447" s="39"/>
      <c r="AE447" s="39"/>
      <c r="AR447" s="239" t="s">
        <v>271</v>
      </c>
      <c r="AT447" s="239" t="s">
        <v>266</v>
      </c>
      <c r="AU447" s="239" t="s">
        <v>85</v>
      </c>
      <c r="AY447" s="18" t="s">
        <v>264</v>
      </c>
      <c r="BE447" s="240">
        <f>IF(N447="základní",J447,0)</f>
        <v>0</v>
      </c>
      <c r="BF447" s="240">
        <f>IF(N447="snížená",J447,0)</f>
        <v>0</v>
      </c>
      <c r="BG447" s="240">
        <f>IF(N447="zákl. přenesená",J447,0)</f>
        <v>0</v>
      </c>
      <c r="BH447" s="240">
        <f>IF(N447="sníž. přenesená",J447,0)</f>
        <v>0</v>
      </c>
      <c r="BI447" s="240">
        <f>IF(N447="nulová",J447,0)</f>
        <v>0</v>
      </c>
      <c r="BJ447" s="18" t="s">
        <v>83</v>
      </c>
      <c r="BK447" s="240">
        <f>ROUND(I447*H447,2)</f>
        <v>0</v>
      </c>
      <c r="BL447" s="18" t="s">
        <v>271</v>
      </c>
      <c r="BM447" s="239" t="s">
        <v>782</v>
      </c>
    </row>
    <row r="448" s="2" customFormat="1" ht="16.5" customHeight="1">
      <c r="A448" s="39"/>
      <c r="B448" s="40"/>
      <c r="C448" s="274" t="s">
        <v>783</v>
      </c>
      <c r="D448" s="274" t="s">
        <v>310</v>
      </c>
      <c r="E448" s="275" t="s">
        <v>784</v>
      </c>
      <c r="F448" s="276" t="s">
        <v>781</v>
      </c>
      <c r="G448" s="277" t="s">
        <v>420</v>
      </c>
      <c r="H448" s="278">
        <v>0</v>
      </c>
      <c r="I448" s="279"/>
      <c r="J448" s="280">
        <f>ROUND(I448*H448,2)</f>
        <v>0</v>
      </c>
      <c r="K448" s="276" t="s">
        <v>298</v>
      </c>
      <c r="L448" s="281"/>
      <c r="M448" s="282" t="s">
        <v>1</v>
      </c>
      <c r="N448" s="283" t="s">
        <v>41</v>
      </c>
      <c r="O448" s="92"/>
      <c r="P448" s="237">
        <f>O448*H448</f>
        <v>0</v>
      </c>
      <c r="Q448" s="237">
        <v>1.0000000000000001E-05</v>
      </c>
      <c r="R448" s="237">
        <f>Q448*H448</f>
        <v>0</v>
      </c>
      <c r="S448" s="237">
        <v>0</v>
      </c>
      <c r="T448" s="238">
        <f>S448*H448</f>
        <v>0</v>
      </c>
      <c r="U448" s="39"/>
      <c r="V448" s="39"/>
      <c r="W448" s="39"/>
      <c r="X448" s="39"/>
      <c r="Y448" s="39"/>
      <c r="Z448" s="39"/>
      <c r="AA448" s="39"/>
      <c r="AB448" s="39"/>
      <c r="AC448" s="39"/>
      <c r="AD448" s="39"/>
      <c r="AE448" s="39"/>
      <c r="AR448" s="239" t="s">
        <v>304</v>
      </c>
      <c r="AT448" s="239" t="s">
        <v>310</v>
      </c>
      <c r="AU448" s="239" t="s">
        <v>85</v>
      </c>
      <c r="AY448" s="18" t="s">
        <v>264</v>
      </c>
      <c r="BE448" s="240">
        <f>IF(N448="základní",J448,0)</f>
        <v>0</v>
      </c>
      <c r="BF448" s="240">
        <f>IF(N448="snížená",J448,0)</f>
        <v>0</v>
      </c>
      <c r="BG448" s="240">
        <f>IF(N448="zákl. přenesená",J448,0)</f>
        <v>0</v>
      </c>
      <c r="BH448" s="240">
        <f>IF(N448="sníž. přenesená",J448,0)</f>
        <v>0</v>
      </c>
      <c r="BI448" s="240">
        <f>IF(N448="nulová",J448,0)</f>
        <v>0</v>
      </c>
      <c r="BJ448" s="18" t="s">
        <v>83</v>
      </c>
      <c r="BK448" s="240">
        <f>ROUND(I448*H448,2)</f>
        <v>0</v>
      </c>
      <c r="BL448" s="18" t="s">
        <v>271</v>
      </c>
      <c r="BM448" s="239" t="s">
        <v>785</v>
      </c>
    </row>
    <row r="449" s="12" customFormat="1" ht="22.8" customHeight="1">
      <c r="A449" s="12"/>
      <c r="B449" s="212"/>
      <c r="C449" s="213"/>
      <c r="D449" s="214" t="s">
        <v>75</v>
      </c>
      <c r="E449" s="226" t="s">
        <v>786</v>
      </c>
      <c r="F449" s="226" t="s">
        <v>787</v>
      </c>
      <c r="G449" s="213"/>
      <c r="H449" s="213"/>
      <c r="I449" s="216"/>
      <c r="J449" s="227">
        <f>BK449</f>
        <v>0</v>
      </c>
      <c r="K449" s="213"/>
      <c r="L449" s="218"/>
      <c r="M449" s="219"/>
      <c r="N449" s="220"/>
      <c r="O449" s="220"/>
      <c r="P449" s="221">
        <f>P450</f>
        <v>0</v>
      </c>
      <c r="Q449" s="220"/>
      <c r="R449" s="221">
        <f>R450</f>
        <v>0</v>
      </c>
      <c r="S449" s="220"/>
      <c r="T449" s="222">
        <f>T450</f>
        <v>0</v>
      </c>
      <c r="U449" s="12"/>
      <c r="V449" s="12"/>
      <c r="W449" s="12"/>
      <c r="X449" s="12"/>
      <c r="Y449" s="12"/>
      <c r="Z449" s="12"/>
      <c r="AA449" s="12"/>
      <c r="AB449" s="12"/>
      <c r="AC449" s="12"/>
      <c r="AD449" s="12"/>
      <c r="AE449" s="12"/>
      <c r="AR449" s="223" t="s">
        <v>83</v>
      </c>
      <c r="AT449" s="224" t="s">
        <v>75</v>
      </c>
      <c r="AU449" s="224" t="s">
        <v>83</v>
      </c>
      <c r="AY449" s="223" t="s">
        <v>264</v>
      </c>
      <c r="BK449" s="225">
        <f>BK450</f>
        <v>0</v>
      </c>
    </row>
    <row r="450" s="2" customFormat="1" ht="16.5" customHeight="1">
      <c r="A450" s="39"/>
      <c r="B450" s="40"/>
      <c r="C450" s="228" t="s">
        <v>788</v>
      </c>
      <c r="D450" s="228" t="s">
        <v>266</v>
      </c>
      <c r="E450" s="229" t="s">
        <v>789</v>
      </c>
      <c r="F450" s="230" t="s">
        <v>790</v>
      </c>
      <c r="G450" s="231" t="s">
        <v>354</v>
      </c>
      <c r="H450" s="232">
        <v>1078.415</v>
      </c>
      <c r="I450" s="233"/>
      <c r="J450" s="234">
        <f>ROUND(I450*H450,2)</f>
        <v>0</v>
      </c>
      <c r="K450" s="230" t="s">
        <v>270</v>
      </c>
      <c r="L450" s="45"/>
      <c r="M450" s="235" t="s">
        <v>1</v>
      </c>
      <c r="N450" s="236" t="s">
        <v>41</v>
      </c>
      <c r="O450" s="92"/>
      <c r="P450" s="237">
        <f>O450*H450</f>
        <v>0</v>
      </c>
      <c r="Q450" s="237">
        <v>0</v>
      </c>
      <c r="R450" s="237">
        <f>Q450*H450</f>
        <v>0</v>
      </c>
      <c r="S450" s="237">
        <v>0</v>
      </c>
      <c r="T450" s="238">
        <f>S450*H450</f>
        <v>0</v>
      </c>
      <c r="U450" s="39"/>
      <c r="V450" s="39"/>
      <c r="W450" s="39"/>
      <c r="X450" s="39"/>
      <c r="Y450" s="39"/>
      <c r="Z450" s="39"/>
      <c r="AA450" s="39"/>
      <c r="AB450" s="39"/>
      <c r="AC450" s="39"/>
      <c r="AD450" s="39"/>
      <c r="AE450" s="39"/>
      <c r="AR450" s="239" t="s">
        <v>271</v>
      </c>
      <c r="AT450" s="239" t="s">
        <v>266</v>
      </c>
      <c r="AU450" s="239" t="s">
        <v>85</v>
      </c>
      <c r="AY450" s="18" t="s">
        <v>264</v>
      </c>
      <c r="BE450" s="240">
        <f>IF(N450="základní",J450,0)</f>
        <v>0</v>
      </c>
      <c r="BF450" s="240">
        <f>IF(N450="snížená",J450,0)</f>
        <v>0</v>
      </c>
      <c r="BG450" s="240">
        <f>IF(N450="zákl. přenesená",J450,0)</f>
        <v>0</v>
      </c>
      <c r="BH450" s="240">
        <f>IF(N450="sníž. přenesená",J450,0)</f>
        <v>0</v>
      </c>
      <c r="BI450" s="240">
        <f>IF(N450="nulová",J450,0)</f>
        <v>0</v>
      </c>
      <c r="BJ450" s="18" t="s">
        <v>83</v>
      </c>
      <c r="BK450" s="240">
        <f>ROUND(I450*H450,2)</f>
        <v>0</v>
      </c>
      <c r="BL450" s="18" t="s">
        <v>271</v>
      </c>
      <c r="BM450" s="239" t="s">
        <v>791</v>
      </c>
    </row>
    <row r="451" s="12" customFormat="1" ht="25.92" customHeight="1">
      <c r="A451" s="12"/>
      <c r="B451" s="212"/>
      <c r="C451" s="213"/>
      <c r="D451" s="214" t="s">
        <v>75</v>
      </c>
      <c r="E451" s="215" t="s">
        <v>792</v>
      </c>
      <c r="F451" s="215" t="s">
        <v>793</v>
      </c>
      <c r="G451" s="213"/>
      <c r="H451" s="213"/>
      <c r="I451" s="216"/>
      <c r="J451" s="217">
        <f>BK451</f>
        <v>0</v>
      </c>
      <c r="K451" s="213"/>
      <c r="L451" s="218"/>
      <c r="M451" s="219"/>
      <c r="N451" s="220"/>
      <c r="O451" s="220"/>
      <c r="P451" s="221">
        <f>P452+P483+P510+P552+P557+P574+P580+P602+P628+P651+P668+P681+P686</f>
        <v>0</v>
      </c>
      <c r="Q451" s="220"/>
      <c r="R451" s="221">
        <f>R452+R483+R510+R552+R557+R574+R580+R602+R628+R651+R668+R681+R686</f>
        <v>25.935776759999996</v>
      </c>
      <c r="S451" s="220"/>
      <c r="T451" s="222">
        <f>T452+T483+T510+T552+T557+T574+T580+T602+T628+T651+T668+T681+T686</f>
        <v>0</v>
      </c>
      <c r="U451" s="12"/>
      <c r="V451" s="12"/>
      <c r="W451" s="12"/>
      <c r="X451" s="12"/>
      <c r="Y451" s="12"/>
      <c r="Z451" s="12"/>
      <c r="AA451" s="12"/>
      <c r="AB451" s="12"/>
      <c r="AC451" s="12"/>
      <c r="AD451" s="12"/>
      <c r="AE451" s="12"/>
      <c r="AR451" s="223" t="s">
        <v>85</v>
      </c>
      <c r="AT451" s="224" t="s">
        <v>75</v>
      </c>
      <c r="AU451" s="224" t="s">
        <v>76</v>
      </c>
      <c r="AY451" s="223" t="s">
        <v>264</v>
      </c>
      <c r="BK451" s="225">
        <f>BK452+BK483+BK510+BK552+BK557+BK574+BK580+BK602+BK628+BK651+BK668+BK681+BK686</f>
        <v>0</v>
      </c>
    </row>
    <row r="452" s="12" customFormat="1" ht="22.8" customHeight="1">
      <c r="A452" s="12"/>
      <c r="B452" s="212"/>
      <c r="C452" s="213"/>
      <c r="D452" s="214" t="s">
        <v>75</v>
      </c>
      <c r="E452" s="226" t="s">
        <v>794</v>
      </c>
      <c r="F452" s="226" t="s">
        <v>795</v>
      </c>
      <c r="G452" s="213"/>
      <c r="H452" s="213"/>
      <c r="I452" s="216"/>
      <c r="J452" s="227">
        <f>BK452</f>
        <v>0</v>
      </c>
      <c r="K452" s="213"/>
      <c r="L452" s="218"/>
      <c r="M452" s="219"/>
      <c r="N452" s="220"/>
      <c r="O452" s="220"/>
      <c r="P452" s="221">
        <f>SUM(P453:P482)</f>
        <v>0</v>
      </c>
      <c r="Q452" s="220"/>
      <c r="R452" s="221">
        <f>SUM(R453:R482)</f>
        <v>2.43510282</v>
      </c>
      <c r="S452" s="220"/>
      <c r="T452" s="222">
        <f>SUM(T453:T482)</f>
        <v>0</v>
      </c>
      <c r="U452" s="12"/>
      <c r="V452" s="12"/>
      <c r="W452" s="12"/>
      <c r="X452" s="12"/>
      <c r="Y452" s="12"/>
      <c r="Z452" s="12"/>
      <c r="AA452" s="12"/>
      <c r="AB452" s="12"/>
      <c r="AC452" s="12"/>
      <c r="AD452" s="12"/>
      <c r="AE452" s="12"/>
      <c r="AR452" s="223" t="s">
        <v>85</v>
      </c>
      <c r="AT452" s="224" t="s">
        <v>75</v>
      </c>
      <c r="AU452" s="224" t="s">
        <v>83</v>
      </c>
      <c r="AY452" s="223" t="s">
        <v>264</v>
      </c>
      <c r="BK452" s="225">
        <f>SUM(BK453:BK482)</f>
        <v>0</v>
      </c>
    </row>
    <row r="453" s="2" customFormat="1" ht="16.5" customHeight="1">
      <c r="A453" s="39"/>
      <c r="B453" s="40"/>
      <c r="C453" s="228" t="s">
        <v>796</v>
      </c>
      <c r="D453" s="228" t="s">
        <v>266</v>
      </c>
      <c r="E453" s="229" t="s">
        <v>797</v>
      </c>
      <c r="F453" s="230" t="s">
        <v>798</v>
      </c>
      <c r="G453" s="231" t="s">
        <v>318</v>
      </c>
      <c r="H453" s="232">
        <v>43.902999999999999</v>
      </c>
      <c r="I453" s="233"/>
      <c r="J453" s="234">
        <f>ROUND(I453*H453,2)</f>
        <v>0</v>
      </c>
      <c r="K453" s="230" t="s">
        <v>270</v>
      </c>
      <c r="L453" s="45"/>
      <c r="M453" s="235" t="s">
        <v>1</v>
      </c>
      <c r="N453" s="236" t="s">
        <v>41</v>
      </c>
      <c r="O453" s="92"/>
      <c r="P453" s="237">
        <f>O453*H453</f>
        <v>0</v>
      </c>
      <c r="Q453" s="237">
        <v>0.00064000000000000005</v>
      </c>
      <c r="R453" s="237">
        <f>Q453*H453</f>
        <v>0.028097920000000002</v>
      </c>
      <c r="S453" s="237">
        <v>0</v>
      </c>
      <c r="T453" s="238">
        <f>S453*H453</f>
        <v>0</v>
      </c>
      <c r="U453" s="39"/>
      <c r="V453" s="39"/>
      <c r="W453" s="39"/>
      <c r="X453" s="39"/>
      <c r="Y453" s="39"/>
      <c r="Z453" s="39"/>
      <c r="AA453" s="39"/>
      <c r="AB453" s="39"/>
      <c r="AC453" s="39"/>
      <c r="AD453" s="39"/>
      <c r="AE453" s="39"/>
      <c r="AR453" s="239" t="s">
        <v>351</v>
      </c>
      <c r="AT453" s="239" t="s">
        <v>266</v>
      </c>
      <c r="AU453" s="239" t="s">
        <v>85</v>
      </c>
      <c r="AY453" s="18" t="s">
        <v>264</v>
      </c>
      <c r="BE453" s="240">
        <f>IF(N453="základní",J453,0)</f>
        <v>0</v>
      </c>
      <c r="BF453" s="240">
        <f>IF(N453="snížená",J453,0)</f>
        <v>0</v>
      </c>
      <c r="BG453" s="240">
        <f>IF(N453="zákl. přenesená",J453,0)</f>
        <v>0</v>
      </c>
      <c r="BH453" s="240">
        <f>IF(N453="sníž. přenesená",J453,0)</f>
        <v>0</v>
      </c>
      <c r="BI453" s="240">
        <f>IF(N453="nulová",J453,0)</f>
        <v>0</v>
      </c>
      <c r="BJ453" s="18" t="s">
        <v>83</v>
      </c>
      <c r="BK453" s="240">
        <f>ROUND(I453*H453,2)</f>
        <v>0</v>
      </c>
      <c r="BL453" s="18" t="s">
        <v>351</v>
      </c>
      <c r="BM453" s="239" t="s">
        <v>799</v>
      </c>
    </row>
    <row r="454" s="13" customFormat="1">
      <c r="A454" s="13"/>
      <c r="B454" s="241"/>
      <c r="C454" s="242"/>
      <c r="D454" s="243" t="s">
        <v>273</v>
      </c>
      <c r="E454" s="244" t="s">
        <v>1</v>
      </c>
      <c r="F454" s="245" t="s">
        <v>800</v>
      </c>
      <c r="G454" s="242"/>
      <c r="H454" s="246">
        <v>43.902999999999999</v>
      </c>
      <c r="I454" s="247"/>
      <c r="J454" s="242"/>
      <c r="K454" s="242"/>
      <c r="L454" s="248"/>
      <c r="M454" s="249"/>
      <c r="N454" s="250"/>
      <c r="O454" s="250"/>
      <c r="P454" s="250"/>
      <c r="Q454" s="250"/>
      <c r="R454" s="250"/>
      <c r="S454" s="250"/>
      <c r="T454" s="251"/>
      <c r="U454" s="13"/>
      <c r="V454" s="13"/>
      <c r="W454" s="13"/>
      <c r="X454" s="13"/>
      <c r="Y454" s="13"/>
      <c r="Z454" s="13"/>
      <c r="AA454" s="13"/>
      <c r="AB454" s="13"/>
      <c r="AC454" s="13"/>
      <c r="AD454" s="13"/>
      <c r="AE454" s="13"/>
      <c r="AT454" s="252" t="s">
        <v>273</v>
      </c>
      <c r="AU454" s="252" t="s">
        <v>85</v>
      </c>
      <c r="AV454" s="13" t="s">
        <v>85</v>
      </c>
      <c r="AW454" s="13" t="s">
        <v>32</v>
      </c>
      <c r="AX454" s="13" t="s">
        <v>76</v>
      </c>
      <c r="AY454" s="252" t="s">
        <v>264</v>
      </c>
    </row>
    <row r="455" s="14" customFormat="1">
      <c r="A455" s="14"/>
      <c r="B455" s="253"/>
      <c r="C455" s="254"/>
      <c r="D455" s="243" t="s">
        <v>273</v>
      </c>
      <c r="E455" s="255" t="s">
        <v>1</v>
      </c>
      <c r="F455" s="256" t="s">
        <v>275</v>
      </c>
      <c r="G455" s="254"/>
      <c r="H455" s="257">
        <v>43.902999999999999</v>
      </c>
      <c r="I455" s="258"/>
      <c r="J455" s="254"/>
      <c r="K455" s="254"/>
      <c r="L455" s="259"/>
      <c r="M455" s="260"/>
      <c r="N455" s="261"/>
      <c r="O455" s="261"/>
      <c r="P455" s="261"/>
      <c r="Q455" s="261"/>
      <c r="R455" s="261"/>
      <c r="S455" s="261"/>
      <c r="T455" s="262"/>
      <c r="U455" s="14"/>
      <c r="V455" s="14"/>
      <c r="W455" s="14"/>
      <c r="X455" s="14"/>
      <c r="Y455" s="14"/>
      <c r="Z455" s="14"/>
      <c r="AA455" s="14"/>
      <c r="AB455" s="14"/>
      <c r="AC455" s="14"/>
      <c r="AD455" s="14"/>
      <c r="AE455" s="14"/>
      <c r="AT455" s="263" t="s">
        <v>273</v>
      </c>
      <c r="AU455" s="263" t="s">
        <v>85</v>
      </c>
      <c r="AV455" s="14" t="s">
        <v>271</v>
      </c>
      <c r="AW455" s="14" t="s">
        <v>32</v>
      </c>
      <c r="AX455" s="14" t="s">
        <v>83</v>
      </c>
      <c r="AY455" s="263" t="s">
        <v>264</v>
      </c>
    </row>
    <row r="456" s="2" customFormat="1" ht="16.5" customHeight="1">
      <c r="A456" s="39"/>
      <c r="B456" s="40"/>
      <c r="C456" s="228" t="s">
        <v>801</v>
      </c>
      <c r="D456" s="228" t="s">
        <v>266</v>
      </c>
      <c r="E456" s="229" t="s">
        <v>802</v>
      </c>
      <c r="F456" s="230" t="s">
        <v>803</v>
      </c>
      <c r="G456" s="231" t="s">
        <v>453</v>
      </c>
      <c r="H456" s="232">
        <v>51.649999999999999</v>
      </c>
      <c r="I456" s="233"/>
      <c r="J456" s="234">
        <f>ROUND(I456*H456,2)</f>
        <v>0</v>
      </c>
      <c r="K456" s="230" t="s">
        <v>270</v>
      </c>
      <c r="L456" s="45"/>
      <c r="M456" s="235" t="s">
        <v>1</v>
      </c>
      <c r="N456" s="236" t="s">
        <v>41</v>
      </c>
      <c r="O456" s="92"/>
      <c r="P456" s="237">
        <f>O456*H456</f>
        <v>0</v>
      </c>
      <c r="Q456" s="237">
        <v>0.00016000000000000001</v>
      </c>
      <c r="R456" s="237">
        <f>Q456*H456</f>
        <v>0.0082640000000000005</v>
      </c>
      <c r="S456" s="237">
        <v>0</v>
      </c>
      <c r="T456" s="238">
        <f>S456*H456</f>
        <v>0</v>
      </c>
      <c r="U456" s="39"/>
      <c r="V456" s="39"/>
      <c r="W456" s="39"/>
      <c r="X456" s="39"/>
      <c r="Y456" s="39"/>
      <c r="Z456" s="39"/>
      <c r="AA456" s="39"/>
      <c r="AB456" s="39"/>
      <c r="AC456" s="39"/>
      <c r="AD456" s="39"/>
      <c r="AE456" s="39"/>
      <c r="AR456" s="239" t="s">
        <v>351</v>
      </c>
      <c r="AT456" s="239" t="s">
        <v>266</v>
      </c>
      <c r="AU456" s="239" t="s">
        <v>85</v>
      </c>
      <c r="AY456" s="18" t="s">
        <v>264</v>
      </c>
      <c r="BE456" s="240">
        <f>IF(N456="základní",J456,0)</f>
        <v>0</v>
      </c>
      <c r="BF456" s="240">
        <f>IF(N456="snížená",J456,0)</f>
        <v>0</v>
      </c>
      <c r="BG456" s="240">
        <f>IF(N456="zákl. přenesená",J456,0)</f>
        <v>0</v>
      </c>
      <c r="BH456" s="240">
        <f>IF(N456="sníž. přenesená",J456,0)</f>
        <v>0</v>
      </c>
      <c r="BI456" s="240">
        <f>IF(N456="nulová",J456,0)</f>
        <v>0</v>
      </c>
      <c r="BJ456" s="18" t="s">
        <v>83</v>
      </c>
      <c r="BK456" s="240">
        <f>ROUND(I456*H456,2)</f>
        <v>0</v>
      </c>
      <c r="BL456" s="18" t="s">
        <v>351</v>
      </c>
      <c r="BM456" s="239" t="s">
        <v>804</v>
      </c>
    </row>
    <row r="457" s="2" customFormat="1" ht="16.5" customHeight="1">
      <c r="A457" s="39"/>
      <c r="B457" s="40"/>
      <c r="C457" s="228" t="s">
        <v>805</v>
      </c>
      <c r="D457" s="228" t="s">
        <v>266</v>
      </c>
      <c r="E457" s="229" t="s">
        <v>806</v>
      </c>
      <c r="F457" s="230" t="s">
        <v>807</v>
      </c>
      <c r="G457" s="231" t="s">
        <v>318</v>
      </c>
      <c r="H457" s="232">
        <v>269.31</v>
      </c>
      <c r="I457" s="233"/>
      <c r="J457" s="234">
        <f>ROUND(I457*H457,2)</f>
        <v>0</v>
      </c>
      <c r="K457" s="230" t="s">
        <v>270</v>
      </c>
      <c r="L457" s="45"/>
      <c r="M457" s="235" t="s">
        <v>1</v>
      </c>
      <c r="N457" s="236" t="s">
        <v>41</v>
      </c>
      <c r="O457" s="92"/>
      <c r="P457" s="237">
        <f>O457*H457</f>
        <v>0</v>
      </c>
      <c r="Q457" s="237">
        <v>0</v>
      </c>
      <c r="R457" s="237">
        <f>Q457*H457</f>
        <v>0</v>
      </c>
      <c r="S457" s="237">
        <v>0</v>
      </c>
      <c r="T457" s="238">
        <f>S457*H457</f>
        <v>0</v>
      </c>
      <c r="U457" s="39"/>
      <c r="V457" s="39"/>
      <c r="W457" s="39"/>
      <c r="X457" s="39"/>
      <c r="Y457" s="39"/>
      <c r="Z457" s="39"/>
      <c r="AA457" s="39"/>
      <c r="AB457" s="39"/>
      <c r="AC457" s="39"/>
      <c r="AD457" s="39"/>
      <c r="AE457" s="39"/>
      <c r="AR457" s="239" t="s">
        <v>351</v>
      </c>
      <c r="AT457" s="239" t="s">
        <v>266</v>
      </c>
      <c r="AU457" s="239" t="s">
        <v>85</v>
      </c>
      <c r="AY457" s="18" t="s">
        <v>264</v>
      </c>
      <c r="BE457" s="240">
        <f>IF(N457="základní",J457,0)</f>
        <v>0</v>
      </c>
      <c r="BF457" s="240">
        <f>IF(N457="snížená",J457,0)</f>
        <v>0</v>
      </c>
      <c r="BG457" s="240">
        <f>IF(N457="zákl. přenesená",J457,0)</f>
        <v>0</v>
      </c>
      <c r="BH457" s="240">
        <f>IF(N457="sníž. přenesená",J457,0)</f>
        <v>0</v>
      </c>
      <c r="BI457" s="240">
        <f>IF(N457="nulová",J457,0)</f>
        <v>0</v>
      </c>
      <c r="BJ457" s="18" t="s">
        <v>83</v>
      </c>
      <c r="BK457" s="240">
        <f>ROUND(I457*H457,2)</f>
        <v>0</v>
      </c>
      <c r="BL457" s="18" t="s">
        <v>351</v>
      </c>
      <c r="BM457" s="239" t="s">
        <v>808</v>
      </c>
    </row>
    <row r="458" s="13" customFormat="1">
      <c r="A458" s="13"/>
      <c r="B458" s="241"/>
      <c r="C458" s="242"/>
      <c r="D458" s="243" t="s">
        <v>273</v>
      </c>
      <c r="E458" s="244" t="s">
        <v>1</v>
      </c>
      <c r="F458" s="245" t="s">
        <v>809</v>
      </c>
      <c r="G458" s="242"/>
      <c r="H458" s="246">
        <v>269.31</v>
      </c>
      <c r="I458" s="247"/>
      <c r="J458" s="242"/>
      <c r="K458" s="242"/>
      <c r="L458" s="248"/>
      <c r="M458" s="249"/>
      <c r="N458" s="250"/>
      <c r="O458" s="250"/>
      <c r="P458" s="250"/>
      <c r="Q458" s="250"/>
      <c r="R458" s="250"/>
      <c r="S458" s="250"/>
      <c r="T458" s="251"/>
      <c r="U458" s="13"/>
      <c r="V458" s="13"/>
      <c r="W458" s="13"/>
      <c r="X458" s="13"/>
      <c r="Y458" s="13"/>
      <c r="Z458" s="13"/>
      <c r="AA458" s="13"/>
      <c r="AB458" s="13"/>
      <c r="AC458" s="13"/>
      <c r="AD458" s="13"/>
      <c r="AE458" s="13"/>
      <c r="AT458" s="252" t="s">
        <v>273</v>
      </c>
      <c r="AU458" s="252" t="s">
        <v>85</v>
      </c>
      <c r="AV458" s="13" t="s">
        <v>85</v>
      </c>
      <c r="AW458" s="13" t="s">
        <v>32</v>
      </c>
      <c r="AX458" s="13" t="s">
        <v>76</v>
      </c>
      <c r="AY458" s="252" t="s">
        <v>264</v>
      </c>
    </row>
    <row r="459" s="14" customFormat="1">
      <c r="A459" s="14"/>
      <c r="B459" s="253"/>
      <c r="C459" s="254"/>
      <c r="D459" s="243" t="s">
        <v>273</v>
      </c>
      <c r="E459" s="255" t="s">
        <v>1</v>
      </c>
      <c r="F459" s="256" t="s">
        <v>275</v>
      </c>
      <c r="G459" s="254"/>
      <c r="H459" s="257">
        <v>269.31</v>
      </c>
      <c r="I459" s="258"/>
      <c r="J459" s="254"/>
      <c r="K459" s="254"/>
      <c r="L459" s="259"/>
      <c r="M459" s="260"/>
      <c r="N459" s="261"/>
      <c r="O459" s="261"/>
      <c r="P459" s="261"/>
      <c r="Q459" s="261"/>
      <c r="R459" s="261"/>
      <c r="S459" s="261"/>
      <c r="T459" s="262"/>
      <c r="U459" s="14"/>
      <c r="V459" s="14"/>
      <c r="W459" s="14"/>
      <c r="X459" s="14"/>
      <c r="Y459" s="14"/>
      <c r="Z459" s="14"/>
      <c r="AA459" s="14"/>
      <c r="AB459" s="14"/>
      <c r="AC459" s="14"/>
      <c r="AD459" s="14"/>
      <c r="AE459" s="14"/>
      <c r="AT459" s="263" t="s">
        <v>273</v>
      </c>
      <c r="AU459" s="263" t="s">
        <v>85</v>
      </c>
      <c r="AV459" s="14" t="s">
        <v>271</v>
      </c>
      <c r="AW459" s="14" t="s">
        <v>32</v>
      </c>
      <c r="AX459" s="14" t="s">
        <v>83</v>
      </c>
      <c r="AY459" s="263" t="s">
        <v>264</v>
      </c>
    </row>
    <row r="460" s="2" customFormat="1" ht="16.5" customHeight="1">
      <c r="A460" s="39"/>
      <c r="B460" s="40"/>
      <c r="C460" s="274" t="s">
        <v>810</v>
      </c>
      <c r="D460" s="274" t="s">
        <v>310</v>
      </c>
      <c r="E460" s="275" t="s">
        <v>811</v>
      </c>
      <c r="F460" s="276" t="s">
        <v>812</v>
      </c>
      <c r="G460" s="277" t="s">
        <v>354</v>
      </c>
      <c r="H460" s="278">
        <v>0.088999999999999996</v>
      </c>
      <c r="I460" s="279"/>
      <c r="J460" s="280">
        <f>ROUND(I460*H460,2)</f>
        <v>0</v>
      </c>
      <c r="K460" s="276" t="s">
        <v>270</v>
      </c>
      <c r="L460" s="281"/>
      <c r="M460" s="282" t="s">
        <v>1</v>
      </c>
      <c r="N460" s="283" t="s">
        <v>41</v>
      </c>
      <c r="O460" s="92"/>
      <c r="P460" s="237">
        <f>O460*H460</f>
        <v>0</v>
      </c>
      <c r="Q460" s="237">
        <v>1</v>
      </c>
      <c r="R460" s="237">
        <f>Q460*H460</f>
        <v>0.088999999999999996</v>
      </c>
      <c r="S460" s="237">
        <v>0</v>
      </c>
      <c r="T460" s="238">
        <f>S460*H460</f>
        <v>0</v>
      </c>
      <c r="U460" s="39"/>
      <c r="V460" s="39"/>
      <c r="W460" s="39"/>
      <c r="X460" s="39"/>
      <c r="Y460" s="39"/>
      <c r="Z460" s="39"/>
      <c r="AA460" s="39"/>
      <c r="AB460" s="39"/>
      <c r="AC460" s="39"/>
      <c r="AD460" s="39"/>
      <c r="AE460" s="39"/>
      <c r="AR460" s="239" t="s">
        <v>434</v>
      </c>
      <c r="AT460" s="239" t="s">
        <v>310</v>
      </c>
      <c r="AU460" s="239" t="s">
        <v>85</v>
      </c>
      <c r="AY460" s="18" t="s">
        <v>264</v>
      </c>
      <c r="BE460" s="240">
        <f>IF(N460="základní",J460,0)</f>
        <v>0</v>
      </c>
      <c r="BF460" s="240">
        <f>IF(N460="snížená",J460,0)</f>
        <v>0</v>
      </c>
      <c r="BG460" s="240">
        <f>IF(N460="zákl. přenesená",J460,0)</f>
        <v>0</v>
      </c>
      <c r="BH460" s="240">
        <f>IF(N460="sníž. přenesená",J460,0)</f>
        <v>0</v>
      </c>
      <c r="BI460" s="240">
        <f>IF(N460="nulová",J460,0)</f>
        <v>0</v>
      </c>
      <c r="BJ460" s="18" t="s">
        <v>83</v>
      </c>
      <c r="BK460" s="240">
        <f>ROUND(I460*H460,2)</f>
        <v>0</v>
      </c>
      <c r="BL460" s="18" t="s">
        <v>351</v>
      </c>
      <c r="BM460" s="239" t="s">
        <v>813</v>
      </c>
    </row>
    <row r="461" s="13" customFormat="1">
      <c r="A461" s="13"/>
      <c r="B461" s="241"/>
      <c r="C461" s="242"/>
      <c r="D461" s="243" t="s">
        <v>273</v>
      </c>
      <c r="E461" s="242"/>
      <c r="F461" s="245" t="s">
        <v>814</v>
      </c>
      <c r="G461" s="242"/>
      <c r="H461" s="246">
        <v>0.088999999999999996</v>
      </c>
      <c r="I461" s="247"/>
      <c r="J461" s="242"/>
      <c r="K461" s="242"/>
      <c r="L461" s="248"/>
      <c r="M461" s="249"/>
      <c r="N461" s="250"/>
      <c r="O461" s="250"/>
      <c r="P461" s="250"/>
      <c r="Q461" s="250"/>
      <c r="R461" s="250"/>
      <c r="S461" s="250"/>
      <c r="T461" s="251"/>
      <c r="U461" s="13"/>
      <c r="V461" s="13"/>
      <c r="W461" s="13"/>
      <c r="X461" s="13"/>
      <c r="Y461" s="13"/>
      <c r="Z461" s="13"/>
      <c r="AA461" s="13"/>
      <c r="AB461" s="13"/>
      <c r="AC461" s="13"/>
      <c r="AD461" s="13"/>
      <c r="AE461" s="13"/>
      <c r="AT461" s="252" t="s">
        <v>273</v>
      </c>
      <c r="AU461" s="252" t="s">
        <v>85</v>
      </c>
      <c r="AV461" s="13" t="s">
        <v>85</v>
      </c>
      <c r="AW461" s="13" t="s">
        <v>4</v>
      </c>
      <c r="AX461" s="13" t="s">
        <v>83</v>
      </c>
      <c r="AY461" s="252" t="s">
        <v>264</v>
      </c>
    </row>
    <row r="462" s="2" customFormat="1" ht="16.5" customHeight="1">
      <c r="A462" s="39"/>
      <c r="B462" s="40"/>
      <c r="C462" s="228" t="s">
        <v>815</v>
      </c>
      <c r="D462" s="228" t="s">
        <v>266</v>
      </c>
      <c r="E462" s="229" t="s">
        <v>816</v>
      </c>
      <c r="F462" s="230" t="s">
        <v>817</v>
      </c>
      <c r="G462" s="231" t="s">
        <v>318</v>
      </c>
      <c r="H462" s="232">
        <v>67.144999999999996</v>
      </c>
      <c r="I462" s="233"/>
      <c r="J462" s="234">
        <f>ROUND(I462*H462,2)</f>
        <v>0</v>
      </c>
      <c r="K462" s="230" t="s">
        <v>270</v>
      </c>
      <c r="L462" s="45"/>
      <c r="M462" s="235" t="s">
        <v>1</v>
      </c>
      <c r="N462" s="236" t="s">
        <v>41</v>
      </c>
      <c r="O462" s="92"/>
      <c r="P462" s="237">
        <f>O462*H462</f>
        <v>0</v>
      </c>
      <c r="Q462" s="237">
        <v>0</v>
      </c>
      <c r="R462" s="237">
        <f>Q462*H462</f>
        <v>0</v>
      </c>
      <c r="S462" s="237">
        <v>0</v>
      </c>
      <c r="T462" s="238">
        <f>S462*H462</f>
        <v>0</v>
      </c>
      <c r="U462" s="39"/>
      <c r="V462" s="39"/>
      <c r="W462" s="39"/>
      <c r="X462" s="39"/>
      <c r="Y462" s="39"/>
      <c r="Z462" s="39"/>
      <c r="AA462" s="39"/>
      <c r="AB462" s="39"/>
      <c r="AC462" s="39"/>
      <c r="AD462" s="39"/>
      <c r="AE462" s="39"/>
      <c r="AR462" s="239" t="s">
        <v>351</v>
      </c>
      <c r="AT462" s="239" t="s">
        <v>266</v>
      </c>
      <c r="AU462" s="239" t="s">
        <v>85</v>
      </c>
      <c r="AY462" s="18" t="s">
        <v>264</v>
      </c>
      <c r="BE462" s="240">
        <f>IF(N462="základní",J462,0)</f>
        <v>0</v>
      </c>
      <c r="BF462" s="240">
        <f>IF(N462="snížená",J462,0)</f>
        <v>0</v>
      </c>
      <c r="BG462" s="240">
        <f>IF(N462="zákl. přenesená",J462,0)</f>
        <v>0</v>
      </c>
      <c r="BH462" s="240">
        <f>IF(N462="sníž. přenesená",J462,0)</f>
        <v>0</v>
      </c>
      <c r="BI462" s="240">
        <f>IF(N462="nulová",J462,0)</f>
        <v>0</v>
      </c>
      <c r="BJ462" s="18" t="s">
        <v>83</v>
      </c>
      <c r="BK462" s="240">
        <f>ROUND(I462*H462,2)</f>
        <v>0</v>
      </c>
      <c r="BL462" s="18" t="s">
        <v>351</v>
      </c>
      <c r="BM462" s="239" t="s">
        <v>818</v>
      </c>
    </row>
    <row r="463" s="13" customFormat="1">
      <c r="A463" s="13"/>
      <c r="B463" s="241"/>
      <c r="C463" s="242"/>
      <c r="D463" s="243" t="s">
        <v>273</v>
      </c>
      <c r="E463" s="244" t="s">
        <v>1</v>
      </c>
      <c r="F463" s="245" t="s">
        <v>819</v>
      </c>
      <c r="G463" s="242"/>
      <c r="H463" s="246">
        <v>67.144999999999996</v>
      </c>
      <c r="I463" s="247"/>
      <c r="J463" s="242"/>
      <c r="K463" s="242"/>
      <c r="L463" s="248"/>
      <c r="M463" s="249"/>
      <c r="N463" s="250"/>
      <c r="O463" s="250"/>
      <c r="P463" s="250"/>
      <c r="Q463" s="250"/>
      <c r="R463" s="250"/>
      <c r="S463" s="250"/>
      <c r="T463" s="251"/>
      <c r="U463" s="13"/>
      <c r="V463" s="13"/>
      <c r="W463" s="13"/>
      <c r="X463" s="13"/>
      <c r="Y463" s="13"/>
      <c r="Z463" s="13"/>
      <c r="AA463" s="13"/>
      <c r="AB463" s="13"/>
      <c r="AC463" s="13"/>
      <c r="AD463" s="13"/>
      <c r="AE463" s="13"/>
      <c r="AT463" s="252" t="s">
        <v>273</v>
      </c>
      <c r="AU463" s="252" t="s">
        <v>85</v>
      </c>
      <c r="AV463" s="13" t="s">
        <v>85</v>
      </c>
      <c r="AW463" s="13" t="s">
        <v>32</v>
      </c>
      <c r="AX463" s="13" t="s">
        <v>76</v>
      </c>
      <c r="AY463" s="252" t="s">
        <v>264</v>
      </c>
    </row>
    <row r="464" s="14" customFormat="1">
      <c r="A464" s="14"/>
      <c r="B464" s="253"/>
      <c r="C464" s="254"/>
      <c r="D464" s="243" t="s">
        <v>273</v>
      </c>
      <c r="E464" s="255" t="s">
        <v>1</v>
      </c>
      <c r="F464" s="256" t="s">
        <v>275</v>
      </c>
      <c r="G464" s="254"/>
      <c r="H464" s="257">
        <v>67.144999999999996</v>
      </c>
      <c r="I464" s="258"/>
      <c r="J464" s="254"/>
      <c r="K464" s="254"/>
      <c r="L464" s="259"/>
      <c r="M464" s="260"/>
      <c r="N464" s="261"/>
      <c r="O464" s="261"/>
      <c r="P464" s="261"/>
      <c r="Q464" s="261"/>
      <c r="R464" s="261"/>
      <c r="S464" s="261"/>
      <c r="T464" s="262"/>
      <c r="U464" s="14"/>
      <c r="V464" s="14"/>
      <c r="W464" s="14"/>
      <c r="X464" s="14"/>
      <c r="Y464" s="14"/>
      <c r="Z464" s="14"/>
      <c r="AA464" s="14"/>
      <c r="AB464" s="14"/>
      <c r="AC464" s="14"/>
      <c r="AD464" s="14"/>
      <c r="AE464" s="14"/>
      <c r="AT464" s="263" t="s">
        <v>273</v>
      </c>
      <c r="AU464" s="263" t="s">
        <v>85</v>
      </c>
      <c r="AV464" s="14" t="s">
        <v>271</v>
      </c>
      <c r="AW464" s="14" t="s">
        <v>32</v>
      </c>
      <c r="AX464" s="14" t="s">
        <v>83</v>
      </c>
      <c r="AY464" s="263" t="s">
        <v>264</v>
      </c>
    </row>
    <row r="465" s="2" customFormat="1" ht="16.5" customHeight="1">
      <c r="A465" s="39"/>
      <c r="B465" s="40"/>
      <c r="C465" s="274" t="s">
        <v>820</v>
      </c>
      <c r="D465" s="274" t="s">
        <v>310</v>
      </c>
      <c r="E465" s="275" t="s">
        <v>811</v>
      </c>
      <c r="F465" s="276" t="s">
        <v>812</v>
      </c>
      <c r="G465" s="277" t="s">
        <v>354</v>
      </c>
      <c r="H465" s="278">
        <v>0.023</v>
      </c>
      <c r="I465" s="279"/>
      <c r="J465" s="280">
        <f>ROUND(I465*H465,2)</f>
        <v>0</v>
      </c>
      <c r="K465" s="276" t="s">
        <v>270</v>
      </c>
      <c r="L465" s="281"/>
      <c r="M465" s="282" t="s">
        <v>1</v>
      </c>
      <c r="N465" s="283" t="s">
        <v>41</v>
      </c>
      <c r="O465" s="92"/>
      <c r="P465" s="237">
        <f>O465*H465</f>
        <v>0</v>
      </c>
      <c r="Q465" s="237">
        <v>1</v>
      </c>
      <c r="R465" s="237">
        <f>Q465*H465</f>
        <v>0.023</v>
      </c>
      <c r="S465" s="237">
        <v>0</v>
      </c>
      <c r="T465" s="238">
        <f>S465*H465</f>
        <v>0</v>
      </c>
      <c r="U465" s="39"/>
      <c r="V465" s="39"/>
      <c r="W465" s="39"/>
      <c r="X465" s="39"/>
      <c r="Y465" s="39"/>
      <c r="Z465" s="39"/>
      <c r="AA465" s="39"/>
      <c r="AB465" s="39"/>
      <c r="AC465" s="39"/>
      <c r="AD465" s="39"/>
      <c r="AE465" s="39"/>
      <c r="AR465" s="239" t="s">
        <v>434</v>
      </c>
      <c r="AT465" s="239" t="s">
        <v>310</v>
      </c>
      <c r="AU465" s="239" t="s">
        <v>85</v>
      </c>
      <c r="AY465" s="18" t="s">
        <v>264</v>
      </c>
      <c r="BE465" s="240">
        <f>IF(N465="základní",J465,0)</f>
        <v>0</v>
      </c>
      <c r="BF465" s="240">
        <f>IF(N465="snížená",J465,0)</f>
        <v>0</v>
      </c>
      <c r="BG465" s="240">
        <f>IF(N465="zákl. přenesená",J465,0)</f>
        <v>0</v>
      </c>
      <c r="BH465" s="240">
        <f>IF(N465="sníž. přenesená",J465,0)</f>
        <v>0</v>
      </c>
      <c r="BI465" s="240">
        <f>IF(N465="nulová",J465,0)</f>
        <v>0</v>
      </c>
      <c r="BJ465" s="18" t="s">
        <v>83</v>
      </c>
      <c r="BK465" s="240">
        <f>ROUND(I465*H465,2)</f>
        <v>0</v>
      </c>
      <c r="BL465" s="18" t="s">
        <v>351</v>
      </c>
      <c r="BM465" s="239" t="s">
        <v>821</v>
      </c>
    </row>
    <row r="466" s="13" customFormat="1">
      <c r="A466" s="13"/>
      <c r="B466" s="241"/>
      <c r="C466" s="242"/>
      <c r="D466" s="243" t="s">
        <v>273</v>
      </c>
      <c r="E466" s="242"/>
      <c r="F466" s="245" t="s">
        <v>822</v>
      </c>
      <c r="G466" s="242"/>
      <c r="H466" s="246">
        <v>0.023</v>
      </c>
      <c r="I466" s="247"/>
      <c r="J466" s="242"/>
      <c r="K466" s="242"/>
      <c r="L466" s="248"/>
      <c r="M466" s="249"/>
      <c r="N466" s="250"/>
      <c r="O466" s="250"/>
      <c r="P466" s="250"/>
      <c r="Q466" s="250"/>
      <c r="R466" s="250"/>
      <c r="S466" s="250"/>
      <c r="T466" s="251"/>
      <c r="U466" s="13"/>
      <c r="V466" s="13"/>
      <c r="W466" s="13"/>
      <c r="X466" s="13"/>
      <c r="Y466" s="13"/>
      <c r="Z466" s="13"/>
      <c r="AA466" s="13"/>
      <c r="AB466" s="13"/>
      <c r="AC466" s="13"/>
      <c r="AD466" s="13"/>
      <c r="AE466" s="13"/>
      <c r="AT466" s="252" t="s">
        <v>273</v>
      </c>
      <c r="AU466" s="252" t="s">
        <v>85</v>
      </c>
      <c r="AV466" s="13" t="s">
        <v>85</v>
      </c>
      <c r="AW466" s="13" t="s">
        <v>4</v>
      </c>
      <c r="AX466" s="13" t="s">
        <v>83</v>
      </c>
      <c r="AY466" s="252" t="s">
        <v>264</v>
      </c>
    </row>
    <row r="467" s="2" customFormat="1" ht="16.5" customHeight="1">
      <c r="A467" s="39"/>
      <c r="B467" s="40"/>
      <c r="C467" s="228" t="s">
        <v>823</v>
      </c>
      <c r="D467" s="228" t="s">
        <v>266</v>
      </c>
      <c r="E467" s="229" t="s">
        <v>824</v>
      </c>
      <c r="F467" s="230" t="s">
        <v>825</v>
      </c>
      <c r="G467" s="231" t="s">
        <v>318</v>
      </c>
      <c r="H467" s="232">
        <v>269.31</v>
      </c>
      <c r="I467" s="233"/>
      <c r="J467" s="234">
        <f>ROUND(I467*H467,2)</f>
        <v>0</v>
      </c>
      <c r="K467" s="230" t="s">
        <v>270</v>
      </c>
      <c r="L467" s="45"/>
      <c r="M467" s="235" t="s">
        <v>1</v>
      </c>
      <c r="N467" s="236" t="s">
        <v>41</v>
      </c>
      <c r="O467" s="92"/>
      <c r="P467" s="237">
        <f>O467*H467</f>
        <v>0</v>
      </c>
      <c r="Q467" s="237">
        <v>0.00040000000000000002</v>
      </c>
      <c r="R467" s="237">
        <f>Q467*H467</f>
        <v>0.107724</v>
      </c>
      <c r="S467" s="237">
        <v>0</v>
      </c>
      <c r="T467" s="238">
        <f>S467*H467</f>
        <v>0</v>
      </c>
      <c r="U467" s="39"/>
      <c r="V467" s="39"/>
      <c r="W467" s="39"/>
      <c r="X467" s="39"/>
      <c r="Y467" s="39"/>
      <c r="Z467" s="39"/>
      <c r="AA467" s="39"/>
      <c r="AB467" s="39"/>
      <c r="AC467" s="39"/>
      <c r="AD467" s="39"/>
      <c r="AE467" s="39"/>
      <c r="AR467" s="239" t="s">
        <v>351</v>
      </c>
      <c r="AT467" s="239" t="s">
        <v>266</v>
      </c>
      <c r="AU467" s="239" t="s">
        <v>85</v>
      </c>
      <c r="AY467" s="18" t="s">
        <v>264</v>
      </c>
      <c r="BE467" s="240">
        <f>IF(N467="základní",J467,0)</f>
        <v>0</v>
      </c>
      <c r="BF467" s="240">
        <f>IF(N467="snížená",J467,0)</f>
        <v>0</v>
      </c>
      <c r="BG467" s="240">
        <f>IF(N467="zákl. přenesená",J467,0)</f>
        <v>0</v>
      </c>
      <c r="BH467" s="240">
        <f>IF(N467="sníž. přenesená",J467,0)</f>
        <v>0</v>
      </c>
      <c r="BI467" s="240">
        <f>IF(N467="nulová",J467,0)</f>
        <v>0</v>
      </c>
      <c r="BJ467" s="18" t="s">
        <v>83</v>
      </c>
      <c r="BK467" s="240">
        <f>ROUND(I467*H467,2)</f>
        <v>0</v>
      </c>
      <c r="BL467" s="18" t="s">
        <v>351</v>
      </c>
      <c r="BM467" s="239" t="s">
        <v>826</v>
      </c>
    </row>
    <row r="468" s="13" customFormat="1">
      <c r="A468" s="13"/>
      <c r="B468" s="241"/>
      <c r="C468" s="242"/>
      <c r="D468" s="243" t="s">
        <v>273</v>
      </c>
      <c r="E468" s="244" t="s">
        <v>1</v>
      </c>
      <c r="F468" s="245" t="s">
        <v>809</v>
      </c>
      <c r="G468" s="242"/>
      <c r="H468" s="246">
        <v>269.31</v>
      </c>
      <c r="I468" s="247"/>
      <c r="J468" s="242"/>
      <c r="K468" s="242"/>
      <c r="L468" s="248"/>
      <c r="M468" s="249"/>
      <c r="N468" s="250"/>
      <c r="O468" s="250"/>
      <c r="P468" s="250"/>
      <c r="Q468" s="250"/>
      <c r="R468" s="250"/>
      <c r="S468" s="250"/>
      <c r="T468" s="251"/>
      <c r="U468" s="13"/>
      <c r="V468" s="13"/>
      <c r="W468" s="13"/>
      <c r="X468" s="13"/>
      <c r="Y468" s="13"/>
      <c r="Z468" s="13"/>
      <c r="AA468" s="13"/>
      <c r="AB468" s="13"/>
      <c r="AC468" s="13"/>
      <c r="AD468" s="13"/>
      <c r="AE468" s="13"/>
      <c r="AT468" s="252" t="s">
        <v>273</v>
      </c>
      <c r="AU468" s="252" t="s">
        <v>85</v>
      </c>
      <c r="AV468" s="13" t="s">
        <v>85</v>
      </c>
      <c r="AW468" s="13" t="s">
        <v>32</v>
      </c>
      <c r="AX468" s="13" t="s">
        <v>76</v>
      </c>
      <c r="AY468" s="252" t="s">
        <v>264</v>
      </c>
    </row>
    <row r="469" s="14" customFormat="1">
      <c r="A469" s="14"/>
      <c r="B469" s="253"/>
      <c r="C469" s="254"/>
      <c r="D469" s="243" t="s">
        <v>273</v>
      </c>
      <c r="E469" s="255" t="s">
        <v>1</v>
      </c>
      <c r="F469" s="256" t="s">
        <v>275</v>
      </c>
      <c r="G469" s="254"/>
      <c r="H469" s="257">
        <v>269.31</v>
      </c>
      <c r="I469" s="258"/>
      <c r="J469" s="254"/>
      <c r="K469" s="254"/>
      <c r="L469" s="259"/>
      <c r="M469" s="260"/>
      <c r="N469" s="261"/>
      <c r="O469" s="261"/>
      <c r="P469" s="261"/>
      <c r="Q469" s="261"/>
      <c r="R469" s="261"/>
      <c r="S469" s="261"/>
      <c r="T469" s="262"/>
      <c r="U469" s="14"/>
      <c r="V469" s="14"/>
      <c r="W469" s="14"/>
      <c r="X469" s="14"/>
      <c r="Y469" s="14"/>
      <c r="Z469" s="14"/>
      <c r="AA469" s="14"/>
      <c r="AB469" s="14"/>
      <c r="AC469" s="14"/>
      <c r="AD469" s="14"/>
      <c r="AE469" s="14"/>
      <c r="AT469" s="263" t="s">
        <v>273</v>
      </c>
      <c r="AU469" s="263" t="s">
        <v>85</v>
      </c>
      <c r="AV469" s="14" t="s">
        <v>271</v>
      </c>
      <c r="AW469" s="14" t="s">
        <v>32</v>
      </c>
      <c r="AX469" s="14" t="s">
        <v>83</v>
      </c>
      <c r="AY469" s="263" t="s">
        <v>264</v>
      </c>
    </row>
    <row r="470" s="2" customFormat="1" ht="24.15" customHeight="1">
      <c r="A470" s="39"/>
      <c r="B470" s="40"/>
      <c r="C470" s="274" t="s">
        <v>827</v>
      </c>
      <c r="D470" s="274" t="s">
        <v>310</v>
      </c>
      <c r="E470" s="275" t="s">
        <v>828</v>
      </c>
      <c r="F470" s="276" t="s">
        <v>829</v>
      </c>
      <c r="G470" s="277" t="s">
        <v>318</v>
      </c>
      <c r="H470" s="278">
        <v>313.88099999999997</v>
      </c>
      <c r="I470" s="279"/>
      <c r="J470" s="280">
        <f>ROUND(I470*H470,2)</f>
        <v>0</v>
      </c>
      <c r="K470" s="276" t="s">
        <v>298</v>
      </c>
      <c r="L470" s="281"/>
      <c r="M470" s="282" t="s">
        <v>1</v>
      </c>
      <c r="N470" s="283" t="s">
        <v>41</v>
      </c>
      <c r="O470" s="92"/>
      <c r="P470" s="237">
        <f>O470*H470</f>
        <v>0</v>
      </c>
      <c r="Q470" s="237">
        <v>0.0054000000000000003</v>
      </c>
      <c r="R470" s="237">
        <f>Q470*H470</f>
        <v>1.6949573999999998</v>
      </c>
      <c r="S470" s="237">
        <v>0</v>
      </c>
      <c r="T470" s="238">
        <f>S470*H470</f>
        <v>0</v>
      </c>
      <c r="U470" s="39"/>
      <c r="V470" s="39"/>
      <c r="W470" s="39"/>
      <c r="X470" s="39"/>
      <c r="Y470" s="39"/>
      <c r="Z470" s="39"/>
      <c r="AA470" s="39"/>
      <c r="AB470" s="39"/>
      <c r="AC470" s="39"/>
      <c r="AD470" s="39"/>
      <c r="AE470" s="39"/>
      <c r="AR470" s="239" t="s">
        <v>434</v>
      </c>
      <c r="AT470" s="239" t="s">
        <v>310</v>
      </c>
      <c r="AU470" s="239" t="s">
        <v>85</v>
      </c>
      <c r="AY470" s="18" t="s">
        <v>264</v>
      </c>
      <c r="BE470" s="240">
        <f>IF(N470="základní",J470,0)</f>
        <v>0</v>
      </c>
      <c r="BF470" s="240">
        <f>IF(N470="snížená",J470,0)</f>
        <v>0</v>
      </c>
      <c r="BG470" s="240">
        <f>IF(N470="zákl. přenesená",J470,0)</f>
        <v>0</v>
      </c>
      <c r="BH470" s="240">
        <f>IF(N470="sníž. přenesená",J470,0)</f>
        <v>0</v>
      </c>
      <c r="BI470" s="240">
        <f>IF(N470="nulová",J470,0)</f>
        <v>0</v>
      </c>
      <c r="BJ470" s="18" t="s">
        <v>83</v>
      </c>
      <c r="BK470" s="240">
        <f>ROUND(I470*H470,2)</f>
        <v>0</v>
      </c>
      <c r="BL470" s="18" t="s">
        <v>351</v>
      </c>
      <c r="BM470" s="239" t="s">
        <v>830</v>
      </c>
    </row>
    <row r="471" s="13" customFormat="1">
      <c r="A471" s="13"/>
      <c r="B471" s="241"/>
      <c r="C471" s="242"/>
      <c r="D471" s="243" t="s">
        <v>273</v>
      </c>
      <c r="E471" s="242"/>
      <c r="F471" s="245" t="s">
        <v>831</v>
      </c>
      <c r="G471" s="242"/>
      <c r="H471" s="246">
        <v>313.88099999999997</v>
      </c>
      <c r="I471" s="247"/>
      <c r="J471" s="242"/>
      <c r="K471" s="242"/>
      <c r="L471" s="248"/>
      <c r="M471" s="249"/>
      <c r="N471" s="250"/>
      <c r="O471" s="250"/>
      <c r="P471" s="250"/>
      <c r="Q471" s="250"/>
      <c r="R471" s="250"/>
      <c r="S471" s="250"/>
      <c r="T471" s="251"/>
      <c r="U471" s="13"/>
      <c r="V471" s="13"/>
      <c r="W471" s="13"/>
      <c r="X471" s="13"/>
      <c r="Y471" s="13"/>
      <c r="Z471" s="13"/>
      <c r="AA471" s="13"/>
      <c r="AB471" s="13"/>
      <c r="AC471" s="13"/>
      <c r="AD471" s="13"/>
      <c r="AE471" s="13"/>
      <c r="AT471" s="252" t="s">
        <v>273</v>
      </c>
      <c r="AU471" s="252" t="s">
        <v>85</v>
      </c>
      <c r="AV471" s="13" t="s">
        <v>85</v>
      </c>
      <c r="AW471" s="13" t="s">
        <v>4</v>
      </c>
      <c r="AX471" s="13" t="s">
        <v>83</v>
      </c>
      <c r="AY471" s="252" t="s">
        <v>264</v>
      </c>
    </row>
    <row r="472" s="2" customFormat="1" ht="16.5" customHeight="1">
      <c r="A472" s="39"/>
      <c r="B472" s="40"/>
      <c r="C472" s="228" t="s">
        <v>832</v>
      </c>
      <c r="D472" s="228" t="s">
        <v>266</v>
      </c>
      <c r="E472" s="229" t="s">
        <v>833</v>
      </c>
      <c r="F472" s="230" t="s">
        <v>834</v>
      </c>
      <c r="G472" s="231" t="s">
        <v>318</v>
      </c>
      <c r="H472" s="232">
        <v>67.144999999999996</v>
      </c>
      <c r="I472" s="233"/>
      <c r="J472" s="234">
        <f>ROUND(I472*H472,2)</f>
        <v>0</v>
      </c>
      <c r="K472" s="230" t="s">
        <v>270</v>
      </c>
      <c r="L472" s="45"/>
      <c r="M472" s="235" t="s">
        <v>1</v>
      </c>
      <c r="N472" s="236" t="s">
        <v>41</v>
      </c>
      <c r="O472" s="92"/>
      <c r="P472" s="237">
        <f>O472*H472</f>
        <v>0</v>
      </c>
      <c r="Q472" s="237">
        <v>0.00040000000000000002</v>
      </c>
      <c r="R472" s="237">
        <f>Q472*H472</f>
        <v>0.026858</v>
      </c>
      <c r="S472" s="237">
        <v>0</v>
      </c>
      <c r="T472" s="238">
        <f>S472*H472</f>
        <v>0</v>
      </c>
      <c r="U472" s="39"/>
      <c r="V472" s="39"/>
      <c r="W472" s="39"/>
      <c r="X472" s="39"/>
      <c r="Y472" s="39"/>
      <c r="Z472" s="39"/>
      <c r="AA472" s="39"/>
      <c r="AB472" s="39"/>
      <c r="AC472" s="39"/>
      <c r="AD472" s="39"/>
      <c r="AE472" s="39"/>
      <c r="AR472" s="239" t="s">
        <v>351</v>
      </c>
      <c r="AT472" s="239" t="s">
        <v>266</v>
      </c>
      <c r="AU472" s="239" t="s">
        <v>85</v>
      </c>
      <c r="AY472" s="18" t="s">
        <v>264</v>
      </c>
      <c r="BE472" s="240">
        <f>IF(N472="základní",J472,0)</f>
        <v>0</v>
      </c>
      <c r="BF472" s="240">
        <f>IF(N472="snížená",J472,0)</f>
        <v>0</v>
      </c>
      <c r="BG472" s="240">
        <f>IF(N472="zákl. přenesená",J472,0)</f>
        <v>0</v>
      </c>
      <c r="BH472" s="240">
        <f>IF(N472="sníž. přenesená",J472,0)</f>
        <v>0</v>
      </c>
      <c r="BI472" s="240">
        <f>IF(N472="nulová",J472,0)</f>
        <v>0</v>
      </c>
      <c r="BJ472" s="18" t="s">
        <v>83</v>
      </c>
      <c r="BK472" s="240">
        <f>ROUND(I472*H472,2)</f>
        <v>0</v>
      </c>
      <c r="BL472" s="18" t="s">
        <v>351</v>
      </c>
      <c r="BM472" s="239" t="s">
        <v>835</v>
      </c>
    </row>
    <row r="473" s="13" customFormat="1">
      <c r="A473" s="13"/>
      <c r="B473" s="241"/>
      <c r="C473" s="242"/>
      <c r="D473" s="243" t="s">
        <v>273</v>
      </c>
      <c r="E473" s="244" t="s">
        <v>1</v>
      </c>
      <c r="F473" s="245" t="s">
        <v>819</v>
      </c>
      <c r="G473" s="242"/>
      <c r="H473" s="246">
        <v>67.144999999999996</v>
      </c>
      <c r="I473" s="247"/>
      <c r="J473" s="242"/>
      <c r="K473" s="242"/>
      <c r="L473" s="248"/>
      <c r="M473" s="249"/>
      <c r="N473" s="250"/>
      <c r="O473" s="250"/>
      <c r="P473" s="250"/>
      <c r="Q473" s="250"/>
      <c r="R473" s="250"/>
      <c r="S473" s="250"/>
      <c r="T473" s="251"/>
      <c r="U473" s="13"/>
      <c r="V473" s="13"/>
      <c r="W473" s="13"/>
      <c r="X473" s="13"/>
      <c r="Y473" s="13"/>
      <c r="Z473" s="13"/>
      <c r="AA473" s="13"/>
      <c r="AB473" s="13"/>
      <c r="AC473" s="13"/>
      <c r="AD473" s="13"/>
      <c r="AE473" s="13"/>
      <c r="AT473" s="252" t="s">
        <v>273</v>
      </c>
      <c r="AU473" s="252" t="s">
        <v>85</v>
      </c>
      <c r="AV473" s="13" t="s">
        <v>85</v>
      </c>
      <c r="AW473" s="13" t="s">
        <v>32</v>
      </c>
      <c r="AX473" s="13" t="s">
        <v>76</v>
      </c>
      <c r="AY473" s="252" t="s">
        <v>264</v>
      </c>
    </row>
    <row r="474" s="14" customFormat="1">
      <c r="A474" s="14"/>
      <c r="B474" s="253"/>
      <c r="C474" s="254"/>
      <c r="D474" s="243" t="s">
        <v>273</v>
      </c>
      <c r="E474" s="255" t="s">
        <v>1</v>
      </c>
      <c r="F474" s="256" t="s">
        <v>275</v>
      </c>
      <c r="G474" s="254"/>
      <c r="H474" s="257">
        <v>67.144999999999996</v>
      </c>
      <c r="I474" s="258"/>
      <c r="J474" s="254"/>
      <c r="K474" s="254"/>
      <c r="L474" s="259"/>
      <c r="M474" s="260"/>
      <c r="N474" s="261"/>
      <c r="O474" s="261"/>
      <c r="P474" s="261"/>
      <c r="Q474" s="261"/>
      <c r="R474" s="261"/>
      <c r="S474" s="261"/>
      <c r="T474" s="262"/>
      <c r="U474" s="14"/>
      <c r="V474" s="14"/>
      <c r="W474" s="14"/>
      <c r="X474" s="14"/>
      <c r="Y474" s="14"/>
      <c r="Z474" s="14"/>
      <c r="AA474" s="14"/>
      <c r="AB474" s="14"/>
      <c r="AC474" s="14"/>
      <c r="AD474" s="14"/>
      <c r="AE474" s="14"/>
      <c r="AT474" s="263" t="s">
        <v>273</v>
      </c>
      <c r="AU474" s="263" t="s">
        <v>85</v>
      </c>
      <c r="AV474" s="14" t="s">
        <v>271</v>
      </c>
      <c r="AW474" s="14" t="s">
        <v>32</v>
      </c>
      <c r="AX474" s="14" t="s">
        <v>83</v>
      </c>
      <c r="AY474" s="263" t="s">
        <v>264</v>
      </c>
    </row>
    <row r="475" s="2" customFormat="1" ht="24.15" customHeight="1">
      <c r="A475" s="39"/>
      <c r="B475" s="40"/>
      <c r="C475" s="274" t="s">
        <v>836</v>
      </c>
      <c r="D475" s="274" t="s">
        <v>310</v>
      </c>
      <c r="E475" s="275" t="s">
        <v>828</v>
      </c>
      <c r="F475" s="276" t="s">
        <v>829</v>
      </c>
      <c r="G475" s="277" t="s">
        <v>318</v>
      </c>
      <c r="H475" s="278">
        <v>81.983999999999995</v>
      </c>
      <c r="I475" s="279"/>
      <c r="J475" s="280">
        <f>ROUND(I475*H475,2)</f>
        <v>0</v>
      </c>
      <c r="K475" s="276" t="s">
        <v>298</v>
      </c>
      <c r="L475" s="281"/>
      <c r="M475" s="282" t="s">
        <v>1</v>
      </c>
      <c r="N475" s="283" t="s">
        <v>41</v>
      </c>
      <c r="O475" s="92"/>
      <c r="P475" s="237">
        <f>O475*H475</f>
        <v>0</v>
      </c>
      <c r="Q475" s="237">
        <v>0.0054000000000000003</v>
      </c>
      <c r="R475" s="237">
        <f>Q475*H475</f>
        <v>0.44271359999999998</v>
      </c>
      <c r="S475" s="237">
        <v>0</v>
      </c>
      <c r="T475" s="238">
        <f>S475*H475</f>
        <v>0</v>
      </c>
      <c r="U475" s="39"/>
      <c r="V475" s="39"/>
      <c r="W475" s="39"/>
      <c r="X475" s="39"/>
      <c r="Y475" s="39"/>
      <c r="Z475" s="39"/>
      <c r="AA475" s="39"/>
      <c r="AB475" s="39"/>
      <c r="AC475" s="39"/>
      <c r="AD475" s="39"/>
      <c r="AE475" s="39"/>
      <c r="AR475" s="239" t="s">
        <v>434</v>
      </c>
      <c r="AT475" s="239" t="s">
        <v>310</v>
      </c>
      <c r="AU475" s="239" t="s">
        <v>85</v>
      </c>
      <c r="AY475" s="18" t="s">
        <v>264</v>
      </c>
      <c r="BE475" s="240">
        <f>IF(N475="základní",J475,0)</f>
        <v>0</v>
      </c>
      <c r="BF475" s="240">
        <f>IF(N475="snížená",J475,0)</f>
        <v>0</v>
      </c>
      <c r="BG475" s="240">
        <f>IF(N475="zákl. přenesená",J475,0)</f>
        <v>0</v>
      </c>
      <c r="BH475" s="240">
        <f>IF(N475="sníž. přenesená",J475,0)</f>
        <v>0</v>
      </c>
      <c r="BI475" s="240">
        <f>IF(N475="nulová",J475,0)</f>
        <v>0</v>
      </c>
      <c r="BJ475" s="18" t="s">
        <v>83</v>
      </c>
      <c r="BK475" s="240">
        <f>ROUND(I475*H475,2)</f>
        <v>0</v>
      </c>
      <c r="BL475" s="18" t="s">
        <v>351</v>
      </c>
      <c r="BM475" s="239" t="s">
        <v>837</v>
      </c>
    </row>
    <row r="476" s="13" customFormat="1">
      <c r="A476" s="13"/>
      <c r="B476" s="241"/>
      <c r="C476" s="242"/>
      <c r="D476" s="243" t="s">
        <v>273</v>
      </c>
      <c r="E476" s="242"/>
      <c r="F476" s="245" t="s">
        <v>838</v>
      </c>
      <c r="G476" s="242"/>
      <c r="H476" s="246">
        <v>81.983999999999995</v>
      </c>
      <c r="I476" s="247"/>
      <c r="J476" s="242"/>
      <c r="K476" s="242"/>
      <c r="L476" s="248"/>
      <c r="M476" s="249"/>
      <c r="N476" s="250"/>
      <c r="O476" s="250"/>
      <c r="P476" s="250"/>
      <c r="Q476" s="250"/>
      <c r="R476" s="250"/>
      <c r="S476" s="250"/>
      <c r="T476" s="251"/>
      <c r="U476" s="13"/>
      <c r="V476" s="13"/>
      <c r="W476" s="13"/>
      <c r="X476" s="13"/>
      <c r="Y476" s="13"/>
      <c r="Z476" s="13"/>
      <c r="AA476" s="13"/>
      <c r="AB476" s="13"/>
      <c r="AC476" s="13"/>
      <c r="AD476" s="13"/>
      <c r="AE476" s="13"/>
      <c r="AT476" s="252" t="s">
        <v>273</v>
      </c>
      <c r="AU476" s="252" t="s">
        <v>85</v>
      </c>
      <c r="AV476" s="13" t="s">
        <v>85</v>
      </c>
      <c r="AW476" s="13" t="s">
        <v>4</v>
      </c>
      <c r="AX476" s="13" t="s">
        <v>83</v>
      </c>
      <c r="AY476" s="252" t="s">
        <v>264</v>
      </c>
    </row>
    <row r="477" s="2" customFormat="1" ht="16.5" customHeight="1">
      <c r="A477" s="39"/>
      <c r="B477" s="40"/>
      <c r="C477" s="228" t="s">
        <v>839</v>
      </c>
      <c r="D477" s="228" t="s">
        <v>266</v>
      </c>
      <c r="E477" s="229" t="s">
        <v>840</v>
      </c>
      <c r="F477" s="230" t="s">
        <v>841</v>
      </c>
      <c r="G477" s="231" t="s">
        <v>318</v>
      </c>
      <c r="H477" s="232">
        <v>43.902999999999999</v>
      </c>
      <c r="I477" s="233"/>
      <c r="J477" s="234">
        <f>ROUND(I477*H477,2)</f>
        <v>0</v>
      </c>
      <c r="K477" s="230" t="s">
        <v>270</v>
      </c>
      <c r="L477" s="45"/>
      <c r="M477" s="235" t="s">
        <v>1</v>
      </c>
      <c r="N477" s="236" t="s">
        <v>41</v>
      </c>
      <c r="O477" s="92"/>
      <c r="P477" s="237">
        <f>O477*H477</f>
        <v>0</v>
      </c>
      <c r="Q477" s="237">
        <v>0</v>
      </c>
      <c r="R477" s="237">
        <f>Q477*H477</f>
        <v>0</v>
      </c>
      <c r="S477" s="237">
        <v>0</v>
      </c>
      <c r="T477" s="238">
        <f>S477*H477</f>
        <v>0</v>
      </c>
      <c r="U477" s="39"/>
      <c r="V477" s="39"/>
      <c r="W477" s="39"/>
      <c r="X477" s="39"/>
      <c r="Y477" s="39"/>
      <c r="Z477" s="39"/>
      <c r="AA477" s="39"/>
      <c r="AB477" s="39"/>
      <c r="AC477" s="39"/>
      <c r="AD477" s="39"/>
      <c r="AE477" s="39"/>
      <c r="AR477" s="239" t="s">
        <v>351</v>
      </c>
      <c r="AT477" s="239" t="s">
        <v>266</v>
      </c>
      <c r="AU477" s="239" t="s">
        <v>85</v>
      </c>
      <c r="AY477" s="18" t="s">
        <v>264</v>
      </c>
      <c r="BE477" s="240">
        <f>IF(N477="základní",J477,0)</f>
        <v>0</v>
      </c>
      <c r="BF477" s="240">
        <f>IF(N477="snížená",J477,0)</f>
        <v>0</v>
      </c>
      <c r="BG477" s="240">
        <f>IF(N477="zákl. přenesená",J477,0)</f>
        <v>0</v>
      </c>
      <c r="BH477" s="240">
        <f>IF(N477="sníž. přenesená",J477,0)</f>
        <v>0</v>
      </c>
      <c r="BI477" s="240">
        <f>IF(N477="nulová",J477,0)</f>
        <v>0</v>
      </c>
      <c r="BJ477" s="18" t="s">
        <v>83</v>
      </c>
      <c r="BK477" s="240">
        <f>ROUND(I477*H477,2)</f>
        <v>0</v>
      </c>
      <c r="BL477" s="18" t="s">
        <v>351</v>
      </c>
      <c r="BM477" s="239" t="s">
        <v>842</v>
      </c>
    </row>
    <row r="478" s="13" customFormat="1">
      <c r="A478" s="13"/>
      <c r="B478" s="241"/>
      <c r="C478" s="242"/>
      <c r="D478" s="243" t="s">
        <v>273</v>
      </c>
      <c r="E478" s="244" t="s">
        <v>1</v>
      </c>
      <c r="F478" s="245" t="s">
        <v>800</v>
      </c>
      <c r="G478" s="242"/>
      <c r="H478" s="246">
        <v>43.902999999999999</v>
      </c>
      <c r="I478" s="247"/>
      <c r="J478" s="242"/>
      <c r="K478" s="242"/>
      <c r="L478" s="248"/>
      <c r="M478" s="249"/>
      <c r="N478" s="250"/>
      <c r="O478" s="250"/>
      <c r="P478" s="250"/>
      <c r="Q478" s="250"/>
      <c r="R478" s="250"/>
      <c r="S478" s="250"/>
      <c r="T478" s="251"/>
      <c r="U478" s="13"/>
      <c r="V478" s="13"/>
      <c r="W478" s="13"/>
      <c r="X478" s="13"/>
      <c r="Y478" s="13"/>
      <c r="Z478" s="13"/>
      <c r="AA478" s="13"/>
      <c r="AB478" s="13"/>
      <c r="AC478" s="13"/>
      <c r="AD478" s="13"/>
      <c r="AE478" s="13"/>
      <c r="AT478" s="252" t="s">
        <v>273</v>
      </c>
      <c r="AU478" s="252" t="s">
        <v>85</v>
      </c>
      <c r="AV478" s="13" t="s">
        <v>85</v>
      </c>
      <c r="AW478" s="13" t="s">
        <v>32</v>
      </c>
      <c r="AX478" s="13" t="s">
        <v>76</v>
      </c>
      <c r="AY478" s="252" t="s">
        <v>264</v>
      </c>
    </row>
    <row r="479" s="14" customFormat="1">
      <c r="A479" s="14"/>
      <c r="B479" s="253"/>
      <c r="C479" s="254"/>
      <c r="D479" s="243" t="s">
        <v>273</v>
      </c>
      <c r="E479" s="255" t="s">
        <v>1</v>
      </c>
      <c r="F479" s="256" t="s">
        <v>275</v>
      </c>
      <c r="G479" s="254"/>
      <c r="H479" s="257">
        <v>43.902999999999999</v>
      </c>
      <c r="I479" s="258"/>
      <c r="J479" s="254"/>
      <c r="K479" s="254"/>
      <c r="L479" s="259"/>
      <c r="M479" s="260"/>
      <c r="N479" s="261"/>
      <c r="O479" s="261"/>
      <c r="P479" s="261"/>
      <c r="Q479" s="261"/>
      <c r="R479" s="261"/>
      <c r="S479" s="261"/>
      <c r="T479" s="262"/>
      <c r="U479" s="14"/>
      <c r="V479" s="14"/>
      <c r="W479" s="14"/>
      <c r="X479" s="14"/>
      <c r="Y479" s="14"/>
      <c r="Z479" s="14"/>
      <c r="AA479" s="14"/>
      <c r="AB479" s="14"/>
      <c r="AC479" s="14"/>
      <c r="AD479" s="14"/>
      <c r="AE479" s="14"/>
      <c r="AT479" s="263" t="s">
        <v>273</v>
      </c>
      <c r="AU479" s="263" t="s">
        <v>85</v>
      </c>
      <c r="AV479" s="14" t="s">
        <v>271</v>
      </c>
      <c r="AW479" s="14" t="s">
        <v>32</v>
      </c>
      <c r="AX479" s="14" t="s">
        <v>83</v>
      </c>
      <c r="AY479" s="263" t="s">
        <v>264</v>
      </c>
    </row>
    <row r="480" s="2" customFormat="1" ht="16.5" customHeight="1">
      <c r="A480" s="39"/>
      <c r="B480" s="40"/>
      <c r="C480" s="274" t="s">
        <v>843</v>
      </c>
      <c r="D480" s="274" t="s">
        <v>310</v>
      </c>
      <c r="E480" s="275" t="s">
        <v>844</v>
      </c>
      <c r="F480" s="276" t="s">
        <v>845</v>
      </c>
      <c r="G480" s="277" t="s">
        <v>318</v>
      </c>
      <c r="H480" s="278">
        <v>48.292999999999999</v>
      </c>
      <c r="I480" s="279"/>
      <c r="J480" s="280">
        <f>ROUND(I480*H480,2)</f>
        <v>0</v>
      </c>
      <c r="K480" s="276" t="s">
        <v>270</v>
      </c>
      <c r="L480" s="281"/>
      <c r="M480" s="282" t="s">
        <v>1</v>
      </c>
      <c r="N480" s="283" t="s">
        <v>41</v>
      </c>
      <c r="O480" s="92"/>
      <c r="P480" s="237">
        <f>O480*H480</f>
        <v>0</v>
      </c>
      <c r="Q480" s="237">
        <v>0.00029999999999999997</v>
      </c>
      <c r="R480" s="237">
        <f>Q480*H480</f>
        <v>0.014487899999999998</v>
      </c>
      <c r="S480" s="237">
        <v>0</v>
      </c>
      <c r="T480" s="238">
        <f>S480*H480</f>
        <v>0</v>
      </c>
      <c r="U480" s="39"/>
      <c r="V480" s="39"/>
      <c r="W480" s="39"/>
      <c r="X480" s="39"/>
      <c r="Y480" s="39"/>
      <c r="Z480" s="39"/>
      <c r="AA480" s="39"/>
      <c r="AB480" s="39"/>
      <c r="AC480" s="39"/>
      <c r="AD480" s="39"/>
      <c r="AE480" s="39"/>
      <c r="AR480" s="239" t="s">
        <v>434</v>
      </c>
      <c r="AT480" s="239" t="s">
        <v>310</v>
      </c>
      <c r="AU480" s="239" t="s">
        <v>85</v>
      </c>
      <c r="AY480" s="18" t="s">
        <v>264</v>
      </c>
      <c r="BE480" s="240">
        <f>IF(N480="základní",J480,0)</f>
        <v>0</v>
      </c>
      <c r="BF480" s="240">
        <f>IF(N480="snížená",J480,0)</f>
        <v>0</v>
      </c>
      <c r="BG480" s="240">
        <f>IF(N480="zákl. přenesená",J480,0)</f>
        <v>0</v>
      </c>
      <c r="BH480" s="240">
        <f>IF(N480="sníž. přenesená",J480,0)</f>
        <v>0</v>
      </c>
      <c r="BI480" s="240">
        <f>IF(N480="nulová",J480,0)</f>
        <v>0</v>
      </c>
      <c r="BJ480" s="18" t="s">
        <v>83</v>
      </c>
      <c r="BK480" s="240">
        <f>ROUND(I480*H480,2)</f>
        <v>0</v>
      </c>
      <c r="BL480" s="18" t="s">
        <v>351</v>
      </c>
      <c r="BM480" s="239" t="s">
        <v>846</v>
      </c>
    </row>
    <row r="481" s="13" customFormat="1">
      <c r="A481" s="13"/>
      <c r="B481" s="241"/>
      <c r="C481" s="242"/>
      <c r="D481" s="243" t="s">
        <v>273</v>
      </c>
      <c r="E481" s="242"/>
      <c r="F481" s="245" t="s">
        <v>847</v>
      </c>
      <c r="G481" s="242"/>
      <c r="H481" s="246">
        <v>48.292999999999999</v>
      </c>
      <c r="I481" s="247"/>
      <c r="J481" s="242"/>
      <c r="K481" s="242"/>
      <c r="L481" s="248"/>
      <c r="M481" s="249"/>
      <c r="N481" s="250"/>
      <c r="O481" s="250"/>
      <c r="P481" s="250"/>
      <c r="Q481" s="250"/>
      <c r="R481" s="250"/>
      <c r="S481" s="250"/>
      <c r="T481" s="251"/>
      <c r="U481" s="13"/>
      <c r="V481" s="13"/>
      <c r="W481" s="13"/>
      <c r="X481" s="13"/>
      <c r="Y481" s="13"/>
      <c r="Z481" s="13"/>
      <c r="AA481" s="13"/>
      <c r="AB481" s="13"/>
      <c r="AC481" s="13"/>
      <c r="AD481" s="13"/>
      <c r="AE481" s="13"/>
      <c r="AT481" s="252" t="s">
        <v>273</v>
      </c>
      <c r="AU481" s="252" t="s">
        <v>85</v>
      </c>
      <c r="AV481" s="13" t="s">
        <v>85</v>
      </c>
      <c r="AW481" s="13" t="s">
        <v>4</v>
      </c>
      <c r="AX481" s="13" t="s">
        <v>83</v>
      </c>
      <c r="AY481" s="252" t="s">
        <v>264</v>
      </c>
    </row>
    <row r="482" s="2" customFormat="1" ht="21.75" customHeight="1">
      <c r="A482" s="39"/>
      <c r="B482" s="40"/>
      <c r="C482" s="228" t="s">
        <v>848</v>
      </c>
      <c r="D482" s="228" t="s">
        <v>266</v>
      </c>
      <c r="E482" s="229" t="s">
        <v>849</v>
      </c>
      <c r="F482" s="230" t="s">
        <v>850</v>
      </c>
      <c r="G482" s="231" t="s">
        <v>354</v>
      </c>
      <c r="H482" s="232">
        <v>2.4350000000000001</v>
      </c>
      <c r="I482" s="233"/>
      <c r="J482" s="234">
        <f>ROUND(I482*H482,2)</f>
        <v>0</v>
      </c>
      <c r="K482" s="230" t="s">
        <v>270</v>
      </c>
      <c r="L482" s="45"/>
      <c r="M482" s="235" t="s">
        <v>1</v>
      </c>
      <c r="N482" s="236" t="s">
        <v>41</v>
      </c>
      <c r="O482" s="92"/>
      <c r="P482" s="237">
        <f>O482*H482</f>
        <v>0</v>
      </c>
      <c r="Q482" s="237">
        <v>0</v>
      </c>
      <c r="R482" s="237">
        <f>Q482*H482</f>
        <v>0</v>
      </c>
      <c r="S482" s="237">
        <v>0</v>
      </c>
      <c r="T482" s="238">
        <f>S482*H482</f>
        <v>0</v>
      </c>
      <c r="U482" s="39"/>
      <c r="V482" s="39"/>
      <c r="W482" s="39"/>
      <c r="X482" s="39"/>
      <c r="Y482" s="39"/>
      <c r="Z482" s="39"/>
      <c r="AA482" s="39"/>
      <c r="AB482" s="39"/>
      <c r="AC482" s="39"/>
      <c r="AD482" s="39"/>
      <c r="AE482" s="39"/>
      <c r="AR482" s="239" t="s">
        <v>351</v>
      </c>
      <c r="AT482" s="239" t="s">
        <v>266</v>
      </c>
      <c r="AU482" s="239" t="s">
        <v>85</v>
      </c>
      <c r="AY482" s="18" t="s">
        <v>264</v>
      </c>
      <c r="BE482" s="240">
        <f>IF(N482="základní",J482,0)</f>
        <v>0</v>
      </c>
      <c r="BF482" s="240">
        <f>IF(N482="snížená",J482,0)</f>
        <v>0</v>
      </c>
      <c r="BG482" s="240">
        <f>IF(N482="zákl. přenesená",J482,0)</f>
        <v>0</v>
      </c>
      <c r="BH482" s="240">
        <f>IF(N482="sníž. přenesená",J482,0)</f>
        <v>0</v>
      </c>
      <c r="BI482" s="240">
        <f>IF(N482="nulová",J482,0)</f>
        <v>0</v>
      </c>
      <c r="BJ482" s="18" t="s">
        <v>83</v>
      </c>
      <c r="BK482" s="240">
        <f>ROUND(I482*H482,2)</f>
        <v>0</v>
      </c>
      <c r="BL482" s="18" t="s">
        <v>351</v>
      </c>
      <c r="BM482" s="239" t="s">
        <v>851</v>
      </c>
    </row>
    <row r="483" s="12" customFormat="1" ht="22.8" customHeight="1">
      <c r="A483" s="12"/>
      <c r="B483" s="212"/>
      <c r="C483" s="213"/>
      <c r="D483" s="214" t="s">
        <v>75</v>
      </c>
      <c r="E483" s="226" t="s">
        <v>852</v>
      </c>
      <c r="F483" s="226" t="s">
        <v>853</v>
      </c>
      <c r="G483" s="213"/>
      <c r="H483" s="213"/>
      <c r="I483" s="216"/>
      <c r="J483" s="227">
        <f>BK483</f>
        <v>0</v>
      </c>
      <c r="K483" s="213"/>
      <c r="L483" s="218"/>
      <c r="M483" s="219"/>
      <c r="N483" s="220"/>
      <c r="O483" s="220"/>
      <c r="P483" s="221">
        <f>SUM(P484:P509)</f>
        <v>0</v>
      </c>
      <c r="Q483" s="220"/>
      <c r="R483" s="221">
        <f>SUM(R484:R509)</f>
        <v>4.0648464200000003</v>
      </c>
      <c r="S483" s="220"/>
      <c r="T483" s="222">
        <f>SUM(T484:T509)</f>
        <v>0</v>
      </c>
      <c r="U483" s="12"/>
      <c r="V483" s="12"/>
      <c r="W483" s="12"/>
      <c r="X483" s="12"/>
      <c r="Y483" s="12"/>
      <c r="Z483" s="12"/>
      <c r="AA483" s="12"/>
      <c r="AB483" s="12"/>
      <c r="AC483" s="12"/>
      <c r="AD483" s="12"/>
      <c r="AE483" s="12"/>
      <c r="AR483" s="223" t="s">
        <v>85</v>
      </c>
      <c r="AT483" s="224" t="s">
        <v>75</v>
      </c>
      <c r="AU483" s="224" t="s">
        <v>83</v>
      </c>
      <c r="AY483" s="223" t="s">
        <v>264</v>
      </c>
      <c r="BK483" s="225">
        <f>SUM(BK484:BK509)</f>
        <v>0</v>
      </c>
    </row>
    <row r="484" s="2" customFormat="1" ht="16.5" customHeight="1">
      <c r="A484" s="39"/>
      <c r="B484" s="40"/>
      <c r="C484" s="228" t="s">
        <v>854</v>
      </c>
      <c r="D484" s="228" t="s">
        <v>266</v>
      </c>
      <c r="E484" s="229" t="s">
        <v>855</v>
      </c>
      <c r="F484" s="230" t="s">
        <v>856</v>
      </c>
      <c r="G484" s="231" t="s">
        <v>318</v>
      </c>
      <c r="H484" s="232">
        <v>314.007</v>
      </c>
      <c r="I484" s="233"/>
      <c r="J484" s="234">
        <f>ROUND(I484*H484,2)</f>
        <v>0</v>
      </c>
      <c r="K484" s="230" t="s">
        <v>270</v>
      </c>
      <c r="L484" s="45"/>
      <c r="M484" s="235" t="s">
        <v>1</v>
      </c>
      <c r="N484" s="236" t="s">
        <v>41</v>
      </c>
      <c r="O484" s="92"/>
      <c r="P484" s="237">
        <f>O484*H484</f>
        <v>0</v>
      </c>
      <c r="Q484" s="237">
        <v>0</v>
      </c>
      <c r="R484" s="237">
        <f>Q484*H484</f>
        <v>0</v>
      </c>
      <c r="S484" s="237">
        <v>0</v>
      </c>
      <c r="T484" s="238">
        <f>S484*H484</f>
        <v>0</v>
      </c>
      <c r="U484" s="39"/>
      <c r="V484" s="39"/>
      <c r="W484" s="39"/>
      <c r="X484" s="39"/>
      <c r="Y484" s="39"/>
      <c r="Z484" s="39"/>
      <c r="AA484" s="39"/>
      <c r="AB484" s="39"/>
      <c r="AC484" s="39"/>
      <c r="AD484" s="39"/>
      <c r="AE484" s="39"/>
      <c r="AR484" s="239" t="s">
        <v>351</v>
      </c>
      <c r="AT484" s="239" t="s">
        <v>266</v>
      </c>
      <c r="AU484" s="239" t="s">
        <v>85</v>
      </c>
      <c r="AY484" s="18" t="s">
        <v>264</v>
      </c>
      <c r="BE484" s="240">
        <f>IF(N484="základní",J484,0)</f>
        <v>0</v>
      </c>
      <c r="BF484" s="240">
        <f>IF(N484="snížená",J484,0)</f>
        <v>0</v>
      </c>
      <c r="BG484" s="240">
        <f>IF(N484="zákl. přenesená",J484,0)</f>
        <v>0</v>
      </c>
      <c r="BH484" s="240">
        <f>IF(N484="sníž. přenesená",J484,0)</f>
        <v>0</v>
      </c>
      <c r="BI484" s="240">
        <f>IF(N484="nulová",J484,0)</f>
        <v>0</v>
      </c>
      <c r="BJ484" s="18" t="s">
        <v>83</v>
      </c>
      <c r="BK484" s="240">
        <f>ROUND(I484*H484,2)</f>
        <v>0</v>
      </c>
      <c r="BL484" s="18" t="s">
        <v>351</v>
      </c>
      <c r="BM484" s="239" t="s">
        <v>857</v>
      </c>
    </row>
    <row r="485" s="13" customFormat="1">
      <c r="A485" s="13"/>
      <c r="B485" s="241"/>
      <c r="C485" s="242"/>
      <c r="D485" s="243" t="s">
        <v>273</v>
      </c>
      <c r="E485" s="244" t="s">
        <v>1</v>
      </c>
      <c r="F485" s="245" t="s">
        <v>858</v>
      </c>
      <c r="G485" s="242"/>
      <c r="H485" s="246">
        <v>314.007</v>
      </c>
      <c r="I485" s="247"/>
      <c r="J485" s="242"/>
      <c r="K485" s="242"/>
      <c r="L485" s="248"/>
      <c r="M485" s="249"/>
      <c r="N485" s="250"/>
      <c r="O485" s="250"/>
      <c r="P485" s="250"/>
      <c r="Q485" s="250"/>
      <c r="R485" s="250"/>
      <c r="S485" s="250"/>
      <c r="T485" s="251"/>
      <c r="U485" s="13"/>
      <c r="V485" s="13"/>
      <c r="W485" s="13"/>
      <c r="X485" s="13"/>
      <c r="Y485" s="13"/>
      <c r="Z485" s="13"/>
      <c r="AA485" s="13"/>
      <c r="AB485" s="13"/>
      <c r="AC485" s="13"/>
      <c r="AD485" s="13"/>
      <c r="AE485" s="13"/>
      <c r="AT485" s="252" t="s">
        <v>273</v>
      </c>
      <c r="AU485" s="252" t="s">
        <v>85</v>
      </c>
      <c r="AV485" s="13" t="s">
        <v>85</v>
      </c>
      <c r="AW485" s="13" t="s">
        <v>32</v>
      </c>
      <c r="AX485" s="13" t="s">
        <v>76</v>
      </c>
      <c r="AY485" s="252" t="s">
        <v>264</v>
      </c>
    </row>
    <row r="486" s="14" customFormat="1">
      <c r="A486" s="14"/>
      <c r="B486" s="253"/>
      <c r="C486" s="254"/>
      <c r="D486" s="243" t="s">
        <v>273</v>
      </c>
      <c r="E486" s="255" t="s">
        <v>1</v>
      </c>
      <c r="F486" s="256" t="s">
        <v>275</v>
      </c>
      <c r="G486" s="254"/>
      <c r="H486" s="257">
        <v>314.007</v>
      </c>
      <c r="I486" s="258"/>
      <c r="J486" s="254"/>
      <c r="K486" s="254"/>
      <c r="L486" s="259"/>
      <c r="M486" s="260"/>
      <c r="N486" s="261"/>
      <c r="O486" s="261"/>
      <c r="P486" s="261"/>
      <c r="Q486" s="261"/>
      <c r="R486" s="261"/>
      <c r="S486" s="261"/>
      <c r="T486" s="262"/>
      <c r="U486" s="14"/>
      <c r="V486" s="14"/>
      <c r="W486" s="14"/>
      <c r="X486" s="14"/>
      <c r="Y486" s="14"/>
      <c r="Z486" s="14"/>
      <c r="AA486" s="14"/>
      <c r="AB486" s="14"/>
      <c r="AC486" s="14"/>
      <c r="AD486" s="14"/>
      <c r="AE486" s="14"/>
      <c r="AT486" s="263" t="s">
        <v>273</v>
      </c>
      <c r="AU486" s="263" t="s">
        <v>85</v>
      </c>
      <c r="AV486" s="14" t="s">
        <v>271</v>
      </c>
      <c r="AW486" s="14" t="s">
        <v>32</v>
      </c>
      <c r="AX486" s="14" t="s">
        <v>83</v>
      </c>
      <c r="AY486" s="263" t="s">
        <v>264</v>
      </c>
    </row>
    <row r="487" s="2" customFormat="1" ht="16.5" customHeight="1">
      <c r="A487" s="39"/>
      <c r="B487" s="40"/>
      <c r="C487" s="274" t="s">
        <v>859</v>
      </c>
      <c r="D487" s="274" t="s">
        <v>310</v>
      </c>
      <c r="E487" s="275" t="s">
        <v>811</v>
      </c>
      <c r="F487" s="276" t="s">
        <v>812</v>
      </c>
      <c r="G487" s="277" t="s">
        <v>354</v>
      </c>
      <c r="H487" s="278">
        <v>0.10000000000000001</v>
      </c>
      <c r="I487" s="279"/>
      <c r="J487" s="280">
        <f>ROUND(I487*H487,2)</f>
        <v>0</v>
      </c>
      <c r="K487" s="276" t="s">
        <v>270</v>
      </c>
      <c r="L487" s="281"/>
      <c r="M487" s="282" t="s">
        <v>1</v>
      </c>
      <c r="N487" s="283" t="s">
        <v>41</v>
      </c>
      <c r="O487" s="92"/>
      <c r="P487" s="237">
        <f>O487*H487</f>
        <v>0</v>
      </c>
      <c r="Q487" s="237">
        <v>1</v>
      </c>
      <c r="R487" s="237">
        <f>Q487*H487</f>
        <v>0.10000000000000001</v>
      </c>
      <c r="S487" s="237">
        <v>0</v>
      </c>
      <c r="T487" s="238">
        <f>S487*H487</f>
        <v>0</v>
      </c>
      <c r="U487" s="39"/>
      <c r="V487" s="39"/>
      <c r="W487" s="39"/>
      <c r="X487" s="39"/>
      <c r="Y487" s="39"/>
      <c r="Z487" s="39"/>
      <c r="AA487" s="39"/>
      <c r="AB487" s="39"/>
      <c r="AC487" s="39"/>
      <c r="AD487" s="39"/>
      <c r="AE487" s="39"/>
      <c r="AR487" s="239" t="s">
        <v>434</v>
      </c>
      <c r="AT487" s="239" t="s">
        <v>310</v>
      </c>
      <c r="AU487" s="239" t="s">
        <v>85</v>
      </c>
      <c r="AY487" s="18" t="s">
        <v>264</v>
      </c>
      <c r="BE487" s="240">
        <f>IF(N487="základní",J487,0)</f>
        <v>0</v>
      </c>
      <c r="BF487" s="240">
        <f>IF(N487="snížená",J487,0)</f>
        <v>0</v>
      </c>
      <c r="BG487" s="240">
        <f>IF(N487="zákl. přenesená",J487,0)</f>
        <v>0</v>
      </c>
      <c r="BH487" s="240">
        <f>IF(N487="sníž. přenesená",J487,0)</f>
        <v>0</v>
      </c>
      <c r="BI487" s="240">
        <f>IF(N487="nulová",J487,0)</f>
        <v>0</v>
      </c>
      <c r="BJ487" s="18" t="s">
        <v>83</v>
      </c>
      <c r="BK487" s="240">
        <f>ROUND(I487*H487,2)</f>
        <v>0</v>
      </c>
      <c r="BL487" s="18" t="s">
        <v>351</v>
      </c>
      <c r="BM487" s="239" t="s">
        <v>860</v>
      </c>
    </row>
    <row r="488" s="13" customFormat="1">
      <c r="A488" s="13"/>
      <c r="B488" s="241"/>
      <c r="C488" s="242"/>
      <c r="D488" s="243" t="s">
        <v>273</v>
      </c>
      <c r="E488" s="242"/>
      <c r="F488" s="245" t="s">
        <v>861</v>
      </c>
      <c r="G488" s="242"/>
      <c r="H488" s="246">
        <v>0.10000000000000001</v>
      </c>
      <c r="I488" s="247"/>
      <c r="J488" s="242"/>
      <c r="K488" s="242"/>
      <c r="L488" s="248"/>
      <c r="M488" s="249"/>
      <c r="N488" s="250"/>
      <c r="O488" s="250"/>
      <c r="P488" s="250"/>
      <c r="Q488" s="250"/>
      <c r="R488" s="250"/>
      <c r="S488" s="250"/>
      <c r="T488" s="251"/>
      <c r="U488" s="13"/>
      <c r="V488" s="13"/>
      <c r="W488" s="13"/>
      <c r="X488" s="13"/>
      <c r="Y488" s="13"/>
      <c r="Z488" s="13"/>
      <c r="AA488" s="13"/>
      <c r="AB488" s="13"/>
      <c r="AC488" s="13"/>
      <c r="AD488" s="13"/>
      <c r="AE488" s="13"/>
      <c r="AT488" s="252" t="s">
        <v>273</v>
      </c>
      <c r="AU488" s="252" t="s">
        <v>85</v>
      </c>
      <c r="AV488" s="13" t="s">
        <v>85</v>
      </c>
      <c r="AW488" s="13" t="s">
        <v>4</v>
      </c>
      <c r="AX488" s="13" t="s">
        <v>83</v>
      </c>
      <c r="AY488" s="252" t="s">
        <v>264</v>
      </c>
    </row>
    <row r="489" s="2" customFormat="1" ht="16.5" customHeight="1">
      <c r="A489" s="39"/>
      <c r="B489" s="40"/>
      <c r="C489" s="228" t="s">
        <v>862</v>
      </c>
      <c r="D489" s="228" t="s">
        <v>266</v>
      </c>
      <c r="E489" s="229" t="s">
        <v>863</v>
      </c>
      <c r="F489" s="230" t="s">
        <v>864</v>
      </c>
      <c r="G489" s="231" t="s">
        <v>318</v>
      </c>
      <c r="H489" s="232">
        <v>314.007</v>
      </c>
      <c r="I489" s="233"/>
      <c r="J489" s="234">
        <f>ROUND(I489*H489,2)</f>
        <v>0</v>
      </c>
      <c r="K489" s="230" t="s">
        <v>270</v>
      </c>
      <c r="L489" s="45"/>
      <c r="M489" s="235" t="s">
        <v>1</v>
      </c>
      <c r="N489" s="236" t="s">
        <v>41</v>
      </c>
      <c r="O489" s="92"/>
      <c r="P489" s="237">
        <f>O489*H489</f>
        <v>0</v>
      </c>
      <c r="Q489" s="237">
        <v>0.00088000000000000003</v>
      </c>
      <c r="R489" s="237">
        <f>Q489*H489</f>
        <v>0.27632615999999999</v>
      </c>
      <c r="S489" s="237">
        <v>0</v>
      </c>
      <c r="T489" s="238">
        <f>S489*H489</f>
        <v>0</v>
      </c>
      <c r="U489" s="39"/>
      <c r="V489" s="39"/>
      <c r="W489" s="39"/>
      <c r="X489" s="39"/>
      <c r="Y489" s="39"/>
      <c r="Z489" s="39"/>
      <c r="AA489" s="39"/>
      <c r="AB489" s="39"/>
      <c r="AC489" s="39"/>
      <c r="AD489" s="39"/>
      <c r="AE489" s="39"/>
      <c r="AR489" s="239" t="s">
        <v>351</v>
      </c>
      <c r="AT489" s="239" t="s">
        <v>266</v>
      </c>
      <c r="AU489" s="239" t="s">
        <v>85</v>
      </c>
      <c r="AY489" s="18" t="s">
        <v>264</v>
      </c>
      <c r="BE489" s="240">
        <f>IF(N489="základní",J489,0)</f>
        <v>0</v>
      </c>
      <c r="BF489" s="240">
        <f>IF(N489="snížená",J489,0)</f>
        <v>0</v>
      </c>
      <c r="BG489" s="240">
        <f>IF(N489="zákl. přenesená",J489,0)</f>
        <v>0</v>
      </c>
      <c r="BH489" s="240">
        <f>IF(N489="sníž. přenesená",J489,0)</f>
        <v>0</v>
      </c>
      <c r="BI489" s="240">
        <f>IF(N489="nulová",J489,0)</f>
        <v>0</v>
      </c>
      <c r="BJ489" s="18" t="s">
        <v>83</v>
      </c>
      <c r="BK489" s="240">
        <f>ROUND(I489*H489,2)</f>
        <v>0</v>
      </c>
      <c r="BL489" s="18" t="s">
        <v>351</v>
      </c>
      <c r="BM489" s="239" t="s">
        <v>865</v>
      </c>
    </row>
    <row r="490" s="13" customFormat="1">
      <c r="A490" s="13"/>
      <c r="B490" s="241"/>
      <c r="C490" s="242"/>
      <c r="D490" s="243" t="s">
        <v>273</v>
      </c>
      <c r="E490" s="244" t="s">
        <v>1</v>
      </c>
      <c r="F490" s="245" t="s">
        <v>858</v>
      </c>
      <c r="G490" s="242"/>
      <c r="H490" s="246">
        <v>314.007</v>
      </c>
      <c r="I490" s="247"/>
      <c r="J490" s="242"/>
      <c r="K490" s="242"/>
      <c r="L490" s="248"/>
      <c r="M490" s="249"/>
      <c r="N490" s="250"/>
      <c r="O490" s="250"/>
      <c r="P490" s="250"/>
      <c r="Q490" s="250"/>
      <c r="R490" s="250"/>
      <c r="S490" s="250"/>
      <c r="T490" s="251"/>
      <c r="U490" s="13"/>
      <c r="V490" s="13"/>
      <c r="W490" s="13"/>
      <c r="X490" s="13"/>
      <c r="Y490" s="13"/>
      <c r="Z490" s="13"/>
      <c r="AA490" s="13"/>
      <c r="AB490" s="13"/>
      <c r="AC490" s="13"/>
      <c r="AD490" s="13"/>
      <c r="AE490" s="13"/>
      <c r="AT490" s="252" t="s">
        <v>273</v>
      </c>
      <c r="AU490" s="252" t="s">
        <v>85</v>
      </c>
      <c r="AV490" s="13" t="s">
        <v>85</v>
      </c>
      <c r="AW490" s="13" t="s">
        <v>32</v>
      </c>
      <c r="AX490" s="13" t="s">
        <v>76</v>
      </c>
      <c r="AY490" s="252" t="s">
        <v>264</v>
      </c>
    </row>
    <row r="491" s="14" customFormat="1">
      <c r="A491" s="14"/>
      <c r="B491" s="253"/>
      <c r="C491" s="254"/>
      <c r="D491" s="243" t="s">
        <v>273</v>
      </c>
      <c r="E491" s="255" t="s">
        <v>1</v>
      </c>
      <c r="F491" s="256" t="s">
        <v>275</v>
      </c>
      <c r="G491" s="254"/>
      <c r="H491" s="257">
        <v>314.007</v>
      </c>
      <c r="I491" s="258"/>
      <c r="J491" s="254"/>
      <c r="K491" s="254"/>
      <c r="L491" s="259"/>
      <c r="M491" s="260"/>
      <c r="N491" s="261"/>
      <c r="O491" s="261"/>
      <c r="P491" s="261"/>
      <c r="Q491" s="261"/>
      <c r="R491" s="261"/>
      <c r="S491" s="261"/>
      <c r="T491" s="262"/>
      <c r="U491" s="14"/>
      <c r="V491" s="14"/>
      <c r="W491" s="14"/>
      <c r="X491" s="14"/>
      <c r="Y491" s="14"/>
      <c r="Z491" s="14"/>
      <c r="AA491" s="14"/>
      <c r="AB491" s="14"/>
      <c r="AC491" s="14"/>
      <c r="AD491" s="14"/>
      <c r="AE491" s="14"/>
      <c r="AT491" s="263" t="s">
        <v>273</v>
      </c>
      <c r="AU491" s="263" t="s">
        <v>85</v>
      </c>
      <c r="AV491" s="14" t="s">
        <v>271</v>
      </c>
      <c r="AW491" s="14" t="s">
        <v>32</v>
      </c>
      <c r="AX491" s="14" t="s">
        <v>83</v>
      </c>
      <c r="AY491" s="263" t="s">
        <v>264</v>
      </c>
    </row>
    <row r="492" s="2" customFormat="1" ht="24.15" customHeight="1">
      <c r="A492" s="39"/>
      <c r="B492" s="40"/>
      <c r="C492" s="274" t="s">
        <v>866</v>
      </c>
      <c r="D492" s="274" t="s">
        <v>310</v>
      </c>
      <c r="E492" s="275" t="s">
        <v>867</v>
      </c>
      <c r="F492" s="276" t="s">
        <v>829</v>
      </c>
      <c r="G492" s="277" t="s">
        <v>318</v>
      </c>
      <c r="H492" s="278">
        <v>365.97500000000002</v>
      </c>
      <c r="I492" s="279"/>
      <c r="J492" s="280">
        <f>ROUND(I492*H492,2)</f>
        <v>0</v>
      </c>
      <c r="K492" s="276" t="s">
        <v>298</v>
      </c>
      <c r="L492" s="281"/>
      <c r="M492" s="282" t="s">
        <v>1</v>
      </c>
      <c r="N492" s="283" t="s">
        <v>41</v>
      </c>
      <c r="O492" s="92"/>
      <c r="P492" s="237">
        <f>O492*H492</f>
        <v>0</v>
      </c>
      <c r="Q492" s="237">
        <v>0.0053</v>
      </c>
      <c r="R492" s="237">
        <f>Q492*H492</f>
        <v>1.9396675000000001</v>
      </c>
      <c r="S492" s="237">
        <v>0</v>
      </c>
      <c r="T492" s="238">
        <f>S492*H492</f>
        <v>0</v>
      </c>
      <c r="U492" s="39"/>
      <c r="V492" s="39"/>
      <c r="W492" s="39"/>
      <c r="X492" s="39"/>
      <c r="Y492" s="39"/>
      <c r="Z492" s="39"/>
      <c r="AA492" s="39"/>
      <c r="AB492" s="39"/>
      <c r="AC492" s="39"/>
      <c r="AD492" s="39"/>
      <c r="AE492" s="39"/>
      <c r="AR492" s="239" t="s">
        <v>434</v>
      </c>
      <c r="AT492" s="239" t="s">
        <v>310</v>
      </c>
      <c r="AU492" s="239" t="s">
        <v>85</v>
      </c>
      <c r="AY492" s="18" t="s">
        <v>264</v>
      </c>
      <c r="BE492" s="240">
        <f>IF(N492="základní",J492,0)</f>
        <v>0</v>
      </c>
      <c r="BF492" s="240">
        <f>IF(N492="snížená",J492,0)</f>
        <v>0</v>
      </c>
      <c r="BG492" s="240">
        <f>IF(N492="zákl. přenesená",J492,0)</f>
        <v>0</v>
      </c>
      <c r="BH492" s="240">
        <f>IF(N492="sníž. přenesená",J492,0)</f>
        <v>0</v>
      </c>
      <c r="BI492" s="240">
        <f>IF(N492="nulová",J492,0)</f>
        <v>0</v>
      </c>
      <c r="BJ492" s="18" t="s">
        <v>83</v>
      </c>
      <c r="BK492" s="240">
        <f>ROUND(I492*H492,2)</f>
        <v>0</v>
      </c>
      <c r="BL492" s="18" t="s">
        <v>351</v>
      </c>
      <c r="BM492" s="239" t="s">
        <v>868</v>
      </c>
    </row>
    <row r="493" s="13" customFormat="1">
      <c r="A493" s="13"/>
      <c r="B493" s="241"/>
      <c r="C493" s="242"/>
      <c r="D493" s="243" t="s">
        <v>273</v>
      </c>
      <c r="E493" s="242"/>
      <c r="F493" s="245" t="s">
        <v>869</v>
      </c>
      <c r="G493" s="242"/>
      <c r="H493" s="246">
        <v>365.97500000000002</v>
      </c>
      <c r="I493" s="247"/>
      <c r="J493" s="242"/>
      <c r="K493" s="242"/>
      <c r="L493" s="248"/>
      <c r="M493" s="249"/>
      <c r="N493" s="250"/>
      <c r="O493" s="250"/>
      <c r="P493" s="250"/>
      <c r="Q493" s="250"/>
      <c r="R493" s="250"/>
      <c r="S493" s="250"/>
      <c r="T493" s="251"/>
      <c r="U493" s="13"/>
      <c r="V493" s="13"/>
      <c r="W493" s="13"/>
      <c r="X493" s="13"/>
      <c r="Y493" s="13"/>
      <c r="Z493" s="13"/>
      <c r="AA493" s="13"/>
      <c r="AB493" s="13"/>
      <c r="AC493" s="13"/>
      <c r="AD493" s="13"/>
      <c r="AE493" s="13"/>
      <c r="AT493" s="252" t="s">
        <v>273</v>
      </c>
      <c r="AU493" s="252" t="s">
        <v>85</v>
      </c>
      <c r="AV493" s="13" t="s">
        <v>85</v>
      </c>
      <c r="AW493" s="13" t="s">
        <v>4</v>
      </c>
      <c r="AX493" s="13" t="s">
        <v>83</v>
      </c>
      <c r="AY493" s="252" t="s">
        <v>264</v>
      </c>
    </row>
    <row r="494" s="2" customFormat="1" ht="24.15" customHeight="1">
      <c r="A494" s="39"/>
      <c r="B494" s="40"/>
      <c r="C494" s="228" t="s">
        <v>870</v>
      </c>
      <c r="D494" s="228" t="s">
        <v>266</v>
      </c>
      <c r="E494" s="229" t="s">
        <v>871</v>
      </c>
      <c r="F494" s="230" t="s">
        <v>872</v>
      </c>
      <c r="G494" s="231" t="s">
        <v>318</v>
      </c>
      <c r="H494" s="232">
        <v>366.67700000000002</v>
      </c>
      <c r="I494" s="233"/>
      <c r="J494" s="234">
        <f>ROUND(I494*H494,2)</f>
        <v>0</v>
      </c>
      <c r="K494" s="230" t="s">
        <v>298</v>
      </c>
      <c r="L494" s="45"/>
      <c r="M494" s="235" t="s">
        <v>1</v>
      </c>
      <c r="N494" s="236" t="s">
        <v>41</v>
      </c>
      <c r="O494" s="92"/>
      <c r="P494" s="237">
        <f>O494*H494</f>
        <v>0</v>
      </c>
      <c r="Q494" s="237">
        <v>0.0040000000000000001</v>
      </c>
      <c r="R494" s="237">
        <f>Q494*H494</f>
        <v>1.4667080000000001</v>
      </c>
      <c r="S494" s="237">
        <v>0</v>
      </c>
      <c r="T494" s="238">
        <f>S494*H494</f>
        <v>0</v>
      </c>
      <c r="U494" s="39"/>
      <c r="V494" s="39"/>
      <c r="W494" s="39"/>
      <c r="X494" s="39"/>
      <c r="Y494" s="39"/>
      <c r="Z494" s="39"/>
      <c r="AA494" s="39"/>
      <c r="AB494" s="39"/>
      <c r="AC494" s="39"/>
      <c r="AD494" s="39"/>
      <c r="AE494" s="39"/>
      <c r="AR494" s="239" t="s">
        <v>351</v>
      </c>
      <c r="AT494" s="239" t="s">
        <v>266</v>
      </c>
      <c r="AU494" s="239" t="s">
        <v>85</v>
      </c>
      <c r="AY494" s="18" t="s">
        <v>264</v>
      </c>
      <c r="BE494" s="240">
        <f>IF(N494="základní",J494,0)</f>
        <v>0</v>
      </c>
      <c r="BF494" s="240">
        <f>IF(N494="snížená",J494,0)</f>
        <v>0</v>
      </c>
      <c r="BG494" s="240">
        <f>IF(N494="zákl. přenesená",J494,0)</f>
        <v>0</v>
      </c>
      <c r="BH494" s="240">
        <f>IF(N494="sníž. přenesená",J494,0)</f>
        <v>0</v>
      </c>
      <c r="BI494" s="240">
        <f>IF(N494="nulová",J494,0)</f>
        <v>0</v>
      </c>
      <c r="BJ494" s="18" t="s">
        <v>83</v>
      </c>
      <c r="BK494" s="240">
        <f>ROUND(I494*H494,2)</f>
        <v>0</v>
      </c>
      <c r="BL494" s="18" t="s">
        <v>351</v>
      </c>
      <c r="BM494" s="239" t="s">
        <v>873</v>
      </c>
    </row>
    <row r="495" s="2" customFormat="1">
      <c r="A495" s="39"/>
      <c r="B495" s="40"/>
      <c r="C495" s="41"/>
      <c r="D495" s="243" t="s">
        <v>339</v>
      </c>
      <c r="E495" s="41"/>
      <c r="F495" s="295" t="s">
        <v>874</v>
      </c>
      <c r="G495" s="41"/>
      <c r="H495" s="41"/>
      <c r="I495" s="296"/>
      <c r="J495" s="41"/>
      <c r="K495" s="41"/>
      <c r="L495" s="45"/>
      <c r="M495" s="297"/>
      <c r="N495" s="298"/>
      <c r="O495" s="92"/>
      <c r="P495" s="92"/>
      <c r="Q495" s="92"/>
      <c r="R495" s="92"/>
      <c r="S495" s="92"/>
      <c r="T495" s="93"/>
      <c r="U495" s="39"/>
      <c r="V495" s="39"/>
      <c r="W495" s="39"/>
      <c r="X495" s="39"/>
      <c r="Y495" s="39"/>
      <c r="Z495" s="39"/>
      <c r="AA495" s="39"/>
      <c r="AB495" s="39"/>
      <c r="AC495" s="39"/>
      <c r="AD495" s="39"/>
      <c r="AE495" s="39"/>
      <c r="AT495" s="18" t="s">
        <v>339</v>
      </c>
      <c r="AU495" s="18" t="s">
        <v>85</v>
      </c>
    </row>
    <row r="496" s="13" customFormat="1">
      <c r="A496" s="13"/>
      <c r="B496" s="241"/>
      <c r="C496" s="242"/>
      <c r="D496" s="243" t="s">
        <v>273</v>
      </c>
      <c r="E496" s="244" t="s">
        <v>1</v>
      </c>
      <c r="F496" s="245" t="s">
        <v>858</v>
      </c>
      <c r="G496" s="242"/>
      <c r="H496" s="246">
        <v>314.007</v>
      </c>
      <c r="I496" s="247"/>
      <c r="J496" s="242"/>
      <c r="K496" s="242"/>
      <c r="L496" s="248"/>
      <c r="M496" s="249"/>
      <c r="N496" s="250"/>
      <c r="O496" s="250"/>
      <c r="P496" s="250"/>
      <c r="Q496" s="250"/>
      <c r="R496" s="250"/>
      <c r="S496" s="250"/>
      <c r="T496" s="251"/>
      <c r="U496" s="13"/>
      <c r="V496" s="13"/>
      <c r="W496" s="13"/>
      <c r="X496" s="13"/>
      <c r="Y496" s="13"/>
      <c r="Z496" s="13"/>
      <c r="AA496" s="13"/>
      <c r="AB496" s="13"/>
      <c r="AC496" s="13"/>
      <c r="AD496" s="13"/>
      <c r="AE496" s="13"/>
      <c r="AT496" s="252" t="s">
        <v>273</v>
      </c>
      <c r="AU496" s="252" t="s">
        <v>85</v>
      </c>
      <c r="AV496" s="13" t="s">
        <v>85</v>
      </c>
      <c r="AW496" s="13" t="s">
        <v>32</v>
      </c>
      <c r="AX496" s="13" t="s">
        <v>76</v>
      </c>
      <c r="AY496" s="252" t="s">
        <v>264</v>
      </c>
    </row>
    <row r="497" s="13" customFormat="1">
      <c r="A497" s="13"/>
      <c r="B497" s="241"/>
      <c r="C497" s="242"/>
      <c r="D497" s="243" t="s">
        <v>273</v>
      </c>
      <c r="E497" s="244" t="s">
        <v>1</v>
      </c>
      <c r="F497" s="245" t="s">
        <v>875</v>
      </c>
      <c r="G497" s="242"/>
      <c r="H497" s="246">
        <v>52.670000000000002</v>
      </c>
      <c r="I497" s="247"/>
      <c r="J497" s="242"/>
      <c r="K497" s="242"/>
      <c r="L497" s="248"/>
      <c r="M497" s="249"/>
      <c r="N497" s="250"/>
      <c r="O497" s="250"/>
      <c r="P497" s="250"/>
      <c r="Q497" s="250"/>
      <c r="R497" s="250"/>
      <c r="S497" s="250"/>
      <c r="T497" s="251"/>
      <c r="U497" s="13"/>
      <c r="V497" s="13"/>
      <c r="W497" s="13"/>
      <c r="X497" s="13"/>
      <c r="Y497" s="13"/>
      <c r="Z497" s="13"/>
      <c r="AA497" s="13"/>
      <c r="AB497" s="13"/>
      <c r="AC497" s="13"/>
      <c r="AD497" s="13"/>
      <c r="AE497" s="13"/>
      <c r="AT497" s="252" t="s">
        <v>273</v>
      </c>
      <c r="AU497" s="252" t="s">
        <v>85</v>
      </c>
      <c r="AV497" s="13" t="s">
        <v>85</v>
      </c>
      <c r="AW497" s="13" t="s">
        <v>32</v>
      </c>
      <c r="AX497" s="13" t="s">
        <v>76</v>
      </c>
      <c r="AY497" s="252" t="s">
        <v>264</v>
      </c>
    </row>
    <row r="498" s="14" customFormat="1">
      <c r="A498" s="14"/>
      <c r="B498" s="253"/>
      <c r="C498" s="254"/>
      <c r="D498" s="243" t="s">
        <v>273</v>
      </c>
      <c r="E498" s="255" t="s">
        <v>1</v>
      </c>
      <c r="F498" s="256" t="s">
        <v>275</v>
      </c>
      <c r="G498" s="254"/>
      <c r="H498" s="257">
        <v>366.67700000000002</v>
      </c>
      <c r="I498" s="258"/>
      <c r="J498" s="254"/>
      <c r="K498" s="254"/>
      <c r="L498" s="259"/>
      <c r="M498" s="260"/>
      <c r="N498" s="261"/>
      <c r="O498" s="261"/>
      <c r="P498" s="261"/>
      <c r="Q498" s="261"/>
      <c r="R498" s="261"/>
      <c r="S498" s="261"/>
      <c r="T498" s="262"/>
      <c r="U498" s="14"/>
      <c r="V498" s="14"/>
      <c r="W498" s="14"/>
      <c r="X498" s="14"/>
      <c r="Y498" s="14"/>
      <c r="Z498" s="14"/>
      <c r="AA498" s="14"/>
      <c r="AB498" s="14"/>
      <c r="AC498" s="14"/>
      <c r="AD498" s="14"/>
      <c r="AE498" s="14"/>
      <c r="AT498" s="263" t="s">
        <v>273</v>
      </c>
      <c r="AU498" s="263" t="s">
        <v>85</v>
      </c>
      <c r="AV498" s="14" t="s">
        <v>271</v>
      </c>
      <c r="AW498" s="14" t="s">
        <v>32</v>
      </c>
      <c r="AX498" s="14" t="s">
        <v>83</v>
      </c>
      <c r="AY498" s="263" t="s">
        <v>264</v>
      </c>
    </row>
    <row r="499" s="2" customFormat="1" ht="16.5" customHeight="1">
      <c r="A499" s="39"/>
      <c r="B499" s="40"/>
      <c r="C499" s="228" t="s">
        <v>876</v>
      </c>
      <c r="D499" s="228" t="s">
        <v>266</v>
      </c>
      <c r="E499" s="229" t="s">
        <v>877</v>
      </c>
      <c r="F499" s="230" t="s">
        <v>878</v>
      </c>
      <c r="G499" s="231" t="s">
        <v>318</v>
      </c>
      <c r="H499" s="232">
        <v>36.869</v>
      </c>
      <c r="I499" s="233"/>
      <c r="J499" s="234">
        <f>ROUND(I499*H499,2)</f>
        <v>0</v>
      </c>
      <c r="K499" s="230" t="s">
        <v>270</v>
      </c>
      <c r="L499" s="45"/>
      <c r="M499" s="235" t="s">
        <v>1</v>
      </c>
      <c r="N499" s="236" t="s">
        <v>41</v>
      </c>
      <c r="O499" s="92"/>
      <c r="P499" s="237">
        <f>O499*H499</f>
        <v>0</v>
      </c>
      <c r="Q499" s="237">
        <v>0</v>
      </c>
      <c r="R499" s="237">
        <f>Q499*H499</f>
        <v>0</v>
      </c>
      <c r="S499" s="237">
        <v>0</v>
      </c>
      <c r="T499" s="238">
        <f>S499*H499</f>
        <v>0</v>
      </c>
      <c r="U499" s="39"/>
      <c r="V499" s="39"/>
      <c r="W499" s="39"/>
      <c r="X499" s="39"/>
      <c r="Y499" s="39"/>
      <c r="Z499" s="39"/>
      <c r="AA499" s="39"/>
      <c r="AB499" s="39"/>
      <c r="AC499" s="39"/>
      <c r="AD499" s="39"/>
      <c r="AE499" s="39"/>
      <c r="AR499" s="239" t="s">
        <v>351</v>
      </c>
      <c r="AT499" s="239" t="s">
        <v>266</v>
      </c>
      <c r="AU499" s="239" t="s">
        <v>85</v>
      </c>
      <c r="AY499" s="18" t="s">
        <v>264</v>
      </c>
      <c r="BE499" s="240">
        <f>IF(N499="základní",J499,0)</f>
        <v>0</v>
      </c>
      <c r="BF499" s="240">
        <f>IF(N499="snížená",J499,0)</f>
        <v>0</v>
      </c>
      <c r="BG499" s="240">
        <f>IF(N499="zákl. přenesená",J499,0)</f>
        <v>0</v>
      </c>
      <c r="BH499" s="240">
        <f>IF(N499="sníž. přenesená",J499,0)</f>
        <v>0</v>
      </c>
      <c r="BI499" s="240">
        <f>IF(N499="nulová",J499,0)</f>
        <v>0</v>
      </c>
      <c r="BJ499" s="18" t="s">
        <v>83</v>
      </c>
      <c r="BK499" s="240">
        <f>ROUND(I499*H499,2)</f>
        <v>0</v>
      </c>
      <c r="BL499" s="18" t="s">
        <v>351</v>
      </c>
      <c r="BM499" s="239" t="s">
        <v>879</v>
      </c>
    </row>
    <row r="500" s="13" customFormat="1">
      <c r="A500" s="13"/>
      <c r="B500" s="241"/>
      <c r="C500" s="242"/>
      <c r="D500" s="243" t="s">
        <v>273</v>
      </c>
      <c r="E500" s="244" t="s">
        <v>1</v>
      </c>
      <c r="F500" s="245" t="s">
        <v>880</v>
      </c>
      <c r="G500" s="242"/>
      <c r="H500" s="246">
        <v>36.869</v>
      </c>
      <c r="I500" s="247"/>
      <c r="J500" s="242"/>
      <c r="K500" s="242"/>
      <c r="L500" s="248"/>
      <c r="M500" s="249"/>
      <c r="N500" s="250"/>
      <c r="O500" s="250"/>
      <c r="P500" s="250"/>
      <c r="Q500" s="250"/>
      <c r="R500" s="250"/>
      <c r="S500" s="250"/>
      <c r="T500" s="251"/>
      <c r="U500" s="13"/>
      <c r="V500" s="13"/>
      <c r="W500" s="13"/>
      <c r="X500" s="13"/>
      <c r="Y500" s="13"/>
      <c r="Z500" s="13"/>
      <c r="AA500" s="13"/>
      <c r="AB500" s="13"/>
      <c r="AC500" s="13"/>
      <c r="AD500" s="13"/>
      <c r="AE500" s="13"/>
      <c r="AT500" s="252" t="s">
        <v>273</v>
      </c>
      <c r="AU500" s="252" t="s">
        <v>85</v>
      </c>
      <c r="AV500" s="13" t="s">
        <v>85</v>
      </c>
      <c r="AW500" s="13" t="s">
        <v>32</v>
      </c>
      <c r="AX500" s="13" t="s">
        <v>76</v>
      </c>
      <c r="AY500" s="252" t="s">
        <v>264</v>
      </c>
    </row>
    <row r="501" s="14" customFormat="1">
      <c r="A501" s="14"/>
      <c r="B501" s="253"/>
      <c r="C501" s="254"/>
      <c r="D501" s="243" t="s">
        <v>273</v>
      </c>
      <c r="E501" s="255" t="s">
        <v>1</v>
      </c>
      <c r="F501" s="256" t="s">
        <v>275</v>
      </c>
      <c r="G501" s="254"/>
      <c r="H501" s="257">
        <v>36.869</v>
      </c>
      <c r="I501" s="258"/>
      <c r="J501" s="254"/>
      <c r="K501" s="254"/>
      <c r="L501" s="259"/>
      <c r="M501" s="260"/>
      <c r="N501" s="261"/>
      <c r="O501" s="261"/>
      <c r="P501" s="261"/>
      <c r="Q501" s="261"/>
      <c r="R501" s="261"/>
      <c r="S501" s="261"/>
      <c r="T501" s="262"/>
      <c r="U501" s="14"/>
      <c r="V501" s="14"/>
      <c r="W501" s="14"/>
      <c r="X501" s="14"/>
      <c r="Y501" s="14"/>
      <c r="Z501" s="14"/>
      <c r="AA501" s="14"/>
      <c r="AB501" s="14"/>
      <c r="AC501" s="14"/>
      <c r="AD501" s="14"/>
      <c r="AE501" s="14"/>
      <c r="AT501" s="263" t="s">
        <v>273</v>
      </c>
      <c r="AU501" s="263" t="s">
        <v>85</v>
      </c>
      <c r="AV501" s="14" t="s">
        <v>271</v>
      </c>
      <c r="AW501" s="14" t="s">
        <v>32</v>
      </c>
      <c r="AX501" s="14" t="s">
        <v>83</v>
      </c>
      <c r="AY501" s="263" t="s">
        <v>264</v>
      </c>
    </row>
    <row r="502" s="2" customFormat="1" ht="16.5" customHeight="1">
      <c r="A502" s="39"/>
      <c r="B502" s="40"/>
      <c r="C502" s="274" t="s">
        <v>881</v>
      </c>
      <c r="D502" s="274" t="s">
        <v>310</v>
      </c>
      <c r="E502" s="275" t="s">
        <v>811</v>
      </c>
      <c r="F502" s="276" t="s">
        <v>812</v>
      </c>
      <c r="G502" s="277" t="s">
        <v>354</v>
      </c>
      <c r="H502" s="278">
        <v>0.012999999999999999</v>
      </c>
      <c r="I502" s="279"/>
      <c r="J502" s="280">
        <f>ROUND(I502*H502,2)</f>
        <v>0</v>
      </c>
      <c r="K502" s="276" t="s">
        <v>270</v>
      </c>
      <c r="L502" s="281"/>
      <c r="M502" s="282" t="s">
        <v>1</v>
      </c>
      <c r="N502" s="283" t="s">
        <v>41</v>
      </c>
      <c r="O502" s="92"/>
      <c r="P502" s="237">
        <f>O502*H502</f>
        <v>0</v>
      </c>
      <c r="Q502" s="237">
        <v>1</v>
      </c>
      <c r="R502" s="237">
        <f>Q502*H502</f>
        <v>0.012999999999999999</v>
      </c>
      <c r="S502" s="237">
        <v>0</v>
      </c>
      <c r="T502" s="238">
        <f>S502*H502</f>
        <v>0</v>
      </c>
      <c r="U502" s="39"/>
      <c r="V502" s="39"/>
      <c r="W502" s="39"/>
      <c r="X502" s="39"/>
      <c r="Y502" s="39"/>
      <c r="Z502" s="39"/>
      <c r="AA502" s="39"/>
      <c r="AB502" s="39"/>
      <c r="AC502" s="39"/>
      <c r="AD502" s="39"/>
      <c r="AE502" s="39"/>
      <c r="AR502" s="239" t="s">
        <v>434</v>
      </c>
      <c r="AT502" s="239" t="s">
        <v>310</v>
      </c>
      <c r="AU502" s="239" t="s">
        <v>85</v>
      </c>
      <c r="AY502" s="18" t="s">
        <v>264</v>
      </c>
      <c r="BE502" s="240">
        <f>IF(N502="základní",J502,0)</f>
        <v>0</v>
      </c>
      <c r="BF502" s="240">
        <f>IF(N502="snížená",J502,0)</f>
        <v>0</v>
      </c>
      <c r="BG502" s="240">
        <f>IF(N502="zákl. přenesená",J502,0)</f>
        <v>0</v>
      </c>
      <c r="BH502" s="240">
        <f>IF(N502="sníž. přenesená",J502,0)</f>
        <v>0</v>
      </c>
      <c r="BI502" s="240">
        <f>IF(N502="nulová",J502,0)</f>
        <v>0</v>
      </c>
      <c r="BJ502" s="18" t="s">
        <v>83</v>
      </c>
      <c r="BK502" s="240">
        <f>ROUND(I502*H502,2)</f>
        <v>0</v>
      </c>
      <c r="BL502" s="18" t="s">
        <v>351</v>
      </c>
      <c r="BM502" s="239" t="s">
        <v>882</v>
      </c>
    </row>
    <row r="503" s="13" customFormat="1">
      <c r="A503" s="13"/>
      <c r="B503" s="241"/>
      <c r="C503" s="242"/>
      <c r="D503" s="243" t="s">
        <v>273</v>
      </c>
      <c r="E503" s="242"/>
      <c r="F503" s="245" t="s">
        <v>883</v>
      </c>
      <c r="G503" s="242"/>
      <c r="H503" s="246">
        <v>0.012999999999999999</v>
      </c>
      <c r="I503" s="247"/>
      <c r="J503" s="242"/>
      <c r="K503" s="242"/>
      <c r="L503" s="248"/>
      <c r="M503" s="249"/>
      <c r="N503" s="250"/>
      <c r="O503" s="250"/>
      <c r="P503" s="250"/>
      <c r="Q503" s="250"/>
      <c r="R503" s="250"/>
      <c r="S503" s="250"/>
      <c r="T503" s="251"/>
      <c r="U503" s="13"/>
      <c r="V503" s="13"/>
      <c r="W503" s="13"/>
      <c r="X503" s="13"/>
      <c r="Y503" s="13"/>
      <c r="Z503" s="13"/>
      <c r="AA503" s="13"/>
      <c r="AB503" s="13"/>
      <c r="AC503" s="13"/>
      <c r="AD503" s="13"/>
      <c r="AE503" s="13"/>
      <c r="AT503" s="252" t="s">
        <v>273</v>
      </c>
      <c r="AU503" s="252" t="s">
        <v>85</v>
      </c>
      <c r="AV503" s="13" t="s">
        <v>85</v>
      </c>
      <c r="AW503" s="13" t="s">
        <v>4</v>
      </c>
      <c r="AX503" s="13" t="s">
        <v>83</v>
      </c>
      <c r="AY503" s="252" t="s">
        <v>264</v>
      </c>
    </row>
    <row r="504" s="2" customFormat="1" ht="16.5" customHeight="1">
      <c r="A504" s="39"/>
      <c r="B504" s="40"/>
      <c r="C504" s="228" t="s">
        <v>884</v>
      </c>
      <c r="D504" s="228" t="s">
        <v>266</v>
      </c>
      <c r="E504" s="229" t="s">
        <v>885</v>
      </c>
      <c r="F504" s="230" t="s">
        <v>886</v>
      </c>
      <c r="G504" s="231" t="s">
        <v>318</v>
      </c>
      <c r="H504" s="232">
        <v>36.869</v>
      </c>
      <c r="I504" s="233"/>
      <c r="J504" s="234">
        <f>ROUND(I504*H504,2)</f>
        <v>0</v>
      </c>
      <c r="K504" s="230" t="s">
        <v>270</v>
      </c>
      <c r="L504" s="45"/>
      <c r="M504" s="235" t="s">
        <v>1</v>
      </c>
      <c r="N504" s="236" t="s">
        <v>41</v>
      </c>
      <c r="O504" s="92"/>
      <c r="P504" s="237">
        <f>O504*H504</f>
        <v>0</v>
      </c>
      <c r="Q504" s="237">
        <v>0.00093999999999999997</v>
      </c>
      <c r="R504" s="237">
        <f>Q504*H504</f>
        <v>0.034656859999999998</v>
      </c>
      <c r="S504" s="237">
        <v>0</v>
      </c>
      <c r="T504" s="238">
        <f>S504*H504</f>
        <v>0</v>
      </c>
      <c r="U504" s="39"/>
      <c r="V504" s="39"/>
      <c r="W504" s="39"/>
      <c r="X504" s="39"/>
      <c r="Y504" s="39"/>
      <c r="Z504" s="39"/>
      <c r="AA504" s="39"/>
      <c r="AB504" s="39"/>
      <c r="AC504" s="39"/>
      <c r="AD504" s="39"/>
      <c r="AE504" s="39"/>
      <c r="AR504" s="239" t="s">
        <v>351</v>
      </c>
      <c r="AT504" s="239" t="s">
        <v>266</v>
      </c>
      <c r="AU504" s="239" t="s">
        <v>85</v>
      </c>
      <c r="AY504" s="18" t="s">
        <v>264</v>
      </c>
      <c r="BE504" s="240">
        <f>IF(N504="základní",J504,0)</f>
        <v>0</v>
      </c>
      <c r="BF504" s="240">
        <f>IF(N504="snížená",J504,0)</f>
        <v>0</v>
      </c>
      <c r="BG504" s="240">
        <f>IF(N504="zákl. přenesená",J504,0)</f>
        <v>0</v>
      </c>
      <c r="BH504" s="240">
        <f>IF(N504="sníž. přenesená",J504,0)</f>
        <v>0</v>
      </c>
      <c r="BI504" s="240">
        <f>IF(N504="nulová",J504,0)</f>
        <v>0</v>
      </c>
      <c r="BJ504" s="18" t="s">
        <v>83</v>
      </c>
      <c r="BK504" s="240">
        <f>ROUND(I504*H504,2)</f>
        <v>0</v>
      </c>
      <c r="BL504" s="18" t="s">
        <v>351</v>
      </c>
      <c r="BM504" s="239" t="s">
        <v>887</v>
      </c>
    </row>
    <row r="505" s="13" customFormat="1">
      <c r="A505" s="13"/>
      <c r="B505" s="241"/>
      <c r="C505" s="242"/>
      <c r="D505" s="243" t="s">
        <v>273</v>
      </c>
      <c r="E505" s="244" t="s">
        <v>1</v>
      </c>
      <c r="F505" s="245" t="s">
        <v>880</v>
      </c>
      <c r="G505" s="242"/>
      <c r="H505" s="246">
        <v>36.869</v>
      </c>
      <c r="I505" s="247"/>
      <c r="J505" s="242"/>
      <c r="K505" s="242"/>
      <c r="L505" s="248"/>
      <c r="M505" s="249"/>
      <c r="N505" s="250"/>
      <c r="O505" s="250"/>
      <c r="P505" s="250"/>
      <c r="Q505" s="250"/>
      <c r="R505" s="250"/>
      <c r="S505" s="250"/>
      <c r="T505" s="251"/>
      <c r="U505" s="13"/>
      <c r="V505" s="13"/>
      <c r="W505" s="13"/>
      <c r="X505" s="13"/>
      <c r="Y505" s="13"/>
      <c r="Z505" s="13"/>
      <c r="AA505" s="13"/>
      <c r="AB505" s="13"/>
      <c r="AC505" s="13"/>
      <c r="AD505" s="13"/>
      <c r="AE505" s="13"/>
      <c r="AT505" s="252" t="s">
        <v>273</v>
      </c>
      <c r="AU505" s="252" t="s">
        <v>85</v>
      </c>
      <c r="AV505" s="13" t="s">
        <v>85</v>
      </c>
      <c r="AW505" s="13" t="s">
        <v>32</v>
      </c>
      <c r="AX505" s="13" t="s">
        <v>76</v>
      </c>
      <c r="AY505" s="252" t="s">
        <v>264</v>
      </c>
    </row>
    <row r="506" s="14" customFormat="1">
      <c r="A506" s="14"/>
      <c r="B506" s="253"/>
      <c r="C506" s="254"/>
      <c r="D506" s="243" t="s">
        <v>273</v>
      </c>
      <c r="E506" s="255" t="s">
        <v>1</v>
      </c>
      <c r="F506" s="256" t="s">
        <v>275</v>
      </c>
      <c r="G506" s="254"/>
      <c r="H506" s="257">
        <v>36.869</v>
      </c>
      <c r="I506" s="258"/>
      <c r="J506" s="254"/>
      <c r="K506" s="254"/>
      <c r="L506" s="259"/>
      <c r="M506" s="260"/>
      <c r="N506" s="261"/>
      <c r="O506" s="261"/>
      <c r="P506" s="261"/>
      <c r="Q506" s="261"/>
      <c r="R506" s="261"/>
      <c r="S506" s="261"/>
      <c r="T506" s="262"/>
      <c r="U506" s="14"/>
      <c r="V506" s="14"/>
      <c r="W506" s="14"/>
      <c r="X506" s="14"/>
      <c r="Y506" s="14"/>
      <c r="Z506" s="14"/>
      <c r="AA506" s="14"/>
      <c r="AB506" s="14"/>
      <c r="AC506" s="14"/>
      <c r="AD506" s="14"/>
      <c r="AE506" s="14"/>
      <c r="AT506" s="263" t="s">
        <v>273</v>
      </c>
      <c r="AU506" s="263" t="s">
        <v>85</v>
      </c>
      <c r="AV506" s="14" t="s">
        <v>271</v>
      </c>
      <c r="AW506" s="14" t="s">
        <v>32</v>
      </c>
      <c r="AX506" s="14" t="s">
        <v>83</v>
      </c>
      <c r="AY506" s="263" t="s">
        <v>264</v>
      </c>
    </row>
    <row r="507" s="2" customFormat="1" ht="24.15" customHeight="1">
      <c r="A507" s="39"/>
      <c r="B507" s="40"/>
      <c r="C507" s="274" t="s">
        <v>888</v>
      </c>
      <c r="D507" s="274" t="s">
        <v>310</v>
      </c>
      <c r="E507" s="275" t="s">
        <v>867</v>
      </c>
      <c r="F507" s="276" t="s">
        <v>829</v>
      </c>
      <c r="G507" s="277" t="s">
        <v>318</v>
      </c>
      <c r="H507" s="278">
        <v>44.243000000000002</v>
      </c>
      <c r="I507" s="279"/>
      <c r="J507" s="280">
        <f>ROUND(I507*H507,2)</f>
        <v>0</v>
      </c>
      <c r="K507" s="276" t="s">
        <v>298</v>
      </c>
      <c r="L507" s="281"/>
      <c r="M507" s="282" t="s">
        <v>1</v>
      </c>
      <c r="N507" s="283" t="s">
        <v>41</v>
      </c>
      <c r="O507" s="92"/>
      <c r="P507" s="237">
        <f>O507*H507</f>
        <v>0</v>
      </c>
      <c r="Q507" s="237">
        <v>0.0053</v>
      </c>
      <c r="R507" s="237">
        <f>Q507*H507</f>
        <v>0.2344879</v>
      </c>
      <c r="S507" s="237">
        <v>0</v>
      </c>
      <c r="T507" s="238">
        <f>S507*H507</f>
        <v>0</v>
      </c>
      <c r="U507" s="39"/>
      <c r="V507" s="39"/>
      <c r="W507" s="39"/>
      <c r="X507" s="39"/>
      <c r="Y507" s="39"/>
      <c r="Z507" s="39"/>
      <c r="AA507" s="39"/>
      <c r="AB507" s="39"/>
      <c r="AC507" s="39"/>
      <c r="AD507" s="39"/>
      <c r="AE507" s="39"/>
      <c r="AR507" s="239" t="s">
        <v>434</v>
      </c>
      <c r="AT507" s="239" t="s">
        <v>310</v>
      </c>
      <c r="AU507" s="239" t="s">
        <v>85</v>
      </c>
      <c r="AY507" s="18" t="s">
        <v>264</v>
      </c>
      <c r="BE507" s="240">
        <f>IF(N507="základní",J507,0)</f>
        <v>0</v>
      </c>
      <c r="BF507" s="240">
        <f>IF(N507="snížená",J507,0)</f>
        <v>0</v>
      </c>
      <c r="BG507" s="240">
        <f>IF(N507="zákl. přenesená",J507,0)</f>
        <v>0</v>
      </c>
      <c r="BH507" s="240">
        <f>IF(N507="sníž. přenesená",J507,0)</f>
        <v>0</v>
      </c>
      <c r="BI507" s="240">
        <f>IF(N507="nulová",J507,0)</f>
        <v>0</v>
      </c>
      <c r="BJ507" s="18" t="s">
        <v>83</v>
      </c>
      <c r="BK507" s="240">
        <f>ROUND(I507*H507,2)</f>
        <v>0</v>
      </c>
      <c r="BL507" s="18" t="s">
        <v>351</v>
      </c>
      <c r="BM507" s="239" t="s">
        <v>889</v>
      </c>
    </row>
    <row r="508" s="13" customFormat="1">
      <c r="A508" s="13"/>
      <c r="B508" s="241"/>
      <c r="C508" s="242"/>
      <c r="D508" s="243" t="s">
        <v>273</v>
      </c>
      <c r="E508" s="242"/>
      <c r="F508" s="245" t="s">
        <v>890</v>
      </c>
      <c r="G508" s="242"/>
      <c r="H508" s="246">
        <v>44.243000000000002</v>
      </c>
      <c r="I508" s="247"/>
      <c r="J508" s="242"/>
      <c r="K508" s="242"/>
      <c r="L508" s="248"/>
      <c r="M508" s="249"/>
      <c r="N508" s="250"/>
      <c r="O508" s="250"/>
      <c r="P508" s="250"/>
      <c r="Q508" s="250"/>
      <c r="R508" s="250"/>
      <c r="S508" s="250"/>
      <c r="T508" s="251"/>
      <c r="U508" s="13"/>
      <c r="V508" s="13"/>
      <c r="W508" s="13"/>
      <c r="X508" s="13"/>
      <c r="Y508" s="13"/>
      <c r="Z508" s="13"/>
      <c r="AA508" s="13"/>
      <c r="AB508" s="13"/>
      <c r="AC508" s="13"/>
      <c r="AD508" s="13"/>
      <c r="AE508" s="13"/>
      <c r="AT508" s="252" t="s">
        <v>273</v>
      </c>
      <c r="AU508" s="252" t="s">
        <v>85</v>
      </c>
      <c r="AV508" s="13" t="s">
        <v>85</v>
      </c>
      <c r="AW508" s="13" t="s">
        <v>4</v>
      </c>
      <c r="AX508" s="13" t="s">
        <v>83</v>
      </c>
      <c r="AY508" s="252" t="s">
        <v>264</v>
      </c>
    </row>
    <row r="509" s="2" customFormat="1" ht="16.5" customHeight="1">
      <c r="A509" s="39"/>
      <c r="B509" s="40"/>
      <c r="C509" s="228" t="s">
        <v>891</v>
      </c>
      <c r="D509" s="228" t="s">
        <v>266</v>
      </c>
      <c r="E509" s="229" t="s">
        <v>892</v>
      </c>
      <c r="F509" s="230" t="s">
        <v>893</v>
      </c>
      <c r="G509" s="231" t="s">
        <v>354</v>
      </c>
      <c r="H509" s="232">
        <v>4.0650000000000004</v>
      </c>
      <c r="I509" s="233"/>
      <c r="J509" s="234">
        <f>ROUND(I509*H509,2)</f>
        <v>0</v>
      </c>
      <c r="K509" s="230" t="s">
        <v>270</v>
      </c>
      <c r="L509" s="45"/>
      <c r="M509" s="235" t="s">
        <v>1</v>
      </c>
      <c r="N509" s="236" t="s">
        <v>41</v>
      </c>
      <c r="O509" s="92"/>
      <c r="P509" s="237">
        <f>O509*H509</f>
        <v>0</v>
      </c>
      <c r="Q509" s="237">
        <v>0</v>
      </c>
      <c r="R509" s="237">
        <f>Q509*H509</f>
        <v>0</v>
      </c>
      <c r="S509" s="237">
        <v>0</v>
      </c>
      <c r="T509" s="238">
        <f>S509*H509</f>
        <v>0</v>
      </c>
      <c r="U509" s="39"/>
      <c r="V509" s="39"/>
      <c r="W509" s="39"/>
      <c r="X509" s="39"/>
      <c r="Y509" s="39"/>
      <c r="Z509" s="39"/>
      <c r="AA509" s="39"/>
      <c r="AB509" s="39"/>
      <c r="AC509" s="39"/>
      <c r="AD509" s="39"/>
      <c r="AE509" s="39"/>
      <c r="AR509" s="239" t="s">
        <v>351</v>
      </c>
      <c r="AT509" s="239" t="s">
        <v>266</v>
      </c>
      <c r="AU509" s="239" t="s">
        <v>85</v>
      </c>
      <c r="AY509" s="18" t="s">
        <v>264</v>
      </c>
      <c r="BE509" s="240">
        <f>IF(N509="základní",J509,0)</f>
        <v>0</v>
      </c>
      <c r="BF509" s="240">
        <f>IF(N509="snížená",J509,0)</f>
        <v>0</v>
      </c>
      <c r="BG509" s="240">
        <f>IF(N509="zákl. přenesená",J509,0)</f>
        <v>0</v>
      </c>
      <c r="BH509" s="240">
        <f>IF(N509="sníž. přenesená",J509,0)</f>
        <v>0</v>
      </c>
      <c r="BI509" s="240">
        <f>IF(N509="nulová",J509,0)</f>
        <v>0</v>
      </c>
      <c r="BJ509" s="18" t="s">
        <v>83</v>
      </c>
      <c r="BK509" s="240">
        <f>ROUND(I509*H509,2)</f>
        <v>0</v>
      </c>
      <c r="BL509" s="18" t="s">
        <v>351</v>
      </c>
      <c r="BM509" s="239" t="s">
        <v>894</v>
      </c>
    </row>
    <row r="510" s="12" customFormat="1" ht="22.8" customHeight="1">
      <c r="A510" s="12"/>
      <c r="B510" s="212"/>
      <c r="C510" s="213"/>
      <c r="D510" s="214" t="s">
        <v>75</v>
      </c>
      <c r="E510" s="226" t="s">
        <v>895</v>
      </c>
      <c r="F510" s="226" t="s">
        <v>896</v>
      </c>
      <c r="G510" s="213"/>
      <c r="H510" s="213"/>
      <c r="I510" s="216"/>
      <c r="J510" s="227">
        <f>BK510</f>
        <v>0</v>
      </c>
      <c r="K510" s="213"/>
      <c r="L510" s="218"/>
      <c r="M510" s="219"/>
      <c r="N510" s="220"/>
      <c r="O510" s="220"/>
      <c r="P510" s="221">
        <f>SUM(P511:P551)</f>
        <v>0</v>
      </c>
      <c r="Q510" s="220"/>
      <c r="R510" s="221">
        <f>SUM(R511:R551)</f>
        <v>5.2948003899999989</v>
      </c>
      <c r="S510" s="220"/>
      <c r="T510" s="222">
        <f>SUM(T511:T551)</f>
        <v>0</v>
      </c>
      <c r="U510" s="12"/>
      <c r="V510" s="12"/>
      <c r="W510" s="12"/>
      <c r="X510" s="12"/>
      <c r="Y510" s="12"/>
      <c r="Z510" s="12"/>
      <c r="AA510" s="12"/>
      <c r="AB510" s="12"/>
      <c r="AC510" s="12"/>
      <c r="AD510" s="12"/>
      <c r="AE510" s="12"/>
      <c r="AR510" s="223" t="s">
        <v>85</v>
      </c>
      <c r="AT510" s="224" t="s">
        <v>75</v>
      </c>
      <c r="AU510" s="224" t="s">
        <v>83</v>
      </c>
      <c r="AY510" s="223" t="s">
        <v>264</v>
      </c>
      <c r="BK510" s="225">
        <f>SUM(BK511:BK551)</f>
        <v>0</v>
      </c>
    </row>
    <row r="511" s="2" customFormat="1" ht="16.5" customHeight="1">
      <c r="A511" s="39"/>
      <c r="B511" s="40"/>
      <c r="C511" s="228" t="s">
        <v>897</v>
      </c>
      <c r="D511" s="228" t="s">
        <v>266</v>
      </c>
      <c r="E511" s="229" t="s">
        <v>898</v>
      </c>
      <c r="F511" s="230" t="s">
        <v>899</v>
      </c>
      <c r="G511" s="231" t="s">
        <v>318</v>
      </c>
      <c r="H511" s="232">
        <v>220.90000000000001</v>
      </c>
      <c r="I511" s="233"/>
      <c r="J511" s="234">
        <f>ROUND(I511*H511,2)</f>
        <v>0</v>
      </c>
      <c r="K511" s="230" t="s">
        <v>270</v>
      </c>
      <c r="L511" s="45"/>
      <c r="M511" s="235" t="s">
        <v>1</v>
      </c>
      <c r="N511" s="236" t="s">
        <v>41</v>
      </c>
      <c r="O511" s="92"/>
      <c r="P511" s="237">
        <f>O511*H511</f>
        <v>0</v>
      </c>
      <c r="Q511" s="237">
        <v>0</v>
      </c>
      <c r="R511" s="237">
        <f>Q511*H511</f>
        <v>0</v>
      </c>
      <c r="S511" s="237">
        <v>0</v>
      </c>
      <c r="T511" s="238">
        <f>S511*H511</f>
        <v>0</v>
      </c>
      <c r="U511" s="39"/>
      <c r="V511" s="39"/>
      <c r="W511" s="39"/>
      <c r="X511" s="39"/>
      <c r="Y511" s="39"/>
      <c r="Z511" s="39"/>
      <c r="AA511" s="39"/>
      <c r="AB511" s="39"/>
      <c r="AC511" s="39"/>
      <c r="AD511" s="39"/>
      <c r="AE511" s="39"/>
      <c r="AR511" s="239" t="s">
        <v>351</v>
      </c>
      <c r="AT511" s="239" t="s">
        <v>266</v>
      </c>
      <c r="AU511" s="239" t="s">
        <v>85</v>
      </c>
      <c r="AY511" s="18" t="s">
        <v>264</v>
      </c>
      <c r="BE511" s="240">
        <f>IF(N511="základní",J511,0)</f>
        <v>0</v>
      </c>
      <c r="BF511" s="240">
        <f>IF(N511="snížená",J511,0)</f>
        <v>0</v>
      </c>
      <c r="BG511" s="240">
        <f>IF(N511="zákl. přenesená",J511,0)</f>
        <v>0</v>
      </c>
      <c r="BH511" s="240">
        <f>IF(N511="sníž. přenesená",J511,0)</f>
        <v>0</v>
      </c>
      <c r="BI511" s="240">
        <f>IF(N511="nulová",J511,0)</f>
        <v>0</v>
      </c>
      <c r="BJ511" s="18" t="s">
        <v>83</v>
      </c>
      <c r="BK511" s="240">
        <f>ROUND(I511*H511,2)</f>
        <v>0</v>
      </c>
      <c r="BL511" s="18" t="s">
        <v>351</v>
      </c>
      <c r="BM511" s="239" t="s">
        <v>900</v>
      </c>
    </row>
    <row r="512" s="13" customFormat="1">
      <c r="A512" s="13"/>
      <c r="B512" s="241"/>
      <c r="C512" s="242"/>
      <c r="D512" s="243" t="s">
        <v>273</v>
      </c>
      <c r="E512" s="244" t="s">
        <v>1</v>
      </c>
      <c r="F512" s="245" t="s">
        <v>699</v>
      </c>
      <c r="G512" s="242"/>
      <c r="H512" s="246">
        <v>74.099999999999994</v>
      </c>
      <c r="I512" s="247"/>
      <c r="J512" s="242"/>
      <c r="K512" s="242"/>
      <c r="L512" s="248"/>
      <c r="M512" s="249"/>
      <c r="N512" s="250"/>
      <c r="O512" s="250"/>
      <c r="P512" s="250"/>
      <c r="Q512" s="250"/>
      <c r="R512" s="250"/>
      <c r="S512" s="250"/>
      <c r="T512" s="251"/>
      <c r="U512" s="13"/>
      <c r="V512" s="13"/>
      <c r="W512" s="13"/>
      <c r="X512" s="13"/>
      <c r="Y512" s="13"/>
      <c r="Z512" s="13"/>
      <c r="AA512" s="13"/>
      <c r="AB512" s="13"/>
      <c r="AC512" s="13"/>
      <c r="AD512" s="13"/>
      <c r="AE512" s="13"/>
      <c r="AT512" s="252" t="s">
        <v>273</v>
      </c>
      <c r="AU512" s="252" t="s">
        <v>85</v>
      </c>
      <c r="AV512" s="13" t="s">
        <v>85</v>
      </c>
      <c r="AW512" s="13" t="s">
        <v>32</v>
      </c>
      <c r="AX512" s="13" t="s">
        <v>76</v>
      </c>
      <c r="AY512" s="252" t="s">
        <v>264</v>
      </c>
    </row>
    <row r="513" s="13" customFormat="1">
      <c r="A513" s="13"/>
      <c r="B513" s="241"/>
      <c r="C513" s="242"/>
      <c r="D513" s="243" t="s">
        <v>273</v>
      </c>
      <c r="E513" s="244" t="s">
        <v>1</v>
      </c>
      <c r="F513" s="245" t="s">
        <v>700</v>
      </c>
      <c r="G513" s="242"/>
      <c r="H513" s="246">
        <v>146.80000000000001</v>
      </c>
      <c r="I513" s="247"/>
      <c r="J513" s="242"/>
      <c r="K513" s="242"/>
      <c r="L513" s="248"/>
      <c r="M513" s="249"/>
      <c r="N513" s="250"/>
      <c r="O513" s="250"/>
      <c r="P513" s="250"/>
      <c r="Q513" s="250"/>
      <c r="R513" s="250"/>
      <c r="S513" s="250"/>
      <c r="T513" s="251"/>
      <c r="U513" s="13"/>
      <c r="V513" s="13"/>
      <c r="W513" s="13"/>
      <c r="X513" s="13"/>
      <c r="Y513" s="13"/>
      <c r="Z513" s="13"/>
      <c r="AA513" s="13"/>
      <c r="AB513" s="13"/>
      <c r="AC513" s="13"/>
      <c r="AD513" s="13"/>
      <c r="AE513" s="13"/>
      <c r="AT513" s="252" t="s">
        <v>273</v>
      </c>
      <c r="AU513" s="252" t="s">
        <v>85</v>
      </c>
      <c r="AV513" s="13" t="s">
        <v>85</v>
      </c>
      <c r="AW513" s="13" t="s">
        <v>32</v>
      </c>
      <c r="AX513" s="13" t="s">
        <v>76</v>
      </c>
      <c r="AY513" s="252" t="s">
        <v>264</v>
      </c>
    </row>
    <row r="514" s="14" customFormat="1">
      <c r="A514" s="14"/>
      <c r="B514" s="253"/>
      <c r="C514" s="254"/>
      <c r="D514" s="243" t="s">
        <v>273</v>
      </c>
      <c r="E514" s="255" t="s">
        <v>1</v>
      </c>
      <c r="F514" s="256" t="s">
        <v>275</v>
      </c>
      <c r="G514" s="254"/>
      <c r="H514" s="257">
        <v>220.90000000000001</v>
      </c>
      <c r="I514" s="258"/>
      <c r="J514" s="254"/>
      <c r="K514" s="254"/>
      <c r="L514" s="259"/>
      <c r="M514" s="260"/>
      <c r="N514" s="261"/>
      <c r="O514" s="261"/>
      <c r="P514" s="261"/>
      <c r="Q514" s="261"/>
      <c r="R514" s="261"/>
      <c r="S514" s="261"/>
      <c r="T514" s="262"/>
      <c r="U514" s="14"/>
      <c r="V514" s="14"/>
      <c r="W514" s="14"/>
      <c r="X514" s="14"/>
      <c r="Y514" s="14"/>
      <c r="Z514" s="14"/>
      <c r="AA514" s="14"/>
      <c r="AB514" s="14"/>
      <c r="AC514" s="14"/>
      <c r="AD514" s="14"/>
      <c r="AE514" s="14"/>
      <c r="AT514" s="263" t="s">
        <v>273</v>
      </c>
      <c r="AU514" s="263" t="s">
        <v>85</v>
      </c>
      <c r="AV514" s="14" t="s">
        <v>271</v>
      </c>
      <c r="AW514" s="14" t="s">
        <v>32</v>
      </c>
      <c r="AX514" s="14" t="s">
        <v>83</v>
      </c>
      <c r="AY514" s="263" t="s">
        <v>264</v>
      </c>
    </row>
    <row r="515" s="2" customFormat="1" ht="16.5" customHeight="1">
      <c r="A515" s="39"/>
      <c r="B515" s="40"/>
      <c r="C515" s="274" t="s">
        <v>901</v>
      </c>
      <c r="D515" s="274" t="s">
        <v>310</v>
      </c>
      <c r="E515" s="275" t="s">
        <v>902</v>
      </c>
      <c r="F515" s="276" t="s">
        <v>903</v>
      </c>
      <c r="G515" s="277" t="s">
        <v>318</v>
      </c>
      <c r="H515" s="278">
        <v>242.99000000000001</v>
      </c>
      <c r="I515" s="279"/>
      <c r="J515" s="280">
        <f>ROUND(I515*H515,2)</f>
        <v>0</v>
      </c>
      <c r="K515" s="276" t="s">
        <v>298</v>
      </c>
      <c r="L515" s="281"/>
      <c r="M515" s="282" t="s">
        <v>1</v>
      </c>
      <c r="N515" s="283" t="s">
        <v>41</v>
      </c>
      <c r="O515" s="92"/>
      <c r="P515" s="237">
        <f>O515*H515</f>
        <v>0</v>
      </c>
      <c r="Q515" s="237">
        <v>0.00158</v>
      </c>
      <c r="R515" s="237">
        <f>Q515*H515</f>
        <v>0.38392419999999999</v>
      </c>
      <c r="S515" s="237">
        <v>0</v>
      </c>
      <c r="T515" s="238">
        <f>S515*H515</f>
        <v>0</v>
      </c>
      <c r="U515" s="39"/>
      <c r="V515" s="39"/>
      <c r="W515" s="39"/>
      <c r="X515" s="39"/>
      <c r="Y515" s="39"/>
      <c r="Z515" s="39"/>
      <c r="AA515" s="39"/>
      <c r="AB515" s="39"/>
      <c r="AC515" s="39"/>
      <c r="AD515" s="39"/>
      <c r="AE515" s="39"/>
      <c r="AR515" s="239" t="s">
        <v>434</v>
      </c>
      <c r="AT515" s="239" t="s">
        <v>310</v>
      </c>
      <c r="AU515" s="239" t="s">
        <v>85</v>
      </c>
      <c r="AY515" s="18" t="s">
        <v>264</v>
      </c>
      <c r="BE515" s="240">
        <f>IF(N515="základní",J515,0)</f>
        <v>0</v>
      </c>
      <c r="BF515" s="240">
        <f>IF(N515="snížená",J515,0)</f>
        <v>0</v>
      </c>
      <c r="BG515" s="240">
        <f>IF(N515="zákl. přenesená",J515,0)</f>
        <v>0</v>
      </c>
      <c r="BH515" s="240">
        <f>IF(N515="sníž. přenesená",J515,0)</f>
        <v>0</v>
      </c>
      <c r="BI515" s="240">
        <f>IF(N515="nulová",J515,0)</f>
        <v>0</v>
      </c>
      <c r="BJ515" s="18" t="s">
        <v>83</v>
      </c>
      <c r="BK515" s="240">
        <f>ROUND(I515*H515,2)</f>
        <v>0</v>
      </c>
      <c r="BL515" s="18" t="s">
        <v>351</v>
      </c>
      <c r="BM515" s="239" t="s">
        <v>904</v>
      </c>
    </row>
    <row r="516" s="13" customFormat="1">
      <c r="A516" s="13"/>
      <c r="B516" s="241"/>
      <c r="C516" s="242"/>
      <c r="D516" s="243" t="s">
        <v>273</v>
      </c>
      <c r="E516" s="242"/>
      <c r="F516" s="245" t="s">
        <v>905</v>
      </c>
      <c r="G516" s="242"/>
      <c r="H516" s="246">
        <v>242.99000000000001</v>
      </c>
      <c r="I516" s="247"/>
      <c r="J516" s="242"/>
      <c r="K516" s="242"/>
      <c r="L516" s="248"/>
      <c r="M516" s="249"/>
      <c r="N516" s="250"/>
      <c r="O516" s="250"/>
      <c r="P516" s="250"/>
      <c r="Q516" s="250"/>
      <c r="R516" s="250"/>
      <c r="S516" s="250"/>
      <c r="T516" s="251"/>
      <c r="U516" s="13"/>
      <c r="V516" s="13"/>
      <c r="W516" s="13"/>
      <c r="X516" s="13"/>
      <c r="Y516" s="13"/>
      <c r="Z516" s="13"/>
      <c r="AA516" s="13"/>
      <c r="AB516" s="13"/>
      <c r="AC516" s="13"/>
      <c r="AD516" s="13"/>
      <c r="AE516" s="13"/>
      <c r="AT516" s="252" t="s">
        <v>273</v>
      </c>
      <c r="AU516" s="252" t="s">
        <v>85</v>
      </c>
      <c r="AV516" s="13" t="s">
        <v>85</v>
      </c>
      <c r="AW516" s="13" t="s">
        <v>4</v>
      </c>
      <c r="AX516" s="13" t="s">
        <v>83</v>
      </c>
      <c r="AY516" s="252" t="s">
        <v>264</v>
      </c>
    </row>
    <row r="517" s="2" customFormat="1" ht="16.5" customHeight="1">
      <c r="A517" s="39"/>
      <c r="B517" s="40"/>
      <c r="C517" s="228" t="s">
        <v>906</v>
      </c>
      <c r="D517" s="228" t="s">
        <v>266</v>
      </c>
      <c r="E517" s="229" t="s">
        <v>907</v>
      </c>
      <c r="F517" s="230" t="s">
        <v>908</v>
      </c>
      <c r="G517" s="231" t="s">
        <v>318</v>
      </c>
      <c r="H517" s="232">
        <v>220.90000000000001</v>
      </c>
      <c r="I517" s="233"/>
      <c r="J517" s="234">
        <f>ROUND(I517*H517,2)</f>
        <v>0</v>
      </c>
      <c r="K517" s="230" t="s">
        <v>270</v>
      </c>
      <c r="L517" s="45"/>
      <c r="M517" s="235" t="s">
        <v>1</v>
      </c>
      <c r="N517" s="236" t="s">
        <v>41</v>
      </c>
      <c r="O517" s="92"/>
      <c r="P517" s="237">
        <f>O517*H517</f>
        <v>0</v>
      </c>
      <c r="Q517" s="237">
        <v>0</v>
      </c>
      <c r="R517" s="237">
        <f>Q517*H517</f>
        <v>0</v>
      </c>
      <c r="S517" s="237">
        <v>0</v>
      </c>
      <c r="T517" s="238">
        <f>S517*H517</f>
        <v>0</v>
      </c>
      <c r="U517" s="39"/>
      <c r="V517" s="39"/>
      <c r="W517" s="39"/>
      <c r="X517" s="39"/>
      <c r="Y517" s="39"/>
      <c r="Z517" s="39"/>
      <c r="AA517" s="39"/>
      <c r="AB517" s="39"/>
      <c r="AC517" s="39"/>
      <c r="AD517" s="39"/>
      <c r="AE517" s="39"/>
      <c r="AR517" s="239" t="s">
        <v>351</v>
      </c>
      <c r="AT517" s="239" t="s">
        <v>266</v>
      </c>
      <c r="AU517" s="239" t="s">
        <v>85</v>
      </c>
      <c r="AY517" s="18" t="s">
        <v>264</v>
      </c>
      <c r="BE517" s="240">
        <f>IF(N517="základní",J517,0)</f>
        <v>0</v>
      </c>
      <c r="BF517" s="240">
        <f>IF(N517="snížená",J517,0)</f>
        <v>0</v>
      </c>
      <c r="BG517" s="240">
        <f>IF(N517="zákl. přenesená",J517,0)</f>
        <v>0</v>
      </c>
      <c r="BH517" s="240">
        <f>IF(N517="sníž. přenesená",J517,0)</f>
        <v>0</v>
      </c>
      <c r="BI517" s="240">
        <f>IF(N517="nulová",J517,0)</f>
        <v>0</v>
      </c>
      <c r="BJ517" s="18" t="s">
        <v>83</v>
      </c>
      <c r="BK517" s="240">
        <f>ROUND(I517*H517,2)</f>
        <v>0</v>
      </c>
      <c r="BL517" s="18" t="s">
        <v>351</v>
      </c>
      <c r="BM517" s="239" t="s">
        <v>909</v>
      </c>
    </row>
    <row r="518" s="13" customFormat="1">
      <c r="A518" s="13"/>
      <c r="B518" s="241"/>
      <c r="C518" s="242"/>
      <c r="D518" s="243" t="s">
        <v>273</v>
      </c>
      <c r="E518" s="244" t="s">
        <v>1</v>
      </c>
      <c r="F518" s="245" t="s">
        <v>699</v>
      </c>
      <c r="G518" s="242"/>
      <c r="H518" s="246">
        <v>74.099999999999994</v>
      </c>
      <c r="I518" s="247"/>
      <c r="J518" s="242"/>
      <c r="K518" s="242"/>
      <c r="L518" s="248"/>
      <c r="M518" s="249"/>
      <c r="N518" s="250"/>
      <c r="O518" s="250"/>
      <c r="P518" s="250"/>
      <c r="Q518" s="250"/>
      <c r="R518" s="250"/>
      <c r="S518" s="250"/>
      <c r="T518" s="251"/>
      <c r="U518" s="13"/>
      <c r="V518" s="13"/>
      <c r="W518" s="13"/>
      <c r="X518" s="13"/>
      <c r="Y518" s="13"/>
      <c r="Z518" s="13"/>
      <c r="AA518" s="13"/>
      <c r="AB518" s="13"/>
      <c r="AC518" s="13"/>
      <c r="AD518" s="13"/>
      <c r="AE518" s="13"/>
      <c r="AT518" s="252" t="s">
        <v>273</v>
      </c>
      <c r="AU518" s="252" t="s">
        <v>85</v>
      </c>
      <c r="AV518" s="13" t="s">
        <v>85</v>
      </c>
      <c r="AW518" s="13" t="s">
        <v>32</v>
      </c>
      <c r="AX518" s="13" t="s">
        <v>76</v>
      </c>
      <c r="AY518" s="252" t="s">
        <v>264</v>
      </c>
    </row>
    <row r="519" s="13" customFormat="1">
      <c r="A519" s="13"/>
      <c r="B519" s="241"/>
      <c r="C519" s="242"/>
      <c r="D519" s="243" t="s">
        <v>273</v>
      </c>
      <c r="E519" s="244" t="s">
        <v>1</v>
      </c>
      <c r="F519" s="245" t="s">
        <v>700</v>
      </c>
      <c r="G519" s="242"/>
      <c r="H519" s="246">
        <v>146.80000000000001</v>
      </c>
      <c r="I519" s="247"/>
      <c r="J519" s="242"/>
      <c r="K519" s="242"/>
      <c r="L519" s="248"/>
      <c r="M519" s="249"/>
      <c r="N519" s="250"/>
      <c r="O519" s="250"/>
      <c r="P519" s="250"/>
      <c r="Q519" s="250"/>
      <c r="R519" s="250"/>
      <c r="S519" s="250"/>
      <c r="T519" s="251"/>
      <c r="U519" s="13"/>
      <c r="V519" s="13"/>
      <c r="W519" s="13"/>
      <c r="X519" s="13"/>
      <c r="Y519" s="13"/>
      <c r="Z519" s="13"/>
      <c r="AA519" s="13"/>
      <c r="AB519" s="13"/>
      <c r="AC519" s="13"/>
      <c r="AD519" s="13"/>
      <c r="AE519" s="13"/>
      <c r="AT519" s="252" t="s">
        <v>273</v>
      </c>
      <c r="AU519" s="252" t="s">
        <v>85</v>
      </c>
      <c r="AV519" s="13" t="s">
        <v>85</v>
      </c>
      <c r="AW519" s="13" t="s">
        <v>32</v>
      </c>
      <c r="AX519" s="13" t="s">
        <v>76</v>
      </c>
      <c r="AY519" s="252" t="s">
        <v>264</v>
      </c>
    </row>
    <row r="520" s="14" customFormat="1">
      <c r="A520" s="14"/>
      <c r="B520" s="253"/>
      <c r="C520" s="254"/>
      <c r="D520" s="243" t="s">
        <v>273</v>
      </c>
      <c r="E520" s="255" t="s">
        <v>1</v>
      </c>
      <c r="F520" s="256" t="s">
        <v>275</v>
      </c>
      <c r="G520" s="254"/>
      <c r="H520" s="257">
        <v>220.90000000000001</v>
      </c>
      <c r="I520" s="258"/>
      <c r="J520" s="254"/>
      <c r="K520" s="254"/>
      <c r="L520" s="259"/>
      <c r="M520" s="260"/>
      <c r="N520" s="261"/>
      <c r="O520" s="261"/>
      <c r="P520" s="261"/>
      <c r="Q520" s="261"/>
      <c r="R520" s="261"/>
      <c r="S520" s="261"/>
      <c r="T520" s="262"/>
      <c r="U520" s="14"/>
      <c r="V520" s="14"/>
      <c r="W520" s="14"/>
      <c r="X520" s="14"/>
      <c r="Y520" s="14"/>
      <c r="Z520" s="14"/>
      <c r="AA520" s="14"/>
      <c r="AB520" s="14"/>
      <c r="AC520" s="14"/>
      <c r="AD520" s="14"/>
      <c r="AE520" s="14"/>
      <c r="AT520" s="263" t="s">
        <v>273</v>
      </c>
      <c r="AU520" s="263" t="s">
        <v>85</v>
      </c>
      <c r="AV520" s="14" t="s">
        <v>271</v>
      </c>
      <c r="AW520" s="14" t="s">
        <v>32</v>
      </c>
      <c r="AX520" s="14" t="s">
        <v>83</v>
      </c>
      <c r="AY520" s="263" t="s">
        <v>264</v>
      </c>
    </row>
    <row r="521" s="2" customFormat="1" ht="16.5" customHeight="1">
      <c r="A521" s="39"/>
      <c r="B521" s="40"/>
      <c r="C521" s="274" t="s">
        <v>910</v>
      </c>
      <c r="D521" s="274" t="s">
        <v>310</v>
      </c>
      <c r="E521" s="275" t="s">
        <v>911</v>
      </c>
      <c r="F521" s="276" t="s">
        <v>912</v>
      </c>
      <c r="G521" s="277" t="s">
        <v>318</v>
      </c>
      <c r="H521" s="278">
        <v>485.98000000000002</v>
      </c>
      <c r="I521" s="279"/>
      <c r="J521" s="280">
        <f>ROUND(I521*H521,2)</f>
        <v>0</v>
      </c>
      <c r="K521" s="276" t="s">
        <v>298</v>
      </c>
      <c r="L521" s="281"/>
      <c r="M521" s="282" t="s">
        <v>1</v>
      </c>
      <c r="N521" s="283" t="s">
        <v>41</v>
      </c>
      <c r="O521" s="92"/>
      <c r="P521" s="237">
        <f>O521*H521</f>
        <v>0</v>
      </c>
      <c r="Q521" s="237">
        <v>0.0020999999999999999</v>
      </c>
      <c r="R521" s="237">
        <f>Q521*H521</f>
        <v>1.0205580000000001</v>
      </c>
      <c r="S521" s="237">
        <v>0</v>
      </c>
      <c r="T521" s="238">
        <f>S521*H521</f>
        <v>0</v>
      </c>
      <c r="U521" s="39"/>
      <c r="V521" s="39"/>
      <c r="W521" s="39"/>
      <c r="X521" s="39"/>
      <c r="Y521" s="39"/>
      <c r="Z521" s="39"/>
      <c r="AA521" s="39"/>
      <c r="AB521" s="39"/>
      <c r="AC521" s="39"/>
      <c r="AD521" s="39"/>
      <c r="AE521" s="39"/>
      <c r="AR521" s="239" t="s">
        <v>434</v>
      </c>
      <c r="AT521" s="239" t="s">
        <v>310</v>
      </c>
      <c r="AU521" s="239" t="s">
        <v>85</v>
      </c>
      <c r="AY521" s="18" t="s">
        <v>264</v>
      </c>
      <c r="BE521" s="240">
        <f>IF(N521="základní",J521,0)</f>
        <v>0</v>
      </c>
      <c r="BF521" s="240">
        <f>IF(N521="snížená",J521,0)</f>
        <v>0</v>
      </c>
      <c r="BG521" s="240">
        <f>IF(N521="zákl. přenesená",J521,0)</f>
        <v>0</v>
      </c>
      <c r="BH521" s="240">
        <f>IF(N521="sníž. přenesená",J521,0)</f>
        <v>0</v>
      </c>
      <c r="BI521" s="240">
        <f>IF(N521="nulová",J521,0)</f>
        <v>0</v>
      </c>
      <c r="BJ521" s="18" t="s">
        <v>83</v>
      </c>
      <c r="BK521" s="240">
        <f>ROUND(I521*H521,2)</f>
        <v>0</v>
      </c>
      <c r="BL521" s="18" t="s">
        <v>351</v>
      </c>
      <c r="BM521" s="239" t="s">
        <v>913</v>
      </c>
    </row>
    <row r="522" s="13" customFormat="1">
      <c r="A522" s="13"/>
      <c r="B522" s="241"/>
      <c r="C522" s="242"/>
      <c r="D522" s="243" t="s">
        <v>273</v>
      </c>
      <c r="E522" s="242"/>
      <c r="F522" s="245" t="s">
        <v>914</v>
      </c>
      <c r="G522" s="242"/>
      <c r="H522" s="246">
        <v>485.98000000000002</v>
      </c>
      <c r="I522" s="247"/>
      <c r="J522" s="242"/>
      <c r="K522" s="242"/>
      <c r="L522" s="248"/>
      <c r="M522" s="249"/>
      <c r="N522" s="250"/>
      <c r="O522" s="250"/>
      <c r="P522" s="250"/>
      <c r="Q522" s="250"/>
      <c r="R522" s="250"/>
      <c r="S522" s="250"/>
      <c r="T522" s="251"/>
      <c r="U522" s="13"/>
      <c r="V522" s="13"/>
      <c r="W522" s="13"/>
      <c r="X522" s="13"/>
      <c r="Y522" s="13"/>
      <c r="Z522" s="13"/>
      <c r="AA522" s="13"/>
      <c r="AB522" s="13"/>
      <c r="AC522" s="13"/>
      <c r="AD522" s="13"/>
      <c r="AE522" s="13"/>
      <c r="AT522" s="252" t="s">
        <v>273</v>
      </c>
      <c r="AU522" s="252" t="s">
        <v>85</v>
      </c>
      <c r="AV522" s="13" t="s">
        <v>85</v>
      </c>
      <c r="AW522" s="13" t="s">
        <v>4</v>
      </c>
      <c r="AX522" s="13" t="s">
        <v>83</v>
      </c>
      <c r="AY522" s="252" t="s">
        <v>264</v>
      </c>
    </row>
    <row r="523" s="2" customFormat="1" ht="16.5" customHeight="1">
      <c r="A523" s="39"/>
      <c r="B523" s="40"/>
      <c r="C523" s="228" t="s">
        <v>915</v>
      </c>
      <c r="D523" s="228" t="s">
        <v>266</v>
      </c>
      <c r="E523" s="229" t="s">
        <v>916</v>
      </c>
      <c r="F523" s="230" t="s">
        <v>917</v>
      </c>
      <c r="G523" s="231" t="s">
        <v>318</v>
      </c>
      <c r="H523" s="232">
        <v>41.32</v>
      </c>
      <c r="I523" s="233"/>
      <c r="J523" s="234">
        <f>ROUND(I523*H523,2)</f>
        <v>0</v>
      </c>
      <c r="K523" s="230" t="s">
        <v>270</v>
      </c>
      <c r="L523" s="45"/>
      <c r="M523" s="235" t="s">
        <v>1</v>
      </c>
      <c r="N523" s="236" t="s">
        <v>41</v>
      </c>
      <c r="O523" s="92"/>
      <c r="P523" s="237">
        <f>O523*H523</f>
        <v>0</v>
      </c>
      <c r="Q523" s="237">
        <v>0.0060000000000000001</v>
      </c>
      <c r="R523" s="237">
        <f>Q523*H523</f>
        <v>0.24792</v>
      </c>
      <c r="S523" s="237">
        <v>0</v>
      </c>
      <c r="T523" s="238">
        <f>S523*H523</f>
        <v>0</v>
      </c>
      <c r="U523" s="39"/>
      <c r="V523" s="39"/>
      <c r="W523" s="39"/>
      <c r="X523" s="39"/>
      <c r="Y523" s="39"/>
      <c r="Z523" s="39"/>
      <c r="AA523" s="39"/>
      <c r="AB523" s="39"/>
      <c r="AC523" s="39"/>
      <c r="AD523" s="39"/>
      <c r="AE523" s="39"/>
      <c r="AR523" s="239" t="s">
        <v>351</v>
      </c>
      <c r="AT523" s="239" t="s">
        <v>266</v>
      </c>
      <c r="AU523" s="239" t="s">
        <v>85</v>
      </c>
      <c r="AY523" s="18" t="s">
        <v>264</v>
      </c>
      <c r="BE523" s="240">
        <f>IF(N523="základní",J523,0)</f>
        <v>0</v>
      </c>
      <c r="BF523" s="240">
        <f>IF(N523="snížená",J523,0)</f>
        <v>0</v>
      </c>
      <c r="BG523" s="240">
        <f>IF(N523="zákl. přenesená",J523,0)</f>
        <v>0</v>
      </c>
      <c r="BH523" s="240">
        <f>IF(N523="sníž. přenesená",J523,0)</f>
        <v>0</v>
      </c>
      <c r="BI523" s="240">
        <f>IF(N523="nulová",J523,0)</f>
        <v>0</v>
      </c>
      <c r="BJ523" s="18" t="s">
        <v>83</v>
      </c>
      <c r="BK523" s="240">
        <f>ROUND(I523*H523,2)</f>
        <v>0</v>
      </c>
      <c r="BL523" s="18" t="s">
        <v>351</v>
      </c>
      <c r="BM523" s="239" t="s">
        <v>918</v>
      </c>
    </row>
    <row r="524" s="13" customFormat="1">
      <c r="A524" s="13"/>
      <c r="B524" s="241"/>
      <c r="C524" s="242"/>
      <c r="D524" s="243" t="s">
        <v>273</v>
      </c>
      <c r="E524" s="244" t="s">
        <v>1</v>
      </c>
      <c r="F524" s="245" t="s">
        <v>919</v>
      </c>
      <c r="G524" s="242"/>
      <c r="H524" s="246">
        <v>41.32</v>
      </c>
      <c r="I524" s="247"/>
      <c r="J524" s="242"/>
      <c r="K524" s="242"/>
      <c r="L524" s="248"/>
      <c r="M524" s="249"/>
      <c r="N524" s="250"/>
      <c r="O524" s="250"/>
      <c r="P524" s="250"/>
      <c r="Q524" s="250"/>
      <c r="R524" s="250"/>
      <c r="S524" s="250"/>
      <c r="T524" s="251"/>
      <c r="U524" s="13"/>
      <c r="V524" s="13"/>
      <c r="W524" s="13"/>
      <c r="X524" s="13"/>
      <c r="Y524" s="13"/>
      <c r="Z524" s="13"/>
      <c r="AA524" s="13"/>
      <c r="AB524" s="13"/>
      <c r="AC524" s="13"/>
      <c r="AD524" s="13"/>
      <c r="AE524" s="13"/>
      <c r="AT524" s="252" t="s">
        <v>273</v>
      </c>
      <c r="AU524" s="252" t="s">
        <v>85</v>
      </c>
      <c r="AV524" s="13" t="s">
        <v>85</v>
      </c>
      <c r="AW524" s="13" t="s">
        <v>32</v>
      </c>
      <c r="AX524" s="13" t="s">
        <v>76</v>
      </c>
      <c r="AY524" s="252" t="s">
        <v>264</v>
      </c>
    </row>
    <row r="525" s="14" customFormat="1">
      <c r="A525" s="14"/>
      <c r="B525" s="253"/>
      <c r="C525" s="254"/>
      <c r="D525" s="243" t="s">
        <v>273</v>
      </c>
      <c r="E525" s="255" t="s">
        <v>1</v>
      </c>
      <c r="F525" s="256" t="s">
        <v>275</v>
      </c>
      <c r="G525" s="254"/>
      <c r="H525" s="257">
        <v>41.32</v>
      </c>
      <c r="I525" s="258"/>
      <c r="J525" s="254"/>
      <c r="K525" s="254"/>
      <c r="L525" s="259"/>
      <c r="M525" s="260"/>
      <c r="N525" s="261"/>
      <c r="O525" s="261"/>
      <c r="P525" s="261"/>
      <c r="Q525" s="261"/>
      <c r="R525" s="261"/>
      <c r="S525" s="261"/>
      <c r="T525" s="262"/>
      <c r="U525" s="14"/>
      <c r="V525" s="14"/>
      <c r="W525" s="14"/>
      <c r="X525" s="14"/>
      <c r="Y525" s="14"/>
      <c r="Z525" s="14"/>
      <c r="AA525" s="14"/>
      <c r="AB525" s="14"/>
      <c r="AC525" s="14"/>
      <c r="AD525" s="14"/>
      <c r="AE525" s="14"/>
      <c r="AT525" s="263" t="s">
        <v>273</v>
      </c>
      <c r="AU525" s="263" t="s">
        <v>85</v>
      </c>
      <c r="AV525" s="14" t="s">
        <v>271</v>
      </c>
      <c r="AW525" s="14" t="s">
        <v>32</v>
      </c>
      <c r="AX525" s="14" t="s">
        <v>83</v>
      </c>
      <c r="AY525" s="263" t="s">
        <v>264</v>
      </c>
    </row>
    <row r="526" s="2" customFormat="1" ht="16.5" customHeight="1">
      <c r="A526" s="39"/>
      <c r="B526" s="40"/>
      <c r="C526" s="274" t="s">
        <v>920</v>
      </c>
      <c r="D526" s="274" t="s">
        <v>310</v>
      </c>
      <c r="E526" s="275" t="s">
        <v>921</v>
      </c>
      <c r="F526" s="276" t="s">
        <v>922</v>
      </c>
      <c r="G526" s="277" t="s">
        <v>318</v>
      </c>
      <c r="H526" s="278">
        <v>45.451999999999998</v>
      </c>
      <c r="I526" s="279"/>
      <c r="J526" s="280">
        <f>ROUND(I526*H526,2)</f>
        <v>0</v>
      </c>
      <c r="K526" s="276" t="s">
        <v>298</v>
      </c>
      <c r="L526" s="281"/>
      <c r="M526" s="282" t="s">
        <v>1</v>
      </c>
      <c r="N526" s="283" t="s">
        <v>41</v>
      </c>
      <c r="O526" s="92"/>
      <c r="P526" s="237">
        <f>O526*H526</f>
        <v>0</v>
      </c>
      <c r="Q526" s="237">
        <v>0.0070000000000000001</v>
      </c>
      <c r="R526" s="237">
        <f>Q526*H526</f>
        <v>0.318164</v>
      </c>
      <c r="S526" s="237">
        <v>0</v>
      </c>
      <c r="T526" s="238">
        <f>S526*H526</f>
        <v>0</v>
      </c>
      <c r="U526" s="39"/>
      <c r="V526" s="39"/>
      <c r="W526" s="39"/>
      <c r="X526" s="39"/>
      <c r="Y526" s="39"/>
      <c r="Z526" s="39"/>
      <c r="AA526" s="39"/>
      <c r="AB526" s="39"/>
      <c r="AC526" s="39"/>
      <c r="AD526" s="39"/>
      <c r="AE526" s="39"/>
      <c r="AR526" s="239" t="s">
        <v>434</v>
      </c>
      <c r="AT526" s="239" t="s">
        <v>310</v>
      </c>
      <c r="AU526" s="239" t="s">
        <v>85</v>
      </c>
      <c r="AY526" s="18" t="s">
        <v>264</v>
      </c>
      <c r="BE526" s="240">
        <f>IF(N526="základní",J526,0)</f>
        <v>0</v>
      </c>
      <c r="BF526" s="240">
        <f>IF(N526="snížená",J526,0)</f>
        <v>0</v>
      </c>
      <c r="BG526" s="240">
        <f>IF(N526="zákl. přenesená",J526,0)</f>
        <v>0</v>
      </c>
      <c r="BH526" s="240">
        <f>IF(N526="sníž. přenesená",J526,0)</f>
        <v>0</v>
      </c>
      <c r="BI526" s="240">
        <f>IF(N526="nulová",J526,0)</f>
        <v>0</v>
      </c>
      <c r="BJ526" s="18" t="s">
        <v>83</v>
      </c>
      <c r="BK526" s="240">
        <f>ROUND(I526*H526,2)</f>
        <v>0</v>
      </c>
      <c r="BL526" s="18" t="s">
        <v>351</v>
      </c>
      <c r="BM526" s="239" t="s">
        <v>923</v>
      </c>
    </row>
    <row r="527" s="13" customFormat="1">
      <c r="A527" s="13"/>
      <c r="B527" s="241"/>
      <c r="C527" s="242"/>
      <c r="D527" s="243" t="s">
        <v>273</v>
      </c>
      <c r="E527" s="242"/>
      <c r="F527" s="245" t="s">
        <v>924</v>
      </c>
      <c r="G527" s="242"/>
      <c r="H527" s="246">
        <v>45.451999999999998</v>
      </c>
      <c r="I527" s="247"/>
      <c r="J527" s="242"/>
      <c r="K527" s="242"/>
      <c r="L527" s="248"/>
      <c r="M527" s="249"/>
      <c r="N527" s="250"/>
      <c r="O527" s="250"/>
      <c r="P527" s="250"/>
      <c r="Q527" s="250"/>
      <c r="R527" s="250"/>
      <c r="S527" s="250"/>
      <c r="T527" s="251"/>
      <c r="U527" s="13"/>
      <c r="V527" s="13"/>
      <c r="W527" s="13"/>
      <c r="X527" s="13"/>
      <c r="Y527" s="13"/>
      <c r="Z527" s="13"/>
      <c r="AA527" s="13"/>
      <c r="AB527" s="13"/>
      <c r="AC527" s="13"/>
      <c r="AD527" s="13"/>
      <c r="AE527" s="13"/>
      <c r="AT527" s="252" t="s">
        <v>273</v>
      </c>
      <c r="AU527" s="252" t="s">
        <v>85</v>
      </c>
      <c r="AV527" s="13" t="s">
        <v>85</v>
      </c>
      <c r="AW527" s="13" t="s">
        <v>4</v>
      </c>
      <c r="AX527" s="13" t="s">
        <v>83</v>
      </c>
      <c r="AY527" s="252" t="s">
        <v>264</v>
      </c>
    </row>
    <row r="528" s="2" customFormat="1" ht="24.15" customHeight="1">
      <c r="A528" s="39"/>
      <c r="B528" s="40"/>
      <c r="C528" s="228" t="s">
        <v>925</v>
      </c>
      <c r="D528" s="228" t="s">
        <v>266</v>
      </c>
      <c r="E528" s="229" t="s">
        <v>926</v>
      </c>
      <c r="F528" s="230" t="s">
        <v>927</v>
      </c>
      <c r="G528" s="231" t="s">
        <v>318</v>
      </c>
      <c r="H528" s="232">
        <v>314.007</v>
      </c>
      <c r="I528" s="233"/>
      <c r="J528" s="234">
        <f>ROUND(I528*H528,2)</f>
        <v>0</v>
      </c>
      <c r="K528" s="230" t="s">
        <v>270</v>
      </c>
      <c r="L528" s="45"/>
      <c r="M528" s="235" t="s">
        <v>1</v>
      </c>
      <c r="N528" s="236" t="s">
        <v>41</v>
      </c>
      <c r="O528" s="92"/>
      <c r="P528" s="237">
        <f>O528*H528</f>
        <v>0</v>
      </c>
      <c r="Q528" s="237">
        <v>0.00012</v>
      </c>
      <c r="R528" s="237">
        <f>Q528*H528</f>
        <v>0.03768084</v>
      </c>
      <c r="S528" s="237">
        <v>0</v>
      </c>
      <c r="T528" s="238">
        <f>S528*H528</f>
        <v>0</v>
      </c>
      <c r="U528" s="39"/>
      <c r="V528" s="39"/>
      <c r="W528" s="39"/>
      <c r="X528" s="39"/>
      <c r="Y528" s="39"/>
      <c r="Z528" s="39"/>
      <c r="AA528" s="39"/>
      <c r="AB528" s="39"/>
      <c r="AC528" s="39"/>
      <c r="AD528" s="39"/>
      <c r="AE528" s="39"/>
      <c r="AR528" s="239" t="s">
        <v>351</v>
      </c>
      <c r="AT528" s="239" t="s">
        <v>266</v>
      </c>
      <c r="AU528" s="239" t="s">
        <v>85</v>
      </c>
      <c r="AY528" s="18" t="s">
        <v>264</v>
      </c>
      <c r="BE528" s="240">
        <f>IF(N528="základní",J528,0)</f>
        <v>0</v>
      </c>
      <c r="BF528" s="240">
        <f>IF(N528="snížená",J528,0)</f>
        <v>0</v>
      </c>
      <c r="BG528" s="240">
        <f>IF(N528="zákl. přenesená",J528,0)</f>
        <v>0</v>
      </c>
      <c r="BH528" s="240">
        <f>IF(N528="sníž. přenesená",J528,0)</f>
        <v>0</v>
      </c>
      <c r="BI528" s="240">
        <f>IF(N528="nulová",J528,0)</f>
        <v>0</v>
      </c>
      <c r="BJ528" s="18" t="s">
        <v>83</v>
      </c>
      <c r="BK528" s="240">
        <f>ROUND(I528*H528,2)</f>
        <v>0</v>
      </c>
      <c r="BL528" s="18" t="s">
        <v>351</v>
      </c>
      <c r="BM528" s="239" t="s">
        <v>928</v>
      </c>
    </row>
    <row r="529" s="13" customFormat="1">
      <c r="A529" s="13"/>
      <c r="B529" s="241"/>
      <c r="C529" s="242"/>
      <c r="D529" s="243" t="s">
        <v>273</v>
      </c>
      <c r="E529" s="244" t="s">
        <v>1</v>
      </c>
      <c r="F529" s="245" t="s">
        <v>858</v>
      </c>
      <c r="G529" s="242"/>
      <c r="H529" s="246">
        <v>314.007</v>
      </c>
      <c r="I529" s="247"/>
      <c r="J529" s="242"/>
      <c r="K529" s="242"/>
      <c r="L529" s="248"/>
      <c r="M529" s="249"/>
      <c r="N529" s="250"/>
      <c r="O529" s="250"/>
      <c r="P529" s="250"/>
      <c r="Q529" s="250"/>
      <c r="R529" s="250"/>
      <c r="S529" s="250"/>
      <c r="T529" s="251"/>
      <c r="U529" s="13"/>
      <c r="V529" s="13"/>
      <c r="W529" s="13"/>
      <c r="X529" s="13"/>
      <c r="Y529" s="13"/>
      <c r="Z529" s="13"/>
      <c r="AA529" s="13"/>
      <c r="AB529" s="13"/>
      <c r="AC529" s="13"/>
      <c r="AD529" s="13"/>
      <c r="AE529" s="13"/>
      <c r="AT529" s="252" t="s">
        <v>273</v>
      </c>
      <c r="AU529" s="252" t="s">
        <v>85</v>
      </c>
      <c r="AV529" s="13" t="s">
        <v>85</v>
      </c>
      <c r="AW529" s="13" t="s">
        <v>32</v>
      </c>
      <c r="AX529" s="13" t="s">
        <v>76</v>
      </c>
      <c r="AY529" s="252" t="s">
        <v>264</v>
      </c>
    </row>
    <row r="530" s="14" customFormat="1">
      <c r="A530" s="14"/>
      <c r="B530" s="253"/>
      <c r="C530" s="254"/>
      <c r="D530" s="243" t="s">
        <v>273</v>
      </c>
      <c r="E530" s="255" t="s">
        <v>1</v>
      </c>
      <c r="F530" s="256" t="s">
        <v>275</v>
      </c>
      <c r="G530" s="254"/>
      <c r="H530" s="257">
        <v>314.007</v>
      </c>
      <c r="I530" s="258"/>
      <c r="J530" s="254"/>
      <c r="K530" s="254"/>
      <c r="L530" s="259"/>
      <c r="M530" s="260"/>
      <c r="N530" s="261"/>
      <c r="O530" s="261"/>
      <c r="P530" s="261"/>
      <c r="Q530" s="261"/>
      <c r="R530" s="261"/>
      <c r="S530" s="261"/>
      <c r="T530" s="262"/>
      <c r="U530" s="14"/>
      <c r="V530" s="14"/>
      <c r="W530" s="14"/>
      <c r="X530" s="14"/>
      <c r="Y530" s="14"/>
      <c r="Z530" s="14"/>
      <c r="AA530" s="14"/>
      <c r="AB530" s="14"/>
      <c r="AC530" s="14"/>
      <c r="AD530" s="14"/>
      <c r="AE530" s="14"/>
      <c r="AT530" s="263" t="s">
        <v>273</v>
      </c>
      <c r="AU530" s="263" t="s">
        <v>85</v>
      </c>
      <c r="AV530" s="14" t="s">
        <v>271</v>
      </c>
      <c r="AW530" s="14" t="s">
        <v>32</v>
      </c>
      <c r="AX530" s="14" t="s">
        <v>83</v>
      </c>
      <c r="AY530" s="263" t="s">
        <v>264</v>
      </c>
    </row>
    <row r="531" s="2" customFormat="1" ht="16.5" customHeight="1">
      <c r="A531" s="39"/>
      <c r="B531" s="40"/>
      <c r="C531" s="274" t="s">
        <v>929</v>
      </c>
      <c r="D531" s="274" t="s">
        <v>310</v>
      </c>
      <c r="E531" s="275" t="s">
        <v>930</v>
      </c>
      <c r="F531" s="276" t="s">
        <v>931</v>
      </c>
      <c r="G531" s="277" t="s">
        <v>318</v>
      </c>
      <c r="H531" s="278">
        <v>345.40800000000002</v>
      </c>
      <c r="I531" s="279"/>
      <c r="J531" s="280">
        <f>ROUND(I531*H531,2)</f>
        <v>0</v>
      </c>
      <c r="K531" s="276" t="s">
        <v>298</v>
      </c>
      <c r="L531" s="281"/>
      <c r="M531" s="282" t="s">
        <v>1</v>
      </c>
      <c r="N531" s="283" t="s">
        <v>41</v>
      </c>
      <c r="O531" s="92"/>
      <c r="P531" s="237">
        <f>O531*H531</f>
        <v>0</v>
      </c>
      <c r="Q531" s="237">
        <v>0.0054999999999999997</v>
      </c>
      <c r="R531" s="237">
        <f>Q531*H531</f>
        <v>1.8997439999999999</v>
      </c>
      <c r="S531" s="237">
        <v>0</v>
      </c>
      <c r="T531" s="238">
        <f>S531*H531</f>
        <v>0</v>
      </c>
      <c r="U531" s="39"/>
      <c r="V531" s="39"/>
      <c r="W531" s="39"/>
      <c r="X531" s="39"/>
      <c r="Y531" s="39"/>
      <c r="Z531" s="39"/>
      <c r="AA531" s="39"/>
      <c r="AB531" s="39"/>
      <c r="AC531" s="39"/>
      <c r="AD531" s="39"/>
      <c r="AE531" s="39"/>
      <c r="AR531" s="239" t="s">
        <v>434</v>
      </c>
      <c r="AT531" s="239" t="s">
        <v>310</v>
      </c>
      <c r="AU531" s="239" t="s">
        <v>85</v>
      </c>
      <c r="AY531" s="18" t="s">
        <v>264</v>
      </c>
      <c r="BE531" s="240">
        <f>IF(N531="základní",J531,0)</f>
        <v>0</v>
      </c>
      <c r="BF531" s="240">
        <f>IF(N531="snížená",J531,0)</f>
        <v>0</v>
      </c>
      <c r="BG531" s="240">
        <f>IF(N531="zákl. přenesená",J531,0)</f>
        <v>0</v>
      </c>
      <c r="BH531" s="240">
        <f>IF(N531="sníž. přenesená",J531,0)</f>
        <v>0</v>
      </c>
      <c r="BI531" s="240">
        <f>IF(N531="nulová",J531,0)</f>
        <v>0</v>
      </c>
      <c r="BJ531" s="18" t="s">
        <v>83</v>
      </c>
      <c r="BK531" s="240">
        <f>ROUND(I531*H531,2)</f>
        <v>0</v>
      </c>
      <c r="BL531" s="18" t="s">
        <v>351</v>
      </c>
      <c r="BM531" s="239" t="s">
        <v>932</v>
      </c>
    </row>
    <row r="532" s="13" customFormat="1">
      <c r="A532" s="13"/>
      <c r="B532" s="241"/>
      <c r="C532" s="242"/>
      <c r="D532" s="243" t="s">
        <v>273</v>
      </c>
      <c r="E532" s="242"/>
      <c r="F532" s="245" t="s">
        <v>933</v>
      </c>
      <c r="G532" s="242"/>
      <c r="H532" s="246">
        <v>345.40800000000002</v>
      </c>
      <c r="I532" s="247"/>
      <c r="J532" s="242"/>
      <c r="K532" s="242"/>
      <c r="L532" s="248"/>
      <c r="M532" s="249"/>
      <c r="N532" s="250"/>
      <c r="O532" s="250"/>
      <c r="P532" s="250"/>
      <c r="Q532" s="250"/>
      <c r="R532" s="250"/>
      <c r="S532" s="250"/>
      <c r="T532" s="251"/>
      <c r="U532" s="13"/>
      <c r="V532" s="13"/>
      <c r="W532" s="13"/>
      <c r="X532" s="13"/>
      <c r="Y532" s="13"/>
      <c r="Z532" s="13"/>
      <c r="AA532" s="13"/>
      <c r="AB532" s="13"/>
      <c r="AC532" s="13"/>
      <c r="AD532" s="13"/>
      <c r="AE532" s="13"/>
      <c r="AT532" s="252" t="s">
        <v>273</v>
      </c>
      <c r="AU532" s="252" t="s">
        <v>85</v>
      </c>
      <c r="AV532" s="13" t="s">
        <v>85</v>
      </c>
      <c r="AW532" s="13" t="s">
        <v>4</v>
      </c>
      <c r="AX532" s="13" t="s">
        <v>83</v>
      </c>
      <c r="AY532" s="252" t="s">
        <v>264</v>
      </c>
    </row>
    <row r="533" s="2" customFormat="1" ht="21.75" customHeight="1">
      <c r="A533" s="39"/>
      <c r="B533" s="40"/>
      <c r="C533" s="228" t="s">
        <v>934</v>
      </c>
      <c r="D533" s="228" t="s">
        <v>266</v>
      </c>
      <c r="E533" s="229" t="s">
        <v>935</v>
      </c>
      <c r="F533" s="230" t="s">
        <v>936</v>
      </c>
      <c r="G533" s="231" t="s">
        <v>318</v>
      </c>
      <c r="H533" s="232">
        <v>314.007</v>
      </c>
      <c r="I533" s="233"/>
      <c r="J533" s="234">
        <f>ROUND(I533*H533,2)</f>
        <v>0</v>
      </c>
      <c r="K533" s="230" t="s">
        <v>270</v>
      </c>
      <c r="L533" s="45"/>
      <c r="M533" s="235" t="s">
        <v>1</v>
      </c>
      <c r="N533" s="236" t="s">
        <v>41</v>
      </c>
      <c r="O533" s="92"/>
      <c r="P533" s="237">
        <f>O533*H533</f>
        <v>0</v>
      </c>
      <c r="Q533" s="237">
        <v>0.00012</v>
      </c>
      <c r="R533" s="237">
        <f>Q533*H533</f>
        <v>0.03768084</v>
      </c>
      <c r="S533" s="237">
        <v>0</v>
      </c>
      <c r="T533" s="238">
        <f>S533*H533</f>
        <v>0</v>
      </c>
      <c r="U533" s="39"/>
      <c r="V533" s="39"/>
      <c r="W533" s="39"/>
      <c r="X533" s="39"/>
      <c r="Y533" s="39"/>
      <c r="Z533" s="39"/>
      <c r="AA533" s="39"/>
      <c r="AB533" s="39"/>
      <c r="AC533" s="39"/>
      <c r="AD533" s="39"/>
      <c r="AE533" s="39"/>
      <c r="AR533" s="239" t="s">
        <v>351</v>
      </c>
      <c r="AT533" s="239" t="s">
        <v>266</v>
      </c>
      <c r="AU533" s="239" t="s">
        <v>85</v>
      </c>
      <c r="AY533" s="18" t="s">
        <v>264</v>
      </c>
      <c r="BE533" s="240">
        <f>IF(N533="základní",J533,0)</f>
        <v>0</v>
      </c>
      <c r="BF533" s="240">
        <f>IF(N533="snížená",J533,0)</f>
        <v>0</v>
      </c>
      <c r="BG533" s="240">
        <f>IF(N533="zákl. přenesená",J533,0)</f>
        <v>0</v>
      </c>
      <c r="BH533" s="240">
        <f>IF(N533="sníž. přenesená",J533,0)</f>
        <v>0</v>
      </c>
      <c r="BI533" s="240">
        <f>IF(N533="nulová",J533,0)</f>
        <v>0</v>
      </c>
      <c r="BJ533" s="18" t="s">
        <v>83</v>
      </c>
      <c r="BK533" s="240">
        <f>ROUND(I533*H533,2)</f>
        <v>0</v>
      </c>
      <c r="BL533" s="18" t="s">
        <v>351</v>
      </c>
      <c r="BM533" s="239" t="s">
        <v>937</v>
      </c>
    </row>
    <row r="534" s="13" customFormat="1">
      <c r="A534" s="13"/>
      <c r="B534" s="241"/>
      <c r="C534" s="242"/>
      <c r="D534" s="243" t="s">
        <v>273</v>
      </c>
      <c r="E534" s="244" t="s">
        <v>1</v>
      </c>
      <c r="F534" s="245" t="s">
        <v>858</v>
      </c>
      <c r="G534" s="242"/>
      <c r="H534" s="246">
        <v>314.007</v>
      </c>
      <c r="I534" s="247"/>
      <c r="J534" s="242"/>
      <c r="K534" s="242"/>
      <c r="L534" s="248"/>
      <c r="M534" s="249"/>
      <c r="N534" s="250"/>
      <c r="O534" s="250"/>
      <c r="P534" s="250"/>
      <c r="Q534" s="250"/>
      <c r="R534" s="250"/>
      <c r="S534" s="250"/>
      <c r="T534" s="251"/>
      <c r="U534" s="13"/>
      <c r="V534" s="13"/>
      <c r="W534" s="13"/>
      <c r="X534" s="13"/>
      <c r="Y534" s="13"/>
      <c r="Z534" s="13"/>
      <c r="AA534" s="13"/>
      <c r="AB534" s="13"/>
      <c r="AC534" s="13"/>
      <c r="AD534" s="13"/>
      <c r="AE534" s="13"/>
      <c r="AT534" s="252" t="s">
        <v>273</v>
      </c>
      <c r="AU534" s="252" t="s">
        <v>85</v>
      </c>
      <c r="AV534" s="13" t="s">
        <v>85</v>
      </c>
      <c r="AW534" s="13" t="s">
        <v>32</v>
      </c>
      <c r="AX534" s="13" t="s">
        <v>76</v>
      </c>
      <c r="AY534" s="252" t="s">
        <v>264</v>
      </c>
    </row>
    <row r="535" s="14" customFormat="1">
      <c r="A535" s="14"/>
      <c r="B535" s="253"/>
      <c r="C535" s="254"/>
      <c r="D535" s="243" t="s">
        <v>273</v>
      </c>
      <c r="E535" s="255" t="s">
        <v>1</v>
      </c>
      <c r="F535" s="256" t="s">
        <v>275</v>
      </c>
      <c r="G535" s="254"/>
      <c r="H535" s="257">
        <v>314.007</v>
      </c>
      <c r="I535" s="258"/>
      <c r="J535" s="254"/>
      <c r="K535" s="254"/>
      <c r="L535" s="259"/>
      <c r="M535" s="260"/>
      <c r="N535" s="261"/>
      <c r="O535" s="261"/>
      <c r="P535" s="261"/>
      <c r="Q535" s="261"/>
      <c r="R535" s="261"/>
      <c r="S535" s="261"/>
      <c r="T535" s="262"/>
      <c r="U535" s="14"/>
      <c r="V535" s="14"/>
      <c r="W535" s="14"/>
      <c r="X535" s="14"/>
      <c r="Y535" s="14"/>
      <c r="Z535" s="14"/>
      <c r="AA535" s="14"/>
      <c r="AB535" s="14"/>
      <c r="AC535" s="14"/>
      <c r="AD535" s="14"/>
      <c r="AE535" s="14"/>
      <c r="AT535" s="263" t="s">
        <v>273</v>
      </c>
      <c r="AU535" s="263" t="s">
        <v>85</v>
      </c>
      <c r="AV535" s="14" t="s">
        <v>271</v>
      </c>
      <c r="AW535" s="14" t="s">
        <v>32</v>
      </c>
      <c r="AX535" s="14" t="s">
        <v>83</v>
      </c>
      <c r="AY535" s="263" t="s">
        <v>264</v>
      </c>
    </row>
    <row r="536" s="2" customFormat="1" ht="16.5" customHeight="1">
      <c r="A536" s="39"/>
      <c r="B536" s="40"/>
      <c r="C536" s="274" t="s">
        <v>938</v>
      </c>
      <c r="D536" s="274" t="s">
        <v>310</v>
      </c>
      <c r="E536" s="275" t="s">
        <v>939</v>
      </c>
      <c r="F536" s="276" t="s">
        <v>940</v>
      </c>
      <c r="G536" s="277" t="s">
        <v>278</v>
      </c>
      <c r="H536" s="278">
        <v>47.100999999999999</v>
      </c>
      <c r="I536" s="279"/>
      <c r="J536" s="280">
        <f>ROUND(I536*H536,2)</f>
        <v>0</v>
      </c>
      <c r="K536" s="276" t="s">
        <v>298</v>
      </c>
      <c r="L536" s="281"/>
      <c r="M536" s="282" t="s">
        <v>1</v>
      </c>
      <c r="N536" s="283" t="s">
        <v>41</v>
      </c>
      <c r="O536" s="92"/>
      <c r="P536" s="237">
        <f>O536*H536</f>
        <v>0</v>
      </c>
      <c r="Q536" s="237">
        <v>0.025000000000000001</v>
      </c>
      <c r="R536" s="237">
        <f>Q536*H536</f>
        <v>1.1775249999999999</v>
      </c>
      <c r="S536" s="237">
        <v>0</v>
      </c>
      <c r="T536" s="238">
        <f>S536*H536</f>
        <v>0</v>
      </c>
      <c r="U536" s="39"/>
      <c r="V536" s="39"/>
      <c r="W536" s="39"/>
      <c r="X536" s="39"/>
      <c r="Y536" s="39"/>
      <c r="Z536" s="39"/>
      <c r="AA536" s="39"/>
      <c r="AB536" s="39"/>
      <c r="AC536" s="39"/>
      <c r="AD536" s="39"/>
      <c r="AE536" s="39"/>
      <c r="AR536" s="239" t="s">
        <v>434</v>
      </c>
      <c r="AT536" s="239" t="s">
        <v>310</v>
      </c>
      <c r="AU536" s="239" t="s">
        <v>85</v>
      </c>
      <c r="AY536" s="18" t="s">
        <v>264</v>
      </c>
      <c r="BE536" s="240">
        <f>IF(N536="základní",J536,0)</f>
        <v>0</v>
      </c>
      <c r="BF536" s="240">
        <f>IF(N536="snížená",J536,0)</f>
        <v>0</v>
      </c>
      <c r="BG536" s="240">
        <f>IF(N536="zákl. přenesená",J536,0)</f>
        <v>0</v>
      </c>
      <c r="BH536" s="240">
        <f>IF(N536="sníž. přenesená",J536,0)</f>
        <v>0</v>
      </c>
      <c r="BI536" s="240">
        <f>IF(N536="nulová",J536,0)</f>
        <v>0</v>
      </c>
      <c r="BJ536" s="18" t="s">
        <v>83</v>
      </c>
      <c r="BK536" s="240">
        <f>ROUND(I536*H536,2)</f>
        <v>0</v>
      </c>
      <c r="BL536" s="18" t="s">
        <v>351</v>
      </c>
      <c r="BM536" s="239" t="s">
        <v>941</v>
      </c>
    </row>
    <row r="537" s="13" customFormat="1">
      <c r="A537" s="13"/>
      <c r="B537" s="241"/>
      <c r="C537" s="242"/>
      <c r="D537" s="243" t="s">
        <v>273</v>
      </c>
      <c r="E537" s="242"/>
      <c r="F537" s="245" t="s">
        <v>942</v>
      </c>
      <c r="G537" s="242"/>
      <c r="H537" s="246">
        <v>47.100999999999999</v>
      </c>
      <c r="I537" s="247"/>
      <c r="J537" s="242"/>
      <c r="K537" s="242"/>
      <c r="L537" s="248"/>
      <c r="M537" s="249"/>
      <c r="N537" s="250"/>
      <c r="O537" s="250"/>
      <c r="P537" s="250"/>
      <c r="Q537" s="250"/>
      <c r="R537" s="250"/>
      <c r="S537" s="250"/>
      <c r="T537" s="251"/>
      <c r="U537" s="13"/>
      <c r="V537" s="13"/>
      <c r="W537" s="13"/>
      <c r="X537" s="13"/>
      <c r="Y537" s="13"/>
      <c r="Z537" s="13"/>
      <c r="AA537" s="13"/>
      <c r="AB537" s="13"/>
      <c r="AC537" s="13"/>
      <c r="AD537" s="13"/>
      <c r="AE537" s="13"/>
      <c r="AT537" s="252" t="s">
        <v>273</v>
      </c>
      <c r="AU537" s="252" t="s">
        <v>85</v>
      </c>
      <c r="AV537" s="13" t="s">
        <v>85</v>
      </c>
      <c r="AW537" s="13" t="s">
        <v>4</v>
      </c>
      <c r="AX537" s="13" t="s">
        <v>83</v>
      </c>
      <c r="AY537" s="252" t="s">
        <v>264</v>
      </c>
    </row>
    <row r="538" s="2" customFormat="1" ht="16.5" customHeight="1">
      <c r="A538" s="39"/>
      <c r="B538" s="40"/>
      <c r="C538" s="228" t="s">
        <v>943</v>
      </c>
      <c r="D538" s="228" t="s">
        <v>266</v>
      </c>
      <c r="E538" s="229" t="s">
        <v>944</v>
      </c>
      <c r="F538" s="230" t="s">
        <v>945</v>
      </c>
      <c r="G538" s="231" t="s">
        <v>453</v>
      </c>
      <c r="H538" s="232">
        <v>52.670000000000002</v>
      </c>
      <c r="I538" s="233"/>
      <c r="J538" s="234">
        <f>ROUND(I538*H538,2)</f>
        <v>0</v>
      </c>
      <c r="K538" s="230" t="s">
        <v>270</v>
      </c>
      <c r="L538" s="45"/>
      <c r="M538" s="235" t="s">
        <v>1</v>
      </c>
      <c r="N538" s="236" t="s">
        <v>41</v>
      </c>
      <c r="O538" s="92"/>
      <c r="P538" s="237">
        <f>O538*H538</f>
        <v>0</v>
      </c>
      <c r="Q538" s="237">
        <v>0.00016000000000000001</v>
      </c>
      <c r="R538" s="237">
        <f>Q538*H538</f>
        <v>0.008427200000000001</v>
      </c>
      <c r="S538" s="237">
        <v>0</v>
      </c>
      <c r="T538" s="238">
        <f>S538*H538</f>
        <v>0</v>
      </c>
      <c r="U538" s="39"/>
      <c r="V538" s="39"/>
      <c r="W538" s="39"/>
      <c r="X538" s="39"/>
      <c r="Y538" s="39"/>
      <c r="Z538" s="39"/>
      <c r="AA538" s="39"/>
      <c r="AB538" s="39"/>
      <c r="AC538" s="39"/>
      <c r="AD538" s="39"/>
      <c r="AE538" s="39"/>
      <c r="AR538" s="239" t="s">
        <v>351</v>
      </c>
      <c r="AT538" s="239" t="s">
        <v>266</v>
      </c>
      <c r="AU538" s="239" t="s">
        <v>85</v>
      </c>
      <c r="AY538" s="18" t="s">
        <v>264</v>
      </c>
      <c r="BE538" s="240">
        <f>IF(N538="základní",J538,0)</f>
        <v>0</v>
      </c>
      <c r="BF538" s="240">
        <f>IF(N538="snížená",J538,0)</f>
        <v>0</v>
      </c>
      <c r="BG538" s="240">
        <f>IF(N538="zákl. přenesená",J538,0)</f>
        <v>0</v>
      </c>
      <c r="BH538" s="240">
        <f>IF(N538="sníž. přenesená",J538,0)</f>
        <v>0</v>
      </c>
      <c r="BI538" s="240">
        <f>IF(N538="nulová",J538,0)</f>
        <v>0</v>
      </c>
      <c r="BJ538" s="18" t="s">
        <v>83</v>
      </c>
      <c r="BK538" s="240">
        <f>ROUND(I538*H538,2)</f>
        <v>0</v>
      </c>
      <c r="BL538" s="18" t="s">
        <v>351</v>
      </c>
      <c r="BM538" s="239" t="s">
        <v>946</v>
      </c>
    </row>
    <row r="539" s="2" customFormat="1" ht="16.5" customHeight="1">
      <c r="A539" s="39"/>
      <c r="B539" s="40"/>
      <c r="C539" s="274" t="s">
        <v>947</v>
      </c>
      <c r="D539" s="274" t="s">
        <v>310</v>
      </c>
      <c r="E539" s="275" t="s">
        <v>948</v>
      </c>
      <c r="F539" s="276" t="s">
        <v>949</v>
      </c>
      <c r="G539" s="277" t="s">
        <v>278</v>
      </c>
      <c r="H539" s="278">
        <v>1.0529999999999999</v>
      </c>
      <c r="I539" s="279"/>
      <c r="J539" s="280">
        <f>ROUND(I539*H539,2)</f>
        <v>0</v>
      </c>
      <c r="K539" s="276" t="s">
        <v>270</v>
      </c>
      <c r="L539" s="281"/>
      <c r="M539" s="282" t="s">
        <v>1</v>
      </c>
      <c r="N539" s="283" t="s">
        <v>41</v>
      </c>
      <c r="O539" s="92"/>
      <c r="P539" s="237">
        <f>O539*H539</f>
        <v>0</v>
      </c>
      <c r="Q539" s="237">
        <v>0.029999999999999999</v>
      </c>
      <c r="R539" s="237">
        <f>Q539*H539</f>
        <v>0.03159</v>
      </c>
      <c r="S539" s="237">
        <v>0</v>
      </c>
      <c r="T539" s="238">
        <f>S539*H539</f>
        <v>0</v>
      </c>
      <c r="U539" s="39"/>
      <c r="V539" s="39"/>
      <c r="W539" s="39"/>
      <c r="X539" s="39"/>
      <c r="Y539" s="39"/>
      <c r="Z539" s="39"/>
      <c r="AA539" s="39"/>
      <c r="AB539" s="39"/>
      <c r="AC539" s="39"/>
      <c r="AD539" s="39"/>
      <c r="AE539" s="39"/>
      <c r="AR539" s="239" t="s">
        <v>434</v>
      </c>
      <c r="AT539" s="239" t="s">
        <v>310</v>
      </c>
      <c r="AU539" s="239" t="s">
        <v>85</v>
      </c>
      <c r="AY539" s="18" t="s">
        <v>264</v>
      </c>
      <c r="BE539" s="240">
        <f>IF(N539="základní",J539,0)</f>
        <v>0</v>
      </c>
      <c r="BF539" s="240">
        <f>IF(N539="snížená",J539,0)</f>
        <v>0</v>
      </c>
      <c r="BG539" s="240">
        <f>IF(N539="zákl. přenesená",J539,0)</f>
        <v>0</v>
      </c>
      <c r="BH539" s="240">
        <f>IF(N539="sníž. přenesená",J539,0)</f>
        <v>0</v>
      </c>
      <c r="BI539" s="240">
        <f>IF(N539="nulová",J539,0)</f>
        <v>0</v>
      </c>
      <c r="BJ539" s="18" t="s">
        <v>83</v>
      </c>
      <c r="BK539" s="240">
        <f>ROUND(I539*H539,2)</f>
        <v>0</v>
      </c>
      <c r="BL539" s="18" t="s">
        <v>351</v>
      </c>
      <c r="BM539" s="239" t="s">
        <v>950</v>
      </c>
    </row>
    <row r="540" s="13" customFormat="1">
      <c r="A540" s="13"/>
      <c r="B540" s="241"/>
      <c r="C540" s="242"/>
      <c r="D540" s="243" t="s">
        <v>273</v>
      </c>
      <c r="E540" s="242"/>
      <c r="F540" s="245" t="s">
        <v>951</v>
      </c>
      <c r="G540" s="242"/>
      <c r="H540" s="246">
        <v>1.0529999999999999</v>
      </c>
      <c r="I540" s="247"/>
      <c r="J540" s="242"/>
      <c r="K540" s="242"/>
      <c r="L540" s="248"/>
      <c r="M540" s="249"/>
      <c r="N540" s="250"/>
      <c r="O540" s="250"/>
      <c r="P540" s="250"/>
      <c r="Q540" s="250"/>
      <c r="R540" s="250"/>
      <c r="S540" s="250"/>
      <c r="T540" s="251"/>
      <c r="U540" s="13"/>
      <c r="V540" s="13"/>
      <c r="W540" s="13"/>
      <c r="X540" s="13"/>
      <c r="Y540" s="13"/>
      <c r="Z540" s="13"/>
      <c r="AA540" s="13"/>
      <c r="AB540" s="13"/>
      <c r="AC540" s="13"/>
      <c r="AD540" s="13"/>
      <c r="AE540" s="13"/>
      <c r="AT540" s="252" t="s">
        <v>273</v>
      </c>
      <c r="AU540" s="252" t="s">
        <v>85</v>
      </c>
      <c r="AV540" s="13" t="s">
        <v>85</v>
      </c>
      <c r="AW540" s="13" t="s">
        <v>4</v>
      </c>
      <c r="AX540" s="13" t="s">
        <v>83</v>
      </c>
      <c r="AY540" s="252" t="s">
        <v>264</v>
      </c>
    </row>
    <row r="541" s="2" customFormat="1" ht="21.75" customHeight="1">
      <c r="A541" s="39"/>
      <c r="B541" s="40"/>
      <c r="C541" s="228" t="s">
        <v>952</v>
      </c>
      <c r="D541" s="228" t="s">
        <v>266</v>
      </c>
      <c r="E541" s="229" t="s">
        <v>953</v>
      </c>
      <c r="F541" s="230" t="s">
        <v>954</v>
      </c>
      <c r="G541" s="231" t="s">
        <v>318</v>
      </c>
      <c r="H541" s="232">
        <v>28.969000000000001</v>
      </c>
      <c r="I541" s="233"/>
      <c r="J541" s="234">
        <f>ROUND(I541*H541,2)</f>
        <v>0</v>
      </c>
      <c r="K541" s="230" t="s">
        <v>270</v>
      </c>
      <c r="L541" s="45"/>
      <c r="M541" s="235" t="s">
        <v>1</v>
      </c>
      <c r="N541" s="236" t="s">
        <v>41</v>
      </c>
      <c r="O541" s="92"/>
      <c r="P541" s="237">
        <f>O541*H541</f>
        <v>0</v>
      </c>
      <c r="Q541" s="237">
        <v>0.00019000000000000001</v>
      </c>
      <c r="R541" s="237">
        <f>Q541*H541</f>
        <v>0.0055041100000000004</v>
      </c>
      <c r="S541" s="237">
        <v>0</v>
      </c>
      <c r="T541" s="238">
        <f>S541*H541</f>
        <v>0</v>
      </c>
      <c r="U541" s="39"/>
      <c r="V541" s="39"/>
      <c r="W541" s="39"/>
      <c r="X541" s="39"/>
      <c r="Y541" s="39"/>
      <c r="Z541" s="39"/>
      <c r="AA541" s="39"/>
      <c r="AB541" s="39"/>
      <c r="AC541" s="39"/>
      <c r="AD541" s="39"/>
      <c r="AE541" s="39"/>
      <c r="AR541" s="239" t="s">
        <v>351</v>
      </c>
      <c r="AT541" s="239" t="s">
        <v>266</v>
      </c>
      <c r="AU541" s="239" t="s">
        <v>85</v>
      </c>
      <c r="AY541" s="18" t="s">
        <v>264</v>
      </c>
      <c r="BE541" s="240">
        <f>IF(N541="základní",J541,0)</f>
        <v>0</v>
      </c>
      <c r="BF541" s="240">
        <f>IF(N541="snížená",J541,0)</f>
        <v>0</v>
      </c>
      <c r="BG541" s="240">
        <f>IF(N541="zákl. přenesená",J541,0)</f>
        <v>0</v>
      </c>
      <c r="BH541" s="240">
        <f>IF(N541="sníž. přenesená",J541,0)</f>
        <v>0</v>
      </c>
      <c r="BI541" s="240">
        <f>IF(N541="nulová",J541,0)</f>
        <v>0</v>
      </c>
      <c r="BJ541" s="18" t="s">
        <v>83</v>
      </c>
      <c r="BK541" s="240">
        <f>ROUND(I541*H541,2)</f>
        <v>0</v>
      </c>
      <c r="BL541" s="18" t="s">
        <v>351</v>
      </c>
      <c r="BM541" s="239" t="s">
        <v>955</v>
      </c>
    </row>
    <row r="542" s="13" customFormat="1">
      <c r="A542" s="13"/>
      <c r="B542" s="241"/>
      <c r="C542" s="242"/>
      <c r="D542" s="243" t="s">
        <v>273</v>
      </c>
      <c r="E542" s="244" t="s">
        <v>1</v>
      </c>
      <c r="F542" s="245" t="s">
        <v>956</v>
      </c>
      <c r="G542" s="242"/>
      <c r="H542" s="246">
        <v>28.969000000000001</v>
      </c>
      <c r="I542" s="247"/>
      <c r="J542" s="242"/>
      <c r="K542" s="242"/>
      <c r="L542" s="248"/>
      <c r="M542" s="249"/>
      <c r="N542" s="250"/>
      <c r="O542" s="250"/>
      <c r="P542" s="250"/>
      <c r="Q542" s="250"/>
      <c r="R542" s="250"/>
      <c r="S542" s="250"/>
      <c r="T542" s="251"/>
      <c r="U542" s="13"/>
      <c r="V542" s="13"/>
      <c r="W542" s="13"/>
      <c r="X542" s="13"/>
      <c r="Y542" s="13"/>
      <c r="Z542" s="13"/>
      <c r="AA542" s="13"/>
      <c r="AB542" s="13"/>
      <c r="AC542" s="13"/>
      <c r="AD542" s="13"/>
      <c r="AE542" s="13"/>
      <c r="AT542" s="252" t="s">
        <v>273</v>
      </c>
      <c r="AU542" s="252" t="s">
        <v>85</v>
      </c>
      <c r="AV542" s="13" t="s">
        <v>85</v>
      </c>
      <c r="AW542" s="13" t="s">
        <v>32</v>
      </c>
      <c r="AX542" s="13" t="s">
        <v>76</v>
      </c>
      <c r="AY542" s="252" t="s">
        <v>264</v>
      </c>
    </row>
    <row r="543" s="14" customFormat="1">
      <c r="A543" s="14"/>
      <c r="B543" s="253"/>
      <c r="C543" s="254"/>
      <c r="D543" s="243" t="s">
        <v>273</v>
      </c>
      <c r="E543" s="255" t="s">
        <v>1</v>
      </c>
      <c r="F543" s="256" t="s">
        <v>275</v>
      </c>
      <c r="G543" s="254"/>
      <c r="H543" s="257">
        <v>28.969000000000001</v>
      </c>
      <c r="I543" s="258"/>
      <c r="J543" s="254"/>
      <c r="K543" s="254"/>
      <c r="L543" s="259"/>
      <c r="M543" s="260"/>
      <c r="N543" s="261"/>
      <c r="O543" s="261"/>
      <c r="P543" s="261"/>
      <c r="Q543" s="261"/>
      <c r="R543" s="261"/>
      <c r="S543" s="261"/>
      <c r="T543" s="262"/>
      <c r="U543" s="14"/>
      <c r="V543" s="14"/>
      <c r="W543" s="14"/>
      <c r="X543" s="14"/>
      <c r="Y543" s="14"/>
      <c r="Z543" s="14"/>
      <c r="AA543" s="14"/>
      <c r="AB543" s="14"/>
      <c r="AC543" s="14"/>
      <c r="AD543" s="14"/>
      <c r="AE543" s="14"/>
      <c r="AT543" s="263" t="s">
        <v>273</v>
      </c>
      <c r="AU543" s="263" t="s">
        <v>85</v>
      </c>
      <c r="AV543" s="14" t="s">
        <v>271</v>
      </c>
      <c r="AW543" s="14" t="s">
        <v>32</v>
      </c>
      <c r="AX543" s="14" t="s">
        <v>83</v>
      </c>
      <c r="AY543" s="263" t="s">
        <v>264</v>
      </c>
    </row>
    <row r="544" s="2" customFormat="1" ht="16.5" customHeight="1">
      <c r="A544" s="39"/>
      <c r="B544" s="40"/>
      <c r="C544" s="274" t="s">
        <v>957</v>
      </c>
      <c r="D544" s="274" t="s">
        <v>310</v>
      </c>
      <c r="E544" s="275" t="s">
        <v>958</v>
      </c>
      <c r="F544" s="276" t="s">
        <v>959</v>
      </c>
      <c r="G544" s="277" t="s">
        <v>318</v>
      </c>
      <c r="H544" s="278">
        <v>31.866</v>
      </c>
      <c r="I544" s="279"/>
      <c r="J544" s="280">
        <f>ROUND(I544*H544,2)</f>
        <v>0</v>
      </c>
      <c r="K544" s="276" t="s">
        <v>298</v>
      </c>
      <c r="L544" s="281"/>
      <c r="M544" s="282" t="s">
        <v>1</v>
      </c>
      <c r="N544" s="283" t="s">
        <v>41</v>
      </c>
      <c r="O544" s="92"/>
      <c r="P544" s="237">
        <f>O544*H544</f>
        <v>0</v>
      </c>
      <c r="Q544" s="237">
        <v>0.0030000000000000001</v>
      </c>
      <c r="R544" s="237">
        <f>Q544*H544</f>
        <v>0.095598000000000002</v>
      </c>
      <c r="S544" s="237">
        <v>0</v>
      </c>
      <c r="T544" s="238">
        <f>S544*H544</f>
        <v>0</v>
      </c>
      <c r="U544" s="39"/>
      <c r="V544" s="39"/>
      <c r="W544" s="39"/>
      <c r="X544" s="39"/>
      <c r="Y544" s="39"/>
      <c r="Z544" s="39"/>
      <c r="AA544" s="39"/>
      <c r="AB544" s="39"/>
      <c r="AC544" s="39"/>
      <c r="AD544" s="39"/>
      <c r="AE544" s="39"/>
      <c r="AR544" s="239" t="s">
        <v>434</v>
      </c>
      <c r="AT544" s="239" t="s">
        <v>310</v>
      </c>
      <c r="AU544" s="239" t="s">
        <v>85</v>
      </c>
      <c r="AY544" s="18" t="s">
        <v>264</v>
      </c>
      <c r="BE544" s="240">
        <f>IF(N544="základní",J544,0)</f>
        <v>0</v>
      </c>
      <c r="BF544" s="240">
        <f>IF(N544="snížená",J544,0)</f>
        <v>0</v>
      </c>
      <c r="BG544" s="240">
        <f>IF(N544="zákl. přenesená",J544,0)</f>
        <v>0</v>
      </c>
      <c r="BH544" s="240">
        <f>IF(N544="sníž. přenesená",J544,0)</f>
        <v>0</v>
      </c>
      <c r="BI544" s="240">
        <f>IF(N544="nulová",J544,0)</f>
        <v>0</v>
      </c>
      <c r="BJ544" s="18" t="s">
        <v>83</v>
      </c>
      <c r="BK544" s="240">
        <f>ROUND(I544*H544,2)</f>
        <v>0</v>
      </c>
      <c r="BL544" s="18" t="s">
        <v>351</v>
      </c>
      <c r="BM544" s="239" t="s">
        <v>960</v>
      </c>
    </row>
    <row r="545" s="13" customFormat="1">
      <c r="A545" s="13"/>
      <c r="B545" s="241"/>
      <c r="C545" s="242"/>
      <c r="D545" s="243" t="s">
        <v>273</v>
      </c>
      <c r="E545" s="242"/>
      <c r="F545" s="245" t="s">
        <v>961</v>
      </c>
      <c r="G545" s="242"/>
      <c r="H545" s="246">
        <v>31.866</v>
      </c>
      <c r="I545" s="247"/>
      <c r="J545" s="242"/>
      <c r="K545" s="242"/>
      <c r="L545" s="248"/>
      <c r="M545" s="249"/>
      <c r="N545" s="250"/>
      <c r="O545" s="250"/>
      <c r="P545" s="250"/>
      <c r="Q545" s="250"/>
      <c r="R545" s="250"/>
      <c r="S545" s="250"/>
      <c r="T545" s="251"/>
      <c r="U545" s="13"/>
      <c r="V545" s="13"/>
      <c r="W545" s="13"/>
      <c r="X545" s="13"/>
      <c r="Y545" s="13"/>
      <c r="Z545" s="13"/>
      <c r="AA545" s="13"/>
      <c r="AB545" s="13"/>
      <c r="AC545" s="13"/>
      <c r="AD545" s="13"/>
      <c r="AE545" s="13"/>
      <c r="AT545" s="252" t="s">
        <v>273</v>
      </c>
      <c r="AU545" s="252" t="s">
        <v>85</v>
      </c>
      <c r="AV545" s="13" t="s">
        <v>85</v>
      </c>
      <c r="AW545" s="13" t="s">
        <v>4</v>
      </c>
      <c r="AX545" s="13" t="s">
        <v>83</v>
      </c>
      <c r="AY545" s="252" t="s">
        <v>264</v>
      </c>
    </row>
    <row r="546" s="2" customFormat="1" ht="24.15" customHeight="1">
      <c r="A546" s="39"/>
      <c r="B546" s="40"/>
      <c r="C546" s="228" t="s">
        <v>962</v>
      </c>
      <c r="D546" s="228" t="s">
        <v>266</v>
      </c>
      <c r="E546" s="229" t="s">
        <v>963</v>
      </c>
      <c r="F546" s="230" t="s">
        <v>964</v>
      </c>
      <c r="G546" s="231" t="s">
        <v>318</v>
      </c>
      <c r="H546" s="232">
        <v>254.035</v>
      </c>
      <c r="I546" s="233"/>
      <c r="J546" s="234">
        <f>ROUND(I546*H546,2)</f>
        <v>0</v>
      </c>
      <c r="K546" s="230" t="s">
        <v>298</v>
      </c>
      <c r="L546" s="45"/>
      <c r="M546" s="235" t="s">
        <v>1</v>
      </c>
      <c r="N546" s="236" t="s">
        <v>41</v>
      </c>
      <c r="O546" s="92"/>
      <c r="P546" s="237">
        <f>O546*H546</f>
        <v>0</v>
      </c>
      <c r="Q546" s="237">
        <v>0.00012</v>
      </c>
      <c r="R546" s="237">
        <f>Q546*H546</f>
        <v>0.030484199999999999</v>
      </c>
      <c r="S546" s="237">
        <v>0</v>
      </c>
      <c r="T546" s="238">
        <f>S546*H546</f>
        <v>0</v>
      </c>
      <c r="U546" s="39"/>
      <c r="V546" s="39"/>
      <c r="W546" s="39"/>
      <c r="X546" s="39"/>
      <c r="Y546" s="39"/>
      <c r="Z546" s="39"/>
      <c r="AA546" s="39"/>
      <c r="AB546" s="39"/>
      <c r="AC546" s="39"/>
      <c r="AD546" s="39"/>
      <c r="AE546" s="39"/>
      <c r="AR546" s="239" t="s">
        <v>351</v>
      </c>
      <c r="AT546" s="239" t="s">
        <v>266</v>
      </c>
      <c r="AU546" s="239" t="s">
        <v>85</v>
      </c>
      <c r="AY546" s="18" t="s">
        <v>264</v>
      </c>
      <c r="BE546" s="240">
        <f>IF(N546="základní",J546,0)</f>
        <v>0</v>
      </c>
      <c r="BF546" s="240">
        <f>IF(N546="snížená",J546,0)</f>
        <v>0</v>
      </c>
      <c r="BG546" s="240">
        <f>IF(N546="zákl. přenesená",J546,0)</f>
        <v>0</v>
      </c>
      <c r="BH546" s="240">
        <f>IF(N546="sníž. přenesená",J546,0)</f>
        <v>0</v>
      </c>
      <c r="BI546" s="240">
        <f>IF(N546="nulová",J546,0)</f>
        <v>0</v>
      </c>
      <c r="BJ546" s="18" t="s">
        <v>83</v>
      </c>
      <c r="BK546" s="240">
        <f>ROUND(I546*H546,2)</f>
        <v>0</v>
      </c>
      <c r="BL546" s="18" t="s">
        <v>351</v>
      </c>
      <c r="BM546" s="239" t="s">
        <v>965</v>
      </c>
    </row>
    <row r="547" s="2" customFormat="1">
      <c r="A547" s="39"/>
      <c r="B547" s="40"/>
      <c r="C547" s="41"/>
      <c r="D547" s="243" t="s">
        <v>339</v>
      </c>
      <c r="E547" s="41"/>
      <c r="F547" s="295" t="s">
        <v>966</v>
      </c>
      <c r="G547" s="41"/>
      <c r="H547" s="41"/>
      <c r="I547" s="296"/>
      <c r="J547" s="41"/>
      <c r="K547" s="41"/>
      <c r="L547" s="45"/>
      <c r="M547" s="297"/>
      <c r="N547" s="298"/>
      <c r="O547" s="92"/>
      <c r="P547" s="92"/>
      <c r="Q547" s="92"/>
      <c r="R547" s="92"/>
      <c r="S547" s="92"/>
      <c r="T547" s="93"/>
      <c r="U547" s="39"/>
      <c r="V547" s="39"/>
      <c r="W547" s="39"/>
      <c r="X547" s="39"/>
      <c r="Y547" s="39"/>
      <c r="Z547" s="39"/>
      <c r="AA547" s="39"/>
      <c r="AB547" s="39"/>
      <c r="AC547" s="39"/>
      <c r="AD547" s="39"/>
      <c r="AE547" s="39"/>
      <c r="AT547" s="18" t="s">
        <v>339</v>
      </c>
      <c r="AU547" s="18" t="s">
        <v>85</v>
      </c>
    </row>
    <row r="548" s="13" customFormat="1">
      <c r="A548" s="13"/>
      <c r="B548" s="241"/>
      <c r="C548" s="242"/>
      <c r="D548" s="243" t="s">
        <v>273</v>
      </c>
      <c r="E548" s="244" t="s">
        <v>1</v>
      </c>
      <c r="F548" s="245" t="s">
        <v>967</v>
      </c>
      <c r="G548" s="242"/>
      <c r="H548" s="246">
        <v>85.215000000000003</v>
      </c>
      <c r="I548" s="247"/>
      <c r="J548" s="242"/>
      <c r="K548" s="242"/>
      <c r="L548" s="248"/>
      <c r="M548" s="249"/>
      <c r="N548" s="250"/>
      <c r="O548" s="250"/>
      <c r="P548" s="250"/>
      <c r="Q548" s="250"/>
      <c r="R548" s="250"/>
      <c r="S548" s="250"/>
      <c r="T548" s="251"/>
      <c r="U548" s="13"/>
      <c r="V548" s="13"/>
      <c r="W548" s="13"/>
      <c r="X548" s="13"/>
      <c r="Y548" s="13"/>
      <c r="Z548" s="13"/>
      <c r="AA548" s="13"/>
      <c r="AB548" s="13"/>
      <c r="AC548" s="13"/>
      <c r="AD548" s="13"/>
      <c r="AE548" s="13"/>
      <c r="AT548" s="252" t="s">
        <v>273</v>
      </c>
      <c r="AU548" s="252" t="s">
        <v>85</v>
      </c>
      <c r="AV548" s="13" t="s">
        <v>85</v>
      </c>
      <c r="AW548" s="13" t="s">
        <v>32</v>
      </c>
      <c r="AX548" s="13" t="s">
        <v>76</v>
      </c>
      <c r="AY548" s="252" t="s">
        <v>264</v>
      </c>
    </row>
    <row r="549" s="13" customFormat="1">
      <c r="A549" s="13"/>
      <c r="B549" s="241"/>
      <c r="C549" s="242"/>
      <c r="D549" s="243" t="s">
        <v>273</v>
      </c>
      <c r="E549" s="244" t="s">
        <v>1</v>
      </c>
      <c r="F549" s="245" t="s">
        <v>968</v>
      </c>
      <c r="G549" s="242"/>
      <c r="H549" s="246">
        <v>168.81999999999999</v>
      </c>
      <c r="I549" s="247"/>
      <c r="J549" s="242"/>
      <c r="K549" s="242"/>
      <c r="L549" s="248"/>
      <c r="M549" s="249"/>
      <c r="N549" s="250"/>
      <c r="O549" s="250"/>
      <c r="P549" s="250"/>
      <c r="Q549" s="250"/>
      <c r="R549" s="250"/>
      <c r="S549" s="250"/>
      <c r="T549" s="251"/>
      <c r="U549" s="13"/>
      <c r="V549" s="13"/>
      <c r="W549" s="13"/>
      <c r="X549" s="13"/>
      <c r="Y549" s="13"/>
      <c r="Z549" s="13"/>
      <c r="AA549" s="13"/>
      <c r="AB549" s="13"/>
      <c r="AC549" s="13"/>
      <c r="AD549" s="13"/>
      <c r="AE549" s="13"/>
      <c r="AT549" s="252" t="s">
        <v>273</v>
      </c>
      <c r="AU549" s="252" t="s">
        <v>85</v>
      </c>
      <c r="AV549" s="13" t="s">
        <v>85</v>
      </c>
      <c r="AW549" s="13" t="s">
        <v>32</v>
      </c>
      <c r="AX549" s="13" t="s">
        <v>76</v>
      </c>
      <c r="AY549" s="252" t="s">
        <v>264</v>
      </c>
    </row>
    <row r="550" s="14" customFormat="1">
      <c r="A550" s="14"/>
      <c r="B550" s="253"/>
      <c r="C550" s="254"/>
      <c r="D550" s="243" t="s">
        <v>273</v>
      </c>
      <c r="E550" s="255" t="s">
        <v>1</v>
      </c>
      <c r="F550" s="256" t="s">
        <v>275</v>
      </c>
      <c r="G550" s="254"/>
      <c r="H550" s="257">
        <v>254.035</v>
      </c>
      <c r="I550" s="258"/>
      <c r="J550" s="254"/>
      <c r="K550" s="254"/>
      <c r="L550" s="259"/>
      <c r="M550" s="260"/>
      <c r="N550" s="261"/>
      <c r="O550" s="261"/>
      <c r="P550" s="261"/>
      <c r="Q550" s="261"/>
      <c r="R550" s="261"/>
      <c r="S550" s="261"/>
      <c r="T550" s="262"/>
      <c r="U550" s="14"/>
      <c r="V550" s="14"/>
      <c r="W550" s="14"/>
      <c r="X550" s="14"/>
      <c r="Y550" s="14"/>
      <c r="Z550" s="14"/>
      <c r="AA550" s="14"/>
      <c r="AB550" s="14"/>
      <c r="AC550" s="14"/>
      <c r="AD550" s="14"/>
      <c r="AE550" s="14"/>
      <c r="AT550" s="263" t="s">
        <v>273</v>
      </c>
      <c r="AU550" s="263" t="s">
        <v>85</v>
      </c>
      <c r="AV550" s="14" t="s">
        <v>271</v>
      </c>
      <c r="AW550" s="14" t="s">
        <v>32</v>
      </c>
      <c r="AX550" s="14" t="s">
        <v>83</v>
      </c>
      <c r="AY550" s="263" t="s">
        <v>264</v>
      </c>
    </row>
    <row r="551" s="2" customFormat="1" ht="16.5" customHeight="1">
      <c r="A551" s="39"/>
      <c r="B551" s="40"/>
      <c r="C551" s="228" t="s">
        <v>969</v>
      </c>
      <c r="D551" s="228" t="s">
        <v>266</v>
      </c>
      <c r="E551" s="229" t="s">
        <v>970</v>
      </c>
      <c r="F551" s="230" t="s">
        <v>971</v>
      </c>
      <c r="G551" s="231" t="s">
        <v>354</v>
      </c>
      <c r="H551" s="232">
        <v>5.2949999999999999</v>
      </c>
      <c r="I551" s="233"/>
      <c r="J551" s="234">
        <f>ROUND(I551*H551,2)</f>
        <v>0</v>
      </c>
      <c r="K551" s="230" t="s">
        <v>270</v>
      </c>
      <c r="L551" s="45"/>
      <c r="M551" s="235" t="s">
        <v>1</v>
      </c>
      <c r="N551" s="236" t="s">
        <v>41</v>
      </c>
      <c r="O551" s="92"/>
      <c r="P551" s="237">
        <f>O551*H551</f>
        <v>0</v>
      </c>
      <c r="Q551" s="237">
        <v>0</v>
      </c>
      <c r="R551" s="237">
        <f>Q551*H551</f>
        <v>0</v>
      </c>
      <c r="S551" s="237">
        <v>0</v>
      </c>
      <c r="T551" s="238">
        <f>S551*H551</f>
        <v>0</v>
      </c>
      <c r="U551" s="39"/>
      <c r="V551" s="39"/>
      <c r="W551" s="39"/>
      <c r="X551" s="39"/>
      <c r="Y551" s="39"/>
      <c r="Z551" s="39"/>
      <c r="AA551" s="39"/>
      <c r="AB551" s="39"/>
      <c r="AC551" s="39"/>
      <c r="AD551" s="39"/>
      <c r="AE551" s="39"/>
      <c r="AR551" s="239" t="s">
        <v>351</v>
      </c>
      <c r="AT551" s="239" t="s">
        <v>266</v>
      </c>
      <c r="AU551" s="239" t="s">
        <v>85</v>
      </c>
      <c r="AY551" s="18" t="s">
        <v>264</v>
      </c>
      <c r="BE551" s="240">
        <f>IF(N551="základní",J551,0)</f>
        <v>0</v>
      </c>
      <c r="BF551" s="240">
        <f>IF(N551="snížená",J551,0)</f>
        <v>0</v>
      </c>
      <c r="BG551" s="240">
        <f>IF(N551="zákl. přenesená",J551,0)</f>
        <v>0</v>
      </c>
      <c r="BH551" s="240">
        <f>IF(N551="sníž. přenesená",J551,0)</f>
        <v>0</v>
      </c>
      <c r="BI551" s="240">
        <f>IF(N551="nulová",J551,0)</f>
        <v>0</v>
      </c>
      <c r="BJ551" s="18" t="s">
        <v>83</v>
      </c>
      <c r="BK551" s="240">
        <f>ROUND(I551*H551,2)</f>
        <v>0</v>
      </c>
      <c r="BL551" s="18" t="s">
        <v>351</v>
      </c>
      <c r="BM551" s="239" t="s">
        <v>972</v>
      </c>
    </row>
    <row r="552" s="12" customFormat="1" ht="22.8" customHeight="1">
      <c r="A552" s="12"/>
      <c r="B552" s="212"/>
      <c r="C552" s="213"/>
      <c r="D552" s="214" t="s">
        <v>75</v>
      </c>
      <c r="E552" s="226" t="s">
        <v>973</v>
      </c>
      <c r="F552" s="226" t="s">
        <v>974</v>
      </c>
      <c r="G552" s="213"/>
      <c r="H552" s="213"/>
      <c r="I552" s="216"/>
      <c r="J552" s="227">
        <f>BK552</f>
        <v>0</v>
      </c>
      <c r="K552" s="213"/>
      <c r="L552" s="218"/>
      <c r="M552" s="219"/>
      <c r="N552" s="220"/>
      <c r="O552" s="220"/>
      <c r="P552" s="221">
        <f>SUM(P553:P556)</f>
        <v>0</v>
      </c>
      <c r="Q552" s="220"/>
      <c r="R552" s="221">
        <f>SUM(R553:R556)</f>
        <v>0.51258443999999992</v>
      </c>
      <c r="S552" s="220"/>
      <c r="T552" s="222">
        <f>SUM(T553:T556)</f>
        <v>0</v>
      </c>
      <c r="U552" s="12"/>
      <c r="V552" s="12"/>
      <c r="W552" s="12"/>
      <c r="X552" s="12"/>
      <c r="Y552" s="12"/>
      <c r="Z552" s="12"/>
      <c r="AA552" s="12"/>
      <c r="AB552" s="12"/>
      <c r="AC552" s="12"/>
      <c r="AD552" s="12"/>
      <c r="AE552" s="12"/>
      <c r="AR552" s="223" t="s">
        <v>85</v>
      </c>
      <c r="AT552" s="224" t="s">
        <v>75</v>
      </c>
      <c r="AU552" s="224" t="s">
        <v>83</v>
      </c>
      <c r="AY552" s="223" t="s">
        <v>264</v>
      </c>
      <c r="BK552" s="225">
        <f>SUM(BK553:BK556)</f>
        <v>0</v>
      </c>
    </row>
    <row r="553" s="2" customFormat="1" ht="16.5" customHeight="1">
      <c r="A553" s="39"/>
      <c r="B553" s="40"/>
      <c r="C553" s="228" t="s">
        <v>975</v>
      </c>
      <c r="D553" s="228" t="s">
        <v>266</v>
      </c>
      <c r="E553" s="229" t="s">
        <v>976</v>
      </c>
      <c r="F553" s="230" t="s">
        <v>977</v>
      </c>
      <c r="G553" s="231" t="s">
        <v>318</v>
      </c>
      <c r="H553" s="232">
        <v>31.602</v>
      </c>
      <c r="I553" s="233"/>
      <c r="J553" s="234">
        <f>ROUND(I553*H553,2)</f>
        <v>0</v>
      </c>
      <c r="K553" s="230" t="s">
        <v>270</v>
      </c>
      <c r="L553" s="45"/>
      <c r="M553" s="235" t="s">
        <v>1</v>
      </c>
      <c r="N553" s="236" t="s">
        <v>41</v>
      </c>
      <c r="O553" s="92"/>
      <c r="P553" s="237">
        <f>O553*H553</f>
        <v>0</v>
      </c>
      <c r="Q553" s="237">
        <v>0.016219999999999998</v>
      </c>
      <c r="R553" s="237">
        <f>Q553*H553</f>
        <v>0.51258443999999992</v>
      </c>
      <c r="S553" s="237">
        <v>0</v>
      </c>
      <c r="T553" s="238">
        <f>S553*H553</f>
        <v>0</v>
      </c>
      <c r="U553" s="39"/>
      <c r="V553" s="39"/>
      <c r="W553" s="39"/>
      <c r="X553" s="39"/>
      <c r="Y553" s="39"/>
      <c r="Z553" s="39"/>
      <c r="AA553" s="39"/>
      <c r="AB553" s="39"/>
      <c r="AC553" s="39"/>
      <c r="AD553" s="39"/>
      <c r="AE553" s="39"/>
      <c r="AR553" s="239" t="s">
        <v>351</v>
      </c>
      <c r="AT553" s="239" t="s">
        <v>266</v>
      </c>
      <c r="AU553" s="239" t="s">
        <v>85</v>
      </c>
      <c r="AY553" s="18" t="s">
        <v>264</v>
      </c>
      <c r="BE553" s="240">
        <f>IF(N553="základní",J553,0)</f>
        <v>0</v>
      </c>
      <c r="BF553" s="240">
        <f>IF(N553="snížená",J553,0)</f>
        <v>0</v>
      </c>
      <c r="BG553" s="240">
        <f>IF(N553="zákl. přenesená",J553,0)</f>
        <v>0</v>
      </c>
      <c r="BH553" s="240">
        <f>IF(N553="sníž. přenesená",J553,0)</f>
        <v>0</v>
      </c>
      <c r="BI553" s="240">
        <f>IF(N553="nulová",J553,0)</f>
        <v>0</v>
      </c>
      <c r="BJ553" s="18" t="s">
        <v>83</v>
      </c>
      <c r="BK553" s="240">
        <f>ROUND(I553*H553,2)</f>
        <v>0</v>
      </c>
      <c r="BL553" s="18" t="s">
        <v>351</v>
      </c>
      <c r="BM553" s="239" t="s">
        <v>978</v>
      </c>
    </row>
    <row r="554" s="13" customFormat="1">
      <c r="A554" s="13"/>
      <c r="B554" s="241"/>
      <c r="C554" s="242"/>
      <c r="D554" s="243" t="s">
        <v>273</v>
      </c>
      <c r="E554" s="244" t="s">
        <v>1</v>
      </c>
      <c r="F554" s="245" t="s">
        <v>979</v>
      </c>
      <c r="G554" s="242"/>
      <c r="H554" s="246">
        <v>31.602</v>
      </c>
      <c r="I554" s="247"/>
      <c r="J554" s="242"/>
      <c r="K554" s="242"/>
      <c r="L554" s="248"/>
      <c r="M554" s="249"/>
      <c r="N554" s="250"/>
      <c r="O554" s="250"/>
      <c r="P554" s="250"/>
      <c r="Q554" s="250"/>
      <c r="R554" s="250"/>
      <c r="S554" s="250"/>
      <c r="T554" s="251"/>
      <c r="U554" s="13"/>
      <c r="V554" s="13"/>
      <c r="W554" s="13"/>
      <c r="X554" s="13"/>
      <c r="Y554" s="13"/>
      <c r="Z554" s="13"/>
      <c r="AA554" s="13"/>
      <c r="AB554" s="13"/>
      <c r="AC554" s="13"/>
      <c r="AD554" s="13"/>
      <c r="AE554" s="13"/>
      <c r="AT554" s="252" t="s">
        <v>273</v>
      </c>
      <c r="AU554" s="252" t="s">
        <v>85</v>
      </c>
      <c r="AV554" s="13" t="s">
        <v>85</v>
      </c>
      <c r="AW554" s="13" t="s">
        <v>32</v>
      </c>
      <c r="AX554" s="13" t="s">
        <v>76</v>
      </c>
      <c r="AY554" s="252" t="s">
        <v>264</v>
      </c>
    </row>
    <row r="555" s="14" customFormat="1">
      <c r="A555" s="14"/>
      <c r="B555" s="253"/>
      <c r="C555" s="254"/>
      <c r="D555" s="243" t="s">
        <v>273</v>
      </c>
      <c r="E555" s="255" t="s">
        <v>1</v>
      </c>
      <c r="F555" s="256" t="s">
        <v>275</v>
      </c>
      <c r="G555" s="254"/>
      <c r="H555" s="257">
        <v>31.602</v>
      </c>
      <c r="I555" s="258"/>
      <c r="J555" s="254"/>
      <c r="K555" s="254"/>
      <c r="L555" s="259"/>
      <c r="M555" s="260"/>
      <c r="N555" s="261"/>
      <c r="O555" s="261"/>
      <c r="P555" s="261"/>
      <c r="Q555" s="261"/>
      <c r="R555" s="261"/>
      <c r="S555" s="261"/>
      <c r="T555" s="262"/>
      <c r="U555" s="14"/>
      <c r="V555" s="14"/>
      <c r="W555" s="14"/>
      <c r="X555" s="14"/>
      <c r="Y555" s="14"/>
      <c r="Z555" s="14"/>
      <c r="AA555" s="14"/>
      <c r="AB555" s="14"/>
      <c r="AC555" s="14"/>
      <c r="AD555" s="14"/>
      <c r="AE555" s="14"/>
      <c r="AT555" s="263" t="s">
        <v>273</v>
      </c>
      <c r="AU555" s="263" t="s">
        <v>85</v>
      </c>
      <c r="AV555" s="14" t="s">
        <v>271</v>
      </c>
      <c r="AW555" s="14" t="s">
        <v>32</v>
      </c>
      <c r="AX555" s="14" t="s">
        <v>83</v>
      </c>
      <c r="AY555" s="263" t="s">
        <v>264</v>
      </c>
    </row>
    <row r="556" s="2" customFormat="1" ht="16.5" customHeight="1">
      <c r="A556" s="39"/>
      <c r="B556" s="40"/>
      <c r="C556" s="228" t="s">
        <v>980</v>
      </c>
      <c r="D556" s="228" t="s">
        <v>266</v>
      </c>
      <c r="E556" s="229" t="s">
        <v>981</v>
      </c>
      <c r="F556" s="230" t="s">
        <v>982</v>
      </c>
      <c r="G556" s="231" t="s">
        <v>983</v>
      </c>
      <c r="H556" s="299"/>
      <c r="I556" s="233"/>
      <c r="J556" s="234">
        <f>ROUND(I556*H556,2)</f>
        <v>0</v>
      </c>
      <c r="K556" s="230" t="s">
        <v>270</v>
      </c>
      <c r="L556" s="45"/>
      <c r="M556" s="235" t="s">
        <v>1</v>
      </c>
      <c r="N556" s="236" t="s">
        <v>41</v>
      </c>
      <c r="O556" s="92"/>
      <c r="P556" s="237">
        <f>O556*H556</f>
        <v>0</v>
      </c>
      <c r="Q556" s="237">
        <v>0</v>
      </c>
      <c r="R556" s="237">
        <f>Q556*H556</f>
        <v>0</v>
      </c>
      <c r="S556" s="237">
        <v>0</v>
      </c>
      <c r="T556" s="238">
        <f>S556*H556</f>
        <v>0</v>
      </c>
      <c r="U556" s="39"/>
      <c r="V556" s="39"/>
      <c r="W556" s="39"/>
      <c r="X556" s="39"/>
      <c r="Y556" s="39"/>
      <c r="Z556" s="39"/>
      <c r="AA556" s="39"/>
      <c r="AB556" s="39"/>
      <c r="AC556" s="39"/>
      <c r="AD556" s="39"/>
      <c r="AE556" s="39"/>
      <c r="AR556" s="239" t="s">
        <v>351</v>
      </c>
      <c r="AT556" s="239" t="s">
        <v>266</v>
      </c>
      <c r="AU556" s="239" t="s">
        <v>85</v>
      </c>
      <c r="AY556" s="18" t="s">
        <v>264</v>
      </c>
      <c r="BE556" s="240">
        <f>IF(N556="základní",J556,0)</f>
        <v>0</v>
      </c>
      <c r="BF556" s="240">
        <f>IF(N556="snížená",J556,0)</f>
        <v>0</v>
      </c>
      <c r="BG556" s="240">
        <f>IF(N556="zákl. přenesená",J556,0)</f>
        <v>0</v>
      </c>
      <c r="BH556" s="240">
        <f>IF(N556="sníž. přenesená",J556,0)</f>
        <v>0</v>
      </c>
      <c r="BI556" s="240">
        <f>IF(N556="nulová",J556,0)</f>
        <v>0</v>
      </c>
      <c r="BJ556" s="18" t="s">
        <v>83</v>
      </c>
      <c r="BK556" s="240">
        <f>ROUND(I556*H556,2)</f>
        <v>0</v>
      </c>
      <c r="BL556" s="18" t="s">
        <v>351</v>
      </c>
      <c r="BM556" s="239" t="s">
        <v>984</v>
      </c>
    </row>
    <row r="557" s="12" customFormat="1" ht="22.8" customHeight="1">
      <c r="A557" s="12"/>
      <c r="B557" s="212"/>
      <c r="C557" s="213"/>
      <c r="D557" s="214" t="s">
        <v>75</v>
      </c>
      <c r="E557" s="226" t="s">
        <v>985</v>
      </c>
      <c r="F557" s="226" t="s">
        <v>986</v>
      </c>
      <c r="G557" s="213"/>
      <c r="H557" s="213"/>
      <c r="I557" s="216"/>
      <c r="J557" s="227">
        <f>BK557</f>
        <v>0</v>
      </c>
      <c r="K557" s="213"/>
      <c r="L557" s="218"/>
      <c r="M557" s="219"/>
      <c r="N557" s="220"/>
      <c r="O557" s="220"/>
      <c r="P557" s="221">
        <f>SUM(P558:P573)</f>
        <v>0</v>
      </c>
      <c r="Q557" s="220"/>
      <c r="R557" s="221">
        <f>SUM(R558:R573)</f>
        <v>5.5524779999999998</v>
      </c>
      <c r="S557" s="220"/>
      <c r="T557" s="222">
        <f>SUM(T558:T573)</f>
        <v>0</v>
      </c>
      <c r="U557" s="12"/>
      <c r="V557" s="12"/>
      <c r="W557" s="12"/>
      <c r="X557" s="12"/>
      <c r="Y557" s="12"/>
      <c r="Z557" s="12"/>
      <c r="AA557" s="12"/>
      <c r="AB557" s="12"/>
      <c r="AC557" s="12"/>
      <c r="AD557" s="12"/>
      <c r="AE557" s="12"/>
      <c r="AR557" s="223" t="s">
        <v>85</v>
      </c>
      <c r="AT557" s="224" t="s">
        <v>75</v>
      </c>
      <c r="AU557" s="224" t="s">
        <v>83</v>
      </c>
      <c r="AY557" s="223" t="s">
        <v>264</v>
      </c>
      <c r="BK557" s="225">
        <f>SUM(BK558:BK573)</f>
        <v>0</v>
      </c>
    </row>
    <row r="558" s="2" customFormat="1" ht="16.5" customHeight="1">
      <c r="A558" s="39"/>
      <c r="B558" s="40"/>
      <c r="C558" s="228" t="s">
        <v>987</v>
      </c>
      <c r="D558" s="228" t="s">
        <v>266</v>
      </c>
      <c r="E558" s="229" t="s">
        <v>988</v>
      </c>
      <c r="F558" s="230" t="s">
        <v>989</v>
      </c>
      <c r="G558" s="231" t="s">
        <v>318</v>
      </c>
      <c r="H558" s="232">
        <v>60.659999999999997</v>
      </c>
      <c r="I558" s="233"/>
      <c r="J558" s="234">
        <f>ROUND(I558*H558,2)</f>
        <v>0</v>
      </c>
      <c r="K558" s="230" t="s">
        <v>270</v>
      </c>
      <c r="L558" s="45"/>
      <c r="M558" s="235" t="s">
        <v>1</v>
      </c>
      <c r="N558" s="236" t="s">
        <v>41</v>
      </c>
      <c r="O558" s="92"/>
      <c r="P558" s="237">
        <f>O558*H558</f>
        <v>0</v>
      </c>
      <c r="Q558" s="237">
        <v>0.028549999999999999</v>
      </c>
      <c r="R558" s="237">
        <f>Q558*H558</f>
        <v>1.7318429999999998</v>
      </c>
      <c r="S558" s="237">
        <v>0</v>
      </c>
      <c r="T558" s="238">
        <f>S558*H558</f>
        <v>0</v>
      </c>
      <c r="U558" s="39"/>
      <c r="V558" s="39"/>
      <c r="W558" s="39"/>
      <c r="X558" s="39"/>
      <c r="Y558" s="39"/>
      <c r="Z558" s="39"/>
      <c r="AA558" s="39"/>
      <c r="AB558" s="39"/>
      <c r="AC558" s="39"/>
      <c r="AD558" s="39"/>
      <c r="AE558" s="39"/>
      <c r="AR558" s="239" t="s">
        <v>351</v>
      </c>
      <c r="AT558" s="239" t="s">
        <v>266</v>
      </c>
      <c r="AU558" s="239" t="s">
        <v>85</v>
      </c>
      <c r="AY558" s="18" t="s">
        <v>264</v>
      </c>
      <c r="BE558" s="240">
        <f>IF(N558="základní",J558,0)</f>
        <v>0</v>
      </c>
      <c r="BF558" s="240">
        <f>IF(N558="snížená",J558,0)</f>
        <v>0</v>
      </c>
      <c r="BG558" s="240">
        <f>IF(N558="zákl. přenesená",J558,0)</f>
        <v>0</v>
      </c>
      <c r="BH558" s="240">
        <f>IF(N558="sníž. přenesená",J558,0)</f>
        <v>0</v>
      </c>
      <c r="BI558" s="240">
        <f>IF(N558="nulová",J558,0)</f>
        <v>0</v>
      </c>
      <c r="BJ558" s="18" t="s">
        <v>83</v>
      </c>
      <c r="BK558" s="240">
        <f>ROUND(I558*H558,2)</f>
        <v>0</v>
      </c>
      <c r="BL558" s="18" t="s">
        <v>351</v>
      </c>
      <c r="BM558" s="239" t="s">
        <v>990</v>
      </c>
    </row>
    <row r="559" s="13" customFormat="1">
      <c r="A559" s="13"/>
      <c r="B559" s="241"/>
      <c r="C559" s="242"/>
      <c r="D559" s="243" t="s">
        <v>273</v>
      </c>
      <c r="E559" s="244" t="s">
        <v>1</v>
      </c>
      <c r="F559" s="245" t="s">
        <v>991</v>
      </c>
      <c r="G559" s="242"/>
      <c r="H559" s="246">
        <v>60.659999999999997</v>
      </c>
      <c r="I559" s="247"/>
      <c r="J559" s="242"/>
      <c r="K559" s="242"/>
      <c r="L559" s="248"/>
      <c r="M559" s="249"/>
      <c r="N559" s="250"/>
      <c r="O559" s="250"/>
      <c r="P559" s="250"/>
      <c r="Q559" s="250"/>
      <c r="R559" s="250"/>
      <c r="S559" s="250"/>
      <c r="T559" s="251"/>
      <c r="U559" s="13"/>
      <c r="V559" s="13"/>
      <c r="W559" s="13"/>
      <c r="X559" s="13"/>
      <c r="Y559" s="13"/>
      <c r="Z559" s="13"/>
      <c r="AA559" s="13"/>
      <c r="AB559" s="13"/>
      <c r="AC559" s="13"/>
      <c r="AD559" s="13"/>
      <c r="AE559" s="13"/>
      <c r="AT559" s="252" t="s">
        <v>273</v>
      </c>
      <c r="AU559" s="252" t="s">
        <v>85</v>
      </c>
      <c r="AV559" s="13" t="s">
        <v>85</v>
      </c>
      <c r="AW559" s="13" t="s">
        <v>32</v>
      </c>
      <c r="AX559" s="13" t="s">
        <v>76</v>
      </c>
      <c r="AY559" s="252" t="s">
        <v>264</v>
      </c>
    </row>
    <row r="560" s="14" customFormat="1">
      <c r="A560" s="14"/>
      <c r="B560" s="253"/>
      <c r="C560" s="254"/>
      <c r="D560" s="243" t="s">
        <v>273</v>
      </c>
      <c r="E560" s="255" t="s">
        <v>1</v>
      </c>
      <c r="F560" s="256" t="s">
        <v>275</v>
      </c>
      <c r="G560" s="254"/>
      <c r="H560" s="257">
        <v>60.659999999999997</v>
      </c>
      <c r="I560" s="258"/>
      <c r="J560" s="254"/>
      <c r="K560" s="254"/>
      <c r="L560" s="259"/>
      <c r="M560" s="260"/>
      <c r="N560" s="261"/>
      <c r="O560" s="261"/>
      <c r="P560" s="261"/>
      <c r="Q560" s="261"/>
      <c r="R560" s="261"/>
      <c r="S560" s="261"/>
      <c r="T560" s="262"/>
      <c r="U560" s="14"/>
      <c r="V560" s="14"/>
      <c r="W560" s="14"/>
      <c r="X560" s="14"/>
      <c r="Y560" s="14"/>
      <c r="Z560" s="14"/>
      <c r="AA560" s="14"/>
      <c r="AB560" s="14"/>
      <c r="AC560" s="14"/>
      <c r="AD560" s="14"/>
      <c r="AE560" s="14"/>
      <c r="AT560" s="263" t="s">
        <v>273</v>
      </c>
      <c r="AU560" s="263" t="s">
        <v>85</v>
      </c>
      <c r="AV560" s="14" t="s">
        <v>271</v>
      </c>
      <c r="AW560" s="14" t="s">
        <v>32</v>
      </c>
      <c r="AX560" s="14" t="s">
        <v>83</v>
      </c>
      <c r="AY560" s="263" t="s">
        <v>264</v>
      </c>
    </row>
    <row r="561" s="2" customFormat="1" ht="16.5" customHeight="1">
      <c r="A561" s="39"/>
      <c r="B561" s="40"/>
      <c r="C561" s="228" t="s">
        <v>992</v>
      </c>
      <c r="D561" s="228" t="s">
        <v>266</v>
      </c>
      <c r="E561" s="229" t="s">
        <v>993</v>
      </c>
      <c r="F561" s="230" t="s">
        <v>994</v>
      </c>
      <c r="G561" s="231" t="s">
        <v>318</v>
      </c>
      <c r="H561" s="232">
        <v>60.659999999999997</v>
      </c>
      <c r="I561" s="233"/>
      <c r="J561" s="234">
        <f>ROUND(I561*H561,2)</f>
        <v>0</v>
      </c>
      <c r="K561" s="230" t="s">
        <v>270</v>
      </c>
      <c r="L561" s="45"/>
      <c r="M561" s="235" t="s">
        <v>1</v>
      </c>
      <c r="N561" s="236" t="s">
        <v>41</v>
      </c>
      <c r="O561" s="92"/>
      <c r="P561" s="237">
        <f>O561*H561</f>
        <v>0</v>
      </c>
      <c r="Q561" s="237">
        <v>0.00010000000000000001</v>
      </c>
      <c r="R561" s="237">
        <f>Q561*H561</f>
        <v>0.0060660000000000002</v>
      </c>
      <c r="S561" s="237">
        <v>0</v>
      </c>
      <c r="T561" s="238">
        <f>S561*H561</f>
        <v>0</v>
      </c>
      <c r="U561" s="39"/>
      <c r="V561" s="39"/>
      <c r="W561" s="39"/>
      <c r="X561" s="39"/>
      <c r="Y561" s="39"/>
      <c r="Z561" s="39"/>
      <c r="AA561" s="39"/>
      <c r="AB561" s="39"/>
      <c r="AC561" s="39"/>
      <c r="AD561" s="39"/>
      <c r="AE561" s="39"/>
      <c r="AR561" s="239" t="s">
        <v>351</v>
      </c>
      <c r="AT561" s="239" t="s">
        <v>266</v>
      </c>
      <c r="AU561" s="239" t="s">
        <v>85</v>
      </c>
      <c r="AY561" s="18" t="s">
        <v>264</v>
      </c>
      <c r="BE561" s="240">
        <f>IF(N561="základní",J561,0)</f>
        <v>0</v>
      </c>
      <c r="BF561" s="240">
        <f>IF(N561="snížená",J561,0)</f>
        <v>0</v>
      </c>
      <c r="BG561" s="240">
        <f>IF(N561="zákl. přenesená",J561,0)</f>
        <v>0</v>
      </c>
      <c r="BH561" s="240">
        <f>IF(N561="sníž. přenesená",J561,0)</f>
        <v>0</v>
      </c>
      <c r="BI561" s="240">
        <f>IF(N561="nulová",J561,0)</f>
        <v>0</v>
      </c>
      <c r="BJ561" s="18" t="s">
        <v>83</v>
      </c>
      <c r="BK561" s="240">
        <f>ROUND(I561*H561,2)</f>
        <v>0</v>
      </c>
      <c r="BL561" s="18" t="s">
        <v>351</v>
      </c>
      <c r="BM561" s="239" t="s">
        <v>995</v>
      </c>
    </row>
    <row r="562" s="2" customFormat="1" ht="16.5" customHeight="1">
      <c r="A562" s="39"/>
      <c r="B562" s="40"/>
      <c r="C562" s="228" t="s">
        <v>996</v>
      </c>
      <c r="D562" s="228" t="s">
        <v>266</v>
      </c>
      <c r="E562" s="229" t="s">
        <v>997</v>
      </c>
      <c r="F562" s="230" t="s">
        <v>998</v>
      </c>
      <c r="G562" s="231" t="s">
        <v>318</v>
      </c>
      <c r="H562" s="232">
        <v>60.659999999999997</v>
      </c>
      <c r="I562" s="233"/>
      <c r="J562" s="234">
        <f>ROUND(I562*H562,2)</f>
        <v>0</v>
      </c>
      <c r="K562" s="230" t="s">
        <v>270</v>
      </c>
      <c r="L562" s="45"/>
      <c r="M562" s="235" t="s">
        <v>1</v>
      </c>
      <c r="N562" s="236" t="s">
        <v>41</v>
      </c>
      <c r="O562" s="92"/>
      <c r="P562" s="237">
        <f>O562*H562</f>
        <v>0</v>
      </c>
      <c r="Q562" s="237">
        <v>0.0016000000000000001</v>
      </c>
      <c r="R562" s="237">
        <f>Q562*H562</f>
        <v>0.097056000000000003</v>
      </c>
      <c r="S562" s="237">
        <v>0</v>
      </c>
      <c r="T562" s="238">
        <f>S562*H562</f>
        <v>0</v>
      </c>
      <c r="U562" s="39"/>
      <c r="V562" s="39"/>
      <c r="W562" s="39"/>
      <c r="X562" s="39"/>
      <c r="Y562" s="39"/>
      <c r="Z562" s="39"/>
      <c r="AA562" s="39"/>
      <c r="AB562" s="39"/>
      <c r="AC562" s="39"/>
      <c r="AD562" s="39"/>
      <c r="AE562" s="39"/>
      <c r="AR562" s="239" t="s">
        <v>351</v>
      </c>
      <c r="AT562" s="239" t="s">
        <v>266</v>
      </c>
      <c r="AU562" s="239" t="s">
        <v>85</v>
      </c>
      <c r="AY562" s="18" t="s">
        <v>264</v>
      </c>
      <c r="BE562" s="240">
        <f>IF(N562="základní",J562,0)</f>
        <v>0</v>
      </c>
      <c r="BF562" s="240">
        <f>IF(N562="snížená",J562,0)</f>
        <v>0</v>
      </c>
      <c r="BG562" s="240">
        <f>IF(N562="zákl. přenesená",J562,0)</f>
        <v>0</v>
      </c>
      <c r="BH562" s="240">
        <f>IF(N562="sníž. přenesená",J562,0)</f>
        <v>0</v>
      </c>
      <c r="BI562" s="240">
        <f>IF(N562="nulová",J562,0)</f>
        <v>0</v>
      </c>
      <c r="BJ562" s="18" t="s">
        <v>83</v>
      </c>
      <c r="BK562" s="240">
        <f>ROUND(I562*H562,2)</f>
        <v>0</v>
      </c>
      <c r="BL562" s="18" t="s">
        <v>351</v>
      </c>
      <c r="BM562" s="239" t="s">
        <v>999</v>
      </c>
    </row>
    <row r="563" s="2" customFormat="1" ht="16.5" customHeight="1">
      <c r="A563" s="39"/>
      <c r="B563" s="40"/>
      <c r="C563" s="228" t="s">
        <v>1000</v>
      </c>
      <c r="D563" s="228" t="s">
        <v>266</v>
      </c>
      <c r="E563" s="229" t="s">
        <v>1001</v>
      </c>
      <c r="F563" s="230" t="s">
        <v>1002</v>
      </c>
      <c r="G563" s="231" t="s">
        <v>318</v>
      </c>
      <c r="H563" s="232">
        <v>9.9000000000000004</v>
      </c>
      <c r="I563" s="233"/>
      <c r="J563" s="234">
        <f>ROUND(I563*H563,2)</f>
        <v>0</v>
      </c>
      <c r="K563" s="230" t="s">
        <v>270</v>
      </c>
      <c r="L563" s="45"/>
      <c r="M563" s="235" t="s">
        <v>1</v>
      </c>
      <c r="N563" s="236" t="s">
        <v>41</v>
      </c>
      <c r="O563" s="92"/>
      <c r="P563" s="237">
        <f>O563*H563</f>
        <v>0</v>
      </c>
      <c r="Q563" s="237">
        <v>0.0126</v>
      </c>
      <c r="R563" s="237">
        <f>Q563*H563</f>
        <v>0.12474</v>
      </c>
      <c r="S563" s="237">
        <v>0</v>
      </c>
      <c r="T563" s="238">
        <f>S563*H563</f>
        <v>0</v>
      </c>
      <c r="U563" s="39"/>
      <c r="V563" s="39"/>
      <c r="W563" s="39"/>
      <c r="X563" s="39"/>
      <c r="Y563" s="39"/>
      <c r="Z563" s="39"/>
      <c r="AA563" s="39"/>
      <c r="AB563" s="39"/>
      <c r="AC563" s="39"/>
      <c r="AD563" s="39"/>
      <c r="AE563" s="39"/>
      <c r="AR563" s="239" t="s">
        <v>351</v>
      </c>
      <c r="AT563" s="239" t="s">
        <v>266</v>
      </c>
      <c r="AU563" s="239" t="s">
        <v>85</v>
      </c>
      <c r="AY563" s="18" t="s">
        <v>264</v>
      </c>
      <c r="BE563" s="240">
        <f>IF(N563="základní",J563,0)</f>
        <v>0</v>
      </c>
      <c r="BF563" s="240">
        <f>IF(N563="snížená",J563,0)</f>
        <v>0</v>
      </c>
      <c r="BG563" s="240">
        <f>IF(N563="zákl. přenesená",J563,0)</f>
        <v>0</v>
      </c>
      <c r="BH563" s="240">
        <f>IF(N563="sníž. přenesená",J563,0)</f>
        <v>0</v>
      </c>
      <c r="BI563" s="240">
        <f>IF(N563="nulová",J563,0)</f>
        <v>0</v>
      </c>
      <c r="BJ563" s="18" t="s">
        <v>83</v>
      </c>
      <c r="BK563" s="240">
        <f>ROUND(I563*H563,2)</f>
        <v>0</v>
      </c>
      <c r="BL563" s="18" t="s">
        <v>351</v>
      </c>
      <c r="BM563" s="239" t="s">
        <v>1003</v>
      </c>
    </row>
    <row r="564" s="2" customFormat="1" ht="21.75" customHeight="1">
      <c r="A564" s="39"/>
      <c r="B564" s="40"/>
      <c r="C564" s="228" t="s">
        <v>1004</v>
      </c>
      <c r="D564" s="228" t="s">
        <v>266</v>
      </c>
      <c r="E564" s="229" t="s">
        <v>1005</v>
      </c>
      <c r="F564" s="230" t="s">
        <v>1006</v>
      </c>
      <c r="G564" s="231" t="s">
        <v>318</v>
      </c>
      <c r="H564" s="232">
        <v>195.30000000000001</v>
      </c>
      <c r="I564" s="233"/>
      <c r="J564" s="234">
        <f>ROUND(I564*H564,2)</f>
        <v>0</v>
      </c>
      <c r="K564" s="230" t="s">
        <v>270</v>
      </c>
      <c r="L564" s="45"/>
      <c r="M564" s="235" t="s">
        <v>1</v>
      </c>
      <c r="N564" s="236" t="s">
        <v>41</v>
      </c>
      <c r="O564" s="92"/>
      <c r="P564" s="237">
        <f>O564*H564</f>
        <v>0</v>
      </c>
      <c r="Q564" s="237">
        <v>0.01661</v>
      </c>
      <c r="R564" s="237">
        <f>Q564*H564</f>
        <v>3.2439330000000002</v>
      </c>
      <c r="S564" s="237">
        <v>0</v>
      </c>
      <c r="T564" s="238">
        <f>S564*H564</f>
        <v>0</v>
      </c>
      <c r="U564" s="39"/>
      <c r="V564" s="39"/>
      <c r="W564" s="39"/>
      <c r="X564" s="39"/>
      <c r="Y564" s="39"/>
      <c r="Z564" s="39"/>
      <c r="AA564" s="39"/>
      <c r="AB564" s="39"/>
      <c r="AC564" s="39"/>
      <c r="AD564" s="39"/>
      <c r="AE564" s="39"/>
      <c r="AR564" s="239" t="s">
        <v>351</v>
      </c>
      <c r="AT564" s="239" t="s">
        <v>266</v>
      </c>
      <c r="AU564" s="239" t="s">
        <v>85</v>
      </c>
      <c r="AY564" s="18" t="s">
        <v>264</v>
      </c>
      <c r="BE564" s="240">
        <f>IF(N564="základní",J564,0)</f>
        <v>0</v>
      </c>
      <c r="BF564" s="240">
        <f>IF(N564="snížená",J564,0)</f>
        <v>0</v>
      </c>
      <c r="BG564" s="240">
        <f>IF(N564="zákl. přenesená",J564,0)</f>
        <v>0</v>
      </c>
      <c r="BH564" s="240">
        <f>IF(N564="sníž. přenesená",J564,0)</f>
        <v>0</v>
      </c>
      <c r="BI564" s="240">
        <f>IF(N564="nulová",J564,0)</f>
        <v>0</v>
      </c>
      <c r="BJ564" s="18" t="s">
        <v>83</v>
      </c>
      <c r="BK564" s="240">
        <f>ROUND(I564*H564,2)</f>
        <v>0</v>
      </c>
      <c r="BL564" s="18" t="s">
        <v>351</v>
      </c>
      <c r="BM564" s="239" t="s">
        <v>1007</v>
      </c>
    </row>
    <row r="565" s="2" customFormat="1" ht="16.5" customHeight="1">
      <c r="A565" s="39"/>
      <c r="B565" s="40"/>
      <c r="C565" s="228" t="s">
        <v>1008</v>
      </c>
      <c r="D565" s="228" t="s">
        <v>266</v>
      </c>
      <c r="E565" s="229" t="s">
        <v>1009</v>
      </c>
      <c r="F565" s="230" t="s">
        <v>1010</v>
      </c>
      <c r="G565" s="231" t="s">
        <v>318</v>
      </c>
      <c r="H565" s="232">
        <v>205.19999999999999</v>
      </c>
      <c r="I565" s="233"/>
      <c r="J565" s="234">
        <f>ROUND(I565*H565,2)</f>
        <v>0</v>
      </c>
      <c r="K565" s="230" t="s">
        <v>270</v>
      </c>
      <c r="L565" s="45"/>
      <c r="M565" s="235" t="s">
        <v>1</v>
      </c>
      <c r="N565" s="236" t="s">
        <v>41</v>
      </c>
      <c r="O565" s="92"/>
      <c r="P565" s="237">
        <f>O565*H565</f>
        <v>0</v>
      </c>
      <c r="Q565" s="237">
        <v>0.00010000000000000001</v>
      </c>
      <c r="R565" s="237">
        <f>Q565*H565</f>
        <v>0.02052</v>
      </c>
      <c r="S565" s="237">
        <v>0</v>
      </c>
      <c r="T565" s="238">
        <f>S565*H565</f>
        <v>0</v>
      </c>
      <c r="U565" s="39"/>
      <c r="V565" s="39"/>
      <c r="W565" s="39"/>
      <c r="X565" s="39"/>
      <c r="Y565" s="39"/>
      <c r="Z565" s="39"/>
      <c r="AA565" s="39"/>
      <c r="AB565" s="39"/>
      <c r="AC565" s="39"/>
      <c r="AD565" s="39"/>
      <c r="AE565" s="39"/>
      <c r="AR565" s="239" t="s">
        <v>351</v>
      </c>
      <c r="AT565" s="239" t="s">
        <v>266</v>
      </c>
      <c r="AU565" s="239" t="s">
        <v>85</v>
      </c>
      <c r="AY565" s="18" t="s">
        <v>264</v>
      </c>
      <c r="BE565" s="240">
        <f>IF(N565="základní",J565,0)</f>
        <v>0</v>
      </c>
      <c r="BF565" s="240">
        <f>IF(N565="snížená",J565,0)</f>
        <v>0</v>
      </c>
      <c r="BG565" s="240">
        <f>IF(N565="zákl. přenesená",J565,0)</f>
        <v>0</v>
      </c>
      <c r="BH565" s="240">
        <f>IF(N565="sníž. přenesená",J565,0)</f>
        <v>0</v>
      </c>
      <c r="BI565" s="240">
        <f>IF(N565="nulová",J565,0)</f>
        <v>0</v>
      </c>
      <c r="BJ565" s="18" t="s">
        <v>83</v>
      </c>
      <c r="BK565" s="240">
        <f>ROUND(I565*H565,2)</f>
        <v>0</v>
      </c>
      <c r="BL565" s="18" t="s">
        <v>351</v>
      </c>
      <c r="BM565" s="239" t="s">
        <v>1011</v>
      </c>
    </row>
    <row r="566" s="2" customFormat="1" ht="16.5" customHeight="1">
      <c r="A566" s="39"/>
      <c r="B566" s="40"/>
      <c r="C566" s="228" t="s">
        <v>1012</v>
      </c>
      <c r="D566" s="228" t="s">
        <v>266</v>
      </c>
      <c r="E566" s="229" t="s">
        <v>1013</v>
      </c>
      <c r="F566" s="230" t="s">
        <v>1014</v>
      </c>
      <c r="G566" s="231" t="s">
        <v>318</v>
      </c>
      <c r="H566" s="232">
        <v>205.19999999999999</v>
      </c>
      <c r="I566" s="233"/>
      <c r="J566" s="234">
        <f>ROUND(I566*H566,2)</f>
        <v>0</v>
      </c>
      <c r="K566" s="230" t="s">
        <v>270</v>
      </c>
      <c r="L566" s="45"/>
      <c r="M566" s="235" t="s">
        <v>1</v>
      </c>
      <c r="N566" s="236" t="s">
        <v>41</v>
      </c>
      <c r="O566" s="92"/>
      <c r="P566" s="237">
        <f>O566*H566</f>
        <v>0</v>
      </c>
      <c r="Q566" s="237">
        <v>0.0016000000000000001</v>
      </c>
      <c r="R566" s="237">
        <f>Q566*H566</f>
        <v>0.32832</v>
      </c>
      <c r="S566" s="237">
        <v>0</v>
      </c>
      <c r="T566" s="238">
        <f>S566*H566</f>
        <v>0</v>
      </c>
      <c r="U566" s="39"/>
      <c r="V566" s="39"/>
      <c r="W566" s="39"/>
      <c r="X566" s="39"/>
      <c r="Y566" s="39"/>
      <c r="Z566" s="39"/>
      <c r="AA566" s="39"/>
      <c r="AB566" s="39"/>
      <c r="AC566" s="39"/>
      <c r="AD566" s="39"/>
      <c r="AE566" s="39"/>
      <c r="AR566" s="239" t="s">
        <v>351</v>
      </c>
      <c r="AT566" s="239" t="s">
        <v>266</v>
      </c>
      <c r="AU566" s="239" t="s">
        <v>85</v>
      </c>
      <c r="AY566" s="18" t="s">
        <v>264</v>
      </c>
      <c r="BE566" s="240">
        <f>IF(N566="základní",J566,0)</f>
        <v>0</v>
      </c>
      <c r="BF566" s="240">
        <f>IF(N566="snížená",J566,0)</f>
        <v>0</v>
      </c>
      <c r="BG566" s="240">
        <f>IF(N566="zákl. přenesená",J566,0)</f>
        <v>0</v>
      </c>
      <c r="BH566" s="240">
        <f>IF(N566="sníž. přenesená",J566,0)</f>
        <v>0</v>
      </c>
      <c r="BI566" s="240">
        <f>IF(N566="nulová",J566,0)</f>
        <v>0</v>
      </c>
      <c r="BJ566" s="18" t="s">
        <v>83</v>
      </c>
      <c r="BK566" s="240">
        <f>ROUND(I566*H566,2)</f>
        <v>0</v>
      </c>
      <c r="BL566" s="18" t="s">
        <v>351</v>
      </c>
      <c r="BM566" s="239" t="s">
        <v>1015</v>
      </c>
    </row>
    <row r="567" s="2" customFormat="1" ht="16.5" customHeight="1">
      <c r="A567" s="39"/>
      <c r="B567" s="40"/>
      <c r="C567" s="228" t="s">
        <v>1016</v>
      </c>
      <c r="D567" s="228" t="s">
        <v>266</v>
      </c>
      <c r="E567" s="229" t="s">
        <v>1017</v>
      </c>
      <c r="F567" s="230" t="s">
        <v>1018</v>
      </c>
      <c r="G567" s="231" t="s">
        <v>318</v>
      </c>
      <c r="H567" s="232">
        <v>205.19999999999999</v>
      </c>
      <c r="I567" s="233"/>
      <c r="J567" s="234">
        <f>ROUND(I567*H567,2)</f>
        <v>0</v>
      </c>
      <c r="K567" s="230" t="s">
        <v>298</v>
      </c>
      <c r="L567" s="45"/>
      <c r="M567" s="235" t="s">
        <v>1</v>
      </c>
      <c r="N567" s="236" t="s">
        <v>41</v>
      </c>
      <c r="O567" s="92"/>
      <c r="P567" s="237">
        <f>O567*H567</f>
        <v>0</v>
      </c>
      <c r="Q567" s="237">
        <v>0</v>
      </c>
      <c r="R567" s="237">
        <f>Q567*H567</f>
        <v>0</v>
      </c>
      <c r="S567" s="237">
        <v>0</v>
      </c>
      <c r="T567" s="238">
        <f>S567*H567</f>
        <v>0</v>
      </c>
      <c r="U567" s="39"/>
      <c r="V567" s="39"/>
      <c r="W567" s="39"/>
      <c r="X567" s="39"/>
      <c r="Y567" s="39"/>
      <c r="Z567" s="39"/>
      <c r="AA567" s="39"/>
      <c r="AB567" s="39"/>
      <c r="AC567" s="39"/>
      <c r="AD567" s="39"/>
      <c r="AE567" s="39"/>
      <c r="AR567" s="239" t="s">
        <v>351</v>
      </c>
      <c r="AT567" s="239" t="s">
        <v>266</v>
      </c>
      <c r="AU567" s="239" t="s">
        <v>85</v>
      </c>
      <c r="AY567" s="18" t="s">
        <v>264</v>
      </c>
      <c r="BE567" s="240">
        <f>IF(N567="základní",J567,0)</f>
        <v>0</v>
      </c>
      <c r="BF567" s="240">
        <f>IF(N567="snížená",J567,0)</f>
        <v>0</v>
      </c>
      <c r="BG567" s="240">
        <f>IF(N567="zákl. přenesená",J567,0)</f>
        <v>0</v>
      </c>
      <c r="BH567" s="240">
        <f>IF(N567="sníž. přenesená",J567,0)</f>
        <v>0</v>
      </c>
      <c r="BI567" s="240">
        <f>IF(N567="nulová",J567,0)</f>
        <v>0</v>
      </c>
      <c r="BJ567" s="18" t="s">
        <v>83</v>
      </c>
      <c r="BK567" s="240">
        <f>ROUND(I567*H567,2)</f>
        <v>0</v>
      </c>
      <c r="BL567" s="18" t="s">
        <v>351</v>
      </c>
      <c r="BM567" s="239" t="s">
        <v>1019</v>
      </c>
    </row>
    <row r="568" s="2" customFormat="1">
      <c r="A568" s="39"/>
      <c r="B568" s="40"/>
      <c r="C568" s="41"/>
      <c r="D568" s="243" t="s">
        <v>339</v>
      </c>
      <c r="E568" s="41"/>
      <c r="F568" s="295" t="s">
        <v>1020</v>
      </c>
      <c r="G568" s="41"/>
      <c r="H568" s="41"/>
      <c r="I568" s="296"/>
      <c r="J568" s="41"/>
      <c r="K568" s="41"/>
      <c r="L568" s="45"/>
      <c r="M568" s="297"/>
      <c r="N568" s="298"/>
      <c r="O568" s="92"/>
      <c r="P568" s="92"/>
      <c r="Q568" s="92"/>
      <c r="R568" s="92"/>
      <c r="S568" s="92"/>
      <c r="T568" s="93"/>
      <c r="U568" s="39"/>
      <c r="V568" s="39"/>
      <c r="W568" s="39"/>
      <c r="X568" s="39"/>
      <c r="Y568" s="39"/>
      <c r="Z568" s="39"/>
      <c r="AA568" s="39"/>
      <c r="AB568" s="39"/>
      <c r="AC568" s="39"/>
      <c r="AD568" s="39"/>
      <c r="AE568" s="39"/>
      <c r="AT568" s="18" t="s">
        <v>339</v>
      </c>
      <c r="AU568" s="18" t="s">
        <v>85</v>
      </c>
    </row>
    <row r="569" s="13" customFormat="1">
      <c r="A569" s="13"/>
      <c r="B569" s="241"/>
      <c r="C569" s="242"/>
      <c r="D569" s="243" t="s">
        <v>273</v>
      </c>
      <c r="E569" s="244" t="s">
        <v>1</v>
      </c>
      <c r="F569" s="245" t="s">
        <v>1021</v>
      </c>
      <c r="G569" s="242"/>
      <c r="H569" s="246">
        <v>205.19999999999999</v>
      </c>
      <c r="I569" s="247"/>
      <c r="J569" s="242"/>
      <c r="K569" s="242"/>
      <c r="L569" s="248"/>
      <c r="M569" s="249"/>
      <c r="N569" s="250"/>
      <c r="O569" s="250"/>
      <c r="P569" s="250"/>
      <c r="Q569" s="250"/>
      <c r="R569" s="250"/>
      <c r="S569" s="250"/>
      <c r="T569" s="251"/>
      <c r="U569" s="13"/>
      <c r="V569" s="13"/>
      <c r="W569" s="13"/>
      <c r="X569" s="13"/>
      <c r="Y569" s="13"/>
      <c r="Z569" s="13"/>
      <c r="AA569" s="13"/>
      <c r="AB569" s="13"/>
      <c r="AC569" s="13"/>
      <c r="AD569" s="13"/>
      <c r="AE569" s="13"/>
      <c r="AT569" s="252" t="s">
        <v>273</v>
      </c>
      <c r="AU569" s="252" t="s">
        <v>85</v>
      </c>
      <c r="AV569" s="13" t="s">
        <v>85</v>
      </c>
      <c r="AW569" s="13" t="s">
        <v>32</v>
      </c>
      <c r="AX569" s="13" t="s">
        <v>76</v>
      </c>
      <c r="AY569" s="252" t="s">
        <v>264</v>
      </c>
    </row>
    <row r="570" s="14" customFormat="1">
      <c r="A570" s="14"/>
      <c r="B570" s="253"/>
      <c r="C570" s="254"/>
      <c r="D570" s="243" t="s">
        <v>273</v>
      </c>
      <c r="E570" s="255" t="s">
        <v>1</v>
      </c>
      <c r="F570" s="256" t="s">
        <v>275</v>
      </c>
      <c r="G570" s="254"/>
      <c r="H570" s="257">
        <v>205.19999999999999</v>
      </c>
      <c r="I570" s="258"/>
      <c r="J570" s="254"/>
      <c r="K570" s="254"/>
      <c r="L570" s="259"/>
      <c r="M570" s="260"/>
      <c r="N570" s="261"/>
      <c r="O570" s="261"/>
      <c r="P570" s="261"/>
      <c r="Q570" s="261"/>
      <c r="R570" s="261"/>
      <c r="S570" s="261"/>
      <c r="T570" s="262"/>
      <c r="U570" s="14"/>
      <c r="V570" s="14"/>
      <c r="W570" s="14"/>
      <c r="X570" s="14"/>
      <c r="Y570" s="14"/>
      <c r="Z570" s="14"/>
      <c r="AA570" s="14"/>
      <c r="AB570" s="14"/>
      <c r="AC570" s="14"/>
      <c r="AD570" s="14"/>
      <c r="AE570" s="14"/>
      <c r="AT570" s="263" t="s">
        <v>273</v>
      </c>
      <c r="AU570" s="263" t="s">
        <v>85</v>
      </c>
      <c r="AV570" s="14" t="s">
        <v>271</v>
      </c>
      <c r="AW570" s="14" t="s">
        <v>32</v>
      </c>
      <c r="AX570" s="14" t="s">
        <v>83</v>
      </c>
      <c r="AY570" s="263" t="s">
        <v>264</v>
      </c>
    </row>
    <row r="571" s="2" customFormat="1" ht="16.5" customHeight="1">
      <c r="A571" s="39"/>
      <c r="B571" s="40"/>
      <c r="C571" s="228" t="s">
        <v>1022</v>
      </c>
      <c r="D571" s="228" t="s">
        <v>266</v>
      </c>
      <c r="E571" s="229" t="s">
        <v>1023</v>
      </c>
      <c r="F571" s="230" t="s">
        <v>1024</v>
      </c>
      <c r="G571" s="231" t="s">
        <v>318</v>
      </c>
      <c r="H571" s="232">
        <v>60.659999999999997</v>
      </c>
      <c r="I571" s="233"/>
      <c r="J571" s="234">
        <f>ROUND(I571*H571,2)</f>
        <v>0</v>
      </c>
      <c r="K571" s="230" t="s">
        <v>298</v>
      </c>
      <c r="L571" s="45"/>
      <c r="M571" s="235" t="s">
        <v>1</v>
      </c>
      <c r="N571" s="236" t="s">
        <v>41</v>
      </c>
      <c r="O571" s="92"/>
      <c r="P571" s="237">
        <f>O571*H571</f>
        <v>0</v>
      </c>
      <c r="Q571" s="237">
        <v>0</v>
      </c>
      <c r="R571" s="237">
        <f>Q571*H571</f>
        <v>0</v>
      </c>
      <c r="S571" s="237">
        <v>0</v>
      </c>
      <c r="T571" s="238">
        <f>S571*H571</f>
        <v>0</v>
      </c>
      <c r="U571" s="39"/>
      <c r="V571" s="39"/>
      <c r="W571" s="39"/>
      <c r="X571" s="39"/>
      <c r="Y571" s="39"/>
      <c r="Z571" s="39"/>
      <c r="AA571" s="39"/>
      <c r="AB571" s="39"/>
      <c r="AC571" s="39"/>
      <c r="AD571" s="39"/>
      <c r="AE571" s="39"/>
      <c r="AR571" s="239" t="s">
        <v>351</v>
      </c>
      <c r="AT571" s="239" t="s">
        <v>266</v>
      </c>
      <c r="AU571" s="239" t="s">
        <v>85</v>
      </c>
      <c r="AY571" s="18" t="s">
        <v>264</v>
      </c>
      <c r="BE571" s="240">
        <f>IF(N571="základní",J571,0)</f>
        <v>0</v>
      </c>
      <c r="BF571" s="240">
        <f>IF(N571="snížená",J571,0)</f>
        <v>0</v>
      </c>
      <c r="BG571" s="240">
        <f>IF(N571="zákl. přenesená",J571,0)</f>
        <v>0</v>
      </c>
      <c r="BH571" s="240">
        <f>IF(N571="sníž. přenesená",J571,0)</f>
        <v>0</v>
      </c>
      <c r="BI571" s="240">
        <f>IF(N571="nulová",J571,0)</f>
        <v>0</v>
      </c>
      <c r="BJ571" s="18" t="s">
        <v>83</v>
      </c>
      <c r="BK571" s="240">
        <f>ROUND(I571*H571,2)</f>
        <v>0</v>
      </c>
      <c r="BL571" s="18" t="s">
        <v>351</v>
      </c>
      <c r="BM571" s="239" t="s">
        <v>1025</v>
      </c>
    </row>
    <row r="572" s="2" customFormat="1">
      <c r="A572" s="39"/>
      <c r="B572" s="40"/>
      <c r="C572" s="41"/>
      <c r="D572" s="243" t="s">
        <v>339</v>
      </c>
      <c r="E572" s="41"/>
      <c r="F572" s="295" t="s">
        <v>1020</v>
      </c>
      <c r="G572" s="41"/>
      <c r="H572" s="41"/>
      <c r="I572" s="296"/>
      <c r="J572" s="41"/>
      <c r="K572" s="41"/>
      <c r="L572" s="45"/>
      <c r="M572" s="297"/>
      <c r="N572" s="298"/>
      <c r="O572" s="92"/>
      <c r="P572" s="92"/>
      <c r="Q572" s="92"/>
      <c r="R572" s="92"/>
      <c r="S572" s="92"/>
      <c r="T572" s="93"/>
      <c r="U572" s="39"/>
      <c r="V572" s="39"/>
      <c r="W572" s="39"/>
      <c r="X572" s="39"/>
      <c r="Y572" s="39"/>
      <c r="Z572" s="39"/>
      <c r="AA572" s="39"/>
      <c r="AB572" s="39"/>
      <c r="AC572" s="39"/>
      <c r="AD572" s="39"/>
      <c r="AE572" s="39"/>
      <c r="AT572" s="18" t="s">
        <v>339</v>
      </c>
      <c r="AU572" s="18" t="s">
        <v>85</v>
      </c>
    </row>
    <row r="573" s="2" customFormat="1" ht="21.75" customHeight="1">
      <c r="A573" s="39"/>
      <c r="B573" s="40"/>
      <c r="C573" s="228" t="s">
        <v>1026</v>
      </c>
      <c r="D573" s="228" t="s">
        <v>266</v>
      </c>
      <c r="E573" s="229" t="s">
        <v>1027</v>
      </c>
      <c r="F573" s="230" t="s">
        <v>1028</v>
      </c>
      <c r="G573" s="231" t="s">
        <v>354</v>
      </c>
      <c r="H573" s="232">
        <v>5.5519999999999996</v>
      </c>
      <c r="I573" s="233"/>
      <c r="J573" s="234">
        <f>ROUND(I573*H573,2)</f>
        <v>0</v>
      </c>
      <c r="K573" s="230" t="s">
        <v>270</v>
      </c>
      <c r="L573" s="45"/>
      <c r="M573" s="235" t="s">
        <v>1</v>
      </c>
      <c r="N573" s="236" t="s">
        <v>41</v>
      </c>
      <c r="O573" s="92"/>
      <c r="P573" s="237">
        <f>O573*H573</f>
        <v>0</v>
      </c>
      <c r="Q573" s="237">
        <v>0</v>
      </c>
      <c r="R573" s="237">
        <f>Q573*H573</f>
        <v>0</v>
      </c>
      <c r="S573" s="237">
        <v>0</v>
      </c>
      <c r="T573" s="238">
        <f>S573*H573</f>
        <v>0</v>
      </c>
      <c r="U573" s="39"/>
      <c r="V573" s="39"/>
      <c r="W573" s="39"/>
      <c r="X573" s="39"/>
      <c r="Y573" s="39"/>
      <c r="Z573" s="39"/>
      <c r="AA573" s="39"/>
      <c r="AB573" s="39"/>
      <c r="AC573" s="39"/>
      <c r="AD573" s="39"/>
      <c r="AE573" s="39"/>
      <c r="AR573" s="239" t="s">
        <v>351</v>
      </c>
      <c r="AT573" s="239" t="s">
        <v>266</v>
      </c>
      <c r="AU573" s="239" t="s">
        <v>85</v>
      </c>
      <c r="AY573" s="18" t="s">
        <v>264</v>
      </c>
      <c r="BE573" s="240">
        <f>IF(N573="základní",J573,0)</f>
        <v>0</v>
      </c>
      <c r="BF573" s="240">
        <f>IF(N573="snížená",J573,0)</f>
        <v>0</v>
      </c>
      <c r="BG573" s="240">
        <f>IF(N573="zákl. přenesená",J573,0)</f>
        <v>0</v>
      </c>
      <c r="BH573" s="240">
        <f>IF(N573="sníž. přenesená",J573,0)</f>
        <v>0</v>
      </c>
      <c r="BI573" s="240">
        <f>IF(N573="nulová",J573,0)</f>
        <v>0</v>
      </c>
      <c r="BJ573" s="18" t="s">
        <v>83</v>
      </c>
      <c r="BK573" s="240">
        <f>ROUND(I573*H573,2)</f>
        <v>0</v>
      </c>
      <c r="BL573" s="18" t="s">
        <v>351</v>
      </c>
      <c r="BM573" s="239" t="s">
        <v>1029</v>
      </c>
    </row>
    <row r="574" s="12" customFormat="1" ht="22.8" customHeight="1">
      <c r="A574" s="12"/>
      <c r="B574" s="212"/>
      <c r="C574" s="213"/>
      <c r="D574" s="214" t="s">
        <v>75</v>
      </c>
      <c r="E574" s="226" t="s">
        <v>1030</v>
      </c>
      <c r="F574" s="226" t="s">
        <v>1031</v>
      </c>
      <c r="G574" s="213"/>
      <c r="H574" s="213"/>
      <c r="I574" s="216"/>
      <c r="J574" s="227">
        <f>BK574</f>
        <v>0</v>
      </c>
      <c r="K574" s="213"/>
      <c r="L574" s="218"/>
      <c r="M574" s="219"/>
      <c r="N574" s="220"/>
      <c r="O574" s="220"/>
      <c r="P574" s="221">
        <f>SUM(P575:P579)</f>
        <v>0</v>
      </c>
      <c r="Q574" s="220"/>
      <c r="R574" s="221">
        <f>SUM(R575:R579)</f>
        <v>0</v>
      </c>
      <c r="S574" s="220"/>
      <c r="T574" s="222">
        <f>SUM(T575:T579)</f>
        <v>0</v>
      </c>
      <c r="U574" s="12"/>
      <c r="V574" s="12"/>
      <c r="W574" s="12"/>
      <c r="X574" s="12"/>
      <c r="Y574" s="12"/>
      <c r="Z574" s="12"/>
      <c r="AA574" s="12"/>
      <c r="AB574" s="12"/>
      <c r="AC574" s="12"/>
      <c r="AD574" s="12"/>
      <c r="AE574" s="12"/>
      <c r="AR574" s="223" t="s">
        <v>85</v>
      </c>
      <c r="AT574" s="224" t="s">
        <v>75</v>
      </c>
      <c r="AU574" s="224" t="s">
        <v>83</v>
      </c>
      <c r="AY574" s="223" t="s">
        <v>264</v>
      </c>
      <c r="BK574" s="225">
        <f>SUM(BK575:BK579)</f>
        <v>0</v>
      </c>
    </row>
    <row r="575" s="2" customFormat="1" ht="16.5" customHeight="1">
      <c r="A575" s="39"/>
      <c r="B575" s="40"/>
      <c r="C575" s="228" t="s">
        <v>1032</v>
      </c>
      <c r="D575" s="228" t="s">
        <v>266</v>
      </c>
      <c r="E575" s="229" t="s">
        <v>1033</v>
      </c>
      <c r="F575" s="230" t="s">
        <v>1034</v>
      </c>
      <c r="G575" s="231" t="s">
        <v>1035</v>
      </c>
      <c r="H575" s="232">
        <v>15</v>
      </c>
      <c r="I575" s="233"/>
      <c r="J575" s="234">
        <f>ROUND(I575*H575,2)</f>
        <v>0</v>
      </c>
      <c r="K575" s="230" t="s">
        <v>298</v>
      </c>
      <c r="L575" s="45"/>
      <c r="M575" s="235" t="s">
        <v>1</v>
      </c>
      <c r="N575" s="236" t="s">
        <v>41</v>
      </c>
      <c r="O575" s="92"/>
      <c r="P575" s="237">
        <f>O575*H575</f>
        <v>0</v>
      </c>
      <c r="Q575" s="237">
        <v>0</v>
      </c>
      <c r="R575" s="237">
        <f>Q575*H575</f>
        <v>0</v>
      </c>
      <c r="S575" s="237">
        <v>0</v>
      </c>
      <c r="T575" s="238">
        <f>S575*H575</f>
        <v>0</v>
      </c>
      <c r="U575" s="39"/>
      <c r="V575" s="39"/>
      <c r="W575" s="39"/>
      <c r="X575" s="39"/>
      <c r="Y575" s="39"/>
      <c r="Z575" s="39"/>
      <c r="AA575" s="39"/>
      <c r="AB575" s="39"/>
      <c r="AC575" s="39"/>
      <c r="AD575" s="39"/>
      <c r="AE575" s="39"/>
      <c r="AR575" s="239" t="s">
        <v>351</v>
      </c>
      <c r="AT575" s="239" t="s">
        <v>266</v>
      </c>
      <c r="AU575" s="239" t="s">
        <v>85</v>
      </c>
      <c r="AY575" s="18" t="s">
        <v>264</v>
      </c>
      <c r="BE575" s="240">
        <f>IF(N575="základní",J575,0)</f>
        <v>0</v>
      </c>
      <c r="BF575" s="240">
        <f>IF(N575="snížená",J575,0)</f>
        <v>0</v>
      </c>
      <c r="BG575" s="240">
        <f>IF(N575="zákl. přenesená",J575,0)</f>
        <v>0</v>
      </c>
      <c r="BH575" s="240">
        <f>IF(N575="sníž. přenesená",J575,0)</f>
        <v>0</v>
      </c>
      <c r="BI575" s="240">
        <f>IF(N575="nulová",J575,0)</f>
        <v>0</v>
      </c>
      <c r="BJ575" s="18" t="s">
        <v>83</v>
      </c>
      <c r="BK575" s="240">
        <f>ROUND(I575*H575,2)</f>
        <v>0</v>
      </c>
      <c r="BL575" s="18" t="s">
        <v>351</v>
      </c>
      <c r="BM575" s="239" t="s">
        <v>1036</v>
      </c>
    </row>
    <row r="576" s="2" customFormat="1">
      <c r="A576" s="39"/>
      <c r="B576" s="40"/>
      <c r="C576" s="41"/>
      <c r="D576" s="243" t="s">
        <v>339</v>
      </c>
      <c r="E576" s="41"/>
      <c r="F576" s="295" t="s">
        <v>1037</v>
      </c>
      <c r="G576" s="41"/>
      <c r="H576" s="41"/>
      <c r="I576" s="296"/>
      <c r="J576" s="41"/>
      <c r="K576" s="41"/>
      <c r="L576" s="45"/>
      <c r="M576" s="297"/>
      <c r="N576" s="298"/>
      <c r="O576" s="92"/>
      <c r="P576" s="92"/>
      <c r="Q576" s="92"/>
      <c r="R576" s="92"/>
      <c r="S576" s="92"/>
      <c r="T576" s="93"/>
      <c r="U576" s="39"/>
      <c r="V576" s="39"/>
      <c r="W576" s="39"/>
      <c r="X576" s="39"/>
      <c r="Y576" s="39"/>
      <c r="Z576" s="39"/>
      <c r="AA576" s="39"/>
      <c r="AB576" s="39"/>
      <c r="AC576" s="39"/>
      <c r="AD576" s="39"/>
      <c r="AE576" s="39"/>
      <c r="AT576" s="18" t="s">
        <v>339</v>
      </c>
      <c r="AU576" s="18" t="s">
        <v>85</v>
      </c>
    </row>
    <row r="577" s="2" customFormat="1" ht="16.5" customHeight="1">
      <c r="A577" s="39"/>
      <c r="B577" s="40"/>
      <c r="C577" s="228" t="s">
        <v>1038</v>
      </c>
      <c r="D577" s="228" t="s">
        <v>266</v>
      </c>
      <c r="E577" s="229" t="s">
        <v>1039</v>
      </c>
      <c r="F577" s="230" t="s">
        <v>1040</v>
      </c>
      <c r="G577" s="231" t="s">
        <v>1035</v>
      </c>
      <c r="H577" s="232">
        <v>59</v>
      </c>
      <c r="I577" s="233"/>
      <c r="J577" s="234">
        <f>ROUND(I577*H577,2)</f>
        <v>0</v>
      </c>
      <c r="K577" s="230" t="s">
        <v>298</v>
      </c>
      <c r="L577" s="45"/>
      <c r="M577" s="235" t="s">
        <v>1</v>
      </c>
      <c r="N577" s="236" t="s">
        <v>41</v>
      </c>
      <c r="O577" s="92"/>
      <c r="P577" s="237">
        <f>O577*H577</f>
        <v>0</v>
      </c>
      <c r="Q577" s="237">
        <v>0</v>
      </c>
      <c r="R577" s="237">
        <f>Q577*H577</f>
        <v>0</v>
      </c>
      <c r="S577" s="237">
        <v>0</v>
      </c>
      <c r="T577" s="238">
        <f>S577*H577</f>
        <v>0</v>
      </c>
      <c r="U577" s="39"/>
      <c r="V577" s="39"/>
      <c r="W577" s="39"/>
      <c r="X577" s="39"/>
      <c r="Y577" s="39"/>
      <c r="Z577" s="39"/>
      <c r="AA577" s="39"/>
      <c r="AB577" s="39"/>
      <c r="AC577" s="39"/>
      <c r="AD577" s="39"/>
      <c r="AE577" s="39"/>
      <c r="AR577" s="239" t="s">
        <v>351</v>
      </c>
      <c r="AT577" s="239" t="s">
        <v>266</v>
      </c>
      <c r="AU577" s="239" t="s">
        <v>85</v>
      </c>
      <c r="AY577" s="18" t="s">
        <v>264</v>
      </c>
      <c r="BE577" s="240">
        <f>IF(N577="základní",J577,0)</f>
        <v>0</v>
      </c>
      <c r="BF577" s="240">
        <f>IF(N577="snížená",J577,0)</f>
        <v>0</v>
      </c>
      <c r="BG577" s="240">
        <f>IF(N577="zákl. přenesená",J577,0)</f>
        <v>0</v>
      </c>
      <c r="BH577" s="240">
        <f>IF(N577="sníž. přenesená",J577,0)</f>
        <v>0</v>
      </c>
      <c r="BI577" s="240">
        <f>IF(N577="nulová",J577,0)</f>
        <v>0</v>
      </c>
      <c r="BJ577" s="18" t="s">
        <v>83</v>
      </c>
      <c r="BK577" s="240">
        <f>ROUND(I577*H577,2)</f>
        <v>0</v>
      </c>
      <c r="BL577" s="18" t="s">
        <v>351</v>
      </c>
      <c r="BM577" s="239" t="s">
        <v>1041</v>
      </c>
    </row>
    <row r="578" s="2" customFormat="1">
      <c r="A578" s="39"/>
      <c r="B578" s="40"/>
      <c r="C578" s="41"/>
      <c r="D578" s="243" t="s">
        <v>339</v>
      </c>
      <c r="E578" s="41"/>
      <c r="F578" s="295" t="s">
        <v>1037</v>
      </c>
      <c r="G578" s="41"/>
      <c r="H578" s="41"/>
      <c r="I578" s="296"/>
      <c r="J578" s="41"/>
      <c r="K578" s="41"/>
      <c r="L578" s="45"/>
      <c r="M578" s="297"/>
      <c r="N578" s="298"/>
      <c r="O578" s="92"/>
      <c r="P578" s="92"/>
      <c r="Q578" s="92"/>
      <c r="R578" s="92"/>
      <c r="S578" s="92"/>
      <c r="T578" s="93"/>
      <c r="U578" s="39"/>
      <c r="V578" s="39"/>
      <c r="W578" s="39"/>
      <c r="X578" s="39"/>
      <c r="Y578" s="39"/>
      <c r="Z578" s="39"/>
      <c r="AA578" s="39"/>
      <c r="AB578" s="39"/>
      <c r="AC578" s="39"/>
      <c r="AD578" s="39"/>
      <c r="AE578" s="39"/>
      <c r="AT578" s="18" t="s">
        <v>339</v>
      </c>
      <c r="AU578" s="18" t="s">
        <v>85</v>
      </c>
    </row>
    <row r="579" s="2" customFormat="1" ht="21.75" customHeight="1">
      <c r="A579" s="39"/>
      <c r="B579" s="40"/>
      <c r="C579" s="228" t="s">
        <v>1042</v>
      </c>
      <c r="D579" s="228" t="s">
        <v>266</v>
      </c>
      <c r="E579" s="229" t="s">
        <v>1043</v>
      </c>
      <c r="F579" s="230" t="s">
        <v>1044</v>
      </c>
      <c r="G579" s="231" t="s">
        <v>983</v>
      </c>
      <c r="H579" s="299"/>
      <c r="I579" s="233"/>
      <c r="J579" s="234">
        <f>ROUND(I579*H579,2)</f>
        <v>0</v>
      </c>
      <c r="K579" s="230" t="s">
        <v>270</v>
      </c>
      <c r="L579" s="45"/>
      <c r="M579" s="235" t="s">
        <v>1</v>
      </c>
      <c r="N579" s="236" t="s">
        <v>41</v>
      </c>
      <c r="O579" s="92"/>
      <c r="P579" s="237">
        <f>O579*H579</f>
        <v>0</v>
      </c>
      <c r="Q579" s="237">
        <v>0</v>
      </c>
      <c r="R579" s="237">
        <f>Q579*H579</f>
        <v>0</v>
      </c>
      <c r="S579" s="237">
        <v>0</v>
      </c>
      <c r="T579" s="238">
        <f>S579*H579</f>
        <v>0</v>
      </c>
      <c r="U579" s="39"/>
      <c r="V579" s="39"/>
      <c r="W579" s="39"/>
      <c r="X579" s="39"/>
      <c r="Y579" s="39"/>
      <c r="Z579" s="39"/>
      <c r="AA579" s="39"/>
      <c r="AB579" s="39"/>
      <c r="AC579" s="39"/>
      <c r="AD579" s="39"/>
      <c r="AE579" s="39"/>
      <c r="AR579" s="239" t="s">
        <v>351</v>
      </c>
      <c r="AT579" s="239" t="s">
        <v>266</v>
      </c>
      <c r="AU579" s="239" t="s">
        <v>85</v>
      </c>
      <c r="AY579" s="18" t="s">
        <v>264</v>
      </c>
      <c r="BE579" s="240">
        <f>IF(N579="základní",J579,0)</f>
        <v>0</v>
      </c>
      <c r="BF579" s="240">
        <f>IF(N579="snížená",J579,0)</f>
        <v>0</v>
      </c>
      <c r="BG579" s="240">
        <f>IF(N579="zákl. přenesená",J579,0)</f>
        <v>0</v>
      </c>
      <c r="BH579" s="240">
        <f>IF(N579="sníž. přenesená",J579,0)</f>
        <v>0</v>
      </c>
      <c r="BI579" s="240">
        <f>IF(N579="nulová",J579,0)</f>
        <v>0</v>
      </c>
      <c r="BJ579" s="18" t="s">
        <v>83</v>
      </c>
      <c r="BK579" s="240">
        <f>ROUND(I579*H579,2)</f>
        <v>0</v>
      </c>
      <c r="BL579" s="18" t="s">
        <v>351</v>
      </c>
      <c r="BM579" s="239" t="s">
        <v>1045</v>
      </c>
    </row>
    <row r="580" s="12" customFormat="1" ht="22.8" customHeight="1">
      <c r="A580" s="12"/>
      <c r="B580" s="212"/>
      <c r="C580" s="213"/>
      <c r="D580" s="214" t="s">
        <v>75</v>
      </c>
      <c r="E580" s="226" t="s">
        <v>1046</v>
      </c>
      <c r="F580" s="226" t="s">
        <v>1047</v>
      </c>
      <c r="G580" s="213"/>
      <c r="H580" s="213"/>
      <c r="I580" s="216"/>
      <c r="J580" s="227">
        <f>BK580</f>
        <v>0</v>
      </c>
      <c r="K580" s="213"/>
      <c r="L580" s="218"/>
      <c r="M580" s="219"/>
      <c r="N580" s="220"/>
      <c r="O580" s="220"/>
      <c r="P580" s="221">
        <f>SUM(P581:P601)</f>
        <v>0</v>
      </c>
      <c r="Q580" s="220"/>
      <c r="R580" s="221">
        <f>SUM(R581:R601)</f>
        <v>0.022512000000000001</v>
      </c>
      <c r="S580" s="220"/>
      <c r="T580" s="222">
        <f>SUM(T581:T601)</f>
        <v>0</v>
      </c>
      <c r="U580" s="12"/>
      <c r="V580" s="12"/>
      <c r="W580" s="12"/>
      <c r="X580" s="12"/>
      <c r="Y580" s="12"/>
      <c r="Z580" s="12"/>
      <c r="AA580" s="12"/>
      <c r="AB580" s="12"/>
      <c r="AC580" s="12"/>
      <c r="AD580" s="12"/>
      <c r="AE580" s="12"/>
      <c r="AR580" s="223" t="s">
        <v>85</v>
      </c>
      <c r="AT580" s="224" t="s">
        <v>75</v>
      </c>
      <c r="AU580" s="224" t="s">
        <v>83</v>
      </c>
      <c r="AY580" s="223" t="s">
        <v>264</v>
      </c>
      <c r="BK580" s="225">
        <f>SUM(BK581:BK601)</f>
        <v>0</v>
      </c>
    </row>
    <row r="581" s="2" customFormat="1" ht="24.15" customHeight="1">
      <c r="A581" s="39"/>
      <c r="B581" s="40"/>
      <c r="C581" s="228" t="s">
        <v>1048</v>
      </c>
      <c r="D581" s="228" t="s">
        <v>266</v>
      </c>
      <c r="E581" s="229" t="s">
        <v>1049</v>
      </c>
      <c r="F581" s="230" t="s">
        <v>1050</v>
      </c>
      <c r="G581" s="231" t="s">
        <v>1051</v>
      </c>
      <c r="H581" s="232">
        <v>1</v>
      </c>
      <c r="I581" s="233"/>
      <c r="J581" s="234">
        <f>ROUND(I581*H581,2)</f>
        <v>0</v>
      </c>
      <c r="K581" s="230" t="s">
        <v>298</v>
      </c>
      <c r="L581" s="45"/>
      <c r="M581" s="235" t="s">
        <v>1</v>
      </c>
      <c r="N581" s="236" t="s">
        <v>41</v>
      </c>
      <c r="O581" s="92"/>
      <c r="P581" s="237">
        <f>O581*H581</f>
        <v>0</v>
      </c>
      <c r="Q581" s="237">
        <v>0</v>
      </c>
      <c r="R581" s="237">
        <f>Q581*H581</f>
        <v>0</v>
      </c>
      <c r="S581" s="237">
        <v>0</v>
      </c>
      <c r="T581" s="238">
        <f>S581*H581</f>
        <v>0</v>
      </c>
      <c r="U581" s="39"/>
      <c r="V581" s="39"/>
      <c r="W581" s="39"/>
      <c r="X581" s="39"/>
      <c r="Y581" s="39"/>
      <c r="Z581" s="39"/>
      <c r="AA581" s="39"/>
      <c r="AB581" s="39"/>
      <c r="AC581" s="39"/>
      <c r="AD581" s="39"/>
      <c r="AE581" s="39"/>
      <c r="AR581" s="239" t="s">
        <v>351</v>
      </c>
      <c r="AT581" s="239" t="s">
        <v>266</v>
      </c>
      <c r="AU581" s="239" t="s">
        <v>85</v>
      </c>
      <c r="AY581" s="18" t="s">
        <v>264</v>
      </c>
      <c r="BE581" s="240">
        <f>IF(N581="základní",J581,0)</f>
        <v>0</v>
      </c>
      <c r="BF581" s="240">
        <f>IF(N581="snížená",J581,0)</f>
        <v>0</v>
      </c>
      <c r="BG581" s="240">
        <f>IF(N581="zákl. přenesená",J581,0)</f>
        <v>0</v>
      </c>
      <c r="BH581" s="240">
        <f>IF(N581="sníž. přenesená",J581,0)</f>
        <v>0</v>
      </c>
      <c r="BI581" s="240">
        <f>IF(N581="nulová",J581,0)</f>
        <v>0</v>
      </c>
      <c r="BJ581" s="18" t="s">
        <v>83</v>
      </c>
      <c r="BK581" s="240">
        <f>ROUND(I581*H581,2)</f>
        <v>0</v>
      </c>
      <c r="BL581" s="18" t="s">
        <v>351</v>
      </c>
      <c r="BM581" s="239" t="s">
        <v>1052</v>
      </c>
    </row>
    <row r="582" s="2" customFormat="1">
      <c r="A582" s="39"/>
      <c r="B582" s="40"/>
      <c r="C582" s="41"/>
      <c r="D582" s="243" t="s">
        <v>339</v>
      </c>
      <c r="E582" s="41"/>
      <c r="F582" s="295" t="s">
        <v>1053</v>
      </c>
      <c r="G582" s="41"/>
      <c r="H582" s="41"/>
      <c r="I582" s="296"/>
      <c r="J582" s="41"/>
      <c r="K582" s="41"/>
      <c r="L582" s="45"/>
      <c r="M582" s="297"/>
      <c r="N582" s="298"/>
      <c r="O582" s="92"/>
      <c r="P582" s="92"/>
      <c r="Q582" s="92"/>
      <c r="R582" s="92"/>
      <c r="S582" s="92"/>
      <c r="T582" s="93"/>
      <c r="U582" s="39"/>
      <c r="V582" s="39"/>
      <c r="W582" s="39"/>
      <c r="X582" s="39"/>
      <c r="Y582" s="39"/>
      <c r="Z582" s="39"/>
      <c r="AA582" s="39"/>
      <c r="AB582" s="39"/>
      <c r="AC582" s="39"/>
      <c r="AD582" s="39"/>
      <c r="AE582" s="39"/>
      <c r="AT582" s="18" t="s">
        <v>339</v>
      </c>
      <c r="AU582" s="18" t="s">
        <v>85</v>
      </c>
    </row>
    <row r="583" s="2" customFormat="1" ht="16.5" customHeight="1">
      <c r="A583" s="39"/>
      <c r="B583" s="40"/>
      <c r="C583" s="228" t="s">
        <v>1054</v>
      </c>
      <c r="D583" s="228" t="s">
        <v>266</v>
      </c>
      <c r="E583" s="229" t="s">
        <v>1055</v>
      </c>
      <c r="F583" s="230" t="s">
        <v>1056</v>
      </c>
      <c r="G583" s="231" t="s">
        <v>1051</v>
      </c>
      <c r="H583" s="232">
        <v>2</v>
      </c>
      <c r="I583" s="233"/>
      <c r="J583" s="234">
        <f>ROUND(I583*H583,2)</f>
        <v>0</v>
      </c>
      <c r="K583" s="230" t="s">
        <v>298</v>
      </c>
      <c r="L583" s="45"/>
      <c r="M583" s="235" t="s">
        <v>1</v>
      </c>
      <c r="N583" s="236" t="s">
        <v>41</v>
      </c>
      <c r="O583" s="92"/>
      <c r="P583" s="237">
        <f>O583*H583</f>
        <v>0</v>
      </c>
      <c r="Q583" s="237">
        <v>0</v>
      </c>
      <c r="R583" s="237">
        <f>Q583*H583</f>
        <v>0</v>
      </c>
      <c r="S583" s="237">
        <v>0</v>
      </c>
      <c r="T583" s="238">
        <f>S583*H583</f>
        <v>0</v>
      </c>
      <c r="U583" s="39"/>
      <c r="V583" s="39"/>
      <c r="W583" s="39"/>
      <c r="X583" s="39"/>
      <c r="Y583" s="39"/>
      <c r="Z583" s="39"/>
      <c r="AA583" s="39"/>
      <c r="AB583" s="39"/>
      <c r="AC583" s="39"/>
      <c r="AD583" s="39"/>
      <c r="AE583" s="39"/>
      <c r="AR583" s="239" t="s">
        <v>351</v>
      </c>
      <c r="AT583" s="239" t="s">
        <v>266</v>
      </c>
      <c r="AU583" s="239" t="s">
        <v>85</v>
      </c>
      <c r="AY583" s="18" t="s">
        <v>264</v>
      </c>
      <c r="BE583" s="240">
        <f>IF(N583="základní",J583,0)</f>
        <v>0</v>
      </c>
      <c r="BF583" s="240">
        <f>IF(N583="snížená",J583,0)</f>
        <v>0</v>
      </c>
      <c r="BG583" s="240">
        <f>IF(N583="zákl. přenesená",J583,0)</f>
        <v>0</v>
      </c>
      <c r="BH583" s="240">
        <f>IF(N583="sníž. přenesená",J583,0)</f>
        <v>0</v>
      </c>
      <c r="BI583" s="240">
        <f>IF(N583="nulová",J583,0)</f>
        <v>0</v>
      </c>
      <c r="BJ583" s="18" t="s">
        <v>83</v>
      </c>
      <c r="BK583" s="240">
        <f>ROUND(I583*H583,2)</f>
        <v>0</v>
      </c>
      <c r="BL583" s="18" t="s">
        <v>351</v>
      </c>
      <c r="BM583" s="239" t="s">
        <v>1057</v>
      </c>
    </row>
    <row r="584" s="2" customFormat="1">
      <c r="A584" s="39"/>
      <c r="B584" s="40"/>
      <c r="C584" s="41"/>
      <c r="D584" s="243" t="s">
        <v>339</v>
      </c>
      <c r="E584" s="41"/>
      <c r="F584" s="295" t="s">
        <v>1058</v>
      </c>
      <c r="G584" s="41"/>
      <c r="H584" s="41"/>
      <c r="I584" s="296"/>
      <c r="J584" s="41"/>
      <c r="K584" s="41"/>
      <c r="L584" s="45"/>
      <c r="M584" s="297"/>
      <c r="N584" s="298"/>
      <c r="O584" s="92"/>
      <c r="P584" s="92"/>
      <c r="Q584" s="92"/>
      <c r="R584" s="92"/>
      <c r="S584" s="92"/>
      <c r="T584" s="93"/>
      <c r="U584" s="39"/>
      <c r="V584" s="39"/>
      <c r="W584" s="39"/>
      <c r="X584" s="39"/>
      <c r="Y584" s="39"/>
      <c r="Z584" s="39"/>
      <c r="AA584" s="39"/>
      <c r="AB584" s="39"/>
      <c r="AC584" s="39"/>
      <c r="AD584" s="39"/>
      <c r="AE584" s="39"/>
      <c r="AT584" s="18" t="s">
        <v>339</v>
      </c>
      <c r="AU584" s="18" t="s">
        <v>85</v>
      </c>
    </row>
    <row r="585" s="2" customFormat="1" ht="16.5" customHeight="1">
      <c r="A585" s="39"/>
      <c r="B585" s="40"/>
      <c r="C585" s="228" t="s">
        <v>1059</v>
      </c>
      <c r="D585" s="228" t="s">
        <v>266</v>
      </c>
      <c r="E585" s="229" t="s">
        <v>1060</v>
      </c>
      <c r="F585" s="230" t="s">
        <v>1061</v>
      </c>
      <c r="G585" s="231" t="s">
        <v>1051</v>
      </c>
      <c r="H585" s="232">
        <v>1</v>
      </c>
      <c r="I585" s="233"/>
      <c r="J585" s="234">
        <f>ROUND(I585*H585,2)</f>
        <v>0</v>
      </c>
      <c r="K585" s="230" t="s">
        <v>298</v>
      </c>
      <c r="L585" s="45"/>
      <c r="M585" s="235" t="s">
        <v>1</v>
      </c>
      <c r="N585" s="236" t="s">
        <v>41</v>
      </c>
      <c r="O585" s="92"/>
      <c r="P585" s="237">
        <f>O585*H585</f>
        <v>0</v>
      </c>
      <c r="Q585" s="237">
        <v>0</v>
      </c>
      <c r="R585" s="237">
        <f>Q585*H585</f>
        <v>0</v>
      </c>
      <c r="S585" s="237">
        <v>0</v>
      </c>
      <c r="T585" s="238">
        <f>S585*H585</f>
        <v>0</v>
      </c>
      <c r="U585" s="39"/>
      <c r="V585" s="39"/>
      <c r="W585" s="39"/>
      <c r="X585" s="39"/>
      <c r="Y585" s="39"/>
      <c r="Z585" s="39"/>
      <c r="AA585" s="39"/>
      <c r="AB585" s="39"/>
      <c r="AC585" s="39"/>
      <c r="AD585" s="39"/>
      <c r="AE585" s="39"/>
      <c r="AR585" s="239" t="s">
        <v>351</v>
      </c>
      <c r="AT585" s="239" t="s">
        <v>266</v>
      </c>
      <c r="AU585" s="239" t="s">
        <v>85</v>
      </c>
      <c r="AY585" s="18" t="s">
        <v>264</v>
      </c>
      <c r="BE585" s="240">
        <f>IF(N585="základní",J585,0)</f>
        <v>0</v>
      </c>
      <c r="BF585" s="240">
        <f>IF(N585="snížená",J585,0)</f>
        <v>0</v>
      </c>
      <c r="BG585" s="240">
        <f>IF(N585="zákl. přenesená",J585,0)</f>
        <v>0</v>
      </c>
      <c r="BH585" s="240">
        <f>IF(N585="sníž. přenesená",J585,0)</f>
        <v>0</v>
      </c>
      <c r="BI585" s="240">
        <f>IF(N585="nulová",J585,0)</f>
        <v>0</v>
      </c>
      <c r="BJ585" s="18" t="s">
        <v>83</v>
      </c>
      <c r="BK585" s="240">
        <f>ROUND(I585*H585,2)</f>
        <v>0</v>
      </c>
      <c r="BL585" s="18" t="s">
        <v>351</v>
      </c>
      <c r="BM585" s="239" t="s">
        <v>1062</v>
      </c>
    </row>
    <row r="586" s="2" customFormat="1">
      <c r="A586" s="39"/>
      <c r="B586" s="40"/>
      <c r="C586" s="41"/>
      <c r="D586" s="243" t="s">
        <v>339</v>
      </c>
      <c r="E586" s="41"/>
      <c r="F586" s="295" t="s">
        <v>1058</v>
      </c>
      <c r="G586" s="41"/>
      <c r="H586" s="41"/>
      <c r="I586" s="296"/>
      <c r="J586" s="41"/>
      <c r="K586" s="41"/>
      <c r="L586" s="45"/>
      <c r="M586" s="297"/>
      <c r="N586" s="298"/>
      <c r="O586" s="92"/>
      <c r="P586" s="92"/>
      <c r="Q586" s="92"/>
      <c r="R586" s="92"/>
      <c r="S586" s="92"/>
      <c r="T586" s="93"/>
      <c r="U586" s="39"/>
      <c r="V586" s="39"/>
      <c r="W586" s="39"/>
      <c r="X586" s="39"/>
      <c r="Y586" s="39"/>
      <c r="Z586" s="39"/>
      <c r="AA586" s="39"/>
      <c r="AB586" s="39"/>
      <c r="AC586" s="39"/>
      <c r="AD586" s="39"/>
      <c r="AE586" s="39"/>
      <c r="AT586" s="18" t="s">
        <v>339</v>
      </c>
      <c r="AU586" s="18" t="s">
        <v>85</v>
      </c>
    </row>
    <row r="587" s="2" customFormat="1" ht="16.5" customHeight="1">
      <c r="A587" s="39"/>
      <c r="B587" s="40"/>
      <c r="C587" s="228" t="s">
        <v>1063</v>
      </c>
      <c r="D587" s="228" t="s">
        <v>266</v>
      </c>
      <c r="E587" s="229" t="s">
        <v>1064</v>
      </c>
      <c r="F587" s="230" t="s">
        <v>1065</v>
      </c>
      <c r="G587" s="231" t="s">
        <v>1051</v>
      </c>
      <c r="H587" s="232">
        <v>1</v>
      </c>
      <c r="I587" s="233"/>
      <c r="J587" s="234">
        <f>ROUND(I587*H587,2)</f>
        <v>0</v>
      </c>
      <c r="K587" s="230" t="s">
        <v>298</v>
      </c>
      <c r="L587" s="45"/>
      <c r="M587" s="235" t="s">
        <v>1</v>
      </c>
      <c r="N587" s="236" t="s">
        <v>41</v>
      </c>
      <c r="O587" s="92"/>
      <c r="P587" s="237">
        <f>O587*H587</f>
        <v>0</v>
      </c>
      <c r="Q587" s="237">
        <v>0</v>
      </c>
      <c r="R587" s="237">
        <f>Q587*H587</f>
        <v>0</v>
      </c>
      <c r="S587" s="237">
        <v>0</v>
      </c>
      <c r="T587" s="238">
        <f>S587*H587</f>
        <v>0</v>
      </c>
      <c r="U587" s="39"/>
      <c r="V587" s="39"/>
      <c r="W587" s="39"/>
      <c r="X587" s="39"/>
      <c r="Y587" s="39"/>
      <c r="Z587" s="39"/>
      <c r="AA587" s="39"/>
      <c r="AB587" s="39"/>
      <c r="AC587" s="39"/>
      <c r="AD587" s="39"/>
      <c r="AE587" s="39"/>
      <c r="AR587" s="239" t="s">
        <v>351</v>
      </c>
      <c r="AT587" s="239" t="s">
        <v>266</v>
      </c>
      <c r="AU587" s="239" t="s">
        <v>85</v>
      </c>
      <c r="AY587" s="18" t="s">
        <v>264</v>
      </c>
      <c r="BE587" s="240">
        <f>IF(N587="základní",J587,0)</f>
        <v>0</v>
      </c>
      <c r="BF587" s="240">
        <f>IF(N587="snížená",J587,0)</f>
        <v>0</v>
      </c>
      <c r="BG587" s="240">
        <f>IF(N587="zákl. přenesená",J587,0)</f>
        <v>0</v>
      </c>
      <c r="BH587" s="240">
        <f>IF(N587="sníž. přenesená",J587,0)</f>
        <v>0</v>
      </c>
      <c r="BI587" s="240">
        <f>IF(N587="nulová",J587,0)</f>
        <v>0</v>
      </c>
      <c r="BJ587" s="18" t="s">
        <v>83</v>
      </c>
      <c r="BK587" s="240">
        <f>ROUND(I587*H587,2)</f>
        <v>0</v>
      </c>
      <c r="BL587" s="18" t="s">
        <v>351</v>
      </c>
      <c r="BM587" s="239" t="s">
        <v>1066</v>
      </c>
    </row>
    <row r="588" s="2" customFormat="1">
      <c r="A588" s="39"/>
      <c r="B588" s="40"/>
      <c r="C588" s="41"/>
      <c r="D588" s="243" t="s">
        <v>339</v>
      </c>
      <c r="E588" s="41"/>
      <c r="F588" s="295" t="s">
        <v>1058</v>
      </c>
      <c r="G588" s="41"/>
      <c r="H588" s="41"/>
      <c r="I588" s="296"/>
      <c r="J588" s="41"/>
      <c r="K588" s="41"/>
      <c r="L588" s="45"/>
      <c r="M588" s="297"/>
      <c r="N588" s="298"/>
      <c r="O588" s="92"/>
      <c r="P588" s="92"/>
      <c r="Q588" s="92"/>
      <c r="R588" s="92"/>
      <c r="S588" s="92"/>
      <c r="T588" s="93"/>
      <c r="U588" s="39"/>
      <c r="V588" s="39"/>
      <c r="W588" s="39"/>
      <c r="X588" s="39"/>
      <c r="Y588" s="39"/>
      <c r="Z588" s="39"/>
      <c r="AA588" s="39"/>
      <c r="AB588" s="39"/>
      <c r="AC588" s="39"/>
      <c r="AD588" s="39"/>
      <c r="AE588" s="39"/>
      <c r="AT588" s="18" t="s">
        <v>339</v>
      </c>
      <c r="AU588" s="18" t="s">
        <v>85</v>
      </c>
    </row>
    <row r="589" s="2" customFormat="1" ht="16.5" customHeight="1">
      <c r="A589" s="39"/>
      <c r="B589" s="40"/>
      <c r="C589" s="228" t="s">
        <v>1067</v>
      </c>
      <c r="D589" s="228" t="s">
        <v>266</v>
      </c>
      <c r="E589" s="229" t="s">
        <v>1068</v>
      </c>
      <c r="F589" s="230" t="s">
        <v>1069</v>
      </c>
      <c r="G589" s="231" t="s">
        <v>1051</v>
      </c>
      <c r="H589" s="232">
        <v>1</v>
      </c>
      <c r="I589" s="233"/>
      <c r="J589" s="234">
        <f>ROUND(I589*H589,2)</f>
        <v>0</v>
      </c>
      <c r="K589" s="230" t="s">
        <v>298</v>
      </c>
      <c r="L589" s="45"/>
      <c r="M589" s="235" t="s">
        <v>1</v>
      </c>
      <c r="N589" s="236" t="s">
        <v>41</v>
      </c>
      <c r="O589" s="92"/>
      <c r="P589" s="237">
        <f>O589*H589</f>
        <v>0</v>
      </c>
      <c r="Q589" s="237">
        <v>0</v>
      </c>
      <c r="R589" s="237">
        <f>Q589*H589</f>
        <v>0</v>
      </c>
      <c r="S589" s="237">
        <v>0</v>
      </c>
      <c r="T589" s="238">
        <f>S589*H589</f>
        <v>0</v>
      </c>
      <c r="U589" s="39"/>
      <c r="V589" s="39"/>
      <c r="W589" s="39"/>
      <c r="X589" s="39"/>
      <c r="Y589" s="39"/>
      <c r="Z589" s="39"/>
      <c r="AA589" s="39"/>
      <c r="AB589" s="39"/>
      <c r="AC589" s="39"/>
      <c r="AD589" s="39"/>
      <c r="AE589" s="39"/>
      <c r="AR589" s="239" t="s">
        <v>351</v>
      </c>
      <c r="AT589" s="239" t="s">
        <v>266</v>
      </c>
      <c r="AU589" s="239" t="s">
        <v>85</v>
      </c>
      <c r="AY589" s="18" t="s">
        <v>264</v>
      </c>
      <c r="BE589" s="240">
        <f>IF(N589="základní",J589,0)</f>
        <v>0</v>
      </c>
      <c r="BF589" s="240">
        <f>IF(N589="snížená",J589,0)</f>
        <v>0</v>
      </c>
      <c r="BG589" s="240">
        <f>IF(N589="zákl. přenesená",J589,0)</f>
        <v>0</v>
      </c>
      <c r="BH589" s="240">
        <f>IF(N589="sníž. přenesená",J589,0)</f>
        <v>0</v>
      </c>
      <c r="BI589" s="240">
        <f>IF(N589="nulová",J589,0)</f>
        <v>0</v>
      </c>
      <c r="BJ589" s="18" t="s">
        <v>83</v>
      </c>
      <c r="BK589" s="240">
        <f>ROUND(I589*H589,2)</f>
        <v>0</v>
      </c>
      <c r="BL589" s="18" t="s">
        <v>351</v>
      </c>
      <c r="BM589" s="239" t="s">
        <v>1070</v>
      </c>
    </row>
    <row r="590" s="2" customFormat="1">
      <c r="A590" s="39"/>
      <c r="B590" s="40"/>
      <c r="C590" s="41"/>
      <c r="D590" s="243" t="s">
        <v>339</v>
      </c>
      <c r="E590" s="41"/>
      <c r="F590" s="295" t="s">
        <v>1058</v>
      </c>
      <c r="G590" s="41"/>
      <c r="H590" s="41"/>
      <c r="I590" s="296"/>
      <c r="J590" s="41"/>
      <c r="K590" s="41"/>
      <c r="L590" s="45"/>
      <c r="M590" s="297"/>
      <c r="N590" s="298"/>
      <c r="O590" s="92"/>
      <c r="P590" s="92"/>
      <c r="Q590" s="92"/>
      <c r="R590" s="92"/>
      <c r="S590" s="92"/>
      <c r="T590" s="93"/>
      <c r="U590" s="39"/>
      <c r="V590" s="39"/>
      <c r="W590" s="39"/>
      <c r="X590" s="39"/>
      <c r="Y590" s="39"/>
      <c r="Z590" s="39"/>
      <c r="AA590" s="39"/>
      <c r="AB590" s="39"/>
      <c r="AC590" s="39"/>
      <c r="AD590" s="39"/>
      <c r="AE590" s="39"/>
      <c r="AT590" s="18" t="s">
        <v>339</v>
      </c>
      <c r="AU590" s="18" t="s">
        <v>85</v>
      </c>
    </row>
    <row r="591" s="2" customFormat="1" ht="16.5" customHeight="1">
      <c r="A591" s="39"/>
      <c r="B591" s="40"/>
      <c r="C591" s="228" t="s">
        <v>1071</v>
      </c>
      <c r="D591" s="228" t="s">
        <v>266</v>
      </c>
      <c r="E591" s="229" t="s">
        <v>1072</v>
      </c>
      <c r="F591" s="230" t="s">
        <v>1073</v>
      </c>
      <c r="G591" s="231" t="s">
        <v>1051</v>
      </c>
      <c r="H591" s="232">
        <v>2</v>
      </c>
      <c r="I591" s="233"/>
      <c r="J591" s="234">
        <f>ROUND(I591*H591,2)</f>
        <v>0</v>
      </c>
      <c r="K591" s="230" t="s">
        <v>298</v>
      </c>
      <c r="L591" s="45"/>
      <c r="M591" s="235" t="s">
        <v>1</v>
      </c>
      <c r="N591" s="236" t="s">
        <v>41</v>
      </c>
      <c r="O591" s="92"/>
      <c r="P591" s="237">
        <f>O591*H591</f>
        <v>0</v>
      </c>
      <c r="Q591" s="237">
        <v>0</v>
      </c>
      <c r="R591" s="237">
        <f>Q591*H591</f>
        <v>0</v>
      </c>
      <c r="S591" s="237">
        <v>0</v>
      </c>
      <c r="T591" s="238">
        <f>S591*H591</f>
        <v>0</v>
      </c>
      <c r="U591" s="39"/>
      <c r="V591" s="39"/>
      <c r="W591" s="39"/>
      <c r="X591" s="39"/>
      <c r="Y591" s="39"/>
      <c r="Z591" s="39"/>
      <c r="AA591" s="39"/>
      <c r="AB591" s="39"/>
      <c r="AC591" s="39"/>
      <c r="AD591" s="39"/>
      <c r="AE591" s="39"/>
      <c r="AR591" s="239" t="s">
        <v>351</v>
      </c>
      <c r="AT591" s="239" t="s">
        <v>266</v>
      </c>
      <c r="AU591" s="239" t="s">
        <v>85</v>
      </c>
      <c r="AY591" s="18" t="s">
        <v>264</v>
      </c>
      <c r="BE591" s="240">
        <f>IF(N591="základní",J591,0)</f>
        <v>0</v>
      </c>
      <c r="BF591" s="240">
        <f>IF(N591="snížená",J591,0)</f>
        <v>0</v>
      </c>
      <c r="BG591" s="240">
        <f>IF(N591="zákl. přenesená",J591,0)</f>
        <v>0</v>
      </c>
      <c r="BH591" s="240">
        <f>IF(N591="sníž. přenesená",J591,0)</f>
        <v>0</v>
      </c>
      <c r="BI591" s="240">
        <f>IF(N591="nulová",J591,0)</f>
        <v>0</v>
      </c>
      <c r="BJ591" s="18" t="s">
        <v>83</v>
      </c>
      <c r="BK591" s="240">
        <f>ROUND(I591*H591,2)</f>
        <v>0</v>
      </c>
      <c r="BL591" s="18" t="s">
        <v>351</v>
      </c>
      <c r="BM591" s="239" t="s">
        <v>1074</v>
      </c>
    </row>
    <row r="592" s="2" customFormat="1">
      <c r="A592" s="39"/>
      <c r="B592" s="40"/>
      <c r="C592" s="41"/>
      <c r="D592" s="243" t="s">
        <v>339</v>
      </c>
      <c r="E592" s="41"/>
      <c r="F592" s="295" t="s">
        <v>1058</v>
      </c>
      <c r="G592" s="41"/>
      <c r="H592" s="41"/>
      <c r="I592" s="296"/>
      <c r="J592" s="41"/>
      <c r="K592" s="41"/>
      <c r="L592" s="45"/>
      <c r="M592" s="297"/>
      <c r="N592" s="298"/>
      <c r="O592" s="92"/>
      <c r="P592" s="92"/>
      <c r="Q592" s="92"/>
      <c r="R592" s="92"/>
      <c r="S592" s="92"/>
      <c r="T592" s="93"/>
      <c r="U592" s="39"/>
      <c r="V592" s="39"/>
      <c r="W592" s="39"/>
      <c r="X592" s="39"/>
      <c r="Y592" s="39"/>
      <c r="Z592" s="39"/>
      <c r="AA592" s="39"/>
      <c r="AB592" s="39"/>
      <c r="AC592" s="39"/>
      <c r="AD592" s="39"/>
      <c r="AE592" s="39"/>
      <c r="AT592" s="18" t="s">
        <v>339</v>
      </c>
      <c r="AU592" s="18" t="s">
        <v>85</v>
      </c>
    </row>
    <row r="593" s="2" customFormat="1" ht="16.5" customHeight="1">
      <c r="A593" s="39"/>
      <c r="B593" s="40"/>
      <c r="C593" s="228" t="s">
        <v>1075</v>
      </c>
      <c r="D593" s="228" t="s">
        <v>266</v>
      </c>
      <c r="E593" s="229" t="s">
        <v>1076</v>
      </c>
      <c r="F593" s="230" t="s">
        <v>1077</v>
      </c>
      <c r="G593" s="231" t="s">
        <v>1051</v>
      </c>
      <c r="H593" s="232">
        <v>1</v>
      </c>
      <c r="I593" s="233"/>
      <c r="J593" s="234">
        <f>ROUND(I593*H593,2)</f>
        <v>0</v>
      </c>
      <c r="K593" s="230" t="s">
        <v>298</v>
      </c>
      <c r="L593" s="45"/>
      <c r="M593" s="235" t="s">
        <v>1</v>
      </c>
      <c r="N593" s="236" t="s">
        <v>41</v>
      </c>
      <c r="O593" s="92"/>
      <c r="P593" s="237">
        <f>O593*H593</f>
        <v>0</v>
      </c>
      <c r="Q593" s="237">
        <v>0</v>
      </c>
      <c r="R593" s="237">
        <f>Q593*H593</f>
        <v>0</v>
      </c>
      <c r="S593" s="237">
        <v>0</v>
      </c>
      <c r="T593" s="238">
        <f>S593*H593</f>
        <v>0</v>
      </c>
      <c r="U593" s="39"/>
      <c r="V593" s="39"/>
      <c r="W593" s="39"/>
      <c r="X593" s="39"/>
      <c r="Y593" s="39"/>
      <c r="Z593" s="39"/>
      <c r="AA593" s="39"/>
      <c r="AB593" s="39"/>
      <c r="AC593" s="39"/>
      <c r="AD593" s="39"/>
      <c r="AE593" s="39"/>
      <c r="AR593" s="239" t="s">
        <v>351</v>
      </c>
      <c r="AT593" s="239" t="s">
        <v>266</v>
      </c>
      <c r="AU593" s="239" t="s">
        <v>85</v>
      </c>
      <c r="AY593" s="18" t="s">
        <v>264</v>
      </c>
      <c r="BE593" s="240">
        <f>IF(N593="základní",J593,0)</f>
        <v>0</v>
      </c>
      <c r="BF593" s="240">
        <f>IF(N593="snížená",J593,0)</f>
        <v>0</v>
      </c>
      <c r="BG593" s="240">
        <f>IF(N593="zákl. přenesená",J593,0)</f>
        <v>0</v>
      </c>
      <c r="BH593" s="240">
        <f>IF(N593="sníž. přenesená",J593,0)</f>
        <v>0</v>
      </c>
      <c r="BI593" s="240">
        <f>IF(N593="nulová",J593,0)</f>
        <v>0</v>
      </c>
      <c r="BJ593" s="18" t="s">
        <v>83</v>
      </c>
      <c r="BK593" s="240">
        <f>ROUND(I593*H593,2)</f>
        <v>0</v>
      </c>
      <c r="BL593" s="18" t="s">
        <v>351</v>
      </c>
      <c r="BM593" s="239" t="s">
        <v>1078</v>
      </c>
    </row>
    <row r="594" s="2" customFormat="1">
      <c r="A594" s="39"/>
      <c r="B594" s="40"/>
      <c r="C594" s="41"/>
      <c r="D594" s="243" t="s">
        <v>339</v>
      </c>
      <c r="E594" s="41"/>
      <c r="F594" s="295" t="s">
        <v>1058</v>
      </c>
      <c r="G594" s="41"/>
      <c r="H594" s="41"/>
      <c r="I594" s="296"/>
      <c r="J594" s="41"/>
      <c r="K594" s="41"/>
      <c r="L594" s="45"/>
      <c r="M594" s="297"/>
      <c r="N594" s="298"/>
      <c r="O594" s="92"/>
      <c r="P594" s="92"/>
      <c r="Q594" s="92"/>
      <c r="R594" s="92"/>
      <c r="S594" s="92"/>
      <c r="T594" s="93"/>
      <c r="U594" s="39"/>
      <c r="V594" s="39"/>
      <c r="W594" s="39"/>
      <c r="X594" s="39"/>
      <c r="Y594" s="39"/>
      <c r="Z594" s="39"/>
      <c r="AA594" s="39"/>
      <c r="AB594" s="39"/>
      <c r="AC594" s="39"/>
      <c r="AD594" s="39"/>
      <c r="AE594" s="39"/>
      <c r="AT594" s="18" t="s">
        <v>339</v>
      </c>
      <c r="AU594" s="18" t="s">
        <v>85</v>
      </c>
    </row>
    <row r="595" s="2" customFormat="1" ht="16.5" customHeight="1">
      <c r="A595" s="39"/>
      <c r="B595" s="40"/>
      <c r="C595" s="228" t="s">
        <v>1079</v>
      </c>
      <c r="D595" s="228" t="s">
        <v>266</v>
      </c>
      <c r="E595" s="229" t="s">
        <v>1080</v>
      </c>
      <c r="F595" s="230" t="s">
        <v>1077</v>
      </c>
      <c r="G595" s="231" t="s">
        <v>1051</v>
      </c>
      <c r="H595" s="232">
        <v>4</v>
      </c>
      <c r="I595" s="233"/>
      <c r="J595" s="234">
        <f>ROUND(I595*H595,2)</f>
        <v>0</v>
      </c>
      <c r="K595" s="230" t="s">
        <v>298</v>
      </c>
      <c r="L595" s="45"/>
      <c r="M595" s="235" t="s">
        <v>1</v>
      </c>
      <c r="N595" s="236" t="s">
        <v>41</v>
      </c>
      <c r="O595" s="92"/>
      <c r="P595" s="237">
        <f>O595*H595</f>
        <v>0</v>
      </c>
      <c r="Q595" s="237">
        <v>0</v>
      </c>
      <c r="R595" s="237">
        <f>Q595*H595</f>
        <v>0</v>
      </c>
      <c r="S595" s="237">
        <v>0</v>
      </c>
      <c r="T595" s="238">
        <f>S595*H595</f>
        <v>0</v>
      </c>
      <c r="U595" s="39"/>
      <c r="V595" s="39"/>
      <c r="W595" s="39"/>
      <c r="X595" s="39"/>
      <c r="Y595" s="39"/>
      <c r="Z595" s="39"/>
      <c r="AA595" s="39"/>
      <c r="AB595" s="39"/>
      <c r="AC595" s="39"/>
      <c r="AD595" s="39"/>
      <c r="AE595" s="39"/>
      <c r="AR595" s="239" t="s">
        <v>351</v>
      </c>
      <c r="AT595" s="239" t="s">
        <v>266</v>
      </c>
      <c r="AU595" s="239" t="s">
        <v>85</v>
      </c>
      <c r="AY595" s="18" t="s">
        <v>264</v>
      </c>
      <c r="BE595" s="240">
        <f>IF(N595="základní",J595,0)</f>
        <v>0</v>
      </c>
      <c r="BF595" s="240">
        <f>IF(N595="snížená",J595,0)</f>
        <v>0</v>
      </c>
      <c r="BG595" s="240">
        <f>IF(N595="zákl. přenesená",J595,0)</f>
        <v>0</v>
      </c>
      <c r="BH595" s="240">
        <f>IF(N595="sníž. přenesená",J595,0)</f>
        <v>0</v>
      </c>
      <c r="BI595" s="240">
        <f>IF(N595="nulová",J595,0)</f>
        <v>0</v>
      </c>
      <c r="BJ595" s="18" t="s">
        <v>83</v>
      </c>
      <c r="BK595" s="240">
        <f>ROUND(I595*H595,2)</f>
        <v>0</v>
      </c>
      <c r="BL595" s="18" t="s">
        <v>351</v>
      </c>
      <c r="BM595" s="239" t="s">
        <v>1081</v>
      </c>
    </row>
    <row r="596" s="2" customFormat="1">
      <c r="A596" s="39"/>
      <c r="B596" s="40"/>
      <c r="C596" s="41"/>
      <c r="D596" s="243" t="s">
        <v>339</v>
      </c>
      <c r="E596" s="41"/>
      <c r="F596" s="295" t="s">
        <v>1058</v>
      </c>
      <c r="G596" s="41"/>
      <c r="H596" s="41"/>
      <c r="I596" s="296"/>
      <c r="J596" s="41"/>
      <c r="K596" s="41"/>
      <c r="L596" s="45"/>
      <c r="M596" s="297"/>
      <c r="N596" s="298"/>
      <c r="O596" s="92"/>
      <c r="P596" s="92"/>
      <c r="Q596" s="92"/>
      <c r="R596" s="92"/>
      <c r="S596" s="92"/>
      <c r="T596" s="93"/>
      <c r="U596" s="39"/>
      <c r="V596" s="39"/>
      <c r="W596" s="39"/>
      <c r="X596" s="39"/>
      <c r="Y596" s="39"/>
      <c r="Z596" s="39"/>
      <c r="AA596" s="39"/>
      <c r="AB596" s="39"/>
      <c r="AC596" s="39"/>
      <c r="AD596" s="39"/>
      <c r="AE596" s="39"/>
      <c r="AT596" s="18" t="s">
        <v>339</v>
      </c>
      <c r="AU596" s="18" t="s">
        <v>85</v>
      </c>
    </row>
    <row r="597" s="2" customFormat="1" ht="16.5" customHeight="1">
      <c r="A597" s="39"/>
      <c r="B597" s="40"/>
      <c r="C597" s="228" t="s">
        <v>1082</v>
      </c>
      <c r="D597" s="228" t="s">
        <v>266</v>
      </c>
      <c r="E597" s="229" t="s">
        <v>1083</v>
      </c>
      <c r="F597" s="230" t="s">
        <v>1084</v>
      </c>
      <c r="G597" s="231" t="s">
        <v>1035</v>
      </c>
      <c r="H597" s="232">
        <v>14</v>
      </c>
      <c r="I597" s="233"/>
      <c r="J597" s="234">
        <f>ROUND(I597*H597,2)</f>
        <v>0</v>
      </c>
      <c r="K597" s="230" t="s">
        <v>298</v>
      </c>
      <c r="L597" s="45"/>
      <c r="M597" s="235" t="s">
        <v>1</v>
      </c>
      <c r="N597" s="236" t="s">
        <v>41</v>
      </c>
      <c r="O597" s="92"/>
      <c r="P597" s="237">
        <f>O597*H597</f>
        <v>0</v>
      </c>
      <c r="Q597" s="237">
        <v>0</v>
      </c>
      <c r="R597" s="237">
        <f>Q597*H597</f>
        <v>0</v>
      </c>
      <c r="S597" s="237">
        <v>0</v>
      </c>
      <c r="T597" s="238">
        <f>S597*H597</f>
        <v>0</v>
      </c>
      <c r="U597" s="39"/>
      <c r="V597" s="39"/>
      <c r="W597" s="39"/>
      <c r="X597" s="39"/>
      <c r="Y597" s="39"/>
      <c r="Z597" s="39"/>
      <c r="AA597" s="39"/>
      <c r="AB597" s="39"/>
      <c r="AC597" s="39"/>
      <c r="AD597" s="39"/>
      <c r="AE597" s="39"/>
      <c r="AR597" s="239" t="s">
        <v>351</v>
      </c>
      <c r="AT597" s="239" t="s">
        <v>266</v>
      </c>
      <c r="AU597" s="239" t="s">
        <v>85</v>
      </c>
      <c r="AY597" s="18" t="s">
        <v>264</v>
      </c>
      <c r="BE597" s="240">
        <f>IF(N597="základní",J597,0)</f>
        <v>0</v>
      </c>
      <c r="BF597" s="240">
        <f>IF(N597="snížená",J597,0)</f>
        <v>0</v>
      </c>
      <c r="BG597" s="240">
        <f>IF(N597="zákl. přenesená",J597,0)</f>
        <v>0</v>
      </c>
      <c r="BH597" s="240">
        <f>IF(N597="sníž. přenesená",J597,0)</f>
        <v>0</v>
      </c>
      <c r="BI597" s="240">
        <f>IF(N597="nulová",J597,0)</f>
        <v>0</v>
      </c>
      <c r="BJ597" s="18" t="s">
        <v>83</v>
      </c>
      <c r="BK597" s="240">
        <f>ROUND(I597*H597,2)</f>
        <v>0</v>
      </c>
      <c r="BL597" s="18" t="s">
        <v>351</v>
      </c>
      <c r="BM597" s="239" t="s">
        <v>1085</v>
      </c>
    </row>
    <row r="598" s="2" customFormat="1">
      <c r="A598" s="39"/>
      <c r="B598" s="40"/>
      <c r="C598" s="41"/>
      <c r="D598" s="243" t="s">
        <v>339</v>
      </c>
      <c r="E598" s="41"/>
      <c r="F598" s="295" t="s">
        <v>1086</v>
      </c>
      <c r="G598" s="41"/>
      <c r="H598" s="41"/>
      <c r="I598" s="296"/>
      <c r="J598" s="41"/>
      <c r="K598" s="41"/>
      <c r="L598" s="45"/>
      <c r="M598" s="297"/>
      <c r="N598" s="298"/>
      <c r="O598" s="92"/>
      <c r="P598" s="92"/>
      <c r="Q598" s="92"/>
      <c r="R598" s="92"/>
      <c r="S598" s="92"/>
      <c r="T598" s="93"/>
      <c r="U598" s="39"/>
      <c r="V598" s="39"/>
      <c r="W598" s="39"/>
      <c r="X598" s="39"/>
      <c r="Y598" s="39"/>
      <c r="Z598" s="39"/>
      <c r="AA598" s="39"/>
      <c r="AB598" s="39"/>
      <c r="AC598" s="39"/>
      <c r="AD598" s="39"/>
      <c r="AE598" s="39"/>
      <c r="AT598" s="18" t="s">
        <v>339</v>
      </c>
      <c r="AU598" s="18" t="s">
        <v>85</v>
      </c>
    </row>
    <row r="599" s="2" customFormat="1" ht="16.5" customHeight="1">
      <c r="A599" s="39"/>
      <c r="B599" s="40"/>
      <c r="C599" s="228" t="s">
        <v>1087</v>
      </c>
      <c r="D599" s="228" t="s">
        <v>266</v>
      </c>
      <c r="E599" s="229" t="s">
        <v>1088</v>
      </c>
      <c r="F599" s="230" t="s">
        <v>1089</v>
      </c>
      <c r="G599" s="231" t="s">
        <v>453</v>
      </c>
      <c r="H599" s="232">
        <v>80.400000000000006</v>
      </c>
      <c r="I599" s="233"/>
      <c r="J599" s="234">
        <f>ROUND(I599*H599,2)</f>
        <v>0</v>
      </c>
      <c r="K599" s="230" t="s">
        <v>270</v>
      </c>
      <c r="L599" s="45"/>
      <c r="M599" s="235" t="s">
        <v>1</v>
      </c>
      <c r="N599" s="236" t="s">
        <v>41</v>
      </c>
      <c r="O599" s="92"/>
      <c r="P599" s="237">
        <f>O599*H599</f>
        <v>0</v>
      </c>
      <c r="Q599" s="237">
        <v>0.00027999999999999998</v>
      </c>
      <c r="R599" s="237">
        <f>Q599*H599</f>
        <v>0.022512000000000001</v>
      </c>
      <c r="S599" s="237">
        <v>0</v>
      </c>
      <c r="T599" s="238">
        <f>S599*H599</f>
        <v>0</v>
      </c>
      <c r="U599" s="39"/>
      <c r="V599" s="39"/>
      <c r="W599" s="39"/>
      <c r="X599" s="39"/>
      <c r="Y599" s="39"/>
      <c r="Z599" s="39"/>
      <c r="AA599" s="39"/>
      <c r="AB599" s="39"/>
      <c r="AC599" s="39"/>
      <c r="AD599" s="39"/>
      <c r="AE599" s="39"/>
      <c r="AR599" s="239" t="s">
        <v>351</v>
      </c>
      <c r="AT599" s="239" t="s">
        <v>266</v>
      </c>
      <c r="AU599" s="239" t="s">
        <v>85</v>
      </c>
      <c r="AY599" s="18" t="s">
        <v>264</v>
      </c>
      <c r="BE599" s="240">
        <f>IF(N599="základní",J599,0)</f>
        <v>0</v>
      </c>
      <c r="BF599" s="240">
        <f>IF(N599="snížená",J599,0)</f>
        <v>0</v>
      </c>
      <c r="BG599" s="240">
        <f>IF(N599="zákl. přenesená",J599,0)</f>
        <v>0</v>
      </c>
      <c r="BH599" s="240">
        <f>IF(N599="sníž. přenesená",J599,0)</f>
        <v>0</v>
      </c>
      <c r="BI599" s="240">
        <f>IF(N599="nulová",J599,0)</f>
        <v>0</v>
      </c>
      <c r="BJ599" s="18" t="s">
        <v>83</v>
      </c>
      <c r="BK599" s="240">
        <f>ROUND(I599*H599,2)</f>
        <v>0</v>
      </c>
      <c r="BL599" s="18" t="s">
        <v>351</v>
      </c>
      <c r="BM599" s="239" t="s">
        <v>1090</v>
      </c>
    </row>
    <row r="600" s="2" customFormat="1">
      <c r="A600" s="39"/>
      <c r="B600" s="40"/>
      <c r="C600" s="41"/>
      <c r="D600" s="243" t="s">
        <v>339</v>
      </c>
      <c r="E600" s="41"/>
      <c r="F600" s="295" t="s">
        <v>1091</v>
      </c>
      <c r="G600" s="41"/>
      <c r="H600" s="41"/>
      <c r="I600" s="296"/>
      <c r="J600" s="41"/>
      <c r="K600" s="41"/>
      <c r="L600" s="45"/>
      <c r="M600" s="297"/>
      <c r="N600" s="298"/>
      <c r="O600" s="92"/>
      <c r="P600" s="92"/>
      <c r="Q600" s="92"/>
      <c r="R600" s="92"/>
      <c r="S600" s="92"/>
      <c r="T600" s="93"/>
      <c r="U600" s="39"/>
      <c r="V600" s="39"/>
      <c r="W600" s="39"/>
      <c r="X600" s="39"/>
      <c r="Y600" s="39"/>
      <c r="Z600" s="39"/>
      <c r="AA600" s="39"/>
      <c r="AB600" s="39"/>
      <c r="AC600" s="39"/>
      <c r="AD600" s="39"/>
      <c r="AE600" s="39"/>
      <c r="AT600" s="18" t="s">
        <v>339</v>
      </c>
      <c r="AU600" s="18" t="s">
        <v>85</v>
      </c>
    </row>
    <row r="601" s="2" customFormat="1" ht="16.5" customHeight="1">
      <c r="A601" s="39"/>
      <c r="B601" s="40"/>
      <c r="C601" s="228" t="s">
        <v>1092</v>
      </c>
      <c r="D601" s="228" t="s">
        <v>266</v>
      </c>
      <c r="E601" s="229" t="s">
        <v>1093</v>
      </c>
      <c r="F601" s="230" t="s">
        <v>1094</v>
      </c>
      <c r="G601" s="231" t="s">
        <v>983</v>
      </c>
      <c r="H601" s="299"/>
      <c r="I601" s="233"/>
      <c r="J601" s="234">
        <f>ROUND(I601*H601,2)</f>
        <v>0</v>
      </c>
      <c r="K601" s="230" t="s">
        <v>270</v>
      </c>
      <c r="L601" s="45"/>
      <c r="M601" s="235" t="s">
        <v>1</v>
      </c>
      <c r="N601" s="236" t="s">
        <v>41</v>
      </c>
      <c r="O601" s="92"/>
      <c r="P601" s="237">
        <f>O601*H601</f>
        <v>0</v>
      </c>
      <c r="Q601" s="237">
        <v>0</v>
      </c>
      <c r="R601" s="237">
        <f>Q601*H601</f>
        <v>0</v>
      </c>
      <c r="S601" s="237">
        <v>0</v>
      </c>
      <c r="T601" s="238">
        <f>S601*H601</f>
        <v>0</v>
      </c>
      <c r="U601" s="39"/>
      <c r="V601" s="39"/>
      <c r="W601" s="39"/>
      <c r="X601" s="39"/>
      <c r="Y601" s="39"/>
      <c r="Z601" s="39"/>
      <c r="AA601" s="39"/>
      <c r="AB601" s="39"/>
      <c r="AC601" s="39"/>
      <c r="AD601" s="39"/>
      <c r="AE601" s="39"/>
      <c r="AR601" s="239" t="s">
        <v>351</v>
      </c>
      <c r="AT601" s="239" t="s">
        <v>266</v>
      </c>
      <c r="AU601" s="239" t="s">
        <v>85</v>
      </c>
      <c r="AY601" s="18" t="s">
        <v>264</v>
      </c>
      <c r="BE601" s="240">
        <f>IF(N601="základní",J601,0)</f>
        <v>0</v>
      </c>
      <c r="BF601" s="240">
        <f>IF(N601="snížená",J601,0)</f>
        <v>0</v>
      </c>
      <c r="BG601" s="240">
        <f>IF(N601="zákl. přenesená",J601,0)</f>
        <v>0</v>
      </c>
      <c r="BH601" s="240">
        <f>IF(N601="sníž. přenesená",J601,0)</f>
        <v>0</v>
      </c>
      <c r="BI601" s="240">
        <f>IF(N601="nulová",J601,0)</f>
        <v>0</v>
      </c>
      <c r="BJ601" s="18" t="s">
        <v>83</v>
      </c>
      <c r="BK601" s="240">
        <f>ROUND(I601*H601,2)</f>
        <v>0</v>
      </c>
      <c r="BL601" s="18" t="s">
        <v>351</v>
      </c>
      <c r="BM601" s="239" t="s">
        <v>1095</v>
      </c>
    </row>
    <row r="602" s="12" customFormat="1" ht="22.8" customHeight="1">
      <c r="A602" s="12"/>
      <c r="B602" s="212"/>
      <c r="C602" s="213"/>
      <c r="D602" s="214" t="s">
        <v>75</v>
      </c>
      <c r="E602" s="226" t="s">
        <v>1096</v>
      </c>
      <c r="F602" s="226" t="s">
        <v>1097</v>
      </c>
      <c r="G602" s="213"/>
      <c r="H602" s="213"/>
      <c r="I602" s="216"/>
      <c r="J602" s="227">
        <f>BK602</f>
        <v>0</v>
      </c>
      <c r="K602" s="213"/>
      <c r="L602" s="218"/>
      <c r="M602" s="219"/>
      <c r="N602" s="220"/>
      <c r="O602" s="220"/>
      <c r="P602" s="221">
        <f>SUM(P603:P627)</f>
        <v>0</v>
      </c>
      <c r="Q602" s="220"/>
      <c r="R602" s="221">
        <f>SUM(R603:R627)</f>
        <v>0.607568</v>
      </c>
      <c r="S602" s="220"/>
      <c r="T602" s="222">
        <f>SUM(T603:T627)</f>
        <v>0</v>
      </c>
      <c r="U602" s="12"/>
      <c r="V602" s="12"/>
      <c r="W602" s="12"/>
      <c r="X602" s="12"/>
      <c r="Y602" s="12"/>
      <c r="Z602" s="12"/>
      <c r="AA602" s="12"/>
      <c r="AB602" s="12"/>
      <c r="AC602" s="12"/>
      <c r="AD602" s="12"/>
      <c r="AE602" s="12"/>
      <c r="AR602" s="223" t="s">
        <v>85</v>
      </c>
      <c r="AT602" s="224" t="s">
        <v>75</v>
      </c>
      <c r="AU602" s="224" t="s">
        <v>83</v>
      </c>
      <c r="AY602" s="223" t="s">
        <v>264</v>
      </c>
      <c r="BK602" s="225">
        <f>SUM(BK603:BK627)</f>
        <v>0</v>
      </c>
    </row>
    <row r="603" s="2" customFormat="1" ht="16.5" customHeight="1">
      <c r="A603" s="39"/>
      <c r="B603" s="40"/>
      <c r="C603" s="228" t="s">
        <v>1098</v>
      </c>
      <c r="D603" s="228" t="s">
        <v>266</v>
      </c>
      <c r="E603" s="229" t="s">
        <v>1099</v>
      </c>
      <c r="F603" s="230" t="s">
        <v>1100</v>
      </c>
      <c r="G603" s="231" t="s">
        <v>1101</v>
      </c>
      <c r="H603" s="232">
        <v>607.56799999999998</v>
      </c>
      <c r="I603" s="233"/>
      <c r="J603" s="234">
        <f>ROUND(I603*H603,2)</f>
        <v>0</v>
      </c>
      <c r="K603" s="230" t="s">
        <v>298</v>
      </c>
      <c r="L603" s="45"/>
      <c r="M603" s="235" t="s">
        <v>1</v>
      </c>
      <c r="N603" s="236" t="s">
        <v>41</v>
      </c>
      <c r="O603" s="92"/>
      <c r="P603" s="237">
        <f>O603*H603</f>
        <v>0</v>
      </c>
      <c r="Q603" s="237">
        <v>0.001</v>
      </c>
      <c r="R603" s="237">
        <f>Q603*H603</f>
        <v>0.607568</v>
      </c>
      <c r="S603" s="237">
        <v>0</v>
      </c>
      <c r="T603" s="238">
        <f>S603*H603</f>
        <v>0</v>
      </c>
      <c r="U603" s="39"/>
      <c r="V603" s="39"/>
      <c r="W603" s="39"/>
      <c r="X603" s="39"/>
      <c r="Y603" s="39"/>
      <c r="Z603" s="39"/>
      <c r="AA603" s="39"/>
      <c r="AB603" s="39"/>
      <c r="AC603" s="39"/>
      <c r="AD603" s="39"/>
      <c r="AE603" s="39"/>
      <c r="AR603" s="239" t="s">
        <v>351</v>
      </c>
      <c r="AT603" s="239" t="s">
        <v>266</v>
      </c>
      <c r="AU603" s="239" t="s">
        <v>85</v>
      </c>
      <c r="AY603" s="18" t="s">
        <v>264</v>
      </c>
      <c r="BE603" s="240">
        <f>IF(N603="základní",J603,0)</f>
        <v>0</v>
      </c>
      <c r="BF603" s="240">
        <f>IF(N603="snížená",J603,0)</f>
        <v>0</v>
      </c>
      <c r="BG603" s="240">
        <f>IF(N603="zákl. přenesená",J603,0)</f>
        <v>0</v>
      </c>
      <c r="BH603" s="240">
        <f>IF(N603="sníž. přenesená",J603,0)</f>
        <v>0</v>
      </c>
      <c r="BI603" s="240">
        <f>IF(N603="nulová",J603,0)</f>
        <v>0</v>
      </c>
      <c r="BJ603" s="18" t="s">
        <v>83</v>
      </c>
      <c r="BK603" s="240">
        <f>ROUND(I603*H603,2)</f>
        <v>0</v>
      </c>
      <c r="BL603" s="18" t="s">
        <v>351</v>
      </c>
      <c r="BM603" s="239" t="s">
        <v>1102</v>
      </c>
    </row>
    <row r="604" s="2" customFormat="1">
      <c r="A604" s="39"/>
      <c r="B604" s="40"/>
      <c r="C604" s="41"/>
      <c r="D604" s="243" t="s">
        <v>339</v>
      </c>
      <c r="E604" s="41"/>
      <c r="F604" s="295" t="s">
        <v>1103</v>
      </c>
      <c r="G604" s="41"/>
      <c r="H604" s="41"/>
      <c r="I604" s="296"/>
      <c r="J604" s="41"/>
      <c r="K604" s="41"/>
      <c r="L604" s="45"/>
      <c r="M604" s="297"/>
      <c r="N604" s="298"/>
      <c r="O604" s="92"/>
      <c r="P604" s="92"/>
      <c r="Q604" s="92"/>
      <c r="R604" s="92"/>
      <c r="S604" s="92"/>
      <c r="T604" s="93"/>
      <c r="U604" s="39"/>
      <c r="V604" s="39"/>
      <c r="W604" s="39"/>
      <c r="X604" s="39"/>
      <c r="Y604" s="39"/>
      <c r="Z604" s="39"/>
      <c r="AA604" s="39"/>
      <c r="AB604" s="39"/>
      <c r="AC604" s="39"/>
      <c r="AD604" s="39"/>
      <c r="AE604" s="39"/>
      <c r="AT604" s="18" t="s">
        <v>339</v>
      </c>
      <c r="AU604" s="18" t="s">
        <v>85</v>
      </c>
    </row>
    <row r="605" s="13" customFormat="1">
      <c r="A605" s="13"/>
      <c r="B605" s="241"/>
      <c r="C605" s="242"/>
      <c r="D605" s="243" t="s">
        <v>273</v>
      </c>
      <c r="E605" s="244" t="s">
        <v>1</v>
      </c>
      <c r="F605" s="245" t="s">
        <v>1104</v>
      </c>
      <c r="G605" s="242"/>
      <c r="H605" s="246">
        <v>607.56799999999998</v>
      </c>
      <c r="I605" s="247"/>
      <c r="J605" s="242"/>
      <c r="K605" s="242"/>
      <c r="L605" s="248"/>
      <c r="M605" s="249"/>
      <c r="N605" s="250"/>
      <c r="O605" s="250"/>
      <c r="P605" s="250"/>
      <c r="Q605" s="250"/>
      <c r="R605" s="250"/>
      <c r="S605" s="250"/>
      <c r="T605" s="251"/>
      <c r="U605" s="13"/>
      <c r="V605" s="13"/>
      <c r="W605" s="13"/>
      <c r="X605" s="13"/>
      <c r="Y605" s="13"/>
      <c r="Z605" s="13"/>
      <c r="AA605" s="13"/>
      <c r="AB605" s="13"/>
      <c r="AC605" s="13"/>
      <c r="AD605" s="13"/>
      <c r="AE605" s="13"/>
      <c r="AT605" s="252" t="s">
        <v>273</v>
      </c>
      <c r="AU605" s="252" t="s">
        <v>85</v>
      </c>
      <c r="AV605" s="13" t="s">
        <v>85</v>
      </c>
      <c r="AW605" s="13" t="s">
        <v>32</v>
      </c>
      <c r="AX605" s="13" t="s">
        <v>76</v>
      </c>
      <c r="AY605" s="252" t="s">
        <v>264</v>
      </c>
    </row>
    <row r="606" s="14" customFormat="1">
      <c r="A606" s="14"/>
      <c r="B606" s="253"/>
      <c r="C606" s="254"/>
      <c r="D606" s="243" t="s">
        <v>273</v>
      </c>
      <c r="E606" s="255" t="s">
        <v>1</v>
      </c>
      <c r="F606" s="256" t="s">
        <v>275</v>
      </c>
      <c r="G606" s="254"/>
      <c r="H606" s="257">
        <v>607.56799999999998</v>
      </c>
      <c r="I606" s="258"/>
      <c r="J606" s="254"/>
      <c r="K606" s="254"/>
      <c r="L606" s="259"/>
      <c r="M606" s="260"/>
      <c r="N606" s="261"/>
      <c r="O606" s="261"/>
      <c r="P606" s="261"/>
      <c r="Q606" s="261"/>
      <c r="R606" s="261"/>
      <c r="S606" s="261"/>
      <c r="T606" s="262"/>
      <c r="U606" s="14"/>
      <c r="V606" s="14"/>
      <c r="W606" s="14"/>
      <c r="X606" s="14"/>
      <c r="Y606" s="14"/>
      <c r="Z606" s="14"/>
      <c r="AA606" s="14"/>
      <c r="AB606" s="14"/>
      <c r="AC606" s="14"/>
      <c r="AD606" s="14"/>
      <c r="AE606" s="14"/>
      <c r="AT606" s="263" t="s">
        <v>273</v>
      </c>
      <c r="AU606" s="263" t="s">
        <v>85</v>
      </c>
      <c r="AV606" s="14" t="s">
        <v>271</v>
      </c>
      <c r="AW606" s="14" t="s">
        <v>32</v>
      </c>
      <c r="AX606" s="14" t="s">
        <v>83</v>
      </c>
      <c r="AY606" s="263" t="s">
        <v>264</v>
      </c>
    </row>
    <row r="607" s="2" customFormat="1" ht="16.5" customHeight="1">
      <c r="A607" s="39"/>
      <c r="B607" s="40"/>
      <c r="C607" s="228" t="s">
        <v>1105</v>
      </c>
      <c r="D607" s="228" t="s">
        <v>266</v>
      </c>
      <c r="E607" s="229" t="s">
        <v>1106</v>
      </c>
      <c r="F607" s="230" t="s">
        <v>1107</v>
      </c>
      <c r="G607" s="231" t="s">
        <v>1051</v>
      </c>
      <c r="H607" s="232">
        <v>1</v>
      </c>
      <c r="I607" s="233"/>
      <c r="J607" s="234">
        <f>ROUND(I607*H607,2)</f>
        <v>0</v>
      </c>
      <c r="K607" s="230" t="s">
        <v>298</v>
      </c>
      <c r="L607" s="45"/>
      <c r="M607" s="235" t="s">
        <v>1</v>
      </c>
      <c r="N607" s="236" t="s">
        <v>41</v>
      </c>
      <c r="O607" s="92"/>
      <c r="P607" s="237">
        <f>O607*H607</f>
        <v>0</v>
      </c>
      <c r="Q607" s="237">
        <v>0</v>
      </c>
      <c r="R607" s="237">
        <f>Q607*H607</f>
        <v>0</v>
      </c>
      <c r="S607" s="237">
        <v>0</v>
      </c>
      <c r="T607" s="238">
        <f>S607*H607</f>
        <v>0</v>
      </c>
      <c r="U607" s="39"/>
      <c r="V607" s="39"/>
      <c r="W607" s="39"/>
      <c r="X607" s="39"/>
      <c r="Y607" s="39"/>
      <c r="Z607" s="39"/>
      <c r="AA607" s="39"/>
      <c r="AB607" s="39"/>
      <c r="AC607" s="39"/>
      <c r="AD607" s="39"/>
      <c r="AE607" s="39"/>
      <c r="AR607" s="239" t="s">
        <v>351</v>
      </c>
      <c r="AT607" s="239" t="s">
        <v>266</v>
      </c>
      <c r="AU607" s="239" t="s">
        <v>85</v>
      </c>
      <c r="AY607" s="18" t="s">
        <v>264</v>
      </c>
      <c r="BE607" s="240">
        <f>IF(N607="základní",J607,0)</f>
        <v>0</v>
      </c>
      <c r="BF607" s="240">
        <f>IF(N607="snížená",J607,0)</f>
        <v>0</v>
      </c>
      <c r="BG607" s="240">
        <f>IF(N607="zákl. přenesená",J607,0)</f>
        <v>0</v>
      </c>
      <c r="BH607" s="240">
        <f>IF(N607="sníž. přenesená",J607,0)</f>
        <v>0</v>
      </c>
      <c r="BI607" s="240">
        <f>IF(N607="nulová",J607,0)</f>
        <v>0</v>
      </c>
      <c r="BJ607" s="18" t="s">
        <v>83</v>
      </c>
      <c r="BK607" s="240">
        <f>ROUND(I607*H607,2)</f>
        <v>0</v>
      </c>
      <c r="BL607" s="18" t="s">
        <v>351</v>
      </c>
      <c r="BM607" s="239" t="s">
        <v>1108</v>
      </c>
    </row>
    <row r="608" s="2" customFormat="1">
      <c r="A608" s="39"/>
      <c r="B608" s="40"/>
      <c r="C608" s="41"/>
      <c r="D608" s="243" t="s">
        <v>339</v>
      </c>
      <c r="E608" s="41"/>
      <c r="F608" s="295" t="s">
        <v>1109</v>
      </c>
      <c r="G608" s="41"/>
      <c r="H608" s="41"/>
      <c r="I608" s="296"/>
      <c r="J608" s="41"/>
      <c r="K608" s="41"/>
      <c r="L608" s="45"/>
      <c r="M608" s="297"/>
      <c r="N608" s="298"/>
      <c r="O608" s="92"/>
      <c r="P608" s="92"/>
      <c r="Q608" s="92"/>
      <c r="R608" s="92"/>
      <c r="S608" s="92"/>
      <c r="T608" s="93"/>
      <c r="U608" s="39"/>
      <c r="V608" s="39"/>
      <c r="W608" s="39"/>
      <c r="X608" s="39"/>
      <c r="Y608" s="39"/>
      <c r="Z608" s="39"/>
      <c r="AA608" s="39"/>
      <c r="AB608" s="39"/>
      <c r="AC608" s="39"/>
      <c r="AD608" s="39"/>
      <c r="AE608" s="39"/>
      <c r="AT608" s="18" t="s">
        <v>339</v>
      </c>
      <c r="AU608" s="18" t="s">
        <v>85</v>
      </c>
    </row>
    <row r="609" s="2" customFormat="1" ht="16.5" customHeight="1">
      <c r="A609" s="39"/>
      <c r="B609" s="40"/>
      <c r="C609" s="228" t="s">
        <v>1110</v>
      </c>
      <c r="D609" s="228" t="s">
        <v>266</v>
      </c>
      <c r="E609" s="229" t="s">
        <v>1111</v>
      </c>
      <c r="F609" s="230" t="s">
        <v>1112</v>
      </c>
      <c r="G609" s="231" t="s">
        <v>1051</v>
      </c>
      <c r="H609" s="232">
        <v>2</v>
      </c>
      <c r="I609" s="233"/>
      <c r="J609" s="234">
        <f>ROUND(I609*H609,2)</f>
        <v>0</v>
      </c>
      <c r="K609" s="230" t="s">
        <v>298</v>
      </c>
      <c r="L609" s="45"/>
      <c r="M609" s="235" t="s">
        <v>1</v>
      </c>
      <c r="N609" s="236" t="s">
        <v>41</v>
      </c>
      <c r="O609" s="92"/>
      <c r="P609" s="237">
        <f>O609*H609</f>
        <v>0</v>
      </c>
      <c r="Q609" s="237">
        <v>0</v>
      </c>
      <c r="R609" s="237">
        <f>Q609*H609</f>
        <v>0</v>
      </c>
      <c r="S609" s="237">
        <v>0</v>
      </c>
      <c r="T609" s="238">
        <f>S609*H609</f>
        <v>0</v>
      </c>
      <c r="U609" s="39"/>
      <c r="V609" s="39"/>
      <c r="W609" s="39"/>
      <c r="X609" s="39"/>
      <c r="Y609" s="39"/>
      <c r="Z609" s="39"/>
      <c r="AA609" s="39"/>
      <c r="AB609" s="39"/>
      <c r="AC609" s="39"/>
      <c r="AD609" s="39"/>
      <c r="AE609" s="39"/>
      <c r="AR609" s="239" t="s">
        <v>351</v>
      </c>
      <c r="AT609" s="239" t="s">
        <v>266</v>
      </c>
      <c r="AU609" s="239" t="s">
        <v>85</v>
      </c>
      <c r="AY609" s="18" t="s">
        <v>264</v>
      </c>
      <c r="BE609" s="240">
        <f>IF(N609="základní",J609,0)</f>
        <v>0</v>
      </c>
      <c r="BF609" s="240">
        <f>IF(N609="snížená",J609,0)</f>
        <v>0</v>
      </c>
      <c r="BG609" s="240">
        <f>IF(N609="zákl. přenesená",J609,0)</f>
        <v>0</v>
      </c>
      <c r="BH609" s="240">
        <f>IF(N609="sníž. přenesená",J609,0)</f>
        <v>0</v>
      </c>
      <c r="BI609" s="240">
        <f>IF(N609="nulová",J609,0)</f>
        <v>0</v>
      </c>
      <c r="BJ609" s="18" t="s">
        <v>83</v>
      </c>
      <c r="BK609" s="240">
        <f>ROUND(I609*H609,2)</f>
        <v>0</v>
      </c>
      <c r="BL609" s="18" t="s">
        <v>351</v>
      </c>
      <c r="BM609" s="239" t="s">
        <v>1113</v>
      </c>
    </row>
    <row r="610" s="2" customFormat="1">
      <c r="A610" s="39"/>
      <c r="B610" s="40"/>
      <c r="C610" s="41"/>
      <c r="D610" s="243" t="s">
        <v>339</v>
      </c>
      <c r="E610" s="41"/>
      <c r="F610" s="295" t="s">
        <v>1109</v>
      </c>
      <c r="G610" s="41"/>
      <c r="H610" s="41"/>
      <c r="I610" s="296"/>
      <c r="J610" s="41"/>
      <c r="K610" s="41"/>
      <c r="L610" s="45"/>
      <c r="M610" s="297"/>
      <c r="N610" s="298"/>
      <c r="O610" s="92"/>
      <c r="P610" s="92"/>
      <c r="Q610" s="92"/>
      <c r="R610" s="92"/>
      <c r="S610" s="92"/>
      <c r="T610" s="93"/>
      <c r="U610" s="39"/>
      <c r="V610" s="39"/>
      <c r="W610" s="39"/>
      <c r="X610" s="39"/>
      <c r="Y610" s="39"/>
      <c r="Z610" s="39"/>
      <c r="AA610" s="39"/>
      <c r="AB610" s="39"/>
      <c r="AC610" s="39"/>
      <c r="AD610" s="39"/>
      <c r="AE610" s="39"/>
      <c r="AT610" s="18" t="s">
        <v>339</v>
      </c>
      <c r="AU610" s="18" t="s">
        <v>85</v>
      </c>
    </row>
    <row r="611" s="2" customFormat="1" ht="16.5" customHeight="1">
      <c r="A611" s="39"/>
      <c r="B611" s="40"/>
      <c r="C611" s="228" t="s">
        <v>1114</v>
      </c>
      <c r="D611" s="228" t="s">
        <v>266</v>
      </c>
      <c r="E611" s="229" t="s">
        <v>1115</v>
      </c>
      <c r="F611" s="230" t="s">
        <v>1116</v>
      </c>
      <c r="G611" s="231" t="s">
        <v>1051</v>
      </c>
      <c r="H611" s="232">
        <v>4</v>
      </c>
      <c r="I611" s="233"/>
      <c r="J611" s="234">
        <f>ROUND(I611*H611,2)</f>
        <v>0</v>
      </c>
      <c r="K611" s="230" t="s">
        <v>298</v>
      </c>
      <c r="L611" s="45"/>
      <c r="M611" s="235" t="s">
        <v>1</v>
      </c>
      <c r="N611" s="236" t="s">
        <v>41</v>
      </c>
      <c r="O611" s="92"/>
      <c r="P611" s="237">
        <f>O611*H611</f>
        <v>0</v>
      </c>
      <c r="Q611" s="237">
        <v>0</v>
      </c>
      <c r="R611" s="237">
        <f>Q611*H611</f>
        <v>0</v>
      </c>
      <c r="S611" s="237">
        <v>0</v>
      </c>
      <c r="T611" s="238">
        <f>S611*H611</f>
        <v>0</v>
      </c>
      <c r="U611" s="39"/>
      <c r="V611" s="39"/>
      <c r="W611" s="39"/>
      <c r="X611" s="39"/>
      <c r="Y611" s="39"/>
      <c r="Z611" s="39"/>
      <c r="AA611" s="39"/>
      <c r="AB611" s="39"/>
      <c r="AC611" s="39"/>
      <c r="AD611" s="39"/>
      <c r="AE611" s="39"/>
      <c r="AR611" s="239" t="s">
        <v>351</v>
      </c>
      <c r="AT611" s="239" t="s">
        <v>266</v>
      </c>
      <c r="AU611" s="239" t="s">
        <v>85</v>
      </c>
      <c r="AY611" s="18" t="s">
        <v>264</v>
      </c>
      <c r="BE611" s="240">
        <f>IF(N611="základní",J611,0)</f>
        <v>0</v>
      </c>
      <c r="BF611" s="240">
        <f>IF(N611="snížená",J611,0)</f>
        <v>0</v>
      </c>
      <c r="BG611" s="240">
        <f>IF(N611="zákl. přenesená",J611,0)</f>
        <v>0</v>
      </c>
      <c r="BH611" s="240">
        <f>IF(N611="sníž. přenesená",J611,0)</f>
        <v>0</v>
      </c>
      <c r="BI611" s="240">
        <f>IF(N611="nulová",J611,0)</f>
        <v>0</v>
      </c>
      <c r="BJ611" s="18" t="s">
        <v>83</v>
      </c>
      <c r="BK611" s="240">
        <f>ROUND(I611*H611,2)</f>
        <v>0</v>
      </c>
      <c r="BL611" s="18" t="s">
        <v>351</v>
      </c>
      <c r="BM611" s="239" t="s">
        <v>1117</v>
      </c>
    </row>
    <row r="612" s="2" customFormat="1">
      <c r="A612" s="39"/>
      <c r="B612" s="40"/>
      <c r="C612" s="41"/>
      <c r="D612" s="243" t="s">
        <v>339</v>
      </c>
      <c r="E612" s="41"/>
      <c r="F612" s="295" t="s">
        <v>1109</v>
      </c>
      <c r="G612" s="41"/>
      <c r="H612" s="41"/>
      <c r="I612" s="296"/>
      <c r="J612" s="41"/>
      <c r="K612" s="41"/>
      <c r="L612" s="45"/>
      <c r="M612" s="297"/>
      <c r="N612" s="298"/>
      <c r="O612" s="92"/>
      <c r="P612" s="92"/>
      <c r="Q612" s="92"/>
      <c r="R612" s="92"/>
      <c r="S612" s="92"/>
      <c r="T612" s="93"/>
      <c r="U612" s="39"/>
      <c r="V612" s="39"/>
      <c r="W612" s="39"/>
      <c r="X612" s="39"/>
      <c r="Y612" s="39"/>
      <c r="Z612" s="39"/>
      <c r="AA612" s="39"/>
      <c r="AB612" s="39"/>
      <c r="AC612" s="39"/>
      <c r="AD612" s="39"/>
      <c r="AE612" s="39"/>
      <c r="AT612" s="18" t="s">
        <v>339</v>
      </c>
      <c r="AU612" s="18" t="s">
        <v>85</v>
      </c>
    </row>
    <row r="613" s="2" customFormat="1" ht="16.5" customHeight="1">
      <c r="A613" s="39"/>
      <c r="B613" s="40"/>
      <c r="C613" s="228" t="s">
        <v>1118</v>
      </c>
      <c r="D613" s="228" t="s">
        <v>266</v>
      </c>
      <c r="E613" s="229" t="s">
        <v>1119</v>
      </c>
      <c r="F613" s="230" t="s">
        <v>1120</v>
      </c>
      <c r="G613" s="231" t="s">
        <v>1051</v>
      </c>
      <c r="H613" s="232">
        <v>1</v>
      </c>
      <c r="I613" s="233"/>
      <c r="J613" s="234">
        <f>ROUND(I613*H613,2)</f>
        <v>0</v>
      </c>
      <c r="K613" s="230" t="s">
        <v>298</v>
      </c>
      <c r="L613" s="45"/>
      <c r="M613" s="235" t="s">
        <v>1</v>
      </c>
      <c r="N613" s="236" t="s">
        <v>41</v>
      </c>
      <c r="O613" s="92"/>
      <c r="P613" s="237">
        <f>O613*H613</f>
        <v>0</v>
      </c>
      <c r="Q613" s="237">
        <v>0</v>
      </c>
      <c r="R613" s="237">
        <f>Q613*H613</f>
        <v>0</v>
      </c>
      <c r="S613" s="237">
        <v>0</v>
      </c>
      <c r="T613" s="238">
        <f>S613*H613</f>
        <v>0</v>
      </c>
      <c r="U613" s="39"/>
      <c r="V613" s="39"/>
      <c r="W613" s="39"/>
      <c r="X613" s="39"/>
      <c r="Y613" s="39"/>
      <c r="Z613" s="39"/>
      <c r="AA613" s="39"/>
      <c r="AB613" s="39"/>
      <c r="AC613" s="39"/>
      <c r="AD613" s="39"/>
      <c r="AE613" s="39"/>
      <c r="AR613" s="239" t="s">
        <v>351</v>
      </c>
      <c r="AT613" s="239" t="s">
        <v>266</v>
      </c>
      <c r="AU613" s="239" t="s">
        <v>85</v>
      </c>
      <c r="AY613" s="18" t="s">
        <v>264</v>
      </c>
      <c r="BE613" s="240">
        <f>IF(N613="základní",J613,0)</f>
        <v>0</v>
      </c>
      <c r="BF613" s="240">
        <f>IF(N613="snížená",J613,0)</f>
        <v>0</v>
      </c>
      <c r="BG613" s="240">
        <f>IF(N613="zákl. přenesená",J613,0)</f>
        <v>0</v>
      </c>
      <c r="BH613" s="240">
        <f>IF(N613="sníž. přenesená",J613,0)</f>
        <v>0</v>
      </c>
      <c r="BI613" s="240">
        <f>IF(N613="nulová",J613,0)</f>
        <v>0</v>
      </c>
      <c r="BJ613" s="18" t="s">
        <v>83</v>
      </c>
      <c r="BK613" s="240">
        <f>ROUND(I613*H613,2)</f>
        <v>0</v>
      </c>
      <c r="BL613" s="18" t="s">
        <v>351</v>
      </c>
      <c r="BM613" s="239" t="s">
        <v>1121</v>
      </c>
    </row>
    <row r="614" s="2" customFormat="1">
      <c r="A614" s="39"/>
      <c r="B614" s="40"/>
      <c r="C614" s="41"/>
      <c r="D614" s="243" t="s">
        <v>339</v>
      </c>
      <c r="E614" s="41"/>
      <c r="F614" s="295" t="s">
        <v>1122</v>
      </c>
      <c r="G614" s="41"/>
      <c r="H614" s="41"/>
      <c r="I614" s="296"/>
      <c r="J614" s="41"/>
      <c r="K614" s="41"/>
      <c r="L614" s="45"/>
      <c r="M614" s="297"/>
      <c r="N614" s="298"/>
      <c r="O614" s="92"/>
      <c r="P614" s="92"/>
      <c r="Q614" s="92"/>
      <c r="R614" s="92"/>
      <c r="S614" s="92"/>
      <c r="T614" s="93"/>
      <c r="U614" s="39"/>
      <c r="V614" s="39"/>
      <c r="W614" s="39"/>
      <c r="X614" s="39"/>
      <c r="Y614" s="39"/>
      <c r="Z614" s="39"/>
      <c r="AA614" s="39"/>
      <c r="AB614" s="39"/>
      <c r="AC614" s="39"/>
      <c r="AD614" s="39"/>
      <c r="AE614" s="39"/>
      <c r="AT614" s="18" t="s">
        <v>339</v>
      </c>
      <c r="AU614" s="18" t="s">
        <v>85</v>
      </c>
    </row>
    <row r="615" s="2" customFormat="1" ht="24.15" customHeight="1">
      <c r="A615" s="39"/>
      <c r="B615" s="40"/>
      <c r="C615" s="228" t="s">
        <v>1123</v>
      </c>
      <c r="D615" s="228" t="s">
        <v>266</v>
      </c>
      <c r="E615" s="229" t="s">
        <v>1124</v>
      </c>
      <c r="F615" s="230" t="s">
        <v>1125</v>
      </c>
      <c r="G615" s="231" t="s">
        <v>1051</v>
      </c>
      <c r="H615" s="232">
        <v>2</v>
      </c>
      <c r="I615" s="233"/>
      <c r="J615" s="234">
        <f>ROUND(I615*H615,2)</f>
        <v>0</v>
      </c>
      <c r="K615" s="230" t="s">
        <v>298</v>
      </c>
      <c r="L615" s="45"/>
      <c r="M615" s="235" t="s">
        <v>1</v>
      </c>
      <c r="N615" s="236" t="s">
        <v>41</v>
      </c>
      <c r="O615" s="92"/>
      <c r="P615" s="237">
        <f>O615*H615</f>
        <v>0</v>
      </c>
      <c r="Q615" s="237">
        <v>0</v>
      </c>
      <c r="R615" s="237">
        <f>Q615*H615</f>
        <v>0</v>
      </c>
      <c r="S615" s="237">
        <v>0</v>
      </c>
      <c r="T615" s="238">
        <f>S615*H615</f>
        <v>0</v>
      </c>
      <c r="U615" s="39"/>
      <c r="V615" s="39"/>
      <c r="W615" s="39"/>
      <c r="X615" s="39"/>
      <c r="Y615" s="39"/>
      <c r="Z615" s="39"/>
      <c r="AA615" s="39"/>
      <c r="AB615" s="39"/>
      <c r="AC615" s="39"/>
      <c r="AD615" s="39"/>
      <c r="AE615" s="39"/>
      <c r="AR615" s="239" t="s">
        <v>351</v>
      </c>
      <c r="AT615" s="239" t="s">
        <v>266</v>
      </c>
      <c r="AU615" s="239" t="s">
        <v>85</v>
      </c>
      <c r="AY615" s="18" t="s">
        <v>264</v>
      </c>
      <c r="BE615" s="240">
        <f>IF(N615="základní",J615,0)</f>
        <v>0</v>
      </c>
      <c r="BF615" s="240">
        <f>IF(N615="snížená",J615,0)</f>
        <v>0</v>
      </c>
      <c r="BG615" s="240">
        <f>IF(N615="zákl. přenesená",J615,0)</f>
        <v>0</v>
      </c>
      <c r="BH615" s="240">
        <f>IF(N615="sníž. přenesená",J615,0)</f>
        <v>0</v>
      </c>
      <c r="BI615" s="240">
        <f>IF(N615="nulová",J615,0)</f>
        <v>0</v>
      </c>
      <c r="BJ615" s="18" t="s">
        <v>83</v>
      </c>
      <c r="BK615" s="240">
        <f>ROUND(I615*H615,2)</f>
        <v>0</v>
      </c>
      <c r="BL615" s="18" t="s">
        <v>351</v>
      </c>
      <c r="BM615" s="239" t="s">
        <v>1126</v>
      </c>
    </row>
    <row r="616" s="2" customFormat="1">
      <c r="A616" s="39"/>
      <c r="B616" s="40"/>
      <c r="C616" s="41"/>
      <c r="D616" s="243" t="s">
        <v>339</v>
      </c>
      <c r="E616" s="41"/>
      <c r="F616" s="295" t="s">
        <v>1122</v>
      </c>
      <c r="G616" s="41"/>
      <c r="H616" s="41"/>
      <c r="I616" s="296"/>
      <c r="J616" s="41"/>
      <c r="K616" s="41"/>
      <c r="L616" s="45"/>
      <c r="M616" s="297"/>
      <c r="N616" s="298"/>
      <c r="O616" s="92"/>
      <c r="P616" s="92"/>
      <c r="Q616" s="92"/>
      <c r="R616" s="92"/>
      <c r="S616" s="92"/>
      <c r="T616" s="93"/>
      <c r="U616" s="39"/>
      <c r="V616" s="39"/>
      <c r="W616" s="39"/>
      <c r="X616" s="39"/>
      <c r="Y616" s="39"/>
      <c r="Z616" s="39"/>
      <c r="AA616" s="39"/>
      <c r="AB616" s="39"/>
      <c r="AC616" s="39"/>
      <c r="AD616" s="39"/>
      <c r="AE616" s="39"/>
      <c r="AT616" s="18" t="s">
        <v>339</v>
      </c>
      <c r="AU616" s="18" t="s">
        <v>85</v>
      </c>
    </row>
    <row r="617" s="2" customFormat="1" ht="16.5" customHeight="1">
      <c r="A617" s="39"/>
      <c r="B617" s="40"/>
      <c r="C617" s="228" t="s">
        <v>1127</v>
      </c>
      <c r="D617" s="228" t="s">
        <v>266</v>
      </c>
      <c r="E617" s="229" t="s">
        <v>1128</v>
      </c>
      <c r="F617" s="230" t="s">
        <v>1129</v>
      </c>
      <c r="G617" s="231" t="s">
        <v>1051</v>
      </c>
      <c r="H617" s="232">
        <v>1</v>
      </c>
      <c r="I617" s="233"/>
      <c r="J617" s="234">
        <f>ROUND(I617*H617,2)</f>
        <v>0</v>
      </c>
      <c r="K617" s="230" t="s">
        <v>298</v>
      </c>
      <c r="L617" s="45"/>
      <c r="M617" s="235" t="s">
        <v>1</v>
      </c>
      <c r="N617" s="236" t="s">
        <v>41</v>
      </c>
      <c r="O617" s="92"/>
      <c r="P617" s="237">
        <f>O617*H617</f>
        <v>0</v>
      </c>
      <c r="Q617" s="237">
        <v>0</v>
      </c>
      <c r="R617" s="237">
        <f>Q617*H617</f>
        <v>0</v>
      </c>
      <c r="S617" s="237">
        <v>0</v>
      </c>
      <c r="T617" s="238">
        <f>S617*H617</f>
        <v>0</v>
      </c>
      <c r="U617" s="39"/>
      <c r="V617" s="39"/>
      <c r="W617" s="39"/>
      <c r="X617" s="39"/>
      <c r="Y617" s="39"/>
      <c r="Z617" s="39"/>
      <c r="AA617" s="39"/>
      <c r="AB617" s="39"/>
      <c r="AC617" s="39"/>
      <c r="AD617" s="39"/>
      <c r="AE617" s="39"/>
      <c r="AR617" s="239" t="s">
        <v>351</v>
      </c>
      <c r="AT617" s="239" t="s">
        <v>266</v>
      </c>
      <c r="AU617" s="239" t="s">
        <v>85</v>
      </c>
      <c r="AY617" s="18" t="s">
        <v>264</v>
      </c>
      <c r="BE617" s="240">
        <f>IF(N617="základní",J617,0)</f>
        <v>0</v>
      </c>
      <c r="BF617" s="240">
        <f>IF(N617="snížená",J617,0)</f>
        <v>0</v>
      </c>
      <c r="BG617" s="240">
        <f>IF(N617="zákl. přenesená",J617,0)</f>
        <v>0</v>
      </c>
      <c r="BH617" s="240">
        <f>IF(N617="sníž. přenesená",J617,0)</f>
        <v>0</v>
      </c>
      <c r="BI617" s="240">
        <f>IF(N617="nulová",J617,0)</f>
        <v>0</v>
      </c>
      <c r="BJ617" s="18" t="s">
        <v>83</v>
      </c>
      <c r="BK617" s="240">
        <f>ROUND(I617*H617,2)</f>
        <v>0</v>
      </c>
      <c r="BL617" s="18" t="s">
        <v>351</v>
      </c>
      <c r="BM617" s="239" t="s">
        <v>1130</v>
      </c>
    </row>
    <row r="618" s="2" customFormat="1">
      <c r="A618" s="39"/>
      <c r="B618" s="40"/>
      <c r="C618" s="41"/>
      <c r="D618" s="243" t="s">
        <v>339</v>
      </c>
      <c r="E618" s="41"/>
      <c r="F618" s="295" t="s">
        <v>1122</v>
      </c>
      <c r="G618" s="41"/>
      <c r="H618" s="41"/>
      <c r="I618" s="296"/>
      <c r="J618" s="41"/>
      <c r="K618" s="41"/>
      <c r="L618" s="45"/>
      <c r="M618" s="297"/>
      <c r="N618" s="298"/>
      <c r="O618" s="92"/>
      <c r="P618" s="92"/>
      <c r="Q618" s="92"/>
      <c r="R618" s="92"/>
      <c r="S618" s="92"/>
      <c r="T618" s="93"/>
      <c r="U618" s="39"/>
      <c r="V618" s="39"/>
      <c r="W618" s="39"/>
      <c r="X618" s="39"/>
      <c r="Y618" s="39"/>
      <c r="Z618" s="39"/>
      <c r="AA618" s="39"/>
      <c r="AB618" s="39"/>
      <c r="AC618" s="39"/>
      <c r="AD618" s="39"/>
      <c r="AE618" s="39"/>
      <c r="AT618" s="18" t="s">
        <v>339</v>
      </c>
      <c r="AU618" s="18" t="s">
        <v>85</v>
      </c>
    </row>
    <row r="619" s="2" customFormat="1" ht="24.15" customHeight="1">
      <c r="A619" s="39"/>
      <c r="B619" s="40"/>
      <c r="C619" s="228" t="s">
        <v>1131</v>
      </c>
      <c r="D619" s="228" t="s">
        <v>266</v>
      </c>
      <c r="E619" s="229" t="s">
        <v>1132</v>
      </c>
      <c r="F619" s="230" t="s">
        <v>1133</v>
      </c>
      <c r="G619" s="231" t="s">
        <v>1051</v>
      </c>
      <c r="H619" s="232">
        <v>1</v>
      </c>
      <c r="I619" s="233"/>
      <c r="J619" s="234">
        <f>ROUND(I619*H619,2)</f>
        <v>0</v>
      </c>
      <c r="K619" s="230" t="s">
        <v>298</v>
      </c>
      <c r="L619" s="45"/>
      <c r="M619" s="235" t="s">
        <v>1</v>
      </c>
      <c r="N619" s="236" t="s">
        <v>41</v>
      </c>
      <c r="O619" s="92"/>
      <c r="P619" s="237">
        <f>O619*H619</f>
        <v>0</v>
      </c>
      <c r="Q619" s="237">
        <v>0</v>
      </c>
      <c r="R619" s="237">
        <f>Q619*H619</f>
        <v>0</v>
      </c>
      <c r="S619" s="237">
        <v>0</v>
      </c>
      <c r="T619" s="238">
        <f>S619*H619</f>
        <v>0</v>
      </c>
      <c r="U619" s="39"/>
      <c r="V619" s="39"/>
      <c r="W619" s="39"/>
      <c r="X619" s="39"/>
      <c r="Y619" s="39"/>
      <c r="Z619" s="39"/>
      <c r="AA619" s="39"/>
      <c r="AB619" s="39"/>
      <c r="AC619" s="39"/>
      <c r="AD619" s="39"/>
      <c r="AE619" s="39"/>
      <c r="AR619" s="239" t="s">
        <v>351</v>
      </c>
      <c r="AT619" s="239" t="s">
        <v>266</v>
      </c>
      <c r="AU619" s="239" t="s">
        <v>85</v>
      </c>
      <c r="AY619" s="18" t="s">
        <v>264</v>
      </c>
      <c r="BE619" s="240">
        <f>IF(N619="základní",J619,0)</f>
        <v>0</v>
      </c>
      <c r="BF619" s="240">
        <f>IF(N619="snížená",J619,0)</f>
        <v>0</v>
      </c>
      <c r="BG619" s="240">
        <f>IF(N619="zákl. přenesená",J619,0)</f>
        <v>0</v>
      </c>
      <c r="BH619" s="240">
        <f>IF(N619="sníž. přenesená",J619,0)</f>
        <v>0</v>
      </c>
      <c r="BI619" s="240">
        <f>IF(N619="nulová",J619,0)</f>
        <v>0</v>
      </c>
      <c r="BJ619" s="18" t="s">
        <v>83</v>
      </c>
      <c r="BK619" s="240">
        <f>ROUND(I619*H619,2)</f>
        <v>0</v>
      </c>
      <c r="BL619" s="18" t="s">
        <v>351</v>
      </c>
      <c r="BM619" s="239" t="s">
        <v>1134</v>
      </c>
    </row>
    <row r="620" s="2" customFormat="1">
      <c r="A620" s="39"/>
      <c r="B620" s="40"/>
      <c r="C620" s="41"/>
      <c r="D620" s="243" t="s">
        <v>339</v>
      </c>
      <c r="E620" s="41"/>
      <c r="F620" s="295" t="s">
        <v>1135</v>
      </c>
      <c r="G620" s="41"/>
      <c r="H620" s="41"/>
      <c r="I620" s="296"/>
      <c r="J620" s="41"/>
      <c r="K620" s="41"/>
      <c r="L620" s="45"/>
      <c r="M620" s="297"/>
      <c r="N620" s="298"/>
      <c r="O620" s="92"/>
      <c r="P620" s="92"/>
      <c r="Q620" s="92"/>
      <c r="R620" s="92"/>
      <c r="S620" s="92"/>
      <c r="T620" s="93"/>
      <c r="U620" s="39"/>
      <c r="V620" s="39"/>
      <c r="W620" s="39"/>
      <c r="X620" s="39"/>
      <c r="Y620" s="39"/>
      <c r="Z620" s="39"/>
      <c r="AA620" s="39"/>
      <c r="AB620" s="39"/>
      <c r="AC620" s="39"/>
      <c r="AD620" s="39"/>
      <c r="AE620" s="39"/>
      <c r="AT620" s="18" t="s">
        <v>339</v>
      </c>
      <c r="AU620" s="18" t="s">
        <v>85</v>
      </c>
    </row>
    <row r="621" s="2" customFormat="1" ht="16.5" customHeight="1">
      <c r="A621" s="39"/>
      <c r="B621" s="40"/>
      <c r="C621" s="228" t="s">
        <v>1136</v>
      </c>
      <c r="D621" s="228" t="s">
        <v>266</v>
      </c>
      <c r="E621" s="229" t="s">
        <v>1137</v>
      </c>
      <c r="F621" s="230" t="s">
        <v>1138</v>
      </c>
      <c r="G621" s="231" t="s">
        <v>1051</v>
      </c>
      <c r="H621" s="232">
        <v>1</v>
      </c>
      <c r="I621" s="233"/>
      <c r="J621" s="234">
        <f>ROUND(I621*H621,2)</f>
        <v>0</v>
      </c>
      <c r="K621" s="230" t="s">
        <v>298</v>
      </c>
      <c r="L621" s="45"/>
      <c r="M621" s="235" t="s">
        <v>1</v>
      </c>
      <c r="N621" s="236" t="s">
        <v>41</v>
      </c>
      <c r="O621" s="92"/>
      <c r="P621" s="237">
        <f>O621*H621</f>
        <v>0</v>
      </c>
      <c r="Q621" s="237">
        <v>0</v>
      </c>
      <c r="R621" s="237">
        <f>Q621*H621</f>
        <v>0</v>
      </c>
      <c r="S621" s="237">
        <v>0</v>
      </c>
      <c r="T621" s="238">
        <f>S621*H621</f>
        <v>0</v>
      </c>
      <c r="U621" s="39"/>
      <c r="V621" s="39"/>
      <c r="W621" s="39"/>
      <c r="X621" s="39"/>
      <c r="Y621" s="39"/>
      <c r="Z621" s="39"/>
      <c r="AA621" s="39"/>
      <c r="AB621" s="39"/>
      <c r="AC621" s="39"/>
      <c r="AD621" s="39"/>
      <c r="AE621" s="39"/>
      <c r="AR621" s="239" t="s">
        <v>351</v>
      </c>
      <c r="AT621" s="239" t="s">
        <v>266</v>
      </c>
      <c r="AU621" s="239" t="s">
        <v>85</v>
      </c>
      <c r="AY621" s="18" t="s">
        <v>264</v>
      </c>
      <c r="BE621" s="240">
        <f>IF(N621="základní",J621,0)</f>
        <v>0</v>
      </c>
      <c r="BF621" s="240">
        <f>IF(N621="snížená",J621,0)</f>
        <v>0</v>
      </c>
      <c r="BG621" s="240">
        <f>IF(N621="zákl. přenesená",J621,0)</f>
        <v>0</v>
      </c>
      <c r="BH621" s="240">
        <f>IF(N621="sníž. přenesená",J621,0)</f>
        <v>0</v>
      </c>
      <c r="BI621" s="240">
        <f>IF(N621="nulová",J621,0)</f>
        <v>0</v>
      </c>
      <c r="BJ621" s="18" t="s">
        <v>83</v>
      </c>
      <c r="BK621" s="240">
        <f>ROUND(I621*H621,2)</f>
        <v>0</v>
      </c>
      <c r="BL621" s="18" t="s">
        <v>351</v>
      </c>
      <c r="BM621" s="239" t="s">
        <v>1139</v>
      </c>
    </row>
    <row r="622" s="2" customFormat="1">
      <c r="A622" s="39"/>
      <c r="B622" s="40"/>
      <c r="C622" s="41"/>
      <c r="D622" s="243" t="s">
        <v>339</v>
      </c>
      <c r="E622" s="41"/>
      <c r="F622" s="295" t="s">
        <v>1140</v>
      </c>
      <c r="G622" s="41"/>
      <c r="H622" s="41"/>
      <c r="I622" s="296"/>
      <c r="J622" s="41"/>
      <c r="K622" s="41"/>
      <c r="L622" s="45"/>
      <c r="M622" s="297"/>
      <c r="N622" s="298"/>
      <c r="O622" s="92"/>
      <c r="P622" s="92"/>
      <c r="Q622" s="92"/>
      <c r="R622" s="92"/>
      <c r="S622" s="92"/>
      <c r="T622" s="93"/>
      <c r="U622" s="39"/>
      <c r="V622" s="39"/>
      <c r="W622" s="39"/>
      <c r="X622" s="39"/>
      <c r="Y622" s="39"/>
      <c r="Z622" s="39"/>
      <c r="AA622" s="39"/>
      <c r="AB622" s="39"/>
      <c r="AC622" s="39"/>
      <c r="AD622" s="39"/>
      <c r="AE622" s="39"/>
      <c r="AT622" s="18" t="s">
        <v>339</v>
      </c>
      <c r="AU622" s="18" t="s">
        <v>85</v>
      </c>
    </row>
    <row r="623" s="2" customFormat="1" ht="16.5" customHeight="1">
      <c r="A623" s="39"/>
      <c r="B623" s="40"/>
      <c r="C623" s="228" t="s">
        <v>1141</v>
      </c>
      <c r="D623" s="228" t="s">
        <v>266</v>
      </c>
      <c r="E623" s="229" t="s">
        <v>1142</v>
      </c>
      <c r="F623" s="230" t="s">
        <v>1143</v>
      </c>
      <c r="G623" s="231" t="s">
        <v>1051</v>
      </c>
      <c r="H623" s="232">
        <v>1</v>
      </c>
      <c r="I623" s="233"/>
      <c r="J623" s="234">
        <f>ROUND(I623*H623,2)</f>
        <v>0</v>
      </c>
      <c r="K623" s="230" t="s">
        <v>298</v>
      </c>
      <c r="L623" s="45"/>
      <c r="M623" s="235" t="s">
        <v>1</v>
      </c>
      <c r="N623" s="236" t="s">
        <v>41</v>
      </c>
      <c r="O623" s="92"/>
      <c r="P623" s="237">
        <f>O623*H623</f>
        <v>0</v>
      </c>
      <c r="Q623" s="237">
        <v>0</v>
      </c>
      <c r="R623" s="237">
        <f>Q623*H623</f>
        <v>0</v>
      </c>
      <c r="S623" s="237">
        <v>0</v>
      </c>
      <c r="T623" s="238">
        <f>S623*H623</f>
        <v>0</v>
      </c>
      <c r="U623" s="39"/>
      <c r="V623" s="39"/>
      <c r="W623" s="39"/>
      <c r="X623" s="39"/>
      <c r="Y623" s="39"/>
      <c r="Z623" s="39"/>
      <c r="AA623" s="39"/>
      <c r="AB623" s="39"/>
      <c r="AC623" s="39"/>
      <c r="AD623" s="39"/>
      <c r="AE623" s="39"/>
      <c r="AR623" s="239" t="s">
        <v>351</v>
      </c>
      <c r="AT623" s="239" t="s">
        <v>266</v>
      </c>
      <c r="AU623" s="239" t="s">
        <v>85</v>
      </c>
      <c r="AY623" s="18" t="s">
        <v>264</v>
      </c>
      <c r="BE623" s="240">
        <f>IF(N623="základní",J623,0)</f>
        <v>0</v>
      </c>
      <c r="BF623" s="240">
        <f>IF(N623="snížená",J623,0)</f>
        <v>0</v>
      </c>
      <c r="BG623" s="240">
        <f>IF(N623="zákl. přenesená",J623,0)</f>
        <v>0</v>
      </c>
      <c r="BH623" s="240">
        <f>IF(N623="sníž. přenesená",J623,0)</f>
        <v>0</v>
      </c>
      <c r="BI623" s="240">
        <f>IF(N623="nulová",J623,0)</f>
        <v>0</v>
      </c>
      <c r="BJ623" s="18" t="s">
        <v>83</v>
      </c>
      <c r="BK623" s="240">
        <f>ROUND(I623*H623,2)</f>
        <v>0</v>
      </c>
      <c r="BL623" s="18" t="s">
        <v>351</v>
      </c>
      <c r="BM623" s="239" t="s">
        <v>1144</v>
      </c>
    </row>
    <row r="624" s="2" customFormat="1">
      <c r="A624" s="39"/>
      <c r="B624" s="40"/>
      <c r="C624" s="41"/>
      <c r="D624" s="243" t="s">
        <v>339</v>
      </c>
      <c r="E624" s="41"/>
      <c r="F624" s="295" t="s">
        <v>1145</v>
      </c>
      <c r="G624" s="41"/>
      <c r="H624" s="41"/>
      <c r="I624" s="296"/>
      <c r="J624" s="41"/>
      <c r="K624" s="41"/>
      <c r="L624" s="45"/>
      <c r="M624" s="297"/>
      <c r="N624" s="298"/>
      <c r="O624" s="92"/>
      <c r="P624" s="92"/>
      <c r="Q624" s="92"/>
      <c r="R624" s="92"/>
      <c r="S624" s="92"/>
      <c r="T624" s="93"/>
      <c r="U624" s="39"/>
      <c r="V624" s="39"/>
      <c r="W624" s="39"/>
      <c r="X624" s="39"/>
      <c r="Y624" s="39"/>
      <c r="Z624" s="39"/>
      <c r="AA624" s="39"/>
      <c r="AB624" s="39"/>
      <c r="AC624" s="39"/>
      <c r="AD624" s="39"/>
      <c r="AE624" s="39"/>
      <c r="AT624" s="18" t="s">
        <v>339</v>
      </c>
      <c r="AU624" s="18" t="s">
        <v>85</v>
      </c>
    </row>
    <row r="625" s="2" customFormat="1" ht="16.5" customHeight="1">
      <c r="A625" s="39"/>
      <c r="B625" s="40"/>
      <c r="C625" s="228" t="s">
        <v>1146</v>
      </c>
      <c r="D625" s="228" t="s">
        <v>266</v>
      </c>
      <c r="E625" s="229" t="s">
        <v>1147</v>
      </c>
      <c r="F625" s="230" t="s">
        <v>1148</v>
      </c>
      <c r="G625" s="231" t="s">
        <v>1035</v>
      </c>
      <c r="H625" s="232">
        <v>5.75</v>
      </c>
      <c r="I625" s="233"/>
      <c r="J625" s="234">
        <f>ROUND(I625*H625,2)</f>
        <v>0</v>
      </c>
      <c r="K625" s="230" t="s">
        <v>298</v>
      </c>
      <c r="L625" s="45"/>
      <c r="M625" s="235" t="s">
        <v>1</v>
      </c>
      <c r="N625" s="236" t="s">
        <v>41</v>
      </c>
      <c r="O625" s="92"/>
      <c r="P625" s="237">
        <f>O625*H625</f>
        <v>0</v>
      </c>
      <c r="Q625" s="237">
        <v>0</v>
      </c>
      <c r="R625" s="237">
        <f>Q625*H625</f>
        <v>0</v>
      </c>
      <c r="S625" s="237">
        <v>0</v>
      </c>
      <c r="T625" s="238">
        <f>S625*H625</f>
        <v>0</v>
      </c>
      <c r="U625" s="39"/>
      <c r="V625" s="39"/>
      <c r="W625" s="39"/>
      <c r="X625" s="39"/>
      <c r="Y625" s="39"/>
      <c r="Z625" s="39"/>
      <c r="AA625" s="39"/>
      <c r="AB625" s="39"/>
      <c r="AC625" s="39"/>
      <c r="AD625" s="39"/>
      <c r="AE625" s="39"/>
      <c r="AR625" s="239" t="s">
        <v>351</v>
      </c>
      <c r="AT625" s="239" t="s">
        <v>266</v>
      </c>
      <c r="AU625" s="239" t="s">
        <v>85</v>
      </c>
      <c r="AY625" s="18" t="s">
        <v>264</v>
      </c>
      <c r="BE625" s="240">
        <f>IF(N625="základní",J625,0)</f>
        <v>0</v>
      </c>
      <c r="BF625" s="240">
        <f>IF(N625="snížená",J625,0)</f>
        <v>0</v>
      </c>
      <c r="BG625" s="240">
        <f>IF(N625="zákl. přenesená",J625,0)</f>
        <v>0</v>
      </c>
      <c r="BH625" s="240">
        <f>IF(N625="sníž. přenesená",J625,0)</f>
        <v>0</v>
      </c>
      <c r="BI625" s="240">
        <f>IF(N625="nulová",J625,0)</f>
        <v>0</v>
      </c>
      <c r="BJ625" s="18" t="s">
        <v>83</v>
      </c>
      <c r="BK625" s="240">
        <f>ROUND(I625*H625,2)</f>
        <v>0</v>
      </c>
      <c r="BL625" s="18" t="s">
        <v>351</v>
      </c>
      <c r="BM625" s="239" t="s">
        <v>1149</v>
      </c>
    </row>
    <row r="626" s="2" customFormat="1">
      <c r="A626" s="39"/>
      <c r="B626" s="40"/>
      <c r="C626" s="41"/>
      <c r="D626" s="243" t="s">
        <v>339</v>
      </c>
      <c r="E626" s="41"/>
      <c r="F626" s="295" t="s">
        <v>1150</v>
      </c>
      <c r="G626" s="41"/>
      <c r="H626" s="41"/>
      <c r="I626" s="296"/>
      <c r="J626" s="41"/>
      <c r="K626" s="41"/>
      <c r="L626" s="45"/>
      <c r="M626" s="297"/>
      <c r="N626" s="298"/>
      <c r="O626" s="92"/>
      <c r="P626" s="92"/>
      <c r="Q626" s="92"/>
      <c r="R626" s="92"/>
      <c r="S626" s="92"/>
      <c r="T626" s="93"/>
      <c r="U626" s="39"/>
      <c r="V626" s="39"/>
      <c r="W626" s="39"/>
      <c r="X626" s="39"/>
      <c r="Y626" s="39"/>
      <c r="Z626" s="39"/>
      <c r="AA626" s="39"/>
      <c r="AB626" s="39"/>
      <c r="AC626" s="39"/>
      <c r="AD626" s="39"/>
      <c r="AE626" s="39"/>
      <c r="AT626" s="18" t="s">
        <v>339</v>
      </c>
      <c r="AU626" s="18" t="s">
        <v>85</v>
      </c>
    </row>
    <row r="627" s="2" customFormat="1" ht="21.75" customHeight="1">
      <c r="A627" s="39"/>
      <c r="B627" s="40"/>
      <c r="C627" s="228" t="s">
        <v>1151</v>
      </c>
      <c r="D627" s="228" t="s">
        <v>266</v>
      </c>
      <c r="E627" s="229" t="s">
        <v>1152</v>
      </c>
      <c r="F627" s="230" t="s">
        <v>1153</v>
      </c>
      <c r="G627" s="231" t="s">
        <v>983</v>
      </c>
      <c r="H627" s="299"/>
      <c r="I627" s="233"/>
      <c r="J627" s="234">
        <f>ROUND(I627*H627,2)</f>
        <v>0</v>
      </c>
      <c r="K627" s="230" t="s">
        <v>270</v>
      </c>
      <c r="L627" s="45"/>
      <c r="M627" s="235" t="s">
        <v>1</v>
      </c>
      <c r="N627" s="236" t="s">
        <v>41</v>
      </c>
      <c r="O627" s="92"/>
      <c r="P627" s="237">
        <f>O627*H627</f>
        <v>0</v>
      </c>
      <c r="Q627" s="237">
        <v>0</v>
      </c>
      <c r="R627" s="237">
        <f>Q627*H627</f>
        <v>0</v>
      </c>
      <c r="S627" s="237">
        <v>0</v>
      </c>
      <c r="T627" s="238">
        <f>S627*H627</f>
        <v>0</v>
      </c>
      <c r="U627" s="39"/>
      <c r="V627" s="39"/>
      <c r="W627" s="39"/>
      <c r="X627" s="39"/>
      <c r="Y627" s="39"/>
      <c r="Z627" s="39"/>
      <c r="AA627" s="39"/>
      <c r="AB627" s="39"/>
      <c r="AC627" s="39"/>
      <c r="AD627" s="39"/>
      <c r="AE627" s="39"/>
      <c r="AR627" s="239" t="s">
        <v>351</v>
      </c>
      <c r="AT627" s="239" t="s">
        <v>266</v>
      </c>
      <c r="AU627" s="239" t="s">
        <v>85</v>
      </c>
      <c r="AY627" s="18" t="s">
        <v>264</v>
      </c>
      <c r="BE627" s="240">
        <f>IF(N627="základní",J627,0)</f>
        <v>0</v>
      </c>
      <c r="BF627" s="240">
        <f>IF(N627="snížená",J627,0)</f>
        <v>0</v>
      </c>
      <c r="BG627" s="240">
        <f>IF(N627="zákl. přenesená",J627,0)</f>
        <v>0</v>
      </c>
      <c r="BH627" s="240">
        <f>IF(N627="sníž. přenesená",J627,0)</f>
        <v>0</v>
      </c>
      <c r="BI627" s="240">
        <f>IF(N627="nulová",J627,0)</f>
        <v>0</v>
      </c>
      <c r="BJ627" s="18" t="s">
        <v>83</v>
      </c>
      <c r="BK627" s="240">
        <f>ROUND(I627*H627,2)</f>
        <v>0</v>
      </c>
      <c r="BL627" s="18" t="s">
        <v>351</v>
      </c>
      <c r="BM627" s="239" t="s">
        <v>1154</v>
      </c>
    </row>
    <row r="628" s="12" customFormat="1" ht="22.8" customHeight="1">
      <c r="A628" s="12"/>
      <c r="B628" s="212"/>
      <c r="C628" s="213"/>
      <c r="D628" s="214" t="s">
        <v>75</v>
      </c>
      <c r="E628" s="226" t="s">
        <v>1155</v>
      </c>
      <c r="F628" s="226" t="s">
        <v>1156</v>
      </c>
      <c r="G628" s="213"/>
      <c r="H628" s="213"/>
      <c r="I628" s="216"/>
      <c r="J628" s="227">
        <f>BK628</f>
        <v>0</v>
      </c>
      <c r="K628" s="213"/>
      <c r="L628" s="218"/>
      <c r="M628" s="219"/>
      <c r="N628" s="220"/>
      <c r="O628" s="220"/>
      <c r="P628" s="221">
        <f>SUM(P629:P650)</f>
        <v>0</v>
      </c>
      <c r="Q628" s="220"/>
      <c r="R628" s="221">
        <f>SUM(R629:R650)</f>
        <v>2.9129990000000001</v>
      </c>
      <c r="S628" s="220"/>
      <c r="T628" s="222">
        <f>SUM(T629:T650)</f>
        <v>0</v>
      </c>
      <c r="U628" s="12"/>
      <c r="V628" s="12"/>
      <c r="W628" s="12"/>
      <c r="X628" s="12"/>
      <c r="Y628" s="12"/>
      <c r="Z628" s="12"/>
      <c r="AA628" s="12"/>
      <c r="AB628" s="12"/>
      <c r="AC628" s="12"/>
      <c r="AD628" s="12"/>
      <c r="AE628" s="12"/>
      <c r="AR628" s="223" t="s">
        <v>85</v>
      </c>
      <c r="AT628" s="224" t="s">
        <v>75</v>
      </c>
      <c r="AU628" s="224" t="s">
        <v>83</v>
      </c>
      <c r="AY628" s="223" t="s">
        <v>264</v>
      </c>
      <c r="BK628" s="225">
        <f>SUM(BK629:BK650)</f>
        <v>0</v>
      </c>
    </row>
    <row r="629" s="2" customFormat="1" ht="16.5" customHeight="1">
      <c r="A629" s="39"/>
      <c r="B629" s="40"/>
      <c r="C629" s="228" t="s">
        <v>1157</v>
      </c>
      <c r="D629" s="228" t="s">
        <v>266</v>
      </c>
      <c r="E629" s="229" t="s">
        <v>1158</v>
      </c>
      <c r="F629" s="230" t="s">
        <v>1159</v>
      </c>
      <c r="G629" s="231" t="s">
        <v>318</v>
      </c>
      <c r="H629" s="232">
        <v>74.099999999999994</v>
      </c>
      <c r="I629" s="233"/>
      <c r="J629" s="234">
        <f>ROUND(I629*H629,2)</f>
        <v>0</v>
      </c>
      <c r="K629" s="230" t="s">
        <v>270</v>
      </c>
      <c r="L629" s="45"/>
      <c r="M629" s="235" t="s">
        <v>1</v>
      </c>
      <c r="N629" s="236" t="s">
        <v>41</v>
      </c>
      <c r="O629" s="92"/>
      <c r="P629" s="237">
        <f>O629*H629</f>
        <v>0</v>
      </c>
      <c r="Q629" s="237">
        <v>0</v>
      </c>
      <c r="R629" s="237">
        <f>Q629*H629</f>
        <v>0</v>
      </c>
      <c r="S629" s="237">
        <v>0</v>
      </c>
      <c r="T629" s="238">
        <f>S629*H629</f>
        <v>0</v>
      </c>
      <c r="U629" s="39"/>
      <c r="V629" s="39"/>
      <c r="W629" s="39"/>
      <c r="X629" s="39"/>
      <c r="Y629" s="39"/>
      <c r="Z629" s="39"/>
      <c r="AA629" s="39"/>
      <c r="AB629" s="39"/>
      <c r="AC629" s="39"/>
      <c r="AD629" s="39"/>
      <c r="AE629" s="39"/>
      <c r="AR629" s="239" t="s">
        <v>351</v>
      </c>
      <c r="AT629" s="239" t="s">
        <v>266</v>
      </c>
      <c r="AU629" s="239" t="s">
        <v>85</v>
      </c>
      <c r="AY629" s="18" t="s">
        <v>264</v>
      </c>
      <c r="BE629" s="240">
        <f>IF(N629="základní",J629,0)</f>
        <v>0</v>
      </c>
      <c r="BF629" s="240">
        <f>IF(N629="snížená",J629,0)</f>
        <v>0</v>
      </c>
      <c r="BG629" s="240">
        <f>IF(N629="zákl. přenesená",J629,0)</f>
        <v>0</v>
      </c>
      <c r="BH629" s="240">
        <f>IF(N629="sníž. přenesená",J629,0)</f>
        <v>0</v>
      </c>
      <c r="BI629" s="240">
        <f>IF(N629="nulová",J629,0)</f>
        <v>0</v>
      </c>
      <c r="BJ629" s="18" t="s">
        <v>83</v>
      </c>
      <c r="BK629" s="240">
        <f>ROUND(I629*H629,2)</f>
        <v>0</v>
      </c>
      <c r="BL629" s="18" t="s">
        <v>351</v>
      </c>
      <c r="BM629" s="239" t="s">
        <v>1160</v>
      </c>
    </row>
    <row r="630" s="2" customFormat="1" ht="16.5" customHeight="1">
      <c r="A630" s="39"/>
      <c r="B630" s="40"/>
      <c r="C630" s="228" t="s">
        <v>1161</v>
      </c>
      <c r="D630" s="228" t="s">
        <v>266</v>
      </c>
      <c r="E630" s="229" t="s">
        <v>1162</v>
      </c>
      <c r="F630" s="230" t="s">
        <v>1163</v>
      </c>
      <c r="G630" s="231" t="s">
        <v>318</v>
      </c>
      <c r="H630" s="232">
        <v>74.099999999999994</v>
      </c>
      <c r="I630" s="233"/>
      <c r="J630" s="234">
        <f>ROUND(I630*H630,2)</f>
        <v>0</v>
      </c>
      <c r="K630" s="230" t="s">
        <v>270</v>
      </c>
      <c r="L630" s="45"/>
      <c r="M630" s="235" t="s">
        <v>1</v>
      </c>
      <c r="N630" s="236" t="s">
        <v>41</v>
      </c>
      <c r="O630" s="92"/>
      <c r="P630" s="237">
        <f>O630*H630</f>
        <v>0</v>
      </c>
      <c r="Q630" s="237">
        <v>0.00029999999999999997</v>
      </c>
      <c r="R630" s="237">
        <f>Q630*H630</f>
        <v>0.022229999999999996</v>
      </c>
      <c r="S630" s="237">
        <v>0</v>
      </c>
      <c r="T630" s="238">
        <f>S630*H630</f>
        <v>0</v>
      </c>
      <c r="U630" s="39"/>
      <c r="V630" s="39"/>
      <c r="W630" s="39"/>
      <c r="X630" s="39"/>
      <c r="Y630" s="39"/>
      <c r="Z630" s="39"/>
      <c r="AA630" s="39"/>
      <c r="AB630" s="39"/>
      <c r="AC630" s="39"/>
      <c r="AD630" s="39"/>
      <c r="AE630" s="39"/>
      <c r="AR630" s="239" t="s">
        <v>351</v>
      </c>
      <c r="AT630" s="239" t="s">
        <v>266</v>
      </c>
      <c r="AU630" s="239" t="s">
        <v>85</v>
      </c>
      <c r="AY630" s="18" t="s">
        <v>264</v>
      </c>
      <c r="BE630" s="240">
        <f>IF(N630="základní",J630,0)</f>
        <v>0</v>
      </c>
      <c r="BF630" s="240">
        <f>IF(N630="snížená",J630,0)</f>
        <v>0</v>
      </c>
      <c r="BG630" s="240">
        <f>IF(N630="zákl. přenesená",J630,0)</f>
        <v>0</v>
      </c>
      <c r="BH630" s="240">
        <f>IF(N630="sníž. přenesená",J630,0)</f>
        <v>0</v>
      </c>
      <c r="BI630" s="240">
        <f>IF(N630="nulová",J630,0)</f>
        <v>0</v>
      </c>
      <c r="BJ630" s="18" t="s">
        <v>83</v>
      </c>
      <c r="BK630" s="240">
        <f>ROUND(I630*H630,2)</f>
        <v>0</v>
      </c>
      <c r="BL630" s="18" t="s">
        <v>351</v>
      </c>
      <c r="BM630" s="239" t="s">
        <v>1164</v>
      </c>
    </row>
    <row r="631" s="2" customFormat="1" ht="16.5" customHeight="1">
      <c r="A631" s="39"/>
      <c r="B631" s="40"/>
      <c r="C631" s="228" t="s">
        <v>1165</v>
      </c>
      <c r="D631" s="228" t="s">
        <v>266</v>
      </c>
      <c r="E631" s="229" t="s">
        <v>1166</v>
      </c>
      <c r="F631" s="230" t="s">
        <v>1167</v>
      </c>
      <c r="G631" s="231" t="s">
        <v>318</v>
      </c>
      <c r="H631" s="232">
        <v>74.099999999999994</v>
      </c>
      <c r="I631" s="233"/>
      <c r="J631" s="234">
        <f>ROUND(I631*H631,2)</f>
        <v>0</v>
      </c>
      <c r="K631" s="230" t="s">
        <v>270</v>
      </c>
      <c r="L631" s="45"/>
      <c r="M631" s="235" t="s">
        <v>1</v>
      </c>
      <c r="N631" s="236" t="s">
        <v>41</v>
      </c>
      <c r="O631" s="92"/>
      <c r="P631" s="237">
        <f>O631*H631</f>
        <v>0</v>
      </c>
      <c r="Q631" s="237">
        <v>0.0075799999999999999</v>
      </c>
      <c r="R631" s="237">
        <f>Q631*H631</f>
        <v>0.5616779999999999</v>
      </c>
      <c r="S631" s="237">
        <v>0</v>
      </c>
      <c r="T631" s="238">
        <f>S631*H631</f>
        <v>0</v>
      </c>
      <c r="U631" s="39"/>
      <c r="V631" s="39"/>
      <c r="W631" s="39"/>
      <c r="X631" s="39"/>
      <c r="Y631" s="39"/>
      <c r="Z631" s="39"/>
      <c r="AA631" s="39"/>
      <c r="AB631" s="39"/>
      <c r="AC631" s="39"/>
      <c r="AD631" s="39"/>
      <c r="AE631" s="39"/>
      <c r="AR631" s="239" t="s">
        <v>351</v>
      </c>
      <c r="AT631" s="239" t="s">
        <v>266</v>
      </c>
      <c r="AU631" s="239" t="s">
        <v>85</v>
      </c>
      <c r="AY631" s="18" t="s">
        <v>264</v>
      </c>
      <c r="BE631" s="240">
        <f>IF(N631="základní",J631,0)</f>
        <v>0</v>
      </c>
      <c r="BF631" s="240">
        <f>IF(N631="snížená",J631,0)</f>
        <v>0</v>
      </c>
      <c r="BG631" s="240">
        <f>IF(N631="zákl. přenesená",J631,0)</f>
        <v>0</v>
      </c>
      <c r="BH631" s="240">
        <f>IF(N631="sníž. přenesená",J631,0)</f>
        <v>0</v>
      </c>
      <c r="BI631" s="240">
        <f>IF(N631="nulová",J631,0)</f>
        <v>0</v>
      </c>
      <c r="BJ631" s="18" t="s">
        <v>83</v>
      </c>
      <c r="BK631" s="240">
        <f>ROUND(I631*H631,2)</f>
        <v>0</v>
      </c>
      <c r="BL631" s="18" t="s">
        <v>351</v>
      </c>
      <c r="BM631" s="239" t="s">
        <v>1168</v>
      </c>
    </row>
    <row r="632" s="2" customFormat="1" ht="24.15" customHeight="1">
      <c r="A632" s="39"/>
      <c r="B632" s="40"/>
      <c r="C632" s="228" t="s">
        <v>1169</v>
      </c>
      <c r="D632" s="228" t="s">
        <v>266</v>
      </c>
      <c r="E632" s="229" t="s">
        <v>1170</v>
      </c>
      <c r="F632" s="230" t="s">
        <v>1171</v>
      </c>
      <c r="G632" s="231" t="s">
        <v>318</v>
      </c>
      <c r="H632" s="232">
        <v>42.100000000000001</v>
      </c>
      <c r="I632" s="233"/>
      <c r="J632" s="234">
        <f>ROUND(I632*H632,2)</f>
        <v>0</v>
      </c>
      <c r="K632" s="230" t="s">
        <v>270</v>
      </c>
      <c r="L632" s="45"/>
      <c r="M632" s="235" t="s">
        <v>1</v>
      </c>
      <c r="N632" s="236" t="s">
        <v>41</v>
      </c>
      <c r="O632" s="92"/>
      <c r="P632" s="237">
        <f>O632*H632</f>
        <v>0</v>
      </c>
      <c r="Q632" s="237">
        <v>0.0091299999999999992</v>
      </c>
      <c r="R632" s="237">
        <f>Q632*H632</f>
        <v>0.38437299999999996</v>
      </c>
      <c r="S632" s="237">
        <v>0</v>
      </c>
      <c r="T632" s="238">
        <f>S632*H632</f>
        <v>0</v>
      </c>
      <c r="U632" s="39"/>
      <c r="V632" s="39"/>
      <c r="W632" s="39"/>
      <c r="X632" s="39"/>
      <c r="Y632" s="39"/>
      <c r="Z632" s="39"/>
      <c r="AA632" s="39"/>
      <c r="AB632" s="39"/>
      <c r="AC632" s="39"/>
      <c r="AD632" s="39"/>
      <c r="AE632" s="39"/>
      <c r="AR632" s="239" t="s">
        <v>351</v>
      </c>
      <c r="AT632" s="239" t="s">
        <v>266</v>
      </c>
      <c r="AU632" s="239" t="s">
        <v>85</v>
      </c>
      <c r="AY632" s="18" t="s">
        <v>264</v>
      </c>
      <c r="BE632" s="240">
        <f>IF(N632="základní",J632,0)</f>
        <v>0</v>
      </c>
      <c r="BF632" s="240">
        <f>IF(N632="snížená",J632,0)</f>
        <v>0</v>
      </c>
      <c r="BG632" s="240">
        <f>IF(N632="zákl. přenesená",J632,0)</f>
        <v>0</v>
      </c>
      <c r="BH632" s="240">
        <f>IF(N632="sníž. přenesená",J632,0)</f>
        <v>0</v>
      </c>
      <c r="BI632" s="240">
        <f>IF(N632="nulová",J632,0)</f>
        <v>0</v>
      </c>
      <c r="BJ632" s="18" t="s">
        <v>83</v>
      </c>
      <c r="BK632" s="240">
        <f>ROUND(I632*H632,2)</f>
        <v>0</v>
      </c>
      <c r="BL632" s="18" t="s">
        <v>351</v>
      </c>
      <c r="BM632" s="239" t="s">
        <v>1172</v>
      </c>
    </row>
    <row r="633" s="13" customFormat="1">
      <c r="A633" s="13"/>
      <c r="B633" s="241"/>
      <c r="C633" s="242"/>
      <c r="D633" s="243" t="s">
        <v>273</v>
      </c>
      <c r="E633" s="244" t="s">
        <v>1</v>
      </c>
      <c r="F633" s="245" t="s">
        <v>1173</v>
      </c>
      <c r="G633" s="242"/>
      <c r="H633" s="246">
        <v>42.100000000000001</v>
      </c>
      <c r="I633" s="247"/>
      <c r="J633" s="242"/>
      <c r="K633" s="242"/>
      <c r="L633" s="248"/>
      <c r="M633" s="249"/>
      <c r="N633" s="250"/>
      <c r="O633" s="250"/>
      <c r="P633" s="250"/>
      <c r="Q633" s="250"/>
      <c r="R633" s="250"/>
      <c r="S633" s="250"/>
      <c r="T633" s="251"/>
      <c r="U633" s="13"/>
      <c r="V633" s="13"/>
      <c r="W633" s="13"/>
      <c r="X633" s="13"/>
      <c r="Y633" s="13"/>
      <c r="Z633" s="13"/>
      <c r="AA633" s="13"/>
      <c r="AB633" s="13"/>
      <c r="AC633" s="13"/>
      <c r="AD633" s="13"/>
      <c r="AE633" s="13"/>
      <c r="AT633" s="252" t="s">
        <v>273</v>
      </c>
      <c r="AU633" s="252" t="s">
        <v>85</v>
      </c>
      <c r="AV633" s="13" t="s">
        <v>85</v>
      </c>
      <c r="AW633" s="13" t="s">
        <v>32</v>
      </c>
      <c r="AX633" s="13" t="s">
        <v>76</v>
      </c>
      <c r="AY633" s="252" t="s">
        <v>264</v>
      </c>
    </row>
    <row r="634" s="14" customFormat="1">
      <c r="A634" s="14"/>
      <c r="B634" s="253"/>
      <c r="C634" s="254"/>
      <c r="D634" s="243" t="s">
        <v>273</v>
      </c>
      <c r="E634" s="255" t="s">
        <v>1</v>
      </c>
      <c r="F634" s="256" t="s">
        <v>275</v>
      </c>
      <c r="G634" s="254"/>
      <c r="H634" s="257">
        <v>42.100000000000001</v>
      </c>
      <c r="I634" s="258"/>
      <c r="J634" s="254"/>
      <c r="K634" s="254"/>
      <c r="L634" s="259"/>
      <c r="M634" s="260"/>
      <c r="N634" s="261"/>
      <c r="O634" s="261"/>
      <c r="P634" s="261"/>
      <c r="Q634" s="261"/>
      <c r="R634" s="261"/>
      <c r="S634" s="261"/>
      <c r="T634" s="262"/>
      <c r="U634" s="14"/>
      <c r="V634" s="14"/>
      <c r="W634" s="14"/>
      <c r="X634" s="14"/>
      <c r="Y634" s="14"/>
      <c r="Z634" s="14"/>
      <c r="AA634" s="14"/>
      <c r="AB634" s="14"/>
      <c r="AC634" s="14"/>
      <c r="AD634" s="14"/>
      <c r="AE634" s="14"/>
      <c r="AT634" s="263" t="s">
        <v>273</v>
      </c>
      <c r="AU634" s="263" t="s">
        <v>85</v>
      </c>
      <c r="AV634" s="14" t="s">
        <v>271</v>
      </c>
      <c r="AW634" s="14" t="s">
        <v>32</v>
      </c>
      <c r="AX634" s="14" t="s">
        <v>83</v>
      </c>
      <c r="AY634" s="263" t="s">
        <v>264</v>
      </c>
    </row>
    <row r="635" s="2" customFormat="1" ht="16.5" customHeight="1">
      <c r="A635" s="39"/>
      <c r="B635" s="40"/>
      <c r="C635" s="274" t="s">
        <v>1174</v>
      </c>
      <c r="D635" s="274" t="s">
        <v>310</v>
      </c>
      <c r="E635" s="275" t="s">
        <v>1175</v>
      </c>
      <c r="F635" s="276" t="s">
        <v>1176</v>
      </c>
      <c r="G635" s="277" t="s">
        <v>318</v>
      </c>
      <c r="H635" s="278">
        <v>48.414999999999999</v>
      </c>
      <c r="I635" s="279"/>
      <c r="J635" s="280">
        <f>ROUND(I635*H635,2)</f>
        <v>0</v>
      </c>
      <c r="K635" s="276" t="s">
        <v>298</v>
      </c>
      <c r="L635" s="281"/>
      <c r="M635" s="282" t="s">
        <v>1</v>
      </c>
      <c r="N635" s="283" t="s">
        <v>41</v>
      </c>
      <c r="O635" s="92"/>
      <c r="P635" s="237">
        <f>O635*H635</f>
        <v>0</v>
      </c>
      <c r="Q635" s="237">
        <v>0.019199999999999998</v>
      </c>
      <c r="R635" s="237">
        <f>Q635*H635</f>
        <v>0.92956799999999995</v>
      </c>
      <c r="S635" s="237">
        <v>0</v>
      </c>
      <c r="T635" s="238">
        <f>S635*H635</f>
        <v>0</v>
      </c>
      <c r="U635" s="39"/>
      <c r="V635" s="39"/>
      <c r="W635" s="39"/>
      <c r="X635" s="39"/>
      <c r="Y635" s="39"/>
      <c r="Z635" s="39"/>
      <c r="AA635" s="39"/>
      <c r="AB635" s="39"/>
      <c r="AC635" s="39"/>
      <c r="AD635" s="39"/>
      <c r="AE635" s="39"/>
      <c r="AR635" s="239" t="s">
        <v>434</v>
      </c>
      <c r="AT635" s="239" t="s">
        <v>310</v>
      </c>
      <c r="AU635" s="239" t="s">
        <v>85</v>
      </c>
      <c r="AY635" s="18" t="s">
        <v>264</v>
      </c>
      <c r="BE635" s="240">
        <f>IF(N635="základní",J635,0)</f>
        <v>0</v>
      </c>
      <c r="BF635" s="240">
        <f>IF(N635="snížená",J635,0)</f>
        <v>0</v>
      </c>
      <c r="BG635" s="240">
        <f>IF(N635="zákl. přenesená",J635,0)</f>
        <v>0</v>
      </c>
      <c r="BH635" s="240">
        <f>IF(N635="sníž. přenesená",J635,0)</f>
        <v>0</v>
      </c>
      <c r="BI635" s="240">
        <f>IF(N635="nulová",J635,0)</f>
        <v>0</v>
      </c>
      <c r="BJ635" s="18" t="s">
        <v>83</v>
      </c>
      <c r="BK635" s="240">
        <f>ROUND(I635*H635,2)</f>
        <v>0</v>
      </c>
      <c r="BL635" s="18" t="s">
        <v>351</v>
      </c>
      <c r="BM635" s="239" t="s">
        <v>1177</v>
      </c>
    </row>
    <row r="636" s="2" customFormat="1">
      <c r="A636" s="39"/>
      <c r="B636" s="40"/>
      <c r="C636" s="41"/>
      <c r="D636" s="243" t="s">
        <v>339</v>
      </c>
      <c r="E636" s="41"/>
      <c r="F636" s="295" t="s">
        <v>1178</v>
      </c>
      <c r="G636" s="41"/>
      <c r="H636" s="41"/>
      <c r="I636" s="296"/>
      <c r="J636" s="41"/>
      <c r="K636" s="41"/>
      <c r="L636" s="45"/>
      <c r="M636" s="297"/>
      <c r="N636" s="298"/>
      <c r="O636" s="92"/>
      <c r="P636" s="92"/>
      <c r="Q636" s="92"/>
      <c r="R636" s="92"/>
      <c r="S636" s="92"/>
      <c r="T636" s="93"/>
      <c r="U636" s="39"/>
      <c r="V636" s="39"/>
      <c r="W636" s="39"/>
      <c r="X636" s="39"/>
      <c r="Y636" s="39"/>
      <c r="Z636" s="39"/>
      <c r="AA636" s="39"/>
      <c r="AB636" s="39"/>
      <c r="AC636" s="39"/>
      <c r="AD636" s="39"/>
      <c r="AE636" s="39"/>
      <c r="AT636" s="18" t="s">
        <v>339</v>
      </c>
      <c r="AU636" s="18" t="s">
        <v>85</v>
      </c>
    </row>
    <row r="637" s="13" customFormat="1">
      <c r="A637" s="13"/>
      <c r="B637" s="241"/>
      <c r="C637" s="242"/>
      <c r="D637" s="243" t="s">
        <v>273</v>
      </c>
      <c r="E637" s="242"/>
      <c r="F637" s="245" t="s">
        <v>1179</v>
      </c>
      <c r="G637" s="242"/>
      <c r="H637" s="246">
        <v>48.414999999999999</v>
      </c>
      <c r="I637" s="247"/>
      <c r="J637" s="242"/>
      <c r="K637" s="242"/>
      <c r="L637" s="248"/>
      <c r="M637" s="249"/>
      <c r="N637" s="250"/>
      <c r="O637" s="250"/>
      <c r="P637" s="250"/>
      <c r="Q637" s="250"/>
      <c r="R637" s="250"/>
      <c r="S637" s="250"/>
      <c r="T637" s="251"/>
      <c r="U637" s="13"/>
      <c r="V637" s="13"/>
      <c r="W637" s="13"/>
      <c r="X637" s="13"/>
      <c r="Y637" s="13"/>
      <c r="Z637" s="13"/>
      <c r="AA637" s="13"/>
      <c r="AB637" s="13"/>
      <c r="AC637" s="13"/>
      <c r="AD637" s="13"/>
      <c r="AE637" s="13"/>
      <c r="AT637" s="252" t="s">
        <v>273</v>
      </c>
      <c r="AU637" s="252" t="s">
        <v>85</v>
      </c>
      <c r="AV637" s="13" t="s">
        <v>85</v>
      </c>
      <c r="AW637" s="13" t="s">
        <v>4</v>
      </c>
      <c r="AX637" s="13" t="s">
        <v>83</v>
      </c>
      <c r="AY637" s="252" t="s">
        <v>264</v>
      </c>
    </row>
    <row r="638" s="2" customFormat="1" ht="24.15" customHeight="1">
      <c r="A638" s="39"/>
      <c r="B638" s="40"/>
      <c r="C638" s="228" t="s">
        <v>1180</v>
      </c>
      <c r="D638" s="228" t="s">
        <v>266</v>
      </c>
      <c r="E638" s="229" t="s">
        <v>1181</v>
      </c>
      <c r="F638" s="230" t="s">
        <v>1182</v>
      </c>
      <c r="G638" s="231" t="s">
        <v>318</v>
      </c>
      <c r="H638" s="232">
        <v>32</v>
      </c>
      <c r="I638" s="233"/>
      <c r="J638" s="234">
        <f>ROUND(I638*H638,2)</f>
        <v>0</v>
      </c>
      <c r="K638" s="230" t="s">
        <v>270</v>
      </c>
      <c r="L638" s="45"/>
      <c r="M638" s="235" t="s">
        <v>1</v>
      </c>
      <c r="N638" s="236" t="s">
        <v>41</v>
      </c>
      <c r="O638" s="92"/>
      <c r="P638" s="237">
        <f>O638*H638</f>
        <v>0</v>
      </c>
      <c r="Q638" s="237">
        <v>0.0061700000000000001</v>
      </c>
      <c r="R638" s="237">
        <f>Q638*H638</f>
        <v>0.19744</v>
      </c>
      <c r="S638" s="237">
        <v>0</v>
      </c>
      <c r="T638" s="238">
        <f>S638*H638</f>
        <v>0</v>
      </c>
      <c r="U638" s="39"/>
      <c r="V638" s="39"/>
      <c r="W638" s="39"/>
      <c r="X638" s="39"/>
      <c r="Y638" s="39"/>
      <c r="Z638" s="39"/>
      <c r="AA638" s="39"/>
      <c r="AB638" s="39"/>
      <c r="AC638" s="39"/>
      <c r="AD638" s="39"/>
      <c r="AE638" s="39"/>
      <c r="AR638" s="239" t="s">
        <v>351</v>
      </c>
      <c r="AT638" s="239" t="s">
        <v>266</v>
      </c>
      <c r="AU638" s="239" t="s">
        <v>85</v>
      </c>
      <c r="AY638" s="18" t="s">
        <v>264</v>
      </c>
      <c r="BE638" s="240">
        <f>IF(N638="základní",J638,0)</f>
        <v>0</v>
      </c>
      <c r="BF638" s="240">
        <f>IF(N638="snížená",J638,0)</f>
        <v>0</v>
      </c>
      <c r="BG638" s="240">
        <f>IF(N638="zákl. přenesená",J638,0)</f>
        <v>0</v>
      </c>
      <c r="BH638" s="240">
        <f>IF(N638="sníž. přenesená",J638,0)</f>
        <v>0</v>
      </c>
      <c r="BI638" s="240">
        <f>IF(N638="nulová",J638,0)</f>
        <v>0</v>
      </c>
      <c r="BJ638" s="18" t="s">
        <v>83</v>
      </c>
      <c r="BK638" s="240">
        <f>ROUND(I638*H638,2)</f>
        <v>0</v>
      </c>
      <c r="BL638" s="18" t="s">
        <v>351</v>
      </c>
      <c r="BM638" s="239" t="s">
        <v>1183</v>
      </c>
    </row>
    <row r="639" s="13" customFormat="1">
      <c r="A639" s="13"/>
      <c r="B639" s="241"/>
      <c r="C639" s="242"/>
      <c r="D639" s="243" t="s">
        <v>273</v>
      </c>
      <c r="E639" s="244" t="s">
        <v>1</v>
      </c>
      <c r="F639" s="245" t="s">
        <v>1184</v>
      </c>
      <c r="G639" s="242"/>
      <c r="H639" s="246">
        <v>32</v>
      </c>
      <c r="I639" s="247"/>
      <c r="J639" s="242"/>
      <c r="K639" s="242"/>
      <c r="L639" s="248"/>
      <c r="M639" s="249"/>
      <c r="N639" s="250"/>
      <c r="O639" s="250"/>
      <c r="P639" s="250"/>
      <c r="Q639" s="250"/>
      <c r="R639" s="250"/>
      <c r="S639" s="250"/>
      <c r="T639" s="251"/>
      <c r="U639" s="13"/>
      <c r="V639" s="13"/>
      <c r="W639" s="13"/>
      <c r="X639" s="13"/>
      <c r="Y639" s="13"/>
      <c r="Z639" s="13"/>
      <c r="AA639" s="13"/>
      <c r="AB639" s="13"/>
      <c r="AC639" s="13"/>
      <c r="AD639" s="13"/>
      <c r="AE639" s="13"/>
      <c r="AT639" s="252" t="s">
        <v>273</v>
      </c>
      <c r="AU639" s="252" t="s">
        <v>85</v>
      </c>
      <c r="AV639" s="13" t="s">
        <v>85</v>
      </c>
      <c r="AW639" s="13" t="s">
        <v>32</v>
      </c>
      <c r="AX639" s="13" t="s">
        <v>76</v>
      </c>
      <c r="AY639" s="252" t="s">
        <v>264</v>
      </c>
    </row>
    <row r="640" s="14" customFormat="1">
      <c r="A640" s="14"/>
      <c r="B640" s="253"/>
      <c r="C640" s="254"/>
      <c r="D640" s="243" t="s">
        <v>273</v>
      </c>
      <c r="E640" s="255" t="s">
        <v>1</v>
      </c>
      <c r="F640" s="256" t="s">
        <v>275</v>
      </c>
      <c r="G640" s="254"/>
      <c r="H640" s="257">
        <v>32</v>
      </c>
      <c r="I640" s="258"/>
      <c r="J640" s="254"/>
      <c r="K640" s="254"/>
      <c r="L640" s="259"/>
      <c r="M640" s="260"/>
      <c r="N640" s="261"/>
      <c r="O640" s="261"/>
      <c r="P640" s="261"/>
      <c r="Q640" s="261"/>
      <c r="R640" s="261"/>
      <c r="S640" s="261"/>
      <c r="T640" s="262"/>
      <c r="U640" s="14"/>
      <c r="V640" s="14"/>
      <c r="W640" s="14"/>
      <c r="X640" s="14"/>
      <c r="Y640" s="14"/>
      <c r="Z640" s="14"/>
      <c r="AA640" s="14"/>
      <c r="AB640" s="14"/>
      <c r="AC640" s="14"/>
      <c r="AD640" s="14"/>
      <c r="AE640" s="14"/>
      <c r="AT640" s="263" t="s">
        <v>273</v>
      </c>
      <c r="AU640" s="263" t="s">
        <v>85</v>
      </c>
      <c r="AV640" s="14" t="s">
        <v>271</v>
      </c>
      <c r="AW640" s="14" t="s">
        <v>32</v>
      </c>
      <c r="AX640" s="14" t="s">
        <v>83</v>
      </c>
      <c r="AY640" s="263" t="s">
        <v>264</v>
      </c>
    </row>
    <row r="641" s="2" customFormat="1" ht="16.5" customHeight="1">
      <c r="A641" s="39"/>
      <c r="B641" s="40"/>
      <c r="C641" s="274" t="s">
        <v>1185</v>
      </c>
      <c r="D641" s="274" t="s">
        <v>310</v>
      </c>
      <c r="E641" s="275" t="s">
        <v>1186</v>
      </c>
      <c r="F641" s="276" t="s">
        <v>1187</v>
      </c>
      <c r="G641" s="277" t="s">
        <v>318</v>
      </c>
      <c r="H641" s="278">
        <v>36.799999999999997</v>
      </c>
      <c r="I641" s="279"/>
      <c r="J641" s="280">
        <f>ROUND(I641*H641,2)</f>
        <v>0</v>
      </c>
      <c r="K641" s="276" t="s">
        <v>298</v>
      </c>
      <c r="L641" s="281"/>
      <c r="M641" s="282" t="s">
        <v>1</v>
      </c>
      <c r="N641" s="283" t="s">
        <v>41</v>
      </c>
      <c r="O641" s="92"/>
      <c r="P641" s="237">
        <f>O641*H641</f>
        <v>0</v>
      </c>
      <c r="Q641" s="237">
        <v>0.019199999999999998</v>
      </c>
      <c r="R641" s="237">
        <f>Q641*H641</f>
        <v>0.70655999999999985</v>
      </c>
      <c r="S641" s="237">
        <v>0</v>
      </c>
      <c r="T641" s="238">
        <f>S641*H641</f>
        <v>0</v>
      </c>
      <c r="U641" s="39"/>
      <c r="V641" s="39"/>
      <c r="W641" s="39"/>
      <c r="X641" s="39"/>
      <c r="Y641" s="39"/>
      <c r="Z641" s="39"/>
      <c r="AA641" s="39"/>
      <c r="AB641" s="39"/>
      <c r="AC641" s="39"/>
      <c r="AD641" s="39"/>
      <c r="AE641" s="39"/>
      <c r="AR641" s="239" t="s">
        <v>434</v>
      </c>
      <c r="AT641" s="239" t="s">
        <v>310</v>
      </c>
      <c r="AU641" s="239" t="s">
        <v>85</v>
      </c>
      <c r="AY641" s="18" t="s">
        <v>264</v>
      </c>
      <c r="BE641" s="240">
        <f>IF(N641="základní",J641,0)</f>
        <v>0</v>
      </c>
      <c r="BF641" s="240">
        <f>IF(N641="snížená",J641,0)</f>
        <v>0</v>
      </c>
      <c r="BG641" s="240">
        <f>IF(N641="zákl. přenesená",J641,0)</f>
        <v>0</v>
      </c>
      <c r="BH641" s="240">
        <f>IF(N641="sníž. přenesená",J641,0)</f>
        <v>0</v>
      </c>
      <c r="BI641" s="240">
        <f>IF(N641="nulová",J641,0)</f>
        <v>0</v>
      </c>
      <c r="BJ641" s="18" t="s">
        <v>83</v>
      </c>
      <c r="BK641" s="240">
        <f>ROUND(I641*H641,2)</f>
        <v>0</v>
      </c>
      <c r="BL641" s="18" t="s">
        <v>351</v>
      </c>
      <c r="BM641" s="239" t="s">
        <v>1188</v>
      </c>
    </row>
    <row r="642" s="2" customFormat="1">
      <c r="A642" s="39"/>
      <c r="B642" s="40"/>
      <c r="C642" s="41"/>
      <c r="D642" s="243" t="s">
        <v>339</v>
      </c>
      <c r="E642" s="41"/>
      <c r="F642" s="295" t="s">
        <v>1178</v>
      </c>
      <c r="G642" s="41"/>
      <c r="H642" s="41"/>
      <c r="I642" s="296"/>
      <c r="J642" s="41"/>
      <c r="K642" s="41"/>
      <c r="L642" s="45"/>
      <c r="M642" s="297"/>
      <c r="N642" s="298"/>
      <c r="O642" s="92"/>
      <c r="P642" s="92"/>
      <c r="Q642" s="92"/>
      <c r="R642" s="92"/>
      <c r="S642" s="92"/>
      <c r="T642" s="93"/>
      <c r="U642" s="39"/>
      <c r="V642" s="39"/>
      <c r="W642" s="39"/>
      <c r="X642" s="39"/>
      <c r="Y642" s="39"/>
      <c r="Z642" s="39"/>
      <c r="AA642" s="39"/>
      <c r="AB642" s="39"/>
      <c r="AC642" s="39"/>
      <c r="AD642" s="39"/>
      <c r="AE642" s="39"/>
      <c r="AT642" s="18" t="s">
        <v>339</v>
      </c>
      <c r="AU642" s="18" t="s">
        <v>85</v>
      </c>
    </row>
    <row r="643" s="13" customFormat="1">
      <c r="A643" s="13"/>
      <c r="B643" s="241"/>
      <c r="C643" s="242"/>
      <c r="D643" s="243" t="s">
        <v>273</v>
      </c>
      <c r="E643" s="242"/>
      <c r="F643" s="245" t="s">
        <v>1189</v>
      </c>
      <c r="G643" s="242"/>
      <c r="H643" s="246">
        <v>36.799999999999997</v>
      </c>
      <c r="I643" s="247"/>
      <c r="J643" s="242"/>
      <c r="K643" s="242"/>
      <c r="L643" s="248"/>
      <c r="M643" s="249"/>
      <c r="N643" s="250"/>
      <c r="O643" s="250"/>
      <c r="P643" s="250"/>
      <c r="Q643" s="250"/>
      <c r="R643" s="250"/>
      <c r="S643" s="250"/>
      <c r="T643" s="251"/>
      <c r="U643" s="13"/>
      <c r="V643" s="13"/>
      <c r="W643" s="13"/>
      <c r="X643" s="13"/>
      <c r="Y643" s="13"/>
      <c r="Z643" s="13"/>
      <c r="AA643" s="13"/>
      <c r="AB643" s="13"/>
      <c r="AC643" s="13"/>
      <c r="AD643" s="13"/>
      <c r="AE643" s="13"/>
      <c r="AT643" s="252" t="s">
        <v>273</v>
      </c>
      <c r="AU643" s="252" t="s">
        <v>85</v>
      </c>
      <c r="AV643" s="13" t="s">
        <v>85</v>
      </c>
      <c r="AW643" s="13" t="s">
        <v>4</v>
      </c>
      <c r="AX643" s="13" t="s">
        <v>83</v>
      </c>
      <c r="AY643" s="252" t="s">
        <v>264</v>
      </c>
    </row>
    <row r="644" s="2" customFormat="1" ht="16.5" customHeight="1">
      <c r="A644" s="39"/>
      <c r="B644" s="40"/>
      <c r="C644" s="228" t="s">
        <v>1190</v>
      </c>
      <c r="D644" s="228" t="s">
        <v>266</v>
      </c>
      <c r="E644" s="229" t="s">
        <v>1191</v>
      </c>
      <c r="F644" s="230" t="s">
        <v>1192</v>
      </c>
      <c r="G644" s="231" t="s">
        <v>318</v>
      </c>
      <c r="H644" s="232">
        <v>74.099999999999994</v>
      </c>
      <c r="I644" s="233"/>
      <c r="J644" s="234">
        <f>ROUND(I644*H644,2)</f>
        <v>0</v>
      </c>
      <c r="K644" s="230" t="s">
        <v>1</v>
      </c>
      <c r="L644" s="45"/>
      <c r="M644" s="235" t="s">
        <v>1</v>
      </c>
      <c r="N644" s="236" t="s">
        <v>41</v>
      </c>
      <c r="O644" s="92"/>
      <c r="P644" s="237">
        <f>O644*H644</f>
        <v>0</v>
      </c>
      <c r="Q644" s="237">
        <v>0</v>
      </c>
      <c r="R644" s="237">
        <f>Q644*H644</f>
        <v>0</v>
      </c>
      <c r="S644" s="237">
        <v>0</v>
      </c>
      <c r="T644" s="238">
        <f>S644*H644</f>
        <v>0</v>
      </c>
      <c r="U644" s="39"/>
      <c r="V644" s="39"/>
      <c r="W644" s="39"/>
      <c r="X644" s="39"/>
      <c r="Y644" s="39"/>
      <c r="Z644" s="39"/>
      <c r="AA644" s="39"/>
      <c r="AB644" s="39"/>
      <c r="AC644" s="39"/>
      <c r="AD644" s="39"/>
      <c r="AE644" s="39"/>
      <c r="AR644" s="239" t="s">
        <v>351</v>
      </c>
      <c r="AT644" s="239" t="s">
        <v>266</v>
      </c>
      <c r="AU644" s="239" t="s">
        <v>85</v>
      </c>
      <c r="AY644" s="18" t="s">
        <v>264</v>
      </c>
      <c r="BE644" s="240">
        <f>IF(N644="základní",J644,0)</f>
        <v>0</v>
      </c>
      <c r="BF644" s="240">
        <f>IF(N644="snížená",J644,0)</f>
        <v>0</v>
      </c>
      <c r="BG644" s="240">
        <f>IF(N644="zákl. přenesená",J644,0)</f>
        <v>0</v>
      </c>
      <c r="BH644" s="240">
        <f>IF(N644="sníž. přenesená",J644,0)</f>
        <v>0</v>
      </c>
      <c r="BI644" s="240">
        <f>IF(N644="nulová",J644,0)</f>
        <v>0</v>
      </c>
      <c r="BJ644" s="18" t="s">
        <v>83</v>
      </c>
      <c r="BK644" s="240">
        <f>ROUND(I644*H644,2)</f>
        <v>0</v>
      </c>
      <c r="BL644" s="18" t="s">
        <v>351</v>
      </c>
      <c r="BM644" s="239" t="s">
        <v>1193</v>
      </c>
    </row>
    <row r="645" s="2" customFormat="1">
      <c r="A645" s="39"/>
      <c r="B645" s="40"/>
      <c r="C645" s="41"/>
      <c r="D645" s="243" t="s">
        <v>339</v>
      </c>
      <c r="E645" s="41"/>
      <c r="F645" s="295" t="s">
        <v>1194</v>
      </c>
      <c r="G645" s="41"/>
      <c r="H645" s="41"/>
      <c r="I645" s="296"/>
      <c r="J645" s="41"/>
      <c r="K645" s="41"/>
      <c r="L645" s="45"/>
      <c r="M645" s="297"/>
      <c r="N645" s="298"/>
      <c r="O645" s="92"/>
      <c r="P645" s="92"/>
      <c r="Q645" s="92"/>
      <c r="R645" s="92"/>
      <c r="S645" s="92"/>
      <c r="T645" s="93"/>
      <c r="U645" s="39"/>
      <c r="V645" s="39"/>
      <c r="W645" s="39"/>
      <c r="X645" s="39"/>
      <c r="Y645" s="39"/>
      <c r="Z645" s="39"/>
      <c r="AA645" s="39"/>
      <c r="AB645" s="39"/>
      <c r="AC645" s="39"/>
      <c r="AD645" s="39"/>
      <c r="AE645" s="39"/>
      <c r="AT645" s="18" t="s">
        <v>339</v>
      </c>
      <c r="AU645" s="18" t="s">
        <v>85</v>
      </c>
    </row>
    <row r="646" s="2" customFormat="1" ht="16.5" customHeight="1">
      <c r="A646" s="39"/>
      <c r="B646" s="40"/>
      <c r="C646" s="228" t="s">
        <v>1195</v>
      </c>
      <c r="D646" s="228" t="s">
        <v>266</v>
      </c>
      <c r="E646" s="229" t="s">
        <v>1196</v>
      </c>
      <c r="F646" s="230" t="s">
        <v>1197</v>
      </c>
      <c r="G646" s="231" t="s">
        <v>318</v>
      </c>
      <c r="H646" s="232">
        <v>74.099999999999994</v>
      </c>
      <c r="I646" s="233"/>
      <c r="J646" s="234">
        <f>ROUND(I646*H646,2)</f>
        <v>0</v>
      </c>
      <c r="K646" s="230" t="s">
        <v>298</v>
      </c>
      <c r="L646" s="45"/>
      <c r="M646" s="235" t="s">
        <v>1</v>
      </c>
      <c r="N646" s="236" t="s">
        <v>41</v>
      </c>
      <c r="O646" s="92"/>
      <c r="P646" s="237">
        <f>O646*H646</f>
        <v>0</v>
      </c>
      <c r="Q646" s="237">
        <v>0.0015</v>
      </c>
      <c r="R646" s="237">
        <f>Q646*H646</f>
        <v>0.11115</v>
      </c>
      <c r="S646" s="237">
        <v>0</v>
      </c>
      <c r="T646" s="238">
        <f>S646*H646</f>
        <v>0</v>
      </c>
      <c r="U646" s="39"/>
      <c r="V646" s="39"/>
      <c r="W646" s="39"/>
      <c r="X646" s="39"/>
      <c r="Y646" s="39"/>
      <c r="Z646" s="39"/>
      <c r="AA646" s="39"/>
      <c r="AB646" s="39"/>
      <c r="AC646" s="39"/>
      <c r="AD646" s="39"/>
      <c r="AE646" s="39"/>
      <c r="AR646" s="239" t="s">
        <v>351</v>
      </c>
      <c r="AT646" s="239" t="s">
        <v>266</v>
      </c>
      <c r="AU646" s="239" t="s">
        <v>85</v>
      </c>
      <c r="AY646" s="18" t="s">
        <v>264</v>
      </c>
      <c r="BE646" s="240">
        <f>IF(N646="základní",J646,0)</f>
        <v>0</v>
      </c>
      <c r="BF646" s="240">
        <f>IF(N646="snížená",J646,0)</f>
        <v>0</v>
      </c>
      <c r="BG646" s="240">
        <f>IF(N646="zákl. přenesená",J646,0)</f>
        <v>0</v>
      </c>
      <c r="BH646" s="240">
        <f>IF(N646="sníž. přenesená",J646,0)</f>
        <v>0</v>
      </c>
      <c r="BI646" s="240">
        <f>IF(N646="nulová",J646,0)</f>
        <v>0</v>
      </c>
      <c r="BJ646" s="18" t="s">
        <v>83</v>
      </c>
      <c r="BK646" s="240">
        <f>ROUND(I646*H646,2)</f>
        <v>0</v>
      </c>
      <c r="BL646" s="18" t="s">
        <v>351</v>
      </c>
      <c r="BM646" s="239" t="s">
        <v>1198</v>
      </c>
    </row>
    <row r="647" s="2" customFormat="1">
      <c r="A647" s="39"/>
      <c r="B647" s="40"/>
      <c r="C647" s="41"/>
      <c r="D647" s="243" t="s">
        <v>339</v>
      </c>
      <c r="E647" s="41"/>
      <c r="F647" s="295" t="s">
        <v>1199</v>
      </c>
      <c r="G647" s="41"/>
      <c r="H647" s="41"/>
      <c r="I647" s="296"/>
      <c r="J647" s="41"/>
      <c r="K647" s="41"/>
      <c r="L647" s="45"/>
      <c r="M647" s="297"/>
      <c r="N647" s="298"/>
      <c r="O647" s="92"/>
      <c r="P647" s="92"/>
      <c r="Q647" s="92"/>
      <c r="R647" s="92"/>
      <c r="S647" s="92"/>
      <c r="T647" s="93"/>
      <c r="U647" s="39"/>
      <c r="V647" s="39"/>
      <c r="W647" s="39"/>
      <c r="X647" s="39"/>
      <c r="Y647" s="39"/>
      <c r="Z647" s="39"/>
      <c r="AA647" s="39"/>
      <c r="AB647" s="39"/>
      <c r="AC647" s="39"/>
      <c r="AD647" s="39"/>
      <c r="AE647" s="39"/>
      <c r="AT647" s="18" t="s">
        <v>339</v>
      </c>
      <c r="AU647" s="18" t="s">
        <v>85</v>
      </c>
    </row>
    <row r="648" s="13" customFormat="1">
      <c r="A648" s="13"/>
      <c r="B648" s="241"/>
      <c r="C648" s="242"/>
      <c r="D648" s="243" t="s">
        <v>273</v>
      </c>
      <c r="E648" s="244" t="s">
        <v>1</v>
      </c>
      <c r="F648" s="245" t="s">
        <v>699</v>
      </c>
      <c r="G648" s="242"/>
      <c r="H648" s="246">
        <v>74.099999999999994</v>
      </c>
      <c r="I648" s="247"/>
      <c r="J648" s="242"/>
      <c r="K648" s="242"/>
      <c r="L648" s="248"/>
      <c r="M648" s="249"/>
      <c r="N648" s="250"/>
      <c r="O648" s="250"/>
      <c r="P648" s="250"/>
      <c r="Q648" s="250"/>
      <c r="R648" s="250"/>
      <c r="S648" s="250"/>
      <c r="T648" s="251"/>
      <c r="U648" s="13"/>
      <c r="V648" s="13"/>
      <c r="W648" s="13"/>
      <c r="X648" s="13"/>
      <c r="Y648" s="13"/>
      <c r="Z648" s="13"/>
      <c r="AA648" s="13"/>
      <c r="AB648" s="13"/>
      <c r="AC648" s="13"/>
      <c r="AD648" s="13"/>
      <c r="AE648" s="13"/>
      <c r="AT648" s="252" t="s">
        <v>273</v>
      </c>
      <c r="AU648" s="252" t="s">
        <v>85</v>
      </c>
      <c r="AV648" s="13" t="s">
        <v>85</v>
      </c>
      <c r="AW648" s="13" t="s">
        <v>32</v>
      </c>
      <c r="AX648" s="13" t="s">
        <v>76</v>
      </c>
      <c r="AY648" s="252" t="s">
        <v>264</v>
      </c>
    </row>
    <row r="649" s="14" customFormat="1">
      <c r="A649" s="14"/>
      <c r="B649" s="253"/>
      <c r="C649" s="254"/>
      <c r="D649" s="243" t="s">
        <v>273</v>
      </c>
      <c r="E649" s="255" t="s">
        <v>1</v>
      </c>
      <c r="F649" s="256" t="s">
        <v>275</v>
      </c>
      <c r="G649" s="254"/>
      <c r="H649" s="257">
        <v>74.099999999999994</v>
      </c>
      <c r="I649" s="258"/>
      <c r="J649" s="254"/>
      <c r="K649" s="254"/>
      <c r="L649" s="259"/>
      <c r="M649" s="260"/>
      <c r="N649" s="261"/>
      <c r="O649" s="261"/>
      <c r="P649" s="261"/>
      <c r="Q649" s="261"/>
      <c r="R649" s="261"/>
      <c r="S649" s="261"/>
      <c r="T649" s="262"/>
      <c r="U649" s="14"/>
      <c r="V649" s="14"/>
      <c r="W649" s="14"/>
      <c r="X649" s="14"/>
      <c r="Y649" s="14"/>
      <c r="Z649" s="14"/>
      <c r="AA649" s="14"/>
      <c r="AB649" s="14"/>
      <c r="AC649" s="14"/>
      <c r="AD649" s="14"/>
      <c r="AE649" s="14"/>
      <c r="AT649" s="263" t="s">
        <v>273</v>
      </c>
      <c r="AU649" s="263" t="s">
        <v>85</v>
      </c>
      <c r="AV649" s="14" t="s">
        <v>271</v>
      </c>
      <c r="AW649" s="14" t="s">
        <v>32</v>
      </c>
      <c r="AX649" s="14" t="s">
        <v>83</v>
      </c>
      <c r="AY649" s="263" t="s">
        <v>264</v>
      </c>
    </row>
    <row r="650" s="2" customFormat="1" ht="16.5" customHeight="1">
      <c r="A650" s="39"/>
      <c r="B650" s="40"/>
      <c r="C650" s="228" t="s">
        <v>1200</v>
      </c>
      <c r="D650" s="228" t="s">
        <v>266</v>
      </c>
      <c r="E650" s="229" t="s">
        <v>1201</v>
      </c>
      <c r="F650" s="230" t="s">
        <v>1202</v>
      </c>
      <c r="G650" s="231" t="s">
        <v>354</v>
      </c>
      <c r="H650" s="232">
        <v>2.9129999999999998</v>
      </c>
      <c r="I650" s="233"/>
      <c r="J650" s="234">
        <f>ROUND(I650*H650,2)</f>
        <v>0</v>
      </c>
      <c r="K650" s="230" t="s">
        <v>270</v>
      </c>
      <c r="L650" s="45"/>
      <c r="M650" s="235" t="s">
        <v>1</v>
      </c>
      <c r="N650" s="236" t="s">
        <v>41</v>
      </c>
      <c r="O650" s="92"/>
      <c r="P650" s="237">
        <f>O650*H650</f>
        <v>0</v>
      </c>
      <c r="Q650" s="237">
        <v>0</v>
      </c>
      <c r="R650" s="237">
        <f>Q650*H650</f>
        <v>0</v>
      </c>
      <c r="S650" s="237">
        <v>0</v>
      </c>
      <c r="T650" s="238">
        <f>S650*H650</f>
        <v>0</v>
      </c>
      <c r="U650" s="39"/>
      <c r="V650" s="39"/>
      <c r="W650" s="39"/>
      <c r="X650" s="39"/>
      <c r="Y650" s="39"/>
      <c r="Z650" s="39"/>
      <c r="AA650" s="39"/>
      <c r="AB650" s="39"/>
      <c r="AC650" s="39"/>
      <c r="AD650" s="39"/>
      <c r="AE650" s="39"/>
      <c r="AR650" s="239" t="s">
        <v>351</v>
      </c>
      <c r="AT650" s="239" t="s">
        <v>266</v>
      </c>
      <c r="AU650" s="239" t="s">
        <v>85</v>
      </c>
      <c r="AY650" s="18" t="s">
        <v>264</v>
      </c>
      <c r="BE650" s="240">
        <f>IF(N650="základní",J650,0)</f>
        <v>0</v>
      </c>
      <c r="BF650" s="240">
        <f>IF(N650="snížená",J650,0)</f>
        <v>0</v>
      </c>
      <c r="BG650" s="240">
        <f>IF(N650="zákl. přenesená",J650,0)</f>
        <v>0</v>
      </c>
      <c r="BH650" s="240">
        <f>IF(N650="sníž. přenesená",J650,0)</f>
        <v>0</v>
      </c>
      <c r="BI650" s="240">
        <f>IF(N650="nulová",J650,0)</f>
        <v>0</v>
      </c>
      <c r="BJ650" s="18" t="s">
        <v>83</v>
      </c>
      <c r="BK650" s="240">
        <f>ROUND(I650*H650,2)</f>
        <v>0</v>
      </c>
      <c r="BL650" s="18" t="s">
        <v>351</v>
      </c>
      <c r="BM650" s="239" t="s">
        <v>1203</v>
      </c>
    </row>
    <row r="651" s="12" customFormat="1" ht="22.8" customHeight="1">
      <c r="A651" s="12"/>
      <c r="B651" s="212"/>
      <c r="C651" s="213"/>
      <c r="D651" s="214" t="s">
        <v>75</v>
      </c>
      <c r="E651" s="226" t="s">
        <v>1204</v>
      </c>
      <c r="F651" s="226" t="s">
        <v>1205</v>
      </c>
      <c r="G651" s="213"/>
      <c r="H651" s="213"/>
      <c r="I651" s="216"/>
      <c r="J651" s="227">
        <f>BK651</f>
        <v>0</v>
      </c>
      <c r="K651" s="213"/>
      <c r="L651" s="218"/>
      <c r="M651" s="219"/>
      <c r="N651" s="220"/>
      <c r="O651" s="220"/>
      <c r="P651" s="221">
        <f>SUM(P652:P667)</f>
        <v>0</v>
      </c>
      <c r="Q651" s="220"/>
      <c r="R651" s="221">
        <f>SUM(R652:R667)</f>
        <v>1.8947476000000001</v>
      </c>
      <c r="S651" s="220"/>
      <c r="T651" s="222">
        <f>SUM(T652:T667)</f>
        <v>0</v>
      </c>
      <c r="U651" s="12"/>
      <c r="V651" s="12"/>
      <c r="W651" s="12"/>
      <c r="X651" s="12"/>
      <c r="Y651" s="12"/>
      <c r="Z651" s="12"/>
      <c r="AA651" s="12"/>
      <c r="AB651" s="12"/>
      <c r="AC651" s="12"/>
      <c r="AD651" s="12"/>
      <c r="AE651" s="12"/>
      <c r="AR651" s="223" t="s">
        <v>85</v>
      </c>
      <c r="AT651" s="224" t="s">
        <v>75</v>
      </c>
      <c r="AU651" s="224" t="s">
        <v>83</v>
      </c>
      <c r="AY651" s="223" t="s">
        <v>264</v>
      </c>
      <c r="BK651" s="225">
        <f>SUM(BK652:BK667)</f>
        <v>0</v>
      </c>
    </row>
    <row r="652" s="2" customFormat="1" ht="16.5" customHeight="1">
      <c r="A652" s="39"/>
      <c r="B652" s="40"/>
      <c r="C652" s="228" t="s">
        <v>1206</v>
      </c>
      <c r="D652" s="228" t="s">
        <v>266</v>
      </c>
      <c r="E652" s="229" t="s">
        <v>1207</v>
      </c>
      <c r="F652" s="230" t="s">
        <v>1208</v>
      </c>
      <c r="G652" s="231" t="s">
        <v>318</v>
      </c>
      <c r="H652" s="232">
        <v>146.80000000000001</v>
      </c>
      <c r="I652" s="233"/>
      <c r="J652" s="234">
        <f>ROUND(I652*H652,2)</f>
        <v>0</v>
      </c>
      <c r="K652" s="230" t="s">
        <v>270</v>
      </c>
      <c r="L652" s="45"/>
      <c r="M652" s="235" t="s">
        <v>1</v>
      </c>
      <c r="N652" s="236" t="s">
        <v>41</v>
      </c>
      <c r="O652" s="92"/>
      <c r="P652" s="237">
        <f>O652*H652</f>
        <v>0</v>
      </c>
      <c r="Q652" s="237">
        <v>0</v>
      </c>
      <c r="R652" s="237">
        <f>Q652*H652</f>
        <v>0</v>
      </c>
      <c r="S652" s="237">
        <v>0</v>
      </c>
      <c r="T652" s="238">
        <f>S652*H652</f>
        <v>0</v>
      </c>
      <c r="U652" s="39"/>
      <c r="V652" s="39"/>
      <c r="W652" s="39"/>
      <c r="X652" s="39"/>
      <c r="Y652" s="39"/>
      <c r="Z652" s="39"/>
      <c r="AA652" s="39"/>
      <c r="AB652" s="39"/>
      <c r="AC652" s="39"/>
      <c r="AD652" s="39"/>
      <c r="AE652" s="39"/>
      <c r="AR652" s="239" t="s">
        <v>351</v>
      </c>
      <c r="AT652" s="239" t="s">
        <v>266</v>
      </c>
      <c r="AU652" s="239" t="s">
        <v>85</v>
      </c>
      <c r="AY652" s="18" t="s">
        <v>264</v>
      </c>
      <c r="BE652" s="240">
        <f>IF(N652="základní",J652,0)</f>
        <v>0</v>
      </c>
      <c r="BF652" s="240">
        <f>IF(N652="snížená",J652,0)</f>
        <v>0</v>
      </c>
      <c r="BG652" s="240">
        <f>IF(N652="zákl. přenesená",J652,0)</f>
        <v>0</v>
      </c>
      <c r="BH652" s="240">
        <f>IF(N652="sníž. přenesená",J652,0)</f>
        <v>0</v>
      </c>
      <c r="BI652" s="240">
        <f>IF(N652="nulová",J652,0)</f>
        <v>0</v>
      </c>
      <c r="BJ652" s="18" t="s">
        <v>83</v>
      </c>
      <c r="BK652" s="240">
        <f>ROUND(I652*H652,2)</f>
        <v>0</v>
      </c>
      <c r="BL652" s="18" t="s">
        <v>351</v>
      </c>
      <c r="BM652" s="239" t="s">
        <v>1209</v>
      </c>
    </row>
    <row r="653" s="2" customFormat="1" ht="16.5" customHeight="1">
      <c r="A653" s="39"/>
      <c r="B653" s="40"/>
      <c r="C653" s="228" t="s">
        <v>1210</v>
      </c>
      <c r="D653" s="228" t="s">
        <v>266</v>
      </c>
      <c r="E653" s="229" t="s">
        <v>1211</v>
      </c>
      <c r="F653" s="230" t="s">
        <v>1212</v>
      </c>
      <c r="G653" s="231" t="s">
        <v>318</v>
      </c>
      <c r="H653" s="232">
        <v>146.80000000000001</v>
      </c>
      <c r="I653" s="233"/>
      <c r="J653" s="234">
        <f>ROUND(I653*H653,2)</f>
        <v>0</v>
      </c>
      <c r="K653" s="230" t="s">
        <v>270</v>
      </c>
      <c r="L653" s="45"/>
      <c r="M653" s="235" t="s">
        <v>1</v>
      </c>
      <c r="N653" s="236" t="s">
        <v>41</v>
      </c>
      <c r="O653" s="92"/>
      <c r="P653" s="237">
        <f>O653*H653</f>
        <v>0</v>
      </c>
      <c r="Q653" s="237">
        <v>3.0000000000000001E-05</v>
      </c>
      <c r="R653" s="237">
        <f>Q653*H653</f>
        <v>0.0044040000000000008</v>
      </c>
      <c r="S653" s="237">
        <v>0</v>
      </c>
      <c r="T653" s="238">
        <f>S653*H653</f>
        <v>0</v>
      </c>
      <c r="U653" s="39"/>
      <c r="V653" s="39"/>
      <c r="W653" s="39"/>
      <c r="X653" s="39"/>
      <c r="Y653" s="39"/>
      <c r="Z653" s="39"/>
      <c r="AA653" s="39"/>
      <c r="AB653" s="39"/>
      <c r="AC653" s="39"/>
      <c r="AD653" s="39"/>
      <c r="AE653" s="39"/>
      <c r="AR653" s="239" t="s">
        <v>351</v>
      </c>
      <c r="AT653" s="239" t="s">
        <v>266</v>
      </c>
      <c r="AU653" s="239" t="s">
        <v>85</v>
      </c>
      <c r="AY653" s="18" t="s">
        <v>264</v>
      </c>
      <c r="BE653" s="240">
        <f>IF(N653="základní",J653,0)</f>
        <v>0</v>
      </c>
      <c r="BF653" s="240">
        <f>IF(N653="snížená",J653,0)</f>
        <v>0</v>
      </c>
      <c r="BG653" s="240">
        <f>IF(N653="zákl. přenesená",J653,0)</f>
        <v>0</v>
      </c>
      <c r="BH653" s="240">
        <f>IF(N653="sníž. přenesená",J653,0)</f>
        <v>0</v>
      </c>
      <c r="BI653" s="240">
        <f>IF(N653="nulová",J653,0)</f>
        <v>0</v>
      </c>
      <c r="BJ653" s="18" t="s">
        <v>83</v>
      </c>
      <c r="BK653" s="240">
        <f>ROUND(I653*H653,2)</f>
        <v>0</v>
      </c>
      <c r="BL653" s="18" t="s">
        <v>351</v>
      </c>
      <c r="BM653" s="239" t="s">
        <v>1213</v>
      </c>
    </row>
    <row r="654" s="2" customFormat="1" ht="21.75" customHeight="1">
      <c r="A654" s="39"/>
      <c r="B654" s="40"/>
      <c r="C654" s="228" t="s">
        <v>1214</v>
      </c>
      <c r="D654" s="228" t="s">
        <v>266</v>
      </c>
      <c r="E654" s="229" t="s">
        <v>1215</v>
      </c>
      <c r="F654" s="230" t="s">
        <v>1216</v>
      </c>
      <c r="G654" s="231" t="s">
        <v>318</v>
      </c>
      <c r="H654" s="232">
        <v>146.80000000000001</v>
      </c>
      <c r="I654" s="233"/>
      <c r="J654" s="234">
        <f>ROUND(I654*H654,2)</f>
        <v>0</v>
      </c>
      <c r="K654" s="230" t="s">
        <v>270</v>
      </c>
      <c r="L654" s="45"/>
      <c r="M654" s="235" t="s">
        <v>1</v>
      </c>
      <c r="N654" s="236" t="s">
        <v>41</v>
      </c>
      <c r="O654" s="92"/>
      <c r="P654" s="237">
        <f>O654*H654</f>
        <v>0</v>
      </c>
      <c r="Q654" s="237">
        <v>0.0074999999999999997</v>
      </c>
      <c r="R654" s="237">
        <f>Q654*H654</f>
        <v>1.101</v>
      </c>
      <c r="S654" s="237">
        <v>0</v>
      </c>
      <c r="T654" s="238">
        <f>S654*H654</f>
        <v>0</v>
      </c>
      <c r="U654" s="39"/>
      <c r="V654" s="39"/>
      <c r="W654" s="39"/>
      <c r="X654" s="39"/>
      <c r="Y654" s="39"/>
      <c r="Z654" s="39"/>
      <c r="AA654" s="39"/>
      <c r="AB654" s="39"/>
      <c r="AC654" s="39"/>
      <c r="AD654" s="39"/>
      <c r="AE654" s="39"/>
      <c r="AR654" s="239" t="s">
        <v>351</v>
      </c>
      <c r="AT654" s="239" t="s">
        <v>266</v>
      </c>
      <c r="AU654" s="239" t="s">
        <v>85</v>
      </c>
      <c r="AY654" s="18" t="s">
        <v>264</v>
      </c>
      <c r="BE654" s="240">
        <f>IF(N654="základní",J654,0)</f>
        <v>0</v>
      </c>
      <c r="BF654" s="240">
        <f>IF(N654="snížená",J654,0)</f>
        <v>0</v>
      </c>
      <c r="BG654" s="240">
        <f>IF(N654="zákl. přenesená",J654,0)</f>
        <v>0</v>
      </c>
      <c r="BH654" s="240">
        <f>IF(N654="sníž. přenesená",J654,0)</f>
        <v>0</v>
      </c>
      <c r="BI654" s="240">
        <f>IF(N654="nulová",J654,0)</f>
        <v>0</v>
      </c>
      <c r="BJ654" s="18" t="s">
        <v>83</v>
      </c>
      <c r="BK654" s="240">
        <f>ROUND(I654*H654,2)</f>
        <v>0</v>
      </c>
      <c r="BL654" s="18" t="s">
        <v>351</v>
      </c>
      <c r="BM654" s="239" t="s">
        <v>1217</v>
      </c>
    </row>
    <row r="655" s="2" customFormat="1" ht="16.5" customHeight="1">
      <c r="A655" s="39"/>
      <c r="B655" s="40"/>
      <c r="C655" s="228" t="s">
        <v>1218</v>
      </c>
      <c r="D655" s="228" t="s">
        <v>266</v>
      </c>
      <c r="E655" s="229" t="s">
        <v>1219</v>
      </c>
      <c r="F655" s="230" t="s">
        <v>1220</v>
      </c>
      <c r="G655" s="231" t="s">
        <v>318</v>
      </c>
      <c r="H655" s="232">
        <v>146.80000000000001</v>
      </c>
      <c r="I655" s="233"/>
      <c r="J655" s="234">
        <f>ROUND(I655*H655,2)</f>
        <v>0</v>
      </c>
      <c r="K655" s="230" t="s">
        <v>270</v>
      </c>
      <c r="L655" s="45"/>
      <c r="M655" s="235" t="s">
        <v>1</v>
      </c>
      <c r="N655" s="236" t="s">
        <v>41</v>
      </c>
      <c r="O655" s="92"/>
      <c r="P655" s="237">
        <f>O655*H655</f>
        <v>0</v>
      </c>
      <c r="Q655" s="237">
        <v>0.00069999999999999999</v>
      </c>
      <c r="R655" s="237">
        <f>Q655*H655</f>
        <v>0.10276</v>
      </c>
      <c r="S655" s="237">
        <v>0</v>
      </c>
      <c r="T655" s="238">
        <f>S655*H655</f>
        <v>0</v>
      </c>
      <c r="U655" s="39"/>
      <c r="V655" s="39"/>
      <c r="W655" s="39"/>
      <c r="X655" s="39"/>
      <c r="Y655" s="39"/>
      <c r="Z655" s="39"/>
      <c r="AA655" s="39"/>
      <c r="AB655" s="39"/>
      <c r="AC655" s="39"/>
      <c r="AD655" s="39"/>
      <c r="AE655" s="39"/>
      <c r="AR655" s="239" t="s">
        <v>351</v>
      </c>
      <c r="AT655" s="239" t="s">
        <v>266</v>
      </c>
      <c r="AU655" s="239" t="s">
        <v>85</v>
      </c>
      <c r="AY655" s="18" t="s">
        <v>264</v>
      </c>
      <c r="BE655" s="240">
        <f>IF(N655="základní",J655,0)</f>
        <v>0</v>
      </c>
      <c r="BF655" s="240">
        <f>IF(N655="snížená",J655,0)</f>
        <v>0</v>
      </c>
      <c r="BG655" s="240">
        <f>IF(N655="zákl. přenesená",J655,0)</f>
        <v>0</v>
      </c>
      <c r="BH655" s="240">
        <f>IF(N655="sníž. přenesená",J655,0)</f>
        <v>0</v>
      </c>
      <c r="BI655" s="240">
        <f>IF(N655="nulová",J655,0)</f>
        <v>0</v>
      </c>
      <c r="BJ655" s="18" t="s">
        <v>83</v>
      </c>
      <c r="BK655" s="240">
        <f>ROUND(I655*H655,2)</f>
        <v>0</v>
      </c>
      <c r="BL655" s="18" t="s">
        <v>351</v>
      </c>
      <c r="BM655" s="239" t="s">
        <v>1221</v>
      </c>
    </row>
    <row r="656" s="13" customFormat="1">
      <c r="A656" s="13"/>
      <c r="B656" s="241"/>
      <c r="C656" s="242"/>
      <c r="D656" s="243" t="s">
        <v>273</v>
      </c>
      <c r="E656" s="244" t="s">
        <v>1</v>
      </c>
      <c r="F656" s="245" t="s">
        <v>700</v>
      </c>
      <c r="G656" s="242"/>
      <c r="H656" s="246">
        <v>146.80000000000001</v>
      </c>
      <c r="I656" s="247"/>
      <c r="J656" s="242"/>
      <c r="K656" s="242"/>
      <c r="L656" s="248"/>
      <c r="M656" s="249"/>
      <c r="N656" s="250"/>
      <c r="O656" s="250"/>
      <c r="P656" s="250"/>
      <c r="Q656" s="250"/>
      <c r="R656" s="250"/>
      <c r="S656" s="250"/>
      <c r="T656" s="251"/>
      <c r="U656" s="13"/>
      <c r="V656" s="13"/>
      <c r="W656" s="13"/>
      <c r="X656" s="13"/>
      <c r="Y656" s="13"/>
      <c r="Z656" s="13"/>
      <c r="AA656" s="13"/>
      <c r="AB656" s="13"/>
      <c r="AC656" s="13"/>
      <c r="AD656" s="13"/>
      <c r="AE656" s="13"/>
      <c r="AT656" s="252" t="s">
        <v>273</v>
      </c>
      <c r="AU656" s="252" t="s">
        <v>85</v>
      </c>
      <c r="AV656" s="13" t="s">
        <v>85</v>
      </c>
      <c r="AW656" s="13" t="s">
        <v>32</v>
      </c>
      <c r="AX656" s="13" t="s">
        <v>76</v>
      </c>
      <c r="AY656" s="252" t="s">
        <v>264</v>
      </c>
    </row>
    <row r="657" s="14" customFormat="1">
      <c r="A657" s="14"/>
      <c r="B657" s="253"/>
      <c r="C657" s="254"/>
      <c r="D657" s="243" t="s">
        <v>273</v>
      </c>
      <c r="E657" s="255" t="s">
        <v>1</v>
      </c>
      <c r="F657" s="256" t="s">
        <v>275</v>
      </c>
      <c r="G657" s="254"/>
      <c r="H657" s="257">
        <v>146.80000000000001</v>
      </c>
      <c r="I657" s="258"/>
      <c r="J657" s="254"/>
      <c r="K657" s="254"/>
      <c r="L657" s="259"/>
      <c r="M657" s="260"/>
      <c r="N657" s="261"/>
      <c r="O657" s="261"/>
      <c r="P657" s="261"/>
      <c r="Q657" s="261"/>
      <c r="R657" s="261"/>
      <c r="S657" s="261"/>
      <c r="T657" s="262"/>
      <c r="U657" s="14"/>
      <c r="V657" s="14"/>
      <c r="W657" s="14"/>
      <c r="X657" s="14"/>
      <c r="Y657" s="14"/>
      <c r="Z657" s="14"/>
      <c r="AA657" s="14"/>
      <c r="AB657" s="14"/>
      <c r="AC657" s="14"/>
      <c r="AD657" s="14"/>
      <c r="AE657" s="14"/>
      <c r="AT657" s="263" t="s">
        <v>273</v>
      </c>
      <c r="AU657" s="263" t="s">
        <v>85</v>
      </c>
      <c r="AV657" s="14" t="s">
        <v>271</v>
      </c>
      <c r="AW657" s="14" t="s">
        <v>32</v>
      </c>
      <c r="AX657" s="14" t="s">
        <v>83</v>
      </c>
      <c r="AY657" s="263" t="s">
        <v>264</v>
      </c>
    </row>
    <row r="658" s="2" customFormat="1" ht="16.5" customHeight="1">
      <c r="A658" s="39"/>
      <c r="B658" s="40"/>
      <c r="C658" s="274" t="s">
        <v>1222</v>
      </c>
      <c r="D658" s="274" t="s">
        <v>310</v>
      </c>
      <c r="E658" s="275" t="s">
        <v>1223</v>
      </c>
      <c r="F658" s="276" t="s">
        <v>1224</v>
      </c>
      <c r="G658" s="277" t="s">
        <v>318</v>
      </c>
      <c r="H658" s="278">
        <v>161.47999999999999</v>
      </c>
      <c r="I658" s="279"/>
      <c r="J658" s="280">
        <f>ROUND(I658*H658,2)</f>
        <v>0</v>
      </c>
      <c r="K658" s="276" t="s">
        <v>298</v>
      </c>
      <c r="L658" s="281"/>
      <c r="M658" s="282" t="s">
        <v>1</v>
      </c>
      <c r="N658" s="283" t="s">
        <v>41</v>
      </c>
      <c r="O658" s="92"/>
      <c r="P658" s="237">
        <f>O658*H658</f>
        <v>0</v>
      </c>
      <c r="Q658" s="237">
        <v>0.0028700000000000002</v>
      </c>
      <c r="R658" s="237">
        <f>Q658*H658</f>
        <v>0.46344760000000002</v>
      </c>
      <c r="S658" s="237">
        <v>0</v>
      </c>
      <c r="T658" s="238">
        <f>S658*H658</f>
        <v>0</v>
      </c>
      <c r="U658" s="39"/>
      <c r="V658" s="39"/>
      <c r="W658" s="39"/>
      <c r="X658" s="39"/>
      <c r="Y658" s="39"/>
      <c r="Z658" s="39"/>
      <c r="AA658" s="39"/>
      <c r="AB658" s="39"/>
      <c r="AC658" s="39"/>
      <c r="AD658" s="39"/>
      <c r="AE658" s="39"/>
      <c r="AR658" s="239" t="s">
        <v>434</v>
      </c>
      <c r="AT658" s="239" t="s">
        <v>310</v>
      </c>
      <c r="AU658" s="239" t="s">
        <v>85</v>
      </c>
      <c r="AY658" s="18" t="s">
        <v>264</v>
      </c>
      <c r="BE658" s="240">
        <f>IF(N658="základní",J658,0)</f>
        <v>0</v>
      </c>
      <c r="BF658" s="240">
        <f>IF(N658="snížená",J658,0)</f>
        <v>0</v>
      </c>
      <c r="BG658" s="240">
        <f>IF(N658="zákl. přenesená",J658,0)</f>
        <v>0</v>
      </c>
      <c r="BH658" s="240">
        <f>IF(N658="sníž. přenesená",J658,0)</f>
        <v>0</v>
      </c>
      <c r="BI658" s="240">
        <f>IF(N658="nulová",J658,0)</f>
        <v>0</v>
      </c>
      <c r="BJ658" s="18" t="s">
        <v>83</v>
      </c>
      <c r="BK658" s="240">
        <f>ROUND(I658*H658,2)</f>
        <v>0</v>
      </c>
      <c r="BL658" s="18" t="s">
        <v>351</v>
      </c>
      <c r="BM658" s="239" t="s">
        <v>1225</v>
      </c>
    </row>
    <row r="659" s="2" customFormat="1">
      <c r="A659" s="39"/>
      <c r="B659" s="40"/>
      <c r="C659" s="41"/>
      <c r="D659" s="243" t="s">
        <v>339</v>
      </c>
      <c r="E659" s="41"/>
      <c r="F659" s="295" t="s">
        <v>1178</v>
      </c>
      <c r="G659" s="41"/>
      <c r="H659" s="41"/>
      <c r="I659" s="296"/>
      <c r="J659" s="41"/>
      <c r="K659" s="41"/>
      <c r="L659" s="45"/>
      <c r="M659" s="297"/>
      <c r="N659" s="298"/>
      <c r="O659" s="92"/>
      <c r="P659" s="92"/>
      <c r="Q659" s="92"/>
      <c r="R659" s="92"/>
      <c r="S659" s="92"/>
      <c r="T659" s="93"/>
      <c r="U659" s="39"/>
      <c r="V659" s="39"/>
      <c r="W659" s="39"/>
      <c r="X659" s="39"/>
      <c r="Y659" s="39"/>
      <c r="Z659" s="39"/>
      <c r="AA659" s="39"/>
      <c r="AB659" s="39"/>
      <c r="AC659" s="39"/>
      <c r="AD659" s="39"/>
      <c r="AE659" s="39"/>
      <c r="AT659" s="18" t="s">
        <v>339</v>
      </c>
      <c r="AU659" s="18" t="s">
        <v>85</v>
      </c>
    </row>
    <row r="660" s="13" customFormat="1">
      <c r="A660" s="13"/>
      <c r="B660" s="241"/>
      <c r="C660" s="242"/>
      <c r="D660" s="243" t="s">
        <v>273</v>
      </c>
      <c r="E660" s="242"/>
      <c r="F660" s="245" t="s">
        <v>1226</v>
      </c>
      <c r="G660" s="242"/>
      <c r="H660" s="246">
        <v>161.47999999999999</v>
      </c>
      <c r="I660" s="247"/>
      <c r="J660" s="242"/>
      <c r="K660" s="242"/>
      <c r="L660" s="248"/>
      <c r="M660" s="249"/>
      <c r="N660" s="250"/>
      <c r="O660" s="250"/>
      <c r="P660" s="250"/>
      <c r="Q660" s="250"/>
      <c r="R660" s="250"/>
      <c r="S660" s="250"/>
      <c r="T660" s="251"/>
      <c r="U660" s="13"/>
      <c r="V660" s="13"/>
      <c r="W660" s="13"/>
      <c r="X660" s="13"/>
      <c r="Y660" s="13"/>
      <c r="Z660" s="13"/>
      <c r="AA660" s="13"/>
      <c r="AB660" s="13"/>
      <c r="AC660" s="13"/>
      <c r="AD660" s="13"/>
      <c r="AE660" s="13"/>
      <c r="AT660" s="252" t="s">
        <v>273</v>
      </c>
      <c r="AU660" s="252" t="s">
        <v>85</v>
      </c>
      <c r="AV660" s="13" t="s">
        <v>85</v>
      </c>
      <c r="AW660" s="13" t="s">
        <v>4</v>
      </c>
      <c r="AX660" s="13" t="s">
        <v>83</v>
      </c>
      <c r="AY660" s="252" t="s">
        <v>264</v>
      </c>
    </row>
    <row r="661" s="2" customFormat="1" ht="16.5" customHeight="1">
      <c r="A661" s="39"/>
      <c r="B661" s="40"/>
      <c r="C661" s="228" t="s">
        <v>1227</v>
      </c>
      <c r="D661" s="228" t="s">
        <v>266</v>
      </c>
      <c r="E661" s="229" t="s">
        <v>1228</v>
      </c>
      <c r="F661" s="230" t="s">
        <v>1229</v>
      </c>
      <c r="G661" s="231" t="s">
        <v>318</v>
      </c>
      <c r="H661" s="232">
        <v>146.80000000000001</v>
      </c>
      <c r="I661" s="233"/>
      <c r="J661" s="234">
        <f>ROUND(I661*H661,2)</f>
        <v>0</v>
      </c>
      <c r="K661" s="230" t="s">
        <v>298</v>
      </c>
      <c r="L661" s="45"/>
      <c r="M661" s="235" t="s">
        <v>1</v>
      </c>
      <c r="N661" s="236" t="s">
        <v>41</v>
      </c>
      <c r="O661" s="92"/>
      <c r="P661" s="237">
        <f>O661*H661</f>
        <v>0</v>
      </c>
      <c r="Q661" s="237">
        <v>0.0015</v>
      </c>
      <c r="R661" s="237">
        <f>Q661*H661</f>
        <v>0.22020000000000004</v>
      </c>
      <c r="S661" s="237">
        <v>0</v>
      </c>
      <c r="T661" s="238">
        <f>S661*H661</f>
        <v>0</v>
      </c>
      <c r="U661" s="39"/>
      <c r="V661" s="39"/>
      <c r="W661" s="39"/>
      <c r="X661" s="39"/>
      <c r="Y661" s="39"/>
      <c r="Z661" s="39"/>
      <c r="AA661" s="39"/>
      <c r="AB661" s="39"/>
      <c r="AC661" s="39"/>
      <c r="AD661" s="39"/>
      <c r="AE661" s="39"/>
      <c r="AR661" s="239" t="s">
        <v>351</v>
      </c>
      <c r="AT661" s="239" t="s">
        <v>266</v>
      </c>
      <c r="AU661" s="239" t="s">
        <v>85</v>
      </c>
      <c r="AY661" s="18" t="s">
        <v>264</v>
      </c>
      <c r="BE661" s="240">
        <f>IF(N661="základní",J661,0)</f>
        <v>0</v>
      </c>
      <c r="BF661" s="240">
        <f>IF(N661="snížená",J661,0)</f>
        <v>0</v>
      </c>
      <c r="BG661" s="240">
        <f>IF(N661="zákl. přenesená",J661,0)</f>
        <v>0</v>
      </c>
      <c r="BH661" s="240">
        <f>IF(N661="sníž. přenesená",J661,0)</f>
        <v>0</v>
      </c>
      <c r="BI661" s="240">
        <f>IF(N661="nulová",J661,0)</f>
        <v>0</v>
      </c>
      <c r="BJ661" s="18" t="s">
        <v>83</v>
      </c>
      <c r="BK661" s="240">
        <f>ROUND(I661*H661,2)</f>
        <v>0</v>
      </c>
      <c r="BL661" s="18" t="s">
        <v>351</v>
      </c>
      <c r="BM661" s="239" t="s">
        <v>1230</v>
      </c>
    </row>
    <row r="662" s="2" customFormat="1">
      <c r="A662" s="39"/>
      <c r="B662" s="40"/>
      <c r="C662" s="41"/>
      <c r="D662" s="243" t="s">
        <v>339</v>
      </c>
      <c r="E662" s="41"/>
      <c r="F662" s="295" t="s">
        <v>1199</v>
      </c>
      <c r="G662" s="41"/>
      <c r="H662" s="41"/>
      <c r="I662" s="296"/>
      <c r="J662" s="41"/>
      <c r="K662" s="41"/>
      <c r="L662" s="45"/>
      <c r="M662" s="297"/>
      <c r="N662" s="298"/>
      <c r="O662" s="92"/>
      <c r="P662" s="92"/>
      <c r="Q662" s="92"/>
      <c r="R662" s="92"/>
      <c r="S662" s="92"/>
      <c r="T662" s="93"/>
      <c r="U662" s="39"/>
      <c r="V662" s="39"/>
      <c r="W662" s="39"/>
      <c r="X662" s="39"/>
      <c r="Y662" s="39"/>
      <c r="Z662" s="39"/>
      <c r="AA662" s="39"/>
      <c r="AB662" s="39"/>
      <c r="AC662" s="39"/>
      <c r="AD662" s="39"/>
      <c r="AE662" s="39"/>
      <c r="AT662" s="18" t="s">
        <v>339</v>
      </c>
      <c r="AU662" s="18" t="s">
        <v>85</v>
      </c>
    </row>
    <row r="663" s="13" customFormat="1">
      <c r="A663" s="13"/>
      <c r="B663" s="241"/>
      <c r="C663" s="242"/>
      <c r="D663" s="243" t="s">
        <v>273</v>
      </c>
      <c r="E663" s="244" t="s">
        <v>1</v>
      </c>
      <c r="F663" s="245" t="s">
        <v>700</v>
      </c>
      <c r="G663" s="242"/>
      <c r="H663" s="246">
        <v>146.80000000000001</v>
      </c>
      <c r="I663" s="247"/>
      <c r="J663" s="242"/>
      <c r="K663" s="242"/>
      <c r="L663" s="248"/>
      <c r="M663" s="249"/>
      <c r="N663" s="250"/>
      <c r="O663" s="250"/>
      <c r="P663" s="250"/>
      <c r="Q663" s="250"/>
      <c r="R663" s="250"/>
      <c r="S663" s="250"/>
      <c r="T663" s="251"/>
      <c r="U663" s="13"/>
      <c r="V663" s="13"/>
      <c r="W663" s="13"/>
      <c r="X663" s="13"/>
      <c r="Y663" s="13"/>
      <c r="Z663" s="13"/>
      <c r="AA663" s="13"/>
      <c r="AB663" s="13"/>
      <c r="AC663" s="13"/>
      <c r="AD663" s="13"/>
      <c r="AE663" s="13"/>
      <c r="AT663" s="252" t="s">
        <v>273</v>
      </c>
      <c r="AU663" s="252" t="s">
        <v>85</v>
      </c>
      <c r="AV663" s="13" t="s">
        <v>85</v>
      </c>
      <c r="AW663" s="13" t="s">
        <v>32</v>
      </c>
      <c r="AX663" s="13" t="s">
        <v>76</v>
      </c>
      <c r="AY663" s="252" t="s">
        <v>264</v>
      </c>
    </row>
    <row r="664" s="14" customFormat="1">
      <c r="A664" s="14"/>
      <c r="B664" s="253"/>
      <c r="C664" s="254"/>
      <c r="D664" s="243" t="s">
        <v>273</v>
      </c>
      <c r="E664" s="255" t="s">
        <v>1</v>
      </c>
      <c r="F664" s="256" t="s">
        <v>275</v>
      </c>
      <c r="G664" s="254"/>
      <c r="H664" s="257">
        <v>146.80000000000001</v>
      </c>
      <c r="I664" s="258"/>
      <c r="J664" s="254"/>
      <c r="K664" s="254"/>
      <c r="L664" s="259"/>
      <c r="M664" s="260"/>
      <c r="N664" s="261"/>
      <c r="O664" s="261"/>
      <c r="P664" s="261"/>
      <c r="Q664" s="261"/>
      <c r="R664" s="261"/>
      <c r="S664" s="261"/>
      <c r="T664" s="262"/>
      <c r="U664" s="14"/>
      <c r="V664" s="14"/>
      <c r="W664" s="14"/>
      <c r="X664" s="14"/>
      <c r="Y664" s="14"/>
      <c r="Z664" s="14"/>
      <c r="AA664" s="14"/>
      <c r="AB664" s="14"/>
      <c r="AC664" s="14"/>
      <c r="AD664" s="14"/>
      <c r="AE664" s="14"/>
      <c r="AT664" s="263" t="s">
        <v>273</v>
      </c>
      <c r="AU664" s="263" t="s">
        <v>85</v>
      </c>
      <c r="AV664" s="14" t="s">
        <v>271</v>
      </c>
      <c r="AW664" s="14" t="s">
        <v>32</v>
      </c>
      <c r="AX664" s="14" t="s">
        <v>83</v>
      </c>
      <c r="AY664" s="263" t="s">
        <v>264</v>
      </c>
    </row>
    <row r="665" s="2" customFormat="1" ht="16.5" customHeight="1">
      <c r="A665" s="39"/>
      <c r="B665" s="40"/>
      <c r="C665" s="228" t="s">
        <v>1231</v>
      </c>
      <c r="D665" s="228" t="s">
        <v>266</v>
      </c>
      <c r="E665" s="229" t="s">
        <v>1232</v>
      </c>
      <c r="F665" s="230" t="s">
        <v>1233</v>
      </c>
      <c r="G665" s="231" t="s">
        <v>318</v>
      </c>
      <c r="H665" s="232">
        <v>146.80000000000001</v>
      </c>
      <c r="I665" s="233"/>
      <c r="J665" s="234">
        <f>ROUND(I665*H665,2)</f>
        <v>0</v>
      </c>
      <c r="K665" s="230" t="s">
        <v>1</v>
      </c>
      <c r="L665" s="45"/>
      <c r="M665" s="235" t="s">
        <v>1</v>
      </c>
      <c r="N665" s="236" t="s">
        <v>41</v>
      </c>
      <c r="O665" s="92"/>
      <c r="P665" s="237">
        <f>O665*H665</f>
        <v>0</v>
      </c>
      <c r="Q665" s="237">
        <v>2.0000000000000002E-05</v>
      </c>
      <c r="R665" s="237">
        <f>Q665*H665</f>
        <v>0.0029360000000000007</v>
      </c>
      <c r="S665" s="237">
        <v>0</v>
      </c>
      <c r="T665" s="238">
        <f>S665*H665</f>
        <v>0</v>
      </c>
      <c r="U665" s="39"/>
      <c r="V665" s="39"/>
      <c r="W665" s="39"/>
      <c r="X665" s="39"/>
      <c r="Y665" s="39"/>
      <c r="Z665" s="39"/>
      <c r="AA665" s="39"/>
      <c r="AB665" s="39"/>
      <c r="AC665" s="39"/>
      <c r="AD665" s="39"/>
      <c r="AE665" s="39"/>
      <c r="AR665" s="239" t="s">
        <v>351</v>
      </c>
      <c r="AT665" s="239" t="s">
        <v>266</v>
      </c>
      <c r="AU665" s="239" t="s">
        <v>85</v>
      </c>
      <c r="AY665" s="18" t="s">
        <v>264</v>
      </c>
      <c r="BE665" s="240">
        <f>IF(N665="základní",J665,0)</f>
        <v>0</v>
      </c>
      <c r="BF665" s="240">
        <f>IF(N665="snížená",J665,0)</f>
        <v>0</v>
      </c>
      <c r="BG665" s="240">
        <f>IF(N665="zákl. přenesená",J665,0)</f>
        <v>0</v>
      </c>
      <c r="BH665" s="240">
        <f>IF(N665="sníž. přenesená",J665,0)</f>
        <v>0</v>
      </c>
      <c r="BI665" s="240">
        <f>IF(N665="nulová",J665,0)</f>
        <v>0</v>
      </c>
      <c r="BJ665" s="18" t="s">
        <v>83</v>
      </c>
      <c r="BK665" s="240">
        <f>ROUND(I665*H665,2)</f>
        <v>0</v>
      </c>
      <c r="BL665" s="18" t="s">
        <v>351</v>
      </c>
      <c r="BM665" s="239" t="s">
        <v>1234</v>
      </c>
    </row>
    <row r="666" s="2" customFormat="1">
      <c r="A666" s="39"/>
      <c r="B666" s="40"/>
      <c r="C666" s="41"/>
      <c r="D666" s="243" t="s">
        <v>339</v>
      </c>
      <c r="E666" s="41"/>
      <c r="F666" s="295" t="s">
        <v>1235</v>
      </c>
      <c r="G666" s="41"/>
      <c r="H666" s="41"/>
      <c r="I666" s="296"/>
      <c r="J666" s="41"/>
      <c r="K666" s="41"/>
      <c r="L666" s="45"/>
      <c r="M666" s="297"/>
      <c r="N666" s="298"/>
      <c r="O666" s="92"/>
      <c r="P666" s="92"/>
      <c r="Q666" s="92"/>
      <c r="R666" s="92"/>
      <c r="S666" s="92"/>
      <c r="T666" s="93"/>
      <c r="U666" s="39"/>
      <c r="V666" s="39"/>
      <c r="W666" s="39"/>
      <c r="X666" s="39"/>
      <c r="Y666" s="39"/>
      <c r="Z666" s="39"/>
      <c r="AA666" s="39"/>
      <c r="AB666" s="39"/>
      <c r="AC666" s="39"/>
      <c r="AD666" s="39"/>
      <c r="AE666" s="39"/>
      <c r="AT666" s="18" t="s">
        <v>339</v>
      </c>
      <c r="AU666" s="18" t="s">
        <v>85</v>
      </c>
    </row>
    <row r="667" s="2" customFormat="1" ht="16.5" customHeight="1">
      <c r="A667" s="39"/>
      <c r="B667" s="40"/>
      <c r="C667" s="228" t="s">
        <v>1236</v>
      </c>
      <c r="D667" s="228" t="s">
        <v>266</v>
      </c>
      <c r="E667" s="229" t="s">
        <v>1237</v>
      </c>
      <c r="F667" s="230" t="s">
        <v>1238</v>
      </c>
      <c r="G667" s="231" t="s">
        <v>354</v>
      </c>
      <c r="H667" s="232">
        <v>1.895</v>
      </c>
      <c r="I667" s="233"/>
      <c r="J667" s="234">
        <f>ROUND(I667*H667,2)</f>
        <v>0</v>
      </c>
      <c r="K667" s="230" t="s">
        <v>270</v>
      </c>
      <c r="L667" s="45"/>
      <c r="M667" s="235" t="s">
        <v>1</v>
      </c>
      <c r="N667" s="236" t="s">
        <v>41</v>
      </c>
      <c r="O667" s="92"/>
      <c r="P667" s="237">
        <f>O667*H667</f>
        <v>0</v>
      </c>
      <c r="Q667" s="237">
        <v>0</v>
      </c>
      <c r="R667" s="237">
        <f>Q667*H667</f>
        <v>0</v>
      </c>
      <c r="S667" s="237">
        <v>0</v>
      </c>
      <c r="T667" s="238">
        <f>S667*H667</f>
        <v>0</v>
      </c>
      <c r="U667" s="39"/>
      <c r="V667" s="39"/>
      <c r="W667" s="39"/>
      <c r="X667" s="39"/>
      <c r="Y667" s="39"/>
      <c r="Z667" s="39"/>
      <c r="AA667" s="39"/>
      <c r="AB667" s="39"/>
      <c r="AC667" s="39"/>
      <c r="AD667" s="39"/>
      <c r="AE667" s="39"/>
      <c r="AR667" s="239" t="s">
        <v>351</v>
      </c>
      <c r="AT667" s="239" t="s">
        <v>266</v>
      </c>
      <c r="AU667" s="239" t="s">
        <v>85</v>
      </c>
      <c r="AY667" s="18" t="s">
        <v>264</v>
      </c>
      <c r="BE667" s="240">
        <f>IF(N667="základní",J667,0)</f>
        <v>0</v>
      </c>
      <c r="BF667" s="240">
        <f>IF(N667="snížená",J667,0)</f>
        <v>0</v>
      </c>
      <c r="BG667" s="240">
        <f>IF(N667="zákl. přenesená",J667,0)</f>
        <v>0</v>
      </c>
      <c r="BH667" s="240">
        <f>IF(N667="sníž. přenesená",J667,0)</f>
        <v>0</v>
      </c>
      <c r="BI667" s="240">
        <f>IF(N667="nulová",J667,0)</f>
        <v>0</v>
      </c>
      <c r="BJ667" s="18" t="s">
        <v>83</v>
      </c>
      <c r="BK667" s="240">
        <f>ROUND(I667*H667,2)</f>
        <v>0</v>
      </c>
      <c r="BL667" s="18" t="s">
        <v>351</v>
      </c>
      <c r="BM667" s="239" t="s">
        <v>1239</v>
      </c>
    </row>
    <row r="668" s="12" customFormat="1" ht="22.8" customHeight="1">
      <c r="A668" s="12"/>
      <c r="B668" s="212"/>
      <c r="C668" s="213"/>
      <c r="D668" s="214" t="s">
        <v>75</v>
      </c>
      <c r="E668" s="226" t="s">
        <v>1240</v>
      </c>
      <c r="F668" s="226" t="s">
        <v>1241</v>
      </c>
      <c r="G668" s="213"/>
      <c r="H668" s="213"/>
      <c r="I668" s="216"/>
      <c r="J668" s="227">
        <f>BK668</f>
        <v>0</v>
      </c>
      <c r="K668" s="213"/>
      <c r="L668" s="218"/>
      <c r="M668" s="219"/>
      <c r="N668" s="220"/>
      <c r="O668" s="220"/>
      <c r="P668" s="221">
        <f>SUM(P669:P680)</f>
        <v>0</v>
      </c>
      <c r="Q668" s="220"/>
      <c r="R668" s="221">
        <f>SUM(R669:R680)</f>
        <v>2.098363</v>
      </c>
      <c r="S668" s="220"/>
      <c r="T668" s="222">
        <f>SUM(T669:T680)</f>
        <v>0</v>
      </c>
      <c r="U668" s="12"/>
      <c r="V668" s="12"/>
      <c r="W668" s="12"/>
      <c r="X668" s="12"/>
      <c r="Y668" s="12"/>
      <c r="Z668" s="12"/>
      <c r="AA668" s="12"/>
      <c r="AB668" s="12"/>
      <c r="AC668" s="12"/>
      <c r="AD668" s="12"/>
      <c r="AE668" s="12"/>
      <c r="AR668" s="223" t="s">
        <v>85</v>
      </c>
      <c r="AT668" s="224" t="s">
        <v>75</v>
      </c>
      <c r="AU668" s="224" t="s">
        <v>83</v>
      </c>
      <c r="AY668" s="223" t="s">
        <v>264</v>
      </c>
      <c r="BK668" s="225">
        <f>SUM(BK669:BK680)</f>
        <v>0</v>
      </c>
    </row>
    <row r="669" s="2" customFormat="1" ht="16.5" customHeight="1">
      <c r="A669" s="39"/>
      <c r="B669" s="40"/>
      <c r="C669" s="228" t="s">
        <v>1242</v>
      </c>
      <c r="D669" s="228" t="s">
        <v>266</v>
      </c>
      <c r="E669" s="229" t="s">
        <v>1243</v>
      </c>
      <c r="F669" s="230" t="s">
        <v>1244</v>
      </c>
      <c r="G669" s="231" t="s">
        <v>318</v>
      </c>
      <c r="H669" s="232">
        <v>82.730000000000004</v>
      </c>
      <c r="I669" s="233"/>
      <c r="J669" s="234">
        <f>ROUND(I669*H669,2)</f>
        <v>0</v>
      </c>
      <c r="K669" s="230" t="s">
        <v>270</v>
      </c>
      <c r="L669" s="45"/>
      <c r="M669" s="235" t="s">
        <v>1</v>
      </c>
      <c r="N669" s="236" t="s">
        <v>41</v>
      </c>
      <c r="O669" s="92"/>
      <c r="P669" s="237">
        <f>O669*H669</f>
        <v>0</v>
      </c>
      <c r="Q669" s="237">
        <v>0.00029999999999999997</v>
      </c>
      <c r="R669" s="237">
        <f>Q669*H669</f>
        <v>0.024818999999999997</v>
      </c>
      <c r="S669" s="237">
        <v>0</v>
      </c>
      <c r="T669" s="238">
        <f>S669*H669</f>
        <v>0</v>
      </c>
      <c r="U669" s="39"/>
      <c r="V669" s="39"/>
      <c r="W669" s="39"/>
      <c r="X669" s="39"/>
      <c r="Y669" s="39"/>
      <c r="Z669" s="39"/>
      <c r="AA669" s="39"/>
      <c r="AB669" s="39"/>
      <c r="AC669" s="39"/>
      <c r="AD669" s="39"/>
      <c r="AE669" s="39"/>
      <c r="AR669" s="239" t="s">
        <v>351</v>
      </c>
      <c r="AT669" s="239" t="s">
        <v>266</v>
      </c>
      <c r="AU669" s="239" t="s">
        <v>85</v>
      </c>
      <c r="AY669" s="18" t="s">
        <v>264</v>
      </c>
      <c r="BE669" s="240">
        <f>IF(N669="základní",J669,0)</f>
        <v>0</v>
      </c>
      <c r="BF669" s="240">
        <f>IF(N669="snížená",J669,0)</f>
        <v>0</v>
      </c>
      <c r="BG669" s="240">
        <f>IF(N669="zákl. přenesená",J669,0)</f>
        <v>0</v>
      </c>
      <c r="BH669" s="240">
        <f>IF(N669="sníž. přenesená",J669,0)</f>
        <v>0</v>
      </c>
      <c r="BI669" s="240">
        <f>IF(N669="nulová",J669,0)</f>
        <v>0</v>
      </c>
      <c r="BJ669" s="18" t="s">
        <v>83</v>
      </c>
      <c r="BK669" s="240">
        <f>ROUND(I669*H669,2)</f>
        <v>0</v>
      </c>
      <c r="BL669" s="18" t="s">
        <v>351</v>
      </c>
      <c r="BM669" s="239" t="s">
        <v>1245</v>
      </c>
    </row>
    <row r="670" s="2" customFormat="1" ht="16.5" customHeight="1">
      <c r="A670" s="39"/>
      <c r="B670" s="40"/>
      <c r="C670" s="228" t="s">
        <v>1246</v>
      </c>
      <c r="D670" s="228" t="s">
        <v>266</v>
      </c>
      <c r="E670" s="229" t="s">
        <v>1247</v>
      </c>
      <c r="F670" s="230" t="s">
        <v>1248</v>
      </c>
      <c r="G670" s="231" t="s">
        <v>318</v>
      </c>
      <c r="H670" s="232">
        <v>82.730000000000004</v>
      </c>
      <c r="I670" s="233"/>
      <c r="J670" s="234">
        <f>ROUND(I670*H670,2)</f>
        <v>0</v>
      </c>
      <c r="K670" s="230" t="s">
        <v>270</v>
      </c>
      <c r="L670" s="45"/>
      <c r="M670" s="235" t="s">
        <v>1</v>
      </c>
      <c r="N670" s="236" t="s">
        <v>41</v>
      </c>
      <c r="O670" s="92"/>
      <c r="P670" s="237">
        <f>O670*H670</f>
        <v>0</v>
      </c>
      <c r="Q670" s="237">
        <v>0.0015</v>
      </c>
      <c r="R670" s="237">
        <f>Q670*H670</f>
        <v>0.12409500000000001</v>
      </c>
      <c r="S670" s="237">
        <v>0</v>
      </c>
      <c r="T670" s="238">
        <f>S670*H670</f>
        <v>0</v>
      </c>
      <c r="U670" s="39"/>
      <c r="V670" s="39"/>
      <c r="W670" s="39"/>
      <c r="X670" s="39"/>
      <c r="Y670" s="39"/>
      <c r="Z670" s="39"/>
      <c r="AA670" s="39"/>
      <c r="AB670" s="39"/>
      <c r="AC670" s="39"/>
      <c r="AD670" s="39"/>
      <c r="AE670" s="39"/>
      <c r="AR670" s="239" t="s">
        <v>351</v>
      </c>
      <c r="AT670" s="239" t="s">
        <v>266</v>
      </c>
      <c r="AU670" s="239" t="s">
        <v>85</v>
      </c>
      <c r="AY670" s="18" t="s">
        <v>264</v>
      </c>
      <c r="BE670" s="240">
        <f>IF(N670="základní",J670,0)</f>
        <v>0</v>
      </c>
      <c r="BF670" s="240">
        <f>IF(N670="snížená",J670,0)</f>
        <v>0</v>
      </c>
      <c r="BG670" s="240">
        <f>IF(N670="zákl. přenesená",J670,0)</f>
        <v>0</v>
      </c>
      <c r="BH670" s="240">
        <f>IF(N670="sníž. přenesená",J670,0)</f>
        <v>0</v>
      </c>
      <c r="BI670" s="240">
        <f>IF(N670="nulová",J670,0)</f>
        <v>0</v>
      </c>
      <c r="BJ670" s="18" t="s">
        <v>83</v>
      </c>
      <c r="BK670" s="240">
        <f>ROUND(I670*H670,2)</f>
        <v>0</v>
      </c>
      <c r="BL670" s="18" t="s">
        <v>351</v>
      </c>
      <c r="BM670" s="239" t="s">
        <v>1249</v>
      </c>
    </row>
    <row r="671" s="2" customFormat="1" ht="16.5" customHeight="1">
      <c r="A671" s="39"/>
      <c r="B671" s="40"/>
      <c r="C671" s="228" t="s">
        <v>1250</v>
      </c>
      <c r="D671" s="228" t="s">
        <v>266</v>
      </c>
      <c r="E671" s="229" t="s">
        <v>1251</v>
      </c>
      <c r="F671" s="230" t="s">
        <v>1252</v>
      </c>
      <c r="G671" s="231" t="s">
        <v>453</v>
      </c>
      <c r="H671" s="232">
        <v>32.200000000000003</v>
      </c>
      <c r="I671" s="233"/>
      <c r="J671" s="234">
        <f>ROUND(I671*H671,2)</f>
        <v>0</v>
      </c>
      <c r="K671" s="230" t="s">
        <v>270</v>
      </c>
      <c r="L671" s="45"/>
      <c r="M671" s="235" t="s">
        <v>1</v>
      </c>
      <c r="N671" s="236" t="s">
        <v>41</v>
      </c>
      <c r="O671" s="92"/>
      <c r="P671" s="237">
        <f>O671*H671</f>
        <v>0</v>
      </c>
      <c r="Q671" s="237">
        <v>0.00142</v>
      </c>
      <c r="R671" s="237">
        <f>Q671*H671</f>
        <v>0.045724000000000008</v>
      </c>
      <c r="S671" s="237">
        <v>0</v>
      </c>
      <c r="T671" s="238">
        <f>S671*H671</f>
        <v>0</v>
      </c>
      <c r="U671" s="39"/>
      <c r="V671" s="39"/>
      <c r="W671" s="39"/>
      <c r="X671" s="39"/>
      <c r="Y671" s="39"/>
      <c r="Z671" s="39"/>
      <c r="AA671" s="39"/>
      <c r="AB671" s="39"/>
      <c r="AC671" s="39"/>
      <c r="AD671" s="39"/>
      <c r="AE671" s="39"/>
      <c r="AR671" s="239" t="s">
        <v>351</v>
      </c>
      <c r="AT671" s="239" t="s">
        <v>266</v>
      </c>
      <c r="AU671" s="239" t="s">
        <v>85</v>
      </c>
      <c r="AY671" s="18" t="s">
        <v>264</v>
      </c>
      <c r="BE671" s="240">
        <f>IF(N671="základní",J671,0)</f>
        <v>0</v>
      </c>
      <c r="BF671" s="240">
        <f>IF(N671="snížená",J671,0)</f>
        <v>0</v>
      </c>
      <c r="BG671" s="240">
        <f>IF(N671="zákl. přenesená",J671,0)</f>
        <v>0</v>
      </c>
      <c r="BH671" s="240">
        <f>IF(N671="sníž. přenesená",J671,0)</f>
        <v>0</v>
      </c>
      <c r="BI671" s="240">
        <f>IF(N671="nulová",J671,0)</f>
        <v>0</v>
      </c>
      <c r="BJ671" s="18" t="s">
        <v>83</v>
      </c>
      <c r="BK671" s="240">
        <f>ROUND(I671*H671,2)</f>
        <v>0</v>
      </c>
      <c r="BL671" s="18" t="s">
        <v>351</v>
      </c>
      <c r="BM671" s="239" t="s">
        <v>1253</v>
      </c>
    </row>
    <row r="672" s="2" customFormat="1" ht="21.75" customHeight="1">
      <c r="A672" s="39"/>
      <c r="B672" s="40"/>
      <c r="C672" s="228" t="s">
        <v>1254</v>
      </c>
      <c r="D672" s="228" t="s">
        <v>266</v>
      </c>
      <c r="E672" s="229" t="s">
        <v>1255</v>
      </c>
      <c r="F672" s="230" t="s">
        <v>1256</v>
      </c>
      <c r="G672" s="231" t="s">
        <v>318</v>
      </c>
      <c r="H672" s="232">
        <v>82.730000000000004</v>
      </c>
      <c r="I672" s="233"/>
      <c r="J672" s="234">
        <f>ROUND(I672*H672,2)</f>
        <v>0</v>
      </c>
      <c r="K672" s="230" t="s">
        <v>270</v>
      </c>
      <c r="L672" s="45"/>
      <c r="M672" s="235" t="s">
        <v>1</v>
      </c>
      <c r="N672" s="236" t="s">
        <v>41</v>
      </c>
      <c r="O672" s="92"/>
      <c r="P672" s="237">
        <f>O672*H672</f>
        <v>0</v>
      </c>
      <c r="Q672" s="237">
        <v>0.0090900000000000009</v>
      </c>
      <c r="R672" s="237">
        <f>Q672*H672</f>
        <v>0.75201570000000006</v>
      </c>
      <c r="S672" s="237">
        <v>0</v>
      </c>
      <c r="T672" s="238">
        <f>S672*H672</f>
        <v>0</v>
      </c>
      <c r="U672" s="39"/>
      <c r="V672" s="39"/>
      <c r="W672" s="39"/>
      <c r="X672" s="39"/>
      <c r="Y672" s="39"/>
      <c r="Z672" s="39"/>
      <c r="AA672" s="39"/>
      <c r="AB672" s="39"/>
      <c r="AC672" s="39"/>
      <c r="AD672" s="39"/>
      <c r="AE672" s="39"/>
      <c r="AR672" s="239" t="s">
        <v>351</v>
      </c>
      <c r="AT672" s="239" t="s">
        <v>266</v>
      </c>
      <c r="AU672" s="239" t="s">
        <v>85</v>
      </c>
      <c r="AY672" s="18" t="s">
        <v>264</v>
      </c>
      <c r="BE672" s="240">
        <f>IF(N672="základní",J672,0)</f>
        <v>0</v>
      </c>
      <c r="BF672" s="240">
        <f>IF(N672="snížená",J672,0)</f>
        <v>0</v>
      </c>
      <c r="BG672" s="240">
        <f>IF(N672="zákl. přenesená",J672,0)</f>
        <v>0</v>
      </c>
      <c r="BH672" s="240">
        <f>IF(N672="sníž. přenesená",J672,0)</f>
        <v>0</v>
      </c>
      <c r="BI672" s="240">
        <f>IF(N672="nulová",J672,0)</f>
        <v>0</v>
      </c>
      <c r="BJ672" s="18" t="s">
        <v>83</v>
      </c>
      <c r="BK672" s="240">
        <f>ROUND(I672*H672,2)</f>
        <v>0</v>
      </c>
      <c r="BL672" s="18" t="s">
        <v>351</v>
      </c>
      <c r="BM672" s="239" t="s">
        <v>1257</v>
      </c>
    </row>
    <row r="673" s="2" customFormat="1" ht="16.5" customHeight="1">
      <c r="A673" s="39"/>
      <c r="B673" s="40"/>
      <c r="C673" s="274" t="s">
        <v>1258</v>
      </c>
      <c r="D673" s="274" t="s">
        <v>310</v>
      </c>
      <c r="E673" s="275" t="s">
        <v>1259</v>
      </c>
      <c r="F673" s="276" t="s">
        <v>1260</v>
      </c>
      <c r="G673" s="277" t="s">
        <v>318</v>
      </c>
      <c r="H673" s="278">
        <v>91.003</v>
      </c>
      <c r="I673" s="279"/>
      <c r="J673" s="280">
        <f>ROUND(I673*H673,2)</f>
        <v>0</v>
      </c>
      <c r="K673" s="276" t="s">
        <v>298</v>
      </c>
      <c r="L673" s="281"/>
      <c r="M673" s="282" t="s">
        <v>1</v>
      </c>
      <c r="N673" s="283" t="s">
        <v>41</v>
      </c>
      <c r="O673" s="92"/>
      <c r="P673" s="237">
        <f>O673*H673</f>
        <v>0</v>
      </c>
      <c r="Q673" s="237">
        <v>0.0126</v>
      </c>
      <c r="R673" s="237">
        <f>Q673*H673</f>
        <v>1.1466377999999999</v>
      </c>
      <c r="S673" s="237">
        <v>0</v>
      </c>
      <c r="T673" s="238">
        <f>S673*H673</f>
        <v>0</v>
      </c>
      <c r="U673" s="39"/>
      <c r="V673" s="39"/>
      <c r="W673" s="39"/>
      <c r="X673" s="39"/>
      <c r="Y673" s="39"/>
      <c r="Z673" s="39"/>
      <c r="AA673" s="39"/>
      <c r="AB673" s="39"/>
      <c r="AC673" s="39"/>
      <c r="AD673" s="39"/>
      <c r="AE673" s="39"/>
      <c r="AR673" s="239" t="s">
        <v>434</v>
      </c>
      <c r="AT673" s="239" t="s">
        <v>310</v>
      </c>
      <c r="AU673" s="239" t="s">
        <v>85</v>
      </c>
      <c r="AY673" s="18" t="s">
        <v>264</v>
      </c>
      <c r="BE673" s="240">
        <f>IF(N673="základní",J673,0)</f>
        <v>0</v>
      </c>
      <c r="BF673" s="240">
        <f>IF(N673="snížená",J673,0)</f>
        <v>0</v>
      </c>
      <c r="BG673" s="240">
        <f>IF(N673="zákl. přenesená",J673,0)</f>
        <v>0</v>
      </c>
      <c r="BH673" s="240">
        <f>IF(N673="sníž. přenesená",J673,0)</f>
        <v>0</v>
      </c>
      <c r="BI673" s="240">
        <f>IF(N673="nulová",J673,0)</f>
        <v>0</v>
      </c>
      <c r="BJ673" s="18" t="s">
        <v>83</v>
      </c>
      <c r="BK673" s="240">
        <f>ROUND(I673*H673,2)</f>
        <v>0</v>
      </c>
      <c r="BL673" s="18" t="s">
        <v>351</v>
      </c>
      <c r="BM673" s="239" t="s">
        <v>1261</v>
      </c>
    </row>
    <row r="674" s="2" customFormat="1">
      <c r="A674" s="39"/>
      <c r="B674" s="40"/>
      <c r="C674" s="41"/>
      <c r="D674" s="243" t="s">
        <v>339</v>
      </c>
      <c r="E674" s="41"/>
      <c r="F674" s="295" t="s">
        <v>1262</v>
      </c>
      <c r="G674" s="41"/>
      <c r="H674" s="41"/>
      <c r="I674" s="296"/>
      <c r="J674" s="41"/>
      <c r="K674" s="41"/>
      <c r="L674" s="45"/>
      <c r="M674" s="297"/>
      <c r="N674" s="298"/>
      <c r="O674" s="92"/>
      <c r="P674" s="92"/>
      <c r="Q674" s="92"/>
      <c r="R674" s="92"/>
      <c r="S674" s="92"/>
      <c r="T674" s="93"/>
      <c r="U674" s="39"/>
      <c r="V674" s="39"/>
      <c r="W674" s="39"/>
      <c r="X674" s="39"/>
      <c r="Y674" s="39"/>
      <c r="Z674" s="39"/>
      <c r="AA674" s="39"/>
      <c r="AB674" s="39"/>
      <c r="AC674" s="39"/>
      <c r="AD674" s="39"/>
      <c r="AE674" s="39"/>
      <c r="AT674" s="18" t="s">
        <v>339</v>
      </c>
      <c r="AU674" s="18" t="s">
        <v>85</v>
      </c>
    </row>
    <row r="675" s="13" customFormat="1">
      <c r="A675" s="13"/>
      <c r="B675" s="241"/>
      <c r="C675" s="242"/>
      <c r="D675" s="243" t="s">
        <v>273</v>
      </c>
      <c r="E675" s="242"/>
      <c r="F675" s="245" t="s">
        <v>1263</v>
      </c>
      <c r="G675" s="242"/>
      <c r="H675" s="246">
        <v>91.003</v>
      </c>
      <c r="I675" s="247"/>
      <c r="J675" s="242"/>
      <c r="K675" s="242"/>
      <c r="L675" s="248"/>
      <c r="M675" s="249"/>
      <c r="N675" s="250"/>
      <c r="O675" s="250"/>
      <c r="P675" s="250"/>
      <c r="Q675" s="250"/>
      <c r="R675" s="250"/>
      <c r="S675" s="250"/>
      <c r="T675" s="251"/>
      <c r="U675" s="13"/>
      <c r="V675" s="13"/>
      <c r="W675" s="13"/>
      <c r="X675" s="13"/>
      <c r="Y675" s="13"/>
      <c r="Z675" s="13"/>
      <c r="AA675" s="13"/>
      <c r="AB675" s="13"/>
      <c r="AC675" s="13"/>
      <c r="AD675" s="13"/>
      <c r="AE675" s="13"/>
      <c r="AT675" s="252" t="s">
        <v>273</v>
      </c>
      <c r="AU675" s="252" t="s">
        <v>85</v>
      </c>
      <c r="AV675" s="13" t="s">
        <v>85</v>
      </c>
      <c r="AW675" s="13" t="s">
        <v>4</v>
      </c>
      <c r="AX675" s="13" t="s">
        <v>83</v>
      </c>
      <c r="AY675" s="252" t="s">
        <v>264</v>
      </c>
    </row>
    <row r="676" s="2" customFormat="1" ht="16.5" customHeight="1">
      <c r="A676" s="39"/>
      <c r="B676" s="40"/>
      <c r="C676" s="228" t="s">
        <v>1264</v>
      </c>
      <c r="D676" s="228" t="s">
        <v>266</v>
      </c>
      <c r="E676" s="229" t="s">
        <v>1265</v>
      </c>
      <c r="F676" s="230" t="s">
        <v>1266</v>
      </c>
      <c r="G676" s="231" t="s">
        <v>318</v>
      </c>
      <c r="H676" s="232">
        <v>82.730000000000004</v>
      </c>
      <c r="I676" s="233"/>
      <c r="J676" s="234">
        <f>ROUND(I676*H676,2)</f>
        <v>0</v>
      </c>
      <c r="K676" s="230" t="s">
        <v>1</v>
      </c>
      <c r="L676" s="45"/>
      <c r="M676" s="235" t="s">
        <v>1</v>
      </c>
      <c r="N676" s="236" t="s">
        <v>41</v>
      </c>
      <c r="O676" s="92"/>
      <c r="P676" s="237">
        <f>O676*H676</f>
        <v>0</v>
      </c>
      <c r="Q676" s="237">
        <v>0</v>
      </c>
      <c r="R676" s="237">
        <f>Q676*H676</f>
        <v>0</v>
      </c>
      <c r="S676" s="237">
        <v>0</v>
      </c>
      <c r="T676" s="238">
        <f>S676*H676</f>
        <v>0</v>
      </c>
      <c r="U676" s="39"/>
      <c r="V676" s="39"/>
      <c r="W676" s="39"/>
      <c r="X676" s="39"/>
      <c r="Y676" s="39"/>
      <c r="Z676" s="39"/>
      <c r="AA676" s="39"/>
      <c r="AB676" s="39"/>
      <c r="AC676" s="39"/>
      <c r="AD676" s="39"/>
      <c r="AE676" s="39"/>
      <c r="AR676" s="239" t="s">
        <v>351</v>
      </c>
      <c r="AT676" s="239" t="s">
        <v>266</v>
      </c>
      <c r="AU676" s="239" t="s">
        <v>85</v>
      </c>
      <c r="AY676" s="18" t="s">
        <v>264</v>
      </c>
      <c r="BE676" s="240">
        <f>IF(N676="základní",J676,0)</f>
        <v>0</v>
      </c>
      <c r="BF676" s="240">
        <f>IF(N676="snížená",J676,0)</f>
        <v>0</v>
      </c>
      <c r="BG676" s="240">
        <f>IF(N676="zákl. přenesená",J676,0)</f>
        <v>0</v>
      </c>
      <c r="BH676" s="240">
        <f>IF(N676="sníž. přenesená",J676,0)</f>
        <v>0</v>
      </c>
      <c r="BI676" s="240">
        <f>IF(N676="nulová",J676,0)</f>
        <v>0</v>
      </c>
      <c r="BJ676" s="18" t="s">
        <v>83</v>
      </c>
      <c r="BK676" s="240">
        <f>ROUND(I676*H676,2)</f>
        <v>0</v>
      </c>
      <c r="BL676" s="18" t="s">
        <v>351</v>
      </c>
      <c r="BM676" s="239" t="s">
        <v>1267</v>
      </c>
    </row>
    <row r="677" s="2" customFormat="1">
      <c r="A677" s="39"/>
      <c r="B677" s="40"/>
      <c r="C677" s="41"/>
      <c r="D677" s="243" t="s">
        <v>339</v>
      </c>
      <c r="E677" s="41"/>
      <c r="F677" s="295" t="s">
        <v>1268</v>
      </c>
      <c r="G677" s="41"/>
      <c r="H677" s="41"/>
      <c r="I677" s="296"/>
      <c r="J677" s="41"/>
      <c r="K677" s="41"/>
      <c r="L677" s="45"/>
      <c r="M677" s="297"/>
      <c r="N677" s="298"/>
      <c r="O677" s="92"/>
      <c r="P677" s="92"/>
      <c r="Q677" s="92"/>
      <c r="R677" s="92"/>
      <c r="S677" s="92"/>
      <c r="T677" s="93"/>
      <c r="U677" s="39"/>
      <c r="V677" s="39"/>
      <c r="W677" s="39"/>
      <c r="X677" s="39"/>
      <c r="Y677" s="39"/>
      <c r="Z677" s="39"/>
      <c r="AA677" s="39"/>
      <c r="AB677" s="39"/>
      <c r="AC677" s="39"/>
      <c r="AD677" s="39"/>
      <c r="AE677" s="39"/>
      <c r="AT677" s="18" t="s">
        <v>339</v>
      </c>
      <c r="AU677" s="18" t="s">
        <v>85</v>
      </c>
    </row>
    <row r="678" s="2" customFormat="1" ht="16.5" customHeight="1">
      <c r="A678" s="39"/>
      <c r="B678" s="40"/>
      <c r="C678" s="228" t="s">
        <v>1269</v>
      </c>
      <c r="D678" s="228" t="s">
        <v>266</v>
      </c>
      <c r="E678" s="229" t="s">
        <v>1270</v>
      </c>
      <c r="F678" s="230" t="s">
        <v>1271</v>
      </c>
      <c r="G678" s="231" t="s">
        <v>453</v>
      </c>
      <c r="H678" s="232">
        <v>56.350000000000001</v>
      </c>
      <c r="I678" s="233"/>
      <c r="J678" s="234">
        <f>ROUND(I678*H678,2)</f>
        <v>0</v>
      </c>
      <c r="K678" s="230" t="s">
        <v>270</v>
      </c>
      <c r="L678" s="45"/>
      <c r="M678" s="235" t="s">
        <v>1</v>
      </c>
      <c r="N678" s="236" t="s">
        <v>41</v>
      </c>
      <c r="O678" s="92"/>
      <c r="P678" s="237">
        <f>O678*H678</f>
        <v>0</v>
      </c>
      <c r="Q678" s="237">
        <v>9.0000000000000006E-05</v>
      </c>
      <c r="R678" s="237">
        <f>Q678*H678</f>
        <v>0.0050715000000000005</v>
      </c>
      <c r="S678" s="237">
        <v>0</v>
      </c>
      <c r="T678" s="238">
        <f>S678*H678</f>
        <v>0</v>
      </c>
      <c r="U678" s="39"/>
      <c r="V678" s="39"/>
      <c r="W678" s="39"/>
      <c r="X678" s="39"/>
      <c r="Y678" s="39"/>
      <c r="Z678" s="39"/>
      <c r="AA678" s="39"/>
      <c r="AB678" s="39"/>
      <c r="AC678" s="39"/>
      <c r="AD678" s="39"/>
      <c r="AE678" s="39"/>
      <c r="AR678" s="239" t="s">
        <v>271</v>
      </c>
      <c r="AT678" s="239" t="s">
        <v>266</v>
      </c>
      <c r="AU678" s="239" t="s">
        <v>85</v>
      </c>
      <c r="AY678" s="18" t="s">
        <v>264</v>
      </c>
      <c r="BE678" s="240">
        <f>IF(N678="základní",J678,0)</f>
        <v>0</v>
      </c>
      <c r="BF678" s="240">
        <f>IF(N678="snížená",J678,0)</f>
        <v>0</v>
      </c>
      <c r="BG678" s="240">
        <f>IF(N678="zákl. přenesená",J678,0)</f>
        <v>0</v>
      </c>
      <c r="BH678" s="240">
        <f>IF(N678="sníž. přenesená",J678,0)</f>
        <v>0</v>
      </c>
      <c r="BI678" s="240">
        <f>IF(N678="nulová",J678,0)</f>
        <v>0</v>
      </c>
      <c r="BJ678" s="18" t="s">
        <v>83</v>
      </c>
      <c r="BK678" s="240">
        <f>ROUND(I678*H678,2)</f>
        <v>0</v>
      </c>
      <c r="BL678" s="18" t="s">
        <v>271</v>
      </c>
      <c r="BM678" s="239" t="s">
        <v>1272</v>
      </c>
    </row>
    <row r="679" s="13" customFormat="1">
      <c r="A679" s="13"/>
      <c r="B679" s="241"/>
      <c r="C679" s="242"/>
      <c r="D679" s="243" t="s">
        <v>273</v>
      </c>
      <c r="E679" s="242"/>
      <c r="F679" s="245" t="s">
        <v>1273</v>
      </c>
      <c r="G679" s="242"/>
      <c r="H679" s="246">
        <v>56.350000000000001</v>
      </c>
      <c r="I679" s="247"/>
      <c r="J679" s="242"/>
      <c r="K679" s="242"/>
      <c r="L679" s="248"/>
      <c r="M679" s="249"/>
      <c r="N679" s="250"/>
      <c r="O679" s="250"/>
      <c r="P679" s="250"/>
      <c r="Q679" s="250"/>
      <c r="R679" s="250"/>
      <c r="S679" s="250"/>
      <c r="T679" s="251"/>
      <c r="U679" s="13"/>
      <c r="V679" s="13"/>
      <c r="W679" s="13"/>
      <c r="X679" s="13"/>
      <c r="Y679" s="13"/>
      <c r="Z679" s="13"/>
      <c r="AA679" s="13"/>
      <c r="AB679" s="13"/>
      <c r="AC679" s="13"/>
      <c r="AD679" s="13"/>
      <c r="AE679" s="13"/>
      <c r="AT679" s="252" t="s">
        <v>273</v>
      </c>
      <c r="AU679" s="252" t="s">
        <v>85</v>
      </c>
      <c r="AV679" s="13" t="s">
        <v>85</v>
      </c>
      <c r="AW679" s="13" t="s">
        <v>4</v>
      </c>
      <c r="AX679" s="13" t="s">
        <v>83</v>
      </c>
      <c r="AY679" s="252" t="s">
        <v>264</v>
      </c>
    </row>
    <row r="680" s="2" customFormat="1" ht="16.5" customHeight="1">
      <c r="A680" s="39"/>
      <c r="B680" s="40"/>
      <c r="C680" s="228" t="s">
        <v>1274</v>
      </c>
      <c r="D680" s="228" t="s">
        <v>266</v>
      </c>
      <c r="E680" s="229" t="s">
        <v>1275</v>
      </c>
      <c r="F680" s="230" t="s">
        <v>1276</v>
      </c>
      <c r="G680" s="231" t="s">
        <v>354</v>
      </c>
      <c r="H680" s="232">
        <v>2.093</v>
      </c>
      <c r="I680" s="233"/>
      <c r="J680" s="234">
        <f>ROUND(I680*H680,2)</f>
        <v>0</v>
      </c>
      <c r="K680" s="230" t="s">
        <v>270</v>
      </c>
      <c r="L680" s="45"/>
      <c r="M680" s="235" t="s">
        <v>1</v>
      </c>
      <c r="N680" s="236" t="s">
        <v>41</v>
      </c>
      <c r="O680" s="92"/>
      <c r="P680" s="237">
        <f>O680*H680</f>
        <v>0</v>
      </c>
      <c r="Q680" s="237">
        <v>0</v>
      </c>
      <c r="R680" s="237">
        <f>Q680*H680</f>
        <v>0</v>
      </c>
      <c r="S680" s="237">
        <v>0</v>
      </c>
      <c r="T680" s="238">
        <f>S680*H680</f>
        <v>0</v>
      </c>
      <c r="U680" s="39"/>
      <c r="V680" s="39"/>
      <c r="W680" s="39"/>
      <c r="X680" s="39"/>
      <c r="Y680" s="39"/>
      <c r="Z680" s="39"/>
      <c r="AA680" s="39"/>
      <c r="AB680" s="39"/>
      <c r="AC680" s="39"/>
      <c r="AD680" s="39"/>
      <c r="AE680" s="39"/>
      <c r="AR680" s="239" t="s">
        <v>351</v>
      </c>
      <c r="AT680" s="239" t="s">
        <v>266</v>
      </c>
      <c r="AU680" s="239" t="s">
        <v>85</v>
      </c>
      <c r="AY680" s="18" t="s">
        <v>264</v>
      </c>
      <c r="BE680" s="240">
        <f>IF(N680="základní",J680,0)</f>
        <v>0</v>
      </c>
      <c r="BF680" s="240">
        <f>IF(N680="snížená",J680,0)</f>
        <v>0</v>
      </c>
      <c r="BG680" s="240">
        <f>IF(N680="zákl. přenesená",J680,0)</f>
        <v>0</v>
      </c>
      <c r="BH680" s="240">
        <f>IF(N680="sníž. přenesená",J680,0)</f>
        <v>0</v>
      </c>
      <c r="BI680" s="240">
        <f>IF(N680="nulová",J680,0)</f>
        <v>0</v>
      </c>
      <c r="BJ680" s="18" t="s">
        <v>83</v>
      </c>
      <c r="BK680" s="240">
        <f>ROUND(I680*H680,2)</f>
        <v>0</v>
      </c>
      <c r="BL680" s="18" t="s">
        <v>351</v>
      </c>
      <c r="BM680" s="239" t="s">
        <v>1277</v>
      </c>
    </row>
    <row r="681" s="12" customFormat="1" ht="22.8" customHeight="1">
      <c r="A681" s="12"/>
      <c r="B681" s="212"/>
      <c r="C681" s="213"/>
      <c r="D681" s="214" t="s">
        <v>75</v>
      </c>
      <c r="E681" s="226" t="s">
        <v>1278</v>
      </c>
      <c r="F681" s="226" t="s">
        <v>1279</v>
      </c>
      <c r="G681" s="213"/>
      <c r="H681" s="213"/>
      <c r="I681" s="216"/>
      <c r="J681" s="227">
        <f>BK681</f>
        <v>0</v>
      </c>
      <c r="K681" s="213"/>
      <c r="L681" s="218"/>
      <c r="M681" s="219"/>
      <c r="N681" s="220"/>
      <c r="O681" s="220"/>
      <c r="P681" s="221">
        <f>SUM(P682:P685)</f>
        <v>0</v>
      </c>
      <c r="Q681" s="220"/>
      <c r="R681" s="221">
        <f>SUM(R682:R685)</f>
        <v>0.046389</v>
      </c>
      <c r="S681" s="220"/>
      <c r="T681" s="222">
        <f>SUM(T682:T685)</f>
        <v>0</v>
      </c>
      <c r="U681" s="12"/>
      <c r="V681" s="12"/>
      <c r="W681" s="12"/>
      <c r="X681" s="12"/>
      <c r="Y681" s="12"/>
      <c r="Z681" s="12"/>
      <c r="AA681" s="12"/>
      <c r="AB681" s="12"/>
      <c r="AC681" s="12"/>
      <c r="AD681" s="12"/>
      <c r="AE681" s="12"/>
      <c r="AR681" s="223" t="s">
        <v>85</v>
      </c>
      <c r="AT681" s="224" t="s">
        <v>75</v>
      </c>
      <c r="AU681" s="224" t="s">
        <v>83</v>
      </c>
      <c r="AY681" s="223" t="s">
        <v>264</v>
      </c>
      <c r="BK681" s="225">
        <f>SUM(BK682:BK685)</f>
        <v>0</v>
      </c>
    </row>
    <row r="682" s="2" customFormat="1" ht="16.5" customHeight="1">
      <c r="A682" s="39"/>
      <c r="B682" s="40"/>
      <c r="C682" s="228" t="s">
        <v>1280</v>
      </c>
      <c r="D682" s="228" t="s">
        <v>266</v>
      </c>
      <c r="E682" s="229" t="s">
        <v>1281</v>
      </c>
      <c r="F682" s="230" t="s">
        <v>1282</v>
      </c>
      <c r="G682" s="231" t="s">
        <v>318</v>
      </c>
      <c r="H682" s="232">
        <v>220.90000000000001</v>
      </c>
      <c r="I682" s="233"/>
      <c r="J682" s="234">
        <f>ROUND(I682*H682,2)</f>
        <v>0</v>
      </c>
      <c r="K682" s="230" t="s">
        <v>270</v>
      </c>
      <c r="L682" s="45"/>
      <c r="M682" s="235" t="s">
        <v>1</v>
      </c>
      <c r="N682" s="236" t="s">
        <v>41</v>
      </c>
      <c r="O682" s="92"/>
      <c r="P682" s="237">
        <f>O682*H682</f>
        <v>0</v>
      </c>
      <c r="Q682" s="237">
        <v>0.00021000000000000001</v>
      </c>
      <c r="R682" s="237">
        <f>Q682*H682</f>
        <v>0.046389</v>
      </c>
      <c r="S682" s="237">
        <v>0</v>
      </c>
      <c r="T682" s="238">
        <f>S682*H682</f>
        <v>0</v>
      </c>
      <c r="U682" s="39"/>
      <c r="V682" s="39"/>
      <c r="W682" s="39"/>
      <c r="X682" s="39"/>
      <c r="Y682" s="39"/>
      <c r="Z682" s="39"/>
      <c r="AA682" s="39"/>
      <c r="AB682" s="39"/>
      <c r="AC682" s="39"/>
      <c r="AD682" s="39"/>
      <c r="AE682" s="39"/>
      <c r="AR682" s="239" t="s">
        <v>351</v>
      </c>
      <c r="AT682" s="239" t="s">
        <v>266</v>
      </c>
      <c r="AU682" s="239" t="s">
        <v>85</v>
      </c>
      <c r="AY682" s="18" t="s">
        <v>264</v>
      </c>
      <c r="BE682" s="240">
        <f>IF(N682="základní",J682,0)</f>
        <v>0</v>
      </c>
      <c r="BF682" s="240">
        <f>IF(N682="snížená",J682,0)</f>
        <v>0</v>
      </c>
      <c r="BG682" s="240">
        <f>IF(N682="zákl. přenesená",J682,0)</f>
        <v>0</v>
      </c>
      <c r="BH682" s="240">
        <f>IF(N682="sníž. přenesená",J682,0)</f>
        <v>0</v>
      </c>
      <c r="BI682" s="240">
        <f>IF(N682="nulová",J682,0)</f>
        <v>0</v>
      </c>
      <c r="BJ682" s="18" t="s">
        <v>83</v>
      </c>
      <c r="BK682" s="240">
        <f>ROUND(I682*H682,2)</f>
        <v>0</v>
      </c>
      <c r="BL682" s="18" t="s">
        <v>351</v>
      </c>
      <c r="BM682" s="239" t="s">
        <v>1283</v>
      </c>
    </row>
    <row r="683" s="13" customFormat="1">
      <c r="A683" s="13"/>
      <c r="B683" s="241"/>
      <c r="C683" s="242"/>
      <c r="D683" s="243" t="s">
        <v>273</v>
      </c>
      <c r="E683" s="244" t="s">
        <v>1</v>
      </c>
      <c r="F683" s="245" t="s">
        <v>699</v>
      </c>
      <c r="G683" s="242"/>
      <c r="H683" s="246">
        <v>74.099999999999994</v>
      </c>
      <c r="I683" s="247"/>
      <c r="J683" s="242"/>
      <c r="K683" s="242"/>
      <c r="L683" s="248"/>
      <c r="M683" s="249"/>
      <c r="N683" s="250"/>
      <c r="O683" s="250"/>
      <c r="P683" s="250"/>
      <c r="Q683" s="250"/>
      <c r="R683" s="250"/>
      <c r="S683" s="250"/>
      <c r="T683" s="251"/>
      <c r="U683" s="13"/>
      <c r="V683" s="13"/>
      <c r="W683" s="13"/>
      <c r="X683" s="13"/>
      <c r="Y683" s="13"/>
      <c r="Z683" s="13"/>
      <c r="AA683" s="13"/>
      <c r="AB683" s="13"/>
      <c r="AC683" s="13"/>
      <c r="AD683" s="13"/>
      <c r="AE683" s="13"/>
      <c r="AT683" s="252" t="s">
        <v>273</v>
      </c>
      <c r="AU683" s="252" t="s">
        <v>85</v>
      </c>
      <c r="AV683" s="13" t="s">
        <v>85</v>
      </c>
      <c r="AW683" s="13" t="s">
        <v>32</v>
      </c>
      <c r="AX683" s="13" t="s">
        <v>76</v>
      </c>
      <c r="AY683" s="252" t="s">
        <v>264</v>
      </c>
    </row>
    <row r="684" s="13" customFormat="1">
      <c r="A684" s="13"/>
      <c r="B684" s="241"/>
      <c r="C684" s="242"/>
      <c r="D684" s="243" t="s">
        <v>273</v>
      </c>
      <c r="E684" s="244" t="s">
        <v>1</v>
      </c>
      <c r="F684" s="245" t="s">
        <v>700</v>
      </c>
      <c r="G684" s="242"/>
      <c r="H684" s="246">
        <v>146.80000000000001</v>
      </c>
      <c r="I684" s="247"/>
      <c r="J684" s="242"/>
      <c r="K684" s="242"/>
      <c r="L684" s="248"/>
      <c r="M684" s="249"/>
      <c r="N684" s="250"/>
      <c r="O684" s="250"/>
      <c r="P684" s="250"/>
      <c r="Q684" s="250"/>
      <c r="R684" s="250"/>
      <c r="S684" s="250"/>
      <c r="T684" s="251"/>
      <c r="U684" s="13"/>
      <c r="V684" s="13"/>
      <c r="W684" s="13"/>
      <c r="X684" s="13"/>
      <c r="Y684" s="13"/>
      <c r="Z684" s="13"/>
      <c r="AA684" s="13"/>
      <c r="AB684" s="13"/>
      <c r="AC684" s="13"/>
      <c r="AD684" s="13"/>
      <c r="AE684" s="13"/>
      <c r="AT684" s="252" t="s">
        <v>273</v>
      </c>
      <c r="AU684" s="252" t="s">
        <v>85</v>
      </c>
      <c r="AV684" s="13" t="s">
        <v>85</v>
      </c>
      <c r="AW684" s="13" t="s">
        <v>32</v>
      </c>
      <c r="AX684" s="13" t="s">
        <v>76</v>
      </c>
      <c r="AY684" s="252" t="s">
        <v>264</v>
      </c>
    </row>
    <row r="685" s="14" customFormat="1">
      <c r="A685" s="14"/>
      <c r="B685" s="253"/>
      <c r="C685" s="254"/>
      <c r="D685" s="243" t="s">
        <v>273</v>
      </c>
      <c r="E685" s="255" t="s">
        <v>1</v>
      </c>
      <c r="F685" s="256" t="s">
        <v>275</v>
      </c>
      <c r="G685" s="254"/>
      <c r="H685" s="257">
        <v>220.90000000000001</v>
      </c>
      <c r="I685" s="258"/>
      <c r="J685" s="254"/>
      <c r="K685" s="254"/>
      <c r="L685" s="259"/>
      <c r="M685" s="260"/>
      <c r="N685" s="261"/>
      <c r="O685" s="261"/>
      <c r="P685" s="261"/>
      <c r="Q685" s="261"/>
      <c r="R685" s="261"/>
      <c r="S685" s="261"/>
      <c r="T685" s="262"/>
      <c r="U685" s="14"/>
      <c r="V685" s="14"/>
      <c r="W685" s="14"/>
      <c r="X685" s="14"/>
      <c r="Y685" s="14"/>
      <c r="Z685" s="14"/>
      <c r="AA685" s="14"/>
      <c r="AB685" s="14"/>
      <c r="AC685" s="14"/>
      <c r="AD685" s="14"/>
      <c r="AE685" s="14"/>
      <c r="AT685" s="263" t="s">
        <v>273</v>
      </c>
      <c r="AU685" s="263" t="s">
        <v>85</v>
      </c>
      <c r="AV685" s="14" t="s">
        <v>271</v>
      </c>
      <c r="AW685" s="14" t="s">
        <v>32</v>
      </c>
      <c r="AX685" s="14" t="s">
        <v>83</v>
      </c>
      <c r="AY685" s="263" t="s">
        <v>264</v>
      </c>
    </row>
    <row r="686" s="12" customFormat="1" ht="22.8" customHeight="1">
      <c r="A686" s="12"/>
      <c r="B686" s="212"/>
      <c r="C686" s="213"/>
      <c r="D686" s="214" t="s">
        <v>75</v>
      </c>
      <c r="E686" s="226" t="s">
        <v>1284</v>
      </c>
      <c r="F686" s="226" t="s">
        <v>1285</v>
      </c>
      <c r="G686" s="213"/>
      <c r="H686" s="213"/>
      <c r="I686" s="216"/>
      <c r="J686" s="227">
        <f>BK686</f>
        <v>0</v>
      </c>
      <c r="K686" s="213"/>
      <c r="L686" s="218"/>
      <c r="M686" s="219"/>
      <c r="N686" s="220"/>
      <c r="O686" s="220"/>
      <c r="P686" s="221">
        <f>SUM(P687:P690)</f>
        <v>0</v>
      </c>
      <c r="Q686" s="220"/>
      <c r="R686" s="221">
        <f>SUM(R687:R690)</f>
        <v>0.49338609</v>
      </c>
      <c r="S686" s="220"/>
      <c r="T686" s="222">
        <f>SUM(T687:T690)</f>
        <v>0</v>
      </c>
      <c r="U686" s="12"/>
      <c r="V686" s="12"/>
      <c r="W686" s="12"/>
      <c r="X686" s="12"/>
      <c r="Y686" s="12"/>
      <c r="Z686" s="12"/>
      <c r="AA686" s="12"/>
      <c r="AB686" s="12"/>
      <c r="AC686" s="12"/>
      <c r="AD686" s="12"/>
      <c r="AE686" s="12"/>
      <c r="AR686" s="223" t="s">
        <v>85</v>
      </c>
      <c r="AT686" s="224" t="s">
        <v>75</v>
      </c>
      <c r="AU686" s="224" t="s">
        <v>83</v>
      </c>
      <c r="AY686" s="223" t="s">
        <v>264</v>
      </c>
      <c r="BK686" s="225">
        <f>SUM(BK687:BK690)</f>
        <v>0</v>
      </c>
    </row>
    <row r="687" s="2" customFormat="1" ht="16.5" customHeight="1">
      <c r="A687" s="39"/>
      <c r="B687" s="40"/>
      <c r="C687" s="228" t="s">
        <v>1286</v>
      </c>
      <c r="D687" s="228" t="s">
        <v>266</v>
      </c>
      <c r="E687" s="229" t="s">
        <v>1287</v>
      </c>
      <c r="F687" s="230" t="s">
        <v>1288</v>
      </c>
      <c r="G687" s="231" t="s">
        <v>318</v>
      </c>
      <c r="H687" s="232">
        <v>205.19999999999999</v>
      </c>
      <c r="I687" s="233"/>
      <c r="J687" s="234">
        <f>ROUND(I687*H687,2)</f>
        <v>0</v>
      </c>
      <c r="K687" s="230" t="s">
        <v>270</v>
      </c>
      <c r="L687" s="45"/>
      <c r="M687" s="235" t="s">
        <v>1</v>
      </c>
      <c r="N687" s="236" t="s">
        <v>41</v>
      </c>
      <c r="O687" s="92"/>
      <c r="P687" s="237">
        <f>O687*H687</f>
        <v>0</v>
      </c>
      <c r="Q687" s="237">
        <v>0.00012</v>
      </c>
      <c r="R687" s="237">
        <f>Q687*H687</f>
        <v>0.024624</v>
      </c>
      <c r="S687" s="237">
        <v>0</v>
      </c>
      <c r="T687" s="238">
        <f>S687*H687</f>
        <v>0</v>
      </c>
      <c r="U687" s="39"/>
      <c r="V687" s="39"/>
      <c r="W687" s="39"/>
      <c r="X687" s="39"/>
      <c r="Y687" s="39"/>
      <c r="Z687" s="39"/>
      <c r="AA687" s="39"/>
      <c r="AB687" s="39"/>
      <c r="AC687" s="39"/>
      <c r="AD687" s="39"/>
      <c r="AE687" s="39"/>
      <c r="AR687" s="239" t="s">
        <v>351</v>
      </c>
      <c r="AT687" s="239" t="s">
        <v>266</v>
      </c>
      <c r="AU687" s="239" t="s">
        <v>85</v>
      </c>
      <c r="AY687" s="18" t="s">
        <v>264</v>
      </c>
      <c r="BE687" s="240">
        <f>IF(N687="základní",J687,0)</f>
        <v>0</v>
      </c>
      <c r="BF687" s="240">
        <f>IF(N687="snížená",J687,0)</f>
        <v>0</v>
      </c>
      <c r="BG687" s="240">
        <f>IF(N687="zákl. přenesená",J687,0)</f>
        <v>0</v>
      </c>
      <c r="BH687" s="240">
        <f>IF(N687="sníž. přenesená",J687,0)</f>
        <v>0</v>
      </c>
      <c r="BI687" s="240">
        <f>IF(N687="nulová",J687,0)</f>
        <v>0</v>
      </c>
      <c r="BJ687" s="18" t="s">
        <v>83</v>
      </c>
      <c r="BK687" s="240">
        <f>ROUND(I687*H687,2)</f>
        <v>0</v>
      </c>
      <c r="BL687" s="18" t="s">
        <v>351</v>
      </c>
      <c r="BM687" s="239" t="s">
        <v>1289</v>
      </c>
    </row>
    <row r="688" s="2" customFormat="1" ht="16.5" customHeight="1">
      <c r="A688" s="39"/>
      <c r="B688" s="40"/>
      <c r="C688" s="228" t="s">
        <v>1290</v>
      </c>
      <c r="D688" s="228" t="s">
        <v>266</v>
      </c>
      <c r="E688" s="229" t="s">
        <v>1291</v>
      </c>
      <c r="F688" s="230" t="s">
        <v>1292</v>
      </c>
      <c r="G688" s="231" t="s">
        <v>318</v>
      </c>
      <c r="H688" s="232">
        <v>693.65099999999995</v>
      </c>
      <c r="I688" s="233"/>
      <c r="J688" s="234">
        <f>ROUND(I688*H688,2)</f>
        <v>0</v>
      </c>
      <c r="K688" s="230" t="s">
        <v>270</v>
      </c>
      <c r="L688" s="45"/>
      <c r="M688" s="235" t="s">
        <v>1</v>
      </c>
      <c r="N688" s="236" t="s">
        <v>41</v>
      </c>
      <c r="O688" s="92"/>
      <c r="P688" s="237">
        <f>O688*H688</f>
        <v>0</v>
      </c>
      <c r="Q688" s="237">
        <v>0.00025999999999999998</v>
      </c>
      <c r="R688" s="237">
        <f>Q688*H688</f>
        <v>0.18034925999999998</v>
      </c>
      <c r="S688" s="237">
        <v>0</v>
      </c>
      <c r="T688" s="238">
        <f>S688*H688</f>
        <v>0</v>
      </c>
      <c r="U688" s="39"/>
      <c r="V688" s="39"/>
      <c r="W688" s="39"/>
      <c r="X688" s="39"/>
      <c r="Y688" s="39"/>
      <c r="Z688" s="39"/>
      <c r="AA688" s="39"/>
      <c r="AB688" s="39"/>
      <c r="AC688" s="39"/>
      <c r="AD688" s="39"/>
      <c r="AE688" s="39"/>
      <c r="AR688" s="239" t="s">
        <v>351</v>
      </c>
      <c r="AT688" s="239" t="s">
        <v>266</v>
      </c>
      <c r="AU688" s="239" t="s">
        <v>85</v>
      </c>
      <c r="AY688" s="18" t="s">
        <v>264</v>
      </c>
      <c r="BE688" s="240">
        <f>IF(N688="základní",J688,0)</f>
        <v>0</v>
      </c>
      <c r="BF688" s="240">
        <f>IF(N688="snížená",J688,0)</f>
        <v>0</v>
      </c>
      <c r="BG688" s="240">
        <f>IF(N688="zákl. přenesená",J688,0)</f>
        <v>0</v>
      </c>
      <c r="BH688" s="240">
        <f>IF(N688="sníž. přenesená",J688,0)</f>
        <v>0</v>
      </c>
      <c r="BI688" s="240">
        <f>IF(N688="nulová",J688,0)</f>
        <v>0</v>
      </c>
      <c r="BJ688" s="18" t="s">
        <v>83</v>
      </c>
      <c r="BK688" s="240">
        <f>ROUND(I688*H688,2)</f>
        <v>0</v>
      </c>
      <c r="BL688" s="18" t="s">
        <v>351</v>
      </c>
      <c r="BM688" s="239" t="s">
        <v>1293</v>
      </c>
    </row>
    <row r="689" s="2" customFormat="1" ht="16.5" customHeight="1">
      <c r="A689" s="39"/>
      <c r="B689" s="40"/>
      <c r="C689" s="228" t="s">
        <v>1294</v>
      </c>
      <c r="D689" s="228" t="s">
        <v>266</v>
      </c>
      <c r="E689" s="229" t="s">
        <v>1295</v>
      </c>
      <c r="F689" s="230" t="s">
        <v>1296</v>
      </c>
      <c r="G689" s="231" t="s">
        <v>318</v>
      </c>
      <c r="H689" s="232">
        <v>205.19999999999999</v>
      </c>
      <c r="I689" s="233"/>
      <c r="J689" s="234">
        <f>ROUND(I689*H689,2)</f>
        <v>0</v>
      </c>
      <c r="K689" s="230" t="s">
        <v>270</v>
      </c>
      <c r="L689" s="45"/>
      <c r="M689" s="235" t="s">
        <v>1</v>
      </c>
      <c r="N689" s="236" t="s">
        <v>41</v>
      </c>
      <c r="O689" s="92"/>
      <c r="P689" s="237">
        <f>O689*H689</f>
        <v>0</v>
      </c>
      <c r="Q689" s="237">
        <v>0.00029</v>
      </c>
      <c r="R689" s="237">
        <f>Q689*H689</f>
        <v>0.059507999999999998</v>
      </c>
      <c r="S689" s="237">
        <v>0</v>
      </c>
      <c r="T689" s="238">
        <f>S689*H689</f>
        <v>0</v>
      </c>
      <c r="U689" s="39"/>
      <c r="V689" s="39"/>
      <c r="W689" s="39"/>
      <c r="X689" s="39"/>
      <c r="Y689" s="39"/>
      <c r="Z689" s="39"/>
      <c r="AA689" s="39"/>
      <c r="AB689" s="39"/>
      <c r="AC689" s="39"/>
      <c r="AD689" s="39"/>
      <c r="AE689" s="39"/>
      <c r="AR689" s="239" t="s">
        <v>351</v>
      </c>
      <c r="AT689" s="239" t="s">
        <v>266</v>
      </c>
      <c r="AU689" s="239" t="s">
        <v>85</v>
      </c>
      <c r="AY689" s="18" t="s">
        <v>264</v>
      </c>
      <c r="BE689" s="240">
        <f>IF(N689="základní",J689,0)</f>
        <v>0</v>
      </c>
      <c r="BF689" s="240">
        <f>IF(N689="snížená",J689,0)</f>
        <v>0</v>
      </c>
      <c r="BG689" s="240">
        <f>IF(N689="zákl. přenesená",J689,0)</f>
        <v>0</v>
      </c>
      <c r="BH689" s="240">
        <f>IF(N689="sníž. přenesená",J689,0)</f>
        <v>0</v>
      </c>
      <c r="BI689" s="240">
        <f>IF(N689="nulová",J689,0)</f>
        <v>0</v>
      </c>
      <c r="BJ689" s="18" t="s">
        <v>83</v>
      </c>
      <c r="BK689" s="240">
        <f>ROUND(I689*H689,2)</f>
        <v>0</v>
      </c>
      <c r="BL689" s="18" t="s">
        <v>351</v>
      </c>
      <c r="BM689" s="239" t="s">
        <v>1297</v>
      </c>
    </row>
    <row r="690" s="2" customFormat="1" ht="16.5" customHeight="1">
      <c r="A690" s="39"/>
      <c r="B690" s="40"/>
      <c r="C690" s="228" t="s">
        <v>1298</v>
      </c>
      <c r="D690" s="228" t="s">
        <v>266</v>
      </c>
      <c r="E690" s="229" t="s">
        <v>1299</v>
      </c>
      <c r="F690" s="230" t="s">
        <v>1300</v>
      </c>
      <c r="G690" s="231" t="s">
        <v>318</v>
      </c>
      <c r="H690" s="232">
        <v>693.65099999999995</v>
      </c>
      <c r="I690" s="233"/>
      <c r="J690" s="234">
        <f>ROUND(I690*H690,2)</f>
        <v>0</v>
      </c>
      <c r="K690" s="230" t="s">
        <v>270</v>
      </c>
      <c r="L690" s="45"/>
      <c r="M690" s="235" t="s">
        <v>1</v>
      </c>
      <c r="N690" s="236" t="s">
        <v>41</v>
      </c>
      <c r="O690" s="92"/>
      <c r="P690" s="237">
        <f>O690*H690</f>
        <v>0</v>
      </c>
      <c r="Q690" s="237">
        <v>0.00033</v>
      </c>
      <c r="R690" s="237">
        <f>Q690*H690</f>
        <v>0.22890482999999998</v>
      </c>
      <c r="S690" s="237">
        <v>0</v>
      </c>
      <c r="T690" s="238">
        <f>S690*H690</f>
        <v>0</v>
      </c>
      <c r="U690" s="39"/>
      <c r="V690" s="39"/>
      <c r="W690" s="39"/>
      <c r="X690" s="39"/>
      <c r="Y690" s="39"/>
      <c r="Z690" s="39"/>
      <c r="AA690" s="39"/>
      <c r="AB690" s="39"/>
      <c r="AC690" s="39"/>
      <c r="AD690" s="39"/>
      <c r="AE690" s="39"/>
      <c r="AR690" s="239" t="s">
        <v>351</v>
      </c>
      <c r="AT690" s="239" t="s">
        <v>266</v>
      </c>
      <c r="AU690" s="239" t="s">
        <v>85</v>
      </c>
      <c r="AY690" s="18" t="s">
        <v>264</v>
      </c>
      <c r="BE690" s="240">
        <f>IF(N690="základní",J690,0)</f>
        <v>0</v>
      </c>
      <c r="BF690" s="240">
        <f>IF(N690="snížená",J690,0)</f>
        <v>0</v>
      </c>
      <c r="BG690" s="240">
        <f>IF(N690="zákl. přenesená",J690,0)</f>
        <v>0</v>
      </c>
      <c r="BH690" s="240">
        <f>IF(N690="sníž. přenesená",J690,0)</f>
        <v>0</v>
      </c>
      <c r="BI690" s="240">
        <f>IF(N690="nulová",J690,0)</f>
        <v>0</v>
      </c>
      <c r="BJ690" s="18" t="s">
        <v>83</v>
      </c>
      <c r="BK690" s="240">
        <f>ROUND(I690*H690,2)</f>
        <v>0</v>
      </c>
      <c r="BL690" s="18" t="s">
        <v>351</v>
      </c>
      <c r="BM690" s="239" t="s">
        <v>1301</v>
      </c>
    </row>
    <row r="691" s="12" customFormat="1" ht="25.92" customHeight="1">
      <c r="A691" s="12"/>
      <c r="B691" s="212"/>
      <c r="C691" s="213"/>
      <c r="D691" s="214" t="s">
        <v>75</v>
      </c>
      <c r="E691" s="215" t="s">
        <v>310</v>
      </c>
      <c r="F691" s="215" t="s">
        <v>310</v>
      </c>
      <c r="G691" s="213"/>
      <c r="H691" s="213"/>
      <c r="I691" s="216"/>
      <c r="J691" s="217">
        <f>BK691</f>
        <v>0</v>
      </c>
      <c r="K691" s="213"/>
      <c r="L691" s="218"/>
      <c r="M691" s="219"/>
      <c r="N691" s="220"/>
      <c r="O691" s="220"/>
      <c r="P691" s="221">
        <f>P692+P701</f>
        <v>0</v>
      </c>
      <c r="Q691" s="220"/>
      <c r="R691" s="221">
        <f>R692+R701</f>
        <v>0</v>
      </c>
      <c r="S691" s="220"/>
      <c r="T691" s="222">
        <f>T692+T701</f>
        <v>0</v>
      </c>
      <c r="U691" s="12"/>
      <c r="V691" s="12"/>
      <c r="W691" s="12"/>
      <c r="X691" s="12"/>
      <c r="Y691" s="12"/>
      <c r="Z691" s="12"/>
      <c r="AA691" s="12"/>
      <c r="AB691" s="12"/>
      <c r="AC691" s="12"/>
      <c r="AD691" s="12"/>
      <c r="AE691" s="12"/>
      <c r="AR691" s="223" t="s">
        <v>96</v>
      </c>
      <c r="AT691" s="224" t="s">
        <v>75</v>
      </c>
      <c r="AU691" s="224" t="s">
        <v>76</v>
      </c>
      <c r="AY691" s="223" t="s">
        <v>264</v>
      </c>
      <c r="BK691" s="225">
        <f>BK692+BK701</f>
        <v>0</v>
      </c>
    </row>
    <row r="692" s="12" customFormat="1" ht="22.8" customHeight="1">
      <c r="A692" s="12"/>
      <c r="B692" s="212"/>
      <c r="C692" s="213"/>
      <c r="D692" s="214" t="s">
        <v>75</v>
      </c>
      <c r="E692" s="226" t="s">
        <v>1302</v>
      </c>
      <c r="F692" s="226" t="s">
        <v>1303</v>
      </c>
      <c r="G692" s="213"/>
      <c r="H692" s="213"/>
      <c r="I692" s="216"/>
      <c r="J692" s="227">
        <f>BK692</f>
        <v>0</v>
      </c>
      <c r="K692" s="213"/>
      <c r="L692" s="218"/>
      <c r="M692" s="219"/>
      <c r="N692" s="220"/>
      <c r="O692" s="220"/>
      <c r="P692" s="221">
        <f>SUM(P693:P700)</f>
        <v>0</v>
      </c>
      <c r="Q692" s="220"/>
      <c r="R692" s="221">
        <f>SUM(R693:R700)</f>
        <v>0</v>
      </c>
      <c r="S692" s="220"/>
      <c r="T692" s="222">
        <f>SUM(T693:T700)</f>
        <v>0</v>
      </c>
      <c r="U692" s="12"/>
      <c r="V692" s="12"/>
      <c r="W692" s="12"/>
      <c r="X692" s="12"/>
      <c r="Y692" s="12"/>
      <c r="Z692" s="12"/>
      <c r="AA692" s="12"/>
      <c r="AB692" s="12"/>
      <c r="AC692" s="12"/>
      <c r="AD692" s="12"/>
      <c r="AE692" s="12"/>
      <c r="AR692" s="223" t="s">
        <v>96</v>
      </c>
      <c r="AT692" s="224" t="s">
        <v>75</v>
      </c>
      <c r="AU692" s="224" t="s">
        <v>83</v>
      </c>
      <c r="AY692" s="223" t="s">
        <v>264</v>
      </c>
      <c r="BK692" s="225">
        <f>SUM(BK693:BK700)</f>
        <v>0</v>
      </c>
    </row>
    <row r="693" s="2" customFormat="1" ht="16.5" customHeight="1">
      <c r="A693" s="39"/>
      <c r="B693" s="40"/>
      <c r="C693" s="228" t="s">
        <v>1304</v>
      </c>
      <c r="D693" s="228" t="s">
        <v>266</v>
      </c>
      <c r="E693" s="229" t="s">
        <v>1305</v>
      </c>
      <c r="F693" s="230" t="s">
        <v>1306</v>
      </c>
      <c r="G693" s="231" t="s">
        <v>420</v>
      </c>
      <c r="H693" s="232">
        <v>8</v>
      </c>
      <c r="I693" s="233"/>
      <c r="J693" s="234">
        <f>ROUND(I693*H693,2)</f>
        <v>0</v>
      </c>
      <c r="K693" s="230" t="s">
        <v>298</v>
      </c>
      <c r="L693" s="45"/>
      <c r="M693" s="235" t="s">
        <v>1</v>
      </c>
      <c r="N693" s="236" t="s">
        <v>41</v>
      </c>
      <c r="O693" s="92"/>
      <c r="P693" s="237">
        <f>O693*H693</f>
        <v>0</v>
      </c>
      <c r="Q693" s="237">
        <v>0</v>
      </c>
      <c r="R693" s="237">
        <f>Q693*H693</f>
        <v>0</v>
      </c>
      <c r="S693" s="237">
        <v>0</v>
      </c>
      <c r="T693" s="238">
        <f>S693*H693</f>
        <v>0</v>
      </c>
      <c r="U693" s="39"/>
      <c r="V693" s="39"/>
      <c r="W693" s="39"/>
      <c r="X693" s="39"/>
      <c r="Y693" s="39"/>
      <c r="Z693" s="39"/>
      <c r="AA693" s="39"/>
      <c r="AB693" s="39"/>
      <c r="AC693" s="39"/>
      <c r="AD693" s="39"/>
      <c r="AE693" s="39"/>
      <c r="AR693" s="239" t="s">
        <v>585</v>
      </c>
      <c r="AT693" s="239" t="s">
        <v>266</v>
      </c>
      <c r="AU693" s="239" t="s">
        <v>85</v>
      </c>
      <c r="AY693" s="18" t="s">
        <v>264</v>
      </c>
      <c r="BE693" s="240">
        <f>IF(N693="základní",J693,0)</f>
        <v>0</v>
      </c>
      <c r="BF693" s="240">
        <f>IF(N693="snížená",J693,0)</f>
        <v>0</v>
      </c>
      <c r="BG693" s="240">
        <f>IF(N693="zákl. přenesená",J693,0)</f>
        <v>0</v>
      </c>
      <c r="BH693" s="240">
        <f>IF(N693="sníž. přenesená",J693,0)</f>
        <v>0</v>
      </c>
      <c r="BI693" s="240">
        <f>IF(N693="nulová",J693,0)</f>
        <v>0</v>
      </c>
      <c r="BJ693" s="18" t="s">
        <v>83</v>
      </c>
      <c r="BK693" s="240">
        <f>ROUND(I693*H693,2)</f>
        <v>0</v>
      </c>
      <c r="BL693" s="18" t="s">
        <v>585</v>
      </c>
      <c r="BM693" s="239" t="s">
        <v>1307</v>
      </c>
    </row>
    <row r="694" s="2" customFormat="1">
      <c r="A694" s="39"/>
      <c r="B694" s="40"/>
      <c r="C694" s="41"/>
      <c r="D694" s="243" t="s">
        <v>339</v>
      </c>
      <c r="E694" s="41"/>
      <c r="F694" s="295" t="s">
        <v>1308</v>
      </c>
      <c r="G694" s="41"/>
      <c r="H694" s="41"/>
      <c r="I694" s="296"/>
      <c r="J694" s="41"/>
      <c r="K694" s="41"/>
      <c r="L694" s="45"/>
      <c r="M694" s="297"/>
      <c r="N694" s="298"/>
      <c r="O694" s="92"/>
      <c r="P694" s="92"/>
      <c r="Q694" s="92"/>
      <c r="R694" s="92"/>
      <c r="S694" s="92"/>
      <c r="T694" s="93"/>
      <c r="U694" s="39"/>
      <c r="V694" s="39"/>
      <c r="W694" s="39"/>
      <c r="X694" s="39"/>
      <c r="Y694" s="39"/>
      <c r="Z694" s="39"/>
      <c r="AA694" s="39"/>
      <c r="AB694" s="39"/>
      <c r="AC694" s="39"/>
      <c r="AD694" s="39"/>
      <c r="AE694" s="39"/>
      <c r="AT694" s="18" t="s">
        <v>339</v>
      </c>
      <c r="AU694" s="18" t="s">
        <v>85</v>
      </c>
    </row>
    <row r="695" s="2" customFormat="1" ht="16.5" customHeight="1">
      <c r="A695" s="39"/>
      <c r="B695" s="40"/>
      <c r="C695" s="228" t="s">
        <v>1309</v>
      </c>
      <c r="D695" s="228" t="s">
        <v>266</v>
      </c>
      <c r="E695" s="229" t="s">
        <v>1310</v>
      </c>
      <c r="F695" s="230" t="s">
        <v>1311</v>
      </c>
      <c r="G695" s="231" t="s">
        <v>420</v>
      </c>
      <c r="H695" s="232">
        <v>16</v>
      </c>
      <c r="I695" s="233"/>
      <c r="J695" s="234">
        <f>ROUND(I695*H695,2)</f>
        <v>0</v>
      </c>
      <c r="K695" s="230" t="s">
        <v>298</v>
      </c>
      <c r="L695" s="45"/>
      <c r="M695" s="235" t="s">
        <v>1</v>
      </c>
      <c r="N695" s="236" t="s">
        <v>41</v>
      </c>
      <c r="O695" s="92"/>
      <c r="P695" s="237">
        <f>O695*H695</f>
        <v>0</v>
      </c>
      <c r="Q695" s="237">
        <v>0</v>
      </c>
      <c r="R695" s="237">
        <f>Q695*H695</f>
        <v>0</v>
      </c>
      <c r="S695" s="237">
        <v>0</v>
      </c>
      <c r="T695" s="238">
        <f>S695*H695</f>
        <v>0</v>
      </c>
      <c r="U695" s="39"/>
      <c r="V695" s="39"/>
      <c r="W695" s="39"/>
      <c r="X695" s="39"/>
      <c r="Y695" s="39"/>
      <c r="Z695" s="39"/>
      <c r="AA695" s="39"/>
      <c r="AB695" s="39"/>
      <c r="AC695" s="39"/>
      <c r="AD695" s="39"/>
      <c r="AE695" s="39"/>
      <c r="AR695" s="239" t="s">
        <v>585</v>
      </c>
      <c r="AT695" s="239" t="s">
        <v>266</v>
      </c>
      <c r="AU695" s="239" t="s">
        <v>85</v>
      </c>
      <c r="AY695" s="18" t="s">
        <v>264</v>
      </c>
      <c r="BE695" s="240">
        <f>IF(N695="základní",J695,0)</f>
        <v>0</v>
      </c>
      <c r="BF695" s="240">
        <f>IF(N695="snížená",J695,0)</f>
        <v>0</v>
      </c>
      <c r="BG695" s="240">
        <f>IF(N695="zákl. přenesená",J695,0)</f>
        <v>0</v>
      </c>
      <c r="BH695" s="240">
        <f>IF(N695="sníž. přenesená",J695,0)</f>
        <v>0</v>
      </c>
      <c r="BI695" s="240">
        <f>IF(N695="nulová",J695,0)</f>
        <v>0</v>
      </c>
      <c r="BJ695" s="18" t="s">
        <v>83</v>
      </c>
      <c r="BK695" s="240">
        <f>ROUND(I695*H695,2)</f>
        <v>0</v>
      </c>
      <c r="BL695" s="18" t="s">
        <v>585</v>
      </c>
      <c r="BM695" s="239" t="s">
        <v>1312</v>
      </c>
    </row>
    <row r="696" s="2" customFormat="1">
      <c r="A696" s="39"/>
      <c r="B696" s="40"/>
      <c r="C696" s="41"/>
      <c r="D696" s="243" t="s">
        <v>339</v>
      </c>
      <c r="E696" s="41"/>
      <c r="F696" s="295" t="s">
        <v>1308</v>
      </c>
      <c r="G696" s="41"/>
      <c r="H696" s="41"/>
      <c r="I696" s="296"/>
      <c r="J696" s="41"/>
      <c r="K696" s="41"/>
      <c r="L696" s="45"/>
      <c r="M696" s="297"/>
      <c r="N696" s="298"/>
      <c r="O696" s="92"/>
      <c r="P696" s="92"/>
      <c r="Q696" s="92"/>
      <c r="R696" s="92"/>
      <c r="S696" s="92"/>
      <c r="T696" s="93"/>
      <c r="U696" s="39"/>
      <c r="V696" s="39"/>
      <c r="W696" s="39"/>
      <c r="X696" s="39"/>
      <c r="Y696" s="39"/>
      <c r="Z696" s="39"/>
      <c r="AA696" s="39"/>
      <c r="AB696" s="39"/>
      <c r="AC696" s="39"/>
      <c r="AD696" s="39"/>
      <c r="AE696" s="39"/>
      <c r="AT696" s="18" t="s">
        <v>339</v>
      </c>
      <c r="AU696" s="18" t="s">
        <v>85</v>
      </c>
    </row>
    <row r="697" s="2" customFormat="1" ht="16.5" customHeight="1">
      <c r="A697" s="39"/>
      <c r="B697" s="40"/>
      <c r="C697" s="228" t="s">
        <v>1313</v>
      </c>
      <c r="D697" s="228" t="s">
        <v>266</v>
      </c>
      <c r="E697" s="229" t="s">
        <v>1314</v>
      </c>
      <c r="F697" s="230" t="s">
        <v>1315</v>
      </c>
      <c r="G697" s="231" t="s">
        <v>453</v>
      </c>
      <c r="H697" s="232">
        <v>24</v>
      </c>
      <c r="I697" s="233"/>
      <c r="J697" s="234">
        <f>ROUND(I697*H697,2)</f>
        <v>0</v>
      </c>
      <c r="K697" s="230" t="s">
        <v>298</v>
      </c>
      <c r="L697" s="45"/>
      <c r="M697" s="235" t="s">
        <v>1</v>
      </c>
      <c r="N697" s="236" t="s">
        <v>41</v>
      </c>
      <c r="O697" s="92"/>
      <c r="P697" s="237">
        <f>O697*H697</f>
        <v>0</v>
      </c>
      <c r="Q697" s="237">
        <v>0</v>
      </c>
      <c r="R697" s="237">
        <f>Q697*H697</f>
        <v>0</v>
      </c>
      <c r="S697" s="237">
        <v>0</v>
      </c>
      <c r="T697" s="238">
        <f>S697*H697</f>
        <v>0</v>
      </c>
      <c r="U697" s="39"/>
      <c r="V697" s="39"/>
      <c r="W697" s="39"/>
      <c r="X697" s="39"/>
      <c r="Y697" s="39"/>
      <c r="Z697" s="39"/>
      <c r="AA697" s="39"/>
      <c r="AB697" s="39"/>
      <c r="AC697" s="39"/>
      <c r="AD697" s="39"/>
      <c r="AE697" s="39"/>
      <c r="AR697" s="239" t="s">
        <v>585</v>
      </c>
      <c r="AT697" s="239" t="s">
        <v>266</v>
      </c>
      <c r="AU697" s="239" t="s">
        <v>85</v>
      </c>
      <c r="AY697" s="18" t="s">
        <v>264</v>
      </c>
      <c r="BE697" s="240">
        <f>IF(N697="základní",J697,0)</f>
        <v>0</v>
      </c>
      <c r="BF697" s="240">
        <f>IF(N697="snížená",J697,0)</f>
        <v>0</v>
      </c>
      <c r="BG697" s="240">
        <f>IF(N697="zákl. přenesená",J697,0)</f>
        <v>0</v>
      </c>
      <c r="BH697" s="240">
        <f>IF(N697="sníž. přenesená",J697,0)</f>
        <v>0</v>
      </c>
      <c r="BI697" s="240">
        <f>IF(N697="nulová",J697,0)</f>
        <v>0</v>
      </c>
      <c r="BJ697" s="18" t="s">
        <v>83</v>
      </c>
      <c r="BK697" s="240">
        <f>ROUND(I697*H697,2)</f>
        <v>0</v>
      </c>
      <c r="BL697" s="18" t="s">
        <v>585</v>
      </c>
      <c r="BM697" s="239" t="s">
        <v>1316</v>
      </c>
    </row>
    <row r="698" s="2" customFormat="1">
      <c r="A698" s="39"/>
      <c r="B698" s="40"/>
      <c r="C698" s="41"/>
      <c r="D698" s="243" t="s">
        <v>339</v>
      </c>
      <c r="E698" s="41"/>
      <c r="F698" s="295" t="s">
        <v>1308</v>
      </c>
      <c r="G698" s="41"/>
      <c r="H698" s="41"/>
      <c r="I698" s="296"/>
      <c r="J698" s="41"/>
      <c r="K698" s="41"/>
      <c r="L698" s="45"/>
      <c r="M698" s="297"/>
      <c r="N698" s="298"/>
      <c r="O698" s="92"/>
      <c r="P698" s="92"/>
      <c r="Q698" s="92"/>
      <c r="R698" s="92"/>
      <c r="S698" s="92"/>
      <c r="T698" s="93"/>
      <c r="U698" s="39"/>
      <c r="V698" s="39"/>
      <c r="W698" s="39"/>
      <c r="X698" s="39"/>
      <c r="Y698" s="39"/>
      <c r="Z698" s="39"/>
      <c r="AA698" s="39"/>
      <c r="AB698" s="39"/>
      <c r="AC698" s="39"/>
      <c r="AD698" s="39"/>
      <c r="AE698" s="39"/>
      <c r="AT698" s="18" t="s">
        <v>339</v>
      </c>
      <c r="AU698" s="18" t="s">
        <v>85</v>
      </c>
    </row>
    <row r="699" s="2" customFormat="1" ht="16.5" customHeight="1">
      <c r="A699" s="39"/>
      <c r="B699" s="40"/>
      <c r="C699" s="228" t="s">
        <v>1317</v>
      </c>
      <c r="D699" s="228" t="s">
        <v>266</v>
      </c>
      <c r="E699" s="229" t="s">
        <v>1318</v>
      </c>
      <c r="F699" s="230" t="s">
        <v>1319</v>
      </c>
      <c r="G699" s="231" t="s">
        <v>420</v>
      </c>
      <c r="H699" s="232">
        <v>1</v>
      </c>
      <c r="I699" s="233"/>
      <c r="J699" s="234">
        <f>ROUND(I699*H699,2)</f>
        <v>0</v>
      </c>
      <c r="K699" s="230" t="s">
        <v>298</v>
      </c>
      <c r="L699" s="45"/>
      <c r="M699" s="235" t="s">
        <v>1</v>
      </c>
      <c r="N699" s="236" t="s">
        <v>41</v>
      </c>
      <c r="O699" s="92"/>
      <c r="P699" s="237">
        <f>O699*H699</f>
        <v>0</v>
      </c>
      <c r="Q699" s="237">
        <v>0</v>
      </c>
      <c r="R699" s="237">
        <f>Q699*H699</f>
        <v>0</v>
      </c>
      <c r="S699" s="237">
        <v>0</v>
      </c>
      <c r="T699" s="238">
        <f>S699*H699</f>
        <v>0</v>
      </c>
      <c r="U699" s="39"/>
      <c r="V699" s="39"/>
      <c r="W699" s="39"/>
      <c r="X699" s="39"/>
      <c r="Y699" s="39"/>
      <c r="Z699" s="39"/>
      <c r="AA699" s="39"/>
      <c r="AB699" s="39"/>
      <c r="AC699" s="39"/>
      <c r="AD699" s="39"/>
      <c r="AE699" s="39"/>
      <c r="AR699" s="239" t="s">
        <v>585</v>
      </c>
      <c r="AT699" s="239" t="s">
        <v>266</v>
      </c>
      <c r="AU699" s="239" t="s">
        <v>85</v>
      </c>
      <c r="AY699" s="18" t="s">
        <v>264</v>
      </c>
      <c r="BE699" s="240">
        <f>IF(N699="základní",J699,0)</f>
        <v>0</v>
      </c>
      <c r="BF699" s="240">
        <f>IF(N699="snížená",J699,0)</f>
        <v>0</v>
      </c>
      <c r="BG699" s="240">
        <f>IF(N699="zákl. přenesená",J699,0)</f>
        <v>0</v>
      </c>
      <c r="BH699" s="240">
        <f>IF(N699="sníž. přenesená",J699,0)</f>
        <v>0</v>
      </c>
      <c r="BI699" s="240">
        <f>IF(N699="nulová",J699,0)</f>
        <v>0</v>
      </c>
      <c r="BJ699" s="18" t="s">
        <v>83</v>
      </c>
      <c r="BK699" s="240">
        <f>ROUND(I699*H699,2)</f>
        <v>0</v>
      </c>
      <c r="BL699" s="18" t="s">
        <v>585</v>
      </c>
      <c r="BM699" s="239" t="s">
        <v>1320</v>
      </c>
    </row>
    <row r="700" s="2" customFormat="1">
      <c r="A700" s="39"/>
      <c r="B700" s="40"/>
      <c r="C700" s="41"/>
      <c r="D700" s="243" t="s">
        <v>339</v>
      </c>
      <c r="E700" s="41"/>
      <c r="F700" s="295" t="s">
        <v>1308</v>
      </c>
      <c r="G700" s="41"/>
      <c r="H700" s="41"/>
      <c r="I700" s="296"/>
      <c r="J700" s="41"/>
      <c r="K700" s="41"/>
      <c r="L700" s="45"/>
      <c r="M700" s="297"/>
      <c r="N700" s="298"/>
      <c r="O700" s="92"/>
      <c r="P700" s="92"/>
      <c r="Q700" s="92"/>
      <c r="R700" s="92"/>
      <c r="S700" s="92"/>
      <c r="T700" s="93"/>
      <c r="U700" s="39"/>
      <c r="V700" s="39"/>
      <c r="W700" s="39"/>
      <c r="X700" s="39"/>
      <c r="Y700" s="39"/>
      <c r="Z700" s="39"/>
      <c r="AA700" s="39"/>
      <c r="AB700" s="39"/>
      <c r="AC700" s="39"/>
      <c r="AD700" s="39"/>
      <c r="AE700" s="39"/>
      <c r="AT700" s="18" t="s">
        <v>339</v>
      </c>
      <c r="AU700" s="18" t="s">
        <v>85</v>
      </c>
    </row>
    <row r="701" s="12" customFormat="1" ht="22.8" customHeight="1">
      <c r="A701" s="12"/>
      <c r="B701" s="212"/>
      <c r="C701" s="213"/>
      <c r="D701" s="214" t="s">
        <v>75</v>
      </c>
      <c r="E701" s="226" t="s">
        <v>1321</v>
      </c>
      <c r="F701" s="226" t="s">
        <v>1322</v>
      </c>
      <c r="G701" s="213"/>
      <c r="H701" s="213"/>
      <c r="I701" s="216"/>
      <c r="J701" s="227">
        <f>BK701</f>
        <v>0</v>
      </c>
      <c r="K701" s="213"/>
      <c r="L701" s="218"/>
      <c r="M701" s="219"/>
      <c r="N701" s="220"/>
      <c r="O701" s="220"/>
      <c r="P701" s="221">
        <f>SUM(P702:P727)</f>
        <v>0</v>
      </c>
      <c r="Q701" s="220"/>
      <c r="R701" s="221">
        <f>SUM(R702:R727)</f>
        <v>0</v>
      </c>
      <c r="S701" s="220"/>
      <c r="T701" s="222">
        <f>SUM(T702:T727)</f>
        <v>0</v>
      </c>
      <c r="U701" s="12"/>
      <c r="V701" s="12"/>
      <c r="W701" s="12"/>
      <c r="X701" s="12"/>
      <c r="Y701" s="12"/>
      <c r="Z701" s="12"/>
      <c r="AA701" s="12"/>
      <c r="AB701" s="12"/>
      <c r="AC701" s="12"/>
      <c r="AD701" s="12"/>
      <c r="AE701" s="12"/>
      <c r="AR701" s="223" t="s">
        <v>96</v>
      </c>
      <c r="AT701" s="224" t="s">
        <v>75</v>
      </c>
      <c r="AU701" s="224" t="s">
        <v>83</v>
      </c>
      <c r="AY701" s="223" t="s">
        <v>264</v>
      </c>
      <c r="BK701" s="225">
        <f>SUM(BK702:BK727)</f>
        <v>0</v>
      </c>
    </row>
    <row r="702" s="2" customFormat="1" ht="16.5" customHeight="1">
      <c r="A702" s="39"/>
      <c r="B702" s="40"/>
      <c r="C702" s="228" t="s">
        <v>1323</v>
      </c>
      <c r="D702" s="228" t="s">
        <v>266</v>
      </c>
      <c r="E702" s="229" t="s">
        <v>1324</v>
      </c>
      <c r="F702" s="230" t="s">
        <v>1325</v>
      </c>
      <c r="G702" s="231" t="s">
        <v>1326</v>
      </c>
      <c r="H702" s="232">
        <v>1</v>
      </c>
      <c r="I702" s="233"/>
      <c r="J702" s="234">
        <f>ROUND(I702*H702,2)</f>
        <v>0</v>
      </c>
      <c r="K702" s="230" t="s">
        <v>298</v>
      </c>
      <c r="L702" s="45"/>
      <c r="M702" s="235" t="s">
        <v>1</v>
      </c>
      <c r="N702" s="236" t="s">
        <v>41</v>
      </c>
      <c r="O702" s="92"/>
      <c r="P702" s="237">
        <f>O702*H702</f>
        <v>0</v>
      </c>
      <c r="Q702" s="237">
        <v>0</v>
      </c>
      <c r="R702" s="237">
        <f>Q702*H702</f>
        <v>0</v>
      </c>
      <c r="S702" s="237">
        <v>0</v>
      </c>
      <c r="T702" s="238">
        <f>S702*H702</f>
        <v>0</v>
      </c>
      <c r="U702" s="39"/>
      <c r="V702" s="39"/>
      <c r="W702" s="39"/>
      <c r="X702" s="39"/>
      <c r="Y702" s="39"/>
      <c r="Z702" s="39"/>
      <c r="AA702" s="39"/>
      <c r="AB702" s="39"/>
      <c r="AC702" s="39"/>
      <c r="AD702" s="39"/>
      <c r="AE702" s="39"/>
      <c r="AR702" s="239" t="s">
        <v>271</v>
      </c>
      <c r="AT702" s="239" t="s">
        <v>266</v>
      </c>
      <c r="AU702" s="239" t="s">
        <v>85</v>
      </c>
      <c r="AY702" s="18" t="s">
        <v>264</v>
      </c>
      <c r="BE702" s="240">
        <f>IF(N702="základní",J702,0)</f>
        <v>0</v>
      </c>
      <c r="BF702" s="240">
        <f>IF(N702="snížená",J702,0)</f>
        <v>0</v>
      </c>
      <c r="BG702" s="240">
        <f>IF(N702="zákl. přenesená",J702,0)</f>
        <v>0</v>
      </c>
      <c r="BH702" s="240">
        <f>IF(N702="sníž. přenesená",J702,0)</f>
        <v>0</v>
      </c>
      <c r="BI702" s="240">
        <f>IF(N702="nulová",J702,0)</f>
        <v>0</v>
      </c>
      <c r="BJ702" s="18" t="s">
        <v>83</v>
      </c>
      <c r="BK702" s="240">
        <f>ROUND(I702*H702,2)</f>
        <v>0</v>
      </c>
      <c r="BL702" s="18" t="s">
        <v>271</v>
      </c>
      <c r="BM702" s="239" t="s">
        <v>1327</v>
      </c>
    </row>
    <row r="703" s="2" customFormat="1">
      <c r="A703" s="39"/>
      <c r="B703" s="40"/>
      <c r="C703" s="41"/>
      <c r="D703" s="243" t="s">
        <v>339</v>
      </c>
      <c r="E703" s="41"/>
      <c r="F703" s="295" t="s">
        <v>1308</v>
      </c>
      <c r="G703" s="41"/>
      <c r="H703" s="41"/>
      <c r="I703" s="296"/>
      <c r="J703" s="41"/>
      <c r="K703" s="41"/>
      <c r="L703" s="45"/>
      <c r="M703" s="297"/>
      <c r="N703" s="298"/>
      <c r="O703" s="92"/>
      <c r="P703" s="92"/>
      <c r="Q703" s="92"/>
      <c r="R703" s="92"/>
      <c r="S703" s="92"/>
      <c r="T703" s="93"/>
      <c r="U703" s="39"/>
      <c r="V703" s="39"/>
      <c r="W703" s="39"/>
      <c r="X703" s="39"/>
      <c r="Y703" s="39"/>
      <c r="Z703" s="39"/>
      <c r="AA703" s="39"/>
      <c r="AB703" s="39"/>
      <c r="AC703" s="39"/>
      <c r="AD703" s="39"/>
      <c r="AE703" s="39"/>
      <c r="AT703" s="18" t="s">
        <v>339</v>
      </c>
      <c r="AU703" s="18" t="s">
        <v>85</v>
      </c>
    </row>
    <row r="704" s="2" customFormat="1" ht="16.5" customHeight="1">
      <c r="A704" s="39"/>
      <c r="B704" s="40"/>
      <c r="C704" s="228" t="s">
        <v>1328</v>
      </c>
      <c r="D704" s="228" t="s">
        <v>266</v>
      </c>
      <c r="E704" s="229" t="s">
        <v>1329</v>
      </c>
      <c r="F704" s="230" t="s">
        <v>1330</v>
      </c>
      <c r="G704" s="231" t="s">
        <v>1051</v>
      </c>
      <c r="H704" s="232">
        <v>2</v>
      </c>
      <c r="I704" s="233"/>
      <c r="J704" s="234">
        <f>ROUND(I704*H704,2)</f>
        <v>0</v>
      </c>
      <c r="K704" s="230" t="s">
        <v>298</v>
      </c>
      <c r="L704" s="45"/>
      <c r="M704" s="235" t="s">
        <v>1</v>
      </c>
      <c r="N704" s="236" t="s">
        <v>41</v>
      </c>
      <c r="O704" s="92"/>
      <c r="P704" s="237">
        <f>O704*H704</f>
        <v>0</v>
      </c>
      <c r="Q704" s="237">
        <v>0</v>
      </c>
      <c r="R704" s="237">
        <f>Q704*H704</f>
        <v>0</v>
      </c>
      <c r="S704" s="237">
        <v>0</v>
      </c>
      <c r="T704" s="238">
        <f>S704*H704</f>
        <v>0</v>
      </c>
      <c r="U704" s="39"/>
      <c r="V704" s="39"/>
      <c r="W704" s="39"/>
      <c r="X704" s="39"/>
      <c r="Y704" s="39"/>
      <c r="Z704" s="39"/>
      <c r="AA704" s="39"/>
      <c r="AB704" s="39"/>
      <c r="AC704" s="39"/>
      <c r="AD704" s="39"/>
      <c r="AE704" s="39"/>
      <c r="AR704" s="239" t="s">
        <v>271</v>
      </c>
      <c r="AT704" s="239" t="s">
        <v>266</v>
      </c>
      <c r="AU704" s="239" t="s">
        <v>85</v>
      </c>
      <c r="AY704" s="18" t="s">
        <v>264</v>
      </c>
      <c r="BE704" s="240">
        <f>IF(N704="základní",J704,0)</f>
        <v>0</v>
      </c>
      <c r="BF704" s="240">
        <f>IF(N704="snížená",J704,0)</f>
        <v>0</v>
      </c>
      <c r="BG704" s="240">
        <f>IF(N704="zákl. přenesená",J704,0)</f>
        <v>0</v>
      </c>
      <c r="BH704" s="240">
        <f>IF(N704="sníž. přenesená",J704,0)</f>
        <v>0</v>
      </c>
      <c r="BI704" s="240">
        <f>IF(N704="nulová",J704,0)</f>
        <v>0</v>
      </c>
      <c r="BJ704" s="18" t="s">
        <v>83</v>
      </c>
      <c r="BK704" s="240">
        <f>ROUND(I704*H704,2)</f>
        <v>0</v>
      </c>
      <c r="BL704" s="18" t="s">
        <v>271</v>
      </c>
      <c r="BM704" s="239" t="s">
        <v>1331</v>
      </c>
    </row>
    <row r="705" s="2" customFormat="1">
      <c r="A705" s="39"/>
      <c r="B705" s="40"/>
      <c r="C705" s="41"/>
      <c r="D705" s="243" t="s">
        <v>339</v>
      </c>
      <c r="E705" s="41"/>
      <c r="F705" s="295" t="s">
        <v>1332</v>
      </c>
      <c r="G705" s="41"/>
      <c r="H705" s="41"/>
      <c r="I705" s="296"/>
      <c r="J705" s="41"/>
      <c r="K705" s="41"/>
      <c r="L705" s="45"/>
      <c r="M705" s="297"/>
      <c r="N705" s="298"/>
      <c r="O705" s="92"/>
      <c r="P705" s="92"/>
      <c r="Q705" s="92"/>
      <c r="R705" s="92"/>
      <c r="S705" s="92"/>
      <c r="T705" s="93"/>
      <c r="U705" s="39"/>
      <c r="V705" s="39"/>
      <c r="W705" s="39"/>
      <c r="X705" s="39"/>
      <c r="Y705" s="39"/>
      <c r="Z705" s="39"/>
      <c r="AA705" s="39"/>
      <c r="AB705" s="39"/>
      <c r="AC705" s="39"/>
      <c r="AD705" s="39"/>
      <c r="AE705" s="39"/>
      <c r="AT705" s="18" t="s">
        <v>339</v>
      </c>
      <c r="AU705" s="18" t="s">
        <v>85</v>
      </c>
    </row>
    <row r="706" s="2" customFormat="1" ht="16.5" customHeight="1">
      <c r="A706" s="39"/>
      <c r="B706" s="40"/>
      <c r="C706" s="228" t="s">
        <v>1333</v>
      </c>
      <c r="D706" s="228" t="s">
        <v>266</v>
      </c>
      <c r="E706" s="229" t="s">
        <v>1334</v>
      </c>
      <c r="F706" s="230" t="s">
        <v>1335</v>
      </c>
      <c r="G706" s="231" t="s">
        <v>1326</v>
      </c>
      <c r="H706" s="232">
        <v>2</v>
      </c>
      <c r="I706" s="233"/>
      <c r="J706" s="234">
        <f>ROUND(I706*H706,2)</f>
        <v>0</v>
      </c>
      <c r="K706" s="230" t="s">
        <v>298</v>
      </c>
      <c r="L706" s="45"/>
      <c r="M706" s="235" t="s">
        <v>1</v>
      </c>
      <c r="N706" s="236" t="s">
        <v>41</v>
      </c>
      <c r="O706" s="92"/>
      <c r="P706" s="237">
        <f>O706*H706</f>
        <v>0</v>
      </c>
      <c r="Q706" s="237">
        <v>0</v>
      </c>
      <c r="R706" s="237">
        <f>Q706*H706</f>
        <v>0</v>
      </c>
      <c r="S706" s="237">
        <v>0</v>
      </c>
      <c r="T706" s="238">
        <f>S706*H706</f>
        <v>0</v>
      </c>
      <c r="U706" s="39"/>
      <c r="V706" s="39"/>
      <c r="W706" s="39"/>
      <c r="X706" s="39"/>
      <c r="Y706" s="39"/>
      <c r="Z706" s="39"/>
      <c r="AA706" s="39"/>
      <c r="AB706" s="39"/>
      <c r="AC706" s="39"/>
      <c r="AD706" s="39"/>
      <c r="AE706" s="39"/>
      <c r="AR706" s="239" t="s">
        <v>271</v>
      </c>
      <c r="AT706" s="239" t="s">
        <v>266</v>
      </c>
      <c r="AU706" s="239" t="s">
        <v>85</v>
      </c>
      <c r="AY706" s="18" t="s">
        <v>264</v>
      </c>
      <c r="BE706" s="240">
        <f>IF(N706="základní",J706,0)</f>
        <v>0</v>
      </c>
      <c r="BF706" s="240">
        <f>IF(N706="snížená",J706,0)</f>
        <v>0</v>
      </c>
      <c r="BG706" s="240">
        <f>IF(N706="zákl. přenesená",J706,0)</f>
        <v>0</v>
      </c>
      <c r="BH706" s="240">
        <f>IF(N706="sníž. přenesená",J706,0)</f>
        <v>0</v>
      </c>
      <c r="BI706" s="240">
        <f>IF(N706="nulová",J706,0)</f>
        <v>0</v>
      </c>
      <c r="BJ706" s="18" t="s">
        <v>83</v>
      </c>
      <c r="BK706" s="240">
        <f>ROUND(I706*H706,2)</f>
        <v>0</v>
      </c>
      <c r="BL706" s="18" t="s">
        <v>271</v>
      </c>
      <c r="BM706" s="239" t="s">
        <v>1336</v>
      </c>
    </row>
    <row r="707" s="2" customFormat="1">
      <c r="A707" s="39"/>
      <c r="B707" s="40"/>
      <c r="C707" s="41"/>
      <c r="D707" s="243" t="s">
        <v>339</v>
      </c>
      <c r="E707" s="41"/>
      <c r="F707" s="295" t="s">
        <v>1337</v>
      </c>
      <c r="G707" s="41"/>
      <c r="H707" s="41"/>
      <c r="I707" s="296"/>
      <c r="J707" s="41"/>
      <c r="K707" s="41"/>
      <c r="L707" s="45"/>
      <c r="M707" s="297"/>
      <c r="N707" s="298"/>
      <c r="O707" s="92"/>
      <c r="P707" s="92"/>
      <c r="Q707" s="92"/>
      <c r="R707" s="92"/>
      <c r="S707" s="92"/>
      <c r="T707" s="93"/>
      <c r="U707" s="39"/>
      <c r="V707" s="39"/>
      <c r="W707" s="39"/>
      <c r="X707" s="39"/>
      <c r="Y707" s="39"/>
      <c r="Z707" s="39"/>
      <c r="AA707" s="39"/>
      <c r="AB707" s="39"/>
      <c r="AC707" s="39"/>
      <c r="AD707" s="39"/>
      <c r="AE707" s="39"/>
      <c r="AT707" s="18" t="s">
        <v>339</v>
      </c>
      <c r="AU707" s="18" t="s">
        <v>85</v>
      </c>
    </row>
    <row r="708" s="2" customFormat="1" ht="16.5" customHeight="1">
      <c r="A708" s="39"/>
      <c r="B708" s="40"/>
      <c r="C708" s="228" t="s">
        <v>1338</v>
      </c>
      <c r="D708" s="228" t="s">
        <v>266</v>
      </c>
      <c r="E708" s="229" t="s">
        <v>1339</v>
      </c>
      <c r="F708" s="230" t="s">
        <v>1340</v>
      </c>
      <c r="G708" s="231" t="s">
        <v>1326</v>
      </c>
      <c r="H708" s="232">
        <v>1</v>
      </c>
      <c r="I708" s="233"/>
      <c r="J708" s="234">
        <f>ROUND(I708*H708,2)</f>
        <v>0</v>
      </c>
      <c r="K708" s="230" t="s">
        <v>298</v>
      </c>
      <c r="L708" s="45"/>
      <c r="M708" s="235" t="s">
        <v>1</v>
      </c>
      <c r="N708" s="236" t="s">
        <v>41</v>
      </c>
      <c r="O708" s="92"/>
      <c r="P708" s="237">
        <f>O708*H708</f>
        <v>0</v>
      </c>
      <c r="Q708" s="237">
        <v>0</v>
      </c>
      <c r="R708" s="237">
        <f>Q708*H708</f>
        <v>0</v>
      </c>
      <c r="S708" s="237">
        <v>0</v>
      </c>
      <c r="T708" s="238">
        <f>S708*H708</f>
        <v>0</v>
      </c>
      <c r="U708" s="39"/>
      <c r="V708" s="39"/>
      <c r="W708" s="39"/>
      <c r="X708" s="39"/>
      <c r="Y708" s="39"/>
      <c r="Z708" s="39"/>
      <c r="AA708" s="39"/>
      <c r="AB708" s="39"/>
      <c r="AC708" s="39"/>
      <c r="AD708" s="39"/>
      <c r="AE708" s="39"/>
      <c r="AR708" s="239" t="s">
        <v>271</v>
      </c>
      <c r="AT708" s="239" t="s">
        <v>266</v>
      </c>
      <c r="AU708" s="239" t="s">
        <v>85</v>
      </c>
      <c r="AY708" s="18" t="s">
        <v>264</v>
      </c>
      <c r="BE708" s="240">
        <f>IF(N708="základní",J708,0)</f>
        <v>0</v>
      </c>
      <c r="BF708" s="240">
        <f>IF(N708="snížená",J708,0)</f>
        <v>0</v>
      </c>
      <c r="BG708" s="240">
        <f>IF(N708="zákl. přenesená",J708,0)</f>
        <v>0</v>
      </c>
      <c r="BH708" s="240">
        <f>IF(N708="sníž. přenesená",J708,0)</f>
        <v>0</v>
      </c>
      <c r="BI708" s="240">
        <f>IF(N708="nulová",J708,0)</f>
        <v>0</v>
      </c>
      <c r="BJ708" s="18" t="s">
        <v>83</v>
      </c>
      <c r="BK708" s="240">
        <f>ROUND(I708*H708,2)</f>
        <v>0</v>
      </c>
      <c r="BL708" s="18" t="s">
        <v>271</v>
      </c>
      <c r="BM708" s="239" t="s">
        <v>1341</v>
      </c>
    </row>
    <row r="709" s="2" customFormat="1">
      <c r="A709" s="39"/>
      <c r="B709" s="40"/>
      <c r="C709" s="41"/>
      <c r="D709" s="243" t="s">
        <v>339</v>
      </c>
      <c r="E709" s="41"/>
      <c r="F709" s="295" t="s">
        <v>1337</v>
      </c>
      <c r="G709" s="41"/>
      <c r="H709" s="41"/>
      <c r="I709" s="296"/>
      <c r="J709" s="41"/>
      <c r="K709" s="41"/>
      <c r="L709" s="45"/>
      <c r="M709" s="297"/>
      <c r="N709" s="298"/>
      <c r="O709" s="92"/>
      <c r="P709" s="92"/>
      <c r="Q709" s="92"/>
      <c r="R709" s="92"/>
      <c r="S709" s="92"/>
      <c r="T709" s="93"/>
      <c r="U709" s="39"/>
      <c r="V709" s="39"/>
      <c r="W709" s="39"/>
      <c r="X709" s="39"/>
      <c r="Y709" s="39"/>
      <c r="Z709" s="39"/>
      <c r="AA709" s="39"/>
      <c r="AB709" s="39"/>
      <c r="AC709" s="39"/>
      <c r="AD709" s="39"/>
      <c r="AE709" s="39"/>
      <c r="AT709" s="18" t="s">
        <v>339</v>
      </c>
      <c r="AU709" s="18" t="s">
        <v>85</v>
      </c>
    </row>
    <row r="710" s="2" customFormat="1" ht="21.75" customHeight="1">
      <c r="A710" s="39"/>
      <c r="B710" s="40"/>
      <c r="C710" s="228" t="s">
        <v>1342</v>
      </c>
      <c r="D710" s="228" t="s">
        <v>266</v>
      </c>
      <c r="E710" s="229" t="s">
        <v>1343</v>
      </c>
      <c r="F710" s="230" t="s">
        <v>1344</v>
      </c>
      <c r="G710" s="231" t="s">
        <v>1051</v>
      </c>
      <c r="H710" s="232">
        <v>8</v>
      </c>
      <c r="I710" s="233"/>
      <c r="J710" s="234">
        <f>ROUND(I710*H710,2)</f>
        <v>0</v>
      </c>
      <c r="K710" s="230" t="s">
        <v>298</v>
      </c>
      <c r="L710" s="45"/>
      <c r="M710" s="235" t="s">
        <v>1</v>
      </c>
      <c r="N710" s="236" t="s">
        <v>41</v>
      </c>
      <c r="O710" s="92"/>
      <c r="P710" s="237">
        <f>O710*H710</f>
        <v>0</v>
      </c>
      <c r="Q710" s="237">
        <v>0</v>
      </c>
      <c r="R710" s="237">
        <f>Q710*H710</f>
        <v>0</v>
      </c>
      <c r="S710" s="237">
        <v>0</v>
      </c>
      <c r="T710" s="238">
        <f>S710*H710</f>
        <v>0</v>
      </c>
      <c r="U710" s="39"/>
      <c r="V710" s="39"/>
      <c r="W710" s="39"/>
      <c r="X710" s="39"/>
      <c r="Y710" s="39"/>
      <c r="Z710" s="39"/>
      <c r="AA710" s="39"/>
      <c r="AB710" s="39"/>
      <c r="AC710" s="39"/>
      <c r="AD710" s="39"/>
      <c r="AE710" s="39"/>
      <c r="AR710" s="239" t="s">
        <v>271</v>
      </c>
      <c r="AT710" s="239" t="s">
        <v>266</v>
      </c>
      <c r="AU710" s="239" t="s">
        <v>85</v>
      </c>
      <c r="AY710" s="18" t="s">
        <v>264</v>
      </c>
      <c r="BE710" s="240">
        <f>IF(N710="základní",J710,0)</f>
        <v>0</v>
      </c>
      <c r="BF710" s="240">
        <f>IF(N710="snížená",J710,0)</f>
        <v>0</v>
      </c>
      <c r="BG710" s="240">
        <f>IF(N710="zákl. přenesená",J710,0)</f>
        <v>0</v>
      </c>
      <c r="BH710" s="240">
        <f>IF(N710="sníž. přenesená",J710,0)</f>
        <v>0</v>
      </c>
      <c r="BI710" s="240">
        <f>IF(N710="nulová",J710,0)</f>
        <v>0</v>
      </c>
      <c r="BJ710" s="18" t="s">
        <v>83</v>
      </c>
      <c r="BK710" s="240">
        <f>ROUND(I710*H710,2)</f>
        <v>0</v>
      </c>
      <c r="BL710" s="18" t="s">
        <v>271</v>
      </c>
      <c r="BM710" s="239" t="s">
        <v>1345</v>
      </c>
    </row>
    <row r="711" s="2" customFormat="1">
      <c r="A711" s="39"/>
      <c r="B711" s="40"/>
      <c r="C711" s="41"/>
      <c r="D711" s="243" t="s">
        <v>339</v>
      </c>
      <c r="E711" s="41"/>
      <c r="F711" s="295" t="s">
        <v>1346</v>
      </c>
      <c r="G711" s="41"/>
      <c r="H711" s="41"/>
      <c r="I711" s="296"/>
      <c r="J711" s="41"/>
      <c r="K711" s="41"/>
      <c r="L711" s="45"/>
      <c r="M711" s="297"/>
      <c r="N711" s="298"/>
      <c r="O711" s="92"/>
      <c r="P711" s="92"/>
      <c r="Q711" s="92"/>
      <c r="R711" s="92"/>
      <c r="S711" s="92"/>
      <c r="T711" s="93"/>
      <c r="U711" s="39"/>
      <c r="V711" s="39"/>
      <c r="W711" s="39"/>
      <c r="X711" s="39"/>
      <c r="Y711" s="39"/>
      <c r="Z711" s="39"/>
      <c r="AA711" s="39"/>
      <c r="AB711" s="39"/>
      <c r="AC711" s="39"/>
      <c r="AD711" s="39"/>
      <c r="AE711" s="39"/>
      <c r="AT711" s="18" t="s">
        <v>339</v>
      </c>
      <c r="AU711" s="18" t="s">
        <v>85</v>
      </c>
    </row>
    <row r="712" s="2" customFormat="1" ht="21.75" customHeight="1">
      <c r="A712" s="39"/>
      <c r="B712" s="40"/>
      <c r="C712" s="228" t="s">
        <v>1347</v>
      </c>
      <c r="D712" s="228" t="s">
        <v>266</v>
      </c>
      <c r="E712" s="229" t="s">
        <v>1348</v>
      </c>
      <c r="F712" s="230" t="s">
        <v>1349</v>
      </c>
      <c r="G712" s="231" t="s">
        <v>1051</v>
      </c>
      <c r="H712" s="232">
        <v>6</v>
      </c>
      <c r="I712" s="233"/>
      <c r="J712" s="234">
        <f>ROUND(I712*H712,2)</f>
        <v>0</v>
      </c>
      <c r="K712" s="230" t="s">
        <v>298</v>
      </c>
      <c r="L712" s="45"/>
      <c r="M712" s="235" t="s">
        <v>1</v>
      </c>
      <c r="N712" s="236" t="s">
        <v>41</v>
      </c>
      <c r="O712" s="92"/>
      <c r="P712" s="237">
        <f>O712*H712</f>
        <v>0</v>
      </c>
      <c r="Q712" s="237">
        <v>0</v>
      </c>
      <c r="R712" s="237">
        <f>Q712*H712</f>
        <v>0</v>
      </c>
      <c r="S712" s="237">
        <v>0</v>
      </c>
      <c r="T712" s="238">
        <f>S712*H712</f>
        <v>0</v>
      </c>
      <c r="U712" s="39"/>
      <c r="V712" s="39"/>
      <c r="W712" s="39"/>
      <c r="X712" s="39"/>
      <c r="Y712" s="39"/>
      <c r="Z712" s="39"/>
      <c r="AA712" s="39"/>
      <c r="AB712" s="39"/>
      <c r="AC712" s="39"/>
      <c r="AD712" s="39"/>
      <c r="AE712" s="39"/>
      <c r="AR712" s="239" t="s">
        <v>271</v>
      </c>
      <c r="AT712" s="239" t="s">
        <v>266</v>
      </c>
      <c r="AU712" s="239" t="s">
        <v>85</v>
      </c>
      <c r="AY712" s="18" t="s">
        <v>264</v>
      </c>
      <c r="BE712" s="240">
        <f>IF(N712="základní",J712,0)</f>
        <v>0</v>
      </c>
      <c r="BF712" s="240">
        <f>IF(N712="snížená",J712,0)</f>
        <v>0</v>
      </c>
      <c r="BG712" s="240">
        <f>IF(N712="zákl. přenesená",J712,0)</f>
        <v>0</v>
      </c>
      <c r="BH712" s="240">
        <f>IF(N712="sníž. přenesená",J712,0)</f>
        <v>0</v>
      </c>
      <c r="BI712" s="240">
        <f>IF(N712="nulová",J712,0)</f>
        <v>0</v>
      </c>
      <c r="BJ712" s="18" t="s">
        <v>83</v>
      </c>
      <c r="BK712" s="240">
        <f>ROUND(I712*H712,2)</f>
        <v>0</v>
      </c>
      <c r="BL712" s="18" t="s">
        <v>271</v>
      </c>
      <c r="BM712" s="239" t="s">
        <v>1350</v>
      </c>
    </row>
    <row r="713" s="2" customFormat="1">
      <c r="A713" s="39"/>
      <c r="B713" s="40"/>
      <c r="C713" s="41"/>
      <c r="D713" s="243" t="s">
        <v>339</v>
      </c>
      <c r="E713" s="41"/>
      <c r="F713" s="295" t="s">
        <v>1346</v>
      </c>
      <c r="G713" s="41"/>
      <c r="H713" s="41"/>
      <c r="I713" s="296"/>
      <c r="J713" s="41"/>
      <c r="K713" s="41"/>
      <c r="L713" s="45"/>
      <c r="M713" s="297"/>
      <c r="N713" s="298"/>
      <c r="O713" s="92"/>
      <c r="P713" s="92"/>
      <c r="Q713" s="92"/>
      <c r="R713" s="92"/>
      <c r="S713" s="92"/>
      <c r="T713" s="93"/>
      <c r="U713" s="39"/>
      <c r="V713" s="39"/>
      <c r="W713" s="39"/>
      <c r="X713" s="39"/>
      <c r="Y713" s="39"/>
      <c r="Z713" s="39"/>
      <c r="AA713" s="39"/>
      <c r="AB713" s="39"/>
      <c r="AC713" s="39"/>
      <c r="AD713" s="39"/>
      <c r="AE713" s="39"/>
      <c r="AT713" s="18" t="s">
        <v>339</v>
      </c>
      <c r="AU713" s="18" t="s">
        <v>85</v>
      </c>
    </row>
    <row r="714" s="2" customFormat="1" ht="21.75" customHeight="1">
      <c r="A714" s="39"/>
      <c r="B714" s="40"/>
      <c r="C714" s="228" t="s">
        <v>1351</v>
      </c>
      <c r="D714" s="228" t="s">
        <v>266</v>
      </c>
      <c r="E714" s="229" t="s">
        <v>1352</v>
      </c>
      <c r="F714" s="230" t="s">
        <v>1353</v>
      </c>
      <c r="G714" s="231" t="s">
        <v>1051</v>
      </c>
      <c r="H714" s="232">
        <v>13</v>
      </c>
      <c r="I714" s="233"/>
      <c r="J714" s="234">
        <f>ROUND(I714*H714,2)</f>
        <v>0</v>
      </c>
      <c r="K714" s="230" t="s">
        <v>298</v>
      </c>
      <c r="L714" s="45"/>
      <c r="M714" s="235" t="s">
        <v>1</v>
      </c>
      <c r="N714" s="236" t="s">
        <v>41</v>
      </c>
      <c r="O714" s="92"/>
      <c r="P714" s="237">
        <f>O714*H714</f>
        <v>0</v>
      </c>
      <c r="Q714" s="237">
        <v>0</v>
      </c>
      <c r="R714" s="237">
        <f>Q714*H714</f>
        <v>0</v>
      </c>
      <c r="S714" s="237">
        <v>0</v>
      </c>
      <c r="T714" s="238">
        <f>S714*H714</f>
        <v>0</v>
      </c>
      <c r="U714" s="39"/>
      <c r="V714" s="39"/>
      <c r="W714" s="39"/>
      <c r="X714" s="39"/>
      <c r="Y714" s="39"/>
      <c r="Z714" s="39"/>
      <c r="AA714" s="39"/>
      <c r="AB714" s="39"/>
      <c r="AC714" s="39"/>
      <c r="AD714" s="39"/>
      <c r="AE714" s="39"/>
      <c r="AR714" s="239" t="s">
        <v>271</v>
      </c>
      <c r="AT714" s="239" t="s">
        <v>266</v>
      </c>
      <c r="AU714" s="239" t="s">
        <v>85</v>
      </c>
      <c r="AY714" s="18" t="s">
        <v>264</v>
      </c>
      <c r="BE714" s="240">
        <f>IF(N714="základní",J714,0)</f>
        <v>0</v>
      </c>
      <c r="BF714" s="240">
        <f>IF(N714="snížená",J714,0)</f>
        <v>0</v>
      </c>
      <c r="BG714" s="240">
        <f>IF(N714="zákl. přenesená",J714,0)</f>
        <v>0</v>
      </c>
      <c r="BH714" s="240">
        <f>IF(N714="sníž. přenesená",J714,0)</f>
        <v>0</v>
      </c>
      <c r="BI714" s="240">
        <f>IF(N714="nulová",J714,0)</f>
        <v>0</v>
      </c>
      <c r="BJ714" s="18" t="s">
        <v>83</v>
      </c>
      <c r="BK714" s="240">
        <f>ROUND(I714*H714,2)</f>
        <v>0</v>
      </c>
      <c r="BL714" s="18" t="s">
        <v>271</v>
      </c>
      <c r="BM714" s="239" t="s">
        <v>1354</v>
      </c>
    </row>
    <row r="715" s="2" customFormat="1">
      <c r="A715" s="39"/>
      <c r="B715" s="40"/>
      <c r="C715" s="41"/>
      <c r="D715" s="243" t="s">
        <v>339</v>
      </c>
      <c r="E715" s="41"/>
      <c r="F715" s="295" t="s">
        <v>1346</v>
      </c>
      <c r="G715" s="41"/>
      <c r="H715" s="41"/>
      <c r="I715" s="296"/>
      <c r="J715" s="41"/>
      <c r="K715" s="41"/>
      <c r="L715" s="45"/>
      <c r="M715" s="297"/>
      <c r="N715" s="298"/>
      <c r="O715" s="92"/>
      <c r="P715" s="92"/>
      <c r="Q715" s="92"/>
      <c r="R715" s="92"/>
      <c r="S715" s="92"/>
      <c r="T715" s="93"/>
      <c r="U715" s="39"/>
      <c r="V715" s="39"/>
      <c r="W715" s="39"/>
      <c r="X715" s="39"/>
      <c r="Y715" s="39"/>
      <c r="Z715" s="39"/>
      <c r="AA715" s="39"/>
      <c r="AB715" s="39"/>
      <c r="AC715" s="39"/>
      <c r="AD715" s="39"/>
      <c r="AE715" s="39"/>
      <c r="AT715" s="18" t="s">
        <v>339</v>
      </c>
      <c r="AU715" s="18" t="s">
        <v>85</v>
      </c>
    </row>
    <row r="716" s="2" customFormat="1" ht="21.75" customHeight="1">
      <c r="A716" s="39"/>
      <c r="B716" s="40"/>
      <c r="C716" s="228" t="s">
        <v>1355</v>
      </c>
      <c r="D716" s="228" t="s">
        <v>266</v>
      </c>
      <c r="E716" s="229" t="s">
        <v>1356</v>
      </c>
      <c r="F716" s="230" t="s">
        <v>1357</v>
      </c>
      <c r="G716" s="231" t="s">
        <v>1051</v>
      </c>
      <c r="H716" s="232">
        <v>3</v>
      </c>
      <c r="I716" s="233"/>
      <c r="J716" s="234">
        <f>ROUND(I716*H716,2)</f>
        <v>0</v>
      </c>
      <c r="K716" s="230" t="s">
        <v>298</v>
      </c>
      <c r="L716" s="45"/>
      <c r="M716" s="235" t="s">
        <v>1</v>
      </c>
      <c r="N716" s="236" t="s">
        <v>41</v>
      </c>
      <c r="O716" s="92"/>
      <c r="P716" s="237">
        <f>O716*H716</f>
        <v>0</v>
      </c>
      <c r="Q716" s="237">
        <v>0</v>
      </c>
      <c r="R716" s="237">
        <f>Q716*H716</f>
        <v>0</v>
      </c>
      <c r="S716" s="237">
        <v>0</v>
      </c>
      <c r="T716" s="238">
        <f>S716*H716</f>
        <v>0</v>
      </c>
      <c r="U716" s="39"/>
      <c r="V716" s="39"/>
      <c r="W716" s="39"/>
      <c r="X716" s="39"/>
      <c r="Y716" s="39"/>
      <c r="Z716" s="39"/>
      <c r="AA716" s="39"/>
      <c r="AB716" s="39"/>
      <c r="AC716" s="39"/>
      <c r="AD716" s="39"/>
      <c r="AE716" s="39"/>
      <c r="AR716" s="239" t="s">
        <v>271</v>
      </c>
      <c r="AT716" s="239" t="s">
        <v>266</v>
      </c>
      <c r="AU716" s="239" t="s">
        <v>85</v>
      </c>
      <c r="AY716" s="18" t="s">
        <v>264</v>
      </c>
      <c r="BE716" s="240">
        <f>IF(N716="základní",J716,0)</f>
        <v>0</v>
      </c>
      <c r="BF716" s="240">
        <f>IF(N716="snížená",J716,0)</f>
        <v>0</v>
      </c>
      <c r="BG716" s="240">
        <f>IF(N716="zákl. přenesená",J716,0)</f>
        <v>0</v>
      </c>
      <c r="BH716" s="240">
        <f>IF(N716="sníž. přenesená",J716,0)</f>
        <v>0</v>
      </c>
      <c r="BI716" s="240">
        <f>IF(N716="nulová",J716,0)</f>
        <v>0</v>
      </c>
      <c r="BJ716" s="18" t="s">
        <v>83</v>
      </c>
      <c r="BK716" s="240">
        <f>ROUND(I716*H716,2)</f>
        <v>0</v>
      </c>
      <c r="BL716" s="18" t="s">
        <v>271</v>
      </c>
      <c r="BM716" s="239" t="s">
        <v>1358</v>
      </c>
    </row>
    <row r="717" s="2" customFormat="1">
      <c r="A717" s="39"/>
      <c r="B717" s="40"/>
      <c r="C717" s="41"/>
      <c r="D717" s="243" t="s">
        <v>339</v>
      </c>
      <c r="E717" s="41"/>
      <c r="F717" s="295" t="s">
        <v>1346</v>
      </c>
      <c r="G717" s="41"/>
      <c r="H717" s="41"/>
      <c r="I717" s="296"/>
      <c r="J717" s="41"/>
      <c r="K717" s="41"/>
      <c r="L717" s="45"/>
      <c r="M717" s="297"/>
      <c r="N717" s="298"/>
      <c r="O717" s="92"/>
      <c r="P717" s="92"/>
      <c r="Q717" s="92"/>
      <c r="R717" s="92"/>
      <c r="S717" s="92"/>
      <c r="T717" s="93"/>
      <c r="U717" s="39"/>
      <c r="V717" s="39"/>
      <c r="W717" s="39"/>
      <c r="X717" s="39"/>
      <c r="Y717" s="39"/>
      <c r="Z717" s="39"/>
      <c r="AA717" s="39"/>
      <c r="AB717" s="39"/>
      <c r="AC717" s="39"/>
      <c r="AD717" s="39"/>
      <c r="AE717" s="39"/>
      <c r="AT717" s="18" t="s">
        <v>339</v>
      </c>
      <c r="AU717" s="18" t="s">
        <v>85</v>
      </c>
    </row>
    <row r="718" s="2" customFormat="1" ht="21.75" customHeight="1">
      <c r="A718" s="39"/>
      <c r="B718" s="40"/>
      <c r="C718" s="228" t="s">
        <v>1359</v>
      </c>
      <c r="D718" s="228" t="s">
        <v>266</v>
      </c>
      <c r="E718" s="229" t="s">
        <v>1360</v>
      </c>
      <c r="F718" s="230" t="s">
        <v>1361</v>
      </c>
      <c r="G718" s="231" t="s">
        <v>1051</v>
      </c>
      <c r="H718" s="232">
        <v>1</v>
      </c>
      <c r="I718" s="233"/>
      <c r="J718" s="234">
        <f>ROUND(I718*H718,2)</f>
        <v>0</v>
      </c>
      <c r="K718" s="230" t="s">
        <v>298</v>
      </c>
      <c r="L718" s="45"/>
      <c r="M718" s="235" t="s">
        <v>1</v>
      </c>
      <c r="N718" s="236" t="s">
        <v>41</v>
      </c>
      <c r="O718" s="92"/>
      <c r="P718" s="237">
        <f>O718*H718</f>
        <v>0</v>
      </c>
      <c r="Q718" s="237">
        <v>0</v>
      </c>
      <c r="R718" s="237">
        <f>Q718*H718</f>
        <v>0</v>
      </c>
      <c r="S718" s="237">
        <v>0</v>
      </c>
      <c r="T718" s="238">
        <f>S718*H718</f>
        <v>0</v>
      </c>
      <c r="U718" s="39"/>
      <c r="V718" s="39"/>
      <c r="W718" s="39"/>
      <c r="X718" s="39"/>
      <c r="Y718" s="39"/>
      <c r="Z718" s="39"/>
      <c r="AA718" s="39"/>
      <c r="AB718" s="39"/>
      <c r="AC718" s="39"/>
      <c r="AD718" s="39"/>
      <c r="AE718" s="39"/>
      <c r="AR718" s="239" t="s">
        <v>271</v>
      </c>
      <c r="AT718" s="239" t="s">
        <v>266</v>
      </c>
      <c r="AU718" s="239" t="s">
        <v>85</v>
      </c>
      <c r="AY718" s="18" t="s">
        <v>264</v>
      </c>
      <c r="BE718" s="240">
        <f>IF(N718="základní",J718,0)</f>
        <v>0</v>
      </c>
      <c r="BF718" s="240">
        <f>IF(N718="snížená",J718,0)</f>
        <v>0</v>
      </c>
      <c r="BG718" s="240">
        <f>IF(N718="zákl. přenesená",J718,0)</f>
        <v>0</v>
      </c>
      <c r="BH718" s="240">
        <f>IF(N718="sníž. přenesená",J718,0)</f>
        <v>0</v>
      </c>
      <c r="BI718" s="240">
        <f>IF(N718="nulová",J718,0)</f>
        <v>0</v>
      </c>
      <c r="BJ718" s="18" t="s">
        <v>83</v>
      </c>
      <c r="BK718" s="240">
        <f>ROUND(I718*H718,2)</f>
        <v>0</v>
      </c>
      <c r="BL718" s="18" t="s">
        <v>271</v>
      </c>
      <c r="BM718" s="239" t="s">
        <v>1362</v>
      </c>
    </row>
    <row r="719" s="2" customFormat="1">
      <c r="A719" s="39"/>
      <c r="B719" s="40"/>
      <c r="C719" s="41"/>
      <c r="D719" s="243" t="s">
        <v>339</v>
      </c>
      <c r="E719" s="41"/>
      <c r="F719" s="295" t="s">
        <v>1346</v>
      </c>
      <c r="G719" s="41"/>
      <c r="H719" s="41"/>
      <c r="I719" s="296"/>
      <c r="J719" s="41"/>
      <c r="K719" s="41"/>
      <c r="L719" s="45"/>
      <c r="M719" s="297"/>
      <c r="N719" s="298"/>
      <c r="O719" s="92"/>
      <c r="P719" s="92"/>
      <c r="Q719" s="92"/>
      <c r="R719" s="92"/>
      <c r="S719" s="92"/>
      <c r="T719" s="93"/>
      <c r="U719" s="39"/>
      <c r="V719" s="39"/>
      <c r="W719" s="39"/>
      <c r="X719" s="39"/>
      <c r="Y719" s="39"/>
      <c r="Z719" s="39"/>
      <c r="AA719" s="39"/>
      <c r="AB719" s="39"/>
      <c r="AC719" s="39"/>
      <c r="AD719" s="39"/>
      <c r="AE719" s="39"/>
      <c r="AT719" s="18" t="s">
        <v>339</v>
      </c>
      <c r="AU719" s="18" t="s">
        <v>85</v>
      </c>
    </row>
    <row r="720" s="2" customFormat="1" ht="21.75" customHeight="1">
      <c r="A720" s="39"/>
      <c r="B720" s="40"/>
      <c r="C720" s="228" t="s">
        <v>1363</v>
      </c>
      <c r="D720" s="228" t="s">
        <v>266</v>
      </c>
      <c r="E720" s="229" t="s">
        <v>1364</v>
      </c>
      <c r="F720" s="230" t="s">
        <v>1365</v>
      </c>
      <c r="G720" s="231" t="s">
        <v>1051</v>
      </c>
      <c r="H720" s="232">
        <v>1</v>
      </c>
      <c r="I720" s="233"/>
      <c r="J720" s="234">
        <f>ROUND(I720*H720,2)</f>
        <v>0</v>
      </c>
      <c r="K720" s="230" t="s">
        <v>298</v>
      </c>
      <c r="L720" s="45"/>
      <c r="M720" s="235" t="s">
        <v>1</v>
      </c>
      <c r="N720" s="236" t="s">
        <v>41</v>
      </c>
      <c r="O720" s="92"/>
      <c r="P720" s="237">
        <f>O720*H720</f>
        <v>0</v>
      </c>
      <c r="Q720" s="237">
        <v>0</v>
      </c>
      <c r="R720" s="237">
        <f>Q720*H720</f>
        <v>0</v>
      </c>
      <c r="S720" s="237">
        <v>0</v>
      </c>
      <c r="T720" s="238">
        <f>S720*H720</f>
        <v>0</v>
      </c>
      <c r="U720" s="39"/>
      <c r="V720" s="39"/>
      <c r="W720" s="39"/>
      <c r="X720" s="39"/>
      <c r="Y720" s="39"/>
      <c r="Z720" s="39"/>
      <c r="AA720" s="39"/>
      <c r="AB720" s="39"/>
      <c r="AC720" s="39"/>
      <c r="AD720" s="39"/>
      <c r="AE720" s="39"/>
      <c r="AR720" s="239" t="s">
        <v>271</v>
      </c>
      <c r="AT720" s="239" t="s">
        <v>266</v>
      </c>
      <c r="AU720" s="239" t="s">
        <v>85</v>
      </c>
      <c r="AY720" s="18" t="s">
        <v>264</v>
      </c>
      <c r="BE720" s="240">
        <f>IF(N720="základní",J720,0)</f>
        <v>0</v>
      </c>
      <c r="BF720" s="240">
        <f>IF(N720="snížená",J720,0)</f>
        <v>0</v>
      </c>
      <c r="BG720" s="240">
        <f>IF(N720="zákl. přenesená",J720,0)</f>
        <v>0</v>
      </c>
      <c r="BH720" s="240">
        <f>IF(N720="sníž. přenesená",J720,0)</f>
        <v>0</v>
      </c>
      <c r="BI720" s="240">
        <f>IF(N720="nulová",J720,0)</f>
        <v>0</v>
      </c>
      <c r="BJ720" s="18" t="s">
        <v>83</v>
      </c>
      <c r="BK720" s="240">
        <f>ROUND(I720*H720,2)</f>
        <v>0</v>
      </c>
      <c r="BL720" s="18" t="s">
        <v>271</v>
      </c>
      <c r="BM720" s="239" t="s">
        <v>1366</v>
      </c>
    </row>
    <row r="721" s="2" customFormat="1">
      <c r="A721" s="39"/>
      <c r="B721" s="40"/>
      <c r="C721" s="41"/>
      <c r="D721" s="243" t="s">
        <v>339</v>
      </c>
      <c r="E721" s="41"/>
      <c r="F721" s="295" t="s">
        <v>1346</v>
      </c>
      <c r="G721" s="41"/>
      <c r="H721" s="41"/>
      <c r="I721" s="296"/>
      <c r="J721" s="41"/>
      <c r="K721" s="41"/>
      <c r="L721" s="45"/>
      <c r="M721" s="297"/>
      <c r="N721" s="298"/>
      <c r="O721" s="92"/>
      <c r="P721" s="92"/>
      <c r="Q721" s="92"/>
      <c r="R721" s="92"/>
      <c r="S721" s="92"/>
      <c r="T721" s="93"/>
      <c r="U721" s="39"/>
      <c r="V721" s="39"/>
      <c r="W721" s="39"/>
      <c r="X721" s="39"/>
      <c r="Y721" s="39"/>
      <c r="Z721" s="39"/>
      <c r="AA721" s="39"/>
      <c r="AB721" s="39"/>
      <c r="AC721" s="39"/>
      <c r="AD721" s="39"/>
      <c r="AE721" s="39"/>
      <c r="AT721" s="18" t="s">
        <v>339</v>
      </c>
      <c r="AU721" s="18" t="s">
        <v>85</v>
      </c>
    </row>
    <row r="722" s="2" customFormat="1" ht="21.75" customHeight="1">
      <c r="A722" s="39"/>
      <c r="B722" s="40"/>
      <c r="C722" s="228" t="s">
        <v>1367</v>
      </c>
      <c r="D722" s="228" t="s">
        <v>266</v>
      </c>
      <c r="E722" s="229" t="s">
        <v>1368</v>
      </c>
      <c r="F722" s="230" t="s">
        <v>1369</v>
      </c>
      <c r="G722" s="231" t="s">
        <v>1051</v>
      </c>
      <c r="H722" s="232">
        <v>1</v>
      </c>
      <c r="I722" s="233"/>
      <c r="J722" s="234">
        <f>ROUND(I722*H722,2)</f>
        <v>0</v>
      </c>
      <c r="K722" s="230" t="s">
        <v>298</v>
      </c>
      <c r="L722" s="45"/>
      <c r="M722" s="235" t="s">
        <v>1</v>
      </c>
      <c r="N722" s="236" t="s">
        <v>41</v>
      </c>
      <c r="O722" s="92"/>
      <c r="P722" s="237">
        <f>O722*H722</f>
        <v>0</v>
      </c>
      <c r="Q722" s="237">
        <v>0</v>
      </c>
      <c r="R722" s="237">
        <f>Q722*H722</f>
        <v>0</v>
      </c>
      <c r="S722" s="237">
        <v>0</v>
      </c>
      <c r="T722" s="238">
        <f>S722*H722</f>
        <v>0</v>
      </c>
      <c r="U722" s="39"/>
      <c r="V722" s="39"/>
      <c r="W722" s="39"/>
      <c r="X722" s="39"/>
      <c r="Y722" s="39"/>
      <c r="Z722" s="39"/>
      <c r="AA722" s="39"/>
      <c r="AB722" s="39"/>
      <c r="AC722" s="39"/>
      <c r="AD722" s="39"/>
      <c r="AE722" s="39"/>
      <c r="AR722" s="239" t="s">
        <v>271</v>
      </c>
      <c r="AT722" s="239" t="s">
        <v>266</v>
      </c>
      <c r="AU722" s="239" t="s">
        <v>85</v>
      </c>
      <c r="AY722" s="18" t="s">
        <v>264</v>
      </c>
      <c r="BE722" s="240">
        <f>IF(N722="základní",J722,0)</f>
        <v>0</v>
      </c>
      <c r="BF722" s="240">
        <f>IF(N722="snížená",J722,0)</f>
        <v>0</v>
      </c>
      <c r="BG722" s="240">
        <f>IF(N722="zákl. přenesená",J722,0)</f>
        <v>0</v>
      </c>
      <c r="BH722" s="240">
        <f>IF(N722="sníž. přenesená",J722,0)</f>
        <v>0</v>
      </c>
      <c r="BI722" s="240">
        <f>IF(N722="nulová",J722,0)</f>
        <v>0</v>
      </c>
      <c r="BJ722" s="18" t="s">
        <v>83</v>
      </c>
      <c r="BK722" s="240">
        <f>ROUND(I722*H722,2)</f>
        <v>0</v>
      </c>
      <c r="BL722" s="18" t="s">
        <v>271</v>
      </c>
      <c r="BM722" s="239" t="s">
        <v>1370</v>
      </c>
    </row>
    <row r="723" s="2" customFormat="1">
      <c r="A723" s="39"/>
      <c r="B723" s="40"/>
      <c r="C723" s="41"/>
      <c r="D723" s="243" t="s">
        <v>339</v>
      </c>
      <c r="E723" s="41"/>
      <c r="F723" s="295" t="s">
        <v>1346</v>
      </c>
      <c r="G723" s="41"/>
      <c r="H723" s="41"/>
      <c r="I723" s="296"/>
      <c r="J723" s="41"/>
      <c r="K723" s="41"/>
      <c r="L723" s="45"/>
      <c r="M723" s="297"/>
      <c r="N723" s="298"/>
      <c r="O723" s="92"/>
      <c r="P723" s="92"/>
      <c r="Q723" s="92"/>
      <c r="R723" s="92"/>
      <c r="S723" s="92"/>
      <c r="T723" s="93"/>
      <c r="U723" s="39"/>
      <c r="V723" s="39"/>
      <c r="W723" s="39"/>
      <c r="X723" s="39"/>
      <c r="Y723" s="39"/>
      <c r="Z723" s="39"/>
      <c r="AA723" s="39"/>
      <c r="AB723" s="39"/>
      <c r="AC723" s="39"/>
      <c r="AD723" s="39"/>
      <c r="AE723" s="39"/>
      <c r="AT723" s="18" t="s">
        <v>339</v>
      </c>
      <c r="AU723" s="18" t="s">
        <v>85</v>
      </c>
    </row>
    <row r="724" s="2" customFormat="1" ht="21.75" customHeight="1">
      <c r="A724" s="39"/>
      <c r="B724" s="40"/>
      <c r="C724" s="228" t="s">
        <v>1371</v>
      </c>
      <c r="D724" s="228" t="s">
        <v>266</v>
      </c>
      <c r="E724" s="229" t="s">
        <v>1372</v>
      </c>
      <c r="F724" s="230" t="s">
        <v>1373</v>
      </c>
      <c r="G724" s="231" t="s">
        <v>1051</v>
      </c>
      <c r="H724" s="232">
        <v>1</v>
      </c>
      <c r="I724" s="233"/>
      <c r="J724" s="234">
        <f>ROUND(I724*H724,2)</f>
        <v>0</v>
      </c>
      <c r="K724" s="230" t="s">
        <v>298</v>
      </c>
      <c r="L724" s="45"/>
      <c r="M724" s="235" t="s">
        <v>1</v>
      </c>
      <c r="N724" s="236" t="s">
        <v>41</v>
      </c>
      <c r="O724" s="92"/>
      <c r="P724" s="237">
        <f>O724*H724</f>
        <v>0</v>
      </c>
      <c r="Q724" s="237">
        <v>0</v>
      </c>
      <c r="R724" s="237">
        <f>Q724*H724</f>
        <v>0</v>
      </c>
      <c r="S724" s="237">
        <v>0</v>
      </c>
      <c r="T724" s="238">
        <f>S724*H724</f>
        <v>0</v>
      </c>
      <c r="U724" s="39"/>
      <c r="V724" s="39"/>
      <c r="W724" s="39"/>
      <c r="X724" s="39"/>
      <c r="Y724" s="39"/>
      <c r="Z724" s="39"/>
      <c r="AA724" s="39"/>
      <c r="AB724" s="39"/>
      <c r="AC724" s="39"/>
      <c r="AD724" s="39"/>
      <c r="AE724" s="39"/>
      <c r="AR724" s="239" t="s">
        <v>271</v>
      </c>
      <c r="AT724" s="239" t="s">
        <v>266</v>
      </c>
      <c r="AU724" s="239" t="s">
        <v>85</v>
      </c>
      <c r="AY724" s="18" t="s">
        <v>264</v>
      </c>
      <c r="BE724" s="240">
        <f>IF(N724="základní",J724,0)</f>
        <v>0</v>
      </c>
      <c r="BF724" s="240">
        <f>IF(N724="snížená",J724,0)</f>
        <v>0</v>
      </c>
      <c r="BG724" s="240">
        <f>IF(N724="zákl. přenesená",J724,0)</f>
        <v>0</v>
      </c>
      <c r="BH724" s="240">
        <f>IF(N724="sníž. přenesená",J724,0)</f>
        <v>0</v>
      </c>
      <c r="BI724" s="240">
        <f>IF(N724="nulová",J724,0)</f>
        <v>0</v>
      </c>
      <c r="BJ724" s="18" t="s">
        <v>83</v>
      </c>
      <c r="BK724" s="240">
        <f>ROUND(I724*H724,2)</f>
        <v>0</v>
      </c>
      <c r="BL724" s="18" t="s">
        <v>271</v>
      </c>
      <c r="BM724" s="239" t="s">
        <v>1374</v>
      </c>
    </row>
    <row r="725" s="2" customFormat="1">
      <c r="A725" s="39"/>
      <c r="B725" s="40"/>
      <c r="C725" s="41"/>
      <c r="D725" s="243" t="s">
        <v>339</v>
      </c>
      <c r="E725" s="41"/>
      <c r="F725" s="295" t="s">
        <v>1346</v>
      </c>
      <c r="G725" s="41"/>
      <c r="H725" s="41"/>
      <c r="I725" s="296"/>
      <c r="J725" s="41"/>
      <c r="K725" s="41"/>
      <c r="L725" s="45"/>
      <c r="M725" s="297"/>
      <c r="N725" s="298"/>
      <c r="O725" s="92"/>
      <c r="P725" s="92"/>
      <c r="Q725" s="92"/>
      <c r="R725" s="92"/>
      <c r="S725" s="92"/>
      <c r="T725" s="93"/>
      <c r="U725" s="39"/>
      <c r="V725" s="39"/>
      <c r="W725" s="39"/>
      <c r="X725" s="39"/>
      <c r="Y725" s="39"/>
      <c r="Z725" s="39"/>
      <c r="AA725" s="39"/>
      <c r="AB725" s="39"/>
      <c r="AC725" s="39"/>
      <c r="AD725" s="39"/>
      <c r="AE725" s="39"/>
      <c r="AT725" s="18" t="s">
        <v>339</v>
      </c>
      <c r="AU725" s="18" t="s">
        <v>85</v>
      </c>
    </row>
    <row r="726" s="2" customFormat="1" ht="16.5" customHeight="1">
      <c r="A726" s="39"/>
      <c r="B726" s="40"/>
      <c r="C726" s="228" t="s">
        <v>1375</v>
      </c>
      <c r="D726" s="228" t="s">
        <v>266</v>
      </c>
      <c r="E726" s="229" t="s">
        <v>1376</v>
      </c>
      <c r="F726" s="230" t="s">
        <v>1377</v>
      </c>
      <c r="G726" s="231" t="s">
        <v>1326</v>
      </c>
      <c r="H726" s="232">
        <v>1</v>
      </c>
      <c r="I726" s="233"/>
      <c r="J726" s="234">
        <f>ROUND(I726*H726,2)</f>
        <v>0</v>
      </c>
      <c r="K726" s="230" t="s">
        <v>298</v>
      </c>
      <c r="L726" s="45"/>
      <c r="M726" s="235" t="s">
        <v>1</v>
      </c>
      <c r="N726" s="236" t="s">
        <v>41</v>
      </c>
      <c r="O726" s="92"/>
      <c r="P726" s="237">
        <f>O726*H726</f>
        <v>0</v>
      </c>
      <c r="Q726" s="237">
        <v>0</v>
      </c>
      <c r="R726" s="237">
        <f>Q726*H726</f>
        <v>0</v>
      </c>
      <c r="S726" s="237">
        <v>0</v>
      </c>
      <c r="T726" s="238">
        <f>S726*H726</f>
        <v>0</v>
      </c>
      <c r="U726" s="39"/>
      <c r="V726" s="39"/>
      <c r="W726" s="39"/>
      <c r="X726" s="39"/>
      <c r="Y726" s="39"/>
      <c r="Z726" s="39"/>
      <c r="AA726" s="39"/>
      <c r="AB726" s="39"/>
      <c r="AC726" s="39"/>
      <c r="AD726" s="39"/>
      <c r="AE726" s="39"/>
      <c r="AR726" s="239" t="s">
        <v>271</v>
      </c>
      <c r="AT726" s="239" t="s">
        <v>266</v>
      </c>
      <c r="AU726" s="239" t="s">
        <v>85</v>
      </c>
      <c r="AY726" s="18" t="s">
        <v>264</v>
      </c>
      <c r="BE726" s="240">
        <f>IF(N726="základní",J726,0)</f>
        <v>0</v>
      </c>
      <c r="BF726" s="240">
        <f>IF(N726="snížená",J726,0)</f>
        <v>0</v>
      </c>
      <c r="BG726" s="240">
        <f>IF(N726="zákl. přenesená",J726,0)</f>
        <v>0</v>
      </c>
      <c r="BH726" s="240">
        <f>IF(N726="sníž. přenesená",J726,0)</f>
        <v>0</v>
      </c>
      <c r="BI726" s="240">
        <f>IF(N726="nulová",J726,0)</f>
        <v>0</v>
      </c>
      <c r="BJ726" s="18" t="s">
        <v>83</v>
      </c>
      <c r="BK726" s="240">
        <f>ROUND(I726*H726,2)</f>
        <v>0</v>
      </c>
      <c r="BL726" s="18" t="s">
        <v>271</v>
      </c>
      <c r="BM726" s="239" t="s">
        <v>1378</v>
      </c>
    </row>
    <row r="727" s="2" customFormat="1">
      <c r="A727" s="39"/>
      <c r="B727" s="40"/>
      <c r="C727" s="41"/>
      <c r="D727" s="243" t="s">
        <v>339</v>
      </c>
      <c r="E727" s="41"/>
      <c r="F727" s="295" t="s">
        <v>1379</v>
      </c>
      <c r="G727" s="41"/>
      <c r="H727" s="41"/>
      <c r="I727" s="296"/>
      <c r="J727" s="41"/>
      <c r="K727" s="41"/>
      <c r="L727" s="45"/>
      <c r="M727" s="297"/>
      <c r="N727" s="298"/>
      <c r="O727" s="92"/>
      <c r="P727" s="92"/>
      <c r="Q727" s="92"/>
      <c r="R727" s="92"/>
      <c r="S727" s="92"/>
      <c r="T727" s="93"/>
      <c r="U727" s="39"/>
      <c r="V727" s="39"/>
      <c r="W727" s="39"/>
      <c r="X727" s="39"/>
      <c r="Y727" s="39"/>
      <c r="Z727" s="39"/>
      <c r="AA727" s="39"/>
      <c r="AB727" s="39"/>
      <c r="AC727" s="39"/>
      <c r="AD727" s="39"/>
      <c r="AE727" s="39"/>
      <c r="AT727" s="18" t="s">
        <v>339</v>
      </c>
      <c r="AU727" s="18" t="s">
        <v>85</v>
      </c>
    </row>
    <row r="728" s="12" customFormat="1" ht="25.92" customHeight="1">
      <c r="A728" s="12"/>
      <c r="B728" s="212"/>
      <c r="C728" s="213"/>
      <c r="D728" s="214" t="s">
        <v>75</v>
      </c>
      <c r="E728" s="215" t="s">
        <v>1380</v>
      </c>
      <c r="F728" s="215" t="s">
        <v>1381</v>
      </c>
      <c r="G728" s="213"/>
      <c r="H728" s="213"/>
      <c r="I728" s="216"/>
      <c r="J728" s="217">
        <f>BK728</f>
        <v>0</v>
      </c>
      <c r="K728" s="213"/>
      <c r="L728" s="218"/>
      <c r="M728" s="219"/>
      <c r="N728" s="220"/>
      <c r="O728" s="220"/>
      <c r="P728" s="221">
        <f>SUM(P729:P738)</f>
        <v>0</v>
      </c>
      <c r="Q728" s="220"/>
      <c r="R728" s="221">
        <f>SUM(R729:R738)</f>
        <v>0</v>
      </c>
      <c r="S728" s="220"/>
      <c r="T728" s="222">
        <f>SUM(T729:T738)</f>
        <v>0</v>
      </c>
      <c r="U728" s="12"/>
      <c r="V728" s="12"/>
      <c r="W728" s="12"/>
      <c r="X728" s="12"/>
      <c r="Y728" s="12"/>
      <c r="Z728" s="12"/>
      <c r="AA728" s="12"/>
      <c r="AB728" s="12"/>
      <c r="AC728" s="12"/>
      <c r="AD728" s="12"/>
      <c r="AE728" s="12"/>
      <c r="AR728" s="223" t="s">
        <v>271</v>
      </c>
      <c r="AT728" s="224" t="s">
        <v>75</v>
      </c>
      <c r="AU728" s="224" t="s">
        <v>76</v>
      </c>
      <c r="AY728" s="223" t="s">
        <v>264</v>
      </c>
      <c r="BK728" s="225">
        <f>SUM(BK729:BK738)</f>
        <v>0</v>
      </c>
    </row>
    <row r="729" s="2" customFormat="1" ht="24.15" customHeight="1">
      <c r="A729" s="39"/>
      <c r="B729" s="40"/>
      <c r="C729" s="228" t="s">
        <v>1382</v>
      </c>
      <c r="D729" s="228" t="s">
        <v>266</v>
      </c>
      <c r="E729" s="229" t="s">
        <v>1383</v>
      </c>
      <c r="F729" s="230" t="s">
        <v>1384</v>
      </c>
      <c r="G729" s="231" t="s">
        <v>318</v>
      </c>
      <c r="H729" s="232">
        <v>336.45499999999998</v>
      </c>
      <c r="I729" s="233"/>
      <c r="J729" s="234">
        <f>ROUND(I729*H729,2)</f>
        <v>0</v>
      </c>
      <c r="K729" s="230" t="s">
        <v>298</v>
      </c>
      <c r="L729" s="45"/>
      <c r="M729" s="235" t="s">
        <v>1</v>
      </c>
      <c r="N729" s="236" t="s">
        <v>41</v>
      </c>
      <c r="O729" s="92"/>
      <c r="P729" s="237">
        <f>O729*H729</f>
        <v>0</v>
      </c>
      <c r="Q729" s="237">
        <v>0</v>
      </c>
      <c r="R729" s="237">
        <f>Q729*H729</f>
        <v>0</v>
      </c>
      <c r="S729" s="237">
        <v>0</v>
      </c>
      <c r="T729" s="238">
        <f>S729*H729</f>
        <v>0</v>
      </c>
      <c r="U729" s="39"/>
      <c r="V729" s="39"/>
      <c r="W729" s="39"/>
      <c r="X729" s="39"/>
      <c r="Y729" s="39"/>
      <c r="Z729" s="39"/>
      <c r="AA729" s="39"/>
      <c r="AB729" s="39"/>
      <c r="AC729" s="39"/>
      <c r="AD729" s="39"/>
      <c r="AE729" s="39"/>
      <c r="AR729" s="239" t="s">
        <v>1385</v>
      </c>
      <c r="AT729" s="239" t="s">
        <v>266</v>
      </c>
      <c r="AU729" s="239" t="s">
        <v>83</v>
      </c>
      <c r="AY729" s="18" t="s">
        <v>264</v>
      </c>
      <c r="BE729" s="240">
        <f>IF(N729="základní",J729,0)</f>
        <v>0</v>
      </c>
      <c r="BF729" s="240">
        <f>IF(N729="snížená",J729,0)</f>
        <v>0</v>
      </c>
      <c r="BG729" s="240">
        <f>IF(N729="zákl. přenesená",J729,0)</f>
        <v>0</v>
      </c>
      <c r="BH729" s="240">
        <f>IF(N729="sníž. přenesená",J729,0)</f>
        <v>0</v>
      </c>
      <c r="BI729" s="240">
        <f>IF(N729="nulová",J729,0)</f>
        <v>0</v>
      </c>
      <c r="BJ729" s="18" t="s">
        <v>83</v>
      </c>
      <c r="BK729" s="240">
        <f>ROUND(I729*H729,2)</f>
        <v>0</v>
      </c>
      <c r="BL729" s="18" t="s">
        <v>1385</v>
      </c>
      <c r="BM729" s="239" t="s">
        <v>1386</v>
      </c>
    </row>
    <row r="730" s="2" customFormat="1">
      <c r="A730" s="39"/>
      <c r="B730" s="40"/>
      <c r="C730" s="41"/>
      <c r="D730" s="243" t="s">
        <v>339</v>
      </c>
      <c r="E730" s="41"/>
      <c r="F730" s="295" t="s">
        <v>1387</v>
      </c>
      <c r="G730" s="41"/>
      <c r="H730" s="41"/>
      <c r="I730" s="296"/>
      <c r="J730" s="41"/>
      <c r="K730" s="41"/>
      <c r="L730" s="45"/>
      <c r="M730" s="297"/>
      <c r="N730" s="298"/>
      <c r="O730" s="92"/>
      <c r="P730" s="92"/>
      <c r="Q730" s="92"/>
      <c r="R730" s="92"/>
      <c r="S730" s="92"/>
      <c r="T730" s="93"/>
      <c r="U730" s="39"/>
      <c r="V730" s="39"/>
      <c r="W730" s="39"/>
      <c r="X730" s="39"/>
      <c r="Y730" s="39"/>
      <c r="Z730" s="39"/>
      <c r="AA730" s="39"/>
      <c r="AB730" s="39"/>
      <c r="AC730" s="39"/>
      <c r="AD730" s="39"/>
      <c r="AE730" s="39"/>
      <c r="AT730" s="18" t="s">
        <v>339</v>
      </c>
      <c r="AU730" s="18" t="s">
        <v>83</v>
      </c>
    </row>
    <row r="731" s="13" customFormat="1">
      <c r="A731" s="13"/>
      <c r="B731" s="241"/>
      <c r="C731" s="242"/>
      <c r="D731" s="243" t="s">
        <v>273</v>
      </c>
      <c r="E731" s="244" t="s">
        <v>1</v>
      </c>
      <c r="F731" s="245" t="s">
        <v>1388</v>
      </c>
      <c r="G731" s="242"/>
      <c r="H731" s="246">
        <v>336.45499999999998</v>
      </c>
      <c r="I731" s="247"/>
      <c r="J731" s="242"/>
      <c r="K731" s="242"/>
      <c r="L731" s="248"/>
      <c r="M731" s="249"/>
      <c r="N731" s="250"/>
      <c r="O731" s="250"/>
      <c r="P731" s="250"/>
      <c r="Q731" s="250"/>
      <c r="R731" s="250"/>
      <c r="S731" s="250"/>
      <c r="T731" s="251"/>
      <c r="U731" s="13"/>
      <c r="V731" s="13"/>
      <c r="W731" s="13"/>
      <c r="X731" s="13"/>
      <c r="Y731" s="13"/>
      <c r="Z731" s="13"/>
      <c r="AA731" s="13"/>
      <c r="AB731" s="13"/>
      <c r="AC731" s="13"/>
      <c r="AD731" s="13"/>
      <c r="AE731" s="13"/>
      <c r="AT731" s="252" t="s">
        <v>273</v>
      </c>
      <c r="AU731" s="252" t="s">
        <v>83</v>
      </c>
      <c r="AV731" s="13" t="s">
        <v>85</v>
      </c>
      <c r="AW731" s="13" t="s">
        <v>32</v>
      </c>
      <c r="AX731" s="13" t="s">
        <v>76</v>
      </c>
      <c r="AY731" s="252" t="s">
        <v>264</v>
      </c>
    </row>
    <row r="732" s="14" customFormat="1">
      <c r="A732" s="14"/>
      <c r="B732" s="253"/>
      <c r="C732" s="254"/>
      <c r="D732" s="243" t="s">
        <v>273</v>
      </c>
      <c r="E732" s="255" t="s">
        <v>1</v>
      </c>
      <c r="F732" s="256" t="s">
        <v>275</v>
      </c>
      <c r="G732" s="254"/>
      <c r="H732" s="257">
        <v>336.45499999999998</v>
      </c>
      <c r="I732" s="258"/>
      <c r="J732" s="254"/>
      <c r="K732" s="254"/>
      <c r="L732" s="259"/>
      <c r="M732" s="260"/>
      <c r="N732" s="261"/>
      <c r="O732" s="261"/>
      <c r="P732" s="261"/>
      <c r="Q732" s="261"/>
      <c r="R732" s="261"/>
      <c r="S732" s="261"/>
      <c r="T732" s="262"/>
      <c r="U732" s="14"/>
      <c r="V732" s="14"/>
      <c r="W732" s="14"/>
      <c r="X732" s="14"/>
      <c r="Y732" s="14"/>
      <c r="Z732" s="14"/>
      <c r="AA732" s="14"/>
      <c r="AB732" s="14"/>
      <c r="AC732" s="14"/>
      <c r="AD732" s="14"/>
      <c r="AE732" s="14"/>
      <c r="AT732" s="263" t="s">
        <v>273</v>
      </c>
      <c r="AU732" s="263" t="s">
        <v>83</v>
      </c>
      <c r="AV732" s="14" t="s">
        <v>271</v>
      </c>
      <c r="AW732" s="14" t="s">
        <v>32</v>
      </c>
      <c r="AX732" s="14" t="s">
        <v>83</v>
      </c>
      <c r="AY732" s="263" t="s">
        <v>264</v>
      </c>
    </row>
    <row r="733" s="2" customFormat="1" ht="24.15" customHeight="1">
      <c r="A733" s="39"/>
      <c r="B733" s="40"/>
      <c r="C733" s="228" t="s">
        <v>1389</v>
      </c>
      <c r="D733" s="228" t="s">
        <v>266</v>
      </c>
      <c r="E733" s="229" t="s">
        <v>1390</v>
      </c>
      <c r="F733" s="230" t="s">
        <v>1391</v>
      </c>
      <c r="G733" s="231" t="s">
        <v>318</v>
      </c>
      <c r="H733" s="232">
        <v>366.67700000000002</v>
      </c>
      <c r="I733" s="233"/>
      <c r="J733" s="234">
        <f>ROUND(I733*H733,2)</f>
        <v>0</v>
      </c>
      <c r="K733" s="230" t="s">
        <v>298</v>
      </c>
      <c r="L733" s="45"/>
      <c r="M733" s="235" t="s">
        <v>1</v>
      </c>
      <c r="N733" s="236" t="s">
        <v>41</v>
      </c>
      <c r="O733" s="92"/>
      <c r="P733" s="237">
        <f>O733*H733</f>
        <v>0</v>
      </c>
      <c r="Q733" s="237">
        <v>0</v>
      </c>
      <c r="R733" s="237">
        <f>Q733*H733</f>
        <v>0</v>
      </c>
      <c r="S733" s="237">
        <v>0</v>
      </c>
      <c r="T733" s="238">
        <f>S733*H733</f>
        <v>0</v>
      </c>
      <c r="U733" s="39"/>
      <c r="V733" s="39"/>
      <c r="W733" s="39"/>
      <c r="X733" s="39"/>
      <c r="Y733" s="39"/>
      <c r="Z733" s="39"/>
      <c r="AA733" s="39"/>
      <c r="AB733" s="39"/>
      <c r="AC733" s="39"/>
      <c r="AD733" s="39"/>
      <c r="AE733" s="39"/>
      <c r="AR733" s="239" t="s">
        <v>1385</v>
      </c>
      <c r="AT733" s="239" t="s">
        <v>266</v>
      </c>
      <c r="AU733" s="239" t="s">
        <v>83</v>
      </c>
      <c r="AY733" s="18" t="s">
        <v>264</v>
      </c>
      <c r="BE733" s="240">
        <f>IF(N733="základní",J733,0)</f>
        <v>0</v>
      </c>
      <c r="BF733" s="240">
        <f>IF(N733="snížená",J733,0)</f>
        <v>0</v>
      </c>
      <c r="BG733" s="240">
        <f>IF(N733="zákl. přenesená",J733,0)</f>
        <v>0</v>
      </c>
      <c r="BH733" s="240">
        <f>IF(N733="sníž. přenesená",J733,0)</f>
        <v>0</v>
      </c>
      <c r="BI733" s="240">
        <f>IF(N733="nulová",J733,0)</f>
        <v>0</v>
      </c>
      <c r="BJ733" s="18" t="s">
        <v>83</v>
      </c>
      <c r="BK733" s="240">
        <f>ROUND(I733*H733,2)</f>
        <v>0</v>
      </c>
      <c r="BL733" s="18" t="s">
        <v>1385</v>
      </c>
      <c r="BM733" s="239" t="s">
        <v>1392</v>
      </c>
    </row>
    <row r="734" s="2" customFormat="1">
      <c r="A734" s="39"/>
      <c r="B734" s="40"/>
      <c r="C734" s="41"/>
      <c r="D734" s="243" t="s">
        <v>339</v>
      </c>
      <c r="E734" s="41"/>
      <c r="F734" s="295" t="s">
        <v>1393</v>
      </c>
      <c r="G734" s="41"/>
      <c r="H734" s="41"/>
      <c r="I734" s="296"/>
      <c r="J734" s="41"/>
      <c r="K734" s="41"/>
      <c r="L734" s="45"/>
      <c r="M734" s="297"/>
      <c r="N734" s="298"/>
      <c r="O734" s="92"/>
      <c r="P734" s="92"/>
      <c r="Q734" s="92"/>
      <c r="R734" s="92"/>
      <c r="S734" s="92"/>
      <c r="T734" s="93"/>
      <c r="U734" s="39"/>
      <c r="V734" s="39"/>
      <c r="W734" s="39"/>
      <c r="X734" s="39"/>
      <c r="Y734" s="39"/>
      <c r="Z734" s="39"/>
      <c r="AA734" s="39"/>
      <c r="AB734" s="39"/>
      <c r="AC734" s="39"/>
      <c r="AD734" s="39"/>
      <c r="AE734" s="39"/>
      <c r="AT734" s="18" t="s">
        <v>339</v>
      </c>
      <c r="AU734" s="18" t="s">
        <v>83</v>
      </c>
    </row>
    <row r="735" s="13" customFormat="1">
      <c r="A735" s="13"/>
      <c r="B735" s="241"/>
      <c r="C735" s="242"/>
      <c r="D735" s="243" t="s">
        <v>273</v>
      </c>
      <c r="E735" s="244" t="s">
        <v>1</v>
      </c>
      <c r="F735" s="245" t="s">
        <v>1394</v>
      </c>
      <c r="G735" s="242"/>
      <c r="H735" s="246">
        <v>366.67700000000002</v>
      </c>
      <c r="I735" s="247"/>
      <c r="J735" s="242"/>
      <c r="K735" s="242"/>
      <c r="L735" s="248"/>
      <c r="M735" s="249"/>
      <c r="N735" s="250"/>
      <c r="O735" s="250"/>
      <c r="P735" s="250"/>
      <c r="Q735" s="250"/>
      <c r="R735" s="250"/>
      <c r="S735" s="250"/>
      <c r="T735" s="251"/>
      <c r="U735" s="13"/>
      <c r="V735" s="13"/>
      <c r="W735" s="13"/>
      <c r="X735" s="13"/>
      <c r="Y735" s="13"/>
      <c r="Z735" s="13"/>
      <c r="AA735" s="13"/>
      <c r="AB735" s="13"/>
      <c r="AC735" s="13"/>
      <c r="AD735" s="13"/>
      <c r="AE735" s="13"/>
      <c r="AT735" s="252" t="s">
        <v>273</v>
      </c>
      <c r="AU735" s="252" t="s">
        <v>83</v>
      </c>
      <c r="AV735" s="13" t="s">
        <v>85</v>
      </c>
      <c r="AW735" s="13" t="s">
        <v>32</v>
      </c>
      <c r="AX735" s="13" t="s">
        <v>76</v>
      </c>
      <c r="AY735" s="252" t="s">
        <v>264</v>
      </c>
    </row>
    <row r="736" s="14" customFormat="1">
      <c r="A736" s="14"/>
      <c r="B736" s="253"/>
      <c r="C736" s="254"/>
      <c r="D736" s="243" t="s">
        <v>273</v>
      </c>
      <c r="E736" s="255" t="s">
        <v>1</v>
      </c>
      <c r="F736" s="256" t="s">
        <v>275</v>
      </c>
      <c r="G736" s="254"/>
      <c r="H736" s="257">
        <v>366.67700000000002</v>
      </c>
      <c r="I736" s="258"/>
      <c r="J736" s="254"/>
      <c r="K736" s="254"/>
      <c r="L736" s="259"/>
      <c r="M736" s="260"/>
      <c r="N736" s="261"/>
      <c r="O736" s="261"/>
      <c r="P736" s="261"/>
      <c r="Q736" s="261"/>
      <c r="R736" s="261"/>
      <c r="S736" s="261"/>
      <c r="T736" s="262"/>
      <c r="U736" s="14"/>
      <c r="V736" s="14"/>
      <c r="W736" s="14"/>
      <c r="X736" s="14"/>
      <c r="Y736" s="14"/>
      <c r="Z736" s="14"/>
      <c r="AA736" s="14"/>
      <c r="AB736" s="14"/>
      <c r="AC736" s="14"/>
      <c r="AD736" s="14"/>
      <c r="AE736" s="14"/>
      <c r="AT736" s="263" t="s">
        <v>273</v>
      </c>
      <c r="AU736" s="263" t="s">
        <v>83</v>
      </c>
      <c r="AV736" s="14" t="s">
        <v>271</v>
      </c>
      <c r="AW736" s="14" t="s">
        <v>32</v>
      </c>
      <c r="AX736" s="14" t="s">
        <v>83</v>
      </c>
      <c r="AY736" s="263" t="s">
        <v>264</v>
      </c>
    </row>
    <row r="737" s="2" customFormat="1" ht="16.5" customHeight="1">
      <c r="A737" s="39"/>
      <c r="B737" s="40"/>
      <c r="C737" s="228" t="s">
        <v>1395</v>
      </c>
      <c r="D737" s="228" t="s">
        <v>266</v>
      </c>
      <c r="E737" s="229" t="s">
        <v>1396</v>
      </c>
      <c r="F737" s="230" t="s">
        <v>1397</v>
      </c>
      <c r="G737" s="231" t="s">
        <v>453</v>
      </c>
      <c r="H737" s="232">
        <v>107</v>
      </c>
      <c r="I737" s="233"/>
      <c r="J737" s="234">
        <f>ROUND(I737*H737,2)</f>
        <v>0</v>
      </c>
      <c r="K737" s="230" t="s">
        <v>298</v>
      </c>
      <c r="L737" s="45"/>
      <c r="M737" s="235" t="s">
        <v>1</v>
      </c>
      <c r="N737" s="236" t="s">
        <v>41</v>
      </c>
      <c r="O737" s="92"/>
      <c r="P737" s="237">
        <f>O737*H737</f>
        <v>0</v>
      </c>
      <c r="Q737" s="237">
        <v>0</v>
      </c>
      <c r="R737" s="237">
        <f>Q737*H737</f>
        <v>0</v>
      </c>
      <c r="S737" s="237">
        <v>0</v>
      </c>
      <c r="T737" s="238">
        <f>S737*H737</f>
        <v>0</v>
      </c>
      <c r="U737" s="39"/>
      <c r="V737" s="39"/>
      <c r="W737" s="39"/>
      <c r="X737" s="39"/>
      <c r="Y737" s="39"/>
      <c r="Z737" s="39"/>
      <c r="AA737" s="39"/>
      <c r="AB737" s="39"/>
      <c r="AC737" s="39"/>
      <c r="AD737" s="39"/>
      <c r="AE737" s="39"/>
      <c r="AR737" s="239" t="s">
        <v>1385</v>
      </c>
      <c r="AT737" s="239" t="s">
        <v>266</v>
      </c>
      <c r="AU737" s="239" t="s">
        <v>83</v>
      </c>
      <c r="AY737" s="18" t="s">
        <v>264</v>
      </c>
      <c r="BE737" s="240">
        <f>IF(N737="základní",J737,0)</f>
        <v>0</v>
      </c>
      <c r="BF737" s="240">
        <f>IF(N737="snížená",J737,0)</f>
        <v>0</v>
      </c>
      <c r="BG737" s="240">
        <f>IF(N737="zákl. přenesená",J737,0)</f>
        <v>0</v>
      </c>
      <c r="BH737" s="240">
        <f>IF(N737="sníž. přenesená",J737,0)</f>
        <v>0</v>
      </c>
      <c r="BI737" s="240">
        <f>IF(N737="nulová",J737,0)</f>
        <v>0</v>
      </c>
      <c r="BJ737" s="18" t="s">
        <v>83</v>
      </c>
      <c r="BK737" s="240">
        <f>ROUND(I737*H737,2)</f>
        <v>0</v>
      </c>
      <c r="BL737" s="18" t="s">
        <v>1385</v>
      </c>
      <c r="BM737" s="239" t="s">
        <v>1398</v>
      </c>
    </row>
    <row r="738" s="2" customFormat="1">
      <c r="A738" s="39"/>
      <c r="B738" s="40"/>
      <c r="C738" s="41"/>
      <c r="D738" s="243" t="s">
        <v>339</v>
      </c>
      <c r="E738" s="41"/>
      <c r="F738" s="295" t="s">
        <v>1399</v>
      </c>
      <c r="G738" s="41"/>
      <c r="H738" s="41"/>
      <c r="I738" s="296"/>
      <c r="J738" s="41"/>
      <c r="K738" s="41"/>
      <c r="L738" s="45"/>
      <c r="M738" s="297"/>
      <c r="N738" s="298"/>
      <c r="O738" s="92"/>
      <c r="P738" s="92"/>
      <c r="Q738" s="92"/>
      <c r="R738" s="92"/>
      <c r="S738" s="92"/>
      <c r="T738" s="93"/>
      <c r="U738" s="39"/>
      <c r="V738" s="39"/>
      <c r="W738" s="39"/>
      <c r="X738" s="39"/>
      <c r="Y738" s="39"/>
      <c r="Z738" s="39"/>
      <c r="AA738" s="39"/>
      <c r="AB738" s="39"/>
      <c r="AC738" s="39"/>
      <c r="AD738" s="39"/>
      <c r="AE738" s="39"/>
      <c r="AT738" s="18" t="s">
        <v>339</v>
      </c>
      <c r="AU738" s="18" t="s">
        <v>83</v>
      </c>
    </row>
    <row r="739" s="12" customFormat="1" ht="25.92" customHeight="1">
      <c r="A739" s="12"/>
      <c r="B739" s="212"/>
      <c r="C739" s="213"/>
      <c r="D739" s="214" t="s">
        <v>75</v>
      </c>
      <c r="E739" s="215" t="s">
        <v>1400</v>
      </c>
      <c r="F739" s="215" t="s">
        <v>1400</v>
      </c>
      <c r="G739" s="213"/>
      <c r="H739" s="213"/>
      <c r="I739" s="216"/>
      <c r="J739" s="217">
        <f>BK739</f>
        <v>0</v>
      </c>
      <c r="K739" s="213"/>
      <c r="L739" s="218"/>
      <c r="M739" s="219"/>
      <c r="N739" s="220"/>
      <c r="O739" s="220"/>
      <c r="P739" s="221">
        <f>P740</f>
        <v>0</v>
      </c>
      <c r="Q739" s="220"/>
      <c r="R739" s="221">
        <f>R740</f>
        <v>0</v>
      </c>
      <c r="S739" s="220"/>
      <c r="T739" s="222">
        <f>T740</f>
        <v>0</v>
      </c>
      <c r="U739" s="12"/>
      <c r="V739" s="12"/>
      <c r="W739" s="12"/>
      <c r="X739" s="12"/>
      <c r="Y739" s="12"/>
      <c r="Z739" s="12"/>
      <c r="AA739" s="12"/>
      <c r="AB739" s="12"/>
      <c r="AC739" s="12"/>
      <c r="AD739" s="12"/>
      <c r="AE739" s="12"/>
      <c r="AR739" s="223" t="s">
        <v>271</v>
      </c>
      <c r="AT739" s="224" t="s">
        <v>75</v>
      </c>
      <c r="AU739" s="224" t="s">
        <v>76</v>
      </c>
      <c r="AY739" s="223" t="s">
        <v>264</v>
      </c>
      <c r="BK739" s="225">
        <f>BK740</f>
        <v>0</v>
      </c>
    </row>
    <row r="740" s="12" customFormat="1" ht="22.8" customHeight="1">
      <c r="A740" s="12"/>
      <c r="B740" s="212"/>
      <c r="C740" s="213"/>
      <c r="D740" s="214" t="s">
        <v>75</v>
      </c>
      <c r="E740" s="226" t="s">
        <v>1401</v>
      </c>
      <c r="F740" s="226" t="s">
        <v>1402</v>
      </c>
      <c r="G740" s="213"/>
      <c r="H740" s="213"/>
      <c r="I740" s="216"/>
      <c r="J740" s="227">
        <f>BK740</f>
        <v>0</v>
      </c>
      <c r="K740" s="213"/>
      <c r="L740" s="218"/>
      <c r="M740" s="219"/>
      <c r="N740" s="220"/>
      <c r="O740" s="220"/>
      <c r="P740" s="221">
        <f>SUM(P741:P745)</f>
        <v>0</v>
      </c>
      <c r="Q740" s="220"/>
      <c r="R740" s="221">
        <f>SUM(R741:R745)</f>
        <v>0</v>
      </c>
      <c r="S740" s="220"/>
      <c r="T740" s="222">
        <f>SUM(T741:T745)</f>
        <v>0</v>
      </c>
      <c r="U740" s="12"/>
      <c r="V740" s="12"/>
      <c r="W740" s="12"/>
      <c r="X740" s="12"/>
      <c r="Y740" s="12"/>
      <c r="Z740" s="12"/>
      <c r="AA740" s="12"/>
      <c r="AB740" s="12"/>
      <c r="AC740" s="12"/>
      <c r="AD740" s="12"/>
      <c r="AE740" s="12"/>
      <c r="AR740" s="223" t="s">
        <v>271</v>
      </c>
      <c r="AT740" s="224" t="s">
        <v>75</v>
      </c>
      <c r="AU740" s="224" t="s">
        <v>83</v>
      </c>
      <c r="AY740" s="223" t="s">
        <v>264</v>
      </c>
      <c r="BK740" s="225">
        <f>SUM(BK741:BK745)</f>
        <v>0</v>
      </c>
    </row>
    <row r="741" s="2" customFormat="1" ht="16.5" customHeight="1">
      <c r="A741" s="39"/>
      <c r="B741" s="40"/>
      <c r="C741" s="228" t="s">
        <v>1403</v>
      </c>
      <c r="D741" s="228" t="s">
        <v>266</v>
      </c>
      <c r="E741" s="229" t="s">
        <v>1404</v>
      </c>
      <c r="F741" s="230" t="s">
        <v>1405</v>
      </c>
      <c r="G741" s="231" t="s">
        <v>278</v>
      </c>
      <c r="H741" s="232">
        <v>438.584</v>
      </c>
      <c r="I741" s="233"/>
      <c r="J741" s="234">
        <f>ROUND(I741*H741,2)</f>
        <v>0</v>
      </c>
      <c r="K741" s="230" t="s">
        <v>1</v>
      </c>
      <c r="L741" s="45"/>
      <c r="M741" s="235" t="s">
        <v>1</v>
      </c>
      <c r="N741" s="236" t="s">
        <v>41</v>
      </c>
      <c r="O741" s="92"/>
      <c r="P741" s="237">
        <f>O741*H741</f>
        <v>0</v>
      </c>
      <c r="Q741" s="237">
        <v>0</v>
      </c>
      <c r="R741" s="237">
        <f>Q741*H741</f>
        <v>0</v>
      </c>
      <c r="S741" s="237">
        <v>0</v>
      </c>
      <c r="T741" s="238">
        <f>S741*H741</f>
        <v>0</v>
      </c>
      <c r="U741" s="39"/>
      <c r="V741" s="39"/>
      <c r="W741" s="39"/>
      <c r="X741" s="39"/>
      <c r="Y741" s="39"/>
      <c r="Z741" s="39"/>
      <c r="AA741" s="39"/>
      <c r="AB741" s="39"/>
      <c r="AC741" s="39"/>
      <c r="AD741" s="39"/>
      <c r="AE741" s="39"/>
      <c r="AR741" s="239" t="s">
        <v>1385</v>
      </c>
      <c r="AT741" s="239" t="s">
        <v>266</v>
      </c>
      <c r="AU741" s="239" t="s">
        <v>85</v>
      </c>
      <c r="AY741" s="18" t="s">
        <v>264</v>
      </c>
      <c r="BE741" s="240">
        <f>IF(N741="základní",J741,0)</f>
        <v>0</v>
      </c>
      <c r="BF741" s="240">
        <f>IF(N741="snížená",J741,0)</f>
        <v>0</v>
      </c>
      <c r="BG741" s="240">
        <f>IF(N741="zákl. přenesená",J741,0)</f>
        <v>0</v>
      </c>
      <c r="BH741" s="240">
        <f>IF(N741="sníž. přenesená",J741,0)</f>
        <v>0</v>
      </c>
      <c r="BI741" s="240">
        <f>IF(N741="nulová",J741,0)</f>
        <v>0</v>
      </c>
      <c r="BJ741" s="18" t="s">
        <v>83</v>
      </c>
      <c r="BK741" s="240">
        <f>ROUND(I741*H741,2)</f>
        <v>0</v>
      </c>
      <c r="BL741" s="18" t="s">
        <v>1385</v>
      </c>
      <c r="BM741" s="239" t="s">
        <v>1406</v>
      </c>
    </row>
    <row r="742" s="2" customFormat="1">
      <c r="A742" s="39"/>
      <c r="B742" s="40"/>
      <c r="C742" s="41"/>
      <c r="D742" s="243" t="s">
        <v>339</v>
      </c>
      <c r="E742" s="41"/>
      <c r="F742" s="295" t="s">
        <v>1407</v>
      </c>
      <c r="G742" s="41"/>
      <c r="H742" s="41"/>
      <c r="I742" s="296"/>
      <c r="J742" s="41"/>
      <c r="K742" s="41"/>
      <c r="L742" s="45"/>
      <c r="M742" s="297"/>
      <c r="N742" s="298"/>
      <c r="O742" s="92"/>
      <c r="P742" s="92"/>
      <c r="Q742" s="92"/>
      <c r="R742" s="92"/>
      <c r="S742" s="92"/>
      <c r="T742" s="93"/>
      <c r="U742" s="39"/>
      <c r="V742" s="39"/>
      <c r="W742" s="39"/>
      <c r="X742" s="39"/>
      <c r="Y742" s="39"/>
      <c r="Z742" s="39"/>
      <c r="AA742" s="39"/>
      <c r="AB742" s="39"/>
      <c r="AC742" s="39"/>
      <c r="AD742" s="39"/>
      <c r="AE742" s="39"/>
      <c r="AT742" s="18" t="s">
        <v>339</v>
      </c>
      <c r="AU742" s="18" t="s">
        <v>85</v>
      </c>
    </row>
    <row r="743" s="13" customFormat="1">
      <c r="A743" s="13"/>
      <c r="B743" s="241"/>
      <c r="C743" s="242"/>
      <c r="D743" s="243" t="s">
        <v>273</v>
      </c>
      <c r="E743" s="244" t="s">
        <v>1</v>
      </c>
      <c r="F743" s="245" t="s">
        <v>280</v>
      </c>
      <c r="G743" s="242"/>
      <c r="H743" s="246">
        <v>303.80000000000001</v>
      </c>
      <c r="I743" s="247"/>
      <c r="J743" s="242"/>
      <c r="K743" s="242"/>
      <c r="L743" s="248"/>
      <c r="M743" s="249"/>
      <c r="N743" s="250"/>
      <c r="O743" s="250"/>
      <c r="P743" s="250"/>
      <c r="Q743" s="250"/>
      <c r="R743" s="250"/>
      <c r="S743" s="250"/>
      <c r="T743" s="251"/>
      <c r="U743" s="13"/>
      <c r="V743" s="13"/>
      <c r="W743" s="13"/>
      <c r="X743" s="13"/>
      <c r="Y743" s="13"/>
      <c r="Z743" s="13"/>
      <c r="AA743" s="13"/>
      <c r="AB743" s="13"/>
      <c r="AC743" s="13"/>
      <c r="AD743" s="13"/>
      <c r="AE743" s="13"/>
      <c r="AT743" s="252" t="s">
        <v>273</v>
      </c>
      <c r="AU743" s="252" t="s">
        <v>85</v>
      </c>
      <c r="AV743" s="13" t="s">
        <v>85</v>
      </c>
      <c r="AW743" s="13" t="s">
        <v>32</v>
      </c>
      <c r="AX743" s="13" t="s">
        <v>76</v>
      </c>
      <c r="AY743" s="252" t="s">
        <v>264</v>
      </c>
    </row>
    <row r="744" s="13" customFormat="1">
      <c r="A744" s="13"/>
      <c r="B744" s="241"/>
      <c r="C744" s="242"/>
      <c r="D744" s="243" t="s">
        <v>273</v>
      </c>
      <c r="E744" s="244" t="s">
        <v>1</v>
      </c>
      <c r="F744" s="245" t="s">
        <v>284</v>
      </c>
      <c r="G744" s="242"/>
      <c r="H744" s="246">
        <v>134.78399999999999</v>
      </c>
      <c r="I744" s="247"/>
      <c r="J744" s="242"/>
      <c r="K744" s="242"/>
      <c r="L744" s="248"/>
      <c r="M744" s="249"/>
      <c r="N744" s="250"/>
      <c r="O744" s="250"/>
      <c r="P744" s="250"/>
      <c r="Q744" s="250"/>
      <c r="R744" s="250"/>
      <c r="S744" s="250"/>
      <c r="T744" s="251"/>
      <c r="U744" s="13"/>
      <c r="V744" s="13"/>
      <c r="W744" s="13"/>
      <c r="X744" s="13"/>
      <c r="Y744" s="13"/>
      <c r="Z744" s="13"/>
      <c r="AA744" s="13"/>
      <c r="AB744" s="13"/>
      <c r="AC744" s="13"/>
      <c r="AD744" s="13"/>
      <c r="AE744" s="13"/>
      <c r="AT744" s="252" t="s">
        <v>273</v>
      </c>
      <c r="AU744" s="252" t="s">
        <v>85</v>
      </c>
      <c r="AV744" s="13" t="s">
        <v>85</v>
      </c>
      <c r="AW744" s="13" t="s">
        <v>32</v>
      </c>
      <c r="AX744" s="13" t="s">
        <v>76</v>
      </c>
      <c r="AY744" s="252" t="s">
        <v>264</v>
      </c>
    </row>
    <row r="745" s="14" customFormat="1">
      <c r="A745" s="14"/>
      <c r="B745" s="253"/>
      <c r="C745" s="254"/>
      <c r="D745" s="243" t="s">
        <v>273</v>
      </c>
      <c r="E745" s="255" t="s">
        <v>1</v>
      </c>
      <c r="F745" s="256" t="s">
        <v>275</v>
      </c>
      <c r="G745" s="254"/>
      <c r="H745" s="257">
        <v>438.584</v>
      </c>
      <c r="I745" s="258"/>
      <c r="J745" s="254"/>
      <c r="K745" s="254"/>
      <c r="L745" s="259"/>
      <c r="M745" s="300"/>
      <c r="N745" s="301"/>
      <c r="O745" s="301"/>
      <c r="P745" s="301"/>
      <c r="Q745" s="301"/>
      <c r="R745" s="301"/>
      <c r="S745" s="301"/>
      <c r="T745" s="302"/>
      <c r="U745" s="14"/>
      <c r="V745" s="14"/>
      <c r="W745" s="14"/>
      <c r="X745" s="14"/>
      <c r="Y745" s="14"/>
      <c r="Z745" s="14"/>
      <c r="AA745" s="14"/>
      <c r="AB745" s="14"/>
      <c r="AC745" s="14"/>
      <c r="AD745" s="14"/>
      <c r="AE745" s="14"/>
      <c r="AT745" s="263" t="s">
        <v>273</v>
      </c>
      <c r="AU745" s="263" t="s">
        <v>85</v>
      </c>
      <c r="AV745" s="14" t="s">
        <v>271</v>
      </c>
      <c r="AW745" s="14" t="s">
        <v>32</v>
      </c>
      <c r="AX745" s="14" t="s">
        <v>83</v>
      </c>
      <c r="AY745" s="263" t="s">
        <v>264</v>
      </c>
    </row>
    <row r="746" s="2" customFormat="1" ht="6.96" customHeight="1">
      <c r="A746" s="39"/>
      <c r="B746" s="67"/>
      <c r="C746" s="68"/>
      <c r="D746" s="68"/>
      <c r="E746" s="68"/>
      <c r="F746" s="68"/>
      <c r="G746" s="68"/>
      <c r="H746" s="68"/>
      <c r="I746" s="68"/>
      <c r="J746" s="68"/>
      <c r="K746" s="68"/>
      <c r="L746" s="45"/>
      <c r="M746" s="39"/>
      <c r="O746" s="39"/>
      <c r="P746" s="39"/>
      <c r="Q746" s="39"/>
      <c r="R746" s="39"/>
      <c r="S746" s="39"/>
      <c r="T746" s="39"/>
      <c r="U746" s="39"/>
      <c r="V746" s="39"/>
      <c r="W746" s="39"/>
      <c r="X746" s="39"/>
      <c r="Y746" s="39"/>
      <c r="Z746" s="39"/>
      <c r="AA746" s="39"/>
      <c r="AB746" s="39"/>
      <c r="AC746" s="39"/>
      <c r="AD746" s="39"/>
      <c r="AE746" s="39"/>
    </row>
  </sheetData>
  <sheetProtection sheet="1" autoFilter="0" formatColumns="0" formatRows="0" objects="1" scenarios="1" spinCount="100000" saltValue="f393mH8mUsxYPnHOasYHbeNJ639WXXbR4z45ZbTl99InAd8bbkkPIOYpxmCwf4F5Te5oL4cGDZ6MPuxuAnm3Qg==" hashValue="K3Gc80PIDYlpUT43KmXhImrSNI8SatrpJzx+TjMf2Jnt22LgBfb+48eXRqeE2teU+4LDK34FZ2UGL98es/fTQQ==" algorithmName="SHA-512" password="E785"/>
  <autoFilter ref="C148:K745"/>
  <mergeCells count="12">
    <mergeCell ref="E7:H7"/>
    <mergeCell ref="E9:H9"/>
    <mergeCell ref="E11:H11"/>
    <mergeCell ref="E20:H20"/>
    <mergeCell ref="E29:H29"/>
    <mergeCell ref="E85:H85"/>
    <mergeCell ref="E87:H87"/>
    <mergeCell ref="E89:H89"/>
    <mergeCell ref="E137:H137"/>
    <mergeCell ref="E139:H139"/>
    <mergeCell ref="E141:H14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211</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1410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1411</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ROUND(J140,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ROUND((SUM(BE140:BE455)),  2)</f>
        <v>0</v>
      </c>
      <c r="G37" s="39"/>
      <c r="H37" s="39"/>
      <c r="I37" s="166">
        <v>0.20999999999999999</v>
      </c>
      <c r="J37" s="165">
        <f>ROUND(((SUM(BE140:BE455))*I37),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ROUND((SUM(BF140:BF455)),  2)</f>
        <v>0</v>
      </c>
      <c r="G38" s="39"/>
      <c r="H38" s="39"/>
      <c r="I38" s="166">
        <v>0.12</v>
      </c>
      <c r="J38" s="165">
        <f>ROUND(((SUM(BF140:BF455))*I38),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ROUND((SUM(BG140:BG455)),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ROUND((SUM(BH140:BH455)),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ROUND((SUM(BI140:BI455)),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211</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D.1.4.A - ZDRAVOTNĚ TECHNICKÉ 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Ing. Tomáš Janošec</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J140</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220</v>
      </c>
      <c r="E101" s="193"/>
      <c r="F101" s="193"/>
      <c r="G101" s="193"/>
      <c r="H101" s="193"/>
      <c r="I101" s="193"/>
      <c r="J101" s="194">
        <f>J141</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221</v>
      </c>
      <c r="E102" s="198"/>
      <c r="F102" s="198"/>
      <c r="G102" s="198"/>
      <c r="H102" s="198"/>
      <c r="I102" s="198"/>
      <c r="J102" s="199">
        <f>J142</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223</v>
      </c>
      <c r="E103" s="198"/>
      <c r="F103" s="198"/>
      <c r="G103" s="198"/>
      <c r="H103" s="198"/>
      <c r="I103" s="198"/>
      <c r="J103" s="199">
        <f>J165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1412</v>
      </c>
      <c r="E104" s="198"/>
      <c r="F104" s="198"/>
      <c r="G104" s="198"/>
      <c r="H104" s="198"/>
      <c r="I104" s="198"/>
      <c r="J104" s="199">
        <f>J169</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1413</v>
      </c>
      <c r="E105" s="198"/>
      <c r="F105" s="198"/>
      <c r="G105" s="198"/>
      <c r="H105" s="198"/>
      <c r="I105" s="198"/>
      <c r="J105" s="199">
        <f>J173</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1414</v>
      </c>
      <c r="E106" s="198"/>
      <c r="F106" s="198"/>
      <c r="G106" s="198"/>
      <c r="H106" s="198"/>
      <c r="I106" s="198"/>
      <c r="J106" s="199">
        <f>J200</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1415</v>
      </c>
      <c r="E107" s="198"/>
      <c r="F107" s="198"/>
      <c r="G107" s="198"/>
      <c r="H107" s="198"/>
      <c r="I107" s="198"/>
      <c r="J107" s="199">
        <f>J208</f>
        <v>0</v>
      </c>
      <c r="K107" s="134"/>
      <c r="L107" s="200"/>
      <c r="S107" s="10"/>
      <c r="T107" s="10"/>
      <c r="U107" s="10"/>
      <c r="V107" s="10"/>
      <c r="W107" s="10"/>
      <c r="X107" s="10"/>
      <c r="Y107" s="10"/>
      <c r="Z107" s="10"/>
      <c r="AA107" s="10"/>
      <c r="AB107" s="10"/>
      <c r="AC107" s="10"/>
      <c r="AD107" s="10"/>
      <c r="AE107" s="10"/>
    </row>
    <row r="108" s="9" customFormat="1" ht="24.96" customHeight="1">
      <c r="A108" s="9"/>
      <c r="B108" s="190"/>
      <c r="C108" s="191"/>
      <c r="D108" s="192" t="s">
        <v>229</v>
      </c>
      <c r="E108" s="193"/>
      <c r="F108" s="193"/>
      <c r="G108" s="193"/>
      <c r="H108" s="193"/>
      <c r="I108" s="193"/>
      <c r="J108" s="194">
        <f>J215</f>
        <v>0</v>
      </c>
      <c r="K108" s="191"/>
      <c r="L108" s="195"/>
      <c r="S108" s="9"/>
      <c r="T108" s="9"/>
      <c r="U108" s="9"/>
      <c r="V108" s="9"/>
      <c r="W108" s="9"/>
      <c r="X108" s="9"/>
      <c r="Y108" s="9"/>
      <c r="Z108" s="9"/>
      <c r="AA108" s="9"/>
      <c r="AB108" s="9"/>
      <c r="AC108" s="9"/>
      <c r="AD108" s="9"/>
      <c r="AE108" s="9"/>
    </row>
    <row r="109" s="10" customFormat="1" ht="19.92" customHeight="1">
      <c r="A109" s="10"/>
      <c r="B109" s="196"/>
      <c r="C109" s="134"/>
      <c r="D109" s="197" t="s">
        <v>1416</v>
      </c>
      <c r="E109" s="198"/>
      <c r="F109" s="198"/>
      <c r="G109" s="198"/>
      <c r="H109" s="198"/>
      <c r="I109" s="198"/>
      <c r="J109" s="199">
        <f>J216</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1417</v>
      </c>
      <c r="E110" s="198"/>
      <c r="F110" s="198"/>
      <c r="G110" s="198"/>
      <c r="H110" s="198"/>
      <c r="I110" s="198"/>
      <c r="J110" s="199">
        <f>J271</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1418</v>
      </c>
      <c r="E111" s="198"/>
      <c r="F111" s="198"/>
      <c r="G111" s="198"/>
      <c r="H111" s="198"/>
      <c r="I111" s="198"/>
      <c r="J111" s="199">
        <f>J327</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1419</v>
      </c>
      <c r="E112" s="198"/>
      <c r="F112" s="198"/>
      <c r="G112" s="198"/>
      <c r="H112" s="198"/>
      <c r="I112" s="198"/>
      <c r="J112" s="199">
        <f>J331</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1420</v>
      </c>
      <c r="E113" s="198"/>
      <c r="F113" s="198"/>
      <c r="G113" s="198"/>
      <c r="H113" s="198"/>
      <c r="I113" s="198"/>
      <c r="J113" s="199">
        <f>J422</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1421</v>
      </c>
      <c r="E114" s="198"/>
      <c r="F114" s="198"/>
      <c r="G114" s="198"/>
      <c r="H114" s="198"/>
      <c r="I114" s="198"/>
      <c r="J114" s="199">
        <f>J442</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1422</v>
      </c>
      <c r="E115" s="198"/>
      <c r="F115" s="198"/>
      <c r="G115" s="198"/>
      <c r="H115" s="198"/>
      <c r="I115" s="198"/>
      <c r="J115" s="199">
        <f>J445</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234</v>
      </c>
      <c r="E116" s="198"/>
      <c r="F116" s="198"/>
      <c r="G116" s="198"/>
      <c r="H116" s="198"/>
      <c r="I116" s="198"/>
      <c r="J116" s="199">
        <f>J450</f>
        <v>0</v>
      </c>
      <c r="K116" s="134"/>
      <c r="L116" s="200"/>
      <c r="S116" s="10"/>
      <c r="T116" s="10"/>
      <c r="U116" s="10"/>
      <c r="V116" s="10"/>
      <c r="W116" s="10"/>
      <c r="X116" s="10"/>
      <c r="Y116" s="10"/>
      <c r="Z116" s="10"/>
      <c r="AA116" s="10"/>
      <c r="AB116" s="10"/>
      <c r="AC116" s="10"/>
      <c r="AD116" s="10"/>
      <c r="AE116" s="10"/>
    </row>
    <row r="117" s="2" customFormat="1" ht="21.84"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67"/>
      <c r="C118" s="68"/>
      <c r="D118" s="68"/>
      <c r="E118" s="68"/>
      <c r="F118" s="68"/>
      <c r="G118" s="68"/>
      <c r="H118" s="68"/>
      <c r="I118" s="68"/>
      <c r="J118" s="68"/>
      <c r="K118" s="68"/>
      <c r="L118" s="64"/>
      <c r="S118" s="39"/>
      <c r="T118" s="39"/>
      <c r="U118" s="39"/>
      <c r="V118" s="39"/>
      <c r="W118" s="39"/>
      <c r="X118" s="39"/>
      <c r="Y118" s="39"/>
      <c r="Z118" s="39"/>
      <c r="AA118" s="39"/>
      <c r="AB118" s="39"/>
      <c r="AC118" s="39"/>
      <c r="AD118" s="39"/>
      <c r="AE118" s="39"/>
    </row>
    <row r="122" s="2" customFormat="1" ht="6.96" customHeight="1">
      <c r="A122" s="39"/>
      <c r="B122" s="69"/>
      <c r="C122" s="70"/>
      <c r="D122" s="70"/>
      <c r="E122" s="70"/>
      <c r="F122" s="70"/>
      <c r="G122" s="70"/>
      <c r="H122" s="70"/>
      <c r="I122" s="70"/>
      <c r="J122" s="70"/>
      <c r="K122" s="70"/>
      <c r="L122" s="64"/>
      <c r="S122" s="39"/>
      <c r="T122" s="39"/>
      <c r="U122" s="39"/>
      <c r="V122" s="39"/>
      <c r="W122" s="39"/>
      <c r="X122" s="39"/>
      <c r="Y122" s="39"/>
      <c r="Z122" s="39"/>
      <c r="AA122" s="39"/>
      <c r="AB122" s="39"/>
      <c r="AC122" s="39"/>
      <c r="AD122" s="39"/>
      <c r="AE122" s="39"/>
    </row>
    <row r="123" s="2" customFormat="1" ht="24.96" customHeight="1">
      <c r="A123" s="39"/>
      <c r="B123" s="40"/>
      <c r="C123" s="24" t="s">
        <v>249</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185" t="str">
        <f>E7</f>
        <v>Transformace domova Černovice – Lidmaň I. – Polná</v>
      </c>
      <c r="F126" s="33"/>
      <c r="G126" s="33"/>
      <c r="H126" s="33"/>
      <c r="I126" s="41"/>
      <c r="J126" s="41"/>
      <c r="K126" s="41"/>
      <c r="L126" s="64"/>
      <c r="S126" s="39"/>
      <c r="T126" s="39"/>
      <c r="U126" s="39"/>
      <c r="V126" s="39"/>
      <c r="W126" s="39"/>
      <c r="X126" s="39"/>
      <c r="Y126" s="39"/>
      <c r="Z126" s="39"/>
      <c r="AA126" s="39"/>
      <c r="AB126" s="39"/>
      <c r="AC126" s="39"/>
      <c r="AD126" s="39"/>
      <c r="AE126" s="39"/>
    </row>
    <row r="127" s="1" customFormat="1" ht="12" customHeight="1">
      <c r="B127" s="22"/>
      <c r="C127" s="33" t="s">
        <v>210</v>
      </c>
      <c r="D127" s="23"/>
      <c r="E127" s="23"/>
      <c r="F127" s="23"/>
      <c r="G127" s="23"/>
      <c r="H127" s="23"/>
      <c r="I127" s="23"/>
      <c r="J127" s="23"/>
      <c r="K127" s="23"/>
      <c r="L127" s="21"/>
    </row>
    <row r="128" s="1" customFormat="1" ht="16.5" customHeight="1">
      <c r="B128" s="22"/>
      <c r="C128" s="23"/>
      <c r="D128" s="23"/>
      <c r="E128" s="185" t="s">
        <v>211</v>
      </c>
      <c r="F128" s="23"/>
      <c r="G128" s="23"/>
      <c r="H128" s="23"/>
      <c r="I128" s="23"/>
      <c r="J128" s="23"/>
      <c r="K128" s="23"/>
      <c r="L128" s="21"/>
    </row>
    <row r="129" s="1" customFormat="1" ht="12" customHeight="1">
      <c r="B129" s="22"/>
      <c r="C129" s="33" t="s">
        <v>212</v>
      </c>
      <c r="D129" s="23"/>
      <c r="E129" s="23"/>
      <c r="F129" s="23"/>
      <c r="G129" s="23"/>
      <c r="H129" s="23"/>
      <c r="I129" s="23"/>
      <c r="J129" s="23"/>
      <c r="K129" s="23"/>
      <c r="L129" s="21"/>
    </row>
    <row r="130" s="2" customFormat="1" ht="16.5" customHeight="1">
      <c r="A130" s="39"/>
      <c r="B130" s="40"/>
      <c r="C130" s="41"/>
      <c r="D130" s="41"/>
      <c r="E130" s="303" t="s">
        <v>1408</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1409</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E13</f>
        <v>D.1.4.A - ZDRAVOTNĚ TECHNICKÉ INSTALACE</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20</v>
      </c>
      <c r="D134" s="41"/>
      <c r="E134" s="41"/>
      <c r="F134" s="28" t="str">
        <f>F16</f>
        <v xml:space="preserve"> </v>
      </c>
      <c r="G134" s="41"/>
      <c r="H134" s="41"/>
      <c r="I134" s="33" t="s">
        <v>22</v>
      </c>
      <c r="J134" s="80" t="str">
        <f>IF(J16="","",J16)</f>
        <v>18. 9. 2024</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25.65" customHeight="1">
      <c r="A136" s="39"/>
      <c r="B136" s="40"/>
      <c r="C136" s="33" t="s">
        <v>24</v>
      </c>
      <c r="D136" s="41"/>
      <c r="E136" s="41"/>
      <c r="F136" s="28" t="str">
        <f>E19</f>
        <v>Kraj Vysočina</v>
      </c>
      <c r="G136" s="41"/>
      <c r="H136" s="41"/>
      <c r="I136" s="33" t="s">
        <v>30</v>
      </c>
      <c r="J136" s="37" t="str">
        <f>E25</f>
        <v>ARPIK OSTRAVA s.r.o.</v>
      </c>
      <c r="K136" s="41"/>
      <c r="L136" s="64"/>
      <c r="S136" s="39"/>
      <c r="T136" s="39"/>
      <c r="U136" s="39"/>
      <c r="V136" s="39"/>
      <c r="W136" s="39"/>
      <c r="X136" s="39"/>
      <c r="Y136" s="39"/>
      <c r="Z136" s="39"/>
      <c r="AA136" s="39"/>
      <c r="AB136" s="39"/>
      <c r="AC136" s="39"/>
      <c r="AD136" s="39"/>
      <c r="AE136" s="39"/>
    </row>
    <row r="137" s="2" customFormat="1" ht="15.15" customHeight="1">
      <c r="A137" s="39"/>
      <c r="B137" s="40"/>
      <c r="C137" s="33" t="s">
        <v>28</v>
      </c>
      <c r="D137" s="41"/>
      <c r="E137" s="41"/>
      <c r="F137" s="28" t="str">
        <f>IF(E22="","",E22)</f>
        <v>Vyplň údaj</v>
      </c>
      <c r="G137" s="41"/>
      <c r="H137" s="41"/>
      <c r="I137" s="33" t="s">
        <v>33</v>
      </c>
      <c r="J137" s="37" t="str">
        <f>E28</f>
        <v>Ing. Tomáš Janošec</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1"/>
      <c r="B139" s="202"/>
      <c r="C139" s="203" t="s">
        <v>250</v>
      </c>
      <c r="D139" s="204" t="s">
        <v>61</v>
      </c>
      <c r="E139" s="204" t="s">
        <v>57</v>
      </c>
      <c r="F139" s="204" t="s">
        <v>58</v>
      </c>
      <c r="G139" s="204" t="s">
        <v>251</v>
      </c>
      <c r="H139" s="204" t="s">
        <v>252</v>
      </c>
      <c r="I139" s="204" t="s">
        <v>253</v>
      </c>
      <c r="J139" s="204" t="s">
        <v>217</v>
      </c>
      <c r="K139" s="205" t="s">
        <v>254</v>
      </c>
      <c r="L139" s="206"/>
      <c r="M139" s="101" t="s">
        <v>1</v>
      </c>
      <c r="N139" s="102" t="s">
        <v>40</v>
      </c>
      <c r="O139" s="102" t="s">
        <v>255</v>
      </c>
      <c r="P139" s="102" t="s">
        <v>256</v>
      </c>
      <c r="Q139" s="102" t="s">
        <v>257</v>
      </c>
      <c r="R139" s="102" t="s">
        <v>258</v>
      </c>
      <c r="S139" s="102" t="s">
        <v>259</v>
      </c>
      <c r="T139" s="103" t="s">
        <v>260</v>
      </c>
      <c r="U139" s="201"/>
      <c r="V139" s="201"/>
      <c r="W139" s="201"/>
      <c r="X139" s="201"/>
      <c r="Y139" s="201"/>
      <c r="Z139" s="201"/>
      <c r="AA139" s="201"/>
      <c r="AB139" s="201"/>
      <c r="AC139" s="201"/>
      <c r="AD139" s="201"/>
      <c r="AE139" s="201"/>
    </row>
    <row r="140" s="2" customFormat="1" ht="22.8" customHeight="1">
      <c r="A140" s="39"/>
      <c r="B140" s="40"/>
      <c r="C140" s="108" t="s">
        <v>261</v>
      </c>
      <c r="D140" s="41"/>
      <c r="E140" s="41"/>
      <c r="F140" s="41"/>
      <c r="G140" s="41"/>
      <c r="H140" s="41"/>
      <c r="I140" s="41"/>
      <c r="J140" s="207">
        <f>BK140</f>
        <v>0</v>
      </c>
      <c r="K140" s="41"/>
      <c r="L140" s="45"/>
      <c r="M140" s="104"/>
      <c r="N140" s="208"/>
      <c r="O140" s="105"/>
      <c r="P140" s="209">
        <f>P141+P215</f>
        <v>0</v>
      </c>
      <c r="Q140" s="105"/>
      <c r="R140" s="209">
        <f>R141+R215</f>
        <v>102.656235</v>
      </c>
      <c r="S140" s="105"/>
      <c r="T140" s="210">
        <f>T141+T215</f>
        <v>0</v>
      </c>
      <c r="U140" s="39"/>
      <c r="V140" s="39"/>
      <c r="W140" s="39"/>
      <c r="X140" s="39"/>
      <c r="Y140" s="39"/>
      <c r="Z140" s="39"/>
      <c r="AA140" s="39"/>
      <c r="AB140" s="39"/>
      <c r="AC140" s="39"/>
      <c r="AD140" s="39"/>
      <c r="AE140" s="39"/>
      <c r="AT140" s="18" t="s">
        <v>75</v>
      </c>
      <c r="AU140" s="18" t="s">
        <v>219</v>
      </c>
      <c r="BK140" s="211">
        <f>BK141+BK215</f>
        <v>0</v>
      </c>
    </row>
    <row r="141" s="12" customFormat="1" ht="25.92" customHeight="1">
      <c r="A141" s="12"/>
      <c r="B141" s="212"/>
      <c r="C141" s="213"/>
      <c r="D141" s="214" t="s">
        <v>75</v>
      </c>
      <c r="E141" s="215" t="s">
        <v>262</v>
      </c>
      <c r="F141" s="215" t="s">
        <v>263</v>
      </c>
      <c r="G141" s="213"/>
      <c r="H141" s="213"/>
      <c r="I141" s="216"/>
      <c r="J141" s="217">
        <f>BK141</f>
        <v>0</v>
      </c>
      <c r="K141" s="213"/>
      <c r="L141" s="218"/>
      <c r="M141" s="219"/>
      <c r="N141" s="220"/>
      <c r="O141" s="220"/>
      <c r="P141" s="221">
        <f>P142+P165+P169+P173+P200+P208</f>
        <v>0</v>
      </c>
      <c r="Q141" s="220"/>
      <c r="R141" s="221">
        <f>R142+R165+R169+R173+R200+R208</f>
        <v>101.87393499999999</v>
      </c>
      <c r="S141" s="220"/>
      <c r="T141" s="222">
        <f>T142+T165+T169+T173+T200+T208</f>
        <v>0</v>
      </c>
      <c r="U141" s="12"/>
      <c r="V141" s="12"/>
      <c r="W141" s="12"/>
      <c r="X141" s="12"/>
      <c r="Y141" s="12"/>
      <c r="Z141" s="12"/>
      <c r="AA141" s="12"/>
      <c r="AB141" s="12"/>
      <c r="AC141" s="12"/>
      <c r="AD141" s="12"/>
      <c r="AE141" s="12"/>
      <c r="AR141" s="223" t="s">
        <v>83</v>
      </c>
      <c r="AT141" s="224" t="s">
        <v>75</v>
      </c>
      <c r="AU141" s="224" t="s">
        <v>76</v>
      </c>
      <c r="AY141" s="223" t="s">
        <v>264</v>
      </c>
      <c r="BK141" s="225">
        <f>BK142+BK165+BK169+BK173+BK200+BK208</f>
        <v>0</v>
      </c>
    </row>
    <row r="142" s="12" customFormat="1" ht="22.8" customHeight="1">
      <c r="A142" s="12"/>
      <c r="B142" s="212"/>
      <c r="C142" s="213"/>
      <c r="D142" s="214" t="s">
        <v>75</v>
      </c>
      <c r="E142" s="226" t="s">
        <v>83</v>
      </c>
      <c r="F142" s="226" t="s">
        <v>265</v>
      </c>
      <c r="G142" s="213"/>
      <c r="H142" s="213"/>
      <c r="I142" s="216"/>
      <c r="J142" s="227">
        <f>BK142</f>
        <v>0</v>
      </c>
      <c r="K142" s="213"/>
      <c r="L142" s="218"/>
      <c r="M142" s="219"/>
      <c r="N142" s="220"/>
      <c r="O142" s="220"/>
      <c r="P142" s="221">
        <f>SUM(P143:P164)</f>
        <v>0</v>
      </c>
      <c r="Q142" s="220"/>
      <c r="R142" s="221">
        <f>SUM(R143:R164)</f>
        <v>80.099999999999994</v>
      </c>
      <c r="S142" s="220"/>
      <c r="T142" s="222">
        <f>SUM(T143:T164)</f>
        <v>0</v>
      </c>
      <c r="U142" s="12"/>
      <c r="V142" s="12"/>
      <c r="W142" s="12"/>
      <c r="X142" s="12"/>
      <c r="Y142" s="12"/>
      <c r="Z142" s="12"/>
      <c r="AA142" s="12"/>
      <c r="AB142" s="12"/>
      <c r="AC142" s="12"/>
      <c r="AD142" s="12"/>
      <c r="AE142" s="12"/>
      <c r="AR142" s="223" t="s">
        <v>83</v>
      </c>
      <c r="AT142" s="224" t="s">
        <v>75</v>
      </c>
      <c r="AU142" s="224" t="s">
        <v>83</v>
      </c>
      <c r="AY142" s="223" t="s">
        <v>264</v>
      </c>
      <c r="BK142" s="225">
        <f>SUM(BK143:BK164)</f>
        <v>0</v>
      </c>
    </row>
    <row r="143" s="2" customFormat="1" ht="21.75" customHeight="1">
      <c r="A143" s="39"/>
      <c r="B143" s="40"/>
      <c r="C143" s="228" t="s">
        <v>83</v>
      </c>
      <c r="D143" s="228" t="s">
        <v>266</v>
      </c>
      <c r="E143" s="229" t="s">
        <v>1423</v>
      </c>
      <c r="F143" s="230" t="s">
        <v>1424</v>
      </c>
      <c r="G143" s="231" t="s">
        <v>278</v>
      </c>
      <c r="H143" s="232">
        <v>115.7</v>
      </c>
      <c r="I143" s="233"/>
      <c r="J143" s="234">
        <f>ROUND(I143*H143,2)</f>
        <v>0</v>
      </c>
      <c r="K143" s="230" t="s">
        <v>1425</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271</v>
      </c>
      <c r="AT143" s="239" t="s">
        <v>266</v>
      </c>
      <c r="AU143" s="239" t="s">
        <v>85</v>
      </c>
      <c r="AY143" s="18" t="s">
        <v>264</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271</v>
      </c>
      <c r="BM143" s="239" t="s">
        <v>1426</v>
      </c>
    </row>
    <row r="144" s="15" customFormat="1">
      <c r="A144" s="15"/>
      <c r="B144" s="264"/>
      <c r="C144" s="265"/>
      <c r="D144" s="243" t="s">
        <v>273</v>
      </c>
      <c r="E144" s="266" t="s">
        <v>1</v>
      </c>
      <c r="F144" s="267" t="s">
        <v>1427</v>
      </c>
      <c r="G144" s="265"/>
      <c r="H144" s="266" t="s">
        <v>1</v>
      </c>
      <c r="I144" s="268"/>
      <c r="J144" s="265"/>
      <c r="K144" s="265"/>
      <c r="L144" s="269"/>
      <c r="M144" s="270"/>
      <c r="N144" s="271"/>
      <c r="O144" s="271"/>
      <c r="P144" s="271"/>
      <c r="Q144" s="271"/>
      <c r="R144" s="271"/>
      <c r="S144" s="271"/>
      <c r="T144" s="272"/>
      <c r="U144" s="15"/>
      <c r="V144" s="15"/>
      <c r="W144" s="15"/>
      <c r="X144" s="15"/>
      <c r="Y144" s="15"/>
      <c r="Z144" s="15"/>
      <c r="AA144" s="15"/>
      <c r="AB144" s="15"/>
      <c r="AC144" s="15"/>
      <c r="AD144" s="15"/>
      <c r="AE144" s="15"/>
      <c r="AT144" s="273" t="s">
        <v>273</v>
      </c>
      <c r="AU144" s="273" t="s">
        <v>85</v>
      </c>
      <c r="AV144" s="15" t="s">
        <v>83</v>
      </c>
      <c r="AW144" s="15" t="s">
        <v>32</v>
      </c>
      <c r="AX144" s="15" t="s">
        <v>76</v>
      </c>
      <c r="AY144" s="273" t="s">
        <v>264</v>
      </c>
    </row>
    <row r="145" s="13" customFormat="1">
      <c r="A145" s="13"/>
      <c r="B145" s="241"/>
      <c r="C145" s="242"/>
      <c r="D145" s="243" t="s">
        <v>273</v>
      </c>
      <c r="E145" s="244" t="s">
        <v>1</v>
      </c>
      <c r="F145" s="245" t="s">
        <v>1428</v>
      </c>
      <c r="G145" s="242"/>
      <c r="H145" s="246">
        <v>115.7</v>
      </c>
      <c r="I145" s="247"/>
      <c r="J145" s="242"/>
      <c r="K145" s="242"/>
      <c r="L145" s="248"/>
      <c r="M145" s="249"/>
      <c r="N145" s="250"/>
      <c r="O145" s="250"/>
      <c r="P145" s="250"/>
      <c r="Q145" s="250"/>
      <c r="R145" s="250"/>
      <c r="S145" s="250"/>
      <c r="T145" s="251"/>
      <c r="U145" s="13"/>
      <c r="V145" s="13"/>
      <c r="W145" s="13"/>
      <c r="X145" s="13"/>
      <c r="Y145" s="13"/>
      <c r="Z145" s="13"/>
      <c r="AA145" s="13"/>
      <c r="AB145" s="13"/>
      <c r="AC145" s="13"/>
      <c r="AD145" s="13"/>
      <c r="AE145" s="13"/>
      <c r="AT145" s="252" t="s">
        <v>273</v>
      </c>
      <c r="AU145" s="252" t="s">
        <v>85</v>
      </c>
      <c r="AV145" s="13" t="s">
        <v>85</v>
      </c>
      <c r="AW145" s="13" t="s">
        <v>32</v>
      </c>
      <c r="AX145" s="13" t="s">
        <v>83</v>
      </c>
      <c r="AY145" s="252" t="s">
        <v>264</v>
      </c>
    </row>
    <row r="146" s="2" customFormat="1" ht="16.5" customHeight="1">
      <c r="A146" s="39"/>
      <c r="B146" s="40"/>
      <c r="C146" s="228" t="s">
        <v>85</v>
      </c>
      <c r="D146" s="228" t="s">
        <v>266</v>
      </c>
      <c r="E146" s="229" t="s">
        <v>1429</v>
      </c>
      <c r="F146" s="230" t="s">
        <v>1430</v>
      </c>
      <c r="G146" s="231" t="s">
        <v>278</v>
      </c>
      <c r="H146" s="232">
        <v>115.7</v>
      </c>
      <c r="I146" s="233"/>
      <c r="J146" s="234">
        <f>ROUND(I146*H146,2)</f>
        <v>0</v>
      </c>
      <c r="K146" s="230" t="s">
        <v>1425</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271</v>
      </c>
      <c r="AT146" s="239" t="s">
        <v>266</v>
      </c>
      <c r="AU146" s="239" t="s">
        <v>85</v>
      </c>
      <c r="AY146" s="18" t="s">
        <v>264</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271</v>
      </c>
      <c r="BM146" s="239" t="s">
        <v>1431</v>
      </c>
    </row>
    <row r="147" s="2" customFormat="1">
      <c r="A147" s="39"/>
      <c r="B147" s="40"/>
      <c r="C147" s="41"/>
      <c r="D147" s="243" t="s">
        <v>339</v>
      </c>
      <c r="E147" s="41"/>
      <c r="F147" s="295" t="s">
        <v>1432</v>
      </c>
      <c r="G147" s="41"/>
      <c r="H147" s="41"/>
      <c r="I147" s="296"/>
      <c r="J147" s="41"/>
      <c r="K147" s="41"/>
      <c r="L147" s="45"/>
      <c r="M147" s="297"/>
      <c r="N147" s="298"/>
      <c r="O147" s="92"/>
      <c r="P147" s="92"/>
      <c r="Q147" s="92"/>
      <c r="R147" s="92"/>
      <c r="S147" s="92"/>
      <c r="T147" s="93"/>
      <c r="U147" s="39"/>
      <c r="V147" s="39"/>
      <c r="W147" s="39"/>
      <c r="X147" s="39"/>
      <c r="Y147" s="39"/>
      <c r="Z147" s="39"/>
      <c r="AA147" s="39"/>
      <c r="AB147" s="39"/>
      <c r="AC147" s="39"/>
      <c r="AD147" s="39"/>
      <c r="AE147" s="39"/>
      <c r="AT147" s="18" t="s">
        <v>339</v>
      </c>
      <c r="AU147" s="18" t="s">
        <v>85</v>
      </c>
    </row>
    <row r="148" s="13" customFormat="1">
      <c r="A148" s="13"/>
      <c r="B148" s="241"/>
      <c r="C148" s="242"/>
      <c r="D148" s="243" t="s">
        <v>273</v>
      </c>
      <c r="E148" s="244" t="s">
        <v>1</v>
      </c>
      <c r="F148" s="245" t="s">
        <v>1433</v>
      </c>
      <c r="G148" s="242"/>
      <c r="H148" s="246">
        <v>115.7</v>
      </c>
      <c r="I148" s="247"/>
      <c r="J148" s="242"/>
      <c r="K148" s="242"/>
      <c r="L148" s="248"/>
      <c r="M148" s="249"/>
      <c r="N148" s="250"/>
      <c r="O148" s="250"/>
      <c r="P148" s="250"/>
      <c r="Q148" s="250"/>
      <c r="R148" s="250"/>
      <c r="S148" s="250"/>
      <c r="T148" s="251"/>
      <c r="U148" s="13"/>
      <c r="V148" s="13"/>
      <c r="W148" s="13"/>
      <c r="X148" s="13"/>
      <c r="Y148" s="13"/>
      <c r="Z148" s="13"/>
      <c r="AA148" s="13"/>
      <c r="AB148" s="13"/>
      <c r="AC148" s="13"/>
      <c r="AD148" s="13"/>
      <c r="AE148" s="13"/>
      <c r="AT148" s="252" t="s">
        <v>273</v>
      </c>
      <c r="AU148" s="252" t="s">
        <v>85</v>
      </c>
      <c r="AV148" s="13" t="s">
        <v>85</v>
      </c>
      <c r="AW148" s="13" t="s">
        <v>32</v>
      </c>
      <c r="AX148" s="13" t="s">
        <v>83</v>
      </c>
      <c r="AY148" s="252" t="s">
        <v>264</v>
      </c>
    </row>
    <row r="149" s="2" customFormat="1" ht="16.5" customHeight="1">
      <c r="A149" s="39"/>
      <c r="B149" s="40"/>
      <c r="C149" s="228" t="s">
        <v>96</v>
      </c>
      <c r="D149" s="228" t="s">
        <v>266</v>
      </c>
      <c r="E149" s="229" t="s">
        <v>1434</v>
      </c>
      <c r="F149" s="230" t="s">
        <v>1435</v>
      </c>
      <c r="G149" s="231" t="s">
        <v>278</v>
      </c>
      <c r="H149" s="232">
        <v>48.950000000000003</v>
      </c>
      <c r="I149" s="233"/>
      <c r="J149" s="234">
        <f>ROUND(I149*H149,2)</f>
        <v>0</v>
      </c>
      <c r="K149" s="230" t="s">
        <v>1425</v>
      </c>
      <c r="L149" s="45"/>
      <c r="M149" s="235" t="s">
        <v>1</v>
      </c>
      <c r="N149" s="236" t="s">
        <v>41</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271</v>
      </c>
      <c r="AT149" s="239" t="s">
        <v>266</v>
      </c>
      <c r="AU149" s="239" t="s">
        <v>85</v>
      </c>
      <c r="AY149" s="18" t="s">
        <v>264</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271</v>
      </c>
      <c r="BM149" s="239" t="s">
        <v>1436</v>
      </c>
    </row>
    <row r="150" s="15" customFormat="1">
      <c r="A150" s="15"/>
      <c r="B150" s="264"/>
      <c r="C150" s="265"/>
      <c r="D150" s="243" t="s">
        <v>273</v>
      </c>
      <c r="E150" s="266" t="s">
        <v>1</v>
      </c>
      <c r="F150" s="267" t="s">
        <v>1437</v>
      </c>
      <c r="G150" s="265"/>
      <c r="H150" s="266" t="s">
        <v>1</v>
      </c>
      <c r="I150" s="268"/>
      <c r="J150" s="265"/>
      <c r="K150" s="265"/>
      <c r="L150" s="269"/>
      <c r="M150" s="270"/>
      <c r="N150" s="271"/>
      <c r="O150" s="271"/>
      <c r="P150" s="271"/>
      <c r="Q150" s="271"/>
      <c r="R150" s="271"/>
      <c r="S150" s="271"/>
      <c r="T150" s="272"/>
      <c r="U150" s="15"/>
      <c r="V150" s="15"/>
      <c r="W150" s="15"/>
      <c r="X150" s="15"/>
      <c r="Y150" s="15"/>
      <c r="Z150" s="15"/>
      <c r="AA150" s="15"/>
      <c r="AB150" s="15"/>
      <c r="AC150" s="15"/>
      <c r="AD150" s="15"/>
      <c r="AE150" s="15"/>
      <c r="AT150" s="273" t="s">
        <v>273</v>
      </c>
      <c r="AU150" s="273" t="s">
        <v>85</v>
      </c>
      <c r="AV150" s="15" t="s">
        <v>83</v>
      </c>
      <c r="AW150" s="15" t="s">
        <v>32</v>
      </c>
      <c r="AX150" s="15" t="s">
        <v>76</v>
      </c>
      <c r="AY150" s="273" t="s">
        <v>264</v>
      </c>
    </row>
    <row r="151" s="13" customFormat="1">
      <c r="A151" s="13"/>
      <c r="B151" s="241"/>
      <c r="C151" s="242"/>
      <c r="D151" s="243" t="s">
        <v>273</v>
      </c>
      <c r="E151" s="244" t="s">
        <v>1</v>
      </c>
      <c r="F151" s="245" t="s">
        <v>1438</v>
      </c>
      <c r="G151" s="242"/>
      <c r="H151" s="246">
        <v>48.950000000000003</v>
      </c>
      <c r="I151" s="247"/>
      <c r="J151" s="242"/>
      <c r="K151" s="242"/>
      <c r="L151" s="248"/>
      <c r="M151" s="249"/>
      <c r="N151" s="250"/>
      <c r="O151" s="250"/>
      <c r="P151" s="250"/>
      <c r="Q151" s="250"/>
      <c r="R151" s="250"/>
      <c r="S151" s="250"/>
      <c r="T151" s="251"/>
      <c r="U151" s="13"/>
      <c r="V151" s="13"/>
      <c r="W151" s="13"/>
      <c r="X151" s="13"/>
      <c r="Y151" s="13"/>
      <c r="Z151" s="13"/>
      <c r="AA151" s="13"/>
      <c r="AB151" s="13"/>
      <c r="AC151" s="13"/>
      <c r="AD151" s="13"/>
      <c r="AE151" s="13"/>
      <c r="AT151" s="252" t="s">
        <v>273</v>
      </c>
      <c r="AU151" s="252" t="s">
        <v>85</v>
      </c>
      <c r="AV151" s="13" t="s">
        <v>85</v>
      </c>
      <c r="AW151" s="13" t="s">
        <v>32</v>
      </c>
      <c r="AX151" s="13" t="s">
        <v>83</v>
      </c>
      <c r="AY151" s="252" t="s">
        <v>264</v>
      </c>
    </row>
    <row r="152" s="2" customFormat="1" ht="16.5" customHeight="1">
      <c r="A152" s="39"/>
      <c r="B152" s="40"/>
      <c r="C152" s="228" t="s">
        <v>271</v>
      </c>
      <c r="D152" s="228" t="s">
        <v>266</v>
      </c>
      <c r="E152" s="229" t="s">
        <v>1439</v>
      </c>
      <c r="F152" s="230" t="s">
        <v>1440</v>
      </c>
      <c r="G152" s="231" t="s">
        <v>278</v>
      </c>
      <c r="H152" s="232">
        <v>48.950000000000003</v>
      </c>
      <c r="I152" s="233"/>
      <c r="J152" s="234">
        <f>ROUND(I152*H152,2)</f>
        <v>0</v>
      </c>
      <c r="K152" s="230" t="s">
        <v>1425</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271</v>
      </c>
      <c r="AT152" s="239" t="s">
        <v>266</v>
      </c>
      <c r="AU152" s="239" t="s">
        <v>85</v>
      </c>
      <c r="AY152" s="18" t="s">
        <v>264</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271</v>
      </c>
      <c r="BM152" s="239" t="s">
        <v>1441</v>
      </c>
    </row>
    <row r="153" s="2" customFormat="1">
      <c r="A153" s="39"/>
      <c r="B153" s="40"/>
      <c r="C153" s="41"/>
      <c r="D153" s="243" t="s">
        <v>339</v>
      </c>
      <c r="E153" s="41"/>
      <c r="F153" s="295" t="s">
        <v>1442</v>
      </c>
      <c r="G153" s="41"/>
      <c r="H153" s="41"/>
      <c r="I153" s="296"/>
      <c r="J153" s="41"/>
      <c r="K153" s="41"/>
      <c r="L153" s="45"/>
      <c r="M153" s="297"/>
      <c r="N153" s="298"/>
      <c r="O153" s="92"/>
      <c r="P153" s="92"/>
      <c r="Q153" s="92"/>
      <c r="R153" s="92"/>
      <c r="S153" s="92"/>
      <c r="T153" s="93"/>
      <c r="U153" s="39"/>
      <c r="V153" s="39"/>
      <c r="W153" s="39"/>
      <c r="X153" s="39"/>
      <c r="Y153" s="39"/>
      <c r="Z153" s="39"/>
      <c r="AA153" s="39"/>
      <c r="AB153" s="39"/>
      <c r="AC153" s="39"/>
      <c r="AD153" s="39"/>
      <c r="AE153" s="39"/>
      <c r="AT153" s="18" t="s">
        <v>339</v>
      </c>
      <c r="AU153" s="18" t="s">
        <v>85</v>
      </c>
    </row>
    <row r="154" s="13" customFormat="1">
      <c r="A154" s="13"/>
      <c r="B154" s="241"/>
      <c r="C154" s="242"/>
      <c r="D154" s="243" t="s">
        <v>273</v>
      </c>
      <c r="E154" s="244" t="s">
        <v>1</v>
      </c>
      <c r="F154" s="245" t="s">
        <v>1443</v>
      </c>
      <c r="G154" s="242"/>
      <c r="H154" s="246">
        <v>48.950000000000003</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85</v>
      </c>
      <c r="AV154" s="13" t="s">
        <v>85</v>
      </c>
      <c r="AW154" s="13" t="s">
        <v>32</v>
      </c>
      <c r="AX154" s="13" t="s">
        <v>83</v>
      </c>
      <c r="AY154" s="252" t="s">
        <v>264</v>
      </c>
    </row>
    <row r="155" s="2" customFormat="1" ht="16.5" customHeight="1">
      <c r="A155" s="39"/>
      <c r="B155" s="40"/>
      <c r="C155" s="228" t="s">
        <v>290</v>
      </c>
      <c r="D155" s="228" t="s">
        <v>266</v>
      </c>
      <c r="E155" s="229" t="s">
        <v>1444</v>
      </c>
      <c r="F155" s="230" t="s">
        <v>306</v>
      </c>
      <c r="G155" s="231" t="s">
        <v>278</v>
      </c>
      <c r="H155" s="232">
        <v>66.75</v>
      </c>
      <c r="I155" s="233"/>
      <c r="J155" s="234">
        <f>ROUND(I155*H155,2)</f>
        <v>0</v>
      </c>
      <c r="K155" s="230" t="s">
        <v>1425</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271</v>
      </c>
      <c r="AT155" s="239" t="s">
        <v>266</v>
      </c>
      <c r="AU155" s="239" t="s">
        <v>85</v>
      </c>
      <c r="AY155" s="18" t="s">
        <v>264</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271</v>
      </c>
      <c r="BM155" s="239" t="s">
        <v>1445</v>
      </c>
    </row>
    <row r="156" s="15" customFormat="1">
      <c r="A156" s="15"/>
      <c r="B156" s="264"/>
      <c r="C156" s="265"/>
      <c r="D156" s="243" t="s">
        <v>273</v>
      </c>
      <c r="E156" s="266" t="s">
        <v>1</v>
      </c>
      <c r="F156" s="267" t="s">
        <v>1446</v>
      </c>
      <c r="G156" s="265"/>
      <c r="H156" s="266" t="s">
        <v>1</v>
      </c>
      <c r="I156" s="268"/>
      <c r="J156" s="265"/>
      <c r="K156" s="265"/>
      <c r="L156" s="269"/>
      <c r="M156" s="270"/>
      <c r="N156" s="271"/>
      <c r="O156" s="271"/>
      <c r="P156" s="271"/>
      <c r="Q156" s="271"/>
      <c r="R156" s="271"/>
      <c r="S156" s="271"/>
      <c r="T156" s="272"/>
      <c r="U156" s="15"/>
      <c r="V156" s="15"/>
      <c r="W156" s="15"/>
      <c r="X156" s="15"/>
      <c r="Y156" s="15"/>
      <c r="Z156" s="15"/>
      <c r="AA156" s="15"/>
      <c r="AB156" s="15"/>
      <c r="AC156" s="15"/>
      <c r="AD156" s="15"/>
      <c r="AE156" s="15"/>
      <c r="AT156" s="273" t="s">
        <v>273</v>
      </c>
      <c r="AU156" s="273" t="s">
        <v>85</v>
      </c>
      <c r="AV156" s="15" t="s">
        <v>83</v>
      </c>
      <c r="AW156" s="15" t="s">
        <v>32</v>
      </c>
      <c r="AX156" s="15" t="s">
        <v>76</v>
      </c>
      <c r="AY156" s="273" t="s">
        <v>264</v>
      </c>
    </row>
    <row r="157" s="13" customFormat="1">
      <c r="A157" s="13"/>
      <c r="B157" s="241"/>
      <c r="C157" s="242"/>
      <c r="D157" s="243" t="s">
        <v>273</v>
      </c>
      <c r="E157" s="244" t="s">
        <v>1</v>
      </c>
      <c r="F157" s="245" t="s">
        <v>1447</v>
      </c>
      <c r="G157" s="242"/>
      <c r="H157" s="246">
        <v>66.75</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273</v>
      </c>
      <c r="AU157" s="252" t="s">
        <v>85</v>
      </c>
      <c r="AV157" s="13" t="s">
        <v>85</v>
      </c>
      <c r="AW157" s="13" t="s">
        <v>32</v>
      </c>
      <c r="AX157" s="13" t="s">
        <v>76</v>
      </c>
      <c r="AY157" s="252" t="s">
        <v>264</v>
      </c>
    </row>
    <row r="158" s="2" customFormat="1" ht="16.5" customHeight="1">
      <c r="A158" s="39"/>
      <c r="B158" s="40"/>
      <c r="C158" s="228" t="s">
        <v>295</v>
      </c>
      <c r="D158" s="228" t="s">
        <v>266</v>
      </c>
      <c r="E158" s="229" t="s">
        <v>1448</v>
      </c>
      <c r="F158" s="230" t="s">
        <v>1449</v>
      </c>
      <c r="G158" s="231" t="s">
        <v>278</v>
      </c>
      <c r="H158" s="232">
        <v>40.049999999999997</v>
      </c>
      <c r="I158" s="233"/>
      <c r="J158" s="234">
        <f>ROUND(I158*H158,2)</f>
        <v>0</v>
      </c>
      <c r="K158" s="230" t="s">
        <v>1425</v>
      </c>
      <c r="L158" s="45"/>
      <c r="M158" s="235" t="s">
        <v>1</v>
      </c>
      <c r="N158" s="236" t="s">
        <v>41</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271</v>
      </c>
      <c r="AT158" s="239" t="s">
        <v>266</v>
      </c>
      <c r="AU158" s="239" t="s">
        <v>85</v>
      </c>
      <c r="AY158" s="18" t="s">
        <v>264</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271</v>
      </c>
      <c r="BM158" s="239" t="s">
        <v>1450</v>
      </c>
    </row>
    <row r="159" s="15" customFormat="1">
      <c r="A159" s="15"/>
      <c r="B159" s="264"/>
      <c r="C159" s="265"/>
      <c r="D159" s="243" t="s">
        <v>273</v>
      </c>
      <c r="E159" s="266" t="s">
        <v>1</v>
      </c>
      <c r="F159" s="267" t="s">
        <v>1427</v>
      </c>
      <c r="G159" s="265"/>
      <c r="H159" s="266" t="s">
        <v>1</v>
      </c>
      <c r="I159" s="268"/>
      <c r="J159" s="265"/>
      <c r="K159" s="265"/>
      <c r="L159" s="269"/>
      <c r="M159" s="270"/>
      <c r="N159" s="271"/>
      <c r="O159" s="271"/>
      <c r="P159" s="271"/>
      <c r="Q159" s="271"/>
      <c r="R159" s="271"/>
      <c r="S159" s="271"/>
      <c r="T159" s="272"/>
      <c r="U159" s="15"/>
      <c r="V159" s="15"/>
      <c r="W159" s="15"/>
      <c r="X159" s="15"/>
      <c r="Y159" s="15"/>
      <c r="Z159" s="15"/>
      <c r="AA159" s="15"/>
      <c r="AB159" s="15"/>
      <c r="AC159" s="15"/>
      <c r="AD159" s="15"/>
      <c r="AE159" s="15"/>
      <c r="AT159" s="273" t="s">
        <v>273</v>
      </c>
      <c r="AU159" s="273" t="s">
        <v>85</v>
      </c>
      <c r="AV159" s="15" t="s">
        <v>83</v>
      </c>
      <c r="AW159" s="15" t="s">
        <v>32</v>
      </c>
      <c r="AX159" s="15" t="s">
        <v>76</v>
      </c>
      <c r="AY159" s="273" t="s">
        <v>264</v>
      </c>
    </row>
    <row r="160" s="13" customFormat="1">
      <c r="A160" s="13"/>
      <c r="B160" s="241"/>
      <c r="C160" s="242"/>
      <c r="D160" s="243" t="s">
        <v>273</v>
      </c>
      <c r="E160" s="244" t="s">
        <v>1</v>
      </c>
      <c r="F160" s="245" t="s">
        <v>1451</v>
      </c>
      <c r="G160" s="242"/>
      <c r="H160" s="246">
        <v>40.049999999999997</v>
      </c>
      <c r="I160" s="247"/>
      <c r="J160" s="242"/>
      <c r="K160" s="242"/>
      <c r="L160" s="248"/>
      <c r="M160" s="249"/>
      <c r="N160" s="250"/>
      <c r="O160" s="250"/>
      <c r="P160" s="250"/>
      <c r="Q160" s="250"/>
      <c r="R160" s="250"/>
      <c r="S160" s="250"/>
      <c r="T160" s="251"/>
      <c r="U160" s="13"/>
      <c r="V160" s="13"/>
      <c r="W160" s="13"/>
      <c r="X160" s="13"/>
      <c r="Y160" s="13"/>
      <c r="Z160" s="13"/>
      <c r="AA160" s="13"/>
      <c r="AB160" s="13"/>
      <c r="AC160" s="13"/>
      <c r="AD160" s="13"/>
      <c r="AE160" s="13"/>
      <c r="AT160" s="252" t="s">
        <v>273</v>
      </c>
      <c r="AU160" s="252" t="s">
        <v>85</v>
      </c>
      <c r="AV160" s="13" t="s">
        <v>85</v>
      </c>
      <c r="AW160" s="13" t="s">
        <v>32</v>
      </c>
      <c r="AX160" s="13" t="s">
        <v>83</v>
      </c>
      <c r="AY160" s="252" t="s">
        <v>264</v>
      </c>
    </row>
    <row r="161" s="2" customFormat="1" ht="16.5" customHeight="1">
      <c r="A161" s="39"/>
      <c r="B161" s="40"/>
      <c r="C161" s="274" t="s">
        <v>300</v>
      </c>
      <c r="D161" s="274" t="s">
        <v>310</v>
      </c>
      <c r="E161" s="275" t="s">
        <v>1452</v>
      </c>
      <c r="F161" s="276" t="s">
        <v>1453</v>
      </c>
      <c r="G161" s="277" t="s">
        <v>354</v>
      </c>
      <c r="H161" s="278">
        <v>80.099999999999994</v>
      </c>
      <c r="I161" s="279"/>
      <c r="J161" s="280">
        <f>ROUND(I161*H161,2)</f>
        <v>0</v>
      </c>
      <c r="K161" s="276" t="s">
        <v>1425</v>
      </c>
      <c r="L161" s="281"/>
      <c r="M161" s="282" t="s">
        <v>1</v>
      </c>
      <c r="N161" s="283" t="s">
        <v>41</v>
      </c>
      <c r="O161" s="92"/>
      <c r="P161" s="237">
        <f>O161*H161</f>
        <v>0</v>
      </c>
      <c r="Q161" s="237">
        <v>1</v>
      </c>
      <c r="R161" s="237">
        <f>Q161*H161</f>
        <v>80.099999999999994</v>
      </c>
      <c r="S161" s="237">
        <v>0</v>
      </c>
      <c r="T161" s="238">
        <f>S161*H161</f>
        <v>0</v>
      </c>
      <c r="U161" s="39"/>
      <c r="V161" s="39"/>
      <c r="W161" s="39"/>
      <c r="X161" s="39"/>
      <c r="Y161" s="39"/>
      <c r="Z161" s="39"/>
      <c r="AA161" s="39"/>
      <c r="AB161" s="39"/>
      <c r="AC161" s="39"/>
      <c r="AD161" s="39"/>
      <c r="AE161" s="39"/>
      <c r="AR161" s="239" t="s">
        <v>304</v>
      </c>
      <c r="AT161" s="239" t="s">
        <v>310</v>
      </c>
      <c r="AU161" s="239" t="s">
        <v>85</v>
      </c>
      <c r="AY161" s="18" t="s">
        <v>264</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271</v>
      </c>
      <c r="BM161" s="239" t="s">
        <v>1454</v>
      </c>
    </row>
    <row r="162" s="2" customFormat="1">
      <c r="A162" s="39"/>
      <c r="B162" s="40"/>
      <c r="C162" s="41"/>
      <c r="D162" s="243" t="s">
        <v>339</v>
      </c>
      <c r="E162" s="41"/>
      <c r="F162" s="295" t="s">
        <v>1455</v>
      </c>
      <c r="G162" s="41"/>
      <c r="H162" s="41"/>
      <c r="I162" s="296"/>
      <c r="J162" s="41"/>
      <c r="K162" s="41"/>
      <c r="L162" s="45"/>
      <c r="M162" s="297"/>
      <c r="N162" s="298"/>
      <c r="O162" s="92"/>
      <c r="P162" s="92"/>
      <c r="Q162" s="92"/>
      <c r="R162" s="92"/>
      <c r="S162" s="92"/>
      <c r="T162" s="93"/>
      <c r="U162" s="39"/>
      <c r="V162" s="39"/>
      <c r="W162" s="39"/>
      <c r="X162" s="39"/>
      <c r="Y162" s="39"/>
      <c r="Z162" s="39"/>
      <c r="AA162" s="39"/>
      <c r="AB162" s="39"/>
      <c r="AC162" s="39"/>
      <c r="AD162" s="39"/>
      <c r="AE162" s="39"/>
      <c r="AT162" s="18" t="s">
        <v>339</v>
      </c>
      <c r="AU162" s="18" t="s">
        <v>85</v>
      </c>
    </row>
    <row r="163" s="13" customFormat="1">
      <c r="A163" s="13"/>
      <c r="B163" s="241"/>
      <c r="C163" s="242"/>
      <c r="D163" s="243" t="s">
        <v>273</v>
      </c>
      <c r="E163" s="244" t="s">
        <v>1</v>
      </c>
      <c r="F163" s="245" t="s">
        <v>1456</v>
      </c>
      <c r="G163" s="242"/>
      <c r="H163" s="246">
        <v>40.049999999999997</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273</v>
      </c>
      <c r="AU163" s="252" t="s">
        <v>85</v>
      </c>
      <c r="AV163" s="13" t="s">
        <v>85</v>
      </c>
      <c r="AW163" s="13" t="s">
        <v>32</v>
      </c>
      <c r="AX163" s="13" t="s">
        <v>83</v>
      </c>
      <c r="AY163" s="252" t="s">
        <v>264</v>
      </c>
    </row>
    <row r="164" s="13" customFormat="1">
      <c r="A164" s="13"/>
      <c r="B164" s="241"/>
      <c r="C164" s="242"/>
      <c r="D164" s="243" t="s">
        <v>273</v>
      </c>
      <c r="E164" s="242"/>
      <c r="F164" s="245" t="s">
        <v>1457</v>
      </c>
      <c r="G164" s="242"/>
      <c r="H164" s="246">
        <v>80.099999999999994</v>
      </c>
      <c r="I164" s="247"/>
      <c r="J164" s="242"/>
      <c r="K164" s="242"/>
      <c r="L164" s="248"/>
      <c r="M164" s="249"/>
      <c r="N164" s="250"/>
      <c r="O164" s="250"/>
      <c r="P164" s="250"/>
      <c r="Q164" s="250"/>
      <c r="R164" s="250"/>
      <c r="S164" s="250"/>
      <c r="T164" s="251"/>
      <c r="U164" s="13"/>
      <c r="V164" s="13"/>
      <c r="W164" s="13"/>
      <c r="X164" s="13"/>
      <c r="Y164" s="13"/>
      <c r="Z164" s="13"/>
      <c r="AA164" s="13"/>
      <c r="AB164" s="13"/>
      <c r="AC164" s="13"/>
      <c r="AD164" s="13"/>
      <c r="AE164" s="13"/>
      <c r="AT164" s="252" t="s">
        <v>273</v>
      </c>
      <c r="AU164" s="252" t="s">
        <v>85</v>
      </c>
      <c r="AV164" s="13" t="s">
        <v>85</v>
      </c>
      <c r="AW164" s="13" t="s">
        <v>4</v>
      </c>
      <c r="AX164" s="13" t="s">
        <v>83</v>
      </c>
      <c r="AY164" s="252" t="s">
        <v>264</v>
      </c>
    </row>
    <row r="165" s="12" customFormat="1" ht="22.8" customHeight="1">
      <c r="A165" s="12"/>
      <c r="B165" s="212"/>
      <c r="C165" s="213"/>
      <c r="D165" s="214" t="s">
        <v>75</v>
      </c>
      <c r="E165" s="226" t="s">
        <v>96</v>
      </c>
      <c r="F165" s="226" t="s">
        <v>400</v>
      </c>
      <c r="G165" s="213"/>
      <c r="H165" s="213"/>
      <c r="I165" s="216"/>
      <c r="J165" s="227">
        <f>BK165</f>
        <v>0</v>
      </c>
      <c r="K165" s="213"/>
      <c r="L165" s="218"/>
      <c r="M165" s="219"/>
      <c r="N165" s="220"/>
      <c r="O165" s="220"/>
      <c r="P165" s="221">
        <f>SUM(P166:P168)</f>
        <v>0</v>
      </c>
      <c r="Q165" s="220"/>
      <c r="R165" s="221">
        <f>SUM(R166:R168)</f>
        <v>0</v>
      </c>
      <c r="S165" s="220"/>
      <c r="T165" s="222">
        <f>SUM(T166:T168)</f>
        <v>0</v>
      </c>
      <c r="U165" s="12"/>
      <c r="V165" s="12"/>
      <c r="W165" s="12"/>
      <c r="X165" s="12"/>
      <c r="Y165" s="12"/>
      <c r="Z165" s="12"/>
      <c r="AA165" s="12"/>
      <c r="AB165" s="12"/>
      <c r="AC165" s="12"/>
      <c r="AD165" s="12"/>
      <c r="AE165" s="12"/>
      <c r="AR165" s="223" t="s">
        <v>83</v>
      </c>
      <c r="AT165" s="224" t="s">
        <v>75</v>
      </c>
      <c r="AU165" s="224" t="s">
        <v>83</v>
      </c>
      <c r="AY165" s="223" t="s">
        <v>264</v>
      </c>
      <c r="BK165" s="225">
        <f>SUM(BK166:BK168)</f>
        <v>0</v>
      </c>
    </row>
    <row r="166" s="2" customFormat="1" ht="16.5" customHeight="1">
      <c r="A166" s="39"/>
      <c r="B166" s="40"/>
      <c r="C166" s="228" t="s">
        <v>304</v>
      </c>
      <c r="D166" s="228" t="s">
        <v>266</v>
      </c>
      <c r="E166" s="229" t="s">
        <v>1458</v>
      </c>
      <c r="F166" s="230" t="s">
        <v>1459</v>
      </c>
      <c r="G166" s="231" t="s">
        <v>453</v>
      </c>
      <c r="H166" s="232">
        <v>40</v>
      </c>
      <c r="I166" s="233"/>
      <c r="J166" s="234">
        <f>ROUND(I166*H166,2)</f>
        <v>0</v>
      </c>
      <c r="K166" s="230" t="s">
        <v>1425</v>
      </c>
      <c r="L166" s="45"/>
      <c r="M166" s="235" t="s">
        <v>1</v>
      </c>
      <c r="N166" s="236" t="s">
        <v>41</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271</v>
      </c>
      <c r="BM166" s="239" t="s">
        <v>1460</v>
      </c>
    </row>
    <row r="167" s="15" customFormat="1">
      <c r="A167" s="15"/>
      <c r="B167" s="264"/>
      <c r="C167" s="265"/>
      <c r="D167" s="243" t="s">
        <v>273</v>
      </c>
      <c r="E167" s="266" t="s">
        <v>1</v>
      </c>
      <c r="F167" s="267" t="s">
        <v>1461</v>
      </c>
      <c r="G167" s="265"/>
      <c r="H167" s="266" t="s">
        <v>1</v>
      </c>
      <c r="I167" s="268"/>
      <c r="J167" s="265"/>
      <c r="K167" s="265"/>
      <c r="L167" s="269"/>
      <c r="M167" s="270"/>
      <c r="N167" s="271"/>
      <c r="O167" s="271"/>
      <c r="P167" s="271"/>
      <c r="Q167" s="271"/>
      <c r="R167" s="271"/>
      <c r="S167" s="271"/>
      <c r="T167" s="272"/>
      <c r="U167" s="15"/>
      <c r="V167" s="15"/>
      <c r="W167" s="15"/>
      <c r="X167" s="15"/>
      <c r="Y167" s="15"/>
      <c r="Z167" s="15"/>
      <c r="AA167" s="15"/>
      <c r="AB167" s="15"/>
      <c r="AC167" s="15"/>
      <c r="AD167" s="15"/>
      <c r="AE167" s="15"/>
      <c r="AT167" s="273" t="s">
        <v>273</v>
      </c>
      <c r="AU167" s="273" t="s">
        <v>85</v>
      </c>
      <c r="AV167" s="15" t="s">
        <v>83</v>
      </c>
      <c r="AW167" s="15" t="s">
        <v>32</v>
      </c>
      <c r="AX167" s="15" t="s">
        <v>76</v>
      </c>
      <c r="AY167" s="273" t="s">
        <v>264</v>
      </c>
    </row>
    <row r="168" s="13" customFormat="1">
      <c r="A168" s="13"/>
      <c r="B168" s="241"/>
      <c r="C168" s="242"/>
      <c r="D168" s="243" t="s">
        <v>273</v>
      </c>
      <c r="E168" s="244" t="s">
        <v>1</v>
      </c>
      <c r="F168" s="245" t="s">
        <v>470</v>
      </c>
      <c r="G168" s="242"/>
      <c r="H168" s="246">
        <v>40</v>
      </c>
      <c r="I168" s="247"/>
      <c r="J168" s="242"/>
      <c r="K168" s="242"/>
      <c r="L168" s="248"/>
      <c r="M168" s="249"/>
      <c r="N168" s="250"/>
      <c r="O168" s="250"/>
      <c r="P168" s="250"/>
      <c r="Q168" s="250"/>
      <c r="R168" s="250"/>
      <c r="S168" s="250"/>
      <c r="T168" s="251"/>
      <c r="U168" s="13"/>
      <c r="V168" s="13"/>
      <c r="W168" s="13"/>
      <c r="X168" s="13"/>
      <c r="Y168" s="13"/>
      <c r="Z168" s="13"/>
      <c r="AA168" s="13"/>
      <c r="AB168" s="13"/>
      <c r="AC168" s="13"/>
      <c r="AD168" s="13"/>
      <c r="AE168" s="13"/>
      <c r="AT168" s="252" t="s">
        <v>273</v>
      </c>
      <c r="AU168" s="252" t="s">
        <v>85</v>
      </c>
      <c r="AV168" s="13" t="s">
        <v>85</v>
      </c>
      <c r="AW168" s="13" t="s">
        <v>32</v>
      </c>
      <c r="AX168" s="13" t="s">
        <v>83</v>
      </c>
      <c r="AY168" s="252" t="s">
        <v>264</v>
      </c>
    </row>
    <row r="169" s="12" customFormat="1" ht="22.8" customHeight="1">
      <c r="A169" s="12"/>
      <c r="B169" s="212"/>
      <c r="C169" s="213"/>
      <c r="D169" s="214" t="s">
        <v>75</v>
      </c>
      <c r="E169" s="226" t="s">
        <v>290</v>
      </c>
      <c r="F169" s="226" t="s">
        <v>1462</v>
      </c>
      <c r="G169" s="213"/>
      <c r="H169" s="213"/>
      <c r="I169" s="216"/>
      <c r="J169" s="227">
        <f>BK169</f>
        <v>0</v>
      </c>
      <c r="K169" s="213"/>
      <c r="L169" s="218"/>
      <c r="M169" s="219"/>
      <c r="N169" s="220"/>
      <c r="O169" s="220"/>
      <c r="P169" s="221">
        <f>SUM(P170:P172)</f>
        <v>0</v>
      </c>
      <c r="Q169" s="220"/>
      <c r="R169" s="221">
        <f>SUM(R170:R172)</f>
        <v>20.470000000000002</v>
      </c>
      <c r="S169" s="220"/>
      <c r="T169" s="222">
        <f>SUM(T170:T172)</f>
        <v>0</v>
      </c>
      <c r="U169" s="12"/>
      <c r="V169" s="12"/>
      <c r="W169" s="12"/>
      <c r="X169" s="12"/>
      <c r="Y169" s="12"/>
      <c r="Z169" s="12"/>
      <c r="AA169" s="12"/>
      <c r="AB169" s="12"/>
      <c r="AC169" s="12"/>
      <c r="AD169" s="12"/>
      <c r="AE169" s="12"/>
      <c r="AR169" s="223" t="s">
        <v>83</v>
      </c>
      <c r="AT169" s="224" t="s">
        <v>75</v>
      </c>
      <c r="AU169" s="224" t="s">
        <v>83</v>
      </c>
      <c r="AY169" s="223" t="s">
        <v>264</v>
      </c>
      <c r="BK169" s="225">
        <f>SUM(BK170:BK172)</f>
        <v>0</v>
      </c>
    </row>
    <row r="170" s="2" customFormat="1" ht="16.5" customHeight="1">
      <c r="A170" s="39"/>
      <c r="B170" s="40"/>
      <c r="C170" s="228" t="s">
        <v>309</v>
      </c>
      <c r="D170" s="228" t="s">
        <v>266</v>
      </c>
      <c r="E170" s="229" t="s">
        <v>1463</v>
      </c>
      <c r="F170" s="230" t="s">
        <v>1464</v>
      </c>
      <c r="G170" s="231" t="s">
        <v>318</v>
      </c>
      <c r="H170" s="232">
        <v>89</v>
      </c>
      <c r="I170" s="233"/>
      <c r="J170" s="234">
        <f>ROUND(I170*H170,2)</f>
        <v>0</v>
      </c>
      <c r="K170" s="230" t="s">
        <v>1425</v>
      </c>
      <c r="L170" s="45"/>
      <c r="M170" s="235" t="s">
        <v>1</v>
      </c>
      <c r="N170" s="236" t="s">
        <v>41</v>
      </c>
      <c r="O170" s="92"/>
      <c r="P170" s="237">
        <f>O170*H170</f>
        <v>0</v>
      </c>
      <c r="Q170" s="237">
        <v>0.23000000000000001</v>
      </c>
      <c r="R170" s="237">
        <f>Q170*H170</f>
        <v>20.470000000000002</v>
      </c>
      <c r="S170" s="237">
        <v>0</v>
      </c>
      <c r="T170" s="238">
        <f>S170*H170</f>
        <v>0</v>
      </c>
      <c r="U170" s="39"/>
      <c r="V170" s="39"/>
      <c r="W170" s="39"/>
      <c r="X170" s="39"/>
      <c r="Y170" s="39"/>
      <c r="Z170" s="39"/>
      <c r="AA170" s="39"/>
      <c r="AB170" s="39"/>
      <c r="AC170" s="39"/>
      <c r="AD170" s="39"/>
      <c r="AE170" s="39"/>
      <c r="AR170" s="239" t="s">
        <v>271</v>
      </c>
      <c r="AT170" s="239" t="s">
        <v>266</v>
      </c>
      <c r="AU170" s="239" t="s">
        <v>85</v>
      </c>
      <c r="AY170" s="18" t="s">
        <v>264</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271</v>
      </c>
      <c r="BM170" s="239" t="s">
        <v>1465</v>
      </c>
    </row>
    <row r="171" s="15" customFormat="1">
      <c r="A171" s="15"/>
      <c r="B171" s="264"/>
      <c r="C171" s="265"/>
      <c r="D171" s="243" t="s">
        <v>273</v>
      </c>
      <c r="E171" s="266" t="s">
        <v>1</v>
      </c>
      <c r="F171" s="267" t="s">
        <v>1427</v>
      </c>
      <c r="G171" s="265"/>
      <c r="H171" s="266" t="s">
        <v>1</v>
      </c>
      <c r="I171" s="268"/>
      <c r="J171" s="265"/>
      <c r="K171" s="265"/>
      <c r="L171" s="269"/>
      <c r="M171" s="270"/>
      <c r="N171" s="271"/>
      <c r="O171" s="271"/>
      <c r="P171" s="271"/>
      <c r="Q171" s="271"/>
      <c r="R171" s="271"/>
      <c r="S171" s="271"/>
      <c r="T171" s="272"/>
      <c r="U171" s="15"/>
      <c r="V171" s="15"/>
      <c r="W171" s="15"/>
      <c r="X171" s="15"/>
      <c r="Y171" s="15"/>
      <c r="Z171" s="15"/>
      <c r="AA171" s="15"/>
      <c r="AB171" s="15"/>
      <c r="AC171" s="15"/>
      <c r="AD171" s="15"/>
      <c r="AE171" s="15"/>
      <c r="AT171" s="273" t="s">
        <v>273</v>
      </c>
      <c r="AU171" s="273" t="s">
        <v>85</v>
      </c>
      <c r="AV171" s="15" t="s">
        <v>83</v>
      </c>
      <c r="AW171" s="15" t="s">
        <v>32</v>
      </c>
      <c r="AX171" s="15" t="s">
        <v>76</v>
      </c>
      <c r="AY171" s="273" t="s">
        <v>264</v>
      </c>
    </row>
    <row r="172" s="13" customFormat="1">
      <c r="A172" s="13"/>
      <c r="B172" s="241"/>
      <c r="C172" s="242"/>
      <c r="D172" s="243" t="s">
        <v>273</v>
      </c>
      <c r="E172" s="244" t="s">
        <v>1</v>
      </c>
      <c r="F172" s="245" t="s">
        <v>1466</v>
      </c>
      <c r="G172" s="242"/>
      <c r="H172" s="246">
        <v>89</v>
      </c>
      <c r="I172" s="247"/>
      <c r="J172" s="242"/>
      <c r="K172" s="242"/>
      <c r="L172" s="248"/>
      <c r="M172" s="249"/>
      <c r="N172" s="250"/>
      <c r="O172" s="250"/>
      <c r="P172" s="250"/>
      <c r="Q172" s="250"/>
      <c r="R172" s="250"/>
      <c r="S172" s="250"/>
      <c r="T172" s="251"/>
      <c r="U172" s="13"/>
      <c r="V172" s="13"/>
      <c r="W172" s="13"/>
      <c r="X172" s="13"/>
      <c r="Y172" s="13"/>
      <c r="Z172" s="13"/>
      <c r="AA172" s="13"/>
      <c r="AB172" s="13"/>
      <c r="AC172" s="13"/>
      <c r="AD172" s="13"/>
      <c r="AE172" s="13"/>
      <c r="AT172" s="252" t="s">
        <v>273</v>
      </c>
      <c r="AU172" s="252" t="s">
        <v>85</v>
      </c>
      <c r="AV172" s="13" t="s">
        <v>85</v>
      </c>
      <c r="AW172" s="13" t="s">
        <v>32</v>
      </c>
      <c r="AX172" s="13" t="s">
        <v>83</v>
      </c>
      <c r="AY172" s="252" t="s">
        <v>264</v>
      </c>
    </row>
    <row r="173" s="12" customFormat="1" ht="22.8" customHeight="1">
      <c r="A173" s="12"/>
      <c r="B173" s="212"/>
      <c r="C173" s="213"/>
      <c r="D173" s="214" t="s">
        <v>75</v>
      </c>
      <c r="E173" s="226" t="s">
        <v>304</v>
      </c>
      <c r="F173" s="226" t="s">
        <v>1467</v>
      </c>
      <c r="G173" s="213"/>
      <c r="H173" s="213"/>
      <c r="I173" s="216"/>
      <c r="J173" s="227">
        <f>BK173</f>
        <v>0</v>
      </c>
      <c r="K173" s="213"/>
      <c r="L173" s="218"/>
      <c r="M173" s="219"/>
      <c r="N173" s="220"/>
      <c r="O173" s="220"/>
      <c r="P173" s="221">
        <f>SUM(P174:P199)</f>
        <v>0</v>
      </c>
      <c r="Q173" s="220"/>
      <c r="R173" s="221">
        <f>SUM(R174:R199)</f>
        <v>1.282535</v>
      </c>
      <c r="S173" s="220"/>
      <c r="T173" s="222">
        <f>SUM(T174:T199)</f>
        <v>0</v>
      </c>
      <c r="U173" s="12"/>
      <c r="V173" s="12"/>
      <c r="W173" s="12"/>
      <c r="X173" s="12"/>
      <c r="Y173" s="12"/>
      <c r="Z173" s="12"/>
      <c r="AA173" s="12"/>
      <c r="AB173" s="12"/>
      <c r="AC173" s="12"/>
      <c r="AD173" s="12"/>
      <c r="AE173" s="12"/>
      <c r="AR173" s="223" t="s">
        <v>83</v>
      </c>
      <c r="AT173" s="224" t="s">
        <v>75</v>
      </c>
      <c r="AU173" s="224" t="s">
        <v>83</v>
      </c>
      <c r="AY173" s="223" t="s">
        <v>264</v>
      </c>
      <c r="BK173" s="225">
        <f>SUM(BK174:BK199)</f>
        <v>0</v>
      </c>
    </row>
    <row r="174" s="2" customFormat="1" ht="16.5" customHeight="1">
      <c r="A174" s="39"/>
      <c r="B174" s="40"/>
      <c r="C174" s="228" t="s">
        <v>315</v>
      </c>
      <c r="D174" s="228" t="s">
        <v>266</v>
      </c>
      <c r="E174" s="229" t="s">
        <v>1468</v>
      </c>
      <c r="F174" s="230" t="s">
        <v>1469</v>
      </c>
      <c r="G174" s="231" t="s">
        <v>453</v>
      </c>
      <c r="H174" s="232">
        <v>89</v>
      </c>
      <c r="I174" s="233"/>
      <c r="J174" s="234">
        <f>ROUND(I174*H174,2)</f>
        <v>0</v>
      </c>
      <c r="K174" s="230" t="s">
        <v>1425</v>
      </c>
      <c r="L174" s="45"/>
      <c r="M174" s="235" t="s">
        <v>1</v>
      </c>
      <c r="N174" s="236" t="s">
        <v>41</v>
      </c>
      <c r="O174" s="92"/>
      <c r="P174" s="237">
        <f>O174*H174</f>
        <v>0</v>
      </c>
      <c r="Q174" s="237">
        <v>1.0000000000000001E-05</v>
      </c>
      <c r="R174" s="237">
        <f>Q174*H174</f>
        <v>0.00089000000000000006</v>
      </c>
      <c r="S174" s="237">
        <v>0</v>
      </c>
      <c r="T174" s="238">
        <f>S174*H174</f>
        <v>0</v>
      </c>
      <c r="U174" s="39"/>
      <c r="V174" s="39"/>
      <c r="W174" s="39"/>
      <c r="X174" s="39"/>
      <c r="Y174" s="39"/>
      <c r="Z174" s="39"/>
      <c r="AA174" s="39"/>
      <c r="AB174" s="39"/>
      <c r="AC174" s="39"/>
      <c r="AD174" s="39"/>
      <c r="AE174" s="39"/>
      <c r="AR174" s="239" t="s">
        <v>271</v>
      </c>
      <c r="AT174" s="239" t="s">
        <v>266</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271</v>
      </c>
      <c r="BM174" s="239" t="s">
        <v>1470</v>
      </c>
    </row>
    <row r="175" s="2" customFormat="1">
      <c r="A175" s="39"/>
      <c r="B175" s="40"/>
      <c r="C175" s="41"/>
      <c r="D175" s="243" t="s">
        <v>339</v>
      </c>
      <c r="E175" s="41"/>
      <c r="F175" s="295" t="s">
        <v>1471</v>
      </c>
      <c r="G175" s="41"/>
      <c r="H175" s="41"/>
      <c r="I175" s="296"/>
      <c r="J175" s="41"/>
      <c r="K175" s="41"/>
      <c r="L175" s="45"/>
      <c r="M175" s="297"/>
      <c r="N175" s="298"/>
      <c r="O175" s="92"/>
      <c r="P175" s="92"/>
      <c r="Q175" s="92"/>
      <c r="R175" s="92"/>
      <c r="S175" s="92"/>
      <c r="T175" s="93"/>
      <c r="U175" s="39"/>
      <c r="V175" s="39"/>
      <c r="W175" s="39"/>
      <c r="X175" s="39"/>
      <c r="Y175" s="39"/>
      <c r="Z175" s="39"/>
      <c r="AA175" s="39"/>
      <c r="AB175" s="39"/>
      <c r="AC175" s="39"/>
      <c r="AD175" s="39"/>
      <c r="AE175" s="39"/>
      <c r="AT175" s="18" t="s">
        <v>339</v>
      </c>
      <c r="AU175" s="18" t="s">
        <v>85</v>
      </c>
    </row>
    <row r="176" s="15" customFormat="1">
      <c r="A176" s="15"/>
      <c r="B176" s="264"/>
      <c r="C176" s="265"/>
      <c r="D176" s="243" t="s">
        <v>273</v>
      </c>
      <c r="E176" s="266" t="s">
        <v>1</v>
      </c>
      <c r="F176" s="267" t="s">
        <v>1427</v>
      </c>
      <c r="G176" s="265"/>
      <c r="H176" s="266" t="s">
        <v>1</v>
      </c>
      <c r="I176" s="268"/>
      <c r="J176" s="265"/>
      <c r="K176" s="265"/>
      <c r="L176" s="269"/>
      <c r="M176" s="270"/>
      <c r="N176" s="271"/>
      <c r="O176" s="271"/>
      <c r="P176" s="271"/>
      <c r="Q176" s="271"/>
      <c r="R176" s="271"/>
      <c r="S176" s="271"/>
      <c r="T176" s="272"/>
      <c r="U176" s="15"/>
      <c r="V176" s="15"/>
      <c r="W176" s="15"/>
      <c r="X176" s="15"/>
      <c r="Y176" s="15"/>
      <c r="Z176" s="15"/>
      <c r="AA176" s="15"/>
      <c r="AB176" s="15"/>
      <c r="AC176" s="15"/>
      <c r="AD176" s="15"/>
      <c r="AE176" s="15"/>
      <c r="AT176" s="273" t="s">
        <v>273</v>
      </c>
      <c r="AU176" s="273" t="s">
        <v>85</v>
      </c>
      <c r="AV176" s="15" t="s">
        <v>83</v>
      </c>
      <c r="AW176" s="15" t="s">
        <v>32</v>
      </c>
      <c r="AX176" s="15" t="s">
        <v>76</v>
      </c>
      <c r="AY176" s="273" t="s">
        <v>264</v>
      </c>
    </row>
    <row r="177" s="13" customFormat="1">
      <c r="A177" s="13"/>
      <c r="B177" s="241"/>
      <c r="C177" s="242"/>
      <c r="D177" s="243" t="s">
        <v>273</v>
      </c>
      <c r="E177" s="244" t="s">
        <v>1</v>
      </c>
      <c r="F177" s="245" t="s">
        <v>1472</v>
      </c>
      <c r="G177" s="242"/>
      <c r="H177" s="246">
        <v>89</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273</v>
      </c>
      <c r="AU177" s="252" t="s">
        <v>85</v>
      </c>
      <c r="AV177" s="13" t="s">
        <v>85</v>
      </c>
      <c r="AW177" s="13" t="s">
        <v>32</v>
      </c>
      <c r="AX177" s="13" t="s">
        <v>83</v>
      </c>
      <c r="AY177" s="252" t="s">
        <v>264</v>
      </c>
    </row>
    <row r="178" s="2" customFormat="1" ht="16.5" customHeight="1">
      <c r="A178" s="39"/>
      <c r="B178" s="40"/>
      <c r="C178" s="274" t="s">
        <v>322</v>
      </c>
      <c r="D178" s="274" t="s">
        <v>310</v>
      </c>
      <c r="E178" s="275" t="s">
        <v>1473</v>
      </c>
      <c r="F178" s="276" t="s">
        <v>1474</v>
      </c>
      <c r="G178" s="277" t="s">
        <v>453</v>
      </c>
      <c r="H178" s="278">
        <v>3.1499999999999999</v>
      </c>
      <c r="I178" s="279"/>
      <c r="J178" s="280">
        <f>ROUND(I178*H178,2)</f>
        <v>0</v>
      </c>
      <c r="K178" s="276" t="s">
        <v>1425</v>
      </c>
      <c r="L178" s="281"/>
      <c r="M178" s="282" t="s">
        <v>1</v>
      </c>
      <c r="N178" s="283" t="s">
        <v>41</v>
      </c>
      <c r="O178" s="92"/>
      <c r="P178" s="237">
        <f>O178*H178</f>
        <v>0</v>
      </c>
      <c r="Q178" s="237">
        <v>0.0016000000000000001</v>
      </c>
      <c r="R178" s="237">
        <f>Q178*H178</f>
        <v>0.0050400000000000002</v>
      </c>
      <c r="S178" s="237">
        <v>0</v>
      </c>
      <c r="T178" s="238">
        <f>S178*H178</f>
        <v>0</v>
      </c>
      <c r="U178" s="39"/>
      <c r="V178" s="39"/>
      <c r="W178" s="39"/>
      <c r="X178" s="39"/>
      <c r="Y178" s="39"/>
      <c r="Z178" s="39"/>
      <c r="AA178" s="39"/>
      <c r="AB178" s="39"/>
      <c r="AC178" s="39"/>
      <c r="AD178" s="39"/>
      <c r="AE178" s="39"/>
      <c r="AR178" s="239" t="s">
        <v>304</v>
      </c>
      <c r="AT178" s="239" t="s">
        <v>310</v>
      </c>
      <c r="AU178" s="239" t="s">
        <v>85</v>
      </c>
      <c r="AY178" s="18" t="s">
        <v>264</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271</v>
      </c>
      <c r="BM178" s="239" t="s">
        <v>1475</v>
      </c>
    </row>
    <row r="179" s="2" customFormat="1">
      <c r="A179" s="39"/>
      <c r="B179" s="40"/>
      <c r="C179" s="41"/>
      <c r="D179" s="243" t="s">
        <v>339</v>
      </c>
      <c r="E179" s="41"/>
      <c r="F179" s="295" t="s">
        <v>1471</v>
      </c>
      <c r="G179" s="41"/>
      <c r="H179" s="41"/>
      <c r="I179" s="296"/>
      <c r="J179" s="41"/>
      <c r="K179" s="41"/>
      <c r="L179" s="45"/>
      <c r="M179" s="297"/>
      <c r="N179" s="298"/>
      <c r="O179" s="92"/>
      <c r="P179" s="92"/>
      <c r="Q179" s="92"/>
      <c r="R179" s="92"/>
      <c r="S179" s="92"/>
      <c r="T179" s="93"/>
      <c r="U179" s="39"/>
      <c r="V179" s="39"/>
      <c r="W179" s="39"/>
      <c r="X179" s="39"/>
      <c r="Y179" s="39"/>
      <c r="Z179" s="39"/>
      <c r="AA179" s="39"/>
      <c r="AB179" s="39"/>
      <c r="AC179" s="39"/>
      <c r="AD179" s="39"/>
      <c r="AE179" s="39"/>
      <c r="AT179" s="18" t="s">
        <v>339</v>
      </c>
      <c r="AU179" s="18" t="s">
        <v>85</v>
      </c>
    </row>
    <row r="180" s="13" customFormat="1">
      <c r="A180" s="13"/>
      <c r="B180" s="241"/>
      <c r="C180" s="242"/>
      <c r="D180" s="243" t="s">
        <v>273</v>
      </c>
      <c r="E180" s="244" t="s">
        <v>1</v>
      </c>
      <c r="F180" s="245" t="s">
        <v>96</v>
      </c>
      <c r="G180" s="242"/>
      <c r="H180" s="246">
        <v>3</v>
      </c>
      <c r="I180" s="247"/>
      <c r="J180" s="242"/>
      <c r="K180" s="242"/>
      <c r="L180" s="248"/>
      <c r="M180" s="249"/>
      <c r="N180" s="250"/>
      <c r="O180" s="250"/>
      <c r="P180" s="250"/>
      <c r="Q180" s="250"/>
      <c r="R180" s="250"/>
      <c r="S180" s="250"/>
      <c r="T180" s="251"/>
      <c r="U180" s="13"/>
      <c r="V180" s="13"/>
      <c r="W180" s="13"/>
      <c r="X180" s="13"/>
      <c r="Y180" s="13"/>
      <c r="Z180" s="13"/>
      <c r="AA180" s="13"/>
      <c r="AB180" s="13"/>
      <c r="AC180" s="13"/>
      <c r="AD180" s="13"/>
      <c r="AE180" s="13"/>
      <c r="AT180" s="252" t="s">
        <v>273</v>
      </c>
      <c r="AU180" s="252" t="s">
        <v>85</v>
      </c>
      <c r="AV180" s="13" t="s">
        <v>85</v>
      </c>
      <c r="AW180" s="13" t="s">
        <v>32</v>
      </c>
      <c r="AX180" s="13" t="s">
        <v>83</v>
      </c>
      <c r="AY180" s="252" t="s">
        <v>264</v>
      </c>
    </row>
    <row r="181" s="13" customFormat="1">
      <c r="A181" s="13"/>
      <c r="B181" s="241"/>
      <c r="C181" s="242"/>
      <c r="D181" s="243" t="s">
        <v>273</v>
      </c>
      <c r="E181" s="242"/>
      <c r="F181" s="245" t="s">
        <v>1476</v>
      </c>
      <c r="G181" s="242"/>
      <c r="H181" s="246">
        <v>3.1499999999999999</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85</v>
      </c>
      <c r="AV181" s="13" t="s">
        <v>85</v>
      </c>
      <c r="AW181" s="13" t="s">
        <v>4</v>
      </c>
      <c r="AX181" s="13" t="s">
        <v>83</v>
      </c>
      <c r="AY181" s="252" t="s">
        <v>264</v>
      </c>
    </row>
    <row r="182" s="2" customFormat="1" ht="16.5" customHeight="1">
      <c r="A182" s="39"/>
      <c r="B182" s="40"/>
      <c r="C182" s="274" t="s">
        <v>8</v>
      </c>
      <c r="D182" s="274" t="s">
        <v>310</v>
      </c>
      <c r="E182" s="275" t="s">
        <v>1477</v>
      </c>
      <c r="F182" s="276" t="s">
        <v>1478</v>
      </c>
      <c r="G182" s="277" t="s">
        <v>453</v>
      </c>
      <c r="H182" s="278">
        <v>90.299999999999997</v>
      </c>
      <c r="I182" s="279"/>
      <c r="J182" s="280">
        <f>ROUND(I182*H182,2)</f>
        <v>0</v>
      </c>
      <c r="K182" s="276" t="s">
        <v>1425</v>
      </c>
      <c r="L182" s="281"/>
      <c r="M182" s="282" t="s">
        <v>1</v>
      </c>
      <c r="N182" s="283" t="s">
        <v>41</v>
      </c>
      <c r="O182" s="92"/>
      <c r="P182" s="237">
        <f>O182*H182</f>
        <v>0</v>
      </c>
      <c r="Q182" s="237">
        <v>0.0035000000000000001</v>
      </c>
      <c r="R182" s="237">
        <f>Q182*H182</f>
        <v>0.31605</v>
      </c>
      <c r="S182" s="237">
        <v>0</v>
      </c>
      <c r="T182" s="238">
        <f>S182*H182</f>
        <v>0</v>
      </c>
      <c r="U182" s="39"/>
      <c r="V182" s="39"/>
      <c r="W182" s="39"/>
      <c r="X182" s="39"/>
      <c r="Y182" s="39"/>
      <c r="Z182" s="39"/>
      <c r="AA182" s="39"/>
      <c r="AB182" s="39"/>
      <c r="AC182" s="39"/>
      <c r="AD182" s="39"/>
      <c r="AE182" s="39"/>
      <c r="AR182" s="239" t="s">
        <v>304</v>
      </c>
      <c r="AT182" s="239" t="s">
        <v>310</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271</v>
      </c>
      <c r="BM182" s="239" t="s">
        <v>1479</v>
      </c>
    </row>
    <row r="183" s="2" customFormat="1">
      <c r="A183" s="39"/>
      <c r="B183" s="40"/>
      <c r="C183" s="41"/>
      <c r="D183" s="243" t="s">
        <v>339</v>
      </c>
      <c r="E183" s="41"/>
      <c r="F183" s="295" t="s">
        <v>1471</v>
      </c>
      <c r="G183" s="41"/>
      <c r="H183" s="41"/>
      <c r="I183" s="296"/>
      <c r="J183" s="41"/>
      <c r="K183" s="41"/>
      <c r="L183" s="45"/>
      <c r="M183" s="297"/>
      <c r="N183" s="298"/>
      <c r="O183" s="92"/>
      <c r="P183" s="92"/>
      <c r="Q183" s="92"/>
      <c r="R183" s="92"/>
      <c r="S183" s="92"/>
      <c r="T183" s="93"/>
      <c r="U183" s="39"/>
      <c r="V183" s="39"/>
      <c r="W183" s="39"/>
      <c r="X183" s="39"/>
      <c r="Y183" s="39"/>
      <c r="Z183" s="39"/>
      <c r="AA183" s="39"/>
      <c r="AB183" s="39"/>
      <c r="AC183" s="39"/>
      <c r="AD183" s="39"/>
      <c r="AE183" s="39"/>
      <c r="AT183" s="18" t="s">
        <v>339</v>
      </c>
      <c r="AU183" s="18" t="s">
        <v>85</v>
      </c>
    </row>
    <row r="184" s="13" customFormat="1">
      <c r="A184" s="13"/>
      <c r="B184" s="241"/>
      <c r="C184" s="242"/>
      <c r="D184" s="243" t="s">
        <v>273</v>
      </c>
      <c r="E184" s="244" t="s">
        <v>1</v>
      </c>
      <c r="F184" s="245" t="s">
        <v>683</v>
      </c>
      <c r="G184" s="242"/>
      <c r="H184" s="246">
        <v>86</v>
      </c>
      <c r="I184" s="247"/>
      <c r="J184" s="242"/>
      <c r="K184" s="242"/>
      <c r="L184" s="248"/>
      <c r="M184" s="249"/>
      <c r="N184" s="250"/>
      <c r="O184" s="250"/>
      <c r="P184" s="250"/>
      <c r="Q184" s="250"/>
      <c r="R184" s="250"/>
      <c r="S184" s="250"/>
      <c r="T184" s="251"/>
      <c r="U184" s="13"/>
      <c r="V184" s="13"/>
      <c r="W184" s="13"/>
      <c r="X184" s="13"/>
      <c r="Y184" s="13"/>
      <c r="Z184" s="13"/>
      <c r="AA184" s="13"/>
      <c r="AB184" s="13"/>
      <c r="AC184" s="13"/>
      <c r="AD184" s="13"/>
      <c r="AE184" s="13"/>
      <c r="AT184" s="252" t="s">
        <v>273</v>
      </c>
      <c r="AU184" s="252" t="s">
        <v>85</v>
      </c>
      <c r="AV184" s="13" t="s">
        <v>85</v>
      </c>
      <c r="AW184" s="13" t="s">
        <v>32</v>
      </c>
      <c r="AX184" s="13" t="s">
        <v>83</v>
      </c>
      <c r="AY184" s="252" t="s">
        <v>264</v>
      </c>
    </row>
    <row r="185" s="13" customFormat="1">
      <c r="A185" s="13"/>
      <c r="B185" s="241"/>
      <c r="C185" s="242"/>
      <c r="D185" s="243" t="s">
        <v>273</v>
      </c>
      <c r="E185" s="242"/>
      <c r="F185" s="245" t="s">
        <v>1480</v>
      </c>
      <c r="G185" s="242"/>
      <c r="H185" s="246">
        <v>90.299999999999997</v>
      </c>
      <c r="I185" s="247"/>
      <c r="J185" s="242"/>
      <c r="K185" s="242"/>
      <c r="L185" s="248"/>
      <c r="M185" s="249"/>
      <c r="N185" s="250"/>
      <c r="O185" s="250"/>
      <c r="P185" s="250"/>
      <c r="Q185" s="250"/>
      <c r="R185" s="250"/>
      <c r="S185" s="250"/>
      <c r="T185" s="251"/>
      <c r="U185" s="13"/>
      <c r="V185" s="13"/>
      <c r="W185" s="13"/>
      <c r="X185" s="13"/>
      <c r="Y185" s="13"/>
      <c r="Z185" s="13"/>
      <c r="AA185" s="13"/>
      <c r="AB185" s="13"/>
      <c r="AC185" s="13"/>
      <c r="AD185" s="13"/>
      <c r="AE185" s="13"/>
      <c r="AT185" s="252" t="s">
        <v>273</v>
      </c>
      <c r="AU185" s="252" t="s">
        <v>85</v>
      </c>
      <c r="AV185" s="13" t="s">
        <v>85</v>
      </c>
      <c r="AW185" s="13" t="s">
        <v>4</v>
      </c>
      <c r="AX185" s="13" t="s">
        <v>83</v>
      </c>
      <c r="AY185" s="252" t="s">
        <v>264</v>
      </c>
    </row>
    <row r="186" s="2" customFormat="1" ht="16.5" customHeight="1">
      <c r="A186" s="39"/>
      <c r="B186" s="40"/>
      <c r="C186" s="228" t="s">
        <v>335</v>
      </c>
      <c r="D186" s="228" t="s">
        <v>266</v>
      </c>
      <c r="E186" s="229" t="s">
        <v>1481</v>
      </c>
      <c r="F186" s="230" t="s">
        <v>1482</v>
      </c>
      <c r="G186" s="231" t="s">
        <v>453</v>
      </c>
      <c r="H186" s="232">
        <v>5</v>
      </c>
      <c r="I186" s="233"/>
      <c r="J186" s="234">
        <f>ROUND(I186*H186,2)</f>
        <v>0</v>
      </c>
      <c r="K186" s="230" t="s">
        <v>1425</v>
      </c>
      <c r="L186" s="45"/>
      <c r="M186" s="235" t="s">
        <v>1</v>
      </c>
      <c r="N186" s="236" t="s">
        <v>41</v>
      </c>
      <c r="O186" s="92"/>
      <c r="P186" s="237">
        <f>O186*H186</f>
        <v>0</v>
      </c>
      <c r="Q186" s="237">
        <v>2.0000000000000002E-05</v>
      </c>
      <c r="R186" s="237">
        <f>Q186*H186</f>
        <v>0.00010000000000000001</v>
      </c>
      <c r="S186" s="237">
        <v>0</v>
      </c>
      <c r="T186" s="238">
        <f>S186*H186</f>
        <v>0</v>
      </c>
      <c r="U186" s="39"/>
      <c r="V186" s="39"/>
      <c r="W186" s="39"/>
      <c r="X186" s="39"/>
      <c r="Y186" s="39"/>
      <c r="Z186" s="39"/>
      <c r="AA186" s="39"/>
      <c r="AB186" s="39"/>
      <c r="AC186" s="39"/>
      <c r="AD186" s="39"/>
      <c r="AE186" s="39"/>
      <c r="AR186" s="239" t="s">
        <v>271</v>
      </c>
      <c r="AT186" s="239" t="s">
        <v>266</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271</v>
      </c>
      <c r="BM186" s="239" t="s">
        <v>1483</v>
      </c>
    </row>
    <row r="187" s="15" customFormat="1">
      <c r="A187" s="15"/>
      <c r="B187" s="264"/>
      <c r="C187" s="265"/>
      <c r="D187" s="243" t="s">
        <v>273</v>
      </c>
      <c r="E187" s="266" t="s">
        <v>1</v>
      </c>
      <c r="F187" s="267" t="s">
        <v>1484</v>
      </c>
      <c r="G187" s="265"/>
      <c r="H187" s="266" t="s">
        <v>1</v>
      </c>
      <c r="I187" s="268"/>
      <c r="J187" s="265"/>
      <c r="K187" s="265"/>
      <c r="L187" s="269"/>
      <c r="M187" s="270"/>
      <c r="N187" s="271"/>
      <c r="O187" s="271"/>
      <c r="P187" s="271"/>
      <c r="Q187" s="271"/>
      <c r="R187" s="271"/>
      <c r="S187" s="271"/>
      <c r="T187" s="272"/>
      <c r="U187" s="15"/>
      <c r="V187" s="15"/>
      <c r="W187" s="15"/>
      <c r="X187" s="15"/>
      <c r="Y187" s="15"/>
      <c r="Z187" s="15"/>
      <c r="AA187" s="15"/>
      <c r="AB187" s="15"/>
      <c r="AC187" s="15"/>
      <c r="AD187" s="15"/>
      <c r="AE187" s="15"/>
      <c r="AT187" s="273" t="s">
        <v>273</v>
      </c>
      <c r="AU187" s="273" t="s">
        <v>85</v>
      </c>
      <c r="AV187" s="15" t="s">
        <v>83</v>
      </c>
      <c r="AW187" s="15" t="s">
        <v>32</v>
      </c>
      <c r="AX187" s="15" t="s">
        <v>76</v>
      </c>
      <c r="AY187" s="273" t="s">
        <v>264</v>
      </c>
    </row>
    <row r="188" s="13" customFormat="1">
      <c r="A188" s="13"/>
      <c r="B188" s="241"/>
      <c r="C188" s="242"/>
      <c r="D188" s="243" t="s">
        <v>273</v>
      </c>
      <c r="E188" s="244" t="s">
        <v>1</v>
      </c>
      <c r="F188" s="245" t="s">
        <v>290</v>
      </c>
      <c r="G188" s="242"/>
      <c r="H188" s="246">
        <v>5</v>
      </c>
      <c r="I188" s="247"/>
      <c r="J188" s="242"/>
      <c r="K188" s="242"/>
      <c r="L188" s="248"/>
      <c r="M188" s="249"/>
      <c r="N188" s="250"/>
      <c r="O188" s="250"/>
      <c r="P188" s="250"/>
      <c r="Q188" s="250"/>
      <c r="R188" s="250"/>
      <c r="S188" s="250"/>
      <c r="T188" s="251"/>
      <c r="U188" s="13"/>
      <c r="V188" s="13"/>
      <c r="W188" s="13"/>
      <c r="X188" s="13"/>
      <c r="Y188" s="13"/>
      <c r="Z188" s="13"/>
      <c r="AA188" s="13"/>
      <c r="AB188" s="13"/>
      <c r="AC188" s="13"/>
      <c r="AD188" s="13"/>
      <c r="AE188" s="13"/>
      <c r="AT188" s="252" t="s">
        <v>273</v>
      </c>
      <c r="AU188" s="252" t="s">
        <v>85</v>
      </c>
      <c r="AV188" s="13" t="s">
        <v>85</v>
      </c>
      <c r="AW188" s="13" t="s">
        <v>32</v>
      </c>
      <c r="AX188" s="13" t="s">
        <v>83</v>
      </c>
      <c r="AY188" s="252" t="s">
        <v>264</v>
      </c>
    </row>
    <row r="189" s="2" customFormat="1" ht="16.5" customHeight="1">
      <c r="A189" s="39"/>
      <c r="B189" s="40"/>
      <c r="C189" s="274" t="s">
        <v>342</v>
      </c>
      <c r="D189" s="274" t="s">
        <v>310</v>
      </c>
      <c r="E189" s="275" t="s">
        <v>1485</v>
      </c>
      <c r="F189" s="276" t="s">
        <v>1486</v>
      </c>
      <c r="G189" s="277" t="s">
        <v>453</v>
      </c>
      <c r="H189" s="278">
        <v>5.1500000000000004</v>
      </c>
      <c r="I189" s="279"/>
      <c r="J189" s="280">
        <f>ROUND(I189*H189,2)</f>
        <v>0</v>
      </c>
      <c r="K189" s="276" t="s">
        <v>1425</v>
      </c>
      <c r="L189" s="281"/>
      <c r="M189" s="282" t="s">
        <v>1</v>
      </c>
      <c r="N189" s="283" t="s">
        <v>41</v>
      </c>
      <c r="O189" s="92"/>
      <c r="P189" s="237">
        <f>O189*H189</f>
        <v>0</v>
      </c>
      <c r="Q189" s="237">
        <v>0.0080999999999999996</v>
      </c>
      <c r="R189" s="237">
        <f>Q189*H189</f>
        <v>0.041715000000000002</v>
      </c>
      <c r="S189" s="237">
        <v>0</v>
      </c>
      <c r="T189" s="238">
        <f>S189*H189</f>
        <v>0</v>
      </c>
      <c r="U189" s="39"/>
      <c r="V189" s="39"/>
      <c r="W189" s="39"/>
      <c r="X189" s="39"/>
      <c r="Y189" s="39"/>
      <c r="Z189" s="39"/>
      <c r="AA189" s="39"/>
      <c r="AB189" s="39"/>
      <c r="AC189" s="39"/>
      <c r="AD189" s="39"/>
      <c r="AE189" s="39"/>
      <c r="AR189" s="239" t="s">
        <v>304</v>
      </c>
      <c r="AT189" s="239" t="s">
        <v>310</v>
      </c>
      <c r="AU189" s="239" t="s">
        <v>85</v>
      </c>
      <c r="AY189" s="18" t="s">
        <v>264</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271</v>
      </c>
      <c r="BM189" s="239" t="s">
        <v>1487</v>
      </c>
    </row>
    <row r="190" s="13" customFormat="1">
      <c r="A190" s="13"/>
      <c r="B190" s="241"/>
      <c r="C190" s="242"/>
      <c r="D190" s="243" t="s">
        <v>273</v>
      </c>
      <c r="E190" s="244" t="s">
        <v>1</v>
      </c>
      <c r="F190" s="245" t="s">
        <v>290</v>
      </c>
      <c r="G190" s="242"/>
      <c r="H190" s="246">
        <v>5</v>
      </c>
      <c r="I190" s="247"/>
      <c r="J190" s="242"/>
      <c r="K190" s="242"/>
      <c r="L190" s="248"/>
      <c r="M190" s="249"/>
      <c r="N190" s="250"/>
      <c r="O190" s="250"/>
      <c r="P190" s="250"/>
      <c r="Q190" s="250"/>
      <c r="R190" s="250"/>
      <c r="S190" s="250"/>
      <c r="T190" s="251"/>
      <c r="U190" s="13"/>
      <c r="V190" s="13"/>
      <c r="W190" s="13"/>
      <c r="X190" s="13"/>
      <c r="Y190" s="13"/>
      <c r="Z190" s="13"/>
      <c r="AA190" s="13"/>
      <c r="AB190" s="13"/>
      <c r="AC190" s="13"/>
      <c r="AD190" s="13"/>
      <c r="AE190" s="13"/>
      <c r="AT190" s="252" t="s">
        <v>273</v>
      </c>
      <c r="AU190" s="252" t="s">
        <v>85</v>
      </c>
      <c r="AV190" s="13" t="s">
        <v>85</v>
      </c>
      <c r="AW190" s="13" t="s">
        <v>32</v>
      </c>
      <c r="AX190" s="13" t="s">
        <v>83</v>
      </c>
      <c r="AY190" s="252" t="s">
        <v>264</v>
      </c>
    </row>
    <row r="191" s="13" customFormat="1">
      <c r="A191" s="13"/>
      <c r="B191" s="241"/>
      <c r="C191" s="242"/>
      <c r="D191" s="243" t="s">
        <v>273</v>
      </c>
      <c r="E191" s="242"/>
      <c r="F191" s="245" t="s">
        <v>1488</v>
      </c>
      <c r="G191" s="242"/>
      <c r="H191" s="246">
        <v>5.1500000000000004</v>
      </c>
      <c r="I191" s="247"/>
      <c r="J191" s="242"/>
      <c r="K191" s="242"/>
      <c r="L191" s="248"/>
      <c r="M191" s="249"/>
      <c r="N191" s="250"/>
      <c r="O191" s="250"/>
      <c r="P191" s="250"/>
      <c r="Q191" s="250"/>
      <c r="R191" s="250"/>
      <c r="S191" s="250"/>
      <c r="T191" s="251"/>
      <c r="U191" s="13"/>
      <c r="V191" s="13"/>
      <c r="W191" s="13"/>
      <c r="X191" s="13"/>
      <c r="Y191" s="13"/>
      <c r="Z191" s="13"/>
      <c r="AA191" s="13"/>
      <c r="AB191" s="13"/>
      <c r="AC191" s="13"/>
      <c r="AD191" s="13"/>
      <c r="AE191" s="13"/>
      <c r="AT191" s="252" t="s">
        <v>273</v>
      </c>
      <c r="AU191" s="252" t="s">
        <v>85</v>
      </c>
      <c r="AV191" s="13" t="s">
        <v>85</v>
      </c>
      <c r="AW191" s="13" t="s">
        <v>4</v>
      </c>
      <c r="AX191" s="13" t="s">
        <v>83</v>
      </c>
      <c r="AY191" s="252" t="s">
        <v>264</v>
      </c>
    </row>
    <row r="192" s="2" customFormat="1" ht="16.5" customHeight="1">
      <c r="A192" s="39"/>
      <c r="B192" s="40"/>
      <c r="C192" s="228" t="s">
        <v>347</v>
      </c>
      <c r="D192" s="228" t="s">
        <v>266</v>
      </c>
      <c r="E192" s="229" t="s">
        <v>1489</v>
      </c>
      <c r="F192" s="230" t="s">
        <v>1490</v>
      </c>
      <c r="G192" s="231" t="s">
        <v>453</v>
      </c>
      <c r="H192" s="232">
        <v>3</v>
      </c>
      <c r="I192" s="233"/>
      <c r="J192" s="234">
        <f>ROUND(I192*H192,2)</f>
        <v>0</v>
      </c>
      <c r="K192" s="230" t="s">
        <v>1425</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271</v>
      </c>
      <c r="BM192" s="239" t="s">
        <v>1491</v>
      </c>
    </row>
    <row r="193" s="13" customFormat="1">
      <c r="A193" s="13"/>
      <c r="B193" s="241"/>
      <c r="C193" s="242"/>
      <c r="D193" s="243" t="s">
        <v>273</v>
      </c>
      <c r="E193" s="244" t="s">
        <v>1</v>
      </c>
      <c r="F193" s="245" t="s">
        <v>96</v>
      </c>
      <c r="G193" s="242"/>
      <c r="H193" s="246">
        <v>3</v>
      </c>
      <c r="I193" s="247"/>
      <c r="J193" s="242"/>
      <c r="K193" s="242"/>
      <c r="L193" s="248"/>
      <c r="M193" s="249"/>
      <c r="N193" s="250"/>
      <c r="O193" s="250"/>
      <c r="P193" s="250"/>
      <c r="Q193" s="250"/>
      <c r="R193" s="250"/>
      <c r="S193" s="250"/>
      <c r="T193" s="251"/>
      <c r="U193" s="13"/>
      <c r="V193" s="13"/>
      <c r="W193" s="13"/>
      <c r="X193" s="13"/>
      <c r="Y193" s="13"/>
      <c r="Z193" s="13"/>
      <c r="AA193" s="13"/>
      <c r="AB193" s="13"/>
      <c r="AC193" s="13"/>
      <c r="AD193" s="13"/>
      <c r="AE193" s="13"/>
      <c r="AT193" s="252" t="s">
        <v>273</v>
      </c>
      <c r="AU193" s="252" t="s">
        <v>85</v>
      </c>
      <c r="AV193" s="13" t="s">
        <v>85</v>
      </c>
      <c r="AW193" s="13" t="s">
        <v>32</v>
      </c>
      <c r="AX193" s="13" t="s">
        <v>83</v>
      </c>
      <c r="AY193" s="252" t="s">
        <v>264</v>
      </c>
    </row>
    <row r="194" s="2" customFormat="1" ht="16.5" customHeight="1">
      <c r="A194" s="39"/>
      <c r="B194" s="40"/>
      <c r="C194" s="228" t="s">
        <v>351</v>
      </c>
      <c r="D194" s="228" t="s">
        <v>266</v>
      </c>
      <c r="E194" s="229" t="s">
        <v>1492</v>
      </c>
      <c r="F194" s="230" t="s">
        <v>1493</v>
      </c>
      <c r="G194" s="231" t="s">
        <v>453</v>
      </c>
      <c r="H194" s="232">
        <v>86</v>
      </c>
      <c r="I194" s="233"/>
      <c r="J194" s="234">
        <f>ROUND(I194*H194,2)</f>
        <v>0</v>
      </c>
      <c r="K194" s="230" t="s">
        <v>1425</v>
      </c>
      <c r="L194" s="45"/>
      <c r="M194" s="235" t="s">
        <v>1</v>
      </c>
      <c r="N194" s="236" t="s">
        <v>41</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271</v>
      </c>
      <c r="AT194" s="239" t="s">
        <v>266</v>
      </c>
      <c r="AU194" s="239" t="s">
        <v>85</v>
      </c>
      <c r="AY194" s="18" t="s">
        <v>264</v>
      </c>
      <c r="BE194" s="240">
        <f>IF(N194="základní",J194,0)</f>
        <v>0</v>
      </c>
      <c r="BF194" s="240">
        <f>IF(N194="snížená",J194,0)</f>
        <v>0</v>
      </c>
      <c r="BG194" s="240">
        <f>IF(N194="zákl. přenesená",J194,0)</f>
        <v>0</v>
      </c>
      <c r="BH194" s="240">
        <f>IF(N194="sníž. přenesená",J194,0)</f>
        <v>0</v>
      </c>
      <c r="BI194" s="240">
        <f>IF(N194="nulová",J194,0)</f>
        <v>0</v>
      </c>
      <c r="BJ194" s="18" t="s">
        <v>83</v>
      </c>
      <c r="BK194" s="240">
        <f>ROUND(I194*H194,2)</f>
        <v>0</v>
      </c>
      <c r="BL194" s="18" t="s">
        <v>271</v>
      </c>
      <c r="BM194" s="239" t="s">
        <v>1494</v>
      </c>
    </row>
    <row r="195" s="2" customFormat="1">
      <c r="A195" s="39"/>
      <c r="B195" s="40"/>
      <c r="C195" s="41"/>
      <c r="D195" s="243" t="s">
        <v>339</v>
      </c>
      <c r="E195" s="41"/>
      <c r="F195" s="295" t="s">
        <v>1495</v>
      </c>
      <c r="G195" s="41"/>
      <c r="H195" s="41"/>
      <c r="I195" s="296"/>
      <c r="J195" s="41"/>
      <c r="K195" s="41"/>
      <c r="L195" s="45"/>
      <c r="M195" s="297"/>
      <c r="N195" s="298"/>
      <c r="O195" s="92"/>
      <c r="P195" s="92"/>
      <c r="Q195" s="92"/>
      <c r="R195" s="92"/>
      <c r="S195" s="92"/>
      <c r="T195" s="93"/>
      <c r="U195" s="39"/>
      <c r="V195" s="39"/>
      <c r="W195" s="39"/>
      <c r="X195" s="39"/>
      <c r="Y195" s="39"/>
      <c r="Z195" s="39"/>
      <c r="AA195" s="39"/>
      <c r="AB195" s="39"/>
      <c r="AC195" s="39"/>
      <c r="AD195" s="39"/>
      <c r="AE195" s="39"/>
      <c r="AT195" s="18" t="s">
        <v>339</v>
      </c>
      <c r="AU195" s="18" t="s">
        <v>85</v>
      </c>
    </row>
    <row r="196" s="13" customFormat="1">
      <c r="A196" s="13"/>
      <c r="B196" s="241"/>
      <c r="C196" s="242"/>
      <c r="D196" s="243" t="s">
        <v>273</v>
      </c>
      <c r="E196" s="244" t="s">
        <v>1</v>
      </c>
      <c r="F196" s="245" t="s">
        <v>683</v>
      </c>
      <c r="G196" s="242"/>
      <c r="H196" s="246">
        <v>86</v>
      </c>
      <c r="I196" s="247"/>
      <c r="J196" s="242"/>
      <c r="K196" s="242"/>
      <c r="L196" s="248"/>
      <c r="M196" s="249"/>
      <c r="N196" s="250"/>
      <c r="O196" s="250"/>
      <c r="P196" s="250"/>
      <c r="Q196" s="250"/>
      <c r="R196" s="250"/>
      <c r="S196" s="250"/>
      <c r="T196" s="251"/>
      <c r="U196" s="13"/>
      <c r="V196" s="13"/>
      <c r="W196" s="13"/>
      <c r="X196" s="13"/>
      <c r="Y196" s="13"/>
      <c r="Z196" s="13"/>
      <c r="AA196" s="13"/>
      <c r="AB196" s="13"/>
      <c r="AC196" s="13"/>
      <c r="AD196" s="13"/>
      <c r="AE196" s="13"/>
      <c r="AT196" s="252" t="s">
        <v>273</v>
      </c>
      <c r="AU196" s="252" t="s">
        <v>85</v>
      </c>
      <c r="AV196" s="13" t="s">
        <v>85</v>
      </c>
      <c r="AW196" s="13" t="s">
        <v>32</v>
      </c>
      <c r="AX196" s="13" t="s">
        <v>83</v>
      </c>
      <c r="AY196" s="252" t="s">
        <v>264</v>
      </c>
    </row>
    <row r="197" s="2" customFormat="1" ht="16.5" customHeight="1">
      <c r="A197" s="39"/>
      <c r="B197" s="40"/>
      <c r="C197" s="228" t="s">
        <v>358</v>
      </c>
      <c r="D197" s="228" t="s">
        <v>266</v>
      </c>
      <c r="E197" s="229" t="s">
        <v>1496</v>
      </c>
      <c r="F197" s="230" t="s">
        <v>1497</v>
      </c>
      <c r="G197" s="231" t="s">
        <v>420</v>
      </c>
      <c r="H197" s="232">
        <v>2</v>
      </c>
      <c r="I197" s="233"/>
      <c r="J197" s="234">
        <f>ROUND(I197*H197,2)</f>
        <v>0</v>
      </c>
      <c r="K197" s="230" t="s">
        <v>1425</v>
      </c>
      <c r="L197" s="45"/>
      <c r="M197" s="235" t="s">
        <v>1</v>
      </c>
      <c r="N197" s="236" t="s">
        <v>41</v>
      </c>
      <c r="O197" s="92"/>
      <c r="P197" s="237">
        <f>O197*H197</f>
        <v>0</v>
      </c>
      <c r="Q197" s="237">
        <v>0.45937</v>
      </c>
      <c r="R197" s="237">
        <f>Q197*H197</f>
        <v>0.91874</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271</v>
      </c>
      <c r="BM197" s="239" t="s">
        <v>1498</v>
      </c>
    </row>
    <row r="198" s="13" customFormat="1">
      <c r="A198" s="13"/>
      <c r="B198" s="241"/>
      <c r="C198" s="242"/>
      <c r="D198" s="243" t="s">
        <v>273</v>
      </c>
      <c r="E198" s="244" t="s">
        <v>1</v>
      </c>
      <c r="F198" s="245" t="s">
        <v>85</v>
      </c>
      <c r="G198" s="242"/>
      <c r="H198" s="246">
        <v>2</v>
      </c>
      <c r="I198" s="247"/>
      <c r="J198" s="242"/>
      <c r="K198" s="242"/>
      <c r="L198" s="248"/>
      <c r="M198" s="249"/>
      <c r="N198" s="250"/>
      <c r="O198" s="250"/>
      <c r="P198" s="250"/>
      <c r="Q198" s="250"/>
      <c r="R198" s="250"/>
      <c r="S198" s="250"/>
      <c r="T198" s="251"/>
      <c r="U198" s="13"/>
      <c r="V198" s="13"/>
      <c r="W198" s="13"/>
      <c r="X198" s="13"/>
      <c r="Y198" s="13"/>
      <c r="Z198" s="13"/>
      <c r="AA198" s="13"/>
      <c r="AB198" s="13"/>
      <c r="AC198" s="13"/>
      <c r="AD198" s="13"/>
      <c r="AE198" s="13"/>
      <c r="AT198" s="252" t="s">
        <v>273</v>
      </c>
      <c r="AU198" s="252" t="s">
        <v>85</v>
      </c>
      <c r="AV198" s="13" t="s">
        <v>85</v>
      </c>
      <c r="AW198" s="13" t="s">
        <v>32</v>
      </c>
      <c r="AX198" s="13" t="s">
        <v>83</v>
      </c>
      <c r="AY198" s="252" t="s">
        <v>264</v>
      </c>
    </row>
    <row r="199" s="2" customFormat="1" ht="16.5" customHeight="1">
      <c r="A199" s="39"/>
      <c r="B199" s="40"/>
      <c r="C199" s="228" t="s">
        <v>366</v>
      </c>
      <c r="D199" s="228" t="s">
        <v>266</v>
      </c>
      <c r="E199" s="229" t="s">
        <v>1499</v>
      </c>
      <c r="F199" s="230" t="s">
        <v>1500</v>
      </c>
      <c r="G199" s="231" t="s">
        <v>354</v>
      </c>
      <c r="H199" s="232">
        <v>1.2829999999999999</v>
      </c>
      <c r="I199" s="233"/>
      <c r="J199" s="234">
        <f>ROUND(I199*H199,2)</f>
        <v>0</v>
      </c>
      <c r="K199" s="230" t="s">
        <v>1425</v>
      </c>
      <c r="L199" s="45"/>
      <c r="M199" s="235" t="s">
        <v>1</v>
      </c>
      <c r="N199" s="236" t="s">
        <v>41</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351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351</v>
      </c>
      <c r="BM199" s="239" t="s">
        <v>1501</v>
      </c>
    </row>
    <row r="200" s="12" customFormat="1" ht="22.8" customHeight="1">
      <c r="A200" s="12"/>
      <c r="B200" s="212"/>
      <c r="C200" s="213"/>
      <c r="D200" s="214" t="s">
        <v>75</v>
      </c>
      <c r="E200" s="226" t="s">
        <v>309</v>
      </c>
      <c r="F200" s="226" t="s">
        <v>1502</v>
      </c>
      <c r="G200" s="213"/>
      <c r="H200" s="213"/>
      <c r="I200" s="216"/>
      <c r="J200" s="227">
        <f>BK200</f>
        <v>0</v>
      </c>
      <c r="K200" s="213"/>
      <c r="L200" s="218"/>
      <c r="M200" s="219"/>
      <c r="N200" s="220"/>
      <c r="O200" s="220"/>
      <c r="P200" s="221">
        <f>SUM(P201:P207)</f>
        <v>0</v>
      </c>
      <c r="Q200" s="220"/>
      <c r="R200" s="221">
        <f>SUM(R201:R207)</f>
        <v>0.021399999999999999</v>
      </c>
      <c r="S200" s="220"/>
      <c r="T200" s="222">
        <f>SUM(T201:T207)</f>
        <v>0</v>
      </c>
      <c r="U200" s="12"/>
      <c r="V200" s="12"/>
      <c r="W200" s="12"/>
      <c r="X200" s="12"/>
      <c r="Y200" s="12"/>
      <c r="Z200" s="12"/>
      <c r="AA200" s="12"/>
      <c r="AB200" s="12"/>
      <c r="AC200" s="12"/>
      <c r="AD200" s="12"/>
      <c r="AE200" s="12"/>
      <c r="AR200" s="223" t="s">
        <v>83</v>
      </c>
      <c r="AT200" s="224" t="s">
        <v>75</v>
      </c>
      <c r="AU200" s="224" t="s">
        <v>83</v>
      </c>
      <c r="AY200" s="223" t="s">
        <v>264</v>
      </c>
      <c r="BK200" s="225">
        <f>SUM(BK201:BK207)</f>
        <v>0</v>
      </c>
    </row>
    <row r="201" s="2" customFormat="1" ht="16.5" customHeight="1">
      <c r="A201" s="39"/>
      <c r="B201" s="40"/>
      <c r="C201" s="228" t="s">
        <v>373</v>
      </c>
      <c r="D201" s="228" t="s">
        <v>266</v>
      </c>
      <c r="E201" s="229" t="s">
        <v>1503</v>
      </c>
      <c r="F201" s="230" t="s">
        <v>1504</v>
      </c>
      <c r="G201" s="231" t="s">
        <v>420</v>
      </c>
      <c r="H201" s="232">
        <v>20</v>
      </c>
      <c r="I201" s="233"/>
      <c r="J201" s="234">
        <f>ROUND(I201*H201,2)</f>
        <v>0</v>
      </c>
      <c r="K201" s="230" t="s">
        <v>1</v>
      </c>
      <c r="L201" s="45"/>
      <c r="M201" s="235" t="s">
        <v>1</v>
      </c>
      <c r="N201" s="236" t="s">
        <v>41</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271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271</v>
      </c>
      <c r="BM201" s="239" t="s">
        <v>1505</v>
      </c>
    </row>
    <row r="202" s="2" customFormat="1">
      <c r="A202" s="39"/>
      <c r="B202" s="40"/>
      <c r="C202" s="41"/>
      <c r="D202" s="243" t="s">
        <v>339</v>
      </c>
      <c r="E202" s="41"/>
      <c r="F202" s="295" t="s">
        <v>1506</v>
      </c>
      <c r="G202" s="41"/>
      <c r="H202" s="41"/>
      <c r="I202" s="296"/>
      <c r="J202" s="41"/>
      <c r="K202" s="41"/>
      <c r="L202" s="45"/>
      <c r="M202" s="297"/>
      <c r="N202" s="298"/>
      <c r="O202" s="92"/>
      <c r="P202" s="92"/>
      <c r="Q202" s="92"/>
      <c r="R202" s="92"/>
      <c r="S202" s="92"/>
      <c r="T202" s="93"/>
      <c r="U202" s="39"/>
      <c r="V202" s="39"/>
      <c r="W202" s="39"/>
      <c r="X202" s="39"/>
      <c r="Y202" s="39"/>
      <c r="Z202" s="39"/>
      <c r="AA202" s="39"/>
      <c r="AB202" s="39"/>
      <c r="AC202" s="39"/>
      <c r="AD202" s="39"/>
      <c r="AE202" s="39"/>
      <c r="AT202" s="18" t="s">
        <v>339</v>
      </c>
      <c r="AU202" s="18" t="s">
        <v>85</v>
      </c>
    </row>
    <row r="203" s="15" customFormat="1">
      <c r="A203" s="15"/>
      <c r="B203" s="264"/>
      <c r="C203" s="265"/>
      <c r="D203" s="243" t="s">
        <v>273</v>
      </c>
      <c r="E203" s="266" t="s">
        <v>1</v>
      </c>
      <c r="F203" s="267" t="s">
        <v>1507</v>
      </c>
      <c r="G203" s="265"/>
      <c r="H203" s="266" t="s">
        <v>1</v>
      </c>
      <c r="I203" s="268"/>
      <c r="J203" s="265"/>
      <c r="K203" s="265"/>
      <c r="L203" s="269"/>
      <c r="M203" s="270"/>
      <c r="N203" s="271"/>
      <c r="O203" s="271"/>
      <c r="P203" s="271"/>
      <c r="Q203" s="271"/>
      <c r="R203" s="271"/>
      <c r="S203" s="271"/>
      <c r="T203" s="272"/>
      <c r="U203" s="15"/>
      <c r="V203" s="15"/>
      <c r="W203" s="15"/>
      <c r="X203" s="15"/>
      <c r="Y203" s="15"/>
      <c r="Z203" s="15"/>
      <c r="AA203" s="15"/>
      <c r="AB203" s="15"/>
      <c r="AC203" s="15"/>
      <c r="AD203" s="15"/>
      <c r="AE203" s="15"/>
      <c r="AT203" s="273" t="s">
        <v>273</v>
      </c>
      <c r="AU203" s="273" t="s">
        <v>85</v>
      </c>
      <c r="AV203" s="15" t="s">
        <v>83</v>
      </c>
      <c r="AW203" s="15" t="s">
        <v>32</v>
      </c>
      <c r="AX203" s="15" t="s">
        <v>76</v>
      </c>
      <c r="AY203" s="273" t="s">
        <v>264</v>
      </c>
    </row>
    <row r="204" s="13" customFormat="1">
      <c r="A204" s="13"/>
      <c r="B204" s="241"/>
      <c r="C204" s="242"/>
      <c r="D204" s="243" t="s">
        <v>273</v>
      </c>
      <c r="E204" s="244" t="s">
        <v>1</v>
      </c>
      <c r="F204" s="245" t="s">
        <v>377</v>
      </c>
      <c r="G204" s="242"/>
      <c r="H204" s="246">
        <v>20</v>
      </c>
      <c r="I204" s="247"/>
      <c r="J204" s="242"/>
      <c r="K204" s="242"/>
      <c r="L204" s="248"/>
      <c r="M204" s="249"/>
      <c r="N204" s="250"/>
      <c r="O204" s="250"/>
      <c r="P204" s="250"/>
      <c r="Q204" s="250"/>
      <c r="R204" s="250"/>
      <c r="S204" s="250"/>
      <c r="T204" s="251"/>
      <c r="U204" s="13"/>
      <c r="V204" s="13"/>
      <c r="W204" s="13"/>
      <c r="X204" s="13"/>
      <c r="Y204" s="13"/>
      <c r="Z204" s="13"/>
      <c r="AA204" s="13"/>
      <c r="AB204" s="13"/>
      <c r="AC204" s="13"/>
      <c r="AD204" s="13"/>
      <c r="AE204" s="13"/>
      <c r="AT204" s="252" t="s">
        <v>273</v>
      </c>
      <c r="AU204" s="252" t="s">
        <v>85</v>
      </c>
      <c r="AV204" s="13" t="s">
        <v>85</v>
      </c>
      <c r="AW204" s="13" t="s">
        <v>32</v>
      </c>
      <c r="AX204" s="13" t="s">
        <v>83</v>
      </c>
      <c r="AY204" s="252" t="s">
        <v>264</v>
      </c>
    </row>
    <row r="205" s="2" customFormat="1" ht="16.5" customHeight="1">
      <c r="A205" s="39"/>
      <c r="B205" s="40"/>
      <c r="C205" s="274" t="s">
        <v>377</v>
      </c>
      <c r="D205" s="274" t="s">
        <v>310</v>
      </c>
      <c r="E205" s="275" t="s">
        <v>1508</v>
      </c>
      <c r="F205" s="276" t="s">
        <v>1509</v>
      </c>
      <c r="G205" s="277" t="s">
        <v>420</v>
      </c>
      <c r="H205" s="278">
        <v>20</v>
      </c>
      <c r="I205" s="279"/>
      <c r="J205" s="280">
        <f>ROUND(I205*H205,2)</f>
        <v>0</v>
      </c>
      <c r="K205" s="276" t="s">
        <v>1</v>
      </c>
      <c r="L205" s="281"/>
      <c r="M205" s="282" t="s">
        <v>1</v>
      </c>
      <c r="N205" s="283" t="s">
        <v>41</v>
      </c>
      <c r="O205" s="92"/>
      <c r="P205" s="237">
        <f>O205*H205</f>
        <v>0</v>
      </c>
      <c r="Q205" s="237">
        <v>0.00107</v>
      </c>
      <c r="R205" s="237">
        <f>Q205*H205</f>
        <v>0.021399999999999999</v>
      </c>
      <c r="S205" s="237">
        <v>0</v>
      </c>
      <c r="T205" s="238">
        <f>S205*H205</f>
        <v>0</v>
      </c>
      <c r="U205" s="39"/>
      <c r="V205" s="39"/>
      <c r="W205" s="39"/>
      <c r="X205" s="39"/>
      <c r="Y205" s="39"/>
      <c r="Z205" s="39"/>
      <c r="AA205" s="39"/>
      <c r="AB205" s="39"/>
      <c r="AC205" s="39"/>
      <c r="AD205" s="39"/>
      <c r="AE205" s="39"/>
      <c r="AR205" s="239" t="s">
        <v>304</v>
      </c>
      <c r="AT205" s="239" t="s">
        <v>310</v>
      </c>
      <c r="AU205" s="239" t="s">
        <v>85</v>
      </c>
      <c r="AY205" s="18" t="s">
        <v>264</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271</v>
      </c>
      <c r="BM205" s="239" t="s">
        <v>1510</v>
      </c>
    </row>
    <row r="206" s="2" customFormat="1">
      <c r="A206" s="39"/>
      <c r="B206" s="40"/>
      <c r="C206" s="41"/>
      <c r="D206" s="243" t="s">
        <v>339</v>
      </c>
      <c r="E206" s="41"/>
      <c r="F206" s="295" t="s">
        <v>1506</v>
      </c>
      <c r="G206" s="41"/>
      <c r="H206" s="41"/>
      <c r="I206" s="296"/>
      <c r="J206" s="41"/>
      <c r="K206" s="41"/>
      <c r="L206" s="45"/>
      <c r="M206" s="297"/>
      <c r="N206" s="298"/>
      <c r="O206" s="92"/>
      <c r="P206" s="92"/>
      <c r="Q206" s="92"/>
      <c r="R206" s="92"/>
      <c r="S206" s="92"/>
      <c r="T206" s="93"/>
      <c r="U206" s="39"/>
      <c r="V206" s="39"/>
      <c r="W206" s="39"/>
      <c r="X206" s="39"/>
      <c r="Y206" s="39"/>
      <c r="Z206" s="39"/>
      <c r="AA206" s="39"/>
      <c r="AB206" s="39"/>
      <c r="AC206" s="39"/>
      <c r="AD206" s="39"/>
      <c r="AE206" s="39"/>
      <c r="AT206" s="18" t="s">
        <v>339</v>
      </c>
      <c r="AU206" s="18" t="s">
        <v>85</v>
      </c>
    </row>
    <row r="207" s="13" customFormat="1">
      <c r="A207" s="13"/>
      <c r="B207" s="241"/>
      <c r="C207" s="242"/>
      <c r="D207" s="243" t="s">
        <v>273</v>
      </c>
      <c r="E207" s="244" t="s">
        <v>1</v>
      </c>
      <c r="F207" s="245" t="s">
        <v>377</v>
      </c>
      <c r="G207" s="242"/>
      <c r="H207" s="246">
        <v>20</v>
      </c>
      <c r="I207" s="247"/>
      <c r="J207" s="242"/>
      <c r="K207" s="242"/>
      <c r="L207" s="248"/>
      <c r="M207" s="249"/>
      <c r="N207" s="250"/>
      <c r="O207" s="250"/>
      <c r="P207" s="250"/>
      <c r="Q207" s="250"/>
      <c r="R207" s="250"/>
      <c r="S207" s="250"/>
      <c r="T207" s="251"/>
      <c r="U207" s="13"/>
      <c r="V207" s="13"/>
      <c r="W207" s="13"/>
      <c r="X207" s="13"/>
      <c r="Y207" s="13"/>
      <c r="Z207" s="13"/>
      <c r="AA207" s="13"/>
      <c r="AB207" s="13"/>
      <c r="AC207" s="13"/>
      <c r="AD207" s="13"/>
      <c r="AE207" s="13"/>
      <c r="AT207" s="252" t="s">
        <v>273</v>
      </c>
      <c r="AU207" s="252" t="s">
        <v>85</v>
      </c>
      <c r="AV207" s="13" t="s">
        <v>85</v>
      </c>
      <c r="AW207" s="13" t="s">
        <v>32</v>
      </c>
      <c r="AX207" s="13" t="s">
        <v>83</v>
      </c>
      <c r="AY207" s="252" t="s">
        <v>264</v>
      </c>
    </row>
    <row r="208" s="12" customFormat="1" ht="22.8" customHeight="1">
      <c r="A208" s="12"/>
      <c r="B208" s="212"/>
      <c r="C208" s="213"/>
      <c r="D208" s="214" t="s">
        <v>75</v>
      </c>
      <c r="E208" s="226" t="s">
        <v>1511</v>
      </c>
      <c r="F208" s="226" t="s">
        <v>1512</v>
      </c>
      <c r="G208" s="213"/>
      <c r="H208" s="213"/>
      <c r="I208" s="216"/>
      <c r="J208" s="227">
        <f>BK208</f>
        <v>0</v>
      </c>
      <c r="K208" s="213"/>
      <c r="L208" s="218"/>
      <c r="M208" s="219"/>
      <c r="N208" s="220"/>
      <c r="O208" s="220"/>
      <c r="P208" s="221">
        <f>SUM(P209:P214)</f>
        <v>0</v>
      </c>
      <c r="Q208" s="220"/>
      <c r="R208" s="221">
        <f>SUM(R209:R214)</f>
        <v>0</v>
      </c>
      <c r="S208" s="220"/>
      <c r="T208" s="222">
        <f>SUM(T209:T214)</f>
        <v>0</v>
      </c>
      <c r="U208" s="12"/>
      <c r="V208" s="12"/>
      <c r="W208" s="12"/>
      <c r="X208" s="12"/>
      <c r="Y208" s="12"/>
      <c r="Z208" s="12"/>
      <c r="AA208" s="12"/>
      <c r="AB208" s="12"/>
      <c r="AC208" s="12"/>
      <c r="AD208" s="12"/>
      <c r="AE208" s="12"/>
      <c r="AR208" s="223" t="s">
        <v>83</v>
      </c>
      <c r="AT208" s="224" t="s">
        <v>75</v>
      </c>
      <c r="AU208" s="224" t="s">
        <v>83</v>
      </c>
      <c r="AY208" s="223" t="s">
        <v>264</v>
      </c>
      <c r="BK208" s="225">
        <f>SUM(BK209:BK214)</f>
        <v>0</v>
      </c>
    </row>
    <row r="209" s="2" customFormat="1" ht="16.5" customHeight="1">
      <c r="A209" s="39"/>
      <c r="B209" s="40"/>
      <c r="C209" s="228" t="s">
        <v>7</v>
      </c>
      <c r="D209" s="228" t="s">
        <v>266</v>
      </c>
      <c r="E209" s="229" t="s">
        <v>1513</v>
      </c>
      <c r="F209" s="230" t="s">
        <v>1514</v>
      </c>
      <c r="G209" s="231" t="s">
        <v>354</v>
      </c>
      <c r="H209" s="232">
        <v>979</v>
      </c>
      <c r="I209" s="233"/>
      <c r="J209" s="234">
        <f>ROUND(I209*H209,2)</f>
        <v>0</v>
      </c>
      <c r="K209" s="230" t="s">
        <v>1425</v>
      </c>
      <c r="L209" s="45"/>
      <c r="M209" s="235" t="s">
        <v>1</v>
      </c>
      <c r="N209" s="236" t="s">
        <v>41</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271</v>
      </c>
      <c r="AT209" s="239" t="s">
        <v>266</v>
      </c>
      <c r="AU209" s="239" t="s">
        <v>85</v>
      </c>
      <c r="AY209" s="18" t="s">
        <v>264</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271</v>
      </c>
      <c r="BM209" s="239" t="s">
        <v>1515</v>
      </c>
    </row>
    <row r="210" s="2" customFormat="1">
      <c r="A210" s="39"/>
      <c r="B210" s="40"/>
      <c r="C210" s="41"/>
      <c r="D210" s="243" t="s">
        <v>339</v>
      </c>
      <c r="E210" s="41"/>
      <c r="F210" s="295" t="s">
        <v>1516</v>
      </c>
      <c r="G210" s="41"/>
      <c r="H210" s="41"/>
      <c r="I210" s="296"/>
      <c r="J210" s="41"/>
      <c r="K210" s="41"/>
      <c r="L210" s="45"/>
      <c r="M210" s="297"/>
      <c r="N210" s="298"/>
      <c r="O210" s="92"/>
      <c r="P210" s="92"/>
      <c r="Q210" s="92"/>
      <c r="R210" s="92"/>
      <c r="S210" s="92"/>
      <c r="T210" s="93"/>
      <c r="U210" s="39"/>
      <c r="V210" s="39"/>
      <c r="W210" s="39"/>
      <c r="X210" s="39"/>
      <c r="Y210" s="39"/>
      <c r="Z210" s="39"/>
      <c r="AA210" s="39"/>
      <c r="AB210" s="39"/>
      <c r="AC210" s="39"/>
      <c r="AD210" s="39"/>
      <c r="AE210" s="39"/>
      <c r="AT210" s="18" t="s">
        <v>339</v>
      </c>
      <c r="AU210" s="18" t="s">
        <v>85</v>
      </c>
    </row>
    <row r="211" s="13" customFormat="1">
      <c r="A211" s="13"/>
      <c r="B211" s="241"/>
      <c r="C211" s="242"/>
      <c r="D211" s="243" t="s">
        <v>273</v>
      </c>
      <c r="E211" s="244" t="s">
        <v>1</v>
      </c>
      <c r="F211" s="245" t="s">
        <v>1517</v>
      </c>
      <c r="G211" s="242"/>
      <c r="H211" s="246">
        <v>979</v>
      </c>
      <c r="I211" s="247"/>
      <c r="J211" s="242"/>
      <c r="K211" s="242"/>
      <c r="L211" s="248"/>
      <c r="M211" s="249"/>
      <c r="N211" s="250"/>
      <c r="O211" s="250"/>
      <c r="P211" s="250"/>
      <c r="Q211" s="250"/>
      <c r="R211" s="250"/>
      <c r="S211" s="250"/>
      <c r="T211" s="251"/>
      <c r="U211" s="13"/>
      <c r="V211" s="13"/>
      <c r="W211" s="13"/>
      <c r="X211" s="13"/>
      <c r="Y211" s="13"/>
      <c r="Z211" s="13"/>
      <c r="AA211" s="13"/>
      <c r="AB211" s="13"/>
      <c r="AC211" s="13"/>
      <c r="AD211" s="13"/>
      <c r="AE211" s="13"/>
      <c r="AT211" s="252" t="s">
        <v>273</v>
      </c>
      <c r="AU211" s="252" t="s">
        <v>85</v>
      </c>
      <c r="AV211" s="13" t="s">
        <v>85</v>
      </c>
      <c r="AW211" s="13" t="s">
        <v>32</v>
      </c>
      <c r="AX211" s="13" t="s">
        <v>83</v>
      </c>
      <c r="AY211" s="252" t="s">
        <v>264</v>
      </c>
    </row>
    <row r="212" s="2" customFormat="1" ht="24.15" customHeight="1">
      <c r="A212" s="39"/>
      <c r="B212" s="40"/>
      <c r="C212" s="228" t="s">
        <v>386</v>
      </c>
      <c r="D212" s="228" t="s">
        <v>266</v>
      </c>
      <c r="E212" s="229" t="s">
        <v>1518</v>
      </c>
      <c r="F212" s="230" t="s">
        <v>1519</v>
      </c>
      <c r="G212" s="231" t="s">
        <v>354</v>
      </c>
      <c r="H212" s="232">
        <v>97.900000000000006</v>
      </c>
      <c r="I212" s="233"/>
      <c r="J212" s="234">
        <f>ROUND(I212*H212,2)</f>
        <v>0</v>
      </c>
      <c r="K212" s="230" t="s">
        <v>1425</v>
      </c>
      <c r="L212" s="45"/>
      <c r="M212" s="235" t="s">
        <v>1</v>
      </c>
      <c r="N212" s="236" t="s">
        <v>41</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271</v>
      </c>
      <c r="AT212" s="239" t="s">
        <v>266</v>
      </c>
      <c r="AU212" s="239" t="s">
        <v>85</v>
      </c>
      <c r="AY212" s="18" t="s">
        <v>264</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271</v>
      </c>
      <c r="BM212" s="239" t="s">
        <v>1520</v>
      </c>
    </row>
    <row r="213" s="15" customFormat="1">
      <c r="A213" s="15"/>
      <c r="B213" s="264"/>
      <c r="C213" s="265"/>
      <c r="D213" s="243" t="s">
        <v>273</v>
      </c>
      <c r="E213" s="266" t="s">
        <v>1</v>
      </c>
      <c r="F213" s="267" t="s">
        <v>1521</v>
      </c>
      <c r="G213" s="265"/>
      <c r="H213" s="266" t="s">
        <v>1</v>
      </c>
      <c r="I213" s="268"/>
      <c r="J213" s="265"/>
      <c r="K213" s="265"/>
      <c r="L213" s="269"/>
      <c r="M213" s="270"/>
      <c r="N213" s="271"/>
      <c r="O213" s="271"/>
      <c r="P213" s="271"/>
      <c r="Q213" s="271"/>
      <c r="R213" s="271"/>
      <c r="S213" s="271"/>
      <c r="T213" s="272"/>
      <c r="U213" s="15"/>
      <c r="V213" s="15"/>
      <c r="W213" s="15"/>
      <c r="X213" s="15"/>
      <c r="Y213" s="15"/>
      <c r="Z213" s="15"/>
      <c r="AA213" s="15"/>
      <c r="AB213" s="15"/>
      <c r="AC213" s="15"/>
      <c r="AD213" s="15"/>
      <c r="AE213" s="15"/>
      <c r="AT213" s="273" t="s">
        <v>273</v>
      </c>
      <c r="AU213" s="273" t="s">
        <v>85</v>
      </c>
      <c r="AV213" s="15" t="s">
        <v>83</v>
      </c>
      <c r="AW213" s="15" t="s">
        <v>32</v>
      </c>
      <c r="AX213" s="15" t="s">
        <v>76</v>
      </c>
      <c r="AY213" s="273" t="s">
        <v>264</v>
      </c>
    </row>
    <row r="214" s="13" customFormat="1">
      <c r="A214" s="13"/>
      <c r="B214" s="241"/>
      <c r="C214" s="242"/>
      <c r="D214" s="243" t="s">
        <v>273</v>
      </c>
      <c r="E214" s="244" t="s">
        <v>1</v>
      </c>
      <c r="F214" s="245" t="s">
        <v>1522</v>
      </c>
      <c r="G214" s="242"/>
      <c r="H214" s="246">
        <v>97.900000000000006</v>
      </c>
      <c r="I214" s="247"/>
      <c r="J214" s="242"/>
      <c r="K214" s="242"/>
      <c r="L214" s="248"/>
      <c r="M214" s="249"/>
      <c r="N214" s="250"/>
      <c r="O214" s="250"/>
      <c r="P214" s="250"/>
      <c r="Q214" s="250"/>
      <c r="R214" s="250"/>
      <c r="S214" s="250"/>
      <c r="T214" s="251"/>
      <c r="U214" s="13"/>
      <c r="V214" s="13"/>
      <c r="W214" s="13"/>
      <c r="X214" s="13"/>
      <c r="Y214" s="13"/>
      <c r="Z214" s="13"/>
      <c r="AA214" s="13"/>
      <c r="AB214" s="13"/>
      <c r="AC214" s="13"/>
      <c r="AD214" s="13"/>
      <c r="AE214" s="13"/>
      <c r="AT214" s="252" t="s">
        <v>273</v>
      </c>
      <c r="AU214" s="252" t="s">
        <v>85</v>
      </c>
      <c r="AV214" s="13" t="s">
        <v>85</v>
      </c>
      <c r="AW214" s="13" t="s">
        <v>32</v>
      </c>
      <c r="AX214" s="13" t="s">
        <v>83</v>
      </c>
      <c r="AY214" s="252" t="s">
        <v>264</v>
      </c>
    </row>
    <row r="215" s="12" customFormat="1" ht="25.92" customHeight="1">
      <c r="A215" s="12"/>
      <c r="B215" s="212"/>
      <c r="C215" s="213"/>
      <c r="D215" s="214" t="s">
        <v>75</v>
      </c>
      <c r="E215" s="215" t="s">
        <v>792</v>
      </c>
      <c r="F215" s="215" t="s">
        <v>793</v>
      </c>
      <c r="G215" s="213"/>
      <c r="H215" s="213"/>
      <c r="I215" s="216"/>
      <c r="J215" s="217">
        <f>BK215</f>
        <v>0</v>
      </c>
      <c r="K215" s="213"/>
      <c r="L215" s="218"/>
      <c r="M215" s="219"/>
      <c r="N215" s="220"/>
      <c r="O215" s="220"/>
      <c r="P215" s="221">
        <f>P216+P271+P327+P331+P422+P442+P445+P450</f>
        <v>0</v>
      </c>
      <c r="Q215" s="220"/>
      <c r="R215" s="221">
        <f>R216+R271+R327+R331+R422+R442+R445+R450</f>
        <v>0.7823</v>
      </c>
      <c r="S215" s="220"/>
      <c r="T215" s="222">
        <f>T216+T271+T327+T331+T422+T442+T445+T450</f>
        <v>0</v>
      </c>
      <c r="U215" s="12"/>
      <c r="V215" s="12"/>
      <c r="W215" s="12"/>
      <c r="X215" s="12"/>
      <c r="Y215" s="12"/>
      <c r="Z215" s="12"/>
      <c r="AA215" s="12"/>
      <c r="AB215" s="12"/>
      <c r="AC215" s="12"/>
      <c r="AD215" s="12"/>
      <c r="AE215" s="12"/>
      <c r="AR215" s="223" t="s">
        <v>85</v>
      </c>
      <c r="AT215" s="224" t="s">
        <v>75</v>
      </c>
      <c r="AU215" s="224" t="s">
        <v>76</v>
      </c>
      <c r="AY215" s="223" t="s">
        <v>264</v>
      </c>
      <c r="BK215" s="225">
        <f>BK216+BK271+BK327+BK331+BK422+BK442+BK445+BK450</f>
        <v>0</v>
      </c>
    </row>
    <row r="216" s="12" customFormat="1" ht="22.8" customHeight="1">
      <c r="A216" s="12"/>
      <c r="B216" s="212"/>
      <c r="C216" s="213"/>
      <c r="D216" s="214" t="s">
        <v>75</v>
      </c>
      <c r="E216" s="226" t="s">
        <v>1523</v>
      </c>
      <c r="F216" s="226" t="s">
        <v>1524</v>
      </c>
      <c r="G216" s="213"/>
      <c r="H216" s="213"/>
      <c r="I216" s="216"/>
      <c r="J216" s="227">
        <f>BK216</f>
        <v>0</v>
      </c>
      <c r="K216" s="213"/>
      <c r="L216" s="218"/>
      <c r="M216" s="219"/>
      <c r="N216" s="220"/>
      <c r="O216" s="220"/>
      <c r="P216" s="221">
        <f>SUM(P217:P270)</f>
        <v>0</v>
      </c>
      <c r="Q216" s="220"/>
      <c r="R216" s="221">
        <f>SUM(R217:R270)</f>
        <v>0.097699999999999995</v>
      </c>
      <c r="S216" s="220"/>
      <c r="T216" s="222">
        <f>SUM(T217:T270)</f>
        <v>0</v>
      </c>
      <c r="U216" s="12"/>
      <c r="V216" s="12"/>
      <c r="W216" s="12"/>
      <c r="X216" s="12"/>
      <c r="Y216" s="12"/>
      <c r="Z216" s="12"/>
      <c r="AA216" s="12"/>
      <c r="AB216" s="12"/>
      <c r="AC216" s="12"/>
      <c r="AD216" s="12"/>
      <c r="AE216" s="12"/>
      <c r="AR216" s="223" t="s">
        <v>85</v>
      </c>
      <c r="AT216" s="224" t="s">
        <v>75</v>
      </c>
      <c r="AU216" s="224" t="s">
        <v>83</v>
      </c>
      <c r="AY216" s="223" t="s">
        <v>264</v>
      </c>
      <c r="BK216" s="225">
        <f>SUM(BK217:BK270)</f>
        <v>0</v>
      </c>
    </row>
    <row r="217" s="2" customFormat="1" ht="16.5" customHeight="1">
      <c r="A217" s="39"/>
      <c r="B217" s="40"/>
      <c r="C217" s="228" t="s">
        <v>391</v>
      </c>
      <c r="D217" s="228" t="s">
        <v>266</v>
      </c>
      <c r="E217" s="229" t="s">
        <v>1525</v>
      </c>
      <c r="F217" s="230" t="s">
        <v>1526</v>
      </c>
      <c r="G217" s="231" t="s">
        <v>453</v>
      </c>
      <c r="H217" s="232">
        <v>10</v>
      </c>
      <c r="I217" s="233"/>
      <c r="J217" s="234">
        <f>ROUND(I217*H217,2)</f>
        <v>0</v>
      </c>
      <c r="K217" s="230" t="s">
        <v>1425</v>
      </c>
      <c r="L217" s="45"/>
      <c r="M217" s="235" t="s">
        <v>1</v>
      </c>
      <c r="N217" s="236" t="s">
        <v>41</v>
      </c>
      <c r="O217" s="92"/>
      <c r="P217" s="237">
        <f>O217*H217</f>
        <v>0</v>
      </c>
      <c r="Q217" s="237">
        <v>0.00059000000000000003</v>
      </c>
      <c r="R217" s="237">
        <f>Q217*H217</f>
        <v>0.0059000000000000007</v>
      </c>
      <c r="S217" s="237">
        <v>0</v>
      </c>
      <c r="T217" s="238">
        <f>S217*H217</f>
        <v>0</v>
      </c>
      <c r="U217" s="39"/>
      <c r="V217" s="39"/>
      <c r="W217" s="39"/>
      <c r="X217" s="39"/>
      <c r="Y217" s="39"/>
      <c r="Z217" s="39"/>
      <c r="AA217" s="39"/>
      <c r="AB217" s="39"/>
      <c r="AC217" s="39"/>
      <c r="AD217" s="39"/>
      <c r="AE217" s="39"/>
      <c r="AR217" s="239" t="s">
        <v>351</v>
      </c>
      <c r="AT217" s="239" t="s">
        <v>266</v>
      </c>
      <c r="AU217" s="239" t="s">
        <v>85</v>
      </c>
      <c r="AY217" s="18" t="s">
        <v>264</v>
      </c>
      <c r="BE217" s="240">
        <f>IF(N217="základní",J217,0)</f>
        <v>0</v>
      </c>
      <c r="BF217" s="240">
        <f>IF(N217="snížená",J217,0)</f>
        <v>0</v>
      </c>
      <c r="BG217" s="240">
        <f>IF(N217="zákl. přenesená",J217,0)</f>
        <v>0</v>
      </c>
      <c r="BH217" s="240">
        <f>IF(N217="sníž. přenesená",J217,0)</f>
        <v>0</v>
      </c>
      <c r="BI217" s="240">
        <f>IF(N217="nulová",J217,0)</f>
        <v>0</v>
      </c>
      <c r="BJ217" s="18" t="s">
        <v>83</v>
      </c>
      <c r="BK217" s="240">
        <f>ROUND(I217*H217,2)</f>
        <v>0</v>
      </c>
      <c r="BL217" s="18" t="s">
        <v>351</v>
      </c>
      <c r="BM217" s="239" t="s">
        <v>1527</v>
      </c>
    </row>
    <row r="218" s="2" customFormat="1">
      <c r="A218" s="39"/>
      <c r="B218" s="40"/>
      <c r="C218" s="41"/>
      <c r="D218" s="243" t="s">
        <v>339</v>
      </c>
      <c r="E218" s="41"/>
      <c r="F218" s="295" t="s">
        <v>1528</v>
      </c>
      <c r="G218" s="41"/>
      <c r="H218" s="41"/>
      <c r="I218" s="296"/>
      <c r="J218" s="41"/>
      <c r="K218" s="41"/>
      <c r="L218" s="45"/>
      <c r="M218" s="297"/>
      <c r="N218" s="298"/>
      <c r="O218" s="92"/>
      <c r="P218" s="92"/>
      <c r="Q218" s="92"/>
      <c r="R218" s="92"/>
      <c r="S218" s="92"/>
      <c r="T218" s="93"/>
      <c r="U218" s="39"/>
      <c r="V218" s="39"/>
      <c r="W218" s="39"/>
      <c r="X218" s="39"/>
      <c r="Y218" s="39"/>
      <c r="Z218" s="39"/>
      <c r="AA218" s="39"/>
      <c r="AB218" s="39"/>
      <c r="AC218" s="39"/>
      <c r="AD218" s="39"/>
      <c r="AE218" s="39"/>
      <c r="AT218" s="18" t="s">
        <v>339</v>
      </c>
      <c r="AU218" s="18" t="s">
        <v>85</v>
      </c>
    </row>
    <row r="219" s="13" customFormat="1">
      <c r="A219" s="13"/>
      <c r="B219" s="241"/>
      <c r="C219" s="242"/>
      <c r="D219" s="243" t="s">
        <v>273</v>
      </c>
      <c r="E219" s="244" t="s">
        <v>1</v>
      </c>
      <c r="F219" s="245" t="s">
        <v>315</v>
      </c>
      <c r="G219" s="242"/>
      <c r="H219" s="246">
        <v>10</v>
      </c>
      <c r="I219" s="247"/>
      <c r="J219" s="242"/>
      <c r="K219" s="242"/>
      <c r="L219" s="248"/>
      <c r="M219" s="249"/>
      <c r="N219" s="250"/>
      <c r="O219" s="250"/>
      <c r="P219" s="250"/>
      <c r="Q219" s="250"/>
      <c r="R219" s="250"/>
      <c r="S219" s="250"/>
      <c r="T219" s="251"/>
      <c r="U219" s="13"/>
      <c r="V219" s="13"/>
      <c r="W219" s="13"/>
      <c r="X219" s="13"/>
      <c r="Y219" s="13"/>
      <c r="Z219" s="13"/>
      <c r="AA219" s="13"/>
      <c r="AB219" s="13"/>
      <c r="AC219" s="13"/>
      <c r="AD219" s="13"/>
      <c r="AE219" s="13"/>
      <c r="AT219" s="252" t="s">
        <v>273</v>
      </c>
      <c r="AU219" s="252" t="s">
        <v>85</v>
      </c>
      <c r="AV219" s="13" t="s">
        <v>85</v>
      </c>
      <c r="AW219" s="13" t="s">
        <v>32</v>
      </c>
      <c r="AX219" s="13" t="s">
        <v>83</v>
      </c>
      <c r="AY219" s="252" t="s">
        <v>264</v>
      </c>
    </row>
    <row r="220" s="2" customFormat="1" ht="21.75" customHeight="1">
      <c r="A220" s="39"/>
      <c r="B220" s="40"/>
      <c r="C220" s="274" t="s">
        <v>395</v>
      </c>
      <c r="D220" s="274" t="s">
        <v>310</v>
      </c>
      <c r="E220" s="275" t="s">
        <v>1529</v>
      </c>
      <c r="F220" s="276" t="s">
        <v>1530</v>
      </c>
      <c r="G220" s="277" t="s">
        <v>420</v>
      </c>
      <c r="H220" s="278">
        <v>1</v>
      </c>
      <c r="I220" s="279"/>
      <c r="J220" s="280">
        <f>ROUND(I220*H220,2)</f>
        <v>0</v>
      </c>
      <c r="K220" s="276" t="s">
        <v>1425</v>
      </c>
      <c r="L220" s="281"/>
      <c r="M220" s="282" t="s">
        <v>1</v>
      </c>
      <c r="N220" s="283" t="s">
        <v>41</v>
      </c>
      <c r="O220" s="92"/>
      <c r="P220" s="237">
        <f>O220*H220</f>
        <v>0</v>
      </c>
      <c r="Q220" s="237">
        <v>0.00029999999999999997</v>
      </c>
      <c r="R220" s="237">
        <f>Q220*H220</f>
        <v>0.00029999999999999997</v>
      </c>
      <c r="S220" s="237">
        <v>0</v>
      </c>
      <c r="T220" s="238">
        <f>S220*H220</f>
        <v>0</v>
      </c>
      <c r="U220" s="39"/>
      <c r="V220" s="39"/>
      <c r="W220" s="39"/>
      <c r="X220" s="39"/>
      <c r="Y220" s="39"/>
      <c r="Z220" s="39"/>
      <c r="AA220" s="39"/>
      <c r="AB220" s="39"/>
      <c r="AC220" s="39"/>
      <c r="AD220" s="39"/>
      <c r="AE220" s="39"/>
      <c r="AR220" s="239" t="s">
        <v>434</v>
      </c>
      <c r="AT220" s="239" t="s">
        <v>310</v>
      </c>
      <c r="AU220" s="239" t="s">
        <v>85</v>
      </c>
      <c r="AY220" s="18" t="s">
        <v>264</v>
      </c>
      <c r="BE220" s="240">
        <f>IF(N220="základní",J220,0)</f>
        <v>0</v>
      </c>
      <c r="BF220" s="240">
        <f>IF(N220="snížená",J220,0)</f>
        <v>0</v>
      </c>
      <c r="BG220" s="240">
        <f>IF(N220="zákl. přenesená",J220,0)</f>
        <v>0</v>
      </c>
      <c r="BH220" s="240">
        <f>IF(N220="sníž. přenesená",J220,0)</f>
        <v>0</v>
      </c>
      <c r="BI220" s="240">
        <f>IF(N220="nulová",J220,0)</f>
        <v>0</v>
      </c>
      <c r="BJ220" s="18" t="s">
        <v>83</v>
      </c>
      <c r="BK220" s="240">
        <f>ROUND(I220*H220,2)</f>
        <v>0</v>
      </c>
      <c r="BL220" s="18" t="s">
        <v>351</v>
      </c>
      <c r="BM220" s="239" t="s">
        <v>1531</v>
      </c>
    </row>
    <row r="221" s="2" customFormat="1">
      <c r="A221" s="39"/>
      <c r="B221" s="40"/>
      <c r="C221" s="41"/>
      <c r="D221" s="243" t="s">
        <v>339</v>
      </c>
      <c r="E221" s="41"/>
      <c r="F221" s="295" t="s">
        <v>1532</v>
      </c>
      <c r="G221" s="41"/>
      <c r="H221" s="41"/>
      <c r="I221" s="296"/>
      <c r="J221" s="41"/>
      <c r="K221" s="41"/>
      <c r="L221" s="45"/>
      <c r="M221" s="297"/>
      <c r="N221" s="298"/>
      <c r="O221" s="92"/>
      <c r="P221" s="92"/>
      <c r="Q221" s="92"/>
      <c r="R221" s="92"/>
      <c r="S221" s="92"/>
      <c r="T221" s="93"/>
      <c r="U221" s="39"/>
      <c r="V221" s="39"/>
      <c r="W221" s="39"/>
      <c r="X221" s="39"/>
      <c r="Y221" s="39"/>
      <c r="Z221" s="39"/>
      <c r="AA221" s="39"/>
      <c r="AB221" s="39"/>
      <c r="AC221" s="39"/>
      <c r="AD221" s="39"/>
      <c r="AE221" s="39"/>
      <c r="AT221" s="18" t="s">
        <v>339</v>
      </c>
      <c r="AU221" s="18" t="s">
        <v>85</v>
      </c>
    </row>
    <row r="222" s="13" customFormat="1">
      <c r="A222" s="13"/>
      <c r="B222" s="241"/>
      <c r="C222" s="242"/>
      <c r="D222" s="243" t="s">
        <v>273</v>
      </c>
      <c r="E222" s="244" t="s">
        <v>1</v>
      </c>
      <c r="F222" s="245" t="s">
        <v>83</v>
      </c>
      <c r="G222" s="242"/>
      <c r="H222" s="246">
        <v>1</v>
      </c>
      <c r="I222" s="247"/>
      <c r="J222" s="242"/>
      <c r="K222" s="242"/>
      <c r="L222" s="248"/>
      <c r="M222" s="249"/>
      <c r="N222" s="250"/>
      <c r="O222" s="250"/>
      <c r="P222" s="250"/>
      <c r="Q222" s="250"/>
      <c r="R222" s="250"/>
      <c r="S222" s="250"/>
      <c r="T222" s="251"/>
      <c r="U222" s="13"/>
      <c r="V222" s="13"/>
      <c r="W222" s="13"/>
      <c r="X222" s="13"/>
      <c r="Y222" s="13"/>
      <c r="Z222" s="13"/>
      <c r="AA222" s="13"/>
      <c r="AB222" s="13"/>
      <c r="AC222" s="13"/>
      <c r="AD222" s="13"/>
      <c r="AE222" s="13"/>
      <c r="AT222" s="252" t="s">
        <v>273</v>
      </c>
      <c r="AU222" s="252" t="s">
        <v>85</v>
      </c>
      <c r="AV222" s="13" t="s">
        <v>85</v>
      </c>
      <c r="AW222" s="13" t="s">
        <v>32</v>
      </c>
      <c r="AX222" s="13" t="s">
        <v>83</v>
      </c>
      <c r="AY222" s="252" t="s">
        <v>264</v>
      </c>
    </row>
    <row r="223" s="2" customFormat="1" ht="16.5" customHeight="1">
      <c r="A223" s="39"/>
      <c r="B223" s="40"/>
      <c r="C223" s="274" t="s">
        <v>401</v>
      </c>
      <c r="D223" s="274" t="s">
        <v>310</v>
      </c>
      <c r="E223" s="275" t="s">
        <v>1533</v>
      </c>
      <c r="F223" s="276" t="s">
        <v>1534</v>
      </c>
      <c r="G223" s="277" t="s">
        <v>420</v>
      </c>
      <c r="H223" s="278">
        <v>1</v>
      </c>
      <c r="I223" s="279"/>
      <c r="J223" s="280">
        <f>ROUND(I223*H223,2)</f>
        <v>0</v>
      </c>
      <c r="K223" s="276" t="s">
        <v>1425</v>
      </c>
      <c r="L223" s="281"/>
      <c r="M223" s="282" t="s">
        <v>1</v>
      </c>
      <c r="N223" s="283" t="s">
        <v>41</v>
      </c>
      <c r="O223" s="92"/>
      <c r="P223" s="237">
        <f>O223*H223</f>
        <v>0</v>
      </c>
      <c r="Q223" s="237">
        <v>0.00029999999999999997</v>
      </c>
      <c r="R223" s="237">
        <f>Q223*H223</f>
        <v>0.00029999999999999997</v>
      </c>
      <c r="S223" s="237">
        <v>0</v>
      </c>
      <c r="T223" s="238">
        <f>S223*H223</f>
        <v>0</v>
      </c>
      <c r="U223" s="39"/>
      <c r="V223" s="39"/>
      <c r="W223" s="39"/>
      <c r="X223" s="39"/>
      <c r="Y223" s="39"/>
      <c r="Z223" s="39"/>
      <c r="AA223" s="39"/>
      <c r="AB223" s="39"/>
      <c r="AC223" s="39"/>
      <c r="AD223" s="39"/>
      <c r="AE223" s="39"/>
      <c r="AR223" s="239" t="s">
        <v>434</v>
      </c>
      <c r="AT223" s="239" t="s">
        <v>310</v>
      </c>
      <c r="AU223" s="239" t="s">
        <v>85</v>
      </c>
      <c r="AY223" s="18" t="s">
        <v>264</v>
      </c>
      <c r="BE223" s="240">
        <f>IF(N223="základní",J223,0)</f>
        <v>0</v>
      </c>
      <c r="BF223" s="240">
        <f>IF(N223="snížená",J223,0)</f>
        <v>0</v>
      </c>
      <c r="BG223" s="240">
        <f>IF(N223="zákl. přenesená",J223,0)</f>
        <v>0</v>
      </c>
      <c r="BH223" s="240">
        <f>IF(N223="sníž. přenesená",J223,0)</f>
        <v>0</v>
      </c>
      <c r="BI223" s="240">
        <f>IF(N223="nulová",J223,0)</f>
        <v>0</v>
      </c>
      <c r="BJ223" s="18" t="s">
        <v>83</v>
      </c>
      <c r="BK223" s="240">
        <f>ROUND(I223*H223,2)</f>
        <v>0</v>
      </c>
      <c r="BL223" s="18" t="s">
        <v>351</v>
      </c>
      <c r="BM223" s="239" t="s">
        <v>1535</v>
      </c>
    </row>
    <row r="224" s="13" customFormat="1">
      <c r="A224" s="13"/>
      <c r="B224" s="241"/>
      <c r="C224" s="242"/>
      <c r="D224" s="243" t="s">
        <v>273</v>
      </c>
      <c r="E224" s="244" t="s">
        <v>1</v>
      </c>
      <c r="F224" s="245" t="s">
        <v>83</v>
      </c>
      <c r="G224" s="242"/>
      <c r="H224" s="246">
        <v>1</v>
      </c>
      <c r="I224" s="247"/>
      <c r="J224" s="242"/>
      <c r="K224" s="242"/>
      <c r="L224" s="248"/>
      <c r="M224" s="249"/>
      <c r="N224" s="250"/>
      <c r="O224" s="250"/>
      <c r="P224" s="250"/>
      <c r="Q224" s="250"/>
      <c r="R224" s="250"/>
      <c r="S224" s="250"/>
      <c r="T224" s="251"/>
      <c r="U224" s="13"/>
      <c r="V224" s="13"/>
      <c r="W224" s="13"/>
      <c r="X224" s="13"/>
      <c r="Y224" s="13"/>
      <c r="Z224" s="13"/>
      <c r="AA224" s="13"/>
      <c r="AB224" s="13"/>
      <c r="AC224" s="13"/>
      <c r="AD224" s="13"/>
      <c r="AE224" s="13"/>
      <c r="AT224" s="252" t="s">
        <v>273</v>
      </c>
      <c r="AU224" s="252" t="s">
        <v>85</v>
      </c>
      <c r="AV224" s="13" t="s">
        <v>85</v>
      </c>
      <c r="AW224" s="13" t="s">
        <v>32</v>
      </c>
      <c r="AX224" s="13" t="s">
        <v>83</v>
      </c>
      <c r="AY224" s="252" t="s">
        <v>264</v>
      </c>
    </row>
    <row r="225" s="2" customFormat="1" ht="16.5" customHeight="1">
      <c r="A225" s="39"/>
      <c r="B225" s="40"/>
      <c r="C225" s="228" t="s">
        <v>407</v>
      </c>
      <c r="D225" s="228" t="s">
        <v>266</v>
      </c>
      <c r="E225" s="229" t="s">
        <v>1536</v>
      </c>
      <c r="F225" s="230" t="s">
        <v>1537</v>
      </c>
      <c r="G225" s="231" t="s">
        <v>453</v>
      </c>
      <c r="H225" s="232">
        <v>20</v>
      </c>
      <c r="I225" s="233"/>
      <c r="J225" s="234">
        <f>ROUND(I225*H225,2)</f>
        <v>0</v>
      </c>
      <c r="K225" s="230" t="s">
        <v>1425</v>
      </c>
      <c r="L225" s="45"/>
      <c r="M225" s="235" t="s">
        <v>1</v>
      </c>
      <c r="N225" s="236" t="s">
        <v>41</v>
      </c>
      <c r="O225" s="92"/>
      <c r="P225" s="237">
        <f>O225*H225</f>
        <v>0</v>
      </c>
      <c r="Q225" s="237">
        <v>0.0020100000000000001</v>
      </c>
      <c r="R225" s="237">
        <f>Q225*H225</f>
        <v>0.0402</v>
      </c>
      <c r="S225" s="237">
        <v>0</v>
      </c>
      <c r="T225" s="238">
        <f>S225*H225</f>
        <v>0</v>
      </c>
      <c r="U225" s="39"/>
      <c r="V225" s="39"/>
      <c r="W225" s="39"/>
      <c r="X225" s="39"/>
      <c r="Y225" s="39"/>
      <c r="Z225" s="39"/>
      <c r="AA225" s="39"/>
      <c r="AB225" s="39"/>
      <c r="AC225" s="39"/>
      <c r="AD225" s="39"/>
      <c r="AE225" s="39"/>
      <c r="AR225" s="239" t="s">
        <v>351</v>
      </c>
      <c r="AT225" s="239" t="s">
        <v>266</v>
      </c>
      <c r="AU225" s="239" t="s">
        <v>85</v>
      </c>
      <c r="AY225" s="18" t="s">
        <v>264</v>
      </c>
      <c r="BE225" s="240">
        <f>IF(N225="základní",J225,0)</f>
        <v>0</v>
      </c>
      <c r="BF225" s="240">
        <f>IF(N225="snížená",J225,0)</f>
        <v>0</v>
      </c>
      <c r="BG225" s="240">
        <f>IF(N225="zákl. přenesená",J225,0)</f>
        <v>0</v>
      </c>
      <c r="BH225" s="240">
        <f>IF(N225="sníž. přenesená",J225,0)</f>
        <v>0</v>
      </c>
      <c r="BI225" s="240">
        <f>IF(N225="nulová",J225,0)</f>
        <v>0</v>
      </c>
      <c r="BJ225" s="18" t="s">
        <v>83</v>
      </c>
      <c r="BK225" s="240">
        <f>ROUND(I225*H225,2)</f>
        <v>0</v>
      </c>
      <c r="BL225" s="18" t="s">
        <v>351</v>
      </c>
      <c r="BM225" s="239" t="s">
        <v>1538</v>
      </c>
    </row>
    <row r="226" s="2" customFormat="1">
      <c r="A226" s="39"/>
      <c r="B226" s="40"/>
      <c r="C226" s="41"/>
      <c r="D226" s="243" t="s">
        <v>339</v>
      </c>
      <c r="E226" s="41"/>
      <c r="F226" s="295" t="s">
        <v>1528</v>
      </c>
      <c r="G226" s="41"/>
      <c r="H226" s="41"/>
      <c r="I226" s="296"/>
      <c r="J226" s="41"/>
      <c r="K226" s="41"/>
      <c r="L226" s="45"/>
      <c r="M226" s="297"/>
      <c r="N226" s="298"/>
      <c r="O226" s="92"/>
      <c r="P226" s="92"/>
      <c r="Q226" s="92"/>
      <c r="R226" s="92"/>
      <c r="S226" s="92"/>
      <c r="T226" s="93"/>
      <c r="U226" s="39"/>
      <c r="V226" s="39"/>
      <c r="W226" s="39"/>
      <c r="X226" s="39"/>
      <c r="Y226" s="39"/>
      <c r="Z226" s="39"/>
      <c r="AA226" s="39"/>
      <c r="AB226" s="39"/>
      <c r="AC226" s="39"/>
      <c r="AD226" s="39"/>
      <c r="AE226" s="39"/>
      <c r="AT226" s="18" t="s">
        <v>339</v>
      </c>
      <c r="AU226" s="18" t="s">
        <v>85</v>
      </c>
    </row>
    <row r="227" s="13" customFormat="1">
      <c r="A227" s="13"/>
      <c r="B227" s="241"/>
      <c r="C227" s="242"/>
      <c r="D227" s="243" t="s">
        <v>273</v>
      </c>
      <c r="E227" s="244" t="s">
        <v>1</v>
      </c>
      <c r="F227" s="245" t="s">
        <v>377</v>
      </c>
      <c r="G227" s="242"/>
      <c r="H227" s="246">
        <v>20</v>
      </c>
      <c r="I227" s="247"/>
      <c r="J227" s="242"/>
      <c r="K227" s="242"/>
      <c r="L227" s="248"/>
      <c r="M227" s="249"/>
      <c r="N227" s="250"/>
      <c r="O227" s="250"/>
      <c r="P227" s="250"/>
      <c r="Q227" s="250"/>
      <c r="R227" s="250"/>
      <c r="S227" s="250"/>
      <c r="T227" s="251"/>
      <c r="U227" s="13"/>
      <c r="V227" s="13"/>
      <c r="W227" s="13"/>
      <c r="X227" s="13"/>
      <c r="Y227" s="13"/>
      <c r="Z227" s="13"/>
      <c r="AA227" s="13"/>
      <c r="AB227" s="13"/>
      <c r="AC227" s="13"/>
      <c r="AD227" s="13"/>
      <c r="AE227" s="13"/>
      <c r="AT227" s="252" t="s">
        <v>273</v>
      </c>
      <c r="AU227" s="252" t="s">
        <v>85</v>
      </c>
      <c r="AV227" s="13" t="s">
        <v>85</v>
      </c>
      <c r="AW227" s="13" t="s">
        <v>32</v>
      </c>
      <c r="AX227" s="13" t="s">
        <v>83</v>
      </c>
      <c r="AY227" s="252" t="s">
        <v>264</v>
      </c>
    </row>
    <row r="228" s="2" customFormat="1" ht="21.75" customHeight="1">
      <c r="A228" s="39"/>
      <c r="B228" s="40"/>
      <c r="C228" s="274" t="s">
        <v>412</v>
      </c>
      <c r="D228" s="274" t="s">
        <v>310</v>
      </c>
      <c r="E228" s="275" t="s">
        <v>1539</v>
      </c>
      <c r="F228" s="276" t="s">
        <v>1540</v>
      </c>
      <c r="G228" s="277" t="s">
        <v>420</v>
      </c>
      <c r="H228" s="278">
        <v>6</v>
      </c>
      <c r="I228" s="279"/>
      <c r="J228" s="280">
        <f>ROUND(I228*H228,2)</f>
        <v>0</v>
      </c>
      <c r="K228" s="276" t="s">
        <v>1425</v>
      </c>
      <c r="L228" s="281"/>
      <c r="M228" s="282" t="s">
        <v>1</v>
      </c>
      <c r="N228" s="283" t="s">
        <v>41</v>
      </c>
      <c r="O228" s="92"/>
      <c r="P228" s="237">
        <f>O228*H228</f>
        <v>0</v>
      </c>
      <c r="Q228" s="237">
        <v>0.00035</v>
      </c>
      <c r="R228" s="237">
        <f>Q228*H228</f>
        <v>0.0020999999999999999</v>
      </c>
      <c r="S228" s="237">
        <v>0</v>
      </c>
      <c r="T228" s="238">
        <f>S228*H228</f>
        <v>0</v>
      </c>
      <c r="U228" s="39"/>
      <c r="V228" s="39"/>
      <c r="W228" s="39"/>
      <c r="X228" s="39"/>
      <c r="Y228" s="39"/>
      <c r="Z228" s="39"/>
      <c r="AA228" s="39"/>
      <c r="AB228" s="39"/>
      <c r="AC228" s="39"/>
      <c r="AD228" s="39"/>
      <c r="AE228" s="39"/>
      <c r="AR228" s="239" t="s">
        <v>434</v>
      </c>
      <c r="AT228" s="239" t="s">
        <v>310</v>
      </c>
      <c r="AU228" s="239" t="s">
        <v>85</v>
      </c>
      <c r="AY228" s="18" t="s">
        <v>264</v>
      </c>
      <c r="BE228" s="240">
        <f>IF(N228="základní",J228,0)</f>
        <v>0</v>
      </c>
      <c r="BF228" s="240">
        <f>IF(N228="snížená",J228,0)</f>
        <v>0</v>
      </c>
      <c r="BG228" s="240">
        <f>IF(N228="zákl. přenesená",J228,0)</f>
        <v>0</v>
      </c>
      <c r="BH228" s="240">
        <f>IF(N228="sníž. přenesená",J228,0)</f>
        <v>0</v>
      </c>
      <c r="BI228" s="240">
        <f>IF(N228="nulová",J228,0)</f>
        <v>0</v>
      </c>
      <c r="BJ228" s="18" t="s">
        <v>83</v>
      </c>
      <c r="BK228" s="240">
        <f>ROUND(I228*H228,2)</f>
        <v>0</v>
      </c>
      <c r="BL228" s="18" t="s">
        <v>351</v>
      </c>
      <c r="BM228" s="239" t="s">
        <v>1541</v>
      </c>
    </row>
    <row r="229" s="2" customFormat="1">
      <c r="A229" s="39"/>
      <c r="B229" s="40"/>
      <c r="C229" s="41"/>
      <c r="D229" s="243" t="s">
        <v>339</v>
      </c>
      <c r="E229" s="41"/>
      <c r="F229" s="295" t="s">
        <v>1532</v>
      </c>
      <c r="G229" s="41"/>
      <c r="H229" s="41"/>
      <c r="I229" s="296"/>
      <c r="J229" s="41"/>
      <c r="K229" s="41"/>
      <c r="L229" s="45"/>
      <c r="M229" s="297"/>
      <c r="N229" s="298"/>
      <c r="O229" s="92"/>
      <c r="P229" s="92"/>
      <c r="Q229" s="92"/>
      <c r="R229" s="92"/>
      <c r="S229" s="92"/>
      <c r="T229" s="93"/>
      <c r="U229" s="39"/>
      <c r="V229" s="39"/>
      <c r="W229" s="39"/>
      <c r="X229" s="39"/>
      <c r="Y229" s="39"/>
      <c r="Z229" s="39"/>
      <c r="AA229" s="39"/>
      <c r="AB229" s="39"/>
      <c r="AC229" s="39"/>
      <c r="AD229" s="39"/>
      <c r="AE229" s="39"/>
      <c r="AT229" s="18" t="s">
        <v>339</v>
      </c>
      <c r="AU229" s="18" t="s">
        <v>85</v>
      </c>
    </row>
    <row r="230" s="13" customFormat="1">
      <c r="A230" s="13"/>
      <c r="B230" s="241"/>
      <c r="C230" s="242"/>
      <c r="D230" s="243" t="s">
        <v>273</v>
      </c>
      <c r="E230" s="244" t="s">
        <v>1</v>
      </c>
      <c r="F230" s="245" t="s">
        <v>295</v>
      </c>
      <c r="G230" s="242"/>
      <c r="H230" s="246">
        <v>6</v>
      </c>
      <c r="I230" s="247"/>
      <c r="J230" s="242"/>
      <c r="K230" s="242"/>
      <c r="L230" s="248"/>
      <c r="M230" s="249"/>
      <c r="N230" s="250"/>
      <c r="O230" s="250"/>
      <c r="P230" s="250"/>
      <c r="Q230" s="250"/>
      <c r="R230" s="250"/>
      <c r="S230" s="250"/>
      <c r="T230" s="251"/>
      <c r="U230" s="13"/>
      <c r="V230" s="13"/>
      <c r="W230" s="13"/>
      <c r="X230" s="13"/>
      <c r="Y230" s="13"/>
      <c r="Z230" s="13"/>
      <c r="AA230" s="13"/>
      <c r="AB230" s="13"/>
      <c r="AC230" s="13"/>
      <c r="AD230" s="13"/>
      <c r="AE230" s="13"/>
      <c r="AT230" s="252" t="s">
        <v>273</v>
      </c>
      <c r="AU230" s="252" t="s">
        <v>85</v>
      </c>
      <c r="AV230" s="13" t="s">
        <v>85</v>
      </c>
      <c r="AW230" s="13" t="s">
        <v>32</v>
      </c>
      <c r="AX230" s="13" t="s">
        <v>83</v>
      </c>
      <c r="AY230" s="252" t="s">
        <v>264</v>
      </c>
    </row>
    <row r="231" s="2" customFormat="1" ht="16.5" customHeight="1">
      <c r="A231" s="39"/>
      <c r="B231" s="40"/>
      <c r="C231" s="274" t="s">
        <v>417</v>
      </c>
      <c r="D231" s="274" t="s">
        <v>310</v>
      </c>
      <c r="E231" s="275" t="s">
        <v>1542</v>
      </c>
      <c r="F231" s="276" t="s">
        <v>1543</v>
      </c>
      <c r="G231" s="277" t="s">
        <v>420</v>
      </c>
      <c r="H231" s="278">
        <v>2</v>
      </c>
      <c r="I231" s="279"/>
      <c r="J231" s="280">
        <f>ROUND(I231*H231,2)</f>
        <v>0</v>
      </c>
      <c r="K231" s="276" t="s">
        <v>1425</v>
      </c>
      <c r="L231" s="281"/>
      <c r="M231" s="282" t="s">
        <v>1</v>
      </c>
      <c r="N231" s="283" t="s">
        <v>41</v>
      </c>
      <c r="O231" s="92"/>
      <c r="P231" s="237">
        <f>O231*H231</f>
        <v>0</v>
      </c>
      <c r="Q231" s="237">
        <v>0.00050000000000000001</v>
      </c>
      <c r="R231" s="237">
        <f>Q231*H231</f>
        <v>0.001</v>
      </c>
      <c r="S231" s="237">
        <v>0</v>
      </c>
      <c r="T231" s="238">
        <f>S231*H231</f>
        <v>0</v>
      </c>
      <c r="U231" s="39"/>
      <c r="V231" s="39"/>
      <c r="W231" s="39"/>
      <c r="X231" s="39"/>
      <c r="Y231" s="39"/>
      <c r="Z231" s="39"/>
      <c r="AA231" s="39"/>
      <c r="AB231" s="39"/>
      <c r="AC231" s="39"/>
      <c r="AD231" s="39"/>
      <c r="AE231" s="39"/>
      <c r="AR231" s="239" t="s">
        <v>434</v>
      </c>
      <c r="AT231" s="239" t="s">
        <v>310</v>
      </c>
      <c r="AU231" s="239" t="s">
        <v>85</v>
      </c>
      <c r="AY231" s="18" t="s">
        <v>264</v>
      </c>
      <c r="BE231" s="240">
        <f>IF(N231="základní",J231,0)</f>
        <v>0</v>
      </c>
      <c r="BF231" s="240">
        <f>IF(N231="snížená",J231,0)</f>
        <v>0</v>
      </c>
      <c r="BG231" s="240">
        <f>IF(N231="zákl. přenesená",J231,0)</f>
        <v>0</v>
      </c>
      <c r="BH231" s="240">
        <f>IF(N231="sníž. přenesená",J231,0)</f>
        <v>0</v>
      </c>
      <c r="BI231" s="240">
        <f>IF(N231="nulová",J231,0)</f>
        <v>0</v>
      </c>
      <c r="BJ231" s="18" t="s">
        <v>83</v>
      </c>
      <c r="BK231" s="240">
        <f>ROUND(I231*H231,2)</f>
        <v>0</v>
      </c>
      <c r="BL231" s="18" t="s">
        <v>351</v>
      </c>
      <c r="BM231" s="239" t="s">
        <v>1544</v>
      </c>
    </row>
    <row r="232" s="2" customFormat="1">
      <c r="A232" s="39"/>
      <c r="B232" s="40"/>
      <c r="C232" s="41"/>
      <c r="D232" s="243" t="s">
        <v>339</v>
      </c>
      <c r="E232" s="41"/>
      <c r="F232" s="295" t="s">
        <v>1545</v>
      </c>
      <c r="G232" s="41"/>
      <c r="H232" s="41"/>
      <c r="I232" s="296"/>
      <c r="J232" s="41"/>
      <c r="K232" s="41"/>
      <c r="L232" s="45"/>
      <c r="M232" s="297"/>
      <c r="N232" s="298"/>
      <c r="O232" s="92"/>
      <c r="P232" s="92"/>
      <c r="Q232" s="92"/>
      <c r="R232" s="92"/>
      <c r="S232" s="92"/>
      <c r="T232" s="93"/>
      <c r="U232" s="39"/>
      <c r="V232" s="39"/>
      <c r="W232" s="39"/>
      <c r="X232" s="39"/>
      <c r="Y232" s="39"/>
      <c r="Z232" s="39"/>
      <c r="AA232" s="39"/>
      <c r="AB232" s="39"/>
      <c r="AC232" s="39"/>
      <c r="AD232" s="39"/>
      <c r="AE232" s="39"/>
      <c r="AT232" s="18" t="s">
        <v>339</v>
      </c>
      <c r="AU232" s="18" t="s">
        <v>85</v>
      </c>
    </row>
    <row r="233" s="13" customFormat="1">
      <c r="A233" s="13"/>
      <c r="B233" s="241"/>
      <c r="C233" s="242"/>
      <c r="D233" s="243" t="s">
        <v>273</v>
      </c>
      <c r="E233" s="244" t="s">
        <v>1</v>
      </c>
      <c r="F233" s="245" t="s">
        <v>85</v>
      </c>
      <c r="G233" s="242"/>
      <c r="H233" s="246">
        <v>2</v>
      </c>
      <c r="I233" s="247"/>
      <c r="J233" s="242"/>
      <c r="K233" s="242"/>
      <c r="L233" s="248"/>
      <c r="M233" s="249"/>
      <c r="N233" s="250"/>
      <c r="O233" s="250"/>
      <c r="P233" s="250"/>
      <c r="Q233" s="250"/>
      <c r="R233" s="250"/>
      <c r="S233" s="250"/>
      <c r="T233" s="251"/>
      <c r="U233" s="13"/>
      <c r="V233" s="13"/>
      <c r="W233" s="13"/>
      <c r="X233" s="13"/>
      <c r="Y233" s="13"/>
      <c r="Z233" s="13"/>
      <c r="AA233" s="13"/>
      <c r="AB233" s="13"/>
      <c r="AC233" s="13"/>
      <c r="AD233" s="13"/>
      <c r="AE233" s="13"/>
      <c r="AT233" s="252" t="s">
        <v>273</v>
      </c>
      <c r="AU233" s="252" t="s">
        <v>85</v>
      </c>
      <c r="AV233" s="13" t="s">
        <v>85</v>
      </c>
      <c r="AW233" s="13" t="s">
        <v>32</v>
      </c>
      <c r="AX233" s="13" t="s">
        <v>83</v>
      </c>
      <c r="AY233" s="252" t="s">
        <v>264</v>
      </c>
    </row>
    <row r="234" s="2" customFormat="1" ht="16.5" customHeight="1">
      <c r="A234" s="39"/>
      <c r="B234" s="40"/>
      <c r="C234" s="228" t="s">
        <v>422</v>
      </c>
      <c r="D234" s="228" t="s">
        <v>266</v>
      </c>
      <c r="E234" s="229" t="s">
        <v>1546</v>
      </c>
      <c r="F234" s="230" t="s">
        <v>1547</v>
      </c>
      <c r="G234" s="231" t="s">
        <v>453</v>
      </c>
      <c r="H234" s="232">
        <v>5</v>
      </c>
      <c r="I234" s="233"/>
      <c r="J234" s="234">
        <f>ROUND(I234*H234,2)</f>
        <v>0</v>
      </c>
      <c r="K234" s="230" t="s">
        <v>1425</v>
      </c>
      <c r="L234" s="45"/>
      <c r="M234" s="235" t="s">
        <v>1</v>
      </c>
      <c r="N234" s="236" t="s">
        <v>41</v>
      </c>
      <c r="O234" s="92"/>
      <c r="P234" s="237">
        <f>O234*H234</f>
        <v>0</v>
      </c>
      <c r="Q234" s="237">
        <v>0.00040000000000000002</v>
      </c>
      <c r="R234" s="237">
        <f>Q234*H234</f>
        <v>0.002</v>
      </c>
      <c r="S234" s="237">
        <v>0</v>
      </c>
      <c r="T234" s="238">
        <f>S234*H234</f>
        <v>0</v>
      </c>
      <c r="U234" s="39"/>
      <c r="V234" s="39"/>
      <c r="W234" s="39"/>
      <c r="X234" s="39"/>
      <c r="Y234" s="39"/>
      <c r="Z234" s="39"/>
      <c r="AA234" s="39"/>
      <c r="AB234" s="39"/>
      <c r="AC234" s="39"/>
      <c r="AD234" s="39"/>
      <c r="AE234" s="39"/>
      <c r="AR234" s="239" t="s">
        <v>351</v>
      </c>
      <c r="AT234" s="239" t="s">
        <v>266</v>
      </c>
      <c r="AU234" s="239" t="s">
        <v>85</v>
      </c>
      <c r="AY234" s="18" t="s">
        <v>264</v>
      </c>
      <c r="BE234" s="240">
        <f>IF(N234="základní",J234,0)</f>
        <v>0</v>
      </c>
      <c r="BF234" s="240">
        <f>IF(N234="snížená",J234,0)</f>
        <v>0</v>
      </c>
      <c r="BG234" s="240">
        <f>IF(N234="zákl. přenesená",J234,0)</f>
        <v>0</v>
      </c>
      <c r="BH234" s="240">
        <f>IF(N234="sníž. přenesená",J234,0)</f>
        <v>0</v>
      </c>
      <c r="BI234" s="240">
        <f>IF(N234="nulová",J234,0)</f>
        <v>0</v>
      </c>
      <c r="BJ234" s="18" t="s">
        <v>83</v>
      </c>
      <c r="BK234" s="240">
        <f>ROUND(I234*H234,2)</f>
        <v>0</v>
      </c>
      <c r="BL234" s="18" t="s">
        <v>351</v>
      </c>
      <c r="BM234" s="239" t="s">
        <v>1548</v>
      </c>
    </row>
    <row r="235" s="2" customFormat="1">
      <c r="A235" s="39"/>
      <c r="B235" s="40"/>
      <c r="C235" s="41"/>
      <c r="D235" s="243" t="s">
        <v>339</v>
      </c>
      <c r="E235" s="41"/>
      <c r="F235" s="295" t="s">
        <v>1528</v>
      </c>
      <c r="G235" s="41"/>
      <c r="H235" s="41"/>
      <c r="I235" s="296"/>
      <c r="J235" s="41"/>
      <c r="K235" s="41"/>
      <c r="L235" s="45"/>
      <c r="M235" s="297"/>
      <c r="N235" s="298"/>
      <c r="O235" s="92"/>
      <c r="P235" s="92"/>
      <c r="Q235" s="92"/>
      <c r="R235" s="92"/>
      <c r="S235" s="92"/>
      <c r="T235" s="93"/>
      <c r="U235" s="39"/>
      <c r="V235" s="39"/>
      <c r="W235" s="39"/>
      <c r="X235" s="39"/>
      <c r="Y235" s="39"/>
      <c r="Z235" s="39"/>
      <c r="AA235" s="39"/>
      <c r="AB235" s="39"/>
      <c r="AC235" s="39"/>
      <c r="AD235" s="39"/>
      <c r="AE235" s="39"/>
      <c r="AT235" s="18" t="s">
        <v>339</v>
      </c>
      <c r="AU235" s="18" t="s">
        <v>85</v>
      </c>
    </row>
    <row r="236" s="15" customFormat="1">
      <c r="A236" s="15"/>
      <c r="B236" s="264"/>
      <c r="C236" s="265"/>
      <c r="D236" s="243" t="s">
        <v>273</v>
      </c>
      <c r="E236" s="266" t="s">
        <v>1</v>
      </c>
      <c r="F236" s="267" t="s">
        <v>1549</v>
      </c>
      <c r="G236" s="265"/>
      <c r="H236" s="266" t="s">
        <v>1</v>
      </c>
      <c r="I236" s="268"/>
      <c r="J236" s="265"/>
      <c r="K236" s="265"/>
      <c r="L236" s="269"/>
      <c r="M236" s="270"/>
      <c r="N236" s="271"/>
      <c r="O236" s="271"/>
      <c r="P236" s="271"/>
      <c r="Q236" s="271"/>
      <c r="R236" s="271"/>
      <c r="S236" s="271"/>
      <c r="T236" s="272"/>
      <c r="U236" s="15"/>
      <c r="V236" s="15"/>
      <c r="W236" s="15"/>
      <c r="X236" s="15"/>
      <c r="Y236" s="15"/>
      <c r="Z236" s="15"/>
      <c r="AA236" s="15"/>
      <c r="AB236" s="15"/>
      <c r="AC236" s="15"/>
      <c r="AD236" s="15"/>
      <c r="AE236" s="15"/>
      <c r="AT236" s="273" t="s">
        <v>273</v>
      </c>
      <c r="AU236" s="273" t="s">
        <v>85</v>
      </c>
      <c r="AV236" s="15" t="s">
        <v>83</v>
      </c>
      <c r="AW236" s="15" t="s">
        <v>32</v>
      </c>
      <c r="AX236" s="15" t="s">
        <v>76</v>
      </c>
      <c r="AY236" s="273" t="s">
        <v>264</v>
      </c>
    </row>
    <row r="237" s="13" customFormat="1">
      <c r="A237" s="13"/>
      <c r="B237" s="241"/>
      <c r="C237" s="242"/>
      <c r="D237" s="243" t="s">
        <v>273</v>
      </c>
      <c r="E237" s="244" t="s">
        <v>1</v>
      </c>
      <c r="F237" s="245" t="s">
        <v>290</v>
      </c>
      <c r="G237" s="242"/>
      <c r="H237" s="246">
        <v>5</v>
      </c>
      <c r="I237" s="247"/>
      <c r="J237" s="242"/>
      <c r="K237" s="242"/>
      <c r="L237" s="248"/>
      <c r="M237" s="249"/>
      <c r="N237" s="250"/>
      <c r="O237" s="250"/>
      <c r="P237" s="250"/>
      <c r="Q237" s="250"/>
      <c r="R237" s="250"/>
      <c r="S237" s="250"/>
      <c r="T237" s="251"/>
      <c r="U237" s="13"/>
      <c r="V237" s="13"/>
      <c r="W237" s="13"/>
      <c r="X237" s="13"/>
      <c r="Y237" s="13"/>
      <c r="Z237" s="13"/>
      <c r="AA237" s="13"/>
      <c r="AB237" s="13"/>
      <c r="AC237" s="13"/>
      <c r="AD237" s="13"/>
      <c r="AE237" s="13"/>
      <c r="AT237" s="252" t="s">
        <v>273</v>
      </c>
      <c r="AU237" s="252" t="s">
        <v>85</v>
      </c>
      <c r="AV237" s="13" t="s">
        <v>85</v>
      </c>
      <c r="AW237" s="13" t="s">
        <v>32</v>
      </c>
      <c r="AX237" s="13" t="s">
        <v>83</v>
      </c>
      <c r="AY237" s="252" t="s">
        <v>264</v>
      </c>
    </row>
    <row r="238" s="2" customFormat="1" ht="16.5" customHeight="1">
      <c r="A238" s="39"/>
      <c r="B238" s="40"/>
      <c r="C238" s="228" t="s">
        <v>426</v>
      </c>
      <c r="D238" s="228" t="s">
        <v>266</v>
      </c>
      <c r="E238" s="229" t="s">
        <v>1550</v>
      </c>
      <c r="F238" s="230" t="s">
        <v>1551</v>
      </c>
      <c r="G238" s="231" t="s">
        <v>453</v>
      </c>
      <c r="H238" s="232">
        <v>26</v>
      </c>
      <c r="I238" s="233"/>
      <c r="J238" s="234">
        <f>ROUND(I238*H238,2)</f>
        <v>0</v>
      </c>
      <c r="K238" s="230" t="s">
        <v>1425</v>
      </c>
      <c r="L238" s="45"/>
      <c r="M238" s="235" t="s">
        <v>1</v>
      </c>
      <c r="N238" s="236" t="s">
        <v>41</v>
      </c>
      <c r="O238" s="92"/>
      <c r="P238" s="237">
        <f>O238*H238</f>
        <v>0</v>
      </c>
      <c r="Q238" s="237">
        <v>0.00048000000000000001</v>
      </c>
      <c r="R238" s="237">
        <f>Q238*H238</f>
        <v>0.01248</v>
      </c>
      <c r="S238" s="237">
        <v>0</v>
      </c>
      <c r="T238" s="238">
        <f>S238*H238</f>
        <v>0</v>
      </c>
      <c r="U238" s="39"/>
      <c r="V238" s="39"/>
      <c r="W238" s="39"/>
      <c r="X238" s="39"/>
      <c r="Y238" s="39"/>
      <c r="Z238" s="39"/>
      <c r="AA238" s="39"/>
      <c r="AB238" s="39"/>
      <c r="AC238" s="39"/>
      <c r="AD238" s="39"/>
      <c r="AE238" s="39"/>
      <c r="AR238" s="239" t="s">
        <v>351</v>
      </c>
      <c r="AT238" s="239" t="s">
        <v>266</v>
      </c>
      <c r="AU238" s="239" t="s">
        <v>85</v>
      </c>
      <c r="AY238" s="18" t="s">
        <v>264</v>
      </c>
      <c r="BE238" s="240">
        <f>IF(N238="základní",J238,0)</f>
        <v>0</v>
      </c>
      <c r="BF238" s="240">
        <f>IF(N238="snížená",J238,0)</f>
        <v>0</v>
      </c>
      <c r="BG238" s="240">
        <f>IF(N238="zákl. přenesená",J238,0)</f>
        <v>0</v>
      </c>
      <c r="BH238" s="240">
        <f>IF(N238="sníž. přenesená",J238,0)</f>
        <v>0</v>
      </c>
      <c r="BI238" s="240">
        <f>IF(N238="nulová",J238,0)</f>
        <v>0</v>
      </c>
      <c r="BJ238" s="18" t="s">
        <v>83</v>
      </c>
      <c r="BK238" s="240">
        <f>ROUND(I238*H238,2)</f>
        <v>0</v>
      </c>
      <c r="BL238" s="18" t="s">
        <v>351</v>
      </c>
      <c r="BM238" s="239" t="s">
        <v>1552</v>
      </c>
    </row>
    <row r="239" s="2" customFormat="1">
      <c r="A239" s="39"/>
      <c r="B239" s="40"/>
      <c r="C239" s="41"/>
      <c r="D239" s="243" t="s">
        <v>339</v>
      </c>
      <c r="E239" s="41"/>
      <c r="F239" s="295" t="s">
        <v>1528</v>
      </c>
      <c r="G239" s="41"/>
      <c r="H239" s="41"/>
      <c r="I239" s="296"/>
      <c r="J239" s="41"/>
      <c r="K239" s="41"/>
      <c r="L239" s="45"/>
      <c r="M239" s="297"/>
      <c r="N239" s="298"/>
      <c r="O239" s="92"/>
      <c r="P239" s="92"/>
      <c r="Q239" s="92"/>
      <c r="R239" s="92"/>
      <c r="S239" s="92"/>
      <c r="T239" s="93"/>
      <c r="U239" s="39"/>
      <c r="V239" s="39"/>
      <c r="W239" s="39"/>
      <c r="X239" s="39"/>
      <c r="Y239" s="39"/>
      <c r="Z239" s="39"/>
      <c r="AA239" s="39"/>
      <c r="AB239" s="39"/>
      <c r="AC239" s="39"/>
      <c r="AD239" s="39"/>
      <c r="AE239" s="39"/>
      <c r="AT239" s="18" t="s">
        <v>339</v>
      </c>
      <c r="AU239" s="18" t="s">
        <v>85</v>
      </c>
    </row>
    <row r="240" s="13" customFormat="1">
      <c r="A240" s="13"/>
      <c r="B240" s="241"/>
      <c r="C240" s="242"/>
      <c r="D240" s="243" t="s">
        <v>273</v>
      </c>
      <c r="E240" s="244" t="s">
        <v>1</v>
      </c>
      <c r="F240" s="245" t="s">
        <v>407</v>
      </c>
      <c r="G240" s="242"/>
      <c r="H240" s="246">
        <v>26</v>
      </c>
      <c r="I240" s="247"/>
      <c r="J240" s="242"/>
      <c r="K240" s="242"/>
      <c r="L240" s="248"/>
      <c r="M240" s="249"/>
      <c r="N240" s="250"/>
      <c r="O240" s="250"/>
      <c r="P240" s="250"/>
      <c r="Q240" s="250"/>
      <c r="R240" s="250"/>
      <c r="S240" s="250"/>
      <c r="T240" s="251"/>
      <c r="U240" s="13"/>
      <c r="V240" s="13"/>
      <c r="W240" s="13"/>
      <c r="X240" s="13"/>
      <c r="Y240" s="13"/>
      <c r="Z240" s="13"/>
      <c r="AA240" s="13"/>
      <c r="AB240" s="13"/>
      <c r="AC240" s="13"/>
      <c r="AD240" s="13"/>
      <c r="AE240" s="13"/>
      <c r="AT240" s="252" t="s">
        <v>273</v>
      </c>
      <c r="AU240" s="252" t="s">
        <v>85</v>
      </c>
      <c r="AV240" s="13" t="s">
        <v>85</v>
      </c>
      <c r="AW240" s="13" t="s">
        <v>32</v>
      </c>
      <c r="AX240" s="13" t="s">
        <v>83</v>
      </c>
      <c r="AY240" s="252" t="s">
        <v>264</v>
      </c>
    </row>
    <row r="241" s="2" customFormat="1" ht="16.5" customHeight="1">
      <c r="A241" s="39"/>
      <c r="B241" s="40"/>
      <c r="C241" s="228" t="s">
        <v>430</v>
      </c>
      <c r="D241" s="228" t="s">
        <v>266</v>
      </c>
      <c r="E241" s="229" t="s">
        <v>1553</v>
      </c>
      <c r="F241" s="230" t="s">
        <v>1554</v>
      </c>
      <c r="G241" s="231" t="s">
        <v>453</v>
      </c>
      <c r="H241" s="232">
        <v>15</v>
      </c>
      <c r="I241" s="233"/>
      <c r="J241" s="234">
        <f>ROUND(I241*H241,2)</f>
        <v>0</v>
      </c>
      <c r="K241" s="230" t="s">
        <v>1425</v>
      </c>
      <c r="L241" s="45"/>
      <c r="M241" s="235" t="s">
        <v>1</v>
      </c>
      <c r="N241" s="236" t="s">
        <v>41</v>
      </c>
      <c r="O241" s="92"/>
      <c r="P241" s="237">
        <f>O241*H241</f>
        <v>0</v>
      </c>
      <c r="Q241" s="237">
        <v>0.0017700000000000001</v>
      </c>
      <c r="R241" s="237">
        <f>Q241*H241</f>
        <v>0.026550000000000001</v>
      </c>
      <c r="S241" s="237">
        <v>0</v>
      </c>
      <c r="T241" s="238">
        <f>S241*H241</f>
        <v>0</v>
      </c>
      <c r="U241" s="39"/>
      <c r="V241" s="39"/>
      <c r="W241" s="39"/>
      <c r="X241" s="39"/>
      <c r="Y241" s="39"/>
      <c r="Z241" s="39"/>
      <c r="AA241" s="39"/>
      <c r="AB241" s="39"/>
      <c r="AC241" s="39"/>
      <c r="AD241" s="39"/>
      <c r="AE241" s="39"/>
      <c r="AR241" s="239" t="s">
        <v>351</v>
      </c>
      <c r="AT241" s="239" t="s">
        <v>266</v>
      </c>
      <c r="AU241" s="239" t="s">
        <v>85</v>
      </c>
      <c r="AY241" s="18" t="s">
        <v>264</v>
      </c>
      <c r="BE241" s="240">
        <f>IF(N241="základní",J241,0)</f>
        <v>0</v>
      </c>
      <c r="BF241" s="240">
        <f>IF(N241="snížená",J241,0)</f>
        <v>0</v>
      </c>
      <c r="BG241" s="240">
        <f>IF(N241="zákl. přenesená",J241,0)</f>
        <v>0</v>
      </c>
      <c r="BH241" s="240">
        <f>IF(N241="sníž. přenesená",J241,0)</f>
        <v>0</v>
      </c>
      <c r="BI241" s="240">
        <f>IF(N241="nulová",J241,0)</f>
        <v>0</v>
      </c>
      <c r="BJ241" s="18" t="s">
        <v>83</v>
      </c>
      <c r="BK241" s="240">
        <f>ROUND(I241*H241,2)</f>
        <v>0</v>
      </c>
      <c r="BL241" s="18" t="s">
        <v>351</v>
      </c>
      <c r="BM241" s="239" t="s">
        <v>1555</v>
      </c>
    </row>
    <row r="242" s="2" customFormat="1">
      <c r="A242" s="39"/>
      <c r="B242" s="40"/>
      <c r="C242" s="41"/>
      <c r="D242" s="243" t="s">
        <v>339</v>
      </c>
      <c r="E242" s="41"/>
      <c r="F242" s="295" t="s">
        <v>1528</v>
      </c>
      <c r="G242" s="41"/>
      <c r="H242" s="41"/>
      <c r="I242" s="296"/>
      <c r="J242" s="41"/>
      <c r="K242" s="41"/>
      <c r="L242" s="45"/>
      <c r="M242" s="297"/>
      <c r="N242" s="298"/>
      <c r="O242" s="92"/>
      <c r="P242" s="92"/>
      <c r="Q242" s="92"/>
      <c r="R242" s="92"/>
      <c r="S242" s="92"/>
      <c r="T242" s="93"/>
      <c r="U242" s="39"/>
      <c r="V242" s="39"/>
      <c r="W242" s="39"/>
      <c r="X242" s="39"/>
      <c r="Y242" s="39"/>
      <c r="Z242" s="39"/>
      <c r="AA242" s="39"/>
      <c r="AB242" s="39"/>
      <c r="AC242" s="39"/>
      <c r="AD242" s="39"/>
      <c r="AE242" s="39"/>
      <c r="AT242" s="18" t="s">
        <v>339</v>
      </c>
      <c r="AU242" s="18" t="s">
        <v>85</v>
      </c>
    </row>
    <row r="243" s="15" customFormat="1">
      <c r="A243" s="15"/>
      <c r="B243" s="264"/>
      <c r="C243" s="265"/>
      <c r="D243" s="243" t="s">
        <v>273</v>
      </c>
      <c r="E243" s="266" t="s">
        <v>1</v>
      </c>
      <c r="F243" s="267" t="s">
        <v>1556</v>
      </c>
      <c r="G243" s="265"/>
      <c r="H243" s="266" t="s">
        <v>1</v>
      </c>
      <c r="I243" s="268"/>
      <c r="J243" s="265"/>
      <c r="K243" s="265"/>
      <c r="L243" s="269"/>
      <c r="M243" s="270"/>
      <c r="N243" s="271"/>
      <c r="O243" s="271"/>
      <c r="P243" s="271"/>
      <c r="Q243" s="271"/>
      <c r="R243" s="271"/>
      <c r="S243" s="271"/>
      <c r="T243" s="272"/>
      <c r="U243" s="15"/>
      <c r="V243" s="15"/>
      <c r="W243" s="15"/>
      <c r="X243" s="15"/>
      <c r="Y243" s="15"/>
      <c r="Z243" s="15"/>
      <c r="AA243" s="15"/>
      <c r="AB243" s="15"/>
      <c r="AC243" s="15"/>
      <c r="AD243" s="15"/>
      <c r="AE243" s="15"/>
      <c r="AT243" s="273" t="s">
        <v>273</v>
      </c>
      <c r="AU243" s="273" t="s">
        <v>85</v>
      </c>
      <c r="AV243" s="15" t="s">
        <v>83</v>
      </c>
      <c r="AW243" s="15" t="s">
        <v>32</v>
      </c>
      <c r="AX243" s="15" t="s">
        <v>76</v>
      </c>
      <c r="AY243" s="273" t="s">
        <v>264</v>
      </c>
    </row>
    <row r="244" s="13" customFormat="1">
      <c r="A244" s="13"/>
      <c r="B244" s="241"/>
      <c r="C244" s="242"/>
      <c r="D244" s="243" t="s">
        <v>273</v>
      </c>
      <c r="E244" s="244" t="s">
        <v>1</v>
      </c>
      <c r="F244" s="245" t="s">
        <v>347</v>
      </c>
      <c r="G244" s="242"/>
      <c r="H244" s="246">
        <v>15</v>
      </c>
      <c r="I244" s="247"/>
      <c r="J244" s="242"/>
      <c r="K244" s="242"/>
      <c r="L244" s="248"/>
      <c r="M244" s="249"/>
      <c r="N244" s="250"/>
      <c r="O244" s="250"/>
      <c r="P244" s="250"/>
      <c r="Q244" s="250"/>
      <c r="R244" s="250"/>
      <c r="S244" s="250"/>
      <c r="T244" s="251"/>
      <c r="U244" s="13"/>
      <c r="V244" s="13"/>
      <c r="W244" s="13"/>
      <c r="X244" s="13"/>
      <c r="Y244" s="13"/>
      <c r="Z244" s="13"/>
      <c r="AA244" s="13"/>
      <c r="AB244" s="13"/>
      <c r="AC244" s="13"/>
      <c r="AD244" s="13"/>
      <c r="AE244" s="13"/>
      <c r="AT244" s="252" t="s">
        <v>273</v>
      </c>
      <c r="AU244" s="252" t="s">
        <v>85</v>
      </c>
      <c r="AV244" s="13" t="s">
        <v>85</v>
      </c>
      <c r="AW244" s="13" t="s">
        <v>32</v>
      </c>
      <c r="AX244" s="13" t="s">
        <v>83</v>
      </c>
      <c r="AY244" s="252" t="s">
        <v>264</v>
      </c>
    </row>
    <row r="245" s="2" customFormat="1" ht="16.5" customHeight="1">
      <c r="A245" s="39"/>
      <c r="B245" s="40"/>
      <c r="C245" s="228" t="s">
        <v>434</v>
      </c>
      <c r="D245" s="228" t="s">
        <v>266</v>
      </c>
      <c r="E245" s="229" t="s">
        <v>1557</v>
      </c>
      <c r="F245" s="230" t="s">
        <v>1558</v>
      </c>
      <c r="G245" s="231" t="s">
        <v>420</v>
      </c>
      <c r="H245" s="232">
        <v>8</v>
      </c>
      <c r="I245" s="233"/>
      <c r="J245" s="234">
        <f>ROUND(I245*H245,2)</f>
        <v>0</v>
      </c>
      <c r="K245" s="230" t="s">
        <v>1425</v>
      </c>
      <c r="L245" s="45"/>
      <c r="M245" s="235" t="s">
        <v>1</v>
      </c>
      <c r="N245" s="236" t="s">
        <v>41</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351</v>
      </c>
      <c r="AT245" s="239" t="s">
        <v>266</v>
      </c>
      <c r="AU245" s="239" t="s">
        <v>85</v>
      </c>
      <c r="AY245" s="18" t="s">
        <v>264</v>
      </c>
      <c r="BE245" s="240">
        <f>IF(N245="základní",J245,0)</f>
        <v>0</v>
      </c>
      <c r="BF245" s="240">
        <f>IF(N245="snížená",J245,0)</f>
        <v>0</v>
      </c>
      <c r="BG245" s="240">
        <f>IF(N245="zákl. přenesená",J245,0)</f>
        <v>0</v>
      </c>
      <c r="BH245" s="240">
        <f>IF(N245="sníž. přenesená",J245,0)</f>
        <v>0</v>
      </c>
      <c r="BI245" s="240">
        <f>IF(N245="nulová",J245,0)</f>
        <v>0</v>
      </c>
      <c r="BJ245" s="18" t="s">
        <v>83</v>
      </c>
      <c r="BK245" s="240">
        <f>ROUND(I245*H245,2)</f>
        <v>0</v>
      </c>
      <c r="BL245" s="18" t="s">
        <v>351</v>
      </c>
      <c r="BM245" s="239" t="s">
        <v>1559</v>
      </c>
    </row>
    <row r="246" s="13" customFormat="1">
      <c r="A246" s="13"/>
      <c r="B246" s="241"/>
      <c r="C246" s="242"/>
      <c r="D246" s="243" t="s">
        <v>273</v>
      </c>
      <c r="E246" s="244" t="s">
        <v>1</v>
      </c>
      <c r="F246" s="245" t="s">
        <v>304</v>
      </c>
      <c r="G246" s="242"/>
      <c r="H246" s="246">
        <v>8</v>
      </c>
      <c r="I246" s="247"/>
      <c r="J246" s="242"/>
      <c r="K246" s="242"/>
      <c r="L246" s="248"/>
      <c r="M246" s="249"/>
      <c r="N246" s="250"/>
      <c r="O246" s="250"/>
      <c r="P246" s="250"/>
      <c r="Q246" s="250"/>
      <c r="R246" s="250"/>
      <c r="S246" s="250"/>
      <c r="T246" s="251"/>
      <c r="U246" s="13"/>
      <c r="V246" s="13"/>
      <c r="W246" s="13"/>
      <c r="X246" s="13"/>
      <c r="Y246" s="13"/>
      <c r="Z246" s="13"/>
      <c r="AA246" s="13"/>
      <c r="AB246" s="13"/>
      <c r="AC246" s="13"/>
      <c r="AD246" s="13"/>
      <c r="AE246" s="13"/>
      <c r="AT246" s="252" t="s">
        <v>273</v>
      </c>
      <c r="AU246" s="252" t="s">
        <v>85</v>
      </c>
      <c r="AV246" s="13" t="s">
        <v>85</v>
      </c>
      <c r="AW246" s="13" t="s">
        <v>32</v>
      </c>
      <c r="AX246" s="13" t="s">
        <v>83</v>
      </c>
      <c r="AY246" s="252" t="s">
        <v>264</v>
      </c>
    </row>
    <row r="247" s="2" customFormat="1" ht="16.5" customHeight="1">
      <c r="A247" s="39"/>
      <c r="B247" s="40"/>
      <c r="C247" s="228" t="s">
        <v>438</v>
      </c>
      <c r="D247" s="228" t="s">
        <v>266</v>
      </c>
      <c r="E247" s="229" t="s">
        <v>1560</v>
      </c>
      <c r="F247" s="230" t="s">
        <v>1561</v>
      </c>
      <c r="G247" s="231" t="s">
        <v>420</v>
      </c>
      <c r="H247" s="232">
        <v>4</v>
      </c>
      <c r="I247" s="233"/>
      <c r="J247" s="234">
        <f>ROUND(I247*H247,2)</f>
        <v>0</v>
      </c>
      <c r="K247" s="230" t="s">
        <v>1425</v>
      </c>
      <c r="L247" s="45"/>
      <c r="M247" s="235" t="s">
        <v>1</v>
      </c>
      <c r="N247" s="236" t="s">
        <v>41</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351</v>
      </c>
      <c r="AT247" s="239" t="s">
        <v>266</v>
      </c>
      <c r="AU247" s="239" t="s">
        <v>85</v>
      </c>
      <c r="AY247" s="18" t="s">
        <v>264</v>
      </c>
      <c r="BE247" s="240">
        <f>IF(N247="základní",J247,0)</f>
        <v>0</v>
      </c>
      <c r="BF247" s="240">
        <f>IF(N247="snížená",J247,0)</f>
        <v>0</v>
      </c>
      <c r="BG247" s="240">
        <f>IF(N247="zákl. přenesená",J247,0)</f>
        <v>0</v>
      </c>
      <c r="BH247" s="240">
        <f>IF(N247="sníž. přenesená",J247,0)</f>
        <v>0</v>
      </c>
      <c r="BI247" s="240">
        <f>IF(N247="nulová",J247,0)</f>
        <v>0</v>
      </c>
      <c r="BJ247" s="18" t="s">
        <v>83</v>
      </c>
      <c r="BK247" s="240">
        <f>ROUND(I247*H247,2)</f>
        <v>0</v>
      </c>
      <c r="BL247" s="18" t="s">
        <v>351</v>
      </c>
      <c r="BM247" s="239" t="s">
        <v>1562</v>
      </c>
    </row>
    <row r="248" s="13" customFormat="1">
      <c r="A248" s="13"/>
      <c r="B248" s="241"/>
      <c r="C248" s="242"/>
      <c r="D248" s="243" t="s">
        <v>273</v>
      </c>
      <c r="E248" s="244" t="s">
        <v>1</v>
      </c>
      <c r="F248" s="245" t="s">
        <v>271</v>
      </c>
      <c r="G248" s="242"/>
      <c r="H248" s="246">
        <v>4</v>
      </c>
      <c r="I248" s="247"/>
      <c r="J248" s="242"/>
      <c r="K248" s="242"/>
      <c r="L248" s="248"/>
      <c r="M248" s="249"/>
      <c r="N248" s="250"/>
      <c r="O248" s="250"/>
      <c r="P248" s="250"/>
      <c r="Q248" s="250"/>
      <c r="R248" s="250"/>
      <c r="S248" s="250"/>
      <c r="T248" s="251"/>
      <c r="U248" s="13"/>
      <c r="V248" s="13"/>
      <c r="W248" s="13"/>
      <c r="X248" s="13"/>
      <c r="Y248" s="13"/>
      <c r="Z248" s="13"/>
      <c r="AA248" s="13"/>
      <c r="AB248" s="13"/>
      <c r="AC248" s="13"/>
      <c r="AD248" s="13"/>
      <c r="AE248" s="13"/>
      <c r="AT248" s="252" t="s">
        <v>273</v>
      </c>
      <c r="AU248" s="252" t="s">
        <v>85</v>
      </c>
      <c r="AV248" s="13" t="s">
        <v>85</v>
      </c>
      <c r="AW248" s="13" t="s">
        <v>32</v>
      </c>
      <c r="AX248" s="13" t="s">
        <v>83</v>
      </c>
      <c r="AY248" s="252" t="s">
        <v>264</v>
      </c>
    </row>
    <row r="249" s="2" customFormat="1" ht="16.5" customHeight="1">
      <c r="A249" s="39"/>
      <c r="B249" s="40"/>
      <c r="C249" s="228" t="s">
        <v>442</v>
      </c>
      <c r="D249" s="228" t="s">
        <v>266</v>
      </c>
      <c r="E249" s="229" t="s">
        <v>1563</v>
      </c>
      <c r="F249" s="230" t="s">
        <v>1564</v>
      </c>
      <c r="G249" s="231" t="s">
        <v>420</v>
      </c>
      <c r="H249" s="232">
        <v>1</v>
      </c>
      <c r="I249" s="233"/>
      <c r="J249" s="234">
        <f>ROUND(I249*H249,2)</f>
        <v>0</v>
      </c>
      <c r="K249" s="230" t="s">
        <v>1425</v>
      </c>
      <c r="L249" s="45"/>
      <c r="M249" s="235" t="s">
        <v>1</v>
      </c>
      <c r="N249" s="236" t="s">
        <v>41</v>
      </c>
      <c r="O249" s="92"/>
      <c r="P249" s="237">
        <f>O249*H249</f>
        <v>0</v>
      </c>
      <c r="Q249" s="237">
        <v>0.00089999999999999998</v>
      </c>
      <c r="R249" s="237">
        <f>Q249*H249</f>
        <v>0.00089999999999999998</v>
      </c>
      <c r="S249" s="237">
        <v>0</v>
      </c>
      <c r="T249" s="238">
        <f>S249*H249</f>
        <v>0</v>
      </c>
      <c r="U249" s="39"/>
      <c r="V249" s="39"/>
      <c r="W249" s="39"/>
      <c r="X249" s="39"/>
      <c r="Y249" s="39"/>
      <c r="Z249" s="39"/>
      <c r="AA249" s="39"/>
      <c r="AB249" s="39"/>
      <c r="AC249" s="39"/>
      <c r="AD249" s="39"/>
      <c r="AE249" s="39"/>
      <c r="AR249" s="239" t="s">
        <v>351</v>
      </c>
      <c r="AT249" s="239" t="s">
        <v>266</v>
      </c>
      <c r="AU249" s="239" t="s">
        <v>85</v>
      </c>
      <c r="AY249" s="18" t="s">
        <v>264</v>
      </c>
      <c r="BE249" s="240">
        <f>IF(N249="základní",J249,0)</f>
        <v>0</v>
      </c>
      <c r="BF249" s="240">
        <f>IF(N249="snížená",J249,0)</f>
        <v>0</v>
      </c>
      <c r="BG249" s="240">
        <f>IF(N249="zákl. přenesená",J249,0)</f>
        <v>0</v>
      </c>
      <c r="BH249" s="240">
        <f>IF(N249="sníž. přenesená",J249,0)</f>
        <v>0</v>
      </c>
      <c r="BI249" s="240">
        <f>IF(N249="nulová",J249,0)</f>
        <v>0</v>
      </c>
      <c r="BJ249" s="18" t="s">
        <v>83</v>
      </c>
      <c r="BK249" s="240">
        <f>ROUND(I249*H249,2)</f>
        <v>0</v>
      </c>
      <c r="BL249" s="18" t="s">
        <v>351</v>
      </c>
      <c r="BM249" s="239" t="s">
        <v>1565</v>
      </c>
    </row>
    <row r="250" s="2" customFormat="1">
      <c r="A250" s="39"/>
      <c r="B250" s="40"/>
      <c r="C250" s="41"/>
      <c r="D250" s="243" t="s">
        <v>339</v>
      </c>
      <c r="E250" s="41"/>
      <c r="F250" s="295" t="s">
        <v>1566</v>
      </c>
      <c r="G250" s="41"/>
      <c r="H250" s="41"/>
      <c r="I250" s="296"/>
      <c r="J250" s="41"/>
      <c r="K250" s="41"/>
      <c r="L250" s="45"/>
      <c r="M250" s="297"/>
      <c r="N250" s="298"/>
      <c r="O250" s="92"/>
      <c r="P250" s="92"/>
      <c r="Q250" s="92"/>
      <c r="R250" s="92"/>
      <c r="S250" s="92"/>
      <c r="T250" s="93"/>
      <c r="U250" s="39"/>
      <c r="V250" s="39"/>
      <c r="W250" s="39"/>
      <c r="X250" s="39"/>
      <c r="Y250" s="39"/>
      <c r="Z250" s="39"/>
      <c r="AA250" s="39"/>
      <c r="AB250" s="39"/>
      <c r="AC250" s="39"/>
      <c r="AD250" s="39"/>
      <c r="AE250" s="39"/>
      <c r="AT250" s="18" t="s">
        <v>339</v>
      </c>
      <c r="AU250" s="18" t="s">
        <v>85</v>
      </c>
    </row>
    <row r="251" s="15" customFormat="1">
      <c r="A251" s="15"/>
      <c r="B251" s="264"/>
      <c r="C251" s="265"/>
      <c r="D251" s="243" t="s">
        <v>273</v>
      </c>
      <c r="E251" s="266" t="s">
        <v>1</v>
      </c>
      <c r="F251" s="267" t="s">
        <v>1567</v>
      </c>
      <c r="G251" s="265"/>
      <c r="H251" s="266" t="s">
        <v>1</v>
      </c>
      <c r="I251" s="268"/>
      <c r="J251" s="265"/>
      <c r="K251" s="265"/>
      <c r="L251" s="269"/>
      <c r="M251" s="270"/>
      <c r="N251" s="271"/>
      <c r="O251" s="271"/>
      <c r="P251" s="271"/>
      <c r="Q251" s="271"/>
      <c r="R251" s="271"/>
      <c r="S251" s="271"/>
      <c r="T251" s="272"/>
      <c r="U251" s="15"/>
      <c r="V251" s="15"/>
      <c r="W251" s="15"/>
      <c r="X251" s="15"/>
      <c r="Y251" s="15"/>
      <c r="Z251" s="15"/>
      <c r="AA251" s="15"/>
      <c r="AB251" s="15"/>
      <c r="AC251" s="15"/>
      <c r="AD251" s="15"/>
      <c r="AE251" s="15"/>
      <c r="AT251" s="273" t="s">
        <v>273</v>
      </c>
      <c r="AU251" s="273" t="s">
        <v>85</v>
      </c>
      <c r="AV251" s="15" t="s">
        <v>83</v>
      </c>
      <c r="AW251" s="15" t="s">
        <v>32</v>
      </c>
      <c r="AX251" s="15" t="s">
        <v>76</v>
      </c>
      <c r="AY251" s="273" t="s">
        <v>264</v>
      </c>
    </row>
    <row r="252" s="13" customFormat="1">
      <c r="A252" s="13"/>
      <c r="B252" s="241"/>
      <c r="C252" s="242"/>
      <c r="D252" s="243" t="s">
        <v>273</v>
      </c>
      <c r="E252" s="244" t="s">
        <v>1</v>
      </c>
      <c r="F252" s="245" t="s">
        <v>83</v>
      </c>
      <c r="G252" s="242"/>
      <c r="H252" s="246">
        <v>1</v>
      </c>
      <c r="I252" s="247"/>
      <c r="J252" s="242"/>
      <c r="K252" s="242"/>
      <c r="L252" s="248"/>
      <c r="M252" s="249"/>
      <c r="N252" s="250"/>
      <c r="O252" s="250"/>
      <c r="P252" s="250"/>
      <c r="Q252" s="250"/>
      <c r="R252" s="250"/>
      <c r="S252" s="250"/>
      <c r="T252" s="251"/>
      <c r="U252" s="13"/>
      <c r="V252" s="13"/>
      <c r="W252" s="13"/>
      <c r="X252" s="13"/>
      <c r="Y252" s="13"/>
      <c r="Z252" s="13"/>
      <c r="AA252" s="13"/>
      <c r="AB252" s="13"/>
      <c r="AC252" s="13"/>
      <c r="AD252" s="13"/>
      <c r="AE252" s="13"/>
      <c r="AT252" s="252" t="s">
        <v>273</v>
      </c>
      <c r="AU252" s="252" t="s">
        <v>85</v>
      </c>
      <c r="AV252" s="13" t="s">
        <v>85</v>
      </c>
      <c r="AW252" s="13" t="s">
        <v>32</v>
      </c>
      <c r="AX252" s="13" t="s">
        <v>83</v>
      </c>
      <c r="AY252" s="252" t="s">
        <v>264</v>
      </c>
    </row>
    <row r="253" s="2" customFormat="1" ht="16.5" customHeight="1">
      <c r="A253" s="39"/>
      <c r="B253" s="40"/>
      <c r="C253" s="228" t="s">
        <v>446</v>
      </c>
      <c r="D253" s="228" t="s">
        <v>266</v>
      </c>
      <c r="E253" s="229" t="s">
        <v>1568</v>
      </c>
      <c r="F253" s="230" t="s">
        <v>1569</v>
      </c>
      <c r="G253" s="231" t="s">
        <v>420</v>
      </c>
      <c r="H253" s="232">
        <v>1</v>
      </c>
      <c r="I253" s="233"/>
      <c r="J253" s="234">
        <f>ROUND(I253*H253,2)</f>
        <v>0</v>
      </c>
      <c r="K253" s="230" t="s">
        <v>1425</v>
      </c>
      <c r="L253" s="45"/>
      <c r="M253" s="235" t="s">
        <v>1</v>
      </c>
      <c r="N253" s="236" t="s">
        <v>41</v>
      </c>
      <c r="O253" s="92"/>
      <c r="P253" s="237">
        <f>O253*H253</f>
        <v>0</v>
      </c>
      <c r="Q253" s="237">
        <v>0.0010100000000000001</v>
      </c>
      <c r="R253" s="237">
        <f>Q253*H253</f>
        <v>0.0010100000000000001</v>
      </c>
      <c r="S253" s="237">
        <v>0</v>
      </c>
      <c r="T253" s="238">
        <f>S253*H253</f>
        <v>0</v>
      </c>
      <c r="U253" s="39"/>
      <c r="V253" s="39"/>
      <c r="W253" s="39"/>
      <c r="X253" s="39"/>
      <c r="Y253" s="39"/>
      <c r="Z253" s="39"/>
      <c r="AA253" s="39"/>
      <c r="AB253" s="39"/>
      <c r="AC253" s="39"/>
      <c r="AD253" s="39"/>
      <c r="AE253" s="39"/>
      <c r="AR253" s="239" t="s">
        <v>351</v>
      </c>
      <c r="AT253" s="239" t="s">
        <v>266</v>
      </c>
      <c r="AU253" s="239" t="s">
        <v>85</v>
      </c>
      <c r="AY253" s="18" t="s">
        <v>264</v>
      </c>
      <c r="BE253" s="240">
        <f>IF(N253="základní",J253,0)</f>
        <v>0</v>
      </c>
      <c r="BF253" s="240">
        <f>IF(N253="snížená",J253,0)</f>
        <v>0</v>
      </c>
      <c r="BG253" s="240">
        <f>IF(N253="zákl. přenesená",J253,0)</f>
        <v>0</v>
      </c>
      <c r="BH253" s="240">
        <f>IF(N253="sníž. přenesená",J253,0)</f>
        <v>0</v>
      </c>
      <c r="BI253" s="240">
        <f>IF(N253="nulová",J253,0)</f>
        <v>0</v>
      </c>
      <c r="BJ253" s="18" t="s">
        <v>83</v>
      </c>
      <c r="BK253" s="240">
        <f>ROUND(I253*H253,2)</f>
        <v>0</v>
      </c>
      <c r="BL253" s="18" t="s">
        <v>351</v>
      </c>
      <c r="BM253" s="239" t="s">
        <v>1570</v>
      </c>
    </row>
    <row r="254" s="2" customFormat="1">
      <c r="A254" s="39"/>
      <c r="B254" s="40"/>
      <c r="C254" s="41"/>
      <c r="D254" s="243" t="s">
        <v>339</v>
      </c>
      <c r="E254" s="41"/>
      <c r="F254" s="295" t="s">
        <v>1571</v>
      </c>
      <c r="G254" s="41"/>
      <c r="H254" s="41"/>
      <c r="I254" s="296"/>
      <c r="J254" s="41"/>
      <c r="K254" s="41"/>
      <c r="L254" s="45"/>
      <c r="M254" s="297"/>
      <c r="N254" s="298"/>
      <c r="O254" s="92"/>
      <c r="P254" s="92"/>
      <c r="Q254" s="92"/>
      <c r="R254" s="92"/>
      <c r="S254" s="92"/>
      <c r="T254" s="93"/>
      <c r="U254" s="39"/>
      <c r="V254" s="39"/>
      <c r="W254" s="39"/>
      <c r="X254" s="39"/>
      <c r="Y254" s="39"/>
      <c r="Z254" s="39"/>
      <c r="AA254" s="39"/>
      <c r="AB254" s="39"/>
      <c r="AC254" s="39"/>
      <c r="AD254" s="39"/>
      <c r="AE254" s="39"/>
      <c r="AT254" s="18" t="s">
        <v>339</v>
      </c>
      <c r="AU254" s="18" t="s">
        <v>85</v>
      </c>
    </row>
    <row r="255" s="15" customFormat="1">
      <c r="A255" s="15"/>
      <c r="B255" s="264"/>
      <c r="C255" s="265"/>
      <c r="D255" s="243" t="s">
        <v>273</v>
      </c>
      <c r="E255" s="266" t="s">
        <v>1</v>
      </c>
      <c r="F255" s="267" t="s">
        <v>1572</v>
      </c>
      <c r="G255" s="265"/>
      <c r="H255" s="266" t="s">
        <v>1</v>
      </c>
      <c r="I255" s="268"/>
      <c r="J255" s="265"/>
      <c r="K255" s="265"/>
      <c r="L255" s="269"/>
      <c r="M255" s="270"/>
      <c r="N255" s="271"/>
      <c r="O255" s="271"/>
      <c r="P255" s="271"/>
      <c r="Q255" s="271"/>
      <c r="R255" s="271"/>
      <c r="S255" s="271"/>
      <c r="T255" s="272"/>
      <c r="U255" s="15"/>
      <c r="V255" s="15"/>
      <c r="W255" s="15"/>
      <c r="X255" s="15"/>
      <c r="Y255" s="15"/>
      <c r="Z255" s="15"/>
      <c r="AA255" s="15"/>
      <c r="AB255" s="15"/>
      <c r="AC255" s="15"/>
      <c r="AD255" s="15"/>
      <c r="AE255" s="15"/>
      <c r="AT255" s="273" t="s">
        <v>273</v>
      </c>
      <c r="AU255" s="273" t="s">
        <v>85</v>
      </c>
      <c r="AV255" s="15" t="s">
        <v>83</v>
      </c>
      <c r="AW255" s="15" t="s">
        <v>32</v>
      </c>
      <c r="AX255" s="15" t="s">
        <v>76</v>
      </c>
      <c r="AY255" s="273" t="s">
        <v>264</v>
      </c>
    </row>
    <row r="256" s="13" customFormat="1">
      <c r="A256" s="13"/>
      <c r="B256" s="241"/>
      <c r="C256" s="242"/>
      <c r="D256" s="243" t="s">
        <v>273</v>
      </c>
      <c r="E256" s="244" t="s">
        <v>1</v>
      </c>
      <c r="F256" s="245" t="s">
        <v>83</v>
      </c>
      <c r="G256" s="242"/>
      <c r="H256" s="246">
        <v>1</v>
      </c>
      <c r="I256" s="247"/>
      <c r="J256" s="242"/>
      <c r="K256" s="242"/>
      <c r="L256" s="248"/>
      <c r="M256" s="249"/>
      <c r="N256" s="250"/>
      <c r="O256" s="250"/>
      <c r="P256" s="250"/>
      <c r="Q256" s="250"/>
      <c r="R256" s="250"/>
      <c r="S256" s="250"/>
      <c r="T256" s="251"/>
      <c r="U256" s="13"/>
      <c r="V256" s="13"/>
      <c r="W256" s="13"/>
      <c r="X256" s="13"/>
      <c r="Y256" s="13"/>
      <c r="Z256" s="13"/>
      <c r="AA256" s="13"/>
      <c r="AB256" s="13"/>
      <c r="AC256" s="13"/>
      <c r="AD256" s="13"/>
      <c r="AE256" s="13"/>
      <c r="AT256" s="252" t="s">
        <v>273</v>
      </c>
      <c r="AU256" s="252" t="s">
        <v>85</v>
      </c>
      <c r="AV256" s="13" t="s">
        <v>85</v>
      </c>
      <c r="AW256" s="13" t="s">
        <v>32</v>
      </c>
      <c r="AX256" s="13" t="s">
        <v>83</v>
      </c>
      <c r="AY256" s="252" t="s">
        <v>264</v>
      </c>
    </row>
    <row r="257" s="2" customFormat="1" ht="16.5" customHeight="1">
      <c r="A257" s="39"/>
      <c r="B257" s="40"/>
      <c r="C257" s="228" t="s">
        <v>450</v>
      </c>
      <c r="D257" s="228" t="s">
        <v>266</v>
      </c>
      <c r="E257" s="229" t="s">
        <v>1573</v>
      </c>
      <c r="F257" s="230" t="s">
        <v>1574</v>
      </c>
      <c r="G257" s="231" t="s">
        <v>420</v>
      </c>
      <c r="H257" s="232">
        <v>2</v>
      </c>
      <c r="I257" s="233"/>
      <c r="J257" s="234">
        <f>ROUND(I257*H257,2)</f>
        <v>0</v>
      </c>
      <c r="K257" s="230" t="s">
        <v>1425</v>
      </c>
      <c r="L257" s="45"/>
      <c r="M257" s="235" t="s">
        <v>1</v>
      </c>
      <c r="N257" s="236" t="s">
        <v>41</v>
      </c>
      <c r="O257" s="92"/>
      <c r="P257" s="237">
        <f>O257*H257</f>
        <v>0</v>
      </c>
      <c r="Q257" s="237">
        <v>0.00027999999999999998</v>
      </c>
      <c r="R257" s="237">
        <f>Q257*H257</f>
        <v>0.00055999999999999995</v>
      </c>
      <c r="S257" s="237">
        <v>0</v>
      </c>
      <c r="T257" s="238">
        <f>S257*H257</f>
        <v>0</v>
      </c>
      <c r="U257" s="39"/>
      <c r="V257" s="39"/>
      <c r="W257" s="39"/>
      <c r="X257" s="39"/>
      <c r="Y257" s="39"/>
      <c r="Z257" s="39"/>
      <c r="AA257" s="39"/>
      <c r="AB257" s="39"/>
      <c r="AC257" s="39"/>
      <c r="AD257" s="39"/>
      <c r="AE257" s="39"/>
      <c r="AR257" s="239" t="s">
        <v>351</v>
      </c>
      <c r="AT257" s="239" t="s">
        <v>266</v>
      </c>
      <c r="AU257" s="239" t="s">
        <v>85</v>
      </c>
      <c r="AY257" s="18" t="s">
        <v>264</v>
      </c>
      <c r="BE257" s="240">
        <f>IF(N257="základní",J257,0)</f>
        <v>0</v>
      </c>
      <c r="BF257" s="240">
        <f>IF(N257="snížená",J257,0)</f>
        <v>0</v>
      </c>
      <c r="BG257" s="240">
        <f>IF(N257="zákl. přenesená",J257,0)</f>
        <v>0</v>
      </c>
      <c r="BH257" s="240">
        <f>IF(N257="sníž. přenesená",J257,0)</f>
        <v>0</v>
      </c>
      <c r="BI257" s="240">
        <f>IF(N257="nulová",J257,0)</f>
        <v>0</v>
      </c>
      <c r="BJ257" s="18" t="s">
        <v>83</v>
      </c>
      <c r="BK257" s="240">
        <f>ROUND(I257*H257,2)</f>
        <v>0</v>
      </c>
      <c r="BL257" s="18" t="s">
        <v>351</v>
      </c>
      <c r="BM257" s="239" t="s">
        <v>1575</v>
      </c>
    </row>
    <row r="258" s="2" customFormat="1">
      <c r="A258" s="39"/>
      <c r="B258" s="40"/>
      <c r="C258" s="41"/>
      <c r="D258" s="243" t="s">
        <v>339</v>
      </c>
      <c r="E258" s="41"/>
      <c r="F258" s="295" t="s">
        <v>1566</v>
      </c>
      <c r="G258" s="41"/>
      <c r="H258" s="41"/>
      <c r="I258" s="296"/>
      <c r="J258" s="41"/>
      <c r="K258" s="41"/>
      <c r="L258" s="45"/>
      <c r="M258" s="297"/>
      <c r="N258" s="298"/>
      <c r="O258" s="92"/>
      <c r="P258" s="92"/>
      <c r="Q258" s="92"/>
      <c r="R258" s="92"/>
      <c r="S258" s="92"/>
      <c r="T258" s="93"/>
      <c r="U258" s="39"/>
      <c r="V258" s="39"/>
      <c r="W258" s="39"/>
      <c r="X258" s="39"/>
      <c r="Y258" s="39"/>
      <c r="Z258" s="39"/>
      <c r="AA258" s="39"/>
      <c r="AB258" s="39"/>
      <c r="AC258" s="39"/>
      <c r="AD258" s="39"/>
      <c r="AE258" s="39"/>
      <c r="AT258" s="18" t="s">
        <v>339</v>
      </c>
      <c r="AU258" s="18" t="s">
        <v>85</v>
      </c>
    </row>
    <row r="259" s="15" customFormat="1">
      <c r="A259" s="15"/>
      <c r="B259" s="264"/>
      <c r="C259" s="265"/>
      <c r="D259" s="243" t="s">
        <v>273</v>
      </c>
      <c r="E259" s="266" t="s">
        <v>1</v>
      </c>
      <c r="F259" s="267" t="s">
        <v>1572</v>
      </c>
      <c r="G259" s="265"/>
      <c r="H259" s="266" t="s">
        <v>1</v>
      </c>
      <c r="I259" s="268"/>
      <c r="J259" s="265"/>
      <c r="K259" s="265"/>
      <c r="L259" s="269"/>
      <c r="M259" s="270"/>
      <c r="N259" s="271"/>
      <c r="O259" s="271"/>
      <c r="P259" s="271"/>
      <c r="Q259" s="271"/>
      <c r="R259" s="271"/>
      <c r="S259" s="271"/>
      <c r="T259" s="272"/>
      <c r="U259" s="15"/>
      <c r="V259" s="15"/>
      <c r="W259" s="15"/>
      <c r="X259" s="15"/>
      <c r="Y259" s="15"/>
      <c r="Z259" s="15"/>
      <c r="AA259" s="15"/>
      <c r="AB259" s="15"/>
      <c r="AC259" s="15"/>
      <c r="AD259" s="15"/>
      <c r="AE259" s="15"/>
      <c r="AT259" s="273" t="s">
        <v>273</v>
      </c>
      <c r="AU259" s="273" t="s">
        <v>85</v>
      </c>
      <c r="AV259" s="15" t="s">
        <v>83</v>
      </c>
      <c r="AW259" s="15" t="s">
        <v>32</v>
      </c>
      <c r="AX259" s="15" t="s">
        <v>76</v>
      </c>
      <c r="AY259" s="273" t="s">
        <v>264</v>
      </c>
    </row>
    <row r="260" s="13" customFormat="1">
      <c r="A260" s="13"/>
      <c r="B260" s="241"/>
      <c r="C260" s="242"/>
      <c r="D260" s="243" t="s">
        <v>273</v>
      </c>
      <c r="E260" s="244" t="s">
        <v>1</v>
      </c>
      <c r="F260" s="245" t="s">
        <v>83</v>
      </c>
      <c r="G260" s="242"/>
      <c r="H260" s="246">
        <v>1</v>
      </c>
      <c r="I260" s="247"/>
      <c r="J260" s="242"/>
      <c r="K260" s="242"/>
      <c r="L260" s="248"/>
      <c r="M260" s="249"/>
      <c r="N260" s="250"/>
      <c r="O260" s="250"/>
      <c r="P260" s="250"/>
      <c r="Q260" s="250"/>
      <c r="R260" s="250"/>
      <c r="S260" s="250"/>
      <c r="T260" s="251"/>
      <c r="U260" s="13"/>
      <c r="V260" s="13"/>
      <c r="W260" s="13"/>
      <c r="X260" s="13"/>
      <c r="Y260" s="13"/>
      <c r="Z260" s="13"/>
      <c r="AA260" s="13"/>
      <c r="AB260" s="13"/>
      <c r="AC260" s="13"/>
      <c r="AD260" s="13"/>
      <c r="AE260" s="13"/>
      <c r="AT260" s="252" t="s">
        <v>273</v>
      </c>
      <c r="AU260" s="252" t="s">
        <v>85</v>
      </c>
      <c r="AV260" s="13" t="s">
        <v>85</v>
      </c>
      <c r="AW260" s="13" t="s">
        <v>32</v>
      </c>
      <c r="AX260" s="13" t="s">
        <v>76</v>
      </c>
      <c r="AY260" s="252" t="s">
        <v>264</v>
      </c>
    </row>
    <row r="261" s="15" customFormat="1">
      <c r="A261" s="15"/>
      <c r="B261" s="264"/>
      <c r="C261" s="265"/>
      <c r="D261" s="243" t="s">
        <v>273</v>
      </c>
      <c r="E261" s="266" t="s">
        <v>1</v>
      </c>
      <c r="F261" s="267" t="s">
        <v>1567</v>
      </c>
      <c r="G261" s="265"/>
      <c r="H261" s="266" t="s">
        <v>1</v>
      </c>
      <c r="I261" s="268"/>
      <c r="J261" s="265"/>
      <c r="K261" s="265"/>
      <c r="L261" s="269"/>
      <c r="M261" s="270"/>
      <c r="N261" s="271"/>
      <c r="O261" s="271"/>
      <c r="P261" s="271"/>
      <c r="Q261" s="271"/>
      <c r="R261" s="271"/>
      <c r="S261" s="271"/>
      <c r="T261" s="272"/>
      <c r="U261" s="15"/>
      <c r="V261" s="15"/>
      <c r="W261" s="15"/>
      <c r="X261" s="15"/>
      <c r="Y261" s="15"/>
      <c r="Z261" s="15"/>
      <c r="AA261" s="15"/>
      <c r="AB261" s="15"/>
      <c r="AC261" s="15"/>
      <c r="AD261" s="15"/>
      <c r="AE261" s="15"/>
      <c r="AT261" s="273" t="s">
        <v>273</v>
      </c>
      <c r="AU261" s="273" t="s">
        <v>85</v>
      </c>
      <c r="AV261" s="15" t="s">
        <v>83</v>
      </c>
      <c r="AW261" s="15" t="s">
        <v>32</v>
      </c>
      <c r="AX261" s="15" t="s">
        <v>76</v>
      </c>
      <c r="AY261" s="273" t="s">
        <v>264</v>
      </c>
    </row>
    <row r="262" s="13" customFormat="1">
      <c r="A262" s="13"/>
      <c r="B262" s="241"/>
      <c r="C262" s="242"/>
      <c r="D262" s="243" t="s">
        <v>273</v>
      </c>
      <c r="E262" s="244" t="s">
        <v>1</v>
      </c>
      <c r="F262" s="245" t="s">
        <v>83</v>
      </c>
      <c r="G262" s="242"/>
      <c r="H262" s="246">
        <v>1</v>
      </c>
      <c r="I262" s="247"/>
      <c r="J262" s="242"/>
      <c r="K262" s="242"/>
      <c r="L262" s="248"/>
      <c r="M262" s="249"/>
      <c r="N262" s="250"/>
      <c r="O262" s="250"/>
      <c r="P262" s="250"/>
      <c r="Q262" s="250"/>
      <c r="R262" s="250"/>
      <c r="S262" s="250"/>
      <c r="T262" s="251"/>
      <c r="U262" s="13"/>
      <c r="V262" s="13"/>
      <c r="W262" s="13"/>
      <c r="X262" s="13"/>
      <c r="Y262" s="13"/>
      <c r="Z262" s="13"/>
      <c r="AA262" s="13"/>
      <c r="AB262" s="13"/>
      <c r="AC262" s="13"/>
      <c r="AD262" s="13"/>
      <c r="AE262" s="13"/>
      <c r="AT262" s="252" t="s">
        <v>273</v>
      </c>
      <c r="AU262" s="252" t="s">
        <v>85</v>
      </c>
      <c r="AV262" s="13" t="s">
        <v>85</v>
      </c>
      <c r="AW262" s="13" t="s">
        <v>32</v>
      </c>
      <c r="AX262" s="13" t="s">
        <v>76</v>
      </c>
      <c r="AY262" s="252" t="s">
        <v>264</v>
      </c>
    </row>
    <row r="263" s="14" customFormat="1">
      <c r="A263" s="14"/>
      <c r="B263" s="253"/>
      <c r="C263" s="254"/>
      <c r="D263" s="243" t="s">
        <v>273</v>
      </c>
      <c r="E263" s="255" t="s">
        <v>1</v>
      </c>
      <c r="F263" s="256" t="s">
        <v>275</v>
      </c>
      <c r="G263" s="254"/>
      <c r="H263" s="257">
        <v>2</v>
      </c>
      <c r="I263" s="258"/>
      <c r="J263" s="254"/>
      <c r="K263" s="254"/>
      <c r="L263" s="259"/>
      <c r="M263" s="260"/>
      <c r="N263" s="261"/>
      <c r="O263" s="261"/>
      <c r="P263" s="261"/>
      <c r="Q263" s="261"/>
      <c r="R263" s="261"/>
      <c r="S263" s="261"/>
      <c r="T263" s="262"/>
      <c r="U263" s="14"/>
      <c r="V263" s="14"/>
      <c r="W263" s="14"/>
      <c r="X263" s="14"/>
      <c r="Y263" s="14"/>
      <c r="Z263" s="14"/>
      <c r="AA263" s="14"/>
      <c r="AB263" s="14"/>
      <c r="AC263" s="14"/>
      <c r="AD263" s="14"/>
      <c r="AE263" s="14"/>
      <c r="AT263" s="263" t="s">
        <v>273</v>
      </c>
      <c r="AU263" s="263" t="s">
        <v>85</v>
      </c>
      <c r="AV263" s="14" t="s">
        <v>271</v>
      </c>
      <c r="AW263" s="14" t="s">
        <v>32</v>
      </c>
      <c r="AX263" s="14" t="s">
        <v>83</v>
      </c>
      <c r="AY263" s="263" t="s">
        <v>264</v>
      </c>
    </row>
    <row r="264" s="2" customFormat="1" ht="16.5" customHeight="1">
      <c r="A264" s="39"/>
      <c r="B264" s="40"/>
      <c r="C264" s="228" t="s">
        <v>456</v>
      </c>
      <c r="D264" s="228" t="s">
        <v>266</v>
      </c>
      <c r="E264" s="229" t="s">
        <v>1576</v>
      </c>
      <c r="F264" s="230" t="s">
        <v>1577</v>
      </c>
      <c r="G264" s="231" t="s">
        <v>420</v>
      </c>
      <c r="H264" s="232">
        <v>2</v>
      </c>
      <c r="I264" s="233"/>
      <c r="J264" s="234">
        <f>ROUND(I264*H264,2)</f>
        <v>0</v>
      </c>
      <c r="K264" s="230" t="s">
        <v>1425</v>
      </c>
      <c r="L264" s="45"/>
      <c r="M264" s="235" t="s">
        <v>1</v>
      </c>
      <c r="N264" s="236" t="s">
        <v>41</v>
      </c>
      <c r="O264" s="92"/>
      <c r="P264" s="237">
        <f>O264*H264</f>
        <v>0</v>
      </c>
      <c r="Q264" s="237">
        <v>0.0021199999999999999</v>
      </c>
      <c r="R264" s="237">
        <f>Q264*H264</f>
        <v>0.0042399999999999998</v>
      </c>
      <c r="S264" s="237">
        <v>0</v>
      </c>
      <c r="T264" s="238">
        <f>S264*H264</f>
        <v>0</v>
      </c>
      <c r="U264" s="39"/>
      <c r="V264" s="39"/>
      <c r="W264" s="39"/>
      <c r="X264" s="39"/>
      <c r="Y264" s="39"/>
      <c r="Z264" s="39"/>
      <c r="AA264" s="39"/>
      <c r="AB264" s="39"/>
      <c r="AC264" s="39"/>
      <c r="AD264" s="39"/>
      <c r="AE264" s="39"/>
      <c r="AR264" s="239" t="s">
        <v>351</v>
      </c>
      <c r="AT264" s="239" t="s">
        <v>266</v>
      </c>
      <c r="AU264" s="239" t="s">
        <v>85</v>
      </c>
      <c r="AY264" s="18" t="s">
        <v>264</v>
      </c>
      <c r="BE264" s="240">
        <f>IF(N264="základní",J264,0)</f>
        <v>0</v>
      </c>
      <c r="BF264" s="240">
        <f>IF(N264="snížená",J264,0)</f>
        <v>0</v>
      </c>
      <c r="BG264" s="240">
        <f>IF(N264="zákl. přenesená",J264,0)</f>
        <v>0</v>
      </c>
      <c r="BH264" s="240">
        <f>IF(N264="sníž. přenesená",J264,0)</f>
        <v>0</v>
      </c>
      <c r="BI264" s="240">
        <f>IF(N264="nulová",J264,0)</f>
        <v>0</v>
      </c>
      <c r="BJ264" s="18" t="s">
        <v>83</v>
      </c>
      <c r="BK264" s="240">
        <f>ROUND(I264*H264,2)</f>
        <v>0</v>
      </c>
      <c r="BL264" s="18" t="s">
        <v>351</v>
      </c>
      <c r="BM264" s="239" t="s">
        <v>1578</v>
      </c>
    </row>
    <row r="265" s="13" customFormat="1">
      <c r="A265" s="13"/>
      <c r="B265" s="241"/>
      <c r="C265" s="242"/>
      <c r="D265" s="243" t="s">
        <v>273</v>
      </c>
      <c r="E265" s="244" t="s">
        <v>1</v>
      </c>
      <c r="F265" s="245" t="s">
        <v>85</v>
      </c>
      <c r="G265" s="242"/>
      <c r="H265" s="246">
        <v>2</v>
      </c>
      <c r="I265" s="247"/>
      <c r="J265" s="242"/>
      <c r="K265" s="242"/>
      <c r="L265" s="248"/>
      <c r="M265" s="249"/>
      <c r="N265" s="250"/>
      <c r="O265" s="250"/>
      <c r="P265" s="250"/>
      <c r="Q265" s="250"/>
      <c r="R265" s="250"/>
      <c r="S265" s="250"/>
      <c r="T265" s="251"/>
      <c r="U265" s="13"/>
      <c r="V265" s="13"/>
      <c r="W265" s="13"/>
      <c r="X265" s="13"/>
      <c r="Y265" s="13"/>
      <c r="Z265" s="13"/>
      <c r="AA265" s="13"/>
      <c r="AB265" s="13"/>
      <c r="AC265" s="13"/>
      <c r="AD265" s="13"/>
      <c r="AE265" s="13"/>
      <c r="AT265" s="252" t="s">
        <v>273</v>
      </c>
      <c r="AU265" s="252" t="s">
        <v>85</v>
      </c>
      <c r="AV265" s="13" t="s">
        <v>85</v>
      </c>
      <c r="AW265" s="13" t="s">
        <v>32</v>
      </c>
      <c r="AX265" s="13" t="s">
        <v>83</v>
      </c>
      <c r="AY265" s="252" t="s">
        <v>264</v>
      </c>
    </row>
    <row r="266" s="2" customFormat="1" ht="16.5" customHeight="1">
      <c r="A266" s="39"/>
      <c r="B266" s="40"/>
      <c r="C266" s="228" t="s">
        <v>461</v>
      </c>
      <c r="D266" s="228" t="s">
        <v>266</v>
      </c>
      <c r="E266" s="229" t="s">
        <v>1579</v>
      </c>
      <c r="F266" s="230" t="s">
        <v>1580</v>
      </c>
      <c r="G266" s="231" t="s">
        <v>420</v>
      </c>
      <c r="H266" s="232">
        <v>1</v>
      </c>
      <c r="I266" s="233"/>
      <c r="J266" s="234">
        <f>ROUND(I266*H266,2)</f>
        <v>0</v>
      </c>
      <c r="K266" s="230" t="s">
        <v>1425</v>
      </c>
      <c r="L266" s="45"/>
      <c r="M266" s="235" t="s">
        <v>1</v>
      </c>
      <c r="N266" s="236" t="s">
        <v>41</v>
      </c>
      <c r="O266" s="92"/>
      <c r="P266" s="237">
        <f>O266*H266</f>
        <v>0</v>
      </c>
      <c r="Q266" s="237">
        <v>0.00016000000000000001</v>
      </c>
      <c r="R266" s="237">
        <f>Q266*H266</f>
        <v>0.00016000000000000001</v>
      </c>
      <c r="S266" s="237">
        <v>0</v>
      </c>
      <c r="T266" s="238">
        <f>S266*H266</f>
        <v>0</v>
      </c>
      <c r="U266" s="39"/>
      <c r="V266" s="39"/>
      <c r="W266" s="39"/>
      <c r="X266" s="39"/>
      <c r="Y266" s="39"/>
      <c r="Z266" s="39"/>
      <c r="AA266" s="39"/>
      <c r="AB266" s="39"/>
      <c r="AC266" s="39"/>
      <c r="AD266" s="39"/>
      <c r="AE266" s="39"/>
      <c r="AR266" s="239" t="s">
        <v>351</v>
      </c>
      <c r="AT266" s="239" t="s">
        <v>266</v>
      </c>
      <c r="AU266" s="239" t="s">
        <v>85</v>
      </c>
      <c r="AY266" s="18" t="s">
        <v>264</v>
      </c>
      <c r="BE266" s="240">
        <f>IF(N266="základní",J266,0)</f>
        <v>0</v>
      </c>
      <c r="BF266" s="240">
        <f>IF(N266="snížená",J266,0)</f>
        <v>0</v>
      </c>
      <c r="BG266" s="240">
        <f>IF(N266="zákl. přenesená",J266,0)</f>
        <v>0</v>
      </c>
      <c r="BH266" s="240">
        <f>IF(N266="sníž. přenesená",J266,0)</f>
        <v>0</v>
      </c>
      <c r="BI266" s="240">
        <f>IF(N266="nulová",J266,0)</f>
        <v>0</v>
      </c>
      <c r="BJ266" s="18" t="s">
        <v>83</v>
      </c>
      <c r="BK266" s="240">
        <f>ROUND(I266*H266,2)</f>
        <v>0</v>
      </c>
      <c r="BL266" s="18" t="s">
        <v>351</v>
      </c>
      <c r="BM266" s="239" t="s">
        <v>1581</v>
      </c>
    </row>
    <row r="267" s="13" customFormat="1">
      <c r="A267" s="13"/>
      <c r="B267" s="241"/>
      <c r="C267" s="242"/>
      <c r="D267" s="243" t="s">
        <v>273</v>
      </c>
      <c r="E267" s="244" t="s">
        <v>1</v>
      </c>
      <c r="F267" s="245" t="s">
        <v>83</v>
      </c>
      <c r="G267" s="242"/>
      <c r="H267" s="246">
        <v>1</v>
      </c>
      <c r="I267" s="247"/>
      <c r="J267" s="242"/>
      <c r="K267" s="242"/>
      <c r="L267" s="248"/>
      <c r="M267" s="249"/>
      <c r="N267" s="250"/>
      <c r="O267" s="250"/>
      <c r="P267" s="250"/>
      <c r="Q267" s="250"/>
      <c r="R267" s="250"/>
      <c r="S267" s="250"/>
      <c r="T267" s="251"/>
      <c r="U267" s="13"/>
      <c r="V267" s="13"/>
      <c r="W267" s="13"/>
      <c r="X267" s="13"/>
      <c r="Y267" s="13"/>
      <c r="Z267" s="13"/>
      <c r="AA267" s="13"/>
      <c r="AB267" s="13"/>
      <c r="AC267" s="13"/>
      <c r="AD267" s="13"/>
      <c r="AE267" s="13"/>
      <c r="AT267" s="252" t="s">
        <v>273</v>
      </c>
      <c r="AU267" s="252" t="s">
        <v>85</v>
      </c>
      <c r="AV267" s="13" t="s">
        <v>85</v>
      </c>
      <c r="AW267" s="13" t="s">
        <v>32</v>
      </c>
      <c r="AX267" s="13" t="s">
        <v>83</v>
      </c>
      <c r="AY267" s="252" t="s">
        <v>264</v>
      </c>
    </row>
    <row r="268" s="2" customFormat="1" ht="16.5" customHeight="1">
      <c r="A268" s="39"/>
      <c r="B268" s="40"/>
      <c r="C268" s="228" t="s">
        <v>466</v>
      </c>
      <c r="D268" s="228" t="s">
        <v>266</v>
      </c>
      <c r="E268" s="229" t="s">
        <v>1582</v>
      </c>
      <c r="F268" s="230" t="s">
        <v>1583</v>
      </c>
      <c r="G268" s="231" t="s">
        <v>453</v>
      </c>
      <c r="H268" s="232">
        <v>76</v>
      </c>
      <c r="I268" s="233"/>
      <c r="J268" s="234">
        <f>ROUND(I268*H268,2)</f>
        <v>0</v>
      </c>
      <c r="K268" s="230" t="s">
        <v>1425</v>
      </c>
      <c r="L268" s="45"/>
      <c r="M268" s="235" t="s">
        <v>1</v>
      </c>
      <c r="N268" s="236" t="s">
        <v>41</v>
      </c>
      <c r="O268" s="92"/>
      <c r="P268" s="237">
        <f>O268*H268</f>
        <v>0</v>
      </c>
      <c r="Q268" s="237">
        <v>0</v>
      </c>
      <c r="R268" s="237">
        <f>Q268*H268</f>
        <v>0</v>
      </c>
      <c r="S268" s="237">
        <v>0</v>
      </c>
      <c r="T268" s="238">
        <f>S268*H268</f>
        <v>0</v>
      </c>
      <c r="U268" s="39"/>
      <c r="V268" s="39"/>
      <c r="W268" s="39"/>
      <c r="X268" s="39"/>
      <c r="Y268" s="39"/>
      <c r="Z268" s="39"/>
      <c r="AA268" s="39"/>
      <c r="AB268" s="39"/>
      <c r="AC268" s="39"/>
      <c r="AD268" s="39"/>
      <c r="AE268" s="39"/>
      <c r="AR268" s="239" t="s">
        <v>351</v>
      </c>
      <c r="AT268" s="239" t="s">
        <v>266</v>
      </c>
      <c r="AU268" s="239" t="s">
        <v>85</v>
      </c>
      <c r="AY268" s="18" t="s">
        <v>264</v>
      </c>
      <c r="BE268" s="240">
        <f>IF(N268="základní",J268,0)</f>
        <v>0</v>
      </c>
      <c r="BF268" s="240">
        <f>IF(N268="snížená",J268,0)</f>
        <v>0</v>
      </c>
      <c r="BG268" s="240">
        <f>IF(N268="zákl. přenesená",J268,0)</f>
        <v>0</v>
      </c>
      <c r="BH268" s="240">
        <f>IF(N268="sníž. přenesená",J268,0)</f>
        <v>0</v>
      </c>
      <c r="BI268" s="240">
        <f>IF(N268="nulová",J268,0)</f>
        <v>0</v>
      </c>
      <c r="BJ268" s="18" t="s">
        <v>83</v>
      </c>
      <c r="BK268" s="240">
        <f>ROUND(I268*H268,2)</f>
        <v>0</v>
      </c>
      <c r="BL268" s="18" t="s">
        <v>351</v>
      </c>
      <c r="BM268" s="239" t="s">
        <v>1584</v>
      </c>
    </row>
    <row r="269" s="13" customFormat="1">
      <c r="A269" s="13"/>
      <c r="B269" s="241"/>
      <c r="C269" s="242"/>
      <c r="D269" s="243" t="s">
        <v>273</v>
      </c>
      <c r="E269" s="244" t="s">
        <v>1</v>
      </c>
      <c r="F269" s="245" t="s">
        <v>637</v>
      </c>
      <c r="G269" s="242"/>
      <c r="H269" s="246">
        <v>76</v>
      </c>
      <c r="I269" s="247"/>
      <c r="J269" s="242"/>
      <c r="K269" s="242"/>
      <c r="L269" s="248"/>
      <c r="M269" s="249"/>
      <c r="N269" s="250"/>
      <c r="O269" s="250"/>
      <c r="P269" s="250"/>
      <c r="Q269" s="250"/>
      <c r="R269" s="250"/>
      <c r="S269" s="250"/>
      <c r="T269" s="251"/>
      <c r="U269" s="13"/>
      <c r="V269" s="13"/>
      <c r="W269" s="13"/>
      <c r="X269" s="13"/>
      <c r="Y269" s="13"/>
      <c r="Z269" s="13"/>
      <c r="AA269" s="13"/>
      <c r="AB269" s="13"/>
      <c r="AC269" s="13"/>
      <c r="AD269" s="13"/>
      <c r="AE269" s="13"/>
      <c r="AT269" s="252" t="s">
        <v>273</v>
      </c>
      <c r="AU269" s="252" t="s">
        <v>85</v>
      </c>
      <c r="AV269" s="13" t="s">
        <v>85</v>
      </c>
      <c r="AW269" s="13" t="s">
        <v>32</v>
      </c>
      <c r="AX269" s="13" t="s">
        <v>83</v>
      </c>
      <c r="AY269" s="252" t="s">
        <v>264</v>
      </c>
    </row>
    <row r="270" s="2" customFormat="1" ht="16.5" customHeight="1">
      <c r="A270" s="39"/>
      <c r="B270" s="40"/>
      <c r="C270" s="228" t="s">
        <v>470</v>
      </c>
      <c r="D270" s="228" t="s">
        <v>266</v>
      </c>
      <c r="E270" s="229" t="s">
        <v>1585</v>
      </c>
      <c r="F270" s="230" t="s">
        <v>1586</v>
      </c>
      <c r="G270" s="231" t="s">
        <v>354</v>
      </c>
      <c r="H270" s="232">
        <v>0.098000000000000004</v>
      </c>
      <c r="I270" s="233"/>
      <c r="J270" s="234">
        <f>ROUND(I270*H270,2)</f>
        <v>0</v>
      </c>
      <c r="K270" s="230" t="s">
        <v>1425</v>
      </c>
      <c r="L270" s="45"/>
      <c r="M270" s="235" t="s">
        <v>1</v>
      </c>
      <c r="N270" s="236" t="s">
        <v>41</v>
      </c>
      <c r="O270" s="92"/>
      <c r="P270" s="237">
        <f>O270*H270</f>
        <v>0</v>
      </c>
      <c r="Q270" s="237">
        <v>0</v>
      </c>
      <c r="R270" s="237">
        <f>Q270*H270</f>
        <v>0</v>
      </c>
      <c r="S270" s="237">
        <v>0</v>
      </c>
      <c r="T270" s="238">
        <f>S270*H270</f>
        <v>0</v>
      </c>
      <c r="U270" s="39"/>
      <c r="V270" s="39"/>
      <c r="W270" s="39"/>
      <c r="X270" s="39"/>
      <c r="Y270" s="39"/>
      <c r="Z270" s="39"/>
      <c r="AA270" s="39"/>
      <c r="AB270" s="39"/>
      <c r="AC270" s="39"/>
      <c r="AD270" s="39"/>
      <c r="AE270" s="39"/>
      <c r="AR270" s="239" t="s">
        <v>351</v>
      </c>
      <c r="AT270" s="239" t="s">
        <v>266</v>
      </c>
      <c r="AU270" s="239" t="s">
        <v>85</v>
      </c>
      <c r="AY270" s="18" t="s">
        <v>264</v>
      </c>
      <c r="BE270" s="240">
        <f>IF(N270="základní",J270,0)</f>
        <v>0</v>
      </c>
      <c r="BF270" s="240">
        <f>IF(N270="snížená",J270,0)</f>
        <v>0</v>
      </c>
      <c r="BG270" s="240">
        <f>IF(N270="zákl. přenesená",J270,0)</f>
        <v>0</v>
      </c>
      <c r="BH270" s="240">
        <f>IF(N270="sníž. přenesená",J270,0)</f>
        <v>0</v>
      </c>
      <c r="BI270" s="240">
        <f>IF(N270="nulová",J270,0)</f>
        <v>0</v>
      </c>
      <c r="BJ270" s="18" t="s">
        <v>83</v>
      </c>
      <c r="BK270" s="240">
        <f>ROUND(I270*H270,2)</f>
        <v>0</v>
      </c>
      <c r="BL270" s="18" t="s">
        <v>351</v>
      </c>
      <c r="BM270" s="239" t="s">
        <v>1587</v>
      </c>
    </row>
    <row r="271" s="12" customFormat="1" ht="22.8" customHeight="1">
      <c r="A271" s="12"/>
      <c r="B271" s="212"/>
      <c r="C271" s="213"/>
      <c r="D271" s="214" t="s">
        <v>75</v>
      </c>
      <c r="E271" s="226" t="s">
        <v>1588</v>
      </c>
      <c r="F271" s="226" t="s">
        <v>1589</v>
      </c>
      <c r="G271" s="213"/>
      <c r="H271" s="213"/>
      <c r="I271" s="216"/>
      <c r="J271" s="227">
        <f>BK271</f>
        <v>0</v>
      </c>
      <c r="K271" s="213"/>
      <c r="L271" s="218"/>
      <c r="M271" s="219"/>
      <c r="N271" s="220"/>
      <c r="O271" s="220"/>
      <c r="P271" s="221">
        <f>SUM(P272:P326)</f>
        <v>0</v>
      </c>
      <c r="Q271" s="220"/>
      <c r="R271" s="221">
        <f>SUM(R272:R326)</f>
        <v>0.34748000000000007</v>
      </c>
      <c r="S271" s="220"/>
      <c r="T271" s="222">
        <f>SUM(T272:T326)</f>
        <v>0</v>
      </c>
      <c r="U271" s="12"/>
      <c r="V271" s="12"/>
      <c r="W271" s="12"/>
      <c r="X271" s="12"/>
      <c r="Y271" s="12"/>
      <c r="Z271" s="12"/>
      <c r="AA271" s="12"/>
      <c r="AB271" s="12"/>
      <c r="AC271" s="12"/>
      <c r="AD271" s="12"/>
      <c r="AE271" s="12"/>
      <c r="AR271" s="223" t="s">
        <v>85</v>
      </c>
      <c r="AT271" s="224" t="s">
        <v>75</v>
      </c>
      <c r="AU271" s="224" t="s">
        <v>83</v>
      </c>
      <c r="AY271" s="223" t="s">
        <v>264</v>
      </c>
      <c r="BK271" s="225">
        <f>SUM(BK272:BK326)</f>
        <v>0</v>
      </c>
    </row>
    <row r="272" s="2" customFormat="1" ht="16.5" customHeight="1">
      <c r="A272" s="39"/>
      <c r="B272" s="40"/>
      <c r="C272" s="228" t="s">
        <v>474</v>
      </c>
      <c r="D272" s="228" t="s">
        <v>266</v>
      </c>
      <c r="E272" s="229" t="s">
        <v>1590</v>
      </c>
      <c r="F272" s="230" t="s">
        <v>1591</v>
      </c>
      <c r="G272" s="231" t="s">
        <v>453</v>
      </c>
      <c r="H272" s="232">
        <v>170</v>
      </c>
      <c r="I272" s="233"/>
      <c r="J272" s="234">
        <f>ROUND(I272*H272,2)</f>
        <v>0</v>
      </c>
      <c r="K272" s="230" t="s">
        <v>1425</v>
      </c>
      <c r="L272" s="45"/>
      <c r="M272" s="235" t="s">
        <v>1</v>
      </c>
      <c r="N272" s="236" t="s">
        <v>41</v>
      </c>
      <c r="O272" s="92"/>
      <c r="P272" s="237">
        <f>O272*H272</f>
        <v>0</v>
      </c>
      <c r="Q272" s="237">
        <v>0.00084000000000000003</v>
      </c>
      <c r="R272" s="237">
        <f>Q272*H272</f>
        <v>0.14280000000000001</v>
      </c>
      <c r="S272" s="237">
        <v>0</v>
      </c>
      <c r="T272" s="238">
        <f>S272*H272</f>
        <v>0</v>
      </c>
      <c r="U272" s="39"/>
      <c r="V272" s="39"/>
      <c r="W272" s="39"/>
      <c r="X272" s="39"/>
      <c r="Y272" s="39"/>
      <c r="Z272" s="39"/>
      <c r="AA272" s="39"/>
      <c r="AB272" s="39"/>
      <c r="AC272" s="39"/>
      <c r="AD272" s="39"/>
      <c r="AE272" s="39"/>
      <c r="AR272" s="239" t="s">
        <v>351</v>
      </c>
      <c r="AT272" s="239" t="s">
        <v>266</v>
      </c>
      <c r="AU272" s="239" t="s">
        <v>85</v>
      </c>
      <c r="AY272" s="18" t="s">
        <v>264</v>
      </c>
      <c r="BE272" s="240">
        <f>IF(N272="základní",J272,0)</f>
        <v>0</v>
      </c>
      <c r="BF272" s="240">
        <f>IF(N272="snížená",J272,0)</f>
        <v>0</v>
      </c>
      <c r="BG272" s="240">
        <f>IF(N272="zákl. přenesená",J272,0)</f>
        <v>0</v>
      </c>
      <c r="BH272" s="240">
        <f>IF(N272="sníž. přenesená",J272,0)</f>
        <v>0</v>
      </c>
      <c r="BI272" s="240">
        <f>IF(N272="nulová",J272,0)</f>
        <v>0</v>
      </c>
      <c r="BJ272" s="18" t="s">
        <v>83</v>
      </c>
      <c r="BK272" s="240">
        <f>ROUND(I272*H272,2)</f>
        <v>0</v>
      </c>
      <c r="BL272" s="18" t="s">
        <v>351</v>
      </c>
      <c r="BM272" s="239" t="s">
        <v>1592</v>
      </c>
    </row>
    <row r="273" s="2" customFormat="1">
      <c r="A273" s="39"/>
      <c r="B273" s="40"/>
      <c r="C273" s="41"/>
      <c r="D273" s="243" t="s">
        <v>339</v>
      </c>
      <c r="E273" s="41"/>
      <c r="F273" s="295" t="s">
        <v>1528</v>
      </c>
      <c r="G273" s="41"/>
      <c r="H273" s="41"/>
      <c r="I273" s="296"/>
      <c r="J273" s="41"/>
      <c r="K273" s="41"/>
      <c r="L273" s="45"/>
      <c r="M273" s="297"/>
      <c r="N273" s="298"/>
      <c r="O273" s="92"/>
      <c r="P273" s="92"/>
      <c r="Q273" s="92"/>
      <c r="R273" s="92"/>
      <c r="S273" s="92"/>
      <c r="T273" s="93"/>
      <c r="U273" s="39"/>
      <c r="V273" s="39"/>
      <c r="W273" s="39"/>
      <c r="X273" s="39"/>
      <c r="Y273" s="39"/>
      <c r="Z273" s="39"/>
      <c r="AA273" s="39"/>
      <c r="AB273" s="39"/>
      <c r="AC273" s="39"/>
      <c r="AD273" s="39"/>
      <c r="AE273" s="39"/>
      <c r="AT273" s="18" t="s">
        <v>339</v>
      </c>
      <c r="AU273" s="18" t="s">
        <v>85</v>
      </c>
    </row>
    <row r="274" s="13" customFormat="1">
      <c r="A274" s="13"/>
      <c r="B274" s="241"/>
      <c r="C274" s="242"/>
      <c r="D274" s="243" t="s">
        <v>273</v>
      </c>
      <c r="E274" s="244" t="s">
        <v>1</v>
      </c>
      <c r="F274" s="245" t="s">
        <v>1075</v>
      </c>
      <c r="G274" s="242"/>
      <c r="H274" s="246">
        <v>170</v>
      </c>
      <c r="I274" s="247"/>
      <c r="J274" s="242"/>
      <c r="K274" s="242"/>
      <c r="L274" s="248"/>
      <c r="M274" s="249"/>
      <c r="N274" s="250"/>
      <c r="O274" s="250"/>
      <c r="P274" s="250"/>
      <c r="Q274" s="250"/>
      <c r="R274" s="250"/>
      <c r="S274" s="250"/>
      <c r="T274" s="251"/>
      <c r="U274" s="13"/>
      <c r="V274" s="13"/>
      <c r="W274" s="13"/>
      <c r="X274" s="13"/>
      <c r="Y274" s="13"/>
      <c r="Z274" s="13"/>
      <c r="AA274" s="13"/>
      <c r="AB274" s="13"/>
      <c r="AC274" s="13"/>
      <c r="AD274" s="13"/>
      <c r="AE274" s="13"/>
      <c r="AT274" s="252" t="s">
        <v>273</v>
      </c>
      <c r="AU274" s="252" t="s">
        <v>85</v>
      </c>
      <c r="AV274" s="13" t="s">
        <v>85</v>
      </c>
      <c r="AW274" s="13" t="s">
        <v>32</v>
      </c>
      <c r="AX274" s="13" t="s">
        <v>83</v>
      </c>
      <c r="AY274" s="252" t="s">
        <v>264</v>
      </c>
    </row>
    <row r="275" s="2" customFormat="1" ht="16.5" customHeight="1">
      <c r="A275" s="39"/>
      <c r="B275" s="40"/>
      <c r="C275" s="228" t="s">
        <v>479</v>
      </c>
      <c r="D275" s="228" t="s">
        <v>266</v>
      </c>
      <c r="E275" s="229" t="s">
        <v>1593</v>
      </c>
      <c r="F275" s="230" t="s">
        <v>1594</v>
      </c>
      <c r="G275" s="231" t="s">
        <v>453</v>
      </c>
      <c r="H275" s="232">
        <v>25</v>
      </c>
      <c r="I275" s="233"/>
      <c r="J275" s="234">
        <f>ROUND(I275*H275,2)</f>
        <v>0</v>
      </c>
      <c r="K275" s="230" t="s">
        <v>1425</v>
      </c>
      <c r="L275" s="45"/>
      <c r="M275" s="235" t="s">
        <v>1</v>
      </c>
      <c r="N275" s="236" t="s">
        <v>41</v>
      </c>
      <c r="O275" s="92"/>
      <c r="P275" s="237">
        <f>O275*H275</f>
        <v>0</v>
      </c>
      <c r="Q275" s="237">
        <v>0.00116</v>
      </c>
      <c r="R275" s="237">
        <f>Q275*H275</f>
        <v>0.029000000000000001</v>
      </c>
      <c r="S275" s="237">
        <v>0</v>
      </c>
      <c r="T275" s="238">
        <f>S275*H275</f>
        <v>0</v>
      </c>
      <c r="U275" s="39"/>
      <c r="V275" s="39"/>
      <c r="W275" s="39"/>
      <c r="X275" s="39"/>
      <c r="Y275" s="39"/>
      <c r="Z275" s="39"/>
      <c r="AA275" s="39"/>
      <c r="AB275" s="39"/>
      <c r="AC275" s="39"/>
      <c r="AD275" s="39"/>
      <c r="AE275" s="39"/>
      <c r="AR275" s="239" t="s">
        <v>351</v>
      </c>
      <c r="AT275" s="239" t="s">
        <v>266</v>
      </c>
      <c r="AU275" s="239" t="s">
        <v>85</v>
      </c>
      <c r="AY275" s="18" t="s">
        <v>264</v>
      </c>
      <c r="BE275" s="240">
        <f>IF(N275="základní",J275,0)</f>
        <v>0</v>
      </c>
      <c r="BF275" s="240">
        <f>IF(N275="snížená",J275,0)</f>
        <v>0</v>
      </c>
      <c r="BG275" s="240">
        <f>IF(N275="zákl. přenesená",J275,0)</f>
        <v>0</v>
      </c>
      <c r="BH275" s="240">
        <f>IF(N275="sníž. přenesená",J275,0)</f>
        <v>0</v>
      </c>
      <c r="BI275" s="240">
        <f>IF(N275="nulová",J275,0)</f>
        <v>0</v>
      </c>
      <c r="BJ275" s="18" t="s">
        <v>83</v>
      </c>
      <c r="BK275" s="240">
        <f>ROUND(I275*H275,2)</f>
        <v>0</v>
      </c>
      <c r="BL275" s="18" t="s">
        <v>351</v>
      </c>
      <c r="BM275" s="239" t="s">
        <v>1595</v>
      </c>
    </row>
    <row r="276" s="2" customFormat="1">
      <c r="A276" s="39"/>
      <c r="B276" s="40"/>
      <c r="C276" s="41"/>
      <c r="D276" s="243" t="s">
        <v>339</v>
      </c>
      <c r="E276" s="41"/>
      <c r="F276" s="295" t="s">
        <v>1528</v>
      </c>
      <c r="G276" s="41"/>
      <c r="H276" s="41"/>
      <c r="I276" s="296"/>
      <c r="J276" s="41"/>
      <c r="K276" s="41"/>
      <c r="L276" s="45"/>
      <c r="M276" s="297"/>
      <c r="N276" s="298"/>
      <c r="O276" s="92"/>
      <c r="P276" s="92"/>
      <c r="Q276" s="92"/>
      <c r="R276" s="92"/>
      <c r="S276" s="92"/>
      <c r="T276" s="93"/>
      <c r="U276" s="39"/>
      <c r="V276" s="39"/>
      <c r="W276" s="39"/>
      <c r="X276" s="39"/>
      <c r="Y276" s="39"/>
      <c r="Z276" s="39"/>
      <c r="AA276" s="39"/>
      <c r="AB276" s="39"/>
      <c r="AC276" s="39"/>
      <c r="AD276" s="39"/>
      <c r="AE276" s="39"/>
      <c r="AT276" s="18" t="s">
        <v>339</v>
      </c>
      <c r="AU276" s="18" t="s">
        <v>85</v>
      </c>
    </row>
    <row r="277" s="13" customFormat="1">
      <c r="A277" s="13"/>
      <c r="B277" s="241"/>
      <c r="C277" s="242"/>
      <c r="D277" s="243" t="s">
        <v>273</v>
      </c>
      <c r="E277" s="244" t="s">
        <v>1</v>
      </c>
      <c r="F277" s="245" t="s">
        <v>401</v>
      </c>
      <c r="G277" s="242"/>
      <c r="H277" s="246">
        <v>25</v>
      </c>
      <c r="I277" s="247"/>
      <c r="J277" s="242"/>
      <c r="K277" s="242"/>
      <c r="L277" s="248"/>
      <c r="M277" s="249"/>
      <c r="N277" s="250"/>
      <c r="O277" s="250"/>
      <c r="P277" s="250"/>
      <c r="Q277" s="250"/>
      <c r="R277" s="250"/>
      <c r="S277" s="250"/>
      <c r="T277" s="251"/>
      <c r="U277" s="13"/>
      <c r="V277" s="13"/>
      <c r="W277" s="13"/>
      <c r="X277" s="13"/>
      <c r="Y277" s="13"/>
      <c r="Z277" s="13"/>
      <c r="AA277" s="13"/>
      <c r="AB277" s="13"/>
      <c r="AC277" s="13"/>
      <c r="AD277" s="13"/>
      <c r="AE277" s="13"/>
      <c r="AT277" s="252" t="s">
        <v>273</v>
      </c>
      <c r="AU277" s="252" t="s">
        <v>85</v>
      </c>
      <c r="AV277" s="13" t="s">
        <v>85</v>
      </c>
      <c r="AW277" s="13" t="s">
        <v>32</v>
      </c>
      <c r="AX277" s="13" t="s">
        <v>83</v>
      </c>
      <c r="AY277" s="252" t="s">
        <v>264</v>
      </c>
    </row>
    <row r="278" s="2" customFormat="1" ht="16.5" customHeight="1">
      <c r="A278" s="39"/>
      <c r="B278" s="40"/>
      <c r="C278" s="228" t="s">
        <v>484</v>
      </c>
      <c r="D278" s="228" t="s">
        <v>266</v>
      </c>
      <c r="E278" s="229" t="s">
        <v>1596</v>
      </c>
      <c r="F278" s="230" t="s">
        <v>1597</v>
      </c>
      <c r="G278" s="231" t="s">
        <v>453</v>
      </c>
      <c r="H278" s="232">
        <v>52</v>
      </c>
      <c r="I278" s="233"/>
      <c r="J278" s="234">
        <f>ROUND(I278*H278,2)</f>
        <v>0</v>
      </c>
      <c r="K278" s="230" t="s">
        <v>1425</v>
      </c>
      <c r="L278" s="45"/>
      <c r="M278" s="235" t="s">
        <v>1</v>
      </c>
      <c r="N278" s="236" t="s">
        <v>41</v>
      </c>
      <c r="O278" s="92"/>
      <c r="P278" s="237">
        <f>O278*H278</f>
        <v>0</v>
      </c>
      <c r="Q278" s="237">
        <v>0.0014400000000000001</v>
      </c>
      <c r="R278" s="237">
        <f>Q278*H278</f>
        <v>0.074880000000000002</v>
      </c>
      <c r="S278" s="237">
        <v>0</v>
      </c>
      <c r="T278" s="238">
        <f>S278*H278</f>
        <v>0</v>
      </c>
      <c r="U278" s="39"/>
      <c r="V278" s="39"/>
      <c r="W278" s="39"/>
      <c r="X278" s="39"/>
      <c r="Y278" s="39"/>
      <c r="Z278" s="39"/>
      <c r="AA278" s="39"/>
      <c r="AB278" s="39"/>
      <c r="AC278" s="39"/>
      <c r="AD278" s="39"/>
      <c r="AE278" s="39"/>
      <c r="AR278" s="239" t="s">
        <v>351</v>
      </c>
      <c r="AT278" s="239" t="s">
        <v>266</v>
      </c>
      <c r="AU278" s="239" t="s">
        <v>85</v>
      </c>
      <c r="AY278" s="18" t="s">
        <v>264</v>
      </c>
      <c r="BE278" s="240">
        <f>IF(N278="základní",J278,0)</f>
        <v>0</v>
      </c>
      <c r="BF278" s="240">
        <f>IF(N278="snížená",J278,0)</f>
        <v>0</v>
      </c>
      <c r="BG278" s="240">
        <f>IF(N278="zákl. přenesená",J278,0)</f>
        <v>0</v>
      </c>
      <c r="BH278" s="240">
        <f>IF(N278="sníž. přenesená",J278,0)</f>
        <v>0</v>
      </c>
      <c r="BI278" s="240">
        <f>IF(N278="nulová",J278,0)</f>
        <v>0</v>
      </c>
      <c r="BJ278" s="18" t="s">
        <v>83</v>
      </c>
      <c r="BK278" s="240">
        <f>ROUND(I278*H278,2)</f>
        <v>0</v>
      </c>
      <c r="BL278" s="18" t="s">
        <v>351</v>
      </c>
      <c r="BM278" s="239" t="s">
        <v>1598</v>
      </c>
    </row>
    <row r="279" s="2" customFormat="1">
      <c r="A279" s="39"/>
      <c r="B279" s="40"/>
      <c r="C279" s="41"/>
      <c r="D279" s="243" t="s">
        <v>339</v>
      </c>
      <c r="E279" s="41"/>
      <c r="F279" s="295" t="s">
        <v>1528</v>
      </c>
      <c r="G279" s="41"/>
      <c r="H279" s="41"/>
      <c r="I279" s="296"/>
      <c r="J279" s="41"/>
      <c r="K279" s="41"/>
      <c r="L279" s="45"/>
      <c r="M279" s="297"/>
      <c r="N279" s="298"/>
      <c r="O279" s="92"/>
      <c r="P279" s="92"/>
      <c r="Q279" s="92"/>
      <c r="R279" s="92"/>
      <c r="S279" s="92"/>
      <c r="T279" s="93"/>
      <c r="U279" s="39"/>
      <c r="V279" s="39"/>
      <c r="W279" s="39"/>
      <c r="X279" s="39"/>
      <c r="Y279" s="39"/>
      <c r="Z279" s="39"/>
      <c r="AA279" s="39"/>
      <c r="AB279" s="39"/>
      <c r="AC279" s="39"/>
      <c r="AD279" s="39"/>
      <c r="AE279" s="39"/>
      <c r="AT279" s="18" t="s">
        <v>339</v>
      </c>
      <c r="AU279" s="18" t="s">
        <v>85</v>
      </c>
    </row>
    <row r="280" s="13" customFormat="1">
      <c r="A280" s="13"/>
      <c r="B280" s="241"/>
      <c r="C280" s="242"/>
      <c r="D280" s="243" t="s">
        <v>273</v>
      </c>
      <c r="E280" s="244" t="s">
        <v>1</v>
      </c>
      <c r="F280" s="245" t="s">
        <v>527</v>
      </c>
      <c r="G280" s="242"/>
      <c r="H280" s="246">
        <v>52</v>
      </c>
      <c r="I280" s="247"/>
      <c r="J280" s="242"/>
      <c r="K280" s="242"/>
      <c r="L280" s="248"/>
      <c r="M280" s="249"/>
      <c r="N280" s="250"/>
      <c r="O280" s="250"/>
      <c r="P280" s="250"/>
      <c r="Q280" s="250"/>
      <c r="R280" s="250"/>
      <c r="S280" s="250"/>
      <c r="T280" s="251"/>
      <c r="U280" s="13"/>
      <c r="V280" s="13"/>
      <c r="W280" s="13"/>
      <c r="X280" s="13"/>
      <c r="Y280" s="13"/>
      <c r="Z280" s="13"/>
      <c r="AA280" s="13"/>
      <c r="AB280" s="13"/>
      <c r="AC280" s="13"/>
      <c r="AD280" s="13"/>
      <c r="AE280" s="13"/>
      <c r="AT280" s="252" t="s">
        <v>273</v>
      </c>
      <c r="AU280" s="252" t="s">
        <v>85</v>
      </c>
      <c r="AV280" s="13" t="s">
        <v>85</v>
      </c>
      <c r="AW280" s="13" t="s">
        <v>32</v>
      </c>
      <c r="AX280" s="13" t="s">
        <v>83</v>
      </c>
      <c r="AY280" s="252" t="s">
        <v>264</v>
      </c>
    </row>
    <row r="281" s="2" customFormat="1" ht="21.75" customHeight="1">
      <c r="A281" s="39"/>
      <c r="B281" s="40"/>
      <c r="C281" s="228" t="s">
        <v>489</v>
      </c>
      <c r="D281" s="228" t="s">
        <v>266</v>
      </c>
      <c r="E281" s="229" t="s">
        <v>1599</v>
      </c>
      <c r="F281" s="230" t="s">
        <v>1600</v>
      </c>
      <c r="G281" s="231" t="s">
        <v>453</v>
      </c>
      <c r="H281" s="232">
        <v>57</v>
      </c>
      <c r="I281" s="233"/>
      <c r="J281" s="234">
        <f>ROUND(I281*H281,2)</f>
        <v>0</v>
      </c>
      <c r="K281" s="230" t="s">
        <v>1425</v>
      </c>
      <c r="L281" s="45"/>
      <c r="M281" s="235" t="s">
        <v>1</v>
      </c>
      <c r="N281" s="236" t="s">
        <v>41</v>
      </c>
      <c r="O281" s="92"/>
      <c r="P281" s="237">
        <f>O281*H281</f>
        <v>0</v>
      </c>
      <c r="Q281" s="237">
        <v>5.0000000000000002E-05</v>
      </c>
      <c r="R281" s="237">
        <f>Q281*H281</f>
        <v>0.0028500000000000001</v>
      </c>
      <c r="S281" s="237">
        <v>0</v>
      </c>
      <c r="T281" s="238">
        <f>S281*H281</f>
        <v>0</v>
      </c>
      <c r="U281" s="39"/>
      <c r="V281" s="39"/>
      <c r="W281" s="39"/>
      <c r="X281" s="39"/>
      <c r="Y281" s="39"/>
      <c r="Z281" s="39"/>
      <c r="AA281" s="39"/>
      <c r="AB281" s="39"/>
      <c r="AC281" s="39"/>
      <c r="AD281" s="39"/>
      <c r="AE281" s="39"/>
      <c r="AR281" s="239" t="s">
        <v>351</v>
      </c>
      <c r="AT281" s="239" t="s">
        <v>266</v>
      </c>
      <c r="AU281" s="239" t="s">
        <v>85</v>
      </c>
      <c r="AY281" s="18" t="s">
        <v>264</v>
      </c>
      <c r="BE281" s="240">
        <f>IF(N281="základní",J281,0)</f>
        <v>0</v>
      </c>
      <c r="BF281" s="240">
        <f>IF(N281="snížená",J281,0)</f>
        <v>0</v>
      </c>
      <c r="BG281" s="240">
        <f>IF(N281="zákl. přenesená",J281,0)</f>
        <v>0</v>
      </c>
      <c r="BH281" s="240">
        <f>IF(N281="sníž. přenesená",J281,0)</f>
        <v>0</v>
      </c>
      <c r="BI281" s="240">
        <f>IF(N281="nulová",J281,0)</f>
        <v>0</v>
      </c>
      <c r="BJ281" s="18" t="s">
        <v>83</v>
      </c>
      <c r="BK281" s="240">
        <f>ROUND(I281*H281,2)</f>
        <v>0</v>
      </c>
      <c r="BL281" s="18" t="s">
        <v>351</v>
      </c>
      <c r="BM281" s="239" t="s">
        <v>1601</v>
      </c>
    </row>
    <row r="282" s="15" customFormat="1">
      <c r="A282" s="15"/>
      <c r="B282" s="264"/>
      <c r="C282" s="265"/>
      <c r="D282" s="243" t="s">
        <v>273</v>
      </c>
      <c r="E282" s="266" t="s">
        <v>1</v>
      </c>
      <c r="F282" s="267" t="s">
        <v>1602</v>
      </c>
      <c r="G282" s="265"/>
      <c r="H282" s="266" t="s">
        <v>1</v>
      </c>
      <c r="I282" s="268"/>
      <c r="J282" s="265"/>
      <c r="K282" s="265"/>
      <c r="L282" s="269"/>
      <c r="M282" s="270"/>
      <c r="N282" s="271"/>
      <c r="O282" s="271"/>
      <c r="P282" s="271"/>
      <c r="Q282" s="271"/>
      <c r="R282" s="271"/>
      <c r="S282" s="271"/>
      <c r="T282" s="272"/>
      <c r="U282" s="15"/>
      <c r="V282" s="15"/>
      <c r="W282" s="15"/>
      <c r="X282" s="15"/>
      <c r="Y282" s="15"/>
      <c r="Z282" s="15"/>
      <c r="AA282" s="15"/>
      <c r="AB282" s="15"/>
      <c r="AC282" s="15"/>
      <c r="AD282" s="15"/>
      <c r="AE282" s="15"/>
      <c r="AT282" s="273" t="s">
        <v>273</v>
      </c>
      <c r="AU282" s="273" t="s">
        <v>85</v>
      </c>
      <c r="AV282" s="15" t="s">
        <v>83</v>
      </c>
      <c r="AW282" s="15" t="s">
        <v>32</v>
      </c>
      <c r="AX282" s="15" t="s">
        <v>76</v>
      </c>
      <c r="AY282" s="273" t="s">
        <v>264</v>
      </c>
    </row>
    <row r="283" s="13" customFormat="1">
      <c r="A283" s="13"/>
      <c r="B283" s="241"/>
      <c r="C283" s="242"/>
      <c r="D283" s="243" t="s">
        <v>273</v>
      </c>
      <c r="E283" s="244" t="s">
        <v>1</v>
      </c>
      <c r="F283" s="245" t="s">
        <v>550</v>
      </c>
      <c r="G283" s="242"/>
      <c r="H283" s="246">
        <v>57</v>
      </c>
      <c r="I283" s="247"/>
      <c r="J283" s="242"/>
      <c r="K283" s="242"/>
      <c r="L283" s="248"/>
      <c r="M283" s="249"/>
      <c r="N283" s="250"/>
      <c r="O283" s="250"/>
      <c r="P283" s="250"/>
      <c r="Q283" s="250"/>
      <c r="R283" s="250"/>
      <c r="S283" s="250"/>
      <c r="T283" s="251"/>
      <c r="U283" s="13"/>
      <c r="V283" s="13"/>
      <c r="W283" s="13"/>
      <c r="X283" s="13"/>
      <c r="Y283" s="13"/>
      <c r="Z283" s="13"/>
      <c r="AA283" s="13"/>
      <c r="AB283" s="13"/>
      <c r="AC283" s="13"/>
      <c r="AD283" s="13"/>
      <c r="AE283" s="13"/>
      <c r="AT283" s="252" t="s">
        <v>273</v>
      </c>
      <c r="AU283" s="252" t="s">
        <v>85</v>
      </c>
      <c r="AV283" s="13" t="s">
        <v>85</v>
      </c>
      <c r="AW283" s="13" t="s">
        <v>32</v>
      </c>
      <c r="AX283" s="13" t="s">
        <v>83</v>
      </c>
      <c r="AY283" s="252" t="s">
        <v>264</v>
      </c>
    </row>
    <row r="284" s="2" customFormat="1" ht="24.15" customHeight="1">
      <c r="A284" s="39"/>
      <c r="B284" s="40"/>
      <c r="C284" s="228" t="s">
        <v>494</v>
      </c>
      <c r="D284" s="228" t="s">
        <v>266</v>
      </c>
      <c r="E284" s="229" t="s">
        <v>1603</v>
      </c>
      <c r="F284" s="230" t="s">
        <v>1604</v>
      </c>
      <c r="G284" s="231" t="s">
        <v>453</v>
      </c>
      <c r="H284" s="232">
        <v>39</v>
      </c>
      <c r="I284" s="233"/>
      <c r="J284" s="234">
        <f>ROUND(I284*H284,2)</f>
        <v>0</v>
      </c>
      <c r="K284" s="230" t="s">
        <v>1425</v>
      </c>
      <c r="L284" s="45"/>
      <c r="M284" s="235" t="s">
        <v>1</v>
      </c>
      <c r="N284" s="236" t="s">
        <v>41</v>
      </c>
      <c r="O284" s="92"/>
      <c r="P284" s="237">
        <f>O284*H284</f>
        <v>0</v>
      </c>
      <c r="Q284" s="237">
        <v>6.9999999999999994E-05</v>
      </c>
      <c r="R284" s="237">
        <f>Q284*H284</f>
        <v>0.0027299999999999998</v>
      </c>
      <c r="S284" s="237">
        <v>0</v>
      </c>
      <c r="T284" s="238">
        <f>S284*H284</f>
        <v>0</v>
      </c>
      <c r="U284" s="39"/>
      <c r="V284" s="39"/>
      <c r="W284" s="39"/>
      <c r="X284" s="39"/>
      <c r="Y284" s="39"/>
      <c r="Z284" s="39"/>
      <c r="AA284" s="39"/>
      <c r="AB284" s="39"/>
      <c r="AC284" s="39"/>
      <c r="AD284" s="39"/>
      <c r="AE284" s="39"/>
      <c r="AR284" s="239" t="s">
        <v>351</v>
      </c>
      <c r="AT284" s="239" t="s">
        <v>266</v>
      </c>
      <c r="AU284" s="239" t="s">
        <v>85</v>
      </c>
      <c r="AY284" s="18" t="s">
        <v>264</v>
      </c>
      <c r="BE284" s="240">
        <f>IF(N284="základní",J284,0)</f>
        <v>0</v>
      </c>
      <c r="BF284" s="240">
        <f>IF(N284="snížená",J284,0)</f>
        <v>0</v>
      </c>
      <c r="BG284" s="240">
        <f>IF(N284="zákl. přenesená",J284,0)</f>
        <v>0</v>
      </c>
      <c r="BH284" s="240">
        <f>IF(N284="sníž. přenesená",J284,0)</f>
        <v>0</v>
      </c>
      <c r="BI284" s="240">
        <f>IF(N284="nulová",J284,0)</f>
        <v>0</v>
      </c>
      <c r="BJ284" s="18" t="s">
        <v>83</v>
      </c>
      <c r="BK284" s="240">
        <f>ROUND(I284*H284,2)</f>
        <v>0</v>
      </c>
      <c r="BL284" s="18" t="s">
        <v>351</v>
      </c>
      <c r="BM284" s="239" t="s">
        <v>1605</v>
      </c>
    </row>
    <row r="285" s="15" customFormat="1">
      <c r="A285" s="15"/>
      <c r="B285" s="264"/>
      <c r="C285" s="265"/>
      <c r="D285" s="243" t="s">
        <v>273</v>
      </c>
      <c r="E285" s="266" t="s">
        <v>1</v>
      </c>
      <c r="F285" s="267" t="s">
        <v>1602</v>
      </c>
      <c r="G285" s="265"/>
      <c r="H285" s="266" t="s">
        <v>1</v>
      </c>
      <c r="I285" s="268"/>
      <c r="J285" s="265"/>
      <c r="K285" s="265"/>
      <c r="L285" s="269"/>
      <c r="M285" s="270"/>
      <c r="N285" s="271"/>
      <c r="O285" s="271"/>
      <c r="P285" s="271"/>
      <c r="Q285" s="271"/>
      <c r="R285" s="271"/>
      <c r="S285" s="271"/>
      <c r="T285" s="272"/>
      <c r="U285" s="15"/>
      <c r="V285" s="15"/>
      <c r="W285" s="15"/>
      <c r="X285" s="15"/>
      <c r="Y285" s="15"/>
      <c r="Z285" s="15"/>
      <c r="AA285" s="15"/>
      <c r="AB285" s="15"/>
      <c r="AC285" s="15"/>
      <c r="AD285" s="15"/>
      <c r="AE285" s="15"/>
      <c r="AT285" s="273" t="s">
        <v>273</v>
      </c>
      <c r="AU285" s="273" t="s">
        <v>85</v>
      </c>
      <c r="AV285" s="15" t="s">
        <v>83</v>
      </c>
      <c r="AW285" s="15" t="s">
        <v>32</v>
      </c>
      <c r="AX285" s="15" t="s">
        <v>76</v>
      </c>
      <c r="AY285" s="273" t="s">
        <v>264</v>
      </c>
    </row>
    <row r="286" s="13" customFormat="1">
      <c r="A286" s="13"/>
      <c r="B286" s="241"/>
      <c r="C286" s="242"/>
      <c r="D286" s="243" t="s">
        <v>273</v>
      </c>
      <c r="E286" s="244" t="s">
        <v>1</v>
      </c>
      <c r="F286" s="245" t="s">
        <v>1606</v>
      </c>
      <c r="G286" s="242"/>
      <c r="H286" s="246">
        <v>39</v>
      </c>
      <c r="I286" s="247"/>
      <c r="J286" s="242"/>
      <c r="K286" s="242"/>
      <c r="L286" s="248"/>
      <c r="M286" s="249"/>
      <c r="N286" s="250"/>
      <c r="O286" s="250"/>
      <c r="P286" s="250"/>
      <c r="Q286" s="250"/>
      <c r="R286" s="250"/>
      <c r="S286" s="250"/>
      <c r="T286" s="251"/>
      <c r="U286" s="13"/>
      <c r="V286" s="13"/>
      <c r="W286" s="13"/>
      <c r="X286" s="13"/>
      <c r="Y286" s="13"/>
      <c r="Z286" s="13"/>
      <c r="AA286" s="13"/>
      <c r="AB286" s="13"/>
      <c r="AC286" s="13"/>
      <c r="AD286" s="13"/>
      <c r="AE286" s="13"/>
      <c r="AT286" s="252" t="s">
        <v>273</v>
      </c>
      <c r="AU286" s="252" t="s">
        <v>85</v>
      </c>
      <c r="AV286" s="13" t="s">
        <v>85</v>
      </c>
      <c r="AW286" s="13" t="s">
        <v>32</v>
      </c>
      <c r="AX286" s="13" t="s">
        <v>83</v>
      </c>
      <c r="AY286" s="252" t="s">
        <v>264</v>
      </c>
    </row>
    <row r="287" s="2" customFormat="1" ht="21.75" customHeight="1">
      <c r="A287" s="39"/>
      <c r="B287" s="40"/>
      <c r="C287" s="228" t="s">
        <v>498</v>
      </c>
      <c r="D287" s="228" t="s">
        <v>266</v>
      </c>
      <c r="E287" s="229" t="s">
        <v>1607</v>
      </c>
      <c r="F287" s="230" t="s">
        <v>1608</v>
      </c>
      <c r="G287" s="231" t="s">
        <v>453</v>
      </c>
      <c r="H287" s="232">
        <v>113</v>
      </c>
      <c r="I287" s="233"/>
      <c r="J287" s="234">
        <f>ROUND(I287*H287,2)</f>
        <v>0</v>
      </c>
      <c r="K287" s="230" t="s">
        <v>1425</v>
      </c>
      <c r="L287" s="45"/>
      <c r="M287" s="235" t="s">
        <v>1</v>
      </c>
      <c r="N287" s="236" t="s">
        <v>41</v>
      </c>
      <c r="O287" s="92"/>
      <c r="P287" s="237">
        <f>O287*H287</f>
        <v>0</v>
      </c>
      <c r="Q287" s="237">
        <v>0.00020000000000000001</v>
      </c>
      <c r="R287" s="237">
        <f>Q287*H287</f>
        <v>0.022600000000000002</v>
      </c>
      <c r="S287" s="237">
        <v>0</v>
      </c>
      <c r="T287" s="238">
        <f>S287*H287</f>
        <v>0</v>
      </c>
      <c r="U287" s="39"/>
      <c r="V287" s="39"/>
      <c r="W287" s="39"/>
      <c r="X287" s="39"/>
      <c r="Y287" s="39"/>
      <c r="Z287" s="39"/>
      <c r="AA287" s="39"/>
      <c r="AB287" s="39"/>
      <c r="AC287" s="39"/>
      <c r="AD287" s="39"/>
      <c r="AE287" s="39"/>
      <c r="AR287" s="239" t="s">
        <v>351</v>
      </c>
      <c r="AT287" s="239" t="s">
        <v>266</v>
      </c>
      <c r="AU287" s="239" t="s">
        <v>85</v>
      </c>
      <c r="AY287" s="18" t="s">
        <v>264</v>
      </c>
      <c r="BE287" s="240">
        <f>IF(N287="základní",J287,0)</f>
        <v>0</v>
      </c>
      <c r="BF287" s="240">
        <f>IF(N287="snížená",J287,0)</f>
        <v>0</v>
      </c>
      <c r="BG287" s="240">
        <f>IF(N287="zákl. přenesená",J287,0)</f>
        <v>0</v>
      </c>
      <c r="BH287" s="240">
        <f>IF(N287="sníž. přenesená",J287,0)</f>
        <v>0</v>
      </c>
      <c r="BI287" s="240">
        <f>IF(N287="nulová",J287,0)</f>
        <v>0</v>
      </c>
      <c r="BJ287" s="18" t="s">
        <v>83</v>
      </c>
      <c r="BK287" s="240">
        <f>ROUND(I287*H287,2)</f>
        <v>0</v>
      </c>
      <c r="BL287" s="18" t="s">
        <v>351</v>
      </c>
      <c r="BM287" s="239" t="s">
        <v>1609</v>
      </c>
    </row>
    <row r="288" s="15" customFormat="1">
      <c r="A288" s="15"/>
      <c r="B288" s="264"/>
      <c r="C288" s="265"/>
      <c r="D288" s="243" t="s">
        <v>273</v>
      </c>
      <c r="E288" s="266" t="s">
        <v>1</v>
      </c>
      <c r="F288" s="267" t="s">
        <v>1610</v>
      </c>
      <c r="G288" s="265"/>
      <c r="H288" s="266" t="s">
        <v>1</v>
      </c>
      <c r="I288" s="268"/>
      <c r="J288" s="265"/>
      <c r="K288" s="265"/>
      <c r="L288" s="269"/>
      <c r="M288" s="270"/>
      <c r="N288" s="271"/>
      <c r="O288" s="271"/>
      <c r="P288" s="271"/>
      <c r="Q288" s="271"/>
      <c r="R288" s="271"/>
      <c r="S288" s="271"/>
      <c r="T288" s="272"/>
      <c r="U288" s="15"/>
      <c r="V288" s="15"/>
      <c r="W288" s="15"/>
      <c r="X288" s="15"/>
      <c r="Y288" s="15"/>
      <c r="Z288" s="15"/>
      <c r="AA288" s="15"/>
      <c r="AB288" s="15"/>
      <c r="AC288" s="15"/>
      <c r="AD288" s="15"/>
      <c r="AE288" s="15"/>
      <c r="AT288" s="273" t="s">
        <v>273</v>
      </c>
      <c r="AU288" s="273" t="s">
        <v>85</v>
      </c>
      <c r="AV288" s="15" t="s">
        <v>83</v>
      </c>
      <c r="AW288" s="15" t="s">
        <v>32</v>
      </c>
      <c r="AX288" s="15" t="s">
        <v>76</v>
      </c>
      <c r="AY288" s="273" t="s">
        <v>264</v>
      </c>
    </row>
    <row r="289" s="13" customFormat="1">
      <c r="A289" s="13"/>
      <c r="B289" s="241"/>
      <c r="C289" s="242"/>
      <c r="D289" s="243" t="s">
        <v>273</v>
      </c>
      <c r="E289" s="244" t="s">
        <v>1</v>
      </c>
      <c r="F289" s="245" t="s">
        <v>810</v>
      </c>
      <c r="G289" s="242"/>
      <c r="H289" s="246">
        <v>113</v>
      </c>
      <c r="I289" s="247"/>
      <c r="J289" s="242"/>
      <c r="K289" s="242"/>
      <c r="L289" s="248"/>
      <c r="M289" s="249"/>
      <c r="N289" s="250"/>
      <c r="O289" s="250"/>
      <c r="P289" s="250"/>
      <c r="Q289" s="250"/>
      <c r="R289" s="250"/>
      <c r="S289" s="250"/>
      <c r="T289" s="251"/>
      <c r="U289" s="13"/>
      <c r="V289" s="13"/>
      <c r="W289" s="13"/>
      <c r="X289" s="13"/>
      <c r="Y289" s="13"/>
      <c r="Z289" s="13"/>
      <c r="AA289" s="13"/>
      <c r="AB289" s="13"/>
      <c r="AC289" s="13"/>
      <c r="AD289" s="13"/>
      <c r="AE289" s="13"/>
      <c r="AT289" s="252" t="s">
        <v>273</v>
      </c>
      <c r="AU289" s="252" t="s">
        <v>85</v>
      </c>
      <c r="AV289" s="13" t="s">
        <v>85</v>
      </c>
      <c r="AW289" s="13" t="s">
        <v>32</v>
      </c>
      <c r="AX289" s="13" t="s">
        <v>83</v>
      </c>
      <c r="AY289" s="252" t="s">
        <v>264</v>
      </c>
    </row>
    <row r="290" s="2" customFormat="1" ht="24.15" customHeight="1">
      <c r="A290" s="39"/>
      <c r="B290" s="40"/>
      <c r="C290" s="228" t="s">
        <v>504</v>
      </c>
      <c r="D290" s="228" t="s">
        <v>266</v>
      </c>
      <c r="E290" s="229" t="s">
        <v>1611</v>
      </c>
      <c r="F290" s="230" t="s">
        <v>1612</v>
      </c>
      <c r="G290" s="231" t="s">
        <v>453</v>
      </c>
      <c r="H290" s="232">
        <v>38</v>
      </c>
      <c r="I290" s="233"/>
      <c r="J290" s="234">
        <f>ROUND(I290*H290,2)</f>
        <v>0</v>
      </c>
      <c r="K290" s="230" t="s">
        <v>1425</v>
      </c>
      <c r="L290" s="45"/>
      <c r="M290" s="235" t="s">
        <v>1</v>
      </c>
      <c r="N290" s="236" t="s">
        <v>41</v>
      </c>
      <c r="O290" s="92"/>
      <c r="P290" s="237">
        <f>O290*H290</f>
        <v>0</v>
      </c>
      <c r="Q290" s="237">
        <v>0.00024000000000000001</v>
      </c>
      <c r="R290" s="237">
        <f>Q290*H290</f>
        <v>0.0091199999999999996</v>
      </c>
      <c r="S290" s="237">
        <v>0</v>
      </c>
      <c r="T290" s="238">
        <f>S290*H290</f>
        <v>0</v>
      </c>
      <c r="U290" s="39"/>
      <c r="V290" s="39"/>
      <c r="W290" s="39"/>
      <c r="X290" s="39"/>
      <c r="Y290" s="39"/>
      <c r="Z290" s="39"/>
      <c r="AA290" s="39"/>
      <c r="AB290" s="39"/>
      <c r="AC290" s="39"/>
      <c r="AD290" s="39"/>
      <c r="AE290" s="39"/>
      <c r="AR290" s="239" t="s">
        <v>351</v>
      </c>
      <c r="AT290" s="239" t="s">
        <v>266</v>
      </c>
      <c r="AU290" s="239" t="s">
        <v>85</v>
      </c>
      <c r="AY290" s="18" t="s">
        <v>264</v>
      </c>
      <c r="BE290" s="240">
        <f>IF(N290="základní",J290,0)</f>
        <v>0</v>
      </c>
      <c r="BF290" s="240">
        <f>IF(N290="snížená",J290,0)</f>
        <v>0</v>
      </c>
      <c r="BG290" s="240">
        <f>IF(N290="zákl. přenesená",J290,0)</f>
        <v>0</v>
      </c>
      <c r="BH290" s="240">
        <f>IF(N290="sníž. přenesená",J290,0)</f>
        <v>0</v>
      </c>
      <c r="BI290" s="240">
        <f>IF(N290="nulová",J290,0)</f>
        <v>0</v>
      </c>
      <c r="BJ290" s="18" t="s">
        <v>83</v>
      </c>
      <c r="BK290" s="240">
        <f>ROUND(I290*H290,2)</f>
        <v>0</v>
      </c>
      <c r="BL290" s="18" t="s">
        <v>351</v>
      </c>
      <c r="BM290" s="239" t="s">
        <v>1613</v>
      </c>
    </row>
    <row r="291" s="15" customFormat="1">
      <c r="A291" s="15"/>
      <c r="B291" s="264"/>
      <c r="C291" s="265"/>
      <c r="D291" s="243" t="s">
        <v>273</v>
      </c>
      <c r="E291" s="266" t="s">
        <v>1</v>
      </c>
      <c r="F291" s="267" t="s">
        <v>1614</v>
      </c>
      <c r="G291" s="265"/>
      <c r="H291" s="266" t="s">
        <v>1</v>
      </c>
      <c r="I291" s="268"/>
      <c r="J291" s="265"/>
      <c r="K291" s="265"/>
      <c r="L291" s="269"/>
      <c r="M291" s="270"/>
      <c r="N291" s="271"/>
      <c r="O291" s="271"/>
      <c r="P291" s="271"/>
      <c r="Q291" s="271"/>
      <c r="R291" s="271"/>
      <c r="S291" s="271"/>
      <c r="T291" s="272"/>
      <c r="U291" s="15"/>
      <c r="V291" s="15"/>
      <c r="W291" s="15"/>
      <c r="X291" s="15"/>
      <c r="Y291" s="15"/>
      <c r="Z291" s="15"/>
      <c r="AA291" s="15"/>
      <c r="AB291" s="15"/>
      <c r="AC291" s="15"/>
      <c r="AD291" s="15"/>
      <c r="AE291" s="15"/>
      <c r="AT291" s="273" t="s">
        <v>273</v>
      </c>
      <c r="AU291" s="273" t="s">
        <v>85</v>
      </c>
      <c r="AV291" s="15" t="s">
        <v>83</v>
      </c>
      <c r="AW291" s="15" t="s">
        <v>32</v>
      </c>
      <c r="AX291" s="15" t="s">
        <v>76</v>
      </c>
      <c r="AY291" s="273" t="s">
        <v>264</v>
      </c>
    </row>
    <row r="292" s="13" customFormat="1">
      <c r="A292" s="13"/>
      <c r="B292" s="241"/>
      <c r="C292" s="242"/>
      <c r="D292" s="243" t="s">
        <v>273</v>
      </c>
      <c r="E292" s="244" t="s">
        <v>1</v>
      </c>
      <c r="F292" s="245" t="s">
        <v>461</v>
      </c>
      <c r="G292" s="242"/>
      <c r="H292" s="246">
        <v>38</v>
      </c>
      <c r="I292" s="247"/>
      <c r="J292" s="242"/>
      <c r="K292" s="242"/>
      <c r="L292" s="248"/>
      <c r="M292" s="249"/>
      <c r="N292" s="250"/>
      <c r="O292" s="250"/>
      <c r="P292" s="250"/>
      <c r="Q292" s="250"/>
      <c r="R292" s="250"/>
      <c r="S292" s="250"/>
      <c r="T292" s="251"/>
      <c r="U292" s="13"/>
      <c r="V292" s="13"/>
      <c r="W292" s="13"/>
      <c r="X292" s="13"/>
      <c r="Y292" s="13"/>
      <c r="Z292" s="13"/>
      <c r="AA292" s="13"/>
      <c r="AB292" s="13"/>
      <c r="AC292" s="13"/>
      <c r="AD292" s="13"/>
      <c r="AE292" s="13"/>
      <c r="AT292" s="252" t="s">
        <v>273</v>
      </c>
      <c r="AU292" s="252" t="s">
        <v>85</v>
      </c>
      <c r="AV292" s="13" t="s">
        <v>85</v>
      </c>
      <c r="AW292" s="13" t="s">
        <v>32</v>
      </c>
      <c r="AX292" s="13" t="s">
        <v>83</v>
      </c>
      <c r="AY292" s="252" t="s">
        <v>264</v>
      </c>
    </row>
    <row r="293" s="2" customFormat="1" ht="16.5" customHeight="1">
      <c r="A293" s="39"/>
      <c r="B293" s="40"/>
      <c r="C293" s="274" t="s">
        <v>509</v>
      </c>
      <c r="D293" s="274" t="s">
        <v>310</v>
      </c>
      <c r="E293" s="275" t="s">
        <v>1615</v>
      </c>
      <c r="F293" s="276" t="s">
        <v>1616</v>
      </c>
      <c r="G293" s="277" t="s">
        <v>420</v>
      </c>
      <c r="H293" s="278">
        <v>3</v>
      </c>
      <c r="I293" s="279"/>
      <c r="J293" s="280">
        <f>ROUND(I293*H293,2)</f>
        <v>0</v>
      </c>
      <c r="K293" s="276" t="s">
        <v>1425</v>
      </c>
      <c r="L293" s="281"/>
      <c r="M293" s="282" t="s">
        <v>1</v>
      </c>
      <c r="N293" s="283" t="s">
        <v>41</v>
      </c>
      <c r="O293" s="92"/>
      <c r="P293" s="237">
        <f>O293*H293</f>
        <v>0</v>
      </c>
      <c r="Q293" s="237">
        <v>0.00050000000000000001</v>
      </c>
      <c r="R293" s="237">
        <f>Q293*H293</f>
        <v>0.0015</v>
      </c>
      <c r="S293" s="237">
        <v>0</v>
      </c>
      <c r="T293" s="238">
        <f>S293*H293</f>
        <v>0</v>
      </c>
      <c r="U293" s="39"/>
      <c r="V293" s="39"/>
      <c r="W293" s="39"/>
      <c r="X293" s="39"/>
      <c r="Y293" s="39"/>
      <c r="Z293" s="39"/>
      <c r="AA293" s="39"/>
      <c r="AB293" s="39"/>
      <c r="AC293" s="39"/>
      <c r="AD293" s="39"/>
      <c r="AE293" s="39"/>
      <c r="AR293" s="239" t="s">
        <v>434</v>
      </c>
      <c r="AT293" s="239" t="s">
        <v>310</v>
      </c>
      <c r="AU293" s="239" t="s">
        <v>85</v>
      </c>
      <c r="AY293" s="18" t="s">
        <v>264</v>
      </c>
      <c r="BE293" s="240">
        <f>IF(N293="základní",J293,0)</f>
        <v>0</v>
      </c>
      <c r="BF293" s="240">
        <f>IF(N293="snížená",J293,0)</f>
        <v>0</v>
      </c>
      <c r="BG293" s="240">
        <f>IF(N293="zákl. přenesená",J293,0)</f>
        <v>0</v>
      </c>
      <c r="BH293" s="240">
        <f>IF(N293="sníž. přenesená",J293,0)</f>
        <v>0</v>
      </c>
      <c r="BI293" s="240">
        <f>IF(N293="nulová",J293,0)</f>
        <v>0</v>
      </c>
      <c r="BJ293" s="18" t="s">
        <v>83</v>
      </c>
      <c r="BK293" s="240">
        <f>ROUND(I293*H293,2)</f>
        <v>0</v>
      </c>
      <c r="BL293" s="18" t="s">
        <v>351</v>
      </c>
      <c r="BM293" s="239" t="s">
        <v>1617</v>
      </c>
    </row>
    <row r="294" s="2" customFormat="1">
      <c r="A294" s="39"/>
      <c r="B294" s="40"/>
      <c r="C294" s="41"/>
      <c r="D294" s="243" t="s">
        <v>339</v>
      </c>
      <c r="E294" s="41"/>
      <c r="F294" s="295" t="s">
        <v>1532</v>
      </c>
      <c r="G294" s="41"/>
      <c r="H294" s="41"/>
      <c r="I294" s="296"/>
      <c r="J294" s="41"/>
      <c r="K294" s="41"/>
      <c r="L294" s="45"/>
      <c r="M294" s="297"/>
      <c r="N294" s="298"/>
      <c r="O294" s="92"/>
      <c r="P294" s="92"/>
      <c r="Q294" s="92"/>
      <c r="R294" s="92"/>
      <c r="S294" s="92"/>
      <c r="T294" s="93"/>
      <c r="U294" s="39"/>
      <c r="V294" s="39"/>
      <c r="W294" s="39"/>
      <c r="X294" s="39"/>
      <c r="Y294" s="39"/>
      <c r="Z294" s="39"/>
      <c r="AA294" s="39"/>
      <c r="AB294" s="39"/>
      <c r="AC294" s="39"/>
      <c r="AD294" s="39"/>
      <c r="AE294" s="39"/>
      <c r="AT294" s="18" t="s">
        <v>339</v>
      </c>
      <c r="AU294" s="18" t="s">
        <v>85</v>
      </c>
    </row>
    <row r="295" s="13" customFormat="1">
      <c r="A295" s="13"/>
      <c r="B295" s="241"/>
      <c r="C295" s="242"/>
      <c r="D295" s="243" t="s">
        <v>273</v>
      </c>
      <c r="E295" s="244" t="s">
        <v>1</v>
      </c>
      <c r="F295" s="245" t="s">
        <v>96</v>
      </c>
      <c r="G295" s="242"/>
      <c r="H295" s="246">
        <v>3</v>
      </c>
      <c r="I295" s="247"/>
      <c r="J295" s="242"/>
      <c r="K295" s="242"/>
      <c r="L295" s="248"/>
      <c r="M295" s="249"/>
      <c r="N295" s="250"/>
      <c r="O295" s="250"/>
      <c r="P295" s="250"/>
      <c r="Q295" s="250"/>
      <c r="R295" s="250"/>
      <c r="S295" s="250"/>
      <c r="T295" s="251"/>
      <c r="U295" s="13"/>
      <c r="V295" s="13"/>
      <c r="W295" s="13"/>
      <c r="X295" s="13"/>
      <c r="Y295" s="13"/>
      <c r="Z295" s="13"/>
      <c r="AA295" s="13"/>
      <c r="AB295" s="13"/>
      <c r="AC295" s="13"/>
      <c r="AD295" s="13"/>
      <c r="AE295" s="13"/>
      <c r="AT295" s="252" t="s">
        <v>273</v>
      </c>
      <c r="AU295" s="252" t="s">
        <v>85</v>
      </c>
      <c r="AV295" s="13" t="s">
        <v>85</v>
      </c>
      <c r="AW295" s="13" t="s">
        <v>32</v>
      </c>
      <c r="AX295" s="13" t="s">
        <v>83</v>
      </c>
      <c r="AY295" s="252" t="s">
        <v>264</v>
      </c>
    </row>
    <row r="296" s="2" customFormat="1" ht="16.5" customHeight="1">
      <c r="A296" s="39"/>
      <c r="B296" s="40"/>
      <c r="C296" s="228" t="s">
        <v>515</v>
      </c>
      <c r="D296" s="228" t="s">
        <v>266</v>
      </c>
      <c r="E296" s="229" t="s">
        <v>1618</v>
      </c>
      <c r="F296" s="230" t="s">
        <v>1619</v>
      </c>
      <c r="G296" s="231" t="s">
        <v>420</v>
      </c>
      <c r="H296" s="232">
        <v>16</v>
      </c>
      <c r="I296" s="233"/>
      <c r="J296" s="234">
        <f>ROUND(I296*H296,2)</f>
        <v>0</v>
      </c>
      <c r="K296" s="230" t="s">
        <v>1425</v>
      </c>
      <c r="L296" s="45"/>
      <c r="M296" s="235" t="s">
        <v>1</v>
      </c>
      <c r="N296" s="236" t="s">
        <v>41</v>
      </c>
      <c r="O296" s="92"/>
      <c r="P296" s="237">
        <f>O296*H296</f>
        <v>0</v>
      </c>
      <c r="Q296" s="237">
        <v>0.00012999999999999999</v>
      </c>
      <c r="R296" s="237">
        <f>Q296*H296</f>
        <v>0.0020799999999999998</v>
      </c>
      <c r="S296" s="237">
        <v>0</v>
      </c>
      <c r="T296" s="238">
        <f>S296*H296</f>
        <v>0</v>
      </c>
      <c r="U296" s="39"/>
      <c r="V296" s="39"/>
      <c r="W296" s="39"/>
      <c r="X296" s="39"/>
      <c r="Y296" s="39"/>
      <c r="Z296" s="39"/>
      <c r="AA296" s="39"/>
      <c r="AB296" s="39"/>
      <c r="AC296" s="39"/>
      <c r="AD296" s="39"/>
      <c r="AE296" s="39"/>
      <c r="AR296" s="239" t="s">
        <v>351</v>
      </c>
      <c r="AT296" s="239" t="s">
        <v>266</v>
      </c>
      <c r="AU296" s="239" t="s">
        <v>85</v>
      </c>
      <c r="AY296" s="18" t="s">
        <v>264</v>
      </c>
      <c r="BE296" s="240">
        <f>IF(N296="základní",J296,0)</f>
        <v>0</v>
      </c>
      <c r="BF296" s="240">
        <f>IF(N296="snížená",J296,0)</f>
        <v>0</v>
      </c>
      <c r="BG296" s="240">
        <f>IF(N296="zákl. přenesená",J296,0)</f>
        <v>0</v>
      </c>
      <c r="BH296" s="240">
        <f>IF(N296="sníž. přenesená",J296,0)</f>
        <v>0</v>
      </c>
      <c r="BI296" s="240">
        <f>IF(N296="nulová",J296,0)</f>
        <v>0</v>
      </c>
      <c r="BJ296" s="18" t="s">
        <v>83</v>
      </c>
      <c r="BK296" s="240">
        <f>ROUND(I296*H296,2)</f>
        <v>0</v>
      </c>
      <c r="BL296" s="18" t="s">
        <v>351</v>
      </c>
      <c r="BM296" s="239" t="s">
        <v>1620</v>
      </c>
    </row>
    <row r="297" s="2" customFormat="1">
      <c r="A297" s="39"/>
      <c r="B297" s="40"/>
      <c r="C297" s="41"/>
      <c r="D297" s="243" t="s">
        <v>339</v>
      </c>
      <c r="E297" s="41"/>
      <c r="F297" s="295" t="s">
        <v>1621</v>
      </c>
      <c r="G297" s="41"/>
      <c r="H297" s="41"/>
      <c r="I297" s="296"/>
      <c r="J297" s="41"/>
      <c r="K297" s="41"/>
      <c r="L297" s="45"/>
      <c r="M297" s="297"/>
      <c r="N297" s="298"/>
      <c r="O297" s="92"/>
      <c r="P297" s="92"/>
      <c r="Q297" s="92"/>
      <c r="R297" s="92"/>
      <c r="S297" s="92"/>
      <c r="T297" s="93"/>
      <c r="U297" s="39"/>
      <c r="V297" s="39"/>
      <c r="W297" s="39"/>
      <c r="X297" s="39"/>
      <c r="Y297" s="39"/>
      <c r="Z297" s="39"/>
      <c r="AA297" s="39"/>
      <c r="AB297" s="39"/>
      <c r="AC297" s="39"/>
      <c r="AD297" s="39"/>
      <c r="AE297" s="39"/>
      <c r="AT297" s="18" t="s">
        <v>339</v>
      </c>
      <c r="AU297" s="18" t="s">
        <v>85</v>
      </c>
    </row>
    <row r="298" s="13" customFormat="1">
      <c r="A298" s="13"/>
      <c r="B298" s="241"/>
      <c r="C298" s="242"/>
      <c r="D298" s="243" t="s">
        <v>273</v>
      </c>
      <c r="E298" s="244" t="s">
        <v>1</v>
      </c>
      <c r="F298" s="245" t="s">
        <v>351</v>
      </c>
      <c r="G298" s="242"/>
      <c r="H298" s="246">
        <v>16</v>
      </c>
      <c r="I298" s="247"/>
      <c r="J298" s="242"/>
      <c r="K298" s="242"/>
      <c r="L298" s="248"/>
      <c r="M298" s="249"/>
      <c r="N298" s="250"/>
      <c r="O298" s="250"/>
      <c r="P298" s="250"/>
      <c r="Q298" s="250"/>
      <c r="R298" s="250"/>
      <c r="S298" s="250"/>
      <c r="T298" s="251"/>
      <c r="U298" s="13"/>
      <c r="V298" s="13"/>
      <c r="W298" s="13"/>
      <c r="X298" s="13"/>
      <c r="Y298" s="13"/>
      <c r="Z298" s="13"/>
      <c r="AA298" s="13"/>
      <c r="AB298" s="13"/>
      <c r="AC298" s="13"/>
      <c r="AD298" s="13"/>
      <c r="AE298" s="13"/>
      <c r="AT298" s="252" t="s">
        <v>273</v>
      </c>
      <c r="AU298" s="252" t="s">
        <v>85</v>
      </c>
      <c r="AV298" s="13" t="s">
        <v>85</v>
      </c>
      <c r="AW298" s="13" t="s">
        <v>32</v>
      </c>
      <c r="AX298" s="13" t="s">
        <v>83</v>
      </c>
      <c r="AY298" s="252" t="s">
        <v>264</v>
      </c>
    </row>
    <row r="299" s="2" customFormat="1" ht="16.5" customHeight="1">
      <c r="A299" s="39"/>
      <c r="B299" s="40"/>
      <c r="C299" s="228" t="s">
        <v>519</v>
      </c>
      <c r="D299" s="228" t="s">
        <v>266</v>
      </c>
      <c r="E299" s="229" t="s">
        <v>1622</v>
      </c>
      <c r="F299" s="230" t="s">
        <v>1623</v>
      </c>
      <c r="G299" s="231" t="s">
        <v>1624</v>
      </c>
      <c r="H299" s="232">
        <v>2</v>
      </c>
      <c r="I299" s="233"/>
      <c r="J299" s="234">
        <f>ROUND(I299*H299,2)</f>
        <v>0</v>
      </c>
      <c r="K299" s="230" t="s">
        <v>1425</v>
      </c>
      <c r="L299" s="45"/>
      <c r="M299" s="235" t="s">
        <v>1</v>
      </c>
      <c r="N299" s="236" t="s">
        <v>41</v>
      </c>
      <c r="O299" s="92"/>
      <c r="P299" s="237">
        <f>O299*H299</f>
        <v>0</v>
      </c>
      <c r="Q299" s="237">
        <v>0.00025000000000000001</v>
      </c>
      <c r="R299" s="237">
        <f>Q299*H299</f>
        <v>0.00050000000000000001</v>
      </c>
      <c r="S299" s="237">
        <v>0</v>
      </c>
      <c r="T299" s="238">
        <f>S299*H299</f>
        <v>0</v>
      </c>
      <c r="U299" s="39"/>
      <c r="V299" s="39"/>
      <c r="W299" s="39"/>
      <c r="X299" s="39"/>
      <c r="Y299" s="39"/>
      <c r="Z299" s="39"/>
      <c r="AA299" s="39"/>
      <c r="AB299" s="39"/>
      <c r="AC299" s="39"/>
      <c r="AD299" s="39"/>
      <c r="AE299" s="39"/>
      <c r="AR299" s="239" t="s">
        <v>351</v>
      </c>
      <c r="AT299" s="239" t="s">
        <v>266</v>
      </c>
      <c r="AU299" s="239" t="s">
        <v>85</v>
      </c>
      <c r="AY299" s="18" t="s">
        <v>264</v>
      </c>
      <c r="BE299" s="240">
        <f>IF(N299="základní",J299,0)</f>
        <v>0</v>
      </c>
      <c r="BF299" s="240">
        <f>IF(N299="snížená",J299,0)</f>
        <v>0</v>
      </c>
      <c r="BG299" s="240">
        <f>IF(N299="zákl. přenesená",J299,0)</f>
        <v>0</v>
      </c>
      <c r="BH299" s="240">
        <f>IF(N299="sníž. přenesená",J299,0)</f>
        <v>0</v>
      </c>
      <c r="BI299" s="240">
        <f>IF(N299="nulová",J299,0)</f>
        <v>0</v>
      </c>
      <c r="BJ299" s="18" t="s">
        <v>83</v>
      </c>
      <c r="BK299" s="240">
        <f>ROUND(I299*H299,2)</f>
        <v>0</v>
      </c>
      <c r="BL299" s="18" t="s">
        <v>351</v>
      </c>
      <c r="BM299" s="239" t="s">
        <v>1625</v>
      </c>
    </row>
    <row r="300" s="13" customFormat="1">
      <c r="A300" s="13"/>
      <c r="B300" s="241"/>
      <c r="C300" s="242"/>
      <c r="D300" s="243" t="s">
        <v>273</v>
      </c>
      <c r="E300" s="244" t="s">
        <v>1</v>
      </c>
      <c r="F300" s="245" t="s">
        <v>85</v>
      </c>
      <c r="G300" s="242"/>
      <c r="H300" s="246">
        <v>2</v>
      </c>
      <c r="I300" s="247"/>
      <c r="J300" s="242"/>
      <c r="K300" s="242"/>
      <c r="L300" s="248"/>
      <c r="M300" s="249"/>
      <c r="N300" s="250"/>
      <c r="O300" s="250"/>
      <c r="P300" s="250"/>
      <c r="Q300" s="250"/>
      <c r="R300" s="250"/>
      <c r="S300" s="250"/>
      <c r="T300" s="251"/>
      <c r="U300" s="13"/>
      <c r="V300" s="13"/>
      <c r="W300" s="13"/>
      <c r="X300" s="13"/>
      <c r="Y300" s="13"/>
      <c r="Z300" s="13"/>
      <c r="AA300" s="13"/>
      <c r="AB300" s="13"/>
      <c r="AC300" s="13"/>
      <c r="AD300" s="13"/>
      <c r="AE300" s="13"/>
      <c r="AT300" s="252" t="s">
        <v>273</v>
      </c>
      <c r="AU300" s="252" t="s">
        <v>85</v>
      </c>
      <c r="AV300" s="13" t="s">
        <v>85</v>
      </c>
      <c r="AW300" s="13" t="s">
        <v>32</v>
      </c>
      <c r="AX300" s="13" t="s">
        <v>83</v>
      </c>
      <c r="AY300" s="252" t="s">
        <v>264</v>
      </c>
    </row>
    <row r="301" s="2" customFormat="1" ht="16.5" customHeight="1">
      <c r="A301" s="39"/>
      <c r="B301" s="40"/>
      <c r="C301" s="228" t="s">
        <v>523</v>
      </c>
      <c r="D301" s="228" t="s">
        <v>266</v>
      </c>
      <c r="E301" s="229" t="s">
        <v>1626</v>
      </c>
      <c r="F301" s="230" t="s">
        <v>1627</v>
      </c>
      <c r="G301" s="231" t="s">
        <v>420</v>
      </c>
      <c r="H301" s="232">
        <v>4</v>
      </c>
      <c r="I301" s="233"/>
      <c r="J301" s="234">
        <f>ROUND(I301*H301,2)</f>
        <v>0</v>
      </c>
      <c r="K301" s="230" t="s">
        <v>1425</v>
      </c>
      <c r="L301" s="45"/>
      <c r="M301" s="235" t="s">
        <v>1</v>
      </c>
      <c r="N301" s="236" t="s">
        <v>41</v>
      </c>
      <c r="O301" s="92"/>
      <c r="P301" s="237">
        <f>O301*H301</f>
        <v>0</v>
      </c>
      <c r="Q301" s="237">
        <v>0.00022000000000000001</v>
      </c>
      <c r="R301" s="237">
        <f>Q301*H301</f>
        <v>0.00088000000000000003</v>
      </c>
      <c r="S301" s="237">
        <v>0</v>
      </c>
      <c r="T301" s="238">
        <f>S301*H301</f>
        <v>0</v>
      </c>
      <c r="U301" s="39"/>
      <c r="V301" s="39"/>
      <c r="W301" s="39"/>
      <c r="X301" s="39"/>
      <c r="Y301" s="39"/>
      <c r="Z301" s="39"/>
      <c r="AA301" s="39"/>
      <c r="AB301" s="39"/>
      <c r="AC301" s="39"/>
      <c r="AD301" s="39"/>
      <c r="AE301" s="39"/>
      <c r="AR301" s="239" t="s">
        <v>351</v>
      </c>
      <c r="AT301" s="239" t="s">
        <v>266</v>
      </c>
      <c r="AU301" s="239" t="s">
        <v>85</v>
      </c>
      <c r="AY301" s="18" t="s">
        <v>264</v>
      </c>
      <c r="BE301" s="240">
        <f>IF(N301="základní",J301,0)</f>
        <v>0</v>
      </c>
      <c r="BF301" s="240">
        <f>IF(N301="snížená",J301,0)</f>
        <v>0</v>
      </c>
      <c r="BG301" s="240">
        <f>IF(N301="zákl. přenesená",J301,0)</f>
        <v>0</v>
      </c>
      <c r="BH301" s="240">
        <f>IF(N301="sníž. přenesená",J301,0)</f>
        <v>0</v>
      </c>
      <c r="BI301" s="240">
        <f>IF(N301="nulová",J301,0)</f>
        <v>0</v>
      </c>
      <c r="BJ301" s="18" t="s">
        <v>83</v>
      </c>
      <c r="BK301" s="240">
        <f>ROUND(I301*H301,2)</f>
        <v>0</v>
      </c>
      <c r="BL301" s="18" t="s">
        <v>351</v>
      </c>
      <c r="BM301" s="239" t="s">
        <v>1628</v>
      </c>
    </row>
    <row r="302" s="13" customFormat="1">
      <c r="A302" s="13"/>
      <c r="B302" s="241"/>
      <c r="C302" s="242"/>
      <c r="D302" s="243" t="s">
        <v>273</v>
      </c>
      <c r="E302" s="244" t="s">
        <v>1</v>
      </c>
      <c r="F302" s="245" t="s">
        <v>271</v>
      </c>
      <c r="G302" s="242"/>
      <c r="H302" s="246">
        <v>4</v>
      </c>
      <c r="I302" s="247"/>
      <c r="J302" s="242"/>
      <c r="K302" s="242"/>
      <c r="L302" s="248"/>
      <c r="M302" s="249"/>
      <c r="N302" s="250"/>
      <c r="O302" s="250"/>
      <c r="P302" s="250"/>
      <c r="Q302" s="250"/>
      <c r="R302" s="250"/>
      <c r="S302" s="250"/>
      <c r="T302" s="251"/>
      <c r="U302" s="13"/>
      <c r="V302" s="13"/>
      <c r="W302" s="13"/>
      <c r="X302" s="13"/>
      <c r="Y302" s="13"/>
      <c r="Z302" s="13"/>
      <c r="AA302" s="13"/>
      <c r="AB302" s="13"/>
      <c r="AC302" s="13"/>
      <c r="AD302" s="13"/>
      <c r="AE302" s="13"/>
      <c r="AT302" s="252" t="s">
        <v>273</v>
      </c>
      <c r="AU302" s="252" t="s">
        <v>85</v>
      </c>
      <c r="AV302" s="13" t="s">
        <v>85</v>
      </c>
      <c r="AW302" s="13" t="s">
        <v>32</v>
      </c>
      <c r="AX302" s="13" t="s">
        <v>83</v>
      </c>
      <c r="AY302" s="252" t="s">
        <v>264</v>
      </c>
    </row>
    <row r="303" s="2" customFormat="1" ht="16.5" customHeight="1">
      <c r="A303" s="39"/>
      <c r="B303" s="40"/>
      <c r="C303" s="228" t="s">
        <v>527</v>
      </c>
      <c r="D303" s="228" t="s">
        <v>266</v>
      </c>
      <c r="E303" s="229" t="s">
        <v>1629</v>
      </c>
      <c r="F303" s="230" t="s">
        <v>1630</v>
      </c>
      <c r="G303" s="231" t="s">
        <v>420</v>
      </c>
      <c r="H303" s="232">
        <v>1</v>
      </c>
      <c r="I303" s="233"/>
      <c r="J303" s="234">
        <f>ROUND(I303*H303,2)</f>
        <v>0</v>
      </c>
      <c r="K303" s="230" t="s">
        <v>1425</v>
      </c>
      <c r="L303" s="45"/>
      <c r="M303" s="235" t="s">
        <v>1</v>
      </c>
      <c r="N303" s="236" t="s">
        <v>41</v>
      </c>
      <c r="O303" s="92"/>
      <c r="P303" s="237">
        <f>O303*H303</f>
        <v>0</v>
      </c>
      <c r="Q303" s="237">
        <v>0.00012</v>
      </c>
      <c r="R303" s="237">
        <f>Q303*H303</f>
        <v>0.00012</v>
      </c>
      <c r="S303" s="237">
        <v>0</v>
      </c>
      <c r="T303" s="238">
        <f>S303*H303</f>
        <v>0</v>
      </c>
      <c r="U303" s="39"/>
      <c r="V303" s="39"/>
      <c r="W303" s="39"/>
      <c r="X303" s="39"/>
      <c r="Y303" s="39"/>
      <c r="Z303" s="39"/>
      <c r="AA303" s="39"/>
      <c r="AB303" s="39"/>
      <c r="AC303" s="39"/>
      <c r="AD303" s="39"/>
      <c r="AE303" s="39"/>
      <c r="AR303" s="239" t="s">
        <v>351</v>
      </c>
      <c r="AT303" s="239" t="s">
        <v>266</v>
      </c>
      <c r="AU303" s="239" t="s">
        <v>85</v>
      </c>
      <c r="AY303" s="18" t="s">
        <v>264</v>
      </c>
      <c r="BE303" s="240">
        <f>IF(N303="základní",J303,0)</f>
        <v>0</v>
      </c>
      <c r="BF303" s="240">
        <f>IF(N303="snížená",J303,0)</f>
        <v>0</v>
      </c>
      <c r="BG303" s="240">
        <f>IF(N303="zákl. přenesená",J303,0)</f>
        <v>0</v>
      </c>
      <c r="BH303" s="240">
        <f>IF(N303="sníž. přenesená",J303,0)</f>
        <v>0</v>
      </c>
      <c r="BI303" s="240">
        <f>IF(N303="nulová",J303,0)</f>
        <v>0</v>
      </c>
      <c r="BJ303" s="18" t="s">
        <v>83</v>
      </c>
      <c r="BK303" s="240">
        <f>ROUND(I303*H303,2)</f>
        <v>0</v>
      </c>
      <c r="BL303" s="18" t="s">
        <v>351</v>
      </c>
      <c r="BM303" s="239" t="s">
        <v>1631</v>
      </c>
    </row>
    <row r="304" s="2" customFormat="1">
      <c r="A304" s="39"/>
      <c r="B304" s="40"/>
      <c r="C304" s="41"/>
      <c r="D304" s="243" t="s">
        <v>339</v>
      </c>
      <c r="E304" s="41"/>
      <c r="F304" s="295" t="s">
        <v>1632</v>
      </c>
      <c r="G304" s="41"/>
      <c r="H304" s="41"/>
      <c r="I304" s="296"/>
      <c r="J304" s="41"/>
      <c r="K304" s="41"/>
      <c r="L304" s="45"/>
      <c r="M304" s="297"/>
      <c r="N304" s="298"/>
      <c r="O304" s="92"/>
      <c r="P304" s="92"/>
      <c r="Q304" s="92"/>
      <c r="R304" s="92"/>
      <c r="S304" s="92"/>
      <c r="T304" s="93"/>
      <c r="U304" s="39"/>
      <c r="V304" s="39"/>
      <c r="W304" s="39"/>
      <c r="X304" s="39"/>
      <c r="Y304" s="39"/>
      <c r="Z304" s="39"/>
      <c r="AA304" s="39"/>
      <c r="AB304" s="39"/>
      <c r="AC304" s="39"/>
      <c r="AD304" s="39"/>
      <c r="AE304" s="39"/>
      <c r="AT304" s="18" t="s">
        <v>339</v>
      </c>
      <c r="AU304" s="18" t="s">
        <v>85</v>
      </c>
    </row>
    <row r="305" s="13" customFormat="1">
      <c r="A305" s="13"/>
      <c r="B305" s="241"/>
      <c r="C305" s="242"/>
      <c r="D305" s="243" t="s">
        <v>273</v>
      </c>
      <c r="E305" s="244" t="s">
        <v>1</v>
      </c>
      <c r="F305" s="245" t="s">
        <v>83</v>
      </c>
      <c r="G305" s="242"/>
      <c r="H305" s="246">
        <v>1</v>
      </c>
      <c r="I305" s="247"/>
      <c r="J305" s="242"/>
      <c r="K305" s="242"/>
      <c r="L305" s="248"/>
      <c r="M305" s="249"/>
      <c r="N305" s="250"/>
      <c r="O305" s="250"/>
      <c r="P305" s="250"/>
      <c r="Q305" s="250"/>
      <c r="R305" s="250"/>
      <c r="S305" s="250"/>
      <c r="T305" s="251"/>
      <c r="U305" s="13"/>
      <c r="V305" s="13"/>
      <c r="W305" s="13"/>
      <c r="X305" s="13"/>
      <c r="Y305" s="13"/>
      <c r="Z305" s="13"/>
      <c r="AA305" s="13"/>
      <c r="AB305" s="13"/>
      <c r="AC305" s="13"/>
      <c r="AD305" s="13"/>
      <c r="AE305" s="13"/>
      <c r="AT305" s="252" t="s">
        <v>273</v>
      </c>
      <c r="AU305" s="252" t="s">
        <v>85</v>
      </c>
      <c r="AV305" s="13" t="s">
        <v>85</v>
      </c>
      <c r="AW305" s="13" t="s">
        <v>32</v>
      </c>
      <c r="AX305" s="13" t="s">
        <v>83</v>
      </c>
      <c r="AY305" s="252" t="s">
        <v>264</v>
      </c>
    </row>
    <row r="306" s="2" customFormat="1" ht="16.5" customHeight="1">
      <c r="A306" s="39"/>
      <c r="B306" s="40"/>
      <c r="C306" s="228" t="s">
        <v>532</v>
      </c>
      <c r="D306" s="228" t="s">
        <v>266</v>
      </c>
      <c r="E306" s="229" t="s">
        <v>1633</v>
      </c>
      <c r="F306" s="230" t="s">
        <v>1634</v>
      </c>
      <c r="G306" s="231" t="s">
        <v>420</v>
      </c>
      <c r="H306" s="232">
        <v>1</v>
      </c>
      <c r="I306" s="233"/>
      <c r="J306" s="234">
        <f>ROUND(I306*H306,2)</f>
        <v>0</v>
      </c>
      <c r="K306" s="230" t="s">
        <v>1425</v>
      </c>
      <c r="L306" s="45"/>
      <c r="M306" s="235" t="s">
        <v>1</v>
      </c>
      <c r="N306" s="236" t="s">
        <v>41</v>
      </c>
      <c r="O306" s="92"/>
      <c r="P306" s="237">
        <f>O306*H306</f>
        <v>0</v>
      </c>
      <c r="Q306" s="237">
        <v>0.00051999999999999995</v>
      </c>
      <c r="R306" s="237">
        <f>Q306*H306</f>
        <v>0.00051999999999999995</v>
      </c>
      <c r="S306" s="237">
        <v>0</v>
      </c>
      <c r="T306" s="238">
        <f>S306*H306</f>
        <v>0</v>
      </c>
      <c r="U306" s="39"/>
      <c r="V306" s="39"/>
      <c r="W306" s="39"/>
      <c r="X306" s="39"/>
      <c r="Y306" s="39"/>
      <c r="Z306" s="39"/>
      <c r="AA306" s="39"/>
      <c r="AB306" s="39"/>
      <c r="AC306" s="39"/>
      <c r="AD306" s="39"/>
      <c r="AE306" s="39"/>
      <c r="AR306" s="239" t="s">
        <v>351</v>
      </c>
      <c r="AT306" s="239" t="s">
        <v>266</v>
      </c>
      <c r="AU306" s="239" t="s">
        <v>85</v>
      </c>
      <c r="AY306" s="18" t="s">
        <v>264</v>
      </c>
      <c r="BE306" s="240">
        <f>IF(N306="základní",J306,0)</f>
        <v>0</v>
      </c>
      <c r="BF306" s="240">
        <f>IF(N306="snížená",J306,0)</f>
        <v>0</v>
      </c>
      <c r="BG306" s="240">
        <f>IF(N306="zákl. přenesená",J306,0)</f>
        <v>0</v>
      </c>
      <c r="BH306" s="240">
        <f>IF(N306="sníž. přenesená",J306,0)</f>
        <v>0</v>
      </c>
      <c r="BI306" s="240">
        <f>IF(N306="nulová",J306,0)</f>
        <v>0</v>
      </c>
      <c r="BJ306" s="18" t="s">
        <v>83</v>
      </c>
      <c r="BK306" s="240">
        <f>ROUND(I306*H306,2)</f>
        <v>0</v>
      </c>
      <c r="BL306" s="18" t="s">
        <v>351</v>
      </c>
      <c r="BM306" s="239" t="s">
        <v>1635</v>
      </c>
    </row>
    <row r="307" s="13" customFormat="1">
      <c r="A307" s="13"/>
      <c r="B307" s="241"/>
      <c r="C307" s="242"/>
      <c r="D307" s="243" t="s">
        <v>273</v>
      </c>
      <c r="E307" s="244" t="s">
        <v>1</v>
      </c>
      <c r="F307" s="245" t="s">
        <v>83</v>
      </c>
      <c r="G307" s="242"/>
      <c r="H307" s="246">
        <v>1</v>
      </c>
      <c r="I307" s="247"/>
      <c r="J307" s="242"/>
      <c r="K307" s="242"/>
      <c r="L307" s="248"/>
      <c r="M307" s="249"/>
      <c r="N307" s="250"/>
      <c r="O307" s="250"/>
      <c r="P307" s="250"/>
      <c r="Q307" s="250"/>
      <c r="R307" s="250"/>
      <c r="S307" s="250"/>
      <c r="T307" s="251"/>
      <c r="U307" s="13"/>
      <c r="V307" s="13"/>
      <c r="W307" s="13"/>
      <c r="X307" s="13"/>
      <c r="Y307" s="13"/>
      <c r="Z307" s="13"/>
      <c r="AA307" s="13"/>
      <c r="AB307" s="13"/>
      <c r="AC307" s="13"/>
      <c r="AD307" s="13"/>
      <c r="AE307" s="13"/>
      <c r="AT307" s="252" t="s">
        <v>273</v>
      </c>
      <c r="AU307" s="252" t="s">
        <v>85</v>
      </c>
      <c r="AV307" s="13" t="s">
        <v>85</v>
      </c>
      <c r="AW307" s="13" t="s">
        <v>32</v>
      </c>
      <c r="AX307" s="13" t="s">
        <v>83</v>
      </c>
      <c r="AY307" s="252" t="s">
        <v>264</v>
      </c>
    </row>
    <row r="308" s="2" customFormat="1" ht="16.5" customHeight="1">
      <c r="A308" s="39"/>
      <c r="B308" s="40"/>
      <c r="C308" s="228" t="s">
        <v>538</v>
      </c>
      <c r="D308" s="228" t="s">
        <v>266</v>
      </c>
      <c r="E308" s="229" t="s">
        <v>1636</v>
      </c>
      <c r="F308" s="230" t="s">
        <v>1637</v>
      </c>
      <c r="G308" s="231" t="s">
        <v>420</v>
      </c>
      <c r="H308" s="232">
        <v>1</v>
      </c>
      <c r="I308" s="233"/>
      <c r="J308" s="234">
        <f>ROUND(I308*H308,2)</f>
        <v>0</v>
      </c>
      <c r="K308" s="230" t="s">
        <v>1425</v>
      </c>
      <c r="L308" s="45"/>
      <c r="M308" s="235" t="s">
        <v>1</v>
      </c>
      <c r="N308" s="236" t="s">
        <v>41</v>
      </c>
      <c r="O308" s="92"/>
      <c r="P308" s="237">
        <f>O308*H308</f>
        <v>0</v>
      </c>
      <c r="Q308" s="237">
        <v>0.00076999999999999996</v>
      </c>
      <c r="R308" s="237">
        <f>Q308*H308</f>
        <v>0.00076999999999999996</v>
      </c>
      <c r="S308" s="237">
        <v>0</v>
      </c>
      <c r="T308" s="238">
        <f>S308*H308</f>
        <v>0</v>
      </c>
      <c r="U308" s="39"/>
      <c r="V308" s="39"/>
      <c r="W308" s="39"/>
      <c r="X308" s="39"/>
      <c r="Y308" s="39"/>
      <c r="Z308" s="39"/>
      <c r="AA308" s="39"/>
      <c r="AB308" s="39"/>
      <c r="AC308" s="39"/>
      <c r="AD308" s="39"/>
      <c r="AE308" s="39"/>
      <c r="AR308" s="239" t="s">
        <v>351</v>
      </c>
      <c r="AT308" s="239" t="s">
        <v>266</v>
      </c>
      <c r="AU308" s="239" t="s">
        <v>85</v>
      </c>
      <c r="AY308" s="18" t="s">
        <v>264</v>
      </c>
      <c r="BE308" s="240">
        <f>IF(N308="základní",J308,0)</f>
        <v>0</v>
      </c>
      <c r="BF308" s="240">
        <f>IF(N308="snížená",J308,0)</f>
        <v>0</v>
      </c>
      <c r="BG308" s="240">
        <f>IF(N308="zákl. přenesená",J308,0)</f>
        <v>0</v>
      </c>
      <c r="BH308" s="240">
        <f>IF(N308="sníž. přenesená",J308,0)</f>
        <v>0</v>
      </c>
      <c r="BI308" s="240">
        <f>IF(N308="nulová",J308,0)</f>
        <v>0</v>
      </c>
      <c r="BJ308" s="18" t="s">
        <v>83</v>
      </c>
      <c r="BK308" s="240">
        <f>ROUND(I308*H308,2)</f>
        <v>0</v>
      </c>
      <c r="BL308" s="18" t="s">
        <v>351</v>
      </c>
      <c r="BM308" s="239" t="s">
        <v>1638</v>
      </c>
    </row>
    <row r="309" s="13" customFormat="1">
      <c r="A309" s="13"/>
      <c r="B309" s="241"/>
      <c r="C309" s="242"/>
      <c r="D309" s="243" t="s">
        <v>273</v>
      </c>
      <c r="E309" s="244" t="s">
        <v>1</v>
      </c>
      <c r="F309" s="245" t="s">
        <v>83</v>
      </c>
      <c r="G309" s="242"/>
      <c r="H309" s="246">
        <v>1</v>
      </c>
      <c r="I309" s="247"/>
      <c r="J309" s="242"/>
      <c r="K309" s="242"/>
      <c r="L309" s="248"/>
      <c r="M309" s="249"/>
      <c r="N309" s="250"/>
      <c r="O309" s="250"/>
      <c r="P309" s="250"/>
      <c r="Q309" s="250"/>
      <c r="R309" s="250"/>
      <c r="S309" s="250"/>
      <c r="T309" s="251"/>
      <c r="U309" s="13"/>
      <c r="V309" s="13"/>
      <c r="W309" s="13"/>
      <c r="X309" s="13"/>
      <c r="Y309" s="13"/>
      <c r="Z309" s="13"/>
      <c r="AA309" s="13"/>
      <c r="AB309" s="13"/>
      <c r="AC309" s="13"/>
      <c r="AD309" s="13"/>
      <c r="AE309" s="13"/>
      <c r="AT309" s="252" t="s">
        <v>273</v>
      </c>
      <c r="AU309" s="252" t="s">
        <v>85</v>
      </c>
      <c r="AV309" s="13" t="s">
        <v>85</v>
      </c>
      <c r="AW309" s="13" t="s">
        <v>32</v>
      </c>
      <c r="AX309" s="13" t="s">
        <v>83</v>
      </c>
      <c r="AY309" s="252" t="s">
        <v>264</v>
      </c>
    </row>
    <row r="310" s="2" customFormat="1" ht="16.5" customHeight="1">
      <c r="A310" s="39"/>
      <c r="B310" s="40"/>
      <c r="C310" s="228" t="s">
        <v>542</v>
      </c>
      <c r="D310" s="228" t="s">
        <v>266</v>
      </c>
      <c r="E310" s="229" t="s">
        <v>1639</v>
      </c>
      <c r="F310" s="230" t="s">
        <v>1640</v>
      </c>
      <c r="G310" s="231" t="s">
        <v>420</v>
      </c>
      <c r="H310" s="232">
        <v>10</v>
      </c>
      <c r="I310" s="233"/>
      <c r="J310" s="234">
        <f>ROUND(I310*H310,2)</f>
        <v>0</v>
      </c>
      <c r="K310" s="230" t="s">
        <v>1425</v>
      </c>
      <c r="L310" s="45"/>
      <c r="M310" s="235" t="s">
        <v>1</v>
      </c>
      <c r="N310" s="236" t="s">
        <v>41</v>
      </c>
      <c r="O310" s="92"/>
      <c r="P310" s="237">
        <f>O310*H310</f>
        <v>0</v>
      </c>
      <c r="Q310" s="237">
        <v>0.00021000000000000001</v>
      </c>
      <c r="R310" s="237">
        <f>Q310*H310</f>
        <v>0.0021000000000000003</v>
      </c>
      <c r="S310" s="237">
        <v>0</v>
      </c>
      <c r="T310" s="238">
        <f>S310*H310</f>
        <v>0</v>
      </c>
      <c r="U310" s="39"/>
      <c r="V310" s="39"/>
      <c r="W310" s="39"/>
      <c r="X310" s="39"/>
      <c r="Y310" s="39"/>
      <c r="Z310" s="39"/>
      <c r="AA310" s="39"/>
      <c r="AB310" s="39"/>
      <c r="AC310" s="39"/>
      <c r="AD310" s="39"/>
      <c r="AE310" s="39"/>
      <c r="AR310" s="239" t="s">
        <v>351</v>
      </c>
      <c r="AT310" s="239" t="s">
        <v>266</v>
      </c>
      <c r="AU310" s="239" t="s">
        <v>85</v>
      </c>
      <c r="AY310" s="18" t="s">
        <v>264</v>
      </c>
      <c r="BE310" s="240">
        <f>IF(N310="základní",J310,0)</f>
        <v>0</v>
      </c>
      <c r="BF310" s="240">
        <f>IF(N310="snížená",J310,0)</f>
        <v>0</v>
      </c>
      <c r="BG310" s="240">
        <f>IF(N310="zákl. přenesená",J310,0)</f>
        <v>0</v>
      </c>
      <c r="BH310" s="240">
        <f>IF(N310="sníž. přenesená",J310,0)</f>
        <v>0</v>
      </c>
      <c r="BI310" s="240">
        <f>IF(N310="nulová",J310,0)</f>
        <v>0</v>
      </c>
      <c r="BJ310" s="18" t="s">
        <v>83</v>
      </c>
      <c r="BK310" s="240">
        <f>ROUND(I310*H310,2)</f>
        <v>0</v>
      </c>
      <c r="BL310" s="18" t="s">
        <v>351</v>
      </c>
      <c r="BM310" s="239" t="s">
        <v>1641</v>
      </c>
    </row>
    <row r="311" s="2" customFormat="1">
      <c r="A311" s="39"/>
      <c r="B311" s="40"/>
      <c r="C311" s="41"/>
      <c r="D311" s="243" t="s">
        <v>339</v>
      </c>
      <c r="E311" s="41"/>
      <c r="F311" s="295" t="s">
        <v>1632</v>
      </c>
      <c r="G311" s="41"/>
      <c r="H311" s="41"/>
      <c r="I311" s="296"/>
      <c r="J311" s="41"/>
      <c r="K311" s="41"/>
      <c r="L311" s="45"/>
      <c r="M311" s="297"/>
      <c r="N311" s="298"/>
      <c r="O311" s="92"/>
      <c r="P311" s="92"/>
      <c r="Q311" s="92"/>
      <c r="R311" s="92"/>
      <c r="S311" s="92"/>
      <c r="T311" s="93"/>
      <c r="U311" s="39"/>
      <c r="V311" s="39"/>
      <c r="W311" s="39"/>
      <c r="X311" s="39"/>
      <c r="Y311" s="39"/>
      <c r="Z311" s="39"/>
      <c r="AA311" s="39"/>
      <c r="AB311" s="39"/>
      <c r="AC311" s="39"/>
      <c r="AD311" s="39"/>
      <c r="AE311" s="39"/>
      <c r="AT311" s="18" t="s">
        <v>339</v>
      </c>
      <c r="AU311" s="18" t="s">
        <v>85</v>
      </c>
    </row>
    <row r="312" s="13" customFormat="1">
      <c r="A312" s="13"/>
      <c r="B312" s="241"/>
      <c r="C312" s="242"/>
      <c r="D312" s="243" t="s">
        <v>273</v>
      </c>
      <c r="E312" s="244" t="s">
        <v>1</v>
      </c>
      <c r="F312" s="245" t="s">
        <v>315</v>
      </c>
      <c r="G312" s="242"/>
      <c r="H312" s="246">
        <v>10</v>
      </c>
      <c r="I312" s="247"/>
      <c r="J312" s="242"/>
      <c r="K312" s="242"/>
      <c r="L312" s="248"/>
      <c r="M312" s="249"/>
      <c r="N312" s="250"/>
      <c r="O312" s="250"/>
      <c r="P312" s="250"/>
      <c r="Q312" s="250"/>
      <c r="R312" s="250"/>
      <c r="S312" s="250"/>
      <c r="T312" s="251"/>
      <c r="U312" s="13"/>
      <c r="V312" s="13"/>
      <c r="W312" s="13"/>
      <c r="X312" s="13"/>
      <c r="Y312" s="13"/>
      <c r="Z312" s="13"/>
      <c r="AA312" s="13"/>
      <c r="AB312" s="13"/>
      <c r="AC312" s="13"/>
      <c r="AD312" s="13"/>
      <c r="AE312" s="13"/>
      <c r="AT312" s="252" t="s">
        <v>273</v>
      </c>
      <c r="AU312" s="252" t="s">
        <v>85</v>
      </c>
      <c r="AV312" s="13" t="s">
        <v>85</v>
      </c>
      <c r="AW312" s="13" t="s">
        <v>32</v>
      </c>
      <c r="AX312" s="13" t="s">
        <v>83</v>
      </c>
      <c r="AY312" s="252" t="s">
        <v>264</v>
      </c>
    </row>
    <row r="313" s="2" customFormat="1" ht="16.5" customHeight="1">
      <c r="A313" s="39"/>
      <c r="B313" s="40"/>
      <c r="C313" s="228" t="s">
        <v>546</v>
      </c>
      <c r="D313" s="228" t="s">
        <v>266</v>
      </c>
      <c r="E313" s="229" t="s">
        <v>1642</v>
      </c>
      <c r="F313" s="230" t="s">
        <v>1643</v>
      </c>
      <c r="G313" s="231" t="s">
        <v>420</v>
      </c>
      <c r="H313" s="232">
        <v>2</v>
      </c>
      <c r="I313" s="233"/>
      <c r="J313" s="234">
        <f>ROUND(I313*H313,2)</f>
        <v>0</v>
      </c>
      <c r="K313" s="230" t="s">
        <v>1425</v>
      </c>
      <c r="L313" s="45"/>
      <c r="M313" s="235" t="s">
        <v>1</v>
      </c>
      <c r="N313" s="236" t="s">
        <v>41</v>
      </c>
      <c r="O313" s="92"/>
      <c r="P313" s="237">
        <f>O313*H313</f>
        <v>0</v>
      </c>
      <c r="Q313" s="237">
        <v>0.00050000000000000001</v>
      </c>
      <c r="R313" s="237">
        <f>Q313*H313</f>
        <v>0.001</v>
      </c>
      <c r="S313" s="237">
        <v>0</v>
      </c>
      <c r="T313" s="238">
        <f>S313*H313</f>
        <v>0</v>
      </c>
      <c r="U313" s="39"/>
      <c r="V313" s="39"/>
      <c r="W313" s="39"/>
      <c r="X313" s="39"/>
      <c r="Y313" s="39"/>
      <c r="Z313" s="39"/>
      <c r="AA313" s="39"/>
      <c r="AB313" s="39"/>
      <c r="AC313" s="39"/>
      <c r="AD313" s="39"/>
      <c r="AE313" s="39"/>
      <c r="AR313" s="239" t="s">
        <v>351</v>
      </c>
      <c r="AT313" s="239" t="s">
        <v>266</v>
      </c>
      <c r="AU313" s="239" t="s">
        <v>85</v>
      </c>
      <c r="AY313" s="18" t="s">
        <v>264</v>
      </c>
      <c r="BE313" s="240">
        <f>IF(N313="základní",J313,0)</f>
        <v>0</v>
      </c>
      <c r="BF313" s="240">
        <f>IF(N313="snížená",J313,0)</f>
        <v>0</v>
      </c>
      <c r="BG313" s="240">
        <f>IF(N313="zákl. přenesená",J313,0)</f>
        <v>0</v>
      </c>
      <c r="BH313" s="240">
        <f>IF(N313="sníž. přenesená",J313,0)</f>
        <v>0</v>
      </c>
      <c r="BI313" s="240">
        <f>IF(N313="nulová",J313,0)</f>
        <v>0</v>
      </c>
      <c r="BJ313" s="18" t="s">
        <v>83</v>
      </c>
      <c r="BK313" s="240">
        <f>ROUND(I313*H313,2)</f>
        <v>0</v>
      </c>
      <c r="BL313" s="18" t="s">
        <v>351</v>
      </c>
      <c r="BM313" s="239" t="s">
        <v>1644</v>
      </c>
    </row>
    <row r="314" s="2" customFormat="1">
      <c r="A314" s="39"/>
      <c r="B314" s="40"/>
      <c r="C314" s="41"/>
      <c r="D314" s="243" t="s">
        <v>339</v>
      </c>
      <c r="E314" s="41"/>
      <c r="F314" s="295" t="s">
        <v>1632</v>
      </c>
      <c r="G314" s="41"/>
      <c r="H314" s="41"/>
      <c r="I314" s="296"/>
      <c r="J314" s="41"/>
      <c r="K314" s="41"/>
      <c r="L314" s="45"/>
      <c r="M314" s="297"/>
      <c r="N314" s="298"/>
      <c r="O314" s="92"/>
      <c r="P314" s="92"/>
      <c r="Q314" s="92"/>
      <c r="R314" s="92"/>
      <c r="S314" s="92"/>
      <c r="T314" s="93"/>
      <c r="U314" s="39"/>
      <c r="V314" s="39"/>
      <c r="W314" s="39"/>
      <c r="X314" s="39"/>
      <c r="Y314" s="39"/>
      <c r="Z314" s="39"/>
      <c r="AA314" s="39"/>
      <c r="AB314" s="39"/>
      <c r="AC314" s="39"/>
      <c r="AD314" s="39"/>
      <c r="AE314" s="39"/>
      <c r="AT314" s="18" t="s">
        <v>339</v>
      </c>
      <c r="AU314" s="18" t="s">
        <v>85</v>
      </c>
    </row>
    <row r="315" s="13" customFormat="1">
      <c r="A315" s="13"/>
      <c r="B315" s="241"/>
      <c r="C315" s="242"/>
      <c r="D315" s="243" t="s">
        <v>273</v>
      </c>
      <c r="E315" s="244" t="s">
        <v>1</v>
      </c>
      <c r="F315" s="245" t="s">
        <v>85</v>
      </c>
      <c r="G315" s="242"/>
      <c r="H315" s="246">
        <v>2</v>
      </c>
      <c r="I315" s="247"/>
      <c r="J315" s="242"/>
      <c r="K315" s="242"/>
      <c r="L315" s="248"/>
      <c r="M315" s="249"/>
      <c r="N315" s="250"/>
      <c r="O315" s="250"/>
      <c r="P315" s="250"/>
      <c r="Q315" s="250"/>
      <c r="R315" s="250"/>
      <c r="S315" s="250"/>
      <c r="T315" s="251"/>
      <c r="U315" s="13"/>
      <c r="V315" s="13"/>
      <c r="W315" s="13"/>
      <c r="X315" s="13"/>
      <c r="Y315" s="13"/>
      <c r="Z315" s="13"/>
      <c r="AA315" s="13"/>
      <c r="AB315" s="13"/>
      <c r="AC315" s="13"/>
      <c r="AD315" s="13"/>
      <c r="AE315" s="13"/>
      <c r="AT315" s="252" t="s">
        <v>273</v>
      </c>
      <c r="AU315" s="252" t="s">
        <v>85</v>
      </c>
      <c r="AV315" s="13" t="s">
        <v>85</v>
      </c>
      <c r="AW315" s="13" t="s">
        <v>32</v>
      </c>
      <c r="AX315" s="13" t="s">
        <v>83</v>
      </c>
      <c r="AY315" s="252" t="s">
        <v>264</v>
      </c>
    </row>
    <row r="316" s="2" customFormat="1" ht="16.5" customHeight="1">
      <c r="A316" s="39"/>
      <c r="B316" s="40"/>
      <c r="C316" s="228" t="s">
        <v>550</v>
      </c>
      <c r="D316" s="228" t="s">
        <v>266</v>
      </c>
      <c r="E316" s="229" t="s">
        <v>1645</v>
      </c>
      <c r="F316" s="230" t="s">
        <v>1646</v>
      </c>
      <c r="G316" s="231" t="s">
        <v>420</v>
      </c>
      <c r="H316" s="232">
        <v>16</v>
      </c>
      <c r="I316" s="233"/>
      <c r="J316" s="234">
        <f>ROUND(I316*H316,2)</f>
        <v>0</v>
      </c>
      <c r="K316" s="230" t="s">
        <v>1425</v>
      </c>
      <c r="L316" s="45"/>
      <c r="M316" s="235" t="s">
        <v>1</v>
      </c>
      <c r="N316" s="236" t="s">
        <v>41</v>
      </c>
      <c r="O316" s="92"/>
      <c r="P316" s="237">
        <f>O316*H316</f>
        <v>0</v>
      </c>
      <c r="Q316" s="237">
        <v>0.00027999999999999998</v>
      </c>
      <c r="R316" s="237">
        <f>Q316*H316</f>
        <v>0.0044799999999999996</v>
      </c>
      <c r="S316" s="237">
        <v>0</v>
      </c>
      <c r="T316" s="238">
        <f>S316*H316</f>
        <v>0</v>
      </c>
      <c r="U316" s="39"/>
      <c r="V316" s="39"/>
      <c r="W316" s="39"/>
      <c r="X316" s="39"/>
      <c r="Y316" s="39"/>
      <c r="Z316" s="39"/>
      <c r="AA316" s="39"/>
      <c r="AB316" s="39"/>
      <c r="AC316" s="39"/>
      <c r="AD316" s="39"/>
      <c r="AE316" s="39"/>
      <c r="AR316" s="239" t="s">
        <v>351</v>
      </c>
      <c r="AT316" s="239" t="s">
        <v>266</v>
      </c>
      <c r="AU316" s="239" t="s">
        <v>85</v>
      </c>
      <c r="AY316" s="18" t="s">
        <v>264</v>
      </c>
      <c r="BE316" s="240">
        <f>IF(N316="základní",J316,0)</f>
        <v>0</v>
      </c>
      <c r="BF316" s="240">
        <f>IF(N316="snížená",J316,0)</f>
        <v>0</v>
      </c>
      <c r="BG316" s="240">
        <f>IF(N316="zákl. přenesená",J316,0)</f>
        <v>0</v>
      </c>
      <c r="BH316" s="240">
        <f>IF(N316="sníž. přenesená",J316,0)</f>
        <v>0</v>
      </c>
      <c r="BI316" s="240">
        <f>IF(N316="nulová",J316,0)</f>
        <v>0</v>
      </c>
      <c r="BJ316" s="18" t="s">
        <v>83</v>
      </c>
      <c r="BK316" s="240">
        <f>ROUND(I316*H316,2)</f>
        <v>0</v>
      </c>
      <c r="BL316" s="18" t="s">
        <v>351</v>
      </c>
      <c r="BM316" s="239" t="s">
        <v>1647</v>
      </c>
    </row>
    <row r="317" s="2" customFormat="1">
      <c r="A317" s="39"/>
      <c r="B317" s="40"/>
      <c r="C317" s="41"/>
      <c r="D317" s="243" t="s">
        <v>339</v>
      </c>
      <c r="E317" s="41"/>
      <c r="F317" s="295" t="s">
        <v>1648</v>
      </c>
      <c r="G317" s="41"/>
      <c r="H317" s="41"/>
      <c r="I317" s="296"/>
      <c r="J317" s="41"/>
      <c r="K317" s="41"/>
      <c r="L317" s="45"/>
      <c r="M317" s="297"/>
      <c r="N317" s="298"/>
      <c r="O317" s="92"/>
      <c r="P317" s="92"/>
      <c r="Q317" s="92"/>
      <c r="R317" s="92"/>
      <c r="S317" s="92"/>
      <c r="T317" s="93"/>
      <c r="U317" s="39"/>
      <c r="V317" s="39"/>
      <c r="W317" s="39"/>
      <c r="X317" s="39"/>
      <c r="Y317" s="39"/>
      <c r="Z317" s="39"/>
      <c r="AA317" s="39"/>
      <c r="AB317" s="39"/>
      <c r="AC317" s="39"/>
      <c r="AD317" s="39"/>
      <c r="AE317" s="39"/>
      <c r="AT317" s="18" t="s">
        <v>339</v>
      </c>
      <c r="AU317" s="18" t="s">
        <v>85</v>
      </c>
    </row>
    <row r="318" s="13" customFormat="1">
      <c r="A318" s="13"/>
      <c r="B318" s="241"/>
      <c r="C318" s="242"/>
      <c r="D318" s="243" t="s">
        <v>273</v>
      </c>
      <c r="E318" s="244" t="s">
        <v>1</v>
      </c>
      <c r="F318" s="245" t="s">
        <v>351</v>
      </c>
      <c r="G318" s="242"/>
      <c r="H318" s="246">
        <v>16</v>
      </c>
      <c r="I318" s="247"/>
      <c r="J318" s="242"/>
      <c r="K318" s="242"/>
      <c r="L318" s="248"/>
      <c r="M318" s="249"/>
      <c r="N318" s="250"/>
      <c r="O318" s="250"/>
      <c r="P318" s="250"/>
      <c r="Q318" s="250"/>
      <c r="R318" s="250"/>
      <c r="S318" s="250"/>
      <c r="T318" s="251"/>
      <c r="U318" s="13"/>
      <c r="V318" s="13"/>
      <c r="W318" s="13"/>
      <c r="X318" s="13"/>
      <c r="Y318" s="13"/>
      <c r="Z318" s="13"/>
      <c r="AA318" s="13"/>
      <c r="AB318" s="13"/>
      <c r="AC318" s="13"/>
      <c r="AD318" s="13"/>
      <c r="AE318" s="13"/>
      <c r="AT318" s="252" t="s">
        <v>273</v>
      </c>
      <c r="AU318" s="252" t="s">
        <v>85</v>
      </c>
      <c r="AV318" s="13" t="s">
        <v>85</v>
      </c>
      <c r="AW318" s="13" t="s">
        <v>32</v>
      </c>
      <c r="AX318" s="13" t="s">
        <v>83</v>
      </c>
      <c r="AY318" s="252" t="s">
        <v>264</v>
      </c>
    </row>
    <row r="319" s="2" customFormat="1" ht="16.5" customHeight="1">
      <c r="A319" s="39"/>
      <c r="B319" s="40"/>
      <c r="C319" s="228" t="s">
        <v>556</v>
      </c>
      <c r="D319" s="228" t="s">
        <v>266</v>
      </c>
      <c r="E319" s="229" t="s">
        <v>1649</v>
      </c>
      <c r="F319" s="230" t="s">
        <v>1650</v>
      </c>
      <c r="G319" s="231" t="s">
        <v>420</v>
      </c>
      <c r="H319" s="232">
        <v>1</v>
      </c>
      <c r="I319" s="233"/>
      <c r="J319" s="234">
        <f>ROUND(I319*H319,2)</f>
        <v>0</v>
      </c>
      <c r="K319" s="230" t="s">
        <v>1425</v>
      </c>
      <c r="L319" s="45"/>
      <c r="M319" s="235" t="s">
        <v>1</v>
      </c>
      <c r="N319" s="236" t="s">
        <v>41</v>
      </c>
      <c r="O319" s="92"/>
      <c r="P319" s="237">
        <f>O319*H319</f>
        <v>0</v>
      </c>
      <c r="Q319" s="237">
        <v>0.00014999999999999999</v>
      </c>
      <c r="R319" s="237">
        <f>Q319*H319</f>
        <v>0.00014999999999999999</v>
      </c>
      <c r="S319" s="237">
        <v>0</v>
      </c>
      <c r="T319" s="238">
        <f>S319*H319</f>
        <v>0</v>
      </c>
      <c r="U319" s="39"/>
      <c r="V319" s="39"/>
      <c r="W319" s="39"/>
      <c r="X319" s="39"/>
      <c r="Y319" s="39"/>
      <c r="Z319" s="39"/>
      <c r="AA319" s="39"/>
      <c r="AB319" s="39"/>
      <c r="AC319" s="39"/>
      <c r="AD319" s="39"/>
      <c r="AE319" s="39"/>
      <c r="AR319" s="239" t="s">
        <v>351</v>
      </c>
      <c r="AT319" s="239" t="s">
        <v>266</v>
      </c>
      <c r="AU319" s="239" t="s">
        <v>85</v>
      </c>
      <c r="AY319" s="18" t="s">
        <v>264</v>
      </c>
      <c r="BE319" s="240">
        <f>IF(N319="základní",J319,0)</f>
        <v>0</v>
      </c>
      <c r="BF319" s="240">
        <f>IF(N319="snížená",J319,0)</f>
        <v>0</v>
      </c>
      <c r="BG319" s="240">
        <f>IF(N319="zákl. přenesená",J319,0)</f>
        <v>0</v>
      </c>
      <c r="BH319" s="240">
        <f>IF(N319="sníž. přenesená",J319,0)</f>
        <v>0</v>
      </c>
      <c r="BI319" s="240">
        <f>IF(N319="nulová",J319,0)</f>
        <v>0</v>
      </c>
      <c r="BJ319" s="18" t="s">
        <v>83</v>
      </c>
      <c r="BK319" s="240">
        <f>ROUND(I319*H319,2)</f>
        <v>0</v>
      </c>
      <c r="BL319" s="18" t="s">
        <v>351</v>
      </c>
      <c r="BM319" s="239" t="s">
        <v>1651</v>
      </c>
    </row>
    <row r="320" s="2" customFormat="1">
      <c r="A320" s="39"/>
      <c r="B320" s="40"/>
      <c r="C320" s="41"/>
      <c r="D320" s="243" t="s">
        <v>339</v>
      </c>
      <c r="E320" s="41"/>
      <c r="F320" s="295" t="s">
        <v>1632</v>
      </c>
      <c r="G320" s="41"/>
      <c r="H320" s="41"/>
      <c r="I320" s="296"/>
      <c r="J320" s="41"/>
      <c r="K320" s="41"/>
      <c r="L320" s="45"/>
      <c r="M320" s="297"/>
      <c r="N320" s="298"/>
      <c r="O320" s="92"/>
      <c r="P320" s="92"/>
      <c r="Q320" s="92"/>
      <c r="R320" s="92"/>
      <c r="S320" s="92"/>
      <c r="T320" s="93"/>
      <c r="U320" s="39"/>
      <c r="V320" s="39"/>
      <c r="W320" s="39"/>
      <c r="X320" s="39"/>
      <c r="Y320" s="39"/>
      <c r="Z320" s="39"/>
      <c r="AA320" s="39"/>
      <c r="AB320" s="39"/>
      <c r="AC320" s="39"/>
      <c r="AD320" s="39"/>
      <c r="AE320" s="39"/>
      <c r="AT320" s="18" t="s">
        <v>339</v>
      </c>
      <c r="AU320" s="18" t="s">
        <v>85</v>
      </c>
    </row>
    <row r="321" s="13" customFormat="1">
      <c r="A321" s="13"/>
      <c r="B321" s="241"/>
      <c r="C321" s="242"/>
      <c r="D321" s="243" t="s">
        <v>273</v>
      </c>
      <c r="E321" s="244" t="s">
        <v>1</v>
      </c>
      <c r="F321" s="245" t="s">
        <v>83</v>
      </c>
      <c r="G321" s="242"/>
      <c r="H321" s="246">
        <v>1</v>
      </c>
      <c r="I321" s="247"/>
      <c r="J321" s="242"/>
      <c r="K321" s="242"/>
      <c r="L321" s="248"/>
      <c r="M321" s="249"/>
      <c r="N321" s="250"/>
      <c r="O321" s="250"/>
      <c r="P321" s="250"/>
      <c r="Q321" s="250"/>
      <c r="R321" s="250"/>
      <c r="S321" s="250"/>
      <c r="T321" s="251"/>
      <c r="U321" s="13"/>
      <c r="V321" s="13"/>
      <c r="W321" s="13"/>
      <c r="X321" s="13"/>
      <c r="Y321" s="13"/>
      <c r="Z321" s="13"/>
      <c r="AA321" s="13"/>
      <c r="AB321" s="13"/>
      <c r="AC321" s="13"/>
      <c r="AD321" s="13"/>
      <c r="AE321" s="13"/>
      <c r="AT321" s="252" t="s">
        <v>273</v>
      </c>
      <c r="AU321" s="252" t="s">
        <v>85</v>
      </c>
      <c r="AV321" s="13" t="s">
        <v>85</v>
      </c>
      <c r="AW321" s="13" t="s">
        <v>32</v>
      </c>
      <c r="AX321" s="13" t="s">
        <v>83</v>
      </c>
      <c r="AY321" s="252" t="s">
        <v>264</v>
      </c>
    </row>
    <row r="322" s="2" customFormat="1" ht="16.5" customHeight="1">
      <c r="A322" s="39"/>
      <c r="B322" s="40"/>
      <c r="C322" s="228" t="s">
        <v>560</v>
      </c>
      <c r="D322" s="228" t="s">
        <v>266</v>
      </c>
      <c r="E322" s="229" t="s">
        <v>1652</v>
      </c>
      <c r="F322" s="230" t="s">
        <v>1653</v>
      </c>
      <c r="G322" s="231" t="s">
        <v>453</v>
      </c>
      <c r="H322" s="232">
        <v>247</v>
      </c>
      <c r="I322" s="233"/>
      <c r="J322" s="234">
        <f>ROUND(I322*H322,2)</f>
        <v>0</v>
      </c>
      <c r="K322" s="230" t="s">
        <v>1425</v>
      </c>
      <c r="L322" s="45"/>
      <c r="M322" s="235" t="s">
        <v>1</v>
      </c>
      <c r="N322" s="236" t="s">
        <v>41</v>
      </c>
      <c r="O322" s="92"/>
      <c r="P322" s="237">
        <f>O322*H322</f>
        <v>0</v>
      </c>
      <c r="Q322" s="237">
        <v>0.00019000000000000001</v>
      </c>
      <c r="R322" s="237">
        <f>Q322*H322</f>
        <v>0.046929999999999999</v>
      </c>
      <c r="S322" s="237">
        <v>0</v>
      </c>
      <c r="T322" s="238">
        <f>S322*H322</f>
        <v>0</v>
      </c>
      <c r="U322" s="39"/>
      <c r="V322" s="39"/>
      <c r="W322" s="39"/>
      <c r="X322" s="39"/>
      <c r="Y322" s="39"/>
      <c r="Z322" s="39"/>
      <c r="AA322" s="39"/>
      <c r="AB322" s="39"/>
      <c r="AC322" s="39"/>
      <c r="AD322" s="39"/>
      <c r="AE322" s="39"/>
      <c r="AR322" s="239" t="s">
        <v>351</v>
      </c>
      <c r="AT322" s="239" t="s">
        <v>266</v>
      </c>
      <c r="AU322" s="239" t="s">
        <v>85</v>
      </c>
      <c r="AY322" s="18" t="s">
        <v>264</v>
      </c>
      <c r="BE322" s="240">
        <f>IF(N322="základní",J322,0)</f>
        <v>0</v>
      </c>
      <c r="BF322" s="240">
        <f>IF(N322="snížená",J322,0)</f>
        <v>0</v>
      </c>
      <c r="BG322" s="240">
        <f>IF(N322="zákl. přenesená",J322,0)</f>
        <v>0</v>
      </c>
      <c r="BH322" s="240">
        <f>IF(N322="sníž. přenesená",J322,0)</f>
        <v>0</v>
      </c>
      <c r="BI322" s="240">
        <f>IF(N322="nulová",J322,0)</f>
        <v>0</v>
      </c>
      <c r="BJ322" s="18" t="s">
        <v>83</v>
      </c>
      <c r="BK322" s="240">
        <f>ROUND(I322*H322,2)</f>
        <v>0</v>
      </c>
      <c r="BL322" s="18" t="s">
        <v>351</v>
      </c>
      <c r="BM322" s="239" t="s">
        <v>1654</v>
      </c>
    </row>
    <row r="323" s="13" customFormat="1">
      <c r="A323" s="13"/>
      <c r="B323" s="241"/>
      <c r="C323" s="242"/>
      <c r="D323" s="243" t="s">
        <v>273</v>
      </c>
      <c r="E323" s="244" t="s">
        <v>1</v>
      </c>
      <c r="F323" s="245" t="s">
        <v>1655</v>
      </c>
      <c r="G323" s="242"/>
      <c r="H323" s="246">
        <v>247</v>
      </c>
      <c r="I323" s="247"/>
      <c r="J323" s="242"/>
      <c r="K323" s="242"/>
      <c r="L323" s="248"/>
      <c r="M323" s="249"/>
      <c r="N323" s="250"/>
      <c r="O323" s="250"/>
      <c r="P323" s="250"/>
      <c r="Q323" s="250"/>
      <c r="R323" s="250"/>
      <c r="S323" s="250"/>
      <c r="T323" s="251"/>
      <c r="U323" s="13"/>
      <c r="V323" s="13"/>
      <c r="W323" s="13"/>
      <c r="X323" s="13"/>
      <c r="Y323" s="13"/>
      <c r="Z323" s="13"/>
      <c r="AA323" s="13"/>
      <c r="AB323" s="13"/>
      <c r="AC323" s="13"/>
      <c r="AD323" s="13"/>
      <c r="AE323" s="13"/>
      <c r="AT323" s="252" t="s">
        <v>273</v>
      </c>
      <c r="AU323" s="252" t="s">
        <v>85</v>
      </c>
      <c r="AV323" s="13" t="s">
        <v>85</v>
      </c>
      <c r="AW323" s="13" t="s">
        <v>32</v>
      </c>
      <c r="AX323" s="13" t="s">
        <v>83</v>
      </c>
      <c r="AY323" s="252" t="s">
        <v>264</v>
      </c>
    </row>
    <row r="324" s="2" customFormat="1" ht="16.5" customHeight="1">
      <c r="A324" s="39"/>
      <c r="B324" s="40"/>
      <c r="C324" s="228" t="s">
        <v>564</v>
      </c>
      <c r="D324" s="228" t="s">
        <v>266</v>
      </c>
      <c r="E324" s="229" t="s">
        <v>1656</v>
      </c>
      <c r="F324" s="230" t="s">
        <v>1657</v>
      </c>
      <c r="G324" s="231" t="s">
        <v>453</v>
      </c>
      <c r="H324" s="232">
        <v>247</v>
      </c>
      <c r="I324" s="233"/>
      <c r="J324" s="234">
        <f>ROUND(I324*H324,2)</f>
        <v>0</v>
      </c>
      <c r="K324" s="230" t="s">
        <v>1425</v>
      </c>
      <c r="L324" s="45"/>
      <c r="M324" s="235" t="s">
        <v>1</v>
      </c>
      <c r="N324" s="236" t="s">
        <v>41</v>
      </c>
      <c r="O324" s="92"/>
      <c r="P324" s="237">
        <f>O324*H324</f>
        <v>0</v>
      </c>
      <c r="Q324" s="237">
        <v>1.0000000000000001E-05</v>
      </c>
      <c r="R324" s="237">
        <f>Q324*H324</f>
        <v>0.0024700000000000004</v>
      </c>
      <c r="S324" s="237">
        <v>0</v>
      </c>
      <c r="T324" s="238">
        <f>S324*H324</f>
        <v>0</v>
      </c>
      <c r="U324" s="39"/>
      <c r="V324" s="39"/>
      <c r="W324" s="39"/>
      <c r="X324" s="39"/>
      <c r="Y324" s="39"/>
      <c r="Z324" s="39"/>
      <c r="AA324" s="39"/>
      <c r="AB324" s="39"/>
      <c r="AC324" s="39"/>
      <c r="AD324" s="39"/>
      <c r="AE324" s="39"/>
      <c r="AR324" s="239" t="s">
        <v>351</v>
      </c>
      <c r="AT324" s="239" t="s">
        <v>266</v>
      </c>
      <c r="AU324" s="239" t="s">
        <v>85</v>
      </c>
      <c r="AY324" s="18" t="s">
        <v>264</v>
      </c>
      <c r="BE324" s="240">
        <f>IF(N324="základní",J324,0)</f>
        <v>0</v>
      </c>
      <c r="BF324" s="240">
        <f>IF(N324="snížená",J324,0)</f>
        <v>0</v>
      </c>
      <c r="BG324" s="240">
        <f>IF(N324="zákl. přenesená",J324,0)</f>
        <v>0</v>
      </c>
      <c r="BH324" s="240">
        <f>IF(N324="sníž. přenesená",J324,0)</f>
        <v>0</v>
      </c>
      <c r="BI324" s="240">
        <f>IF(N324="nulová",J324,0)</f>
        <v>0</v>
      </c>
      <c r="BJ324" s="18" t="s">
        <v>83</v>
      </c>
      <c r="BK324" s="240">
        <f>ROUND(I324*H324,2)</f>
        <v>0</v>
      </c>
      <c r="BL324" s="18" t="s">
        <v>351</v>
      </c>
      <c r="BM324" s="239" t="s">
        <v>1658</v>
      </c>
    </row>
    <row r="325" s="13" customFormat="1">
      <c r="A325" s="13"/>
      <c r="B325" s="241"/>
      <c r="C325" s="242"/>
      <c r="D325" s="243" t="s">
        <v>273</v>
      </c>
      <c r="E325" s="244" t="s">
        <v>1</v>
      </c>
      <c r="F325" s="245" t="s">
        <v>1655</v>
      </c>
      <c r="G325" s="242"/>
      <c r="H325" s="246">
        <v>247</v>
      </c>
      <c r="I325" s="247"/>
      <c r="J325" s="242"/>
      <c r="K325" s="242"/>
      <c r="L325" s="248"/>
      <c r="M325" s="249"/>
      <c r="N325" s="250"/>
      <c r="O325" s="250"/>
      <c r="P325" s="250"/>
      <c r="Q325" s="250"/>
      <c r="R325" s="250"/>
      <c r="S325" s="250"/>
      <c r="T325" s="251"/>
      <c r="U325" s="13"/>
      <c r="V325" s="13"/>
      <c r="W325" s="13"/>
      <c r="X325" s="13"/>
      <c r="Y325" s="13"/>
      <c r="Z325" s="13"/>
      <c r="AA325" s="13"/>
      <c r="AB325" s="13"/>
      <c r="AC325" s="13"/>
      <c r="AD325" s="13"/>
      <c r="AE325" s="13"/>
      <c r="AT325" s="252" t="s">
        <v>273</v>
      </c>
      <c r="AU325" s="252" t="s">
        <v>85</v>
      </c>
      <c r="AV325" s="13" t="s">
        <v>85</v>
      </c>
      <c r="AW325" s="13" t="s">
        <v>32</v>
      </c>
      <c r="AX325" s="13" t="s">
        <v>83</v>
      </c>
      <c r="AY325" s="252" t="s">
        <v>264</v>
      </c>
    </row>
    <row r="326" s="2" customFormat="1" ht="16.5" customHeight="1">
      <c r="A326" s="39"/>
      <c r="B326" s="40"/>
      <c r="C326" s="228" t="s">
        <v>568</v>
      </c>
      <c r="D326" s="228" t="s">
        <v>266</v>
      </c>
      <c r="E326" s="229" t="s">
        <v>1659</v>
      </c>
      <c r="F326" s="230" t="s">
        <v>1660</v>
      </c>
      <c r="G326" s="231" t="s">
        <v>354</v>
      </c>
      <c r="H326" s="232">
        <v>0.34699999999999998</v>
      </c>
      <c r="I326" s="233"/>
      <c r="J326" s="234">
        <f>ROUND(I326*H326,2)</f>
        <v>0</v>
      </c>
      <c r="K326" s="230" t="s">
        <v>1425</v>
      </c>
      <c r="L326" s="45"/>
      <c r="M326" s="235" t="s">
        <v>1</v>
      </c>
      <c r="N326" s="236" t="s">
        <v>41</v>
      </c>
      <c r="O326" s="92"/>
      <c r="P326" s="237">
        <f>O326*H326</f>
        <v>0</v>
      </c>
      <c r="Q326" s="237">
        <v>0</v>
      </c>
      <c r="R326" s="237">
        <f>Q326*H326</f>
        <v>0</v>
      </c>
      <c r="S326" s="237">
        <v>0</v>
      </c>
      <c r="T326" s="238">
        <f>S326*H326</f>
        <v>0</v>
      </c>
      <c r="U326" s="39"/>
      <c r="V326" s="39"/>
      <c r="W326" s="39"/>
      <c r="X326" s="39"/>
      <c r="Y326" s="39"/>
      <c r="Z326" s="39"/>
      <c r="AA326" s="39"/>
      <c r="AB326" s="39"/>
      <c r="AC326" s="39"/>
      <c r="AD326" s="39"/>
      <c r="AE326" s="39"/>
      <c r="AR326" s="239" t="s">
        <v>351</v>
      </c>
      <c r="AT326" s="239" t="s">
        <v>266</v>
      </c>
      <c r="AU326" s="239" t="s">
        <v>85</v>
      </c>
      <c r="AY326" s="18" t="s">
        <v>264</v>
      </c>
      <c r="BE326" s="240">
        <f>IF(N326="základní",J326,0)</f>
        <v>0</v>
      </c>
      <c r="BF326" s="240">
        <f>IF(N326="snížená",J326,0)</f>
        <v>0</v>
      </c>
      <c r="BG326" s="240">
        <f>IF(N326="zákl. přenesená",J326,0)</f>
        <v>0</v>
      </c>
      <c r="BH326" s="240">
        <f>IF(N326="sníž. přenesená",J326,0)</f>
        <v>0</v>
      </c>
      <c r="BI326" s="240">
        <f>IF(N326="nulová",J326,0)</f>
        <v>0</v>
      </c>
      <c r="BJ326" s="18" t="s">
        <v>83</v>
      </c>
      <c r="BK326" s="240">
        <f>ROUND(I326*H326,2)</f>
        <v>0</v>
      </c>
      <c r="BL326" s="18" t="s">
        <v>351</v>
      </c>
      <c r="BM326" s="239" t="s">
        <v>1661</v>
      </c>
    </row>
    <row r="327" s="12" customFormat="1" ht="22.8" customHeight="1">
      <c r="A327" s="12"/>
      <c r="B327" s="212"/>
      <c r="C327" s="213"/>
      <c r="D327" s="214" t="s">
        <v>75</v>
      </c>
      <c r="E327" s="226" t="s">
        <v>1662</v>
      </c>
      <c r="F327" s="226" t="s">
        <v>1663</v>
      </c>
      <c r="G327" s="213"/>
      <c r="H327" s="213"/>
      <c r="I327" s="216"/>
      <c r="J327" s="227">
        <f>BK327</f>
        <v>0</v>
      </c>
      <c r="K327" s="213"/>
      <c r="L327" s="218"/>
      <c r="M327" s="219"/>
      <c r="N327" s="220"/>
      <c r="O327" s="220"/>
      <c r="P327" s="221">
        <f>SUM(P328:P330)</f>
        <v>0</v>
      </c>
      <c r="Q327" s="220"/>
      <c r="R327" s="221">
        <f>SUM(R328:R330)</f>
        <v>0.0041200000000000004</v>
      </c>
      <c r="S327" s="220"/>
      <c r="T327" s="222">
        <f>SUM(T328:T330)</f>
        <v>0</v>
      </c>
      <c r="U327" s="12"/>
      <c r="V327" s="12"/>
      <c r="W327" s="12"/>
      <c r="X327" s="12"/>
      <c r="Y327" s="12"/>
      <c r="Z327" s="12"/>
      <c r="AA327" s="12"/>
      <c r="AB327" s="12"/>
      <c r="AC327" s="12"/>
      <c r="AD327" s="12"/>
      <c r="AE327" s="12"/>
      <c r="AR327" s="223" t="s">
        <v>85</v>
      </c>
      <c r="AT327" s="224" t="s">
        <v>75</v>
      </c>
      <c r="AU327" s="224" t="s">
        <v>83</v>
      </c>
      <c r="AY327" s="223" t="s">
        <v>264</v>
      </c>
      <c r="BK327" s="225">
        <f>SUM(BK328:BK330)</f>
        <v>0</v>
      </c>
    </row>
    <row r="328" s="2" customFormat="1" ht="21.75" customHeight="1">
      <c r="A328" s="39"/>
      <c r="B328" s="40"/>
      <c r="C328" s="228" t="s">
        <v>575</v>
      </c>
      <c r="D328" s="228" t="s">
        <v>266</v>
      </c>
      <c r="E328" s="229" t="s">
        <v>1664</v>
      </c>
      <c r="F328" s="230" t="s">
        <v>1665</v>
      </c>
      <c r="G328" s="231" t="s">
        <v>1666</v>
      </c>
      <c r="H328" s="232">
        <v>1</v>
      </c>
      <c r="I328" s="233"/>
      <c r="J328" s="234">
        <f>ROUND(I328*H328,2)</f>
        <v>0</v>
      </c>
      <c r="K328" s="230" t="s">
        <v>1425</v>
      </c>
      <c r="L328" s="45"/>
      <c r="M328" s="235" t="s">
        <v>1</v>
      </c>
      <c r="N328" s="236" t="s">
        <v>41</v>
      </c>
      <c r="O328" s="92"/>
      <c r="P328" s="237">
        <f>O328*H328</f>
        <v>0</v>
      </c>
      <c r="Q328" s="237">
        <v>0.0041200000000000004</v>
      </c>
      <c r="R328" s="237">
        <f>Q328*H328</f>
        <v>0.0041200000000000004</v>
      </c>
      <c r="S328" s="237">
        <v>0</v>
      </c>
      <c r="T328" s="238">
        <f>S328*H328</f>
        <v>0</v>
      </c>
      <c r="U328" s="39"/>
      <c r="V328" s="39"/>
      <c r="W328" s="39"/>
      <c r="X328" s="39"/>
      <c r="Y328" s="39"/>
      <c r="Z328" s="39"/>
      <c r="AA328" s="39"/>
      <c r="AB328" s="39"/>
      <c r="AC328" s="39"/>
      <c r="AD328" s="39"/>
      <c r="AE328" s="39"/>
      <c r="AR328" s="239" t="s">
        <v>351</v>
      </c>
      <c r="AT328" s="239" t="s">
        <v>266</v>
      </c>
      <c r="AU328" s="239" t="s">
        <v>85</v>
      </c>
      <c r="AY328" s="18" t="s">
        <v>264</v>
      </c>
      <c r="BE328" s="240">
        <f>IF(N328="základní",J328,0)</f>
        <v>0</v>
      </c>
      <c r="BF328" s="240">
        <f>IF(N328="snížená",J328,0)</f>
        <v>0</v>
      </c>
      <c r="BG328" s="240">
        <f>IF(N328="zákl. přenesená",J328,0)</f>
        <v>0</v>
      </c>
      <c r="BH328" s="240">
        <f>IF(N328="sníž. přenesená",J328,0)</f>
        <v>0</v>
      </c>
      <c r="BI328" s="240">
        <f>IF(N328="nulová",J328,0)</f>
        <v>0</v>
      </c>
      <c r="BJ328" s="18" t="s">
        <v>83</v>
      </c>
      <c r="BK328" s="240">
        <f>ROUND(I328*H328,2)</f>
        <v>0</v>
      </c>
      <c r="BL328" s="18" t="s">
        <v>351</v>
      </c>
      <c r="BM328" s="239" t="s">
        <v>1667</v>
      </c>
    </row>
    <row r="329" s="13" customFormat="1">
      <c r="A329" s="13"/>
      <c r="B329" s="241"/>
      <c r="C329" s="242"/>
      <c r="D329" s="243" t="s">
        <v>273</v>
      </c>
      <c r="E329" s="244" t="s">
        <v>1</v>
      </c>
      <c r="F329" s="245" t="s">
        <v>83</v>
      </c>
      <c r="G329" s="242"/>
      <c r="H329" s="246">
        <v>1</v>
      </c>
      <c r="I329" s="247"/>
      <c r="J329" s="242"/>
      <c r="K329" s="242"/>
      <c r="L329" s="248"/>
      <c r="M329" s="249"/>
      <c r="N329" s="250"/>
      <c r="O329" s="250"/>
      <c r="P329" s="250"/>
      <c r="Q329" s="250"/>
      <c r="R329" s="250"/>
      <c r="S329" s="250"/>
      <c r="T329" s="251"/>
      <c r="U329" s="13"/>
      <c r="V329" s="13"/>
      <c r="W329" s="13"/>
      <c r="X329" s="13"/>
      <c r="Y329" s="13"/>
      <c r="Z329" s="13"/>
      <c r="AA329" s="13"/>
      <c r="AB329" s="13"/>
      <c r="AC329" s="13"/>
      <c r="AD329" s="13"/>
      <c r="AE329" s="13"/>
      <c r="AT329" s="252" t="s">
        <v>273</v>
      </c>
      <c r="AU329" s="252" t="s">
        <v>85</v>
      </c>
      <c r="AV329" s="13" t="s">
        <v>85</v>
      </c>
      <c r="AW329" s="13" t="s">
        <v>32</v>
      </c>
      <c r="AX329" s="13" t="s">
        <v>83</v>
      </c>
      <c r="AY329" s="252" t="s">
        <v>264</v>
      </c>
    </row>
    <row r="330" s="2" customFormat="1" ht="16.5" customHeight="1">
      <c r="A330" s="39"/>
      <c r="B330" s="40"/>
      <c r="C330" s="228" t="s">
        <v>580</v>
      </c>
      <c r="D330" s="228" t="s">
        <v>266</v>
      </c>
      <c r="E330" s="229" t="s">
        <v>1668</v>
      </c>
      <c r="F330" s="230" t="s">
        <v>1669</v>
      </c>
      <c r="G330" s="231" t="s">
        <v>354</v>
      </c>
      <c r="H330" s="232">
        <v>0.0040000000000000001</v>
      </c>
      <c r="I330" s="233"/>
      <c r="J330" s="234">
        <f>ROUND(I330*H330,2)</f>
        <v>0</v>
      </c>
      <c r="K330" s="230" t="s">
        <v>1425</v>
      </c>
      <c r="L330" s="45"/>
      <c r="M330" s="235" t="s">
        <v>1</v>
      </c>
      <c r="N330" s="236" t="s">
        <v>41</v>
      </c>
      <c r="O330" s="92"/>
      <c r="P330" s="237">
        <f>O330*H330</f>
        <v>0</v>
      </c>
      <c r="Q330" s="237">
        <v>0</v>
      </c>
      <c r="R330" s="237">
        <f>Q330*H330</f>
        <v>0</v>
      </c>
      <c r="S330" s="237">
        <v>0</v>
      </c>
      <c r="T330" s="238">
        <f>S330*H330</f>
        <v>0</v>
      </c>
      <c r="U330" s="39"/>
      <c r="V330" s="39"/>
      <c r="W330" s="39"/>
      <c r="X330" s="39"/>
      <c r="Y330" s="39"/>
      <c r="Z330" s="39"/>
      <c r="AA330" s="39"/>
      <c r="AB330" s="39"/>
      <c r="AC330" s="39"/>
      <c r="AD330" s="39"/>
      <c r="AE330" s="39"/>
      <c r="AR330" s="239" t="s">
        <v>351</v>
      </c>
      <c r="AT330" s="239" t="s">
        <v>266</v>
      </c>
      <c r="AU330" s="239" t="s">
        <v>85</v>
      </c>
      <c r="AY330" s="18" t="s">
        <v>264</v>
      </c>
      <c r="BE330" s="240">
        <f>IF(N330="základní",J330,0)</f>
        <v>0</v>
      </c>
      <c r="BF330" s="240">
        <f>IF(N330="snížená",J330,0)</f>
        <v>0</v>
      </c>
      <c r="BG330" s="240">
        <f>IF(N330="zákl. přenesená",J330,0)</f>
        <v>0</v>
      </c>
      <c r="BH330" s="240">
        <f>IF(N330="sníž. přenesená",J330,0)</f>
        <v>0</v>
      </c>
      <c r="BI330" s="240">
        <f>IF(N330="nulová",J330,0)</f>
        <v>0</v>
      </c>
      <c r="BJ330" s="18" t="s">
        <v>83</v>
      </c>
      <c r="BK330" s="240">
        <f>ROUND(I330*H330,2)</f>
        <v>0</v>
      </c>
      <c r="BL330" s="18" t="s">
        <v>351</v>
      </c>
      <c r="BM330" s="239" t="s">
        <v>1670</v>
      </c>
    </row>
    <row r="331" s="12" customFormat="1" ht="22.8" customHeight="1">
      <c r="A331" s="12"/>
      <c r="B331" s="212"/>
      <c r="C331" s="213"/>
      <c r="D331" s="214" t="s">
        <v>75</v>
      </c>
      <c r="E331" s="226" t="s">
        <v>1671</v>
      </c>
      <c r="F331" s="226" t="s">
        <v>1672</v>
      </c>
      <c r="G331" s="213"/>
      <c r="H331" s="213"/>
      <c r="I331" s="216"/>
      <c r="J331" s="227">
        <f>BK331</f>
        <v>0</v>
      </c>
      <c r="K331" s="213"/>
      <c r="L331" s="218"/>
      <c r="M331" s="219"/>
      <c r="N331" s="220"/>
      <c r="O331" s="220"/>
      <c r="P331" s="221">
        <f>SUM(P332:P421)</f>
        <v>0</v>
      </c>
      <c r="Q331" s="220"/>
      <c r="R331" s="221">
        <f>SUM(R332:R421)</f>
        <v>0.20482</v>
      </c>
      <c r="S331" s="220"/>
      <c r="T331" s="222">
        <f>SUM(T332:T421)</f>
        <v>0</v>
      </c>
      <c r="U331" s="12"/>
      <c r="V331" s="12"/>
      <c r="W331" s="12"/>
      <c r="X331" s="12"/>
      <c r="Y331" s="12"/>
      <c r="Z331" s="12"/>
      <c r="AA331" s="12"/>
      <c r="AB331" s="12"/>
      <c r="AC331" s="12"/>
      <c r="AD331" s="12"/>
      <c r="AE331" s="12"/>
      <c r="AR331" s="223" t="s">
        <v>85</v>
      </c>
      <c r="AT331" s="224" t="s">
        <v>75</v>
      </c>
      <c r="AU331" s="224" t="s">
        <v>83</v>
      </c>
      <c r="AY331" s="223" t="s">
        <v>264</v>
      </c>
      <c r="BK331" s="225">
        <f>SUM(BK332:BK421)</f>
        <v>0</v>
      </c>
    </row>
    <row r="332" s="2" customFormat="1" ht="16.5" customHeight="1">
      <c r="A332" s="39"/>
      <c r="B332" s="40"/>
      <c r="C332" s="228" t="s">
        <v>585</v>
      </c>
      <c r="D332" s="228" t="s">
        <v>266</v>
      </c>
      <c r="E332" s="229" t="s">
        <v>1673</v>
      </c>
      <c r="F332" s="230" t="s">
        <v>1674</v>
      </c>
      <c r="G332" s="231" t="s">
        <v>1666</v>
      </c>
      <c r="H332" s="232">
        <v>3</v>
      </c>
      <c r="I332" s="233"/>
      <c r="J332" s="234">
        <f>ROUND(I332*H332,2)</f>
        <v>0</v>
      </c>
      <c r="K332" s="230" t="s">
        <v>1425</v>
      </c>
      <c r="L332" s="45"/>
      <c r="M332" s="235" t="s">
        <v>1</v>
      </c>
      <c r="N332" s="236" t="s">
        <v>41</v>
      </c>
      <c r="O332" s="92"/>
      <c r="P332" s="237">
        <f>O332*H332</f>
        <v>0</v>
      </c>
      <c r="Q332" s="237">
        <v>0.016969999999999999</v>
      </c>
      <c r="R332" s="237">
        <f>Q332*H332</f>
        <v>0.050909999999999997</v>
      </c>
      <c r="S332" s="237">
        <v>0</v>
      </c>
      <c r="T332" s="238">
        <f>S332*H332</f>
        <v>0</v>
      </c>
      <c r="U332" s="39"/>
      <c r="V332" s="39"/>
      <c r="W332" s="39"/>
      <c r="X332" s="39"/>
      <c r="Y332" s="39"/>
      <c r="Z332" s="39"/>
      <c r="AA332" s="39"/>
      <c r="AB332" s="39"/>
      <c r="AC332" s="39"/>
      <c r="AD332" s="39"/>
      <c r="AE332" s="39"/>
      <c r="AR332" s="239" t="s">
        <v>351</v>
      </c>
      <c r="AT332" s="239" t="s">
        <v>266</v>
      </c>
      <c r="AU332" s="239" t="s">
        <v>85</v>
      </c>
      <c r="AY332" s="18" t="s">
        <v>264</v>
      </c>
      <c r="BE332" s="240">
        <f>IF(N332="základní",J332,0)</f>
        <v>0</v>
      </c>
      <c r="BF332" s="240">
        <f>IF(N332="snížená",J332,0)</f>
        <v>0</v>
      </c>
      <c r="BG332" s="240">
        <f>IF(N332="zákl. přenesená",J332,0)</f>
        <v>0</v>
      </c>
      <c r="BH332" s="240">
        <f>IF(N332="sníž. přenesená",J332,0)</f>
        <v>0</v>
      </c>
      <c r="BI332" s="240">
        <f>IF(N332="nulová",J332,0)</f>
        <v>0</v>
      </c>
      <c r="BJ332" s="18" t="s">
        <v>83</v>
      </c>
      <c r="BK332" s="240">
        <f>ROUND(I332*H332,2)</f>
        <v>0</v>
      </c>
      <c r="BL332" s="18" t="s">
        <v>351</v>
      </c>
      <c r="BM332" s="239" t="s">
        <v>1675</v>
      </c>
    </row>
    <row r="333" s="2" customFormat="1">
      <c r="A333" s="39"/>
      <c r="B333" s="40"/>
      <c r="C333" s="41"/>
      <c r="D333" s="243" t="s">
        <v>339</v>
      </c>
      <c r="E333" s="41"/>
      <c r="F333" s="295" t="s">
        <v>1566</v>
      </c>
      <c r="G333" s="41"/>
      <c r="H333" s="41"/>
      <c r="I333" s="296"/>
      <c r="J333" s="41"/>
      <c r="K333" s="41"/>
      <c r="L333" s="45"/>
      <c r="M333" s="297"/>
      <c r="N333" s="298"/>
      <c r="O333" s="92"/>
      <c r="P333" s="92"/>
      <c r="Q333" s="92"/>
      <c r="R333" s="92"/>
      <c r="S333" s="92"/>
      <c r="T333" s="93"/>
      <c r="U333" s="39"/>
      <c r="V333" s="39"/>
      <c r="W333" s="39"/>
      <c r="X333" s="39"/>
      <c r="Y333" s="39"/>
      <c r="Z333" s="39"/>
      <c r="AA333" s="39"/>
      <c r="AB333" s="39"/>
      <c r="AC333" s="39"/>
      <c r="AD333" s="39"/>
      <c r="AE333" s="39"/>
      <c r="AT333" s="18" t="s">
        <v>339</v>
      </c>
      <c r="AU333" s="18" t="s">
        <v>85</v>
      </c>
    </row>
    <row r="334" s="15" customFormat="1">
      <c r="A334" s="15"/>
      <c r="B334" s="264"/>
      <c r="C334" s="265"/>
      <c r="D334" s="243" t="s">
        <v>273</v>
      </c>
      <c r="E334" s="266" t="s">
        <v>1</v>
      </c>
      <c r="F334" s="267" t="s">
        <v>1676</v>
      </c>
      <c r="G334" s="265"/>
      <c r="H334" s="266" t="s">
        <v>1</v>
      </c>
      <c r="I334" s="268"/>
      <c r="J334" s="265"/>
      <c r="K334" s="265"/>
      <c r="L334" s="269"/>
      <c r="M334" s="270"/>
      <c r="N334" s="271"/>
      <c r="O334" s="271"/>
      <c r="P334" s="271"/>
      <c r="Q334" s="271"/>
      <c r="R334" s="271"/>
      <c r="S334" s="271"/>
      <c r="T334" s="272"/>
      <c r="U334" s="15"/>
      <c r="V334" s="15"/>
      <c r="W334" s="15"/>
      <c r="X334" s="15"/>
      <c r="Y334" s="15"/>
      <c r="Z334" s="15"/>
      <c r="AA334" s="15"/>
      <c r="AB334" s="15"/>
      <c r="AC334" s="15"/>
      <c r="AD334" s="15"/>
      <c r="AE334" s="15"/>
      <c r="AT334" s="273" t="s">
        <v>273</v>
      </c>
      <c r="AU334" s="273" t="s">
        <v>85</v>
      </c>
      <c r="AV334" s="15" t="s">
        <v>83</v>
      </c>
      <c r="AW334" s="15" t="s">
        <v>32</v>
      </c>
      <c r="AX334" s="15" t="s">
        <v>76</v>
      </c>
      <c r="AY334" s="273" t="s">
        <v>264</v>
      </c>
    </row>
    <row r="335" s="13" customFormat="1">
      <c r="A335" s="13"/>
      <c r="B335" s="241"/>
      <c r="C335" s="242"/>
      <c r="D335" s="243" t="s">
        <v>273</v>
      </c>
      <c r="E335" s="244" t="s">
        <v>1</v>
      </c>
      <c r="F335" s="245" t="s">
        <v>83</v>
      </c>
      <c r="G335" s="242"/>
      <c r="H335" s="246">
        <v>1</v>
      </c>
      <c r="I335" s="247"/>
      <c r="J335" s="242"/>
      <c r="K335" s="242"/>
      <c r="L335" s="248"/>
      <c r="M335" s="249"/>
      <c r="N335" s="250"/>
      <c r="O335" s="250"/>
      <c r="P335" s="250"/>
      <c r="Q335" s="250"/>
      <c r="R335" s="250"/>
      <c r="S335" s="250"/>
      <c r="T335" s="251"/>
      <c r="U335" s="13"/>
      <c r="V335" s="13"/>
      <c r="W335" s="13"/>
      <c r="X335" s="13"/>
      <c r="Y335" s="13"/>
      <c r="Z335" s="13"/>
      <c r="AA335" s="13"/>
      <c r="AB335" s="13"/>
      <c r="AC335" s="13"/>
      <c r="AD335" s="13"/>
      <c r="AE335" s="13"/>
      <c r="AT335" s="252" t="s">
        <v>273</v>
      </c>
      <c r="AU335" s="252" t="s">
        <v>85</v>
      </c>
      <c r="AV335" s="13" t="s">
        <v>85</v>
      </c>
      <c r="AW335" s="13" t="s">
        <v>32</v>
      </c>
      <c r="AX335" s="13" t="s">
        <v>76</v>
      </c>
      <c r="AY335" s="252" t="s">
        <v>264</v>
      </c>
    </row>
    <row r="336" s="15" customFormat="1">
      <c r="A336" s="15"/>
      <c r="B336" s="264"/>
      <c r="C336" s="265"/>
      <c r="D336" s="243" t="s">
        <v>273</v>
      </c>
      <c r="E336" s="266" t="s">
        <v>1</v>
      </c>
      <c r="F336" s="267" t="s">
        <v>1677</v>
      </c>
      <c r="G336" s="265"/>
      <c r="H336" s="266" t="s">
        <v>1</v>
      </c>
      <c r="I336" s="268"/>
      <c r="J336" s="265"/>
      <c r="K336" s="265"/>
      <c r="L336" s="269"/>
      <c r="M336" s="270"/>
      <c r="N336" s="271"/>
      <c r="O336" s="271"/>
      <c r="P336" s="271"/>
      <c r="Q336" s="271"/>
      <c r="R336" s="271"/>
      <c r="S336" s="271"/>
      <c r="T336" s="272"/>
      <c r="U336" s="15"/>
      <c r="V336" s="15"/>
      <c r="W336" s="15"/>
      <c r="X336" s="15"/>
      <c r="Y336" s="15"/>
      <c r="Z336" s="15"/>
      <c r="AA336" s="15"/>
      <c r="AB336" s="15"/>
      <c r="AC336" s="15"/>
      <c r="AD336" s="15"/>
      <c r="AE336" s="15"/>
      <c r="AT336" s="273" t="s">
        <v>273</v>
      </c>
      <c r="AU336" s="273" t="s">
        <v>85</v>
      </c>
      <c r="AV336" s="15" t="s">
        <v>83</v>
      </c>
      <c r="AW336" s="15" t="s">
        <v>32</v>
      </c>
      <c r="AX336" s="15" t="s">
        <v>76</v>
      </c>
      <c r="AY336" s="273" t="s">
        <v>264</v>
      </c>
    </row>
    <row r="337" s="13" customFormat="1">
      <c r="A337" s="13"/>
      <c r="B337" s="241"/>
      <c r="C337" s="242"/>
      <c r="D337" s="243" t="s">
        <v>273</v>
      </c>
      <c r="E337" s="244" t="s">
        <v>1</v>
      </c>
      <c r="F337" s="245" t="s">
        <v>85</v>
      </c>
      <c r="G337" s="242"/>
      <c r="H337" s="246">
        <v>2</v>
      </c>
      <c r="I337" s="247"/>
      <c r="J337" s="242"/>
      <c r="K337" s="242"/>
      <c r="L337" s="248"/>
      <c r="M337" s="249"/>
      <c r="N337" s="250"/>
      <c r="O337" s="250"/>
      <c r="P337" s="250"/>
      <c r="Q337" s="250"/>
      <c r="R337" s="250"/>
      <c r="S337" s="250"/>
      <c r="T337" s="251"/>
      <c r="U337" s="13"/>
      <c r="V337" s="13"/>
      <c r="W337" s="13"/>
      <c r="X337" s="13"/>
      <c r="Y337" s="13"/>
      <c r="Z337" s="13"/>
      <c r="AA337" s="13"/>
      <c r="AB337" s="13"/>
      <c r="AC337" s="13"/>
      <c r="AD337" s="13"/>
      <c r="AE337" s="13"/>
      <c r="AT337" s="252" t="s">
        <v>273</v>
      </c>
      <c r="AU337" s="252" t="s">
        <v>85</v>
      </c>
      <c r="AV337" s="13" t="s">
        <v>85</v>
      </c>
      <c r="AW337" s="13" t="s">
        <v>32</v>
      </c>
      <c r="AX337" s="13" t="s">
        <v>76</v>
      </c>
      <c r="AY337" s="252" t="s">
        <v>264</v>
      </c>
    </row>
    <row r="338" s="14" customFormat="1">
      <c r="A338" s="14"/>
      <c r="B338" s="253"/>
      <c r="C338" s="254"/>
      <c r="D338" s="243" t="s">
        <v>273</v>
      </c>
      <c r="E338" s="255" t="s">
        <v>1</v>
      </c>
      <c r="F338" s="256" t="s">
        <v>275</v>
      </c>
      <c r="G338" s="254"/>
      <c r="H338" s="257">
        <v>3</v>
      </c>
      <c r="I338" s="258"/>
      <c r="J338" s="254"/>
      <c r="K338" s="254"/>
      <c r="L338" s="259"/>
      <c r="M338" s="260"/>
      <c r="N338" s="261"/>
      <c r="O338" s="261"/>
      <c r="P338" s="261"/>
      <c r="Q338" s="261"/>
      <c r="R338" s="261"/>
      <c r="S338" s="261"/>
      <c r="T338" s="262"/>
      <c r="U338" s="14"/>
      <c r="V338" s="14"/>
      <c r="W338" s="14"/>
      <c r="X338" s="14"/>
      <c r="Y338" s="14"/>
      <c r="Z338" s="14"/>
      <c r="AA338" s="14"/>
      <c r="AB338" s="14"/>
      <c r="AC338" s="14"/>
      <c r="AD338" s="14"/>
      <c r="AE338" s="14"/>
      <c r="AT338" s="263" t="s">
        <v>273</v>
      </c>
      <c r="AU338" s="263" t="s">
        <v>85</v>
      </c>
      <c r="AV338" s="14" t="s">
        <v>271</v>
      </c>
      <c r="AW338" s="14" t="s">
        <v>32</v>
      </c>
      <c r="AX338" s="14" t="s">
        <v>83</v>
      </c>
      <c r="AY338" s="263" t="s">
        <v>264</v>
      </c>
    </row>
    <row r="339" s="2" customFormat="1" ht="16.5" customHeight="1">
      <c r="A339" s="39"/>
      <c r="B339" s="40"/>
      <c r="C339" s="274" t="s">
        <v>589</v>
      </c>
      <c r="D339" s="274" t="s">
        <v>310</v>
      </c>
      <c r="E339" s="275" t="s">
        <v>1678</v>
      </c>
      <c r="F339" s="276" t="s">
        <v>1679</v>
      </c>
      <c r="G339" s="277" t="s">
        <v>420</v>
      </c>
      <c r="H339" s="278">
        <v>3</v>
      </c>
      <c r="I339" s="279"/>
      <c r="J339" s="280">
        <f>ROUND(I339*H339,2)</f>
        <v>0</v>
      </c>
      <c r="K339" s="276" t="s">
        <v>1425</v>
      </c>
      <c r="L339" s="281"/>
      <c r="M339" s="282" t="s">
        <v>1</v>
      </c>
      <c r="N339" s="283" t="s">
        <v>41</v>
      </c>
      <c r="O339" s="92"/>
      <c r="P339" s="237">
        <f>O339*H339</f>
        <v>0</v>
      </c>
      <c r="Q339" s="237">
        <v>0.0012800000000000001</v>
      </c>
      <c r="R339" s="237">
        <f>Q339*H339</f>
        <v>0.0038400000000000005</v>
      </c>
      <c r="S339" s="237">
        <v>0</v>
      </c>
      <c r="T339" s="238">
        <f>S339*H339</f>
        <v>0</v>
      </c>
      <c r="U339" s="39"/>
      <c r="V339" s="39"/>
      <c r="W339" s="39"/>
      <c r="X339" s="39"/>
      <c r="Y339" s="39"/>
      <c r="Z339" s="39"/>
      <c r="AA339" s="39"/>
      <c r="AB339" s="39"/>
      <c r="AC339" s="39"/>
      <c r="AD339" s="39"/>
      <c r="AE339" s="39"/>
      <c r="AR339" s="239" t="s">
        <v>434</v>
      </c>
      <c r="AT339" s="239" t="s">
        <v>310</v>
      </c>
      <c r="AU339" s="239" t="s">
        <v>85</v>
      </c>
      <c r="AY339" s="18" t="s">
        <v>264</v>
      </c>
      <c r="BE339" s="240">
        <f>IF(N339="základní",J339,0)</f>
        <v>0</v>
      </c>
      <c r="BF339" s="240">
        <f>IF(N339="snížená",J339,0)</f>
        <v>0</v>
      </c>
      <c r="BG339" s="240">
        <f>IF(N339="zákl. přenesená",J339,0)</f>
        <v>0</v>
      </c>
      <c r="BH339" s="240">
        <f>IF(N339="sníž. přenesená",J339,0)</f>
        <v>0</v>
      </c>
      <c r="BI339" s="240">
        <f>IF(N339="nulová",J339,0)</f>
        <v>0</v>
      </c>
      <c r="BJ339" s="18" t="s">
        <v>83</v>
      </c>
      <c r="BK339" s="240">
        <f>ROUND(I339*H339,2)</f>
        <v>0</v>
      </c>
      <c r="BL339" s="18" t="s">
        <v>351</v>
      </c>
      <c r="BM339" s="239" t="s">
        <v>1680</v>
      </c>
    </row>
    <row r="340" s="2" customFormat="1">
      <c r="A340" s="39"/>
      <c r="B340" s="40"/>
      <c r="C340" s="41"/>
      <c r="D340" s="243" t="s">
        <v>339</v>
      </c>
      <c r="E340" s="41"/>
      <c r="F340" s="295" t="s">
        <v>1566</v>
      </c>
      <c r="G340" s="41"/>
      <c r="H340" s="41"/>
      <c r="I340" s="296"/>
      <c r="J340" s="41"/>
      <c r="K340" s="41"/>
      <c r="L340" s="45"/>
      <c r="M340" s="297"/>
      <c r="N340" s="298"/>
      <c r="O340" s="92"/>
      <c r="P340" s="92"/>
      <c r="Q340" s="92"/>
      <c r="R340" s="92"/>
      <c r="S340" s="92"/>
      <c r="T340" s="93"/>
      <c r="U340" s="39"/>
      <c r="V340" s="39"/>
      <c r="W340" s="39"/>
      <c r="X340" s="39"/>
      <c r="Y340" s="39"/>
      <c r="Z340" s="39"/>
      <c r="AA340" s="39"/>
      <c r="AB340" s="39"/>
      <c r="AC340" s="39"/>
      <c r="AD340" s="39"/>
      <c r="AE340" s="39"/>
      <c r="AT340" s="18" t="s">
        <v>339</v>
      </c>
      <c r="AU340" s="18" t="s">
        <v>85</v>
      </c>
    </row>
    <row r="341" s="15" customFormat="1">
      <c r="A341" s="15"/>
      <c r="B341" s="264"/>
      <c r="C341" s="265"/>
      <c r="D341" s="243" t="s">
        <v>273</v>
      </c>
      <c r="E341" s="266" t="s">
        <v>1</v>
      </c>
      <c r="F341" s="267" t="s">
        <v>1681</v>
      </c>
      <c r="G341" s="265"/>
      <c r="H341" s="266" t="s">
        <v>1</v>
      </c>
      <c r="I341" s="268"/>
      <c r="J341" s="265"/>
      <c r="K341" s="265"/>
      <c r="L341" s="269"/>
      <c r="M341" s="270"/>
      <c r="N341" s="271"/>
      <c r="O341" s="271"/>
      <c r="P341" s="271"/>
      <c r="Q341" s="271"/>
      <c r="R341" s="271"/>
      <c r="S341" s="271"/>
      <c r="T341" s="272"/>
      <c r="U341" s="15"/>
      <c r="V341" s="15"/>
      <c r="W341" s="15"/>
      <c r="X341" s="15"/>
      <c r="Y341" s="15"/>
      <c r="Z341" s="15"/>
      <c r="AA341" s="15"/>
      <c r="AB341" s="15"/>
      <c r="AC341" s="15"/>
      <c r="AD341" s="15"/>
      <c r="AE341" s="15"/>
      <c r="AT341" s="273" t="s">
        <v>273</v>
      </c>
      <c r="AU341" s="273" t="s">
        <v>85</v>
      </c>
      <c r="AV341" s="15" t="s">
        <v>83</v>
      </c>
      <c r="AW341" s="15" t="s">
        <v>32</v>
      </c>
      <c r="AX341" s="15" t="s">
        <v>76</v>
      </c>
      <c r="AY341" s="273" t="s">
        <v>264</v>
      </c>
    </row>
    <row r="342" s="13" customFormat="1">
      <c r="A342" s="13"/>
      <c r="B342" s="241"/>
      <c r="C342" s="242"/>
      <c r="D342" s="243" t="s">
        <v>273</v>
      </c>
      <c r="E342" s="244" t="s">
        <v>1</v>
      </c>
      <c r="F342" s="245" t="s">
        <v>83</v>
      </c>
      <c r="G342" s="242"/>
      <c r="H342" s="246">
        <v>1</v>
      </c>
      <c r="I342" s="247"/>
      <c r="J342" s="242"/>
      <c r="K342" s="242"/>
      <c r="L342" s="248"/>
      <c r="M342" s="249"/>
      <c r="N342" s="250"/>
      <c r="O342" s="250"/>
      <c r="P342" s="250"/>
      <c r="Q342" s="250"/>
      <c r="R342" s="250"/>
      <c r="S342" s="250"/>
      <c r="T342" s="251"/>
      <c r="U342" s="13"/>
      <c r="V342" s="13"/>
      <c r="W342" s="13"/>
      <c r="X342" s="13"/>
      <c r="Y342" s="13"/>
      <c r="Z342" s="13"/>
      <c r="AA342" s="13"/>
      <c r="AB342" s="13"/>
      <c r="AC342" s="13"/>
      <c r="AD342" s="13"/>
      <c r="AE342" s="13"/>
      <c r="AT342" s="252" t="s">
        <v>273</v>
      </c>
      <c r="AU342" s="252" t="s">
        <v>85</v>
      </c>
      <c r="AV342" s="13" t="s">
        <v>85</v>
      </c>
      <c r="AW342" s="13" t="s">
        <v>32</v>
      </c>
      <c r="AX342" s="13" t="s">
        <v>76</v>
      </c>
      <c r="AY342" s="252" t="s">
        <v>264</v>
      </c>
    </row>
    <row r="343" s="15" customFormat="1">
      <c r="A343" s="15"/>
      <c r="B343" s="264"/>
      <c r="C343" s="265"/>
      <c r="D343" s="243" t="s">
        <v>273</v>
      </c>
      <c r="E343" s="266" t="s">
        <v>1</v>
      </c>
      <c r="F343" s="267" t="s">
        <v>1682</v>
      </c>
      <c r="G343" s="265"/>
      <c r="H343" s="266" t="s">
        <v>1</v>
      </c>
      <c r="I343" s="268"/>
      <c r="J343" s="265"/>
      <c r="K343" s="265"/>
      <c r="L343" s="269"/>
      <c r="M343" s="270"/>
      <c r="N343" s="271"/>
      <c r="O343" s="271"/>
      <c r="P343" s="271"/>
      <c r="Q343" s="271"/>
      <c r="R343" s="271"/>
      <c r="S343" s="271"/>
      <c r="T343" s="272"/>
      <c r="U343" s="15"/>
      <c r="V343" s="15"/>
      <c r="W343" s="15"/>
      <c r="X343" s="15"/>
      <c r="Y343" s="15"/>
      <c r="Z343" s="15"/>
      <c r="AA343" s="15"/>
      <c r="AB343" s="15"/>
      <c r="AC343" s="15"/>
      <c r="AD343" s="15"/>
      <c r="AE343" s="15"/>
      <c r="AT343" s="273" t="s">
        <v>273</v>
      </c>
      <c r="AU343" s="273" t="s">
        <v>85</v>
      </c>
      <c r="AV343" s="15" t="s">
        <v>83</v>
      </c>
      <c r="AW343" s="15" t="s">
        <v>32</v>
      </c>
      <c r="AX343" s="15" t="s">
        <v>76</v>
      </c>
      <c r="AY343" s="273" t="s">
        <v>264</v>
      </c>
    </row>
    <row r="344" s="13" customFormat="1">
      <c r="A344" s="13"/>
      <c r="B344" s="241"/>
      <c r="C344" s="242"/>
      <c r="D344" s="243" t="s">
        <v>273</v>
      </c>
      <c r="E344" s="244" t="s">
        <v>1</v>
      </c>
      <c r="F344" s="245" t="s">
        <v>85</v>
      </c>
      <c r="G344" s="242"/>
      <c r="H344" s="246">
        <v>2</v>
      </c>
      <c r="I344" s="247"/>
      <c r="J344" s="242"/>
      <c r="K344" s="242"/>
      <c r="L344" s="248"/>
      <c r="M344" s="249"/>
      <c r="N344" s="250"/>
      <c r="O344" s="250"/>
      <c r="P344" s="250"/>
      <c r="Q344" s="250"/>
      <c r="R344" s="250"/>
      <c r="S344" s="250"/>
      <c r="T344" s="251"/>
      <c r="U344" s="13"/>
      <c r="V344" s="13"/>
      <c r="W344" s="13"/>
      <c r="X344" s="13"/>
      <c r="Y344" s="13"/>
      <c r="Z344" s="13"/>
      <c r="AA344" s="13"/>
      <c r="AB344" s="13"/>
      <c r="AC344" s="13"/>
      <c r="AD344" s="13"/>
      <c r="AE344" s="13"/>
      <c r="AT344" s="252" t="s">
        <v>273</v>
      </c>
      <c r="AU344" s="252" t="s">
        <v>85</v>
      </c>
      <c r="AV344" s="13" t="s">
        <v>85</v>
      </c>
      <c r="AW344" s="13" t="s">
        <v>32</v>
      </c>
      <c r="AX344" s="13" t="s">
        <v>76</v>
      </c>
      <c r="AY344" s="252" t="s">
        <v>264</v>
      </c>
    </row>
    <row r="345" s="14" customFormat="1">
      <c r="A345" s="14"/>
      <c r="B345" s="253"/>
      <c r="C345" s="254"/>
      <c r="D345" s="243" t="s">
        <v>273</v>
      </c>
      <c r="E345" s="255" t="s">
        <v>1</v>
      </c>
      <c r="F345" s="256" t="s">
        <v>275</v>
      </c>
      <c r="G345" s="254"/>
      <c r="H345" s="257">
        <v>3</v>
      </c>
      <c r="I345" s="258"/>
      <c r="J345" s="254"/>
      <c r="K345" s="254"/>
      <c r="L345" s="259"/>
      <c r="M345" s="260"/>
      <c r="N345" s="261"/>
      <c r="O345" s="261"/>
      <c r="P345" s="261"/>
      <c r="Q345" s="261"/>
      <c r="R345" s="261"/>
      <c r="S345" s="261"/>
      <c r="T345" s="262"/>
      <c r="U345" s="14"/>
      <c r="V345" s="14"/>
      <c r="W345" s="14"/>
      <c r="X345" s="14"/>
      <c r="Y345" s="14"/>
      <c r="Z345" s="14"/>
      <c r="AA345" s="14"/>
      <c r="AB345" s="14"/>
      <c r="AC345" s="14"/>
      <c r="AD345" s="14"/>
      <c r="AE345" s="14"/>
      <c r="AT345" s="263" t="s">
        <v>273</v>
      </c>
      <c r="AU345" s="263" t="s">
        <v>85</v>
      </c>
      <c r="AV345" s="14" t="s">
        <v>271</v>
      </c>
      <c r="AW345" s="14" t="s">
        <v>32</v>
      </c>
      <c r="AX345" s="14" t="s">
        <v>83</v>
      </c>
      <c r="AY345" s="263" t="s">
        <v>264</v>
      </c>
    </row>
    <row r="346" s="2" customFormat="1" ht="16.5" customHeight="1">
      <c r="A346" s="39"/>
      <c r="B346" s="40"/>
      <c r="C346" s="228" t="s">
        <v>593</v>
      </c>
      <c r="D346" s="228" t="s">
        <v>266</v>
      </c>
      <c r="E346" s="229" t="s">
        <v>1683</v>
      </c>
      <c r="F346" s="230" t="s">
        <v>1684</v>
      </c>
      <c r="G346" s="231" t="s">
        <v>1666</v>
      </c>
      <c r="H346" s="232">
        <v>3</v>
      </c>
      <c r="I346" s="233"/>
      <c r="J346" s="234">
        <f>ROUND(I346*H346,2)</f>
        <v>0</v>
      </c>
      <c r="K346" s="230" t="s">
        <v>1425</v>
      </c>
      <c r="L346" s="45"/>
      <c r="M346" s="235" t="s">
        <v>1</v>
      </c>
      <c r="N346" s="236" t="s">
        <v>41</v>
      </c>
      <c r="O346" s="92"/>
      <c r="P346" s="237">
        <f>O346*H346</f>
        <v>0</v>
      </c>
      <c r="Q346" s="237">
        <v>0.020729999999999998</v>
      </c>
      <c r="R346" s="237">
        <f>Q346*H346</f>
        <v>0.062189999999999995</v>
      </c>
      <c r="S346" s="237">
        <v>0</v>
      </c>
      <c r="T346" s="238">
        <f>S346*H346</f>
        <v>0</v>
      </c>
      <c r="U346" s="39"/>
      <c r="V346" s="39"/>
      <c r="W346" s="39"/>
      <c r="X346" s="39"/>
      <c r="Y346" s="39"/>
      <c r="Z346" s="39"/>
      <c r="AA346" s="39"/>
      <c r="AB346" s="39"/>
      <c r="AC346" s="39"/>
      <c r="AD346" s="39"/>
      <c r="AE346" s="39"/>
      <c r="AR346" s="239" t="s">
        <v>351</v>
      </c>
      <c r="AT346" s="239" t="s">
        <v>266</v>
      </c>
      <c r="AU346" s="239" t="s">
        <v>85</v>
      </c>
      <c r="AY346" s="18" t="s">
        <v>264</v>
      </c>
      <c r="BE346" s="240">
        <f>IF(N346="základní",J346,0)</f>
        <v>0</v>
      </c>
      <c r="BF346" s="240">
        <f>IF(N346="snížená",J346,0)</f>
        <v>0</v>
      </c>
      <c r="BG346" s="240">
        <f>IF(N346="zákl. přenesená",J346,0)</f>
        <v>0</v>
      </c>
      <c r="BH346" s="240">
        <f>IF(N346="sníž. přenesená",J346,0)</f>
        <v>0</v>
      </c>
      <c r="BI346" s="240">
        <f>IF(N346="nulová",J346,0)</f>
        <v>0</v>
      </c>
      <c r="BJ346" s="18" t="s">
        <v>83</v>
      </c>
      <c r="BK346" s="240">
        <f>ROUND(I346*H346,2)</f>
        <v>0</v>
      </c>
      <c r="BL346" s="18" t="s">
        <v>351</v>
      </c>
      <c r="BM346" s="239" t="s">
        <v>1685</v>
      </c>
    </row>
    <row r="347" s="2" customFormat="1">
      <c r="A347" s="39"/>
      <c r="B347" s="40"/>
      <c r="C347" s="41"/>
      <c r="D347" s="243" t="s">
        <v>339</v>
      </c>
      <c r="E347" s="41"/>
      <c r="F347" s="295" t="s">
        <v>1566</v>
      </c>
      <c r="G347" s="41"/>
      <c r="H347" s="41"/>
      <c r="I347" s="296"/>
      <c r="J347" s="41"/>
      <c r="K347" s="41"/>
      <c r="L347" s="45"/>
      <c r="M347" s="297"/>
      <c r="N347" s="298"/>
      <c r="O347" s="92"/>
      <c r="P347" s="92"/>
      <c r="Q347" s="92"/>
      <c r="R347" s="92"/>
      <c r="S347" s="92"/>
      <c r="T347" s="93"/>
      <c r="U347" s="39"/>
      <c r="V347" s="39"/>
      <c r="W347" s="39"/>
      <c r="X347" s="39"/>
      <c r="Y347" s="39"/>
      <c r="Z347" s="39"/>
      <c r="AA347" s="39"/>
      <c r="AB347" s="39"/>
      <c r="AC347" s="39"/>
      <c r="AD347" s="39"/>
      <c r="AE347" s="39"/>
      <c r="AT347" s="18" t="s">
        <v>339</v>
      </c>
      <c r="AU347" s="18" t="s">
        <v>85</v>
      </c>
    </row>
    <row r="348" s="15" customFormat="1">
      <c r="A348" s="15"/>
      <c r="B348" s="264"/>
      <c r="C348" s="265"/>
      <c r="D348" s="243" t="s">
        <v>273</v>
      </c>
      <c r="E348" s="266" t="s">
        <v>1</v>
      </c>
      <c r="F348" s="267" t="s">
        <v>1686</v>
      </c>
      <c r="G348" s="265"/>
      <c r="H348" s="266" t="s">
        <v>1</v>
      </c>
      <c r="I348" s="268"/>
      <c r="J348" s="265"/>
      <c r="K348" s="265"/>
      <c r="L348" s="269"/>
      <c r="M348" s="270"/>
      <c r="N348" s="271"/>
      <c r="O348" s="271"/>
      <c r="P348" s="271"/>
      <c r="Q348" s="271"/>
      <c r="R348" s="271"/>
      <c r="S348" s="271"/>
      <c r="T348" s="272"/>
      <c r="U348" s="15"/>
      <c r="V348" s="15"/>
      <c r="W348" s="15"/>
      <c r="X348" s="15"/>
      <c r="Y348" s="15"/>
      <c r="Z348" s="15"/>
      <c r="AA348" s="15"/>
      <c r="AB348" s="15"/>
      <c r="AC348" s="15"/>
      <c r="AD348" s="15"/>
      <c r="AE348" s="15"/>
      <c r="AT348" s="273" t="s">
        <v>273</v>
      </c>
      <c r="AU348" s="273" t="s">
        <v>85</v>
      </c>
      <c r="AV348" s="15" t="s">
        <v>83</v>
      </c>
      <c r="AW348" s="15" t="s">
        <v>32</v>
      </c>
      <c r="AX348" s="15" t="s">
        <v>76</v>
      </c>
      <c r="AY348" s="273" t="s">
        <v>264</v>
      </c>
    </row>
    <row r="349" s="13" customFormat="1">
      <c r="A349" s="13"/>
      <c r="B349" s="241"/>
      <c r="C349" s="242"/>
      <c r="D349" s="243" t="s">
        <v>273</v>
      </c>
      <c r="E349" s="244" t="s">
        <v>1</v>
      </c>
      <c r="F349" s="245" t="s">
        <v>96</v>
      </c>
      <c r="G349" s="242"/>
      <c r="H349" s="246">
        <v>3</v>
      </c>
      <c r="I349" s="247"/>
      <c r="J349" s="242"/>
      <c r="K349" s="242"/>
      <c r="L349" s="248"/>
      <c r="M349" s="249"/>
      <c r="N349" s="250"/>
      <c r="O349" s="250"/>
      <c r="P349" s="250"/>
      <c r="Q349" s="250"/>
      <c r="R349" s="250"/>
      <c r="S349" s="250"/>
      <c r="T349" s="251"/>
      <c r="U349" s="13"/>
      <c r="V349" s="13"/>
      <c r="W349" s="13"/>
      <c r="X349" s="13"/>
      <c r="Y349" s="13"/>
      <c r="Z349" s="13"/>
      <c r="AA349" s="13"/>
      <c r="AB349" s="13"/>
      <c r="AC349" s="13"/>
      <c r="AD349" s="13"/>
      <c r="AE349" s="13"/>
      <c r="AT349" s="252" t="s">
        <v>273</v>
      </c>
      <c r="AU349" s="252" t="s">
        <v>85</v>
      </c>
      <c r="AV349" s="13" t="s">
        <v>85</v>
      </c>
      <c r="AW349" s="13" t="s">
        <v>32</v>
      </c>
      <c r="AX349" s="13" t="s">
        <v>83</v>
      </c>
      <c r="AY349" s="252" t="s">
        <v>264</v>
      </c>
    </row>
    <row r="350" s="2" customFormat="1" ht="16.5" customHeight="1">
      <c r="A350" s="39"/>
      <c r="B350" s="40"/>
      <c r="C350" s="228" t="s">
        <v>597</v>
      </c>
      <c r="D350" s="228" t="s">
        <v>266</v>
      </c>
      <c r="E350" s="229" t="s">
        <v>1687</v>
      </c>
      <c r="F350" s="230" t="s">
        <v>1688</v>
      </c>
      <c r="G350" s="231" t="s">
        <v>1666</v>
      </c>
      <c r="H350" s="232">
        <v>2</v>
      </c>
      <c r="I350" s="233"/>
      <c r="J350" s="234">
        <f>ROUND(I350*H350,2)</f>
        <v>0</v>
      </c>
      <c r="K350" s="230" t="s">
        <v>1425</v>
      </c>
      <c r="L350" s="45"/>
      <c r="M350" s="235" t="s">
        <v>1</v>
      </c>
      <c r="N350" s="236" t="s">
        <v>41</v>
      </c>
      <c r="O350" s="92"/>
      <c r="P350" s="237">
        <f>O350*H350</f>
        <v>0</v>
      </c>
      <c r="Q350" s="237">
        <v>0.019210000000000001</v>
      </c>
      <c r="R350" s="237">
        <f>Q350*H350</f>
        <v>0.038420000000000003</v>
      </c>
      <c r="S350" s="237">
        <v>0</v>
      </c>
      <c r="T350" s="238">
        <f>S350*H350</f>
        <v>0</v>
      </c>
      <c r="U350" s="39"/>
      <c r="V350" s="39"/>
      <c r="W350" s="39"/>
      <c r="X350" s="39"/>
      <c r="Y350" s="39"/>
      <c r="Z350" s="39"/>
      <c r="AA350" s="39"/>
      <c r="AB350" s="39"/>
      <c r="AC350" s="39"/>
      <c r="AD350" s="39"/>
      <c r="AE350" s="39"/>
      <c r="AR350" s="239" t="s">
        <v>351</v>
      </c>
      <c r="AT350" s="239" t="s">
        <v>266</v>
      </c>
      <c r="AU350" s="239" t="s">
        <v>85</v>
      </c>
      <c r="AY350" s="18" t="s">
        <v>264</v>
      </c>
      <c r="BE350" s="240">
        <f>IF(N350="základní",J350,0)</f>
        <v>0</v>
      </c>
      <c r="BF350" s="240">
        <f>IF(N350="snížená",J350,0)</f>
        <v>0</v>
      </c>
      <c r="BG350" s="240">
        <f>IF(N350="zákl. přenesená",J350,0)</f>
        <v>0</v>
      </c>
      <c r="BH350" s="240">
        <f>IF(N350="sníž. přenesená",J350,0)</f>
        <v>0</v>
      </c>
      <c r="BI350" s="240">
        <f>IF(N350="nulová",J350,0)</f>
        <v>0</v>
      </c>
      <c r="BJ350" s="18" t="s">
        <v>83</v>
      </c>
      <c r="BK350" s="240">
        <f>ROUND(I350*H350,2)</f>
        <v>0</v>
      </c>
      <c r="BL350" s="18" t="s">
        <v>351</v>
      </c>
      <c r="BM350" s="239" t="s">
        <v>1689</v>
      </c>
    </row>
    <row r="351" s="2" customFormat="1">
      <c r="A351" s="39"/>
      <c r="B351" s="40"/>
      <c r="C351" s="41"/>
      <c r="D351" s="243" t="s">
        <v>339</v>
      </c>
      <c r="E351" s="41"/>
      <c r="F351" s="295" t="s">
        <v>1566</v>
      </c>
      <c r="G351" s="41"/>
      <c r="H351" s="41"/>
      <c r="I351" s="296"/>
      <c r="J351" s="41"/>
      <c r="K351" s="41"/>
      <c r="L351" s="45"/>
      <c r="M351" s="297"/>
      <c r="N351" s="298"/>
      <c r="O351" s="92"/>
      <c r="P351" s="92"/>
      <c r="Q351" s="92"/>
      <c r="R351" s="92"/>
      <c r="S351" s="92"/>
      <c r="T351" s="93"/>
      <c r="U351" s="39"/>
      <c r="V351" s="39"/>
      <c r="W351" s="39"/>
      <c r="X351" s="39"/>
      <c r="Y351" s="39"/>
      <c r="Z351" s="39"/>
      <c r="AA351" s="39"/>
      <c r="AB351" s="39"/>
      <c r="AC351" s="39"/>
      <c r="AD351" s="39"/>
      <c r="AE351" s="39"/>
      <c r="AT351" s="18" t="s">
        <v>339</v>
      </c>
      <c r="AU351" s="18" t="s">
        <v>85</v>
      </c>
    </row>
    <row r="352" s="15" customFormat="1">
      <c r="A352" s="15"/>
      <c r="B352" s="264"/>
      <c r="C352" s="265"/>
      <c r="D352" s="243" t="s">
        <v>273</v>
      </c>
      <c r="E352" s="266" t="s">
        <v>1</v>
      </c>
      <c r="F352" s="267" t="s">
        <v>1690</v>
      </c>
      <c r="G352" s="265"/>
      <c r="H352" s="266" t="s">
        <v>1</v>
      </c>
      <c r="I352" s="268"/>
      <c r="J352" s="265"/>
      <c r="K352" s="265"/>
      <c r="L352" s="269"/>
      <c r="M352" s="270"/>
      <c r="N352" s="271"/>
      <c r="O352" s="271"/>
      <c r="P352" s="271"/>
      <c r="Q352" s="271"/>
      <c r="R352" s="271"/>
      <c r="S352" s="271"/>
      <c r="T352" s="272"/>
      <c r="U352" s="15"/>
      <c r="V352" s="15"/>
      <c r="W352" s="15"/>
      <c r="X352" s="15"/>
      <c r="Y352" s="15"/>
      <c r="Z352" s="15"/>
      <c r="AA352" s="15"/>
      <c r="AB352" s="15"/>
      <c r="AC352" s="15"/>
      <c r="AD352" s="15"/>
      <c r="AE352" s="15"/>
      <c r="AT352" s="273" t="s">
        <v>273</v>
      </c>
      <c r="AU352" s="273" t="s">
        <v>85</v>
      </c>
      <c r="AV352" s="15" t="s">
        <v>83</v>
      </c>
      <c r="AW352" s="15" t="s">
        <v>32</v>
      </c>
      <c r="AX352" s="15" t="s">
        <v>76</v>
      </c>
      <c r="AY352" s="273" t="s">
        <v>264</v>
      </c>
    </row>
    <row r="353" s="13" customFormat="1">
      <c r="A353" s="13"/>
      <c r="B353" s="241"/>
      <c r="C353" s="242"/>
      <c r="D353" s="243" t="s">
        <v>273</v>
      </c>
      <c r="E353" s="244" t="s">
        <v>1</v>
      </c>
      <c r="F353" s="245" t="s">
        <v>85</v>
      </c>
      <c r="G353" s="242"/>
      <c r="H353" s="246">
        <v>2</v>
      </c>
      <c r="I353" s="247"/>
      <c r="J353" s="242"/>
      <c r="K353" s="242"/>
      <c r="L353" s="248"/>
      <c r="M353" s="249"/>
      <c r="N353" s="250"/>
      <c r="O353" s="250"/>
      <c r="P353" s="250"/>
      <c r="Q353" s="250"/>
      <c r="R353" s="250"/>
      <c r="S353" s="250"/>
      <c r="T353" s="251"/>
      <c r="U353" s="13"/>
      <c r="V353" s="13"/>
      <c r="W353" s="13"/>
      <c r="X353" s="13"/>
      <c r="Y353" s="13"/>
      <c r="Z353" s="13"/>
      <c r="AA353" s="13"/>
      <c r="AB353" s="13"/>
      <c r="AC353" s="13"/>
      <c r="AD353" s="13"/>
      <c r="AE353" s="13"/>
      <c r="AT353" s="252" t="s">
        <v>273</v>
      </c>
      <c r="AU353" s="252" t="s">
        <v>85</v>
      </c>
      <c r="AV353" s="13" t="s">
        <v>85</v>
      </c>
      <c r="AW353" s="13" t="s">
        <v>32</v>
      </c>
      <c r="AX353" s="13" t="s">
        <v>83</v>
      </c>
      <c r="AY353" s="252" t="s">
        <v>264</v>
      </c>
    </row>
    <row r="354" s="2" customFormat="1" ht="16.5" customHeight="1">
      <c r="A354" s="39"/>
      <c r="B354" s="40"/>
      <c r="C354" s="228" t="s">
        <v>601</v>
      </c>
      <c r="D354" s="228" t="s">
        <v>266</v>
      </c>
      <c r="E354" s="229" t="s">
        <v>1691</v>
      </c>
      <c r="F354" s="230" t="s">
        <v>1692</v>
      </c>
      <c r="G354" s="231" t="s">
        <v>420</v>
      </c>
      <c r="H354" s="232">
        <v>1</v>
      </c>
      <c r="I354" s="233"/>
      <c r="J354" s="234">
        <f>ROUND(I354*H354,2)</f>
        <v>0</v>
      </c>
      <c r="K354" s="230" t="s">
        <v>1425</v>
      </c>
      <c r="L354" s="45"/>
      <c r="M354" s="235" t="s">
        <v>1</v>
      </c>
      <c r="N354" s="236" t="s">
        <v>41</v>
      </c>
      <c r="O354" s="92"/>
      <c r="P354" s="237">
        <f>O354*H354</f>
        <v>0</v>
      </c>
      <c r="Q354" s="237">
        <v>0</v>
      </c>
      <c r="R354" s="237">
        <f>Q354*H354</f>
        <v>0</v>
      </c>
      <c r="S354" s="237">
        <v>0</v>
      </c>
      <c r="T354" s="238">
        <f>S354*H354</f>
        <v>0</v>
      </c>
      <c r="U354" s="39"/>
      <c r="V354" s="39"/>
      <c r="W354" s="39"/>
      <c r="X354" s="39"/>
      <c r="Y354" s="39"/>
      <c r="Z354" s="39"/>
      <c r="AA354" s="39"/>
      <c r="AB354" s="39"/>
      <c r="AC354" s="39"/>
      <c r="AD354" s="39"/>
      <c r="AE354" s="39"/>
      <c r="AR354" s="239" t="s">
        <v>351</v>
      </c>
      <c r="AT354" s="239" t="s">
        <v>266</v>
      </c>
      <c r="AU354" s="239" t="s">
        <v>85</v>
      </c>
      <c r="AY354" s="18" t="s">
        <v>264</v>
      </c>
      <c r="BE354" s="240">
        <f>IF(N354="základní",J354,0)</f>
        <v>0</v>
      </c>
      <c r="BF354" s="240">
        <f>IF(N354="snížená",J354,0)</f>
        <v>0</v>
      </c>
      <c r="BG354" s="240">
        <f>IF(N354="zákl. přenesená",J354,0)</f>
        <v>0</v>
      </c>
      <c r="BH354" s="240">
        <f>IF(N354="sníž. přenesená",J354,0)</f>
        <v>0</v>
      </c>
      <c r="BI354" s="240">
        <f>IF(N354="nulová",J354,0)</f>
        <v>0</v>
      </c>
      <c r="BJ354" s="18" t="s">
        <v>83</v>
      </c>
      <c r="BK354" s="240">
        <f>ROUND(I354*H354,2)</f>
        <v>0</v>
      </c>
      <c r="BL354" s="18" t="s">
        <v>351</v>
      </c>
      <c r="BM354" s="239" t="s">
        <v>1693</v>
      </c>
    </row>
    <row r="355" s="15" customFormat="1">
      <c r="A355" s="15"/>
      <c r="B355" s="264"/>
      <c r="C355" s="265"/>
      <c r="D355" s="243" t="s">
        <v>273</v>
      </c>
      <c r="E355" s="266" t="s">
        <v>1</v>
      </c>
      <c r="F355" s="267" t="s">
        <v>1567</v>
      </c>
      <c r="G355" s="265"/>
      <c r="H355" s="266" t="s">
        <v>1</v>
      </c>
      <c r="I355" s="268"/>
      <c r="J355" s="265"/>
      <c r="K355" s="265"/>
      <c r="L355" s="269"/>
      <c r="M355" s="270"/>
      <c r="N355" s="271"/>
      <c r="O355" s="271"/>
      <c r="P355" s="271"/>
      <c r="Q355" s="271"/>
      <c r="R355" s="271"/>
      <c r="S355" s="271"/>
      <c r="T355" s="272"/>
      <c r="U355" s="15"/>
      <c r="V355" s="15"/>
      <c r="W355" s="15"/>
      <c r="X355" s="15"/>
      <c r="Y355" s="15"/>
      <c r="Z355" s="15"/>
      <c r="AA355" s="15"/>
      <c r="AB355" s="15"/>
      <c r="AC355" s="15"/>
      <c r="AD355" s="15"/>
      <c r="AE355" s="15"/>
      <c r="AT355" s="273" t="s">
        <v>273</v>
      </c>
      <c r="AU355" s="273" t="s">
        <v>85</v>
      </c>
      <c r="AV355" s="15" t="s">
        <v>83</v>
      </c>
      <c r="AW355" s="15" t="s">
        <v>32</v>
      </c>
      <c r="AX355" s="15" t="s">
        <v>76</v>
      </c>
      <c r="AY355" s="273" t="s">
        <v>264</v>
      </c>
    </row>
    <row r="356" s="13" customFormat="1">
      <c r="A356" s="13"/>
      <c r="B356" s="241"/>
      <c r="C356" s="242"/>
      <c r="D356" s="243" t="s">
        <v>273</v>
      </c>
      <c r="E356" s="244" t="s">
        <v>1</v>
      </c>
      <c r="F356" s="245" t="s">
        <v>83</v>
      </c>
      <c r="G356" s="242"/>
      <c r="H356" s="246">
        <v>1</v>
      </c>
      <c r="I356" s="247"/>
      <c r="J356" s="242"/>
      <c r="K356" s="242"/>
      <c r="L356" s="248"/>
      <c r="M356" s="249"/>
      <c r="N356" s="250"/>
      <c r="O356" s="250"/>
      <c r="P356" s="250"/>
      <c r="Q356" s="250"/>
      <c r="R356" s="250"/>
      <c r="S356" s="250"/>
      <c r="T356" s="251"/>
      <c r="U356" s="13"/>
      <c r="V356" s="13"/>
      <c r="W356" s="13"/>
      <c r="X356" s="13"/>
      <c r="Y356" s="13"/>
      <c r="Z356" s="13"/>
      <c r="AA356" s="13"/>
      <c r="AB356" s="13"/>
      <c r="AC356" s="13"/>
      <c r="AD356" s="13"/>
      <c r="AE356" s="13"/>
      <c r="AT356" s="252" t="s">
        <v>273</v>
      </c>
      <c r="AU356" s="252" t="s">
        <v>85</v>
      </c>
      <c r="AV356" s="13" t="s">
        <v>85</v>
      </c>
      <c r="AW356" s="13" t="s">
        <v>32</v>
      </c>
      <c r="AX356" s="13" t="s">
        <v>83</v>
      </c>
      <c r="AY356" s="252" t="s">
        <v>264</v>
      </c>
    </row>
    <row r="357" s="2" customFormat="1" ht="16.5" customHeight="1">
      <c r="A357" s="39"/>
      <c r="B357" s="40"/>
      <c r="C357" s="274" t="s">
        <v>605</v>
      </c>
      <c r="D357" s="274" t="s">
        <v>310</v>
      </c>
      <c r="E357" s="275" t="s">
        <v>1694</v>
      </c>
      <c r="F357" s="276" t="s">
        <v>1695</v>
      </c>
      <c r="G357" s="277" t="s">
        <v>420</v>
      </c>
      <c r="H357" s="278">
        <v>1</v>
      </c>
      <c r="I357" s="279"/>
      <c r="J357" s="280">
        <f>ROUND(I357*H357,2)</f>
        <v>0</v>
      </c>
      <c r="K357" s="276" t="s">
        <v>1425</v>
      </c>
      <c r="L357" s="281"/>
      <c r="M357" s="282" t="s">
        <v>1</v>
      </c>
      <c r="N357" s="283" t="s">
        <v>41</v>
      </c>
      <c r="O357" s="92"/>
      <c r="P357" s="237">
        <f>O357*H357</f>
        <v>0</v>
      </c>
      <c r="Q357" s="237">
        <v>0.0030000000000000001</v>
      </c>
      <c r="R357" s="237">
        <f>Q357*H357</f>
        <v>0.0030000000000000001</v>
      </c>
      <c r="S357" s="237">
        <v>0</v>
      </c>
      <c r="T357" s="238">
        <f>S357*H357</f>
        <v>0</v>
      </c>
      <c r="U357" s="39"/>
      <c r="V357" s="39"/>
      <c r="W357" s="39"/>
      <c r="X357" s="39"/>
      <c r="Y357" s="39"/>
      <c r="Z357" s="39"/>
      <c r="AA357" s="39"/>
      <c r="AB357" s="39"/>
      <c r="AC357" s="39"/>
      <c r="AD357" s="39"/>
      <c r="AE357" s="39"/>
      <c r="AR357" s="239" t="s">
        <v>434</v>
      </c>
      <c r="AT357" s="239" t="s">
        <v>310</v>
      </c>
      <c r="AU357" s="239" t="s">
        <v>85</v>
      </c>
      <c r="AY357" s="18" t="s">
        <v>264</v>
      </c>
      <c r="BE357" s="240">
        <f>IF(N357="základní",J357,0)</f>
        <v>0</v>
      </c>
      <c r="BF357" s="240">
        <f>IF(N357="snížená",J357,0)</f>
        <v>0</v>
      </c>
      <c r="BG357" s="240">
        <f>IF(N357="zákl. přenesená",J357,0)</f>
        <v>0</v>
      </c>
      <c r="BH357" s="240">
        <f>IF(N357="sníž. přenesená",J357,0)</f>
        <v>0</v>
      </c>
      <c r="BI357" s="240">
        <f>IF(N357="nulová",J357,0)</f>
        <v>0</v>
      </c>
      <c r="BJ357" s="18" t="s">
        <v>83</v>
      </c>
      <c r="BK357" s="240">
        <f>ROUND(I357*H357,2)</f>
        <v>0</v>
      </c>
      <c r="BL357" s="18" t="s">
        <v>351</v>
      </c>
      <c r="BM357" s="239" t="s">
        <v>1696</v>
      </c>
    </row>
    <row r="358" s="13" customFormat="1">
      <c r="A358" s="13"/>
      <c r="B358" s="241"/>
      <c r="C358" s="242"/>
      <c r="D358" s="243" t="s">
        <v>273</v>
      </c>
      <c r="E358" s="244" t="s">
        <v>1</v>
      </c>
      <c r="F358" s="245" t="s">
        <v>83</v>
      </c>
      <c r="G358" s="242"/>
      <c r="H358" s="246">
        <v>1</v>
      </c>
      <c r="I358" s="247"/>
      <c r="J358" s="242"/>
      <c r="K358" s="242"/>
      <c r="L358" s="248"/>
      <c r="M358" s="249"/>
      <c r="N358" s="250"/>
      <c r="O358" s="250"/>
      <c r="P358" s="250"/>
      <c r="Q358" s="250"/>
      <c r="R358" s="250"/>
      <c r="S358" s="250"/>
      <c r="T358" s="251"/>
      <c r="U358" s="13"/>
      <c r="V358" s="13"/>
      <c r="W358" s="13"/>
      <c r="X358" s="13"/>
      <c r="Y358" s="13"/>
      <c r="Z358" s="13"/>
      <c r="AA358" s="13"/>
      <c r="AB358" s="13"/>
      <c r="AC358" s="13"/>
      <c r="AD358" s="13"/>
      <c r="AE358" s="13"/>
      <c r="AT358" s="252" t="s">
        <v>273</v>
      </c>
      <c r="AU358" s="252" t="s">
        <v>85</v>
      </c>
      <c r="AV358" s="13" t="s">
        <v>85</v>
      </c>
      <c r="AW358" s="13" t="s">
        <v>32</v>
      </c>
      <c r="AX358" s="13" t="s">
        <v>83</v>
      </c>
      <c r="AY358" s="252" t="s">
        <v>264</v>
      </c>
    </row>
    <row r="359" s="2" customFormat="1" ht="16.5" customHeight="1">
      <c r="A359" s="39"/>
      <c r="B359" s="40"/>
      <c r="C359" s="228" t="s">
        <v>610</v>
      </c>
      <c r="D359" s="228" t="s">
        <v>266</v>
      </c>
      <c r="E359" s="229" t="s">
        <v>1697</v>
      </c>
      <c r="F359" s="230" t="s">
        <v>1698</v>
      </c>
      <c r="G359" s="231" t="s">
        <v>420</v>
      </c>
      <c r="H359" s="232">
        <v>2</v>
      </c>
      <c r="I359" s="233"/>
      <c r="J359" s="234">
        <f>ROUND(I359*H359,2)</f>
        <v>0</v>
      </c>
      <c r="K359" s="230" t="s">
        <v>1425</v>
      </c>
      <c r="L359" s="45"/>
      <c r="M359" s="235" t="s">
        <v>1</v>
      </c>
      <c r="N359" s="236" t="s">
        <v>41</v>
      </c>
      <c r="O359" s="92"/>
      <c r="P359" s="237">
        <f>O359*H359</f>
        <v>0</v>
      </c>
      <c r="Q359" s="237">
        <v>0</v>
      </c>
      <c r="R359" s="237">
        <f>Q359*H359</f>
        <v>0</v>
      </c>
      <c r="S359" s="237">
        <v>0</v>
      </c>
      <c r="T359" s="238">
        <f>S359*H359</f>
        <v>0</v>
      </c>
      <c r="U359" s="39"/>
      <c r="V359" s="39"/>
      <c r="W359" s="39"/>
      <c r="X359" s="39"/>
      <c r="Y359" s="39"/>
      <c r="Z359" s="39"/>
      <c r="AA359" s="39"/>
      <c r="AB359" s="39"/>
      <c r="AC359" s="39"/>
      <c r="AD359" s="39"/>
      <c r="AE359" s="39"/>
      <c r="AR359" s="239" t="s">
        <v>351</v>
      </c>
      <c r="AT359" s="239" t="s">
        <v>266</v>
      </c>
      <c r="AU359" s="239" t="s">
        <v>85</v>
      </c>
      <c r="AY359" s="18" t="s">
        <v>264</v>
      </c>
      <c r="BE359" s="240">
        <f>IF(N359="základní",J359,0)</f>
        <v>0</v>
      </c>
      <c r="BF359" s="240">
        <f>IF(N359="snížená",J359,0)</f>
        <v>0</v>
      </c>
      <c r="BG359" s="240">
        <f>IF(N359="zákl. přenesená",J359,0)</f>
        <v>0</v>
      </c>
      <c r="BH359" s="240">
        <f>IF(N359="sníž. přenesená",J359,0)</f>
        <v>0</v>
      </c>
      <c r="BI359" s="240">
        <f>IF(N359="nulová",J359,0)</f>
        <v>0</v>
      </c>
      <c r="BJ359" s="18" t="s">
        <v>83</v>
      </c>
      <c r="BK359" s="240">
        <f>ROUND(I359*H359,2)</f>
        <v>0</v>
      </c>
      <c r="BL359" s="18" t="s">
        <v>351</v>
      </c>
      <c r="BM359" s="239" t="s">
        <v>1699</v>
      </c>
    </row>
    <row r="360" s="15" customFormat="1">
      <c r="A360" s="15"/>
      <c r="B360" s="264"/>
      <c r="C360" s="265"/>
      <c r="D360" s="243" t="s">
        <v>273</v>
      </c>
      <c r="E360" s="266" t="s">
        <v>1</v>
      </c>
      <c r="F360" s="267" t="s">
        <v>1677</v>
      </c>
      <c r="G360" s="265"/>
      <c r="H360" s="266" t="s">
        <v>1</v>
      </c>
      <c r="I360" s="268"/>
      <c r="J360" s="265"/>
      <c r="K360" s="265"/>
      <c r="L360" s="269"/>
      <c r="M360" s="270"/>
      <c r="N360" s="271"/>
      <c r="O360" s="271"/>
      <c r="P360" s="271"/>
      <c r="Q360" s="271"/>
      <c r="R360" s="271"/>
      <c r="S360" s="271"/>
      <c r="T360" s="272"/>
      <c r="U360" s="15"/>
      <c r="V360" s="15"/>
      <c r="W360" s="15"/>
      <c r="X360" s="15"/>
      <c r="Y360" s="15"/>
      <c r="Z360" s="15"/>
      <c r="AA360" s="15"/>
      <c r="AB360" s="15"/>
      <c r="AC360" s="15"/>
      <c r="AD360" s="15"/>
      <c r="AE360" s="15"/>
      <c r="AT360" s="273" t="s">
        <v>273</v>
      </c>
      <c r="AU360" s="273" t="s">
        <v>85</v>
      </c>
      <c r="AV360" s="15" t="s">
        <v>83</v>
      </c>
      <c r="AW360" s="15" t="s">
        <v>32</v>
      </c>
      <c r="AX360" s="15" t="s">
        <v>76</v>
      </c>
      <c r="AY360" s="273" t="s">
        <v>264</v>
      </c>
    </row>
    <row r="361" s="13" customFormat="1">
      <c r="A361" s="13"/>
      <c r="B361" s="241"/>
      <c r="C361" s="242"/>
      <c r="D361" s="243" t="s">
        <v>273</v>
      </c>
      <c r="E361" s="244" t="s">
        <v>1</v>
      </c>
      <c r="F361" s="245" t="s">
        <v>85</v>
      </c>
      <c r="G361" s="242"/>
      <c r="H361" s="246">
        <v>2</v>
      </c>
      <c r="I361" s="247"/>
      <c r="J361" s="242"/>
      <c r="K361" s="242"/>
      <c r="L361" s="248"/>
      <c r="M361" s="249"/>
      <c r="N361" s="250"/>
      <c r="O361" s="250"/>
      <c r="P361" s="250"/>
      <c r="Q361" s="250"/>
      <c r="R361" s="250"/>
      <c r="S361" s="250"/>
      <c r="T361" s="251"/>
      <c r="U361" s="13"/>
      <c r="V361" s="13"/>
      <c r="W361" s="13"/>
      <c r="X361" s="13"/>
      <c r="Y361" s="13"/>
      <c r="Z361" s="13"/>
      <c r="AA361" s="13"/>
      <c r="AB361" s="13"/>
      <c r="AC361" s="13"/>
      <c r="AD361" s="13"/>
      <c r="AE361" s="13"/>
      <c r="AT361" s="252" t="s">
        <v>273</v>
      </c>
      <c r="AU361" s="252" t="s">
        <v>85</v>
      </c>
      <c r="AV361" s="13" t="s">
        <v>85</v>
      </c>
      <c r="AW361" s="13" t="s">
        <v>32</v>
      </c>
      <c r="AX361" s="13" t="s">
        <v>83</v>
      </c>
      <c r="AY361" s="252" t="s">
        <v>264</v>
      </c>
    </row>
    <row r="362" s="2" customFormat="1" ht="16.5" customHeight="1">
      <c r="A362" s="39"/>
      <c r="B362" s="40"/>
      <c r="C362" s="274" t="s">
        <v>614</v>
      </c>
      <c r="D362" s="274" t="s">
        <v>310</v>
      </c>
      <c r="E362" s="275" t="s">
        <v>1700</v>
      </c>
      <c r="F362" s="276" t="s">
        <v>1701</v>
      </c>
      <c r="G362" s="277" t="s">
        <v>420</v>
      </c>
      <c r="H362" s="278">
        <v>2</v>
      </c>
      <c r="I362" s="279"/>
      <c r="J362" s="280">
        <f>ROUND(I362*H362,2)</f>
        <v>0</v>
      </c>
      <c r="K362" s="276" t="s">
        <v>1425</v>
      </c>
      <c r="L362" s="281"/>
      <c r="M362" s="282" t="s">
        <v>1</v>
      </c>
      <c r="N362" s="283" t="s">
        <v>41</v>
      </c>
      <c r="O362" s="92"/>
      <c r="P362" s="237">
        <f>O362*H362</f>
        <v>0</v>
      </c>
      <c r="Q362" s="237">
        <v>0.0012999999999999999</v>
      </c>
      <c r="R362" s="237">
        <f>Q362*H362</f>
        <v>0.0025999999999999999</v>
      </c>
      <c r="S362" s="237">
        <v>0</v>
      </c>
      <c r="T362" s="238">
        <f>S362*H362</f>
        <v>0</v>
      </c>
      <c r="U362" s="39"/>
      <c r="V362" s="39"/>
      <c r="W362" s="39"/>
      <c r="X362" s="39"/>
      <c r="Y362" s="39"/>
      <c r="Z362" s="39"/>
      <c r="AA362" s="39"/>
      <c r="AB362" s="39"/>
      <c r="AC362" s="39"/>
      <c r="AD362" s="39"/>
      <c r="AE362" s="39"/>
      <c r="AR362" s="239" t="s">
        <v>434</v>
      </c>
      <c r="AT362" s="239" t="s">
        <v>310</v>
      </c>
      <c r="AU362" s="239" t="s">
        <v>85</v>
      </c>
      <c r="AY362" s="18" t="s">
        <v>264</v>
      </c>
      <c r="BE362" s="240">
        <f>IF(N362="základní",J362,0)</f>
        <v>0</v>
      </c>
      <c r="BF362" s="240">
        <f>IF(N362="snížená",J362,0)</f>
        <v>0</v>
      </c>
      <c r="BG362" s="240">
        <f>IF(N362="zákl. přenesená",J362,0)</f>
        <v>0</v>
      </c>
      <c r="BH362" s="240">
        <f>IF(N362="sníž. přenesená",J362,0)</f>
        <v>0</v>
      </c>
      <c r="BI362" s="240">
        <f>IF(N362="nulová",J362,0)</f>
        <v>0</v>
      </c>
      <c r="BJ362" s="18" t="s">
        <v>83</v>
      </c>
      <c r="BK362" s="240">
        <f>ROUND(I362*H362,2)</f>
        <v>0</v>
      </c>
      <c r="BL362" s="18" t="s">
        <v>351</v>
      </c>
      <c r="BM362" s="239" t="s">
        <v>1702</v>
      </c>
    </row>
    <row r="363" s="13" customFormat="1">
      <c r="A363" s="13"/>
      <c r="B363" s="241"/>
      <c r="C363" s="242"/>
      <c r="D363" s="243" t="s">
        <v>273</v>
      </c>
      <c r="E363" s="244" t="s">
        <v>1</v>
      </c>
      <c r="F363" s="245" t="s">
        <v>85</v>
      </c>
      <c r="G363" s="242"/>
      <c r="H363" s="246">
        <v>2</v>
      </c>
      <c r="I363" s="247"/>
      <c r="J363" s="242"/>
      <c r="K363" s="242"/>
      <c r="L363" s="248"/>
      <c r="M363" s="249"/>
      <c r="N363" s="250"/>
      <c r="O363" s="250"/>
      <c r="P363" s="250"/>
      <c r="Q363" s="250"/>
      <c r="R363" s="250"/>
      <c r="S363" s="250"/>
      <c r="T363" s="251"/>
      <c r="U363" s="13"/>
      <c r="V363" s="13"/>
      <c r="W363" s="13"/>
      <c r="X363" s="13"/>
      <c r="Y363" s="13"/>
      <c r="Z363" s="13"/>
      <c r="AA363" s="13"/>
      <c r="AB363" s="13"/>
      <c r="AC363" s="13"/>
      <c r="AD363" s="13"/>
      <c r="AE363" s="13"/>
      <c r="AT363" s="252" t="s">
        <v>273</v>
      </c>
      <c r="AU363" s="252" t="s">
        <v>85</v>
      </c>
      <c r="AV363" s="13" t="s">
        <v>85</v>
      </c>
      <c r="AW363" s="13" t="s">
        <v>32</v>
      </c>
      <c r="AX363" s="13" t="s">
        <v>83</v>
      </c>
      <c r="AY363" s="252" t="s">
        <v>264</v>
      </c>
    </row>
    <row r="364" s="2" customFormat="1" ht="16.5" customHeight="1">
      <c r="A364" s="39"/>
      <c r="B364" s="40"/>
      <c r="C364" s="228" t="s">
        <v>618</v>
      </c>
      <c r="D364" s="228" t="s">
        <v>266</v>
      </c>
      <c r="E364" s="229" t="s">
        <v>1703</v>
      </c>
      <c r="F364" s="230" t="s">
        <v>1704</v>
      </c>
      <c r="G364" s="231" t="s">
        <v>420</v>
      </c>
      <c r="H364" s="232">
        <v>3</v>
      </c>
      <c r="I364" s="233"/>
      <c r="J364" s="234">
        <f>ROUND(I364*H364,2)</f>
        <v>0</v>
      </c>
      <c r="K364" s="230" t="s">
        <v>1425</v>
      </c>
      <c r="L364" s="45"/>
      <c r="M364" s="235" t="s">
        <v>1</v>
      </c>
      <c r="N364" s="236" t="s">
        <v>41</v>
      </c>
      <c r="O364" s="92"/>
      <c r="P364" s="237">
        <f>O364*H364</f>
        <v>0</v>
      </c>
      <c r="Q364" s="237">
        <v>0</v>
      </c>
      <c r="R364" s="237">
        <f>Q364*H364</f>
        <v>0</v>
      </c>
      <c r="S364" s="237">
        <v>0</v>
      </c>
      <c r="T364" s="238">
        <f>S364*H364</f>
        <v>0</v>
      </c>
      <c r="U364" s="39"/>
      <c r="V364" s="39"/>
      <c r="W364" s="39"/>
      <c r="X364" s="39"/>
      <c r="Y364" s="39"/>
      <c r="Z364" s="39"/>
      <c r="AA364" s="39"/>
      <c r="AB364" s="39"/>
      <c r="AC364" s="39"/>
      <c r="AD364" s="39"/>
      <c r="AE364" s="39"/>
      <c r="AR364" s="239" t="s">
        <v>351</v>
      </c>
      <c r="AT364" s="239" t="s">
        <v>266</v>
      </c>
      <c r="AU364" s="239" t="s">
        <v>85</v>
      </c>
      <c r="AY364" s="18" t="s">
        <v>264</v>
      </c>
      <c r="BE364" s="240">
        <f>IF(N364="základní",J364,0)</f>
        <v>0</v>
      </c>
      <c r="BF364" s="240">
        <f>IF(N364="snížená",J364,0)</f>
        <v>0</v>
      </c>
      <c r="BG364" s="240">
        <f>IF(N364="zákl. přenesená",J364,0)</f>
        <v>0</v>
      </c>
      <c r="BH364" s="240">
        <f>IF(N364="sníž. přenesená",J364,0)</f>
        <v>0</v>
      </c>
      <c r="BI364" s="240">
        <f>IF(N364="nulová",J364,0)</f>
        <v>0</v>
      </c>
      <c r="BJ364" s="18" t="s">
        <v>83</v>
      </c>
      <c r="BK364" s="240">
        <f>ROUND(I364*H364,2)</f>
        <v>0</v>
      </c>
      <c r="BL364" s="18" t="s">
        <v>351</v>
      </c>
      <c r="BM364" s="239" t="s">
        <v>1705</v>
      </c>
    </row>
    <row r="365" s="15" customFormat="1">
      <c r="A365" s="15"/>
      <c r="B365" s="264"/>
      <c r="C365" s="265"/>
      <c r="D365" s="243" t="s">
        <v>273</v>
      </c>
      <c r="E365" s="266" t="s">
        <v>1</v>
      </c>
      <c r="F365" s="267" t="s">
        <v>1677</v>
      </c>
      <c r="G365" s="265"/>
      <c r="H365" s="266" t="s">
        <v>1</v>
      </c>
      <c r="I365" s="268"/>
      <c r="J365" s="265"/>
      <c r="K365" s="265"/>
      <c r="L365" s="269"/>
      <c r="M365" s="270"/>
      <c r="N365" s="271"/>
      <c r="O365" s="271"/>
      <c r="P365" s="271"/>
      <c r="Q365" s="271"/>
      <c r="R365" s="271"/>
      <c r="S365" s="271"/>
      <c r="T365" s="272"/>
      <c r="U365" s="15"/>
      <c r="V365" s="15"/>
      <c r="W365" s="15"/>
      <c r="X365" s="15"/>
      <c r="Y365" s="15"/>
      <c r="Z365" s="15"/>
      <c r="AA365" s="15"/>
      <c r="AB365" s="15"/>
      <c r="AC365" s="15"/>
      <c r="AD365" s="15"/>
      <c r="AE365" s="15"/>
      <c r="AT365" s="273" t="s">
        <v>273</v>
      </c>
      <c r="AU365" s="273" t="s">
        <v>85</v>
      </c>
      <c r="AV365" s="15" t="s">
        <v>83</v>
      </c>
      <c r="AW365" s="15" t="s">
        <v>32</v>
      </c>
      <c r="AX365" s="15" t="s">
        <v>76</v>
      </c>
      <c r="AY365" s="273" t="s">
        <v>264</v>
      </c>
    </row>
    <row r="366" s="13" customFormat="1">
      <c r="A366" s="13"/>
      <c r="B366" s="241"/>
      <c r="C366" s="242"/>
      <c r="D366" s="243" t="s">
        <v>273</v>
      </c>
      <c r="E366" s="244" t="s">
        <v>1</v>
      </c>
      <c r="F366" s="245" t="s">
        <v>85</v>
      </c>
      <c r="G366" s="242"/>
      <c r="H366" s="246">
        <v>2</v>
      </c>
      <c r="I366" s="247"/>
      <c r="J366" s="242"/>
      <c r="K366" s="242"/>
      <c r="L366" s="248"/>
      <c r="M366" s="249"/>
      <c r="N366" s="250"/>
      <c r="O366" s="250"/>
      <c r="P366" s="250"/>
      <c r="Q366" s="250"/>
      <c r="R366" s="250"/>
      <c r="S366" s="250"/>
      <c r="T366" s="251"/>
      <c r="U366" s="13"/>
      <c r="V366" s="13"/>
      <c r="W366" s="13"/>
      <c r="X366" s="13"/>
      <c r="Y366" s="13"/>
      <c r="Z366" s="13"/>
      <c r="AA366" s="13"/>
      <c r="AB366" s="13"/>
      <c r="AC366" s="13"/>
      <c r="AD366" s="13"/>
      <c r="AE366" s="13"/>
      <c r="AT366" s="252" t="s">
        <v>273</v>
      </c>
      <c r="AU366" s="252" t="s">
        <v>85</v>
      </c>
      <c r="AV366" s="13" t="s">
        <v>85</v>
      </c>
      <c r="AW366" s="13" t="s">
        <v>32</v>
      </c>
      <c r="AX366" s="13" t="s">
        <v>76</v>
      </c>
      <c r="AY366" s="252" t="s">
        <v>264</v>
      </c>
    </row>
    <row r="367" s="15" customFormat="1">
      <c r="A367" s="15"/>
      <c r="B367" s="264"/>
      <c r="C367" s="265"/>
      <c r="D367" s="243" t="s">
        <v>273</v>
      </c>
      <c r="E367" s="266" t="s">
        <v>1</v>
      </c>
      <c r="F367" s="267" t="s">
        <v>1567</v>
      </c>
      <c r="G367" s="265"/>
      <c r="H367" s="266" t="s">
        <v>1</v>
      </c>
      <c r="I367" s="268"/>
      <c r="J367" s="265"/>
      <c r="K367" s="265"/>
      <c r="L367" s="269"/>
      <c r="M367" s="270"/>
      <c r="N367" s="271"/>
      <c r="O367" s="271"/>
      <c r="P367" s="271"/>
      <c r="Q367" s="271"/>
      <c r="R367" s="271"/>
      <c r="S367" s="271"/>
      <c r="T367" s="272"/>
      <c r="U367" s="15"/>
      <c r="V367" s="15"/>
      <c r="W367" s="15"/>
      <c r="X367" s="15"/>
      <c r="Y367" s="15"/>
      <c r="Z367" s="15"/>
      <c r="AA367" s="15"/>
      <c r="AB367" s="15"/>
      <c r="AC367" s="15"/>
      <c r="AD367" s="15"/>
      <c r="AE367" s="15"/>
      <c r="AT367" s="273" t="s">
        <v>273</v>
      </c>
      <c r="AU367" s="273" t="s">
        <v>85</v>
      </c>
      <c r="AV367" s="15" t="s">
        <v>83</v>
      </c>
      <c r="AW367" s="15" t="s">
        <v>32</v>
      </c>
      <c r="AX367" s="15" t="s">
        <v>76</v>
      </c>
      <c r="AY367" s="273" t="s">
        <v>264</v>
      </c>
    </row>
    <row r="368" s="13" customFormat="1">
      <c r="A368" s="13"/>
      <c r="B368" s="241"/>
      <c r="C368" s="242"/>
      <c r="D368" s="243" t="s">
        <v>273</v>
      </c>
      <c r="E368" s="244" t="s">
        <v>1</v>
      </c>
      <c r="F368" s="245" t="s">
        <v>83</v>
      </c>
      <c r="G368" s="242"/>
      <c r="H368" s="246">
        <v>1</v>
      </c>
      <c r="I368" s="247"/>
      <c r="J368" s="242"/>
      <c r="K368" s="242"/>
      <c r="L368" s="248"/>
      <c r="M368" s="249"/>
      <c r="N368" s="250"/>
      <c r="O368" s="250"/>
      <c r="P368" s="250"/>
      <c r="Q368" s="250"/>
      <c r="R368" s="250"/>
      <c r="S368" s="250"/>
      <c r="T368" s="251"/>
      <c r="U368" s="13"/>
      <c r="V368" s="13"/>
      <c r="W368" s="13"/>
      <c r="X368" s="13"/>
      <c r="Y368" s="13"/>
      <c r="Z368" s="13"/>
      <c r="AA368" s="13"/>
      <c r="AB368" s="13"/>
      <c r="AC368" s="13"/>
      <c r="AD368" s="13"/>
      <c r="AE368" s="13"/>
      <c r="AT368" s="252" t="s">
        <v>273</v>
      </c>
      <c r="AU368" s="252" t="s">
        <v>85</v>
      </c>
      <c r="AV368" s="13" t="s">
        <v>85</v>
      </c>
      <c r="AW368" s="13" t="s">
        <v>32</v>
      </c>
      <c r="AX368" s="13" t="s">
        <v>76</v>
      </c>
      <c r="AY368" s="252" t="s">
        <v>264</v>
      </c>
    </row>
    <row r="369" s="14" customFormat="1">
      <c r="A369" s="14"/>
      <c r="B369" s="253"/>
      <c r="C369" s="254"/>
      <c r="D369" s="243" t="s">
        <v>273</v>
      </c>
      <c r="E369" s="255" t="s">
        <v>1</v>
      </c>
      <c r="F369" s="256" t="s">
        <v>275</v>
      </c>
      <c r="G369" s="254"/>
      <c r="H369" s="257">
        <v>3</v>
      </c>
      <c r="I369" s="258"/>
      <c r="J369" s="254"/>
      <c r="K369" s="254"/>
      <c r="L369" s="259"/>
      <c r="M369" s="260"/>
      <c r="N369" s="261"/>
      <c r="O369" s="261"/>
      <c r="P369" s="261"/>
      <c r="Q369" s="261"/>
      <c r="R369" s="261"/>
      <c r="S369" s="261"/>
      <c r="T369" s="262"/>
      <c r="U369" s="14"/>
      <c r="V369" s="14"/>
      <c r="W369" s="14"/>
      <c r="X369" s="14"/>
      <c r="Y369" s="14"/>
      <c r="Z369" s="14"/>
      <c r="AA369" s="14"/>
      <c r="AB369" s="14"/>
      <c r="AC369" s="14"/>
      <c r="AD369" s="14"/>
      <c r="AE369" s="14"/>
      <c r="AT369" s="263" t="s">
        <v>273</v>
      </c>
      <c r="AU369" s="263" t="s">
        <v>85</v>
      </c>
      <c r="AV369" s="14" t="s">
        <v>271</v>
      </c>
      <c r="AW369" s="14" t="s">
        <v>32</v>
      </c>
      <c r="AX369" s="14" t="s">
        <v>83</v>
      </c>
      <c r="AY369" s="263" t="s">
        <v>264</v>
      </c>
    </row>
    <row r="370" s="2" customFormat="1" ht="16.5" customHeight="1">
      <c r="A370" s="39"/>
      <c r="B370" s="40"/>
      <c r="C370" s="274" t="s">
        <v>625</v>
      </c>
      <c r="D370" s="274" t="s">
        <v>310</v>
      </c>
      <c r="E370" s="275" t="s">
        <v>1706</v>
      </c>
      <c r="F370" s="276" t="s">
        <v>1707</v>
      </c>
      <c r="G370" s="277" t="s">
        <v>420</v>
      </c>
      <c r="H370" s="278">
        <v>3</v>
      </c>
      <c r="I370" s="279"/>
      <c r="J370" s="280">
        <f>ROUND(I370*H370,2)</f>
        <v>0</v>
      </c>
      <c r="K370" s="276" t="s">
        <v>1425</v>
      </c>
      <c r="L370" s="281"/>
      <c r="M370" s="282" t="s">
        <v>1</v>
      </c>
      <c r="N370" s="283" t="s">
        <v>41</v>
      </c>
      <c r="O370" s="92"/>
      <c r="P370" s="237">
        <f>O370*H370</f>
        <v>0</v>
      </c>
      <c r="Q370" s="237">
        <v>0.00075000000000000002</v>
      </c>
      <c r="R370" s="237">
        <f>Q370*H370</f>
        <v>0.0022500000000000003</v>
      </c>
      <c r="S370" s="237">
        <v>0</v>
      </c>
      <c r="T370" s="238">
        <f>S370*H370</f>
        <v>0</v>
      </c>
      <c r="U370" s="39"/>
      <c r="V370" s="39"/>
      <c r="W370" s="39"/>
      <c r="X370" s="39"/>
      <c r="Y370" s="39"/>
      <c r="Z370" s="39"/>
      <c r="AA370" s="39"/>
      <c r="AB370" s="39"/>
      <c r="AC370" s="39"/>
      <c r="AD370" s="39"/>
      <c r="AE370" s="39"/>
      <c r="AR370" s="239" t="s">
        <v>434</v>
      </c>
      <c r="AT370" s="239" t="s">
        <v>310</v>
      </c>
      <c r="AU370" s="239" t="s">
        <v>85</v>
      </c>
      <c r="AY370" s="18" t="s">
        <v>264</v>
      </c>
      <c r="BE370" s="240">
        <f>IF(N370="základní",J370,0)</f>
        <v>0</v>
      </c>
      <c r="BF370" s="240">
        <f>IF(N370="snížená",J370,0)</f>
        <v>0</v>
      </c>
      <c r="BG370" s="240">
        <f>IF(N370="zákl. přenesená",J370,0)</f>
        <v>0</v>
      </c>
      <c r="BH370" s="240">
        <f>IF(N370="sníž. přenesená",J370,0)</f>
        <v>0</v>
      </c>
      <c r="BI370" s="240">
        <f>IF(N370="nulová",J370,0)</f>
        <v>0</v>
      </c>
      <c r="BJ370" s="18" t="s">
        <v>83</v>
      </c>
      <c r="BK370" s="240">
        <f>ROUND(I370*H370,2)</f>
        <v>0</v>
      </c>
      <c r="BL370" s="18" t="s">
        <v>351</v>
      </c>
      <c r="BM370" s="239" t="s">
        <v>1708</v>
      </c>
    </row>
    <row r="371" s="13" customFormat="1">
      <c r="A371" s="13"/>
      <c r="B371" s="241"/>
      <c r="C371" s="242"/>
      <c r="D371" s="243" t="s">
        <v>273</v>
      </c>
      <c r="E371" s="244" t="s">
        <v>1</v>
      </c>
      <c r="F371" s="245" t="s">
        <v>96</v>
      </c>
      <c r="G371" s="242"/>
      <c r="H371" s="246">
        <v>3</v>
      </c>
      <c r="I371" s="247"/>
      <c r="J371" s="242"/>
      <c r="K371" s="242"/>
      <c r="L371" s="248"/>
      <c r="M371" s="249"/>
      <c r="N371" s="250"/>
      <c r="O371" s="250"/>
      <c r="P371" s="250"/>
      <c r="Q371" s="250"/>
      <c r="R371" s="250"/>
      <c r="S371" s="250"/>
      <c r="T371" s="251"/>
      <c r="U371" s="13"/>
      <c r="V371" s="13"/>
      <c r="W371" s="13"/>
      <c r="X371" s="13"/>
      <c r="Y371" s="13"/>
      <c r="Z371" s="13"/>
      <c r="AA371" s="13"/>
      <c r="AB371" s="13"/>
      <c r="AC371" s="13"/>
      <c r="AD371" s="13"/>
      <c r="AE371" s="13"/>
      <c r="AT371" s="252" t="s">
        <v>273</v>
      </c>
      <c r="AU371" s="252" t="s">
        <v>85</v>
      </c>
      <c r="AV371" s="13" t="s">
        <v>85</v>
      </c>
      <c r="AW371" s="13" t="s">
        <v>32</v>
      </c>
      <c r="AX371" s="13" t="s">
        <v>83</v>
      </c>
      <c r="AY371" s="252" t="s">
        <v>264</v>
      </c>
    </row>
    <row r="372" s="2" customFormat="1" ht="16.5" customHeight="1">
      <c r="A372" s="39"/>
      <c r="B372" s="40"/>
      <c r="C372" s="228" t="s">
        <v>629</v>
      </c>
      <c r="D372" s="228" t="s">
        <v>266</v>
      </c>
      <c r="E372" s="229" t="s">
        <v>1709</v>
      </c>
      <c r="F372" s="230" t="s">
        <v>1710</v>
      </c>
      <c r="G372" s="231" t="s">
        <v>420</v>
      </c>
      <c r="H372" s="232">
        <v>2</v>
      </c>
      <c r="I372" s="233"/>
      <c r="J372" s="234">
        <f>ROUND(I372*H372,2)</f>
        <v>0</v>
      </c>
      <c r="K372" s="230" t="s">
        <v>1425</v>
      </c>
      <c r="L372" s="45"/>
      <c r="M372" s="235" t="s">
        <v>1</v>
      </c>
      <c r="N372" s="236" t="s">
        <v>41</v>
      </c>
      <c r="O372" s="92"/>
      <c r="P372" s="237">
        <f>O372*H372</f>
        <v>0</v>
      </c>
      <c r="Q372" s="237">
        <v>0</v>
      </c>
      <c r="R372" s="237">
        <f>Q372*H372</f>
        <v>0</v>
      </c>
      <c r="S372" s="237">
        <v>0</v>
      </c>
      <c r="T372" s="238">
        <f>S372*H372</f>
        <v>0</v>
      </c>
      <c r="U372" s="39"/>
      <c r="V372" s="39"/>
      <c r="W372" s="39"/>
      <c r="X372" s="39"/>
      <c r="Y372" s="39"/>
      <c r="Z372" s="39"/>
      <c r="AA372" s="39"/>
      <c r="AB372" s="39"/>
      <c r="AC372" s="39"/>
      <c r="AD372" s="39"/>
      <c r="AE372" s="39"/>
      <c r="AR372" s="239" t="s">
        <v>351</v>
      </c>
      <c r="AT372" s="239" t="s">
        <v>266</v>
      </c>
      <c r="AU372" s="239" t="s">
        <v>85</v>
      </c>
      <c r="AY372" s="18" t="s">
        <v>264</v>
      </c>
      <c r="BE372" s="240">
        <f>IF(N372="základní",J372,0)</f>
        <v>0</v>
      </c>
      <c r="BF372" s="240">
        <f>IF(N372="snížená",J372,0)</f>
        <v>0</v>
      </c>
      <c r="BG372" s="240">
        <f>IF(N372="zákl. přenesená",J372,0)</f>
        <v>0</v>
      </c>
      <c r="BH372" s="240">
        <f>IF(N372="sníž. přenesená",J372,0)</f>
        <v>0</v>
      </c>
      <c r="BI372" s="240">
        <f>IF(N372="nulová",J372,0)</f>
        <v>0</v>
      </c>
      <c r="BJ372" s="18" t="s">
        <v>83</v>
      </c>
      <c r="BK372" s="240">
        <f>ROUND(I372*H372,2)</f>
        <v>0</v>
      </c>
      <c r="BL372" s="18" t="s">
        <v>351</v>
      </c>
      <c r="BM372" s="239" t="s">
        <v>1711</v>
      </c>
    </row>
    <row r="373" s="15" customFormat="1">
      <c r="A373" s="15"/>
      <c r="B373" s="264"/>
      <c r="C373" s="265"/>
      <c r="D373" s="243" t="s">
        <v>273</v>
      </c>
      <c r="E373" s="266" t="s">
        <v>1</v>
      </c>
      <c r="F373" s="267" t="s">
        <v>1690</v>
      </c>
      <c r="G373" s="265"/>
      <c r="H373" s="266" t="s">
        <v>1</v>
      </c>
      <c r="I373" s="268"/>
      <c r="J373" s="265"/>
      <c r="K373" s="265"/>
      <c r="L373" s="269"/>
      <c r="M373" s="270"/>
      <c r="N373" s="271"/>
      <c r="O373" s="271"/>
      <c r="P373" s="271"/>
      <c r="Q373" s="271"/>
      <c r="R373" s="271"/>
      <c r="S373" s="271"/>
      <c r="T373" s="272"/>
      <c r="U373" s="15"/>
      <c r="V373" s="15"/>
      <c r="W373" s="15"/>
      <c r="X373" s="15"/>
      <c r="Y373" s="15"/>
      <c r="Z373" s="15"/>
      <c r="AA373" s="15"/>
      <c r="AB373" s="15"/>
      <c r="AC373" s="15"/>
      <c r="AD373" s="15"/>
      <c r="AE373" s="15"/>
      <c r="AT373" s="273" t="s">
        <v>273</v>
      </c>
      <c r="AU373" s="273" t="s">
        <v>85</v>
      </c>
      <c r="AV373" s="15" t="s">
        <v>83</v>
      </c>
      <c r="AW373" s="15" t="s">
        <v>32</v>
      </c>
      <c r="AX373" s="15" t="s">
        <v>76</v>
      </c>
      <c r="AY373" s="273" t="s">
        <v>264</v>
      </c>
    </row>
    <row r="374" s="13" customFormat="1">
      <c r="A374" s="13"/>
      <c r="B374" s="241"/>
      <c r="C374" s="242"/>
      <c r="D374" s="243" t="s">
        <v>273</v>
      </c>
      <c r="E374" s="244" t="s">
        <v>1</v>
      </c>
      <c r="F374" s="245" t="s">
        <v>85</v>
      </c>
      <c r="G374" s="242"/>
      <c r="H374" s="246">
        <v>2</v>
      </c>
      <c r="I374" s="247"/>
      <c r="J374" s="242"/>
      <c r="K374" s="242"/>
      <c r="L374" s="248"/>
      <c r="M374" s="249"/>
      <c r="N374" s="250"/>
      <c r="O374" s="250"/>
      <c r="P374" s="250"/>
      <c r="Q374" s="250"/>
      <c r="R374" s="250"/>
      <c r="S374" s="250"/>
      <c r="T374" s="251"/>
      <c r="U374" s="13"/>
      <c r="V374" s="13"/>
      <c r="W374" s="13"/>
      <c r="X374" s="13"/>
      <c r="Y374" s="13"/>
      <c r="Z374" s="13"/>
      <c r="AA374" s="13"/>
      <c r="AB374" s="13"/>
      <c r="AC374" s="13"/>
      <c r="AD374" s="13"/>
      <c r="AE374" s="13"/>
      <c r="AT374" s="252" t="s">
        <v>273</v>
      </c>
      <c r="AU374" s="252" t="s">
        <v>85</v>
      </c>
      <c r="AV374" s="13" t="s">
        <v>85</v>
      </c>
      <c r="AW374" s="13" t="s">
        <v>32</v>
      </c>
      <c r="AX374" s="13" t="s">
        <v>83</v>
      </c>
      <c r="AY374" s="252" t="s">
        <v>264</v>
      </c>
    </row>
    <row r="375" s="2" customFormat="1" ht="16.5" customHeight="1">
      <c r="A375" s="39"/>
      <c r="B375" s="40"/>
      <c r="C375" s="274" t="s">
        <v>633</v>
      </c>
      <c r="D375" s="274" t="s">
        <v>310</v>
      </c>
      <c r="E375" s="275" t="s">
        <v>1712</v>
      </c>
      <c r="F375" s="276" t="s">
        <v>1713</v>
      </c>
      <c r="G375" s="277" t="s">
        <v>420</v>
      </c>
      <c r="H375" s="278">
        <v>2</v>
      </c>
      <c r="I375" s="279"/>
      <c r="J375" s="280">
        <f>ROUND(I375*H375,2)</f>
        <v>0</v>
      </c>
      <c r="K375" s="276" t="s">
        <v>1425</v>
      </c>
      <c r="L375" s="281"/>
      <c r="M375" s="282" t="s">
        <v>1</v>
      </c>
      <c r="N375" s="283" t="s">
        <v>41</v>
      </c>
      <c r="O375" s="92"/>
      <c r="P375" s="237">
        <f>O375*H375</f>
        <v>0</v>
      </c>
      <c r="Q375" s="237">
        <v>0.001</v>
      </c>
      <c r="R375" s="237">
        <f>Q375*H375</f>
        <v>0.002</v>
      </c>
      <c r="S375" s="237">
        <v>0</v>
      </c>
      <c r="T375" s="238">
        <f>S375*H375</f>
        <v>0</v>
      </c>
      <c r="U375" s="39"/>
      <c r="V375" s="39"/>
      <c r="W375" s="39"/>
      <c r="X375" s="39"/>
      <c r="Y375" s="39"/>
      <c r="Z375" s="39"/>
      <c r="AA375" s="39"/>
      <c r="AB375" s="39"/>
      <c r="AC375" s="39"/>
      <c r="AD375" s="39"/>
      <c r="AE375" s="39"/>
      <c r="AR375" s="239" t="s">
        <v>434</v>
      </c>
      <c r="AT375" s="239" t="s">
        <v>310</v>
      </c>
      <c r="AU375" s="239" t="s">
        <v>85</v>
      </c>
      <c r="AY375" s="18" t="s">
        <v>264</v>
      </c>
      <c r="BE375" s="240">
        <f>IF(N375="základní",J375,0)</f>
        <v>0</v>
      </c>
      <c r="BF375" s="240">
        <f>IF(N375="snížená",J375,0)</f>
        <v>0</v>
      </c>
      <c r="BG375" s="240">
        <f>IF(N375="zákl. přenesená",J375,0)</f>
        <v>0</v>
      </c>
      <c r="BH375" s="240">
        <f>IF(N375="sníž. přenesená",J375,0)</f>
        <v>0</v>
      </c>
      <c r="BI375" s="240">
        <f>IF(N375="nulová",J375,0)</f>
        <v>0</v>
      </c>
      <c r="BJ375" s="18" t="s">
        <v>83</v>
      </c>
      <c r="BK375" s="240">
        <f>ROUND(I375*H375,2)</f>
        <v>0</v>
      </c>
      <c r="BL375" s="18" t="s">
        <v>351</v>
      </c>
      <c r="BM375" s="239" t="s">
        <v>1714</v>
      </c>
    </row>
    <row r="376" s="13" customFormat="1">
      <c r="A376" s="13"/>
      <c r="B376" s="241"/>
      <c r="C376" s="242"/>
      <c r="D376" s="243" t="s">
        <v>273</v>
      </c>
      <c r="E376" s="244" t="s">
        <v>1</v>
      </c>
      <c r="F376" s="245" t="s">
        <v>85</v>
      </c>
      <c r="G376" s="242"/>
      <c r="H376" s="246">
        <v>2</v>
      </c>
      <c r="I376" s="247"/>
      <c r="J376" s="242"/>
      <c r="K376" s="242"/>
      <c r="L376" s="248"/>
      <c r="M376" s="249"/>
      <c r="N376" s="250"/>
      <c r="O376" s="250"/>
      <c r="P376" s="250"/>
      <c r="Q376" s="250"/>
      <c r="R376" s="250"/>
      <c r="S376" s="250"/>
      <c r="T376" s="251"/>
      <c r="U376" s="13"/>
      <c r="V376" s="13"/>
      <c r="W376" s="13"/>
      <c r="X376" s="13"/>
      <c r="Y376" s="13"/>
      <c r="Z376" s="13"/>
      <c r="AA376" s="13"/>
      <c r="AB376" s="13"/>
      <c r="AC376" s="13"/>
      <c r="AD376" s="13"/>
      <c r="AE376" s="13"/>
      <c r="AT376" s="252" t="s">
        <v>273</v>
      </c>
      <c r="AU376" s="252" t="s">
        <v>85</v>
      </c>
      <c r="AV376" s="13" t="s">
        <v>85</v>
      </c>
      <c r="AW376" s="13" t="s">
        <v>32</v>
      </c>
      <c r="AX376" s="13" t="s">
        <v>83</v>
      </c>
      <c r="AY376" s="252" t="s">
        <v>264</v>
      </c>
    </row>
    <row r="377" s="2" customFormat="1" ht="16.5" customHeight="1">
      <c r="A377" s="39"/>
      <c r="B377" s="40"/>
      <c r="C377" s="228" t="s">
        <v>637</v>
      </c>
      <c r="D377" s="228" t="s">
        <v>266</v>
      </c>
      <c r="E377" s="229" t="s">
        <v>1715</v>
      </c>
      <c r="F377" s="230" t="s">
        <v>1716</v>
      </c>
      <c r="G377" s="231" t="s">
        <v>420</v>
      </c>
      <c r="H377" s="232">
        <v>1</v>
      </c>
      <c r="I377" s="233"/>
      <c r="J377" s="234">
        <f>ROUND(I377*H377,2)</f>
        <v>0</v>
      </c>
      <c r="K377" s="230" t="s">
        <v>1425</v>
      </c>
      <c r="L377" s="45"/>
      <c r="M377" s="235" t="s">
        <v>1</v>
      </c>
      <c r="N377" s="236" t="s">
        <v>41</v>
      </c>
      <c r="O377" s="92"/>
      <c r="P377" s="237">
        <f>O377*H377</f>
        <v>0</v>
      </c>
      <c r="Q377" s="237">
        <v>0</v>
      </c>
      <c r="R377" s="237">
        <f>Q377*H377</f>
        <v>0</v>
      </c>
      <c r="S377" s="237">
        <v>0</v>
      </c>
      <c r="T377" s="238">
        <f>S377*H377</f>
        <v>0</v>
      </c>
      <c r="U377" s="39"/>
      <c r="V377" s="39"/>
      <c r="W377" s="39"/>
      <c r="X377" s="39"/>
      <c r="Y377" s="39"/>
      <c r="Z377" s="39"/>
      <c r="AA377" s="39"/>
      <c r="AB377" s="39"/>
      <c r="AC377" s="39"/>
      <c r="AD377" s="39"/>
      <c r="AE377" s="39"/>
      <c r="AR377" s="239" t="s">
        <v>351</v>
      </c>
      <c r="AT377" s="239" t="s">
        <v>266</v>
      </c>
      <c r="AU377" s="239" t="s">
        <v>85</v>
      </c>
      <c r="AY377" s="18" t="s">
        <v>264</v>
      </c>
      <c r="BE377" s="240">
        <f>IF(N377="základní",J377,0)</f>
        <v>0</v>
      </c>
      <c r="BF377" s="240">
        <f>IF(N377="snížená",J377,0)</f>
        <v>0</v>
      </c>
      <c r="BG377" s="240">
        <f>IF(N377="zákl. přenesená",J377,0)</f>
        <v>0</v>
      </c>
      <c r="BH377" s="240">
        <f>IF(N377="sníž. přenesená",J377,0)</f>
        <v>0</v>
      </c>
      <c r="BI377" s="240">
        <f>IF(N377="nulová",J377,0)</f>
        <v>0</v>
      </c>
      <c r="BJ377" s="18" t="s">
        <v>83</v>
      </c>
      <c r="BK377" s="240">
        <f>ROUND(I377*H377,2)</f>
        <v>0</v>
      </c>
      <c r="BL377" s="18" t="s">
        <v>351</v>
      </c>
      <c r="BM377" s="239" t="s">
        <v>1717</v>
      </c>
    </row>
    <row r="378" s="15" customFormat="1">
      <c r="A378" s="15"/>
      <c r="B378" s="264"/>
      <c r="C378" s="265"/>
      <c r="D378" s="243" t="s">
        <v>273</v>
      </c>
      <c r="E378" s="266" t="s">
        <v>1</v>
      </c>
      <c r="F378" s="267" t="s">
        <v>1567</v>
      </c>
      <c r="G378" s="265"/>
      <c r="H378" s="266" t="s">
        <v>1</v>
      </c>
      <c r="I378" s="268"/>
      <c r="J378" s="265"/>
      <c r="K378" s="265"/>
      <c r="L378" s="269"/>
      <c r="M378" s="270"/>
      <c r="N378" s="271"/>
      <c r="O378" s="271"/>
      <c r="P378" s="271"/>
      <c r="Q378" s="271"/>
      <c r="R378" s="271"/>
      <c r="S378" s="271"/>
      <c r="T378" s="272"/>
      <c r="U378" s="15"/>
      <c r="V378" s="15"/>
      <c r="W378" s="15"/>
      <c r="X378" s="15"/>
      <c r="Y378" s="15"/>
      <c r="Z378" s="15"/>
      <c r="AA378" s="15"/>
      <c r="AB378" s="15"/>
      <c r="AC378" s="15"/>
      <c r="AD378" s="15"/>
      <c r="AE378" s="15"/>
      <c r="AT378" s="273" t="s">
        <v>273</v>
      </c>
      <c r="AU378" s="273" t="s">
        <v>85</v>
      </c>
      <c r="AV378" s="15" t="s">
        <v>83</v>
      </c>
      <c r="AW378" s="15" t="s">
        <v>32</v>
      </c>
      <c r="AX378" s="15" t="s">
        <v>76</v>
      </c>
      <c r="AY378" s="273" t="s">
        <v>264</v>
      </c>
    </row>
    <row r="379" s="13" customFormat="1">
      <c r="A379" s="13"/>
      <c r="B379" s="241"/>
      <c r="C379" s="242"/>
      <c r="D379" s="243" t="s">
        <v>273</v>
      </c>
      <c r="E379" s="244" t="s">
        <v>1</v>
      </c>
      <c r="F379" s="245" t="s">
        <v>83</v>
      </c>
      <c r="G379" s="242"/>
      <c r="H379" s="246">
        <v>1</v>
      </c>
      <c r="I379" s="247"/>
      <c r="J379" s="242"/>
      <c r="K379" s="242"/>
      <c r="L379" s="248"/>
      <c r="M379" s="249"/>
      <c r="N379" s="250"/>
      <c r="O379" s="250"/>
      <c r="P379" s="250"/>
      <c r="Q379" s="250"/>
      <c r="R379" s="250"/>
      <c r="S379" s="250"/>
      <c r="T379" s="251"/>
      <c r="U379" s="13"/>
      <c r="V379" s="13"/>
      <c r="W379" s="13"/>
      <c r="X379" s="13"/>
      <c r="Y379" s="13"/>
      <c r="Z379" s="13"/>
      <c r="AA379" s="13"/>
      <c r="AB379" s="13"/>
      <c r="AC379" s="13"/>
      <c r="AD379" s="13"/>
      <c r="AE379" s="13"/>
      <c r="AT379" s="252" t="s">
        <v>273</v>
      </c>
      <c r="AU379" s="252" t="s">
        <v>85</v>
      </c>
      <c r="AV379" s="13" t="s">
        <v>85</v>
      </c>
      <c r="AW379" s="13" t="s">
        <v>32</v>
      </c>
      <c r="AX379" s="13" t="s">
        <v>83</v>
      </c>
      <c r="AY379" s="252" t="s">
        <v>264</v>
      </c>
    </row>
    <row r="380" s="2" customFormat="1" ht="16.5" customHeight="1">
      <c r="A380" s="39"/>
      <c r="B380" s="40"/>
      <c r="C380" s="274" t="s">
        <v>642</v>
      </c>
      <c r="D380" s="274" t="s">
        <v>310</v>
      </c>
      <c r="E380" s="275" t="s">
        <v>1718</v>
      </c>
      <c r="F380" s="276" t="s">
        <v>1719</v>
      </c>
      <c r="G380" s="277" t="s">
        <v>420</v>
      </c>
      <c r="H380" s="278">
        <v>1</v>
      </c>
      <c r="I380" s="279"/>
      <c r="J380" s="280">
        <f>ROUND(I380*H380,2)</f>
        <v>0</v>
      </c>
      <c r="K380" s="276" t="s">
        <v>1425</v>
      </c>
      <c r="L380" s="281"/>
      <c r="M380" s="282" t="s">
        <v>1</v>
      </c>
      <c r="N380" s="283" t="s">
        <v>41</v>
      </c>
      <c r="O380" s="92"/>
      <c r="P380" s="237">
        <f>O380*H380</f>
        <v>0</v>
      </c>
      <c r="Q380" s="237">
        <v>0.001</v>
      </c>
      <c r="R380" s="237">
        <f>Q380*H380</f>
        <v>0.001</v>
      </c>
      <c r="S380" s="237">
        <v>0</v>
      </c>
      <c r="T380" s="238">
        <f>S380*H380</f>
        <v>0</v>
      </c>
      <c r="U380" s="39"/>
      <c r="V380" s="39"/>
      <c r="W380" s="39"/>
      <c r="X380" s="39"/>
      <c r="Y380" s="39"/>
      <c r="Z380" s="39"/>
      <c r="AA380" s="39"/>
      <c r="AB380" s="39"/>
      <c r="AC380" s="39"/>
      <c r="AD380" s="39"/>
      <c r="AE380" s="39"/>
      <c r="AR380" s="239" t="s">
        <v>434</v>
      </c>
      <c r="AT380" s="239" t="s">
        <v>310</v>
      </c>
      <c r="AU380" s="239" t="s">
        <v>85</v>
      </c>
      <c r="AY380" s="18" t="s">
        <v>264</v>
      </c>
      <c r="BE380" s="240">
        <f>IF(N380="základní",J380,0)</f>
        <v>0</v>
      </c>
      <c r="BF380" s="240">
        <f>IF(N380="snížená",J380,0)</f>
        <v>0</v>
      </c>
      <c r="BG380" s="240">
        <f>IF(N380="zákl. přenesená",J380,0)</f>
        <v>0</v>
      </c>
      <c r="BH380" s="240">
        <f>IF(N380="sníž. přenesená",J380,0)</f>
        <v>0</v>
      </c>
      <c r="BI380" s="240">
        <f>IF(N380="nulová",J380,0)</f>
        <v>0</v>
      </c>
      <c r="BJ380" s="18" t="s">
        <v>83</v>
      </c>
      <c r="BK380" s="240">
        <f>ROUND(I380*H380,2)</f>
        <v>0</v>
      </c>
      <c r="BL380" s="18" t="s">
        <v>351</v>
      </c>
      <c r="BM380" s="239" t="s">
        <v>1720</v>
      </c>
    </row>
    <row r="381" s="13" customFormat="1">
      <c r="A381" s="13"/>
      <c r="B381" s="241"/>
      <c r="C381" s="242"/>
      <c r="D381" s="243" t="s">
        <v>273</v>
      </c>
      <c r="E381" s="244" t="s">
        <v>1</v>
      </c>
      <c r="F381" s="245" t="s">
        <v>83</v>
      </c>
      <c r="G381" s="242"/>
      <c r="H381" s="246">
        <v>1</v>
      </c>
      <c r="I381" s="247"/>
      <c r="J381" s="242"/>
      <c r="K381" s="242"/>
      <c r="L381" s="248"/>
      <c r="M381" s="249"/>
      <c r="N381" s="250"/>
      <c r="O381" s="250"/>
      <c r="P381" s="250"/>
      <c r="Q381" s="250"/>
      <c r="R381" s="250"/>
      <c r="S381" s="250"/>
      <c r="T381" s="251"/>
      <c r="U381" s="13"/>
      <c r="V381" s="13"/>
      <c r="W381" s="13"/>
      <c r="X381" s="13"/>
      <c r="Y381" s="13"/>
      <c r="Z381" s="13"/>
      <c r="AA381" s="13"/>
      <c r="AB381" s="13"/>
      <c r="AC381" s="13"/>
      <c r="AD381" s="13"/>
      <c r="AE381" s="13"/>
      <c r="AT381" s="252" t="s">
        <v>273</v>
      </c>
      <c r="AU381" s="252" t="s">
        <v>85</v>
      </c>
      <c r="AV381" s="13" t="s">
        <v>85</v>
      </c>
      <c r="AW381" s="13" t="s">
        <v>32</v>
      </c>
      <c r="AX381" s="13" t="s">
        <v>83</v>
      </c>
      <c r="AY381" s="252" t="s">
        <v>264</v>
      </c>
    </row>
    <row r="382" s="2" customFormat="1" ht="16.5" customHeight="1">
      <c r="A382" s="39"/>
      <c r="B382" s="40"/>
      <c r="C382" s="228" t="s">
        <v>647</v>
      </c>
      <c r="D382" s="228" t="s">
        <v>266</v>
      </c>
      <c r="E382" s="229" t="s">
        <v>1721</v>
      </c>
      <c r="F382" s="230" t="s">
        <v>1722</v>
      </c>
      <c r="G382" s="231" t="s">
        <v>1666</v>
      </c>
      <c r="H382" s="232">
        <v>1</v>
      </c>
      <c r="I382" s="233"/>
      <c r="J382" s="234">
        <f>ROUND(I382*H382,2)</f>
        <v>0</v>
      </c>
      <c r="K382" s="230" t="s">
        <v>1425</v>
      </c>
      <c r="L382" s="45"/>
      <c r="M382" s="235" t="s">
        <v>1</v>
      </c>
      <c r="N382" s="236" t="s">
        <v>41</v>
      </c>
      <c r="O382" s="92"/>
      <c r="P382" s="237">
        <f>O382*H382</f>
        <v>0</v>
      </c>
      <c r="Q382" s="237">
        <v>0.014749999999999999</v>
      </c>
      <c r="R382" s="237">
        <f>Q382*H382</f>
        <v>0.014749999999999999</v>
      </c>
      <c r="S382" s="237">
        <v>0</v>
      </c>
      <c r="T382" s="238">
        <f>S382*H382</f>
        <v>0</v>
      </c>
      <c r="U382" s="39"/>
      <c r="V382" s="39"/>
      <c r="W382" s="39"/>
      <c r="X382" s="39"/>
      <c r="Y382" s="39"/>
      <c r="Z382" s="39"/>
      <c r="AA382" s="39"/>
      <c r="AB382" s="39"/>
      <c r="AC382" s="39"/>
      <c r="AD382" s="39"/>
      <c r="AE382" s="39"/>
      <c r="AR382" s="239" t="s">
        <v>351</v>
      </c>
      <c r="AT382" s="239" t="s">
        <v>266</v>
      </c>
      <c r="AU382" s="239" t="s">
        <v>85</v>
      </c>
      <c r="AY382" s="18" t="s">
        <v>264</v>
      </c>
      <c r="BE382" s="240">
        <f>IF(N382="základní",J382,0)</f>
        <v>0</v>
      </c>
      <c r="BF382" s="240">
        <f>IF(N382="snížená",J382,0)</f>
        <v>0</v>
      </c>
      <c r="BG382" s="240">
        <f>IF(N382="zákl. přenesená",J382,0)</f>
        <v>0</v>
      </c>
      <c r="BH382" s="240">
        <f>IF(N382="sníž. přenesená",J382,0)</f>
        <v>0</v>
      </c>
      <c r="BI382" s="240">
        <f>IF(N382="nulová",J382,0)</f>
        <v>0</v>
      </c>
      <c r="BJ382" s="18" t="s">
        <v>83</v>
      </c>
      <c r="BK382" s="240">
        <f>ROUND(I382*H382,2)</f>
        <v>0</v>
      </c>
      <c r="BL382" s="18" t="s">
        <v>351</v>
      </c>
      <c r="BM382" s="239" t="s">
        <v>1723</v>
      </c>
    </row>
    <row r="383" s="2" customFormat="1">
      <c r="A383" s="39"/>
      <c r="B383" s="40"/>
      <c r="C383" s="41"/>
      <c r="D383" s="243" t="s">
        <v>339</v>
      </c>
      <c r="E383" s="41"/>
      <c r="F383" s="295" t="s">
        <v>1566</v>
      </c>
      <c r="G383" s="41"/>
      <c r="H383" s="41"/>
      <c r="I383" s="296"/>
      <c r="J383" s="41"/>
      <c r="K383" s="41"/>
      <c r="L383" s="45"/>
      <c r="M383" s="297"/>
      <c r="N383" s="298"/>
      <c r="O383" s="92"/>
      <c r="P383" s="92"/>
      <c r="Q383" s="92"/>
      <c r="R383" s="92"/>
      <c r="S383" s="92"/>
      <c r="T383" s="93"/>
      <c r="U383" s="39"/>
      <c r="V383" s="39"/>
      <c r="W383" s="39"/>
      <c r="X383" s="39"/>
      <c r="Y383" s="39"/>
      <c r="Z383" s="39"/>
      <c r="AA383" s="39"/>
      <c r="AB383" s="39"/>
      <c r="AC383" s="39"/>
      <c r="AD383" s="39"/>
      <c r="AE383" s="39"/>
      <c r="AT383" s="18" t="s">
        <v>339</v>
      </c>
      <c r="AU383" s="18" t="s">
        <v>85</v>
      </c>
    </row>
    <row r="384" s="15" customFormat="1">
      <c r="A384" s="15"/>
      <c r="B384" s="264"/>
      <c r="C384" s="265"/>
      <c r="D384" s="243" t="s">
        <v>273</v>
      </c>
      <c r="E384" s="266" t="s">
        <v>1</v>
      </c>
      <c r="F384" s="267" t="s">
        <v>1724</v>
      </c>
      <c r="G384" s="265"/>
      <c r="H384" s="266" t="s">
        <v>1</v>
      </c>
      <c r="I384" s="268"/>
      <c r="J384" s="265"/>
      <c r="K384" s="265"/>
      <c r="L384" s="269"/>
      <c r="M384" s="270"/>
      <c r="N384" s="271"/>
      <c r="O384" s="271"/>
      <c r="P384" s="271"/>
      <c r="Q384" s="271"/>
      <c r="R384" s="271"/>
      <c r="S384" s="271"/>
      <c r="T384" s="272"/>
      <c r="U384" s="15"/>
      <c r="V384" s="15"/>
      <c r="W384" s="15"/>
      <c r="X384" s="15"/>
      <c r="Y384" s="15"/>
      <c r="Z384" s="15"/>
      <c r="AA384" s="15"/>
      <c r="AB384" s="15"/>
      <c r="AC384" s="15"/>
      <c r="AD384" s="15"/>
      <c r="AE384" s="15"/>
      <c r="AT384" s="273" t="s">
        <v>273</v>
      </c>
      <c r="AU384" s="273" t="s">
        <v>85</v>
      </c>
      <c r="AV384" s="15" t="s">
        <v>83</v>
      </c>
      <c r="AW384" s="15" t="s">
        <v>32</v>
      </c>
      <c r="AX384" s="15" t="s">
        <v>76</v>
      </c>
      <c r="AY384" s="273" t="s">
        <v>264</v>
      </c>
    </row>
    <row r="385" s="13" customFormat="1">
      <c r="A385" s="13"/>
      <c r="B385" s="241"/>
      <c r="C385" s="242"/>
      <c r="D385" s="243" t="s">
        <v>273</v>
      </c>
      <c r="E385" s="244" t="s">
        <v>1</v>
      </c>
      <c r="F385" s="245" t="s">
        <v>83</v>
      </c>
      <c r="G385" s="242"/>
      <c r="H385" s="246">
        <v>1</v>
      </c>
      <c r="I385" s="247"/>
      <c r="J385" s="242"/>
      <c r="K385" s="242"/>
      <c r="L385" s="248"/>
      <c r="M385" s="249"/>
      <c r="N385" s="250"/>
      <c r="O385" s="250"/>
      <c r="P385" s="250"/>
      <c r="Q385" s="250"/>
      <c r="R385" s="250"/>
      <c r="S385" s="250"/>
      <c r="T385" s="251"/>
      <c r="U385" s="13"/>
      <c r="V385" s="13"/>
      <c r="W385" s="13"/>
      <c r="X385" s="13"/>
      <c r="Y385" s="13"/>
      <c r="Z385" s="13"/>
      <c r="AA385" s="13"/>
      <c r="AB385" s="13"/>
      <c r="AC385" s="13"/>
      <c r="AD385" s="13"/>
      <c r="AE385" s="13"/>
      <c r="AT385" s="252" t="s">
        <v>273</v>
      </c>
      <c r="AU385" s="252" t="s">
        <v>85</v>
      </c>
      <c r="AV385" s="13" t="s">
        <v>85</v>
      </c>
      <c r="AW385" s="13" t="s">
        <v>32</v>
      </c>
      <c r="AX385" s="13" t="s">
        <v>83</v>
      </c>
      <c r="AY385" s="252" t="s">
        <v>264</v>
      </c>
    </row>
    <row r="386" s="2" customFormat="1" ht="16.5" customHeight="1">
      <c r="A386" s="39"/>
      <c r="B386" s="40"/>
      <c r="C386" s="228" t="s">
        <v>652</v>
      </c>
      <c r="D386" s="228" t="s">
        <v>266</v>
      </c>
      <c r="E386" s="229" t="s">
        <v>1725</v>
      </c>
      <c r="F386" s="230" t="s">
        <v>1726</v>
      </c>
      <c r="G386" s="231" t="s">
        <v>1666</v>
      </c>
      <c r="H386" s="232">
        <v>1</v>
      </c>
      <c r="I386" s="233"/>
      <c r="J386" s="234">
        <f>ROUND(I386*H386,2)</f>
        <v>0</v>
      </c>
      <c r="K386" s="230" t="s">
        <v>1425</v>
      </c>
      <c r="L386" s="45"/>
      <c r="M386" s="235" t="s">
        <v>1</v>
      </c>
      <c r="N386" s="236" t="s">
        <v>41</v>
      </c>
      <c r="O386" s="92"/>
      <c r="P386" s="237">
        <f>O386*H386</f>
        <v>0</v>
      </c>
      <c r="Q386" s="237">
        <v>0.00172</v>
      </c>
      <c r="R386" s="237">
        <f>Q386*H386</f>
        <v>0.00172</v>
      </c>
      <c r="S386" s="237">
        <v>0</v>
      </c>
      <c r="T386" s="238">
        <f>S386*H386</f>
        <v>0</v>
      </c>
      <c r="U386" s="39"/>
      <c r="V386" s="39"/>
      <c r="W386" s="39"/>
      <c r="X386" s="39"/>
      <c r="Y386" s="39"/>
      <c r="Z386" s="39"/>
      <c r="AA386" s="39"/>
      <c r="AB386" s="39"/>
      <c r="AC386" s="39"/>
      <c r="AD386" s="39"/>
      <c r="AE386" s="39"/>
      <c r="AR386" s="239" t="s">
        <v>351</v>
      </c>
      <c r="AT386" s="239" t="s">
        <v>266</v>
      </c>
      <c r="AU386" s="239" t="s">
        <v>85</v>
      </c>
      <c r="AY386" s="18" t="s">
        <v>264</v>
      </c>
      <c r="BE386" s="240">
        <f>IF(N386="základní",J386,0)</f>
        <v>0</v>
      </c>
      <c r="BF386" s="240">
        <f>IF(N386="snížená",J386,0)</f>
        <v>0</v>
      </c>
      <c r="BG386" s="240">
        <f>IF(N386="zákl. přenesená",J386,0)</f>
        <v>0</v>
      </c>
      <c r="BH386" s="240">
        <f>IF(N386="sníž. přenesená",J386,0)</f>
        <v>0</v>
      </c>
      <c r="BI386" s="240">
        <f>IF(N386="nulová",J386,0)</f>
        <v>0</v>
      </c>
      <c r="BJ386" s="18" t="s">
        <v>83</v>
      </c>
      <c r="BK386" s="240">
        <f>ROUND(I386*H386,2)</f>
        <v>0</v>
      </c>
      <c r="BL386" s="18" t="s">
        <v>351</v>
      </c>
      <c r="BM386" s="239" t="s">
        <v>1727</v>
      </c>
    </row>
    <row r="387" s="2" customFormat="1">
      <c r="A387" s="39"/>
      <c r="B387" s="40"/>
      <c r="C387" s="41"/>
      <c r="D387" s="243" t="s">
        <v>339</v>
      </c>
      <c r="E387" s="41"/>
      <c r="F387" s="295" t="s">
        <v>1566</v>
      </c>
      <c r="G387" s="41"/>
      <c r="H387" s="41"/>
      <c r="I387" s="296"/>
      <c r="J387" s="41"/>
      <c r="K387" s="41"/>
      <c r="L387" s="45"/>
      <c r="M387" s="297"/>
      <c r="N387" s="298"/>
      <c r="O387" s="92"/>
      <c r="P387" s="92"/>
      <c r="Q387" s="92"/>
      <c r="R387" s="92"/>
      <c r="S387" s="92"/>
      <c r="T387" s="93"/>
      <c r="U387" s="39"/>
      <c r="V387" s="39"/>
      <c r="W387" s="39"/>
      <c r="X387" s="39"/>
      <c r="Y387" s="39"/>
      <c r="Z387" s="39"/>
      <c r="AA387" s="39"/>
      <c r="AB387" s="39"/>
      <c r="AC387" s="39"/>
      <c r="AD387" s="39"/>
      <c r="AE387" s="39"/>
      <c r="AT387" s="18" t="s">
        <v>339</v>
      </c>
      <c r="AU387" s="18" t="s">
        <v>85</v>
      </c>
    </row>
    <row r="388" s="15" customFormat="1">
      <c r="A388" s="15"/>
      <c r="B388" s="264"/>
      <c r="C388" s="265"/>
      <c r="D388" s="243" t="s">
        <v>273</v>
      </c>
      <c r="E388" s="266" t="s">
        <v>1</v>
      </c>
      <c r="F388" s="267" t="s">
        <v>1724</v>
      </c>
      <c r="G388" s="265"/>
      <c r="H388" s="266" t="s">
        <v>1</v>
      </c>
      <c r="I388" s="268"/>
      <c r="J388" s="265"/>
      <c r="K388" s="265"/>
      <c r="L388" s="269"/>
      <c r="M388" s="270"/>
      <c r="N388" s="271"/>
      <c r="O388" s="271"/>
      <c r="P388" s="271"/>
      <c r="Q388" s="271"/>
      <c r="R388" s="271"/>
      <c r="S388" s="271"/>
      <c r="T388" s="272"/>
      <c r="U388" s="15"/>
      <c r="V388" s="15"/>
      <c r="W388" s="15"/>
      <c r="X388" s="15"/>
      <c r="Y388" s="15"/>
      <c r="Z388" s="15"/>
      <c r="AA388" s="15"/>
      <c r="AB388" s="15"/>
      <c r="AC388" s="15"/>
      <c r="AD388" s="15"/>
      <c r="AE388" s="15"/>
      <c r="AT388" s="273" t="s">
        <v>273</v>
      </c>
      <c r="AU388" s="273" t="s">
        <v>85</v>
      </c>
      <c r="AV388" s="15" t="s">
        <v>83</v>
      </c>
      <c r="AW388" s="15" t="s">
        <v>32</v>
      </c>
      <c r="AX388" s="15" t="s">
        <v>76</v>
      </c>
      <c r="AY388" s="273" t="s">
        <v>264</v>
      </c>
    </row>
    <row r="389" s="13" customFormat="1">
      <c r="A389" s="13"/>
      <c r="B389" s="241"/>
      <c r="C389" s="242"/>
      <c r="D389" s="243" t="s">
        <v>273</v>
      </c>
      <c r="E389" s="244" t="s">
        <v>1</v>
      </c>
      <c r="F389" s="245" t="s">
        <v>83</v>
      </c>
      <c r="G389" s="242"/>
      <c r="H389" s="246">
        <v>1</v>
      </c>
      <c r="I389" s="247"/>
      <c r="J389" s="242"/>
      <c r="K389" s="242"/>
      <c r="L389" s="248"/>
      <c r="M389" s="249"/>
      <c r="N389" s="250"/>
      <c r="O389" s="250"/>
      <c r="P389" s="250"/>
      <c r="Q389" s="250"/>
      <c r="R389" s="250"/>
      <c r="S389" s="250"/>
      <c r="T389" s="251"/>
      <c r="U389" s="13"/>
      <c r="V389" s="13"/>
      <c r="W389" s="13"/>
      <c r="X389" s="13"/>
      <c r="Y389" s="13"/>
      <c r="Z389" s="13"/>
      <c r="AA389" s="13"/>
      <c r="AB389" s="13"/>
      <c r="AC389" s="13"/>
      <c r="AD389" s="13"/>
      <c r="AE389" s="13"/>
      <c r="AT389" s="252" t="s">
        <v>273</v>
      </c>
      <c r="AU389" s="252" t="s">
        <v>85</v>
      </c>
      <c r="AV389" s="13" t="s">
        <v>85</v>
      </c>
      <c r="AW389" s="13" t="s">
        <v>32</v>
      </c>
      <c r="AX389" s="13" t="s">
        <v>83</v>
      </c>
      <c r="AY389" s="252" t="s">
        <v>264</v>
      </c>
    </row>
    <row r="390" s="2" customFormat="1" ht="16.5" customHeight="1">
      <c r="A390" s="39"/>
      <c r="B390" s="40"/>
      <c r="C390" s="228" t="s">
        <v>656</v>
      </c>
      <c r="D390" s="228" t="s">
        <v>266</v>
      </c>
      <c r="E390" s="229" t="s">
        <v>1728</v>
      </c>
      <c r="F390" s="230" t="s">
        <v>1729</v>
      </c>
      <c r="G390" s="231" t="s">
        <v>1666</v>
      </c>
      <c r="H390" s="232">
        <v>2</v>
      </c>
      <c r="I390" s="233"/>
      <c r="J390" s="234">
        <f>ROUND(I390*H390,2)</f>
        <v>0</v>
      </c>
      <c r="K390" s="230" t="s">
        <v>1425</v>
      </c>
      <c r="L390" s="45"/>
      <c r="M390" s="235" t="s">
        <v>1</v>
      </c>
      <c r="N390" s="236" t="s">
        <v>41</v>
      </c>
      <c r="O390" s="92"/>
      <c r="P390" s="237">
        <f>O390*H390</f>
        <v>0</v>
      </c>
      <c r="Q390" s="237">
        <v>0.0018</v>
      </c>
      <c r="R390" s="237">
        <f>Q390*H390</f>
        <v>0.0035999999999999999</v>
      </c>
      <c r="S390" s="237">
        <v>0</v>
      </c>
      <c r="T390" s="238">
        <f>S390*H390</f>
        <v>0</v>
      </c>
      <c r="U390" s="39"/>
      <c r="V390" s="39"/>
      <c r="W390" s="39"/>
      <c r="X390" s="39"/>
      <c r="Y390" s="39"/>
      <c r="Z390" s="39"/>
      <c r="AA390" s="39"/>
      <c r="AB390" s="39"/>
      <c r="AC390" s="39"/>
      <c r="AD390" s="39"/>
      <c r="AE390" s="39"/>
      <c r="AR390" s="239" t="s">
        <v>351</v>
      </c>
      <c r="AT390" s="239" t="s">
        <v>266</v>
      </c>
      <c r="AU390" s="239" t="s">
        <v>85</v>
      </c>
      <c r="AY390" s="18" t="s">
        <v>264</v>
      </c>
      <c r="BE390" s="240">
        <f>IF(N390="základní",J390,0)</f>
        <v>0</v>
      </c>
      <c r="BF390" s="240">
        <f>IF(N390="snížená",J390,0)</f>
        <v>0</v>
      </c>
      <c r="BG390" s="240">
        <f>IF(N390="zákl. přenesená",J390,0)</f>
        <v>0</v>
      </c>
      <c r="BH390" s="240">
        <f>IF(N390="sníž. přenesená",J390,0)</f>
        <v>0</v>
      </c>
      <c r="BI390" s="240">
        <f>IF(N390="nulová",J390,0)</f>
        <v>0</v>
      </c>
      <c r="BJ390" s="18" t="s">
        <v>83</v>
      </c>
      <c r="BK390" s="240">
        <f>ROUND(I390*H390,2)</f>
        <v>0</v>
      </c>
      <c r="BL390" s="18" t="s">
        <v>351</v>
      </c>
      <c r="BM390" s="239" t="s">
        <v>1730</v>
      </c>
    </row>
    <row r="391" s="2" customFormat="1">
      <c r="A391" s="39"/>
      <c r="B391" s="40"/>
      <c r="C391" s="41"/>
      <c r="D391" s="243" t="s">
        <v>339</v>
      </c>
      <c r="E391" s="41"/>
      <c r="F391" s="295" t="s">
        <v>1566</v>
      </c>
      <c r="G391" s="41"/>
      <c r="H391" s="41"/>
      <c r="I391" s="296"/>
      <c r="J391" s="41"/>
      <c r="K391" s="41"/>
      <c r="L391" s="45"/>
      <c r="M391" s="297"/>
      <c r="N391" s="298"/>
      <c r="O391" s="92"/>
      <c r="P391" s="92"/>
      <c r="Q391" s="92"/>
      <c r="R391" s="92"/>
      <c r="S391" s="92"/>
      <c r="T391" s="93"/>
      <c r="U391" s="39"/>
      <c r="V391" s="39"/>
      <c r="W391" s="39"/>
      <c r="X391" s="39"/>
      <c r="Y391" s="39"/>
      <c r="Z391" s="39"/>
      <c r="AA391" s="39"/>
      <c r="AB391" s="39"/>
      <c r="AC391" s="39"/>
      <c r="AD391" s="39"/>
      <c r="AE391" s="39"/>
      <c r="AT391" s="18" t="s">
        <v>339</v>
      </c>
      <c r="AU391" s="18" t="s">
        <v>85</v>
      </c>
    </row>
    <row r="392" s="15" customFormat="1">
      <c r="A392" s="15"/>
      <c r="B392" s="264"/>
      <c r="C392" s="265"/>
      <c r="D392" s="243" t="s">
        <v>273</v>
      </c>
      <c r="E392" s="266" t="s">
        <v>1</v>
      </c>
      <c r="F392" s="267" t="s">
        <v>1731</v>
      </c>
      <c r="G392" s="265"/>
      <c r="H392" s="266" t="s">
        <v>1</v>
      </c>
      <c r="I392" s="268"/>
      <c r="J392" s="265"/>
      <c r="K392" s="265"/>
      <c r="L392" s="269"/>
      <c r="M392" s="270"/>
      <c r="N392" s="271"/>
      <c r="O392" s="271"/>
      <c r="P392" s="271"/>
      <c r="Q392" s="271"/>
      <c r="R392" s="271"/>
      <c r="S392" s="271"/>
      <c r="T392" s="272"/>
      <c r="U392" s="15"/>
      <c r="V392" s="15"/>
      <c r="W392" s="15"/>
      <c r="X392" s="15"/>
      <c r="Y392" s="15"/>
      <c r="Z392" s="15"/>
      <c r="AA392" s="15"/>
      <c r="AB392" s="15"/>
      <c r="AC392" s="15"/>
      <c r="AD392" s="15"/>
      <c r="AE392" s="15"/>
      <c r="AT392" s="273" t="s">
        <v>273</v>
      </c>
      <c r="AU392" s="273" t="s">
        <v>85</v>
      </c>
      <c r="AV392" s="15" t="s">
        <v>83</v>
      </c>
      <c r="AW392" s="15" t="s">
        <v>32</v>
      </c>
      <c r="AX392" s="15" t="s">
        <v>76</v>
      </c>
      <c r="AY392" s="273" t="s">
        <v>264</v>
      </c>
    </row>
    <row r="393" s="13" customFormat="1">
      <c r="A393" s="13"/>
      <c r="B393" s="241"/>
      <c r="C393" s="242"/>
      <c r="D393" s="243" t="s">
        <v>273</v>
      </c>
      <c r="E393" s="244" t="s">
        <v>1</v>
      </c>
      <c r="F393" s="245" t="s">
        <v>85</v>
      </c>
      <c r="G393" s="242"/>
      <c r="H393" s="246">
        <v>2</v>
      </c>
      <c r="I393" s="247"/>
      <c r="J393" s="242"/>
      <c r="K393" s="242"/>
      <c r="L393" s="248"/>
      <c r="M393" s="249"/>
      <c r="N393" s="250"/>
      <c r="O393" s="250"/>
      <c r="P393" s="250"/>
      <c r="Q393" s="250"/>
      <c r="R393" s="250"/>
      <c r="S393" s="250"/>
      <c r="T393" s="251"/>
      <c r="U393" s="13"/>
      <c r="V393" s="13"/>
      <c r="W393" s="13"/>
      <c r="X393" s="13"/>
      <c r="Y393" s="13"/>
      <c r="Z393" s="13"/>
      <c r="AA393" s="13"/>
      <c r="AB393" s="13"/>
      <c r="AC393" s="13"/>
      <c r="AD393" s="13"/>
      <c r="AE393" s="13"/>
      <c r="AT393" s="252" t="s">
        <v>273</v>
      </c>
      <c r="AU393" s="252" t="s">
        <v>85</v>
      </c>
      <c r="AV393" s="13" t="s">
        <v>85</v>
      </c>
      <c r="AW393" s="13" t="s">
        <v>32</v>
      </c>
      <c r="AX393" s="13" t="s">
        <v>83</v>
      </c>
      <c r="AY393" s="252" t="s">
        <v>264</v>
      </c>
    </row>
    <row r="394" s="2" customFormat="1" ht="16.5" customHeight="1">
      <c r="A394" s="39"/>
      <c r="B394" s="40"/>
      <c r="C394" s="228" t="s">
        <v>659</v>
      </c>
      <c r="D394" s="228" t="s">
        <v>266</v>
      </c>
      <c r="E394" s="229" t="s">
        <v>1732</v>
      </c>
      <c r="F394" s="230" t="s">
        <v>1733</v>
      </c>
      <c r="G394" s="231" t="s">
        <v>1666</v>
      </c>
      <c r="H394" s="232">
        <v>5</v>
      </c>
      <c r="I394" s="233"/>
      <c r="J394" s="234">
        <f>ROUND(I394*H394,2)</f>
        <v>0</v>
      </c>
      <c r="K394" s="230" t="s">
        <v>1425</v>
      </c>
      <c r="L394" s="45"/>
      <c r="M394" s="235" t="s">
        <v>1</v>
      </c>
      <c r="N394" s="236" t="s">
        <v>41</v>
      </c>
      <c r="O394" s="92"/>
      <c r="P394" s="237">
        <f>O394*H394</f>
        <v>0</v>
      </c>
      <c r="Q394" s="237">
        <v>0.0018400000000000001</v>
      </c>
      <c r="R394" s="237">
        <f>Q394*H394</f>
        <v>0.0091999999999999998</v>
      </c>
      <c r="S394" s="237">
        <v>0</v>
      </c>
      <c r="T394" s="238">
        <f>S394*H394</f>
        <v>0</v>
      </c>
      <c r="U394" s="39"/>
      <c r="V394" s="39"/>
      <c r="W394" s="39"/>
      <c r="X394" s="39"/>
      <c r="Y394" s="39"/>
      <c r="Z394" s="39"/>
      <c r="AA394" s="39"/>
      <c r="AB394" s="39"/>
      <c r="AC394" s="39"/>
      <c r="AD394" s="39"/>
      <c r="AE394" s="39"/>
      <c r="AR394" s="239" t="s">
        <v>351</v>
      </c>
      <c r="AT394" s="239" t="s">
        <v>266</v>
      </c>
      <c r="AU394" s="239" t="s">
        <v>85</v>
      </c>
      <c r="AY394" s="18" t="s">
        <v>264</v>
      </c>
      <c r="BE394" s="240">
        <f>IF(N394="základní",J394,0)</f>
        <v>0</v>
      </c>
      <c r="BF394" s="240">
        <f>IF(N394="snížená",J394,0)</f>
        <v>0</v>
      </c>
      <c r="BG394" s="240">
        <f>IF(N394="zákl. přenesená",J394,0)</f>
        <v>0</v>
      </c>
      <c r="BH394" s="240">
        <f>IF(N394="sníž. přenesená",J394,0)</f>
        <v>0</v>
      </c>
      <c r="BI394" s="240">
        <f>IF(N394="nulová",J394,0)</f>
        <v>0</v>
      </c>
      <c r="BJ394" s="18" t="s">
        <v>83</v>
      </c>
      <c r="BK394" s="240">
        <f>ROUND(I394*H394,2)</f>
        <v>0</v>
      </c>
      <c r="BL394" s="18" t="s">
        <v>351</v>
      </c>
      <c r="BM394" s="239" t="s">
        <v>1734</v>
      </c>
    </row>
    <row r="395" s="2" customFormat="1">
      <c r="A395" s="39"/>
      <c r="B395" s="40"/>
      <c r="C395" s="41"/>
      <c r="D395" s="243" t="s">
        <v>339</v>
      </c>
      <c r="E395" s="41"/>
      <c r="F395" s="295" t="s">
        <v>1566</v>
      </c>
      <c r="G395" s="41"/>
      <c r="H395" s="41"/>
      <c r="I395" s="296"/>
      <c r="J395" s="41"/>
      <c r="K395" s="41"/>
      <c r="L395" s="45"/>
      <c r="M395" s="297"/>
      <c r="N395" s="298"/>
      <c r="O395" s="92"/>
      <c r="P395" s="92"/>
      <c r="Q395" s="92"/>
      <c r="R395" s="92"/>
      <c r="S395" s="92"/>
      <c r="T395" s="93"/>
      <c r="U395" s="39"/>
      <c r="V395" s="39"/>
      <c r="W395" s="39"/>
      <c r="X395" s="39"/>
      <c r="Y395" s="39"/>
      <c r="Z395" s="39"/>
      <c r="AA395" s="39"/>
      <c r="AB395" s="39"/>
      <c r="AC395" s="39"/>
      <c r="AD395" s="39"/>
      <c r="AE395" s="39"/>
      <c r="AT395" s="18" t="s">
        <v>339</v>
      </c>
      <c r="AU395" s="18" t="s">
        <v>85</v>
      </c>
    </row>
    <row r="396" s="15" customFormat="1">
      <c r="A396" s="15"/>
      <c r="B396" s="264"/>
      <c r="C396" s="265"/>
      <c r="D396" s="243" t="s">
        <v>273</v>
      </c>
      <c r="E396" s="266" t="s">
        <v>1</v>
      </c>
      <c r="F396" s="267" t="s">
        <v>1686</v>
      </c>
      <c r="G396" s="265"/>
      <c r="H396" s="266" t="s">
        <v>1</v>
      </c>
      <c r="I396" s="268"/>
      <c r="J396" s="265"/>
      <c r="K396" s="265"/>
      <c r="L396" s="269"/>
      <c r="M396" s="270"/>
      <c r="N396" s="271"/>
      <c r="O396" s="271"/>
      <c r="P396" s="271"/>
      <c r="Q396" s="271"/>
      <c r="R396" s="271"/>
      <c r="S396" s="271"/>
      <c r="T396" s="272"/>
      <c r="U396" s="15"/>
      <c r="V396" s="15"/>
      <c r="W396" s="15"/>
      <c r="X396" s="15"/>
      <c r="Y396" s="15"/>
      <c r="Z396" s="15"/>
      <c r="AA396" s="15"/>
      <c r="AB396" s="15"/>
      <c r="AC396" s="15"/>
      <c r="AD396" s="15"/>
      <c r="AE396" s="15"/>
      <c r="AT396" s="273" t="s">
        <v>273</v>
      </c>
      <c r="AU396" s="273" t="s">
        <v>85</v>
      </c>
      <c r="AV396" s="15" t="s">
        <v>83</v>
      </c>
      <c r="AW396" s="15" t="s">
        <v>32</v>
      </c>
      <c r="AX396" s="15" t="s">
        <v>76</v>
      </c>
      <c r="AY396" s="273" t="s">
        <v>264</v>
      </c>
    </row>
    <row r="397" s="13" customFormat="1">
      <c r="A397" s="13"/>
      <c r="B397" s="241"/>
      <c r="C397" s="242"/>
      <c r="D397" s="243" t="s">
        <v>273</v>
      </c>
      <c r="E397" s="244" t="s">
        <v>1</v>
      </c>
      <c r="F397" s="245" t="s">
        <v>96</v>
      </c>
      <c r="G397" s="242"/>
      <c r="H397" s="246">
        <v>3</v>
      </c>
      <c r="I397" s="247"/>
      <c r="J397" s="242"/>
      <c r="K397" s="242"/>
      <c r="L397" s="248"/>
      <c r="M397" s="249"/>
      <c r="N397" s="250"/>
      <c r="O397" s="250"/>
      <c r="P397" s="250"/>
      <c r="Q397" s="250"/>
      <c r="R397" s="250"/>
      <c r="S397" s="250"/>
      <c r="T397" s="251"/>
      <c r="U397" s="13"/>
      <c r="V397" s="13"/>
      <c r="W397" s="13"/>
      <c r="X397" s="13"/>
      <c r="Y397" s="13"/>
      <c r="Z397" s="13"/>
      <c r="AA397" s="13"/>
      <c r="AB397" s="13"/>
      <c r="AC397" s="13"/>
      <c r="AD397" s="13"/>
      <c r="AE397" s="13"/>
      <c r="AT397" s="252" t="s">
        <v>273</v>
      </c>
      <c r="AU397" s="252" t="s">
        <v>85</v>
      </c>
      <c r="AV397" s="13" t="s">
        <v>85</v>
      </c>
      <c r="AW397" s="13" t="s">
        <v>32</v>
      </c>
      <c r="AX397" s="13" t="s">
        <v>76</v>
      </c>
      <c r="AY397" s="252" t="s">
        <v>264</v>
      </c>
    </row>
    <row r="398" s="15" customFormat="1">
      <c r="A398" s="15"/>
      <c r="B398" s="264"/>
      <c r="C398" s="265"/>
      <c r="D398" s="243" t="s">
        <v>273</v>
      </c>
      <c r="E398" s="266" t="s">
        <v>1</v>
      </c>
      <c r="F398" s="267" t="s">
        <v>1735</v>
      </c>
      <c r="G398" s="265"/>
      <c r="H398" s="266" t="s">
        <v>1</v>
      </c>
      <c r="I398" s="268"/>
      <c r="J398" s="265"/>
      <c r="K398" s="265"/>
      <c r="L398" s="269"/>
      <c r="M398" s="270"/>
      <c r="N398" s="271"/>
      <c r="O398" s="271"/>
      <c r="P398" s="271"/>
      <c r="Q398" s="271"/>
      <c r="R398" s="271"/>
      <c r="S398" s="271"/>
      <c r="T398" s="272"/>
      <c r="U398" s="15"/>
      <c r="V398" s="15"/>
      <c r="W398" s="15"/>
      <c r="X398" s="15"/>
      <c r="Y398" s="15"/>
      <c r="Z398" s="15"/>
      <c r="AA398" s="15"/>
      <c r="AB398" s="15"/>
      <c r="AC398" s="15"/>
      <c r="AD398" s="15"/>
      <c r="AE398" s="15"/>
      <c r="AT398" s="273" t="s">
        <v>273</v>
      </c>
      <c r="AU398" s="273" t="s">
        <v>85</v>
      </c>
      <c r="AV398" s="15" t="s">
        <v>83</v>
      </c>
      <c r="AW398" s="15" t="s">
        <v>32</v>
      </c>
      <c r="AX398" s="15" t="s">
        <v>76</v>
      </c>
      <c r="AY398" s="273" t="s">
        <v>264</v>
      </c>
    </row>
    <row r="399" s="13" customFormat="1">
      <c r="A399" s="13"/>
      <c r="B399" s="241"/>
      <c r="C399" s="242"/>
      <c r="D399" s="243" t="s">
        <v>273</v>
      </c>
      <c r="E399" s="244" t="s">
        <v>1</v>
      </c>
      <c r="F399" s="245" t="s">
        <v>85</v>
      </c>
      <c r="G399" s="242"/>
      <c r="H399" s="246">
        <v>2</v>
      </c>
      <c r="I399" s="247"/>
      <c r="J399" s="242"/>
      <c r="K399" s="242"/>
      <c r="L399" s="248"/>
      <c r="M399" s="249"/>
      <c r="N399" s="250"/>
      <c r="O399" s="250"/>
      <c r="P399" s="250"/>
      <c r="Q399" s="250"/>
      <c r="R399" s="250"/>
      <c r="S399" s="250"/>
      <c r="T399" s="251"/>
      <c r="U399" s="13"/>
      <c r="V399" s="13"/>
      <c r="W399" s="13"/>
      <c r="X399" s="13"/>
      <c r="Y399" s="13"/>
      <c r="Z399" s="13"/>
      <c r="AA399" s="13"/>
      <c r="AB399" s="13"/>
      <c r="AC399" s="13"/>
      <c r="AD399" s="13"/>
      <c r="AE399" s="13"/>
      <c r="AT399" s="252" t="s">
        <v>273</v>
      </c>
      <c r="AU399" s="252" t="s">
        <v>85</v>
      </c>
      <c r="AV399" s="13" t="s">
        <v>85</v>
      </c>
      <c r="AW399" s="13" t="s">
        <v>32</v>
      </c>
      <c r="AX399" s="13" t="s">
        <v>76</v>
      </c>
      <c r="AY399" s="252" t="s">
        <v>264</v>
      </c>
    </row>
    <row r="400" s="14" customFormat="1">
      <c r="A400" s="14"/>
      <c r="B400" s="253"/>
      <c r="C400" s="254"/>
      <c r="D400" s="243" t="s">
        <v>273</v>
      </c>
      <c r="E400" s="255" t="s">
        <v>1</v>
      </c>
      <c r="F400" s="256" t="s">
        <v>275</v>
      </c>
      <c r="G400" s="254"/>
      <c r="H400" s="257">
        <v>5</v>
      </c>
      <c r="I400" s="258"/>
      <c r="J400" s="254"/>
      <c r="K400" s="254"/>
      <c r="L400" s="259"/>
      <c r="M400" s="260"/>
      <c r="N400" s="261"/>
      <c r="O400" s="261"/>
      <c r="P400" s="261"/>
      <c r="Q400" s="261"/>
      <c r="R400" s="261"/>
      <c r="S400" s="261"/>
      <c r="T400" s="262"/>
      <c r="U400" s="14"/>
      <c r="V400" s="14"/>
      <c r="W400" s="14"/>
      <c r="X400" s="14"/>
      <c r="Y400" s="14"/>
      <c r="Z400" s="14"/>
      <c r="AA400" s="14"/>
      <c r="AB400" s="14"/>
      <c r="AC400" s="14"/>
      <c r="AD400" s="14"/>
      <c r="AE400" s="14"/>
      <c r="AT400" s="263" t="s">
        <v>273</v>
      </c>
      <c r="AU400" s="263" t="s">
        <v>85</v>
      </c>
      <c r="AV400" s="14" t="s">
        <v>271</v>
      </c>
      <c r="AW400" s="14" t="s">
        <v>32</v>
      </c>
      <c r="AX400" s="14" t="s">
        <v>83</v>
      </c>
      <c r="AY400" s="263" t="s">
        <v>264</v>
      </c>
    </row>
    <row r="401" s="2" customFormat="1" ht="16.5" customHeight="1">
      <c r="A401" s="39"/>
      <c r="B401" s="40"/>
      <c r="C401" s="228" t="s">
        <v>664</v>
      </c>
      <c r="D401" s="228" t="s">
        <v>266</v>
      </c>
      <c r="E401" s="229" t="s">
        <v>1736</v>
      </c>
      <c r="F401" s="230" t="s">
        <v>1737</v>
      </c>
      <c r="G401" s="231" t="s">
        <v>1666</v>
      </c>
      <c r="H401" s="232">
        <v>1</v>
      </c>
      <c r="I401" s="233"/>
      <c r="J401" s="234">
        <f>ROUND(I401*H401,2)</f>
        <v>0</v>
      </c>
      <c r="K401" s="230" t="s">
        <v>1425</v>
      </c>
      <c r="L401" s="45"/>
      <c r="M401" s="235" t="s">
        <v>1</v>
      </c>
      <c r="N401" s="236" t="s">
        <v>41</v>
      </c>
      <c r="O401" s="92"/>
      <c r="P401" s="237">
        <f>O401*H401</f>
        <v>0</v>
      </c>
      <c r="Q401" s="237">
        <v>0.0018400000000000001</v>
      </c>
      <c r="R401" s="237">
        <f>Q401*H401</f>
        <v>0.0018400000000000001</v>
      </c>
      <c r="S401" s="237">
        <v>0</v>
      </c>
      <c r="T401" s="238">
        <f>S401*H401</f>
        <v>0</v>
      </c>
      <c r="U401" s="39"/>
      <c r="V401" s="39"/>
      <c r="W401" s="39"/>
      <c r="X401" s="39"/>
      <c r="Y401" s="39"/>
      <c r="Z401" s="39"/>
      <c r="AA401" s="39"/>
      <c r="AB401" s="39"/>
      <c r="AC401" s="39"/>
      <c r="AD401" s="39"/>
      <c r="AE401" s="39"/>
      <c r="AR401" s="239" t="s">
        <v>351</v>
      </c>
      <c r="AT401" s="239" t="s">
        <v>266</v>
      </c>
      <c r="AU401" s="239" t="s">
        <v>85</v>
      </c>
      <c r="AY401" s="18" t="s">
        <v>264</v>
      </c>
      <c r="BE401" s="240">
        <f>IF(N401="základní",J401,0)</f>
        <v>0</v>
      </c>
      <c r="BF401" s="240">
        <f>IF(N401="snížená",J401,0)</f>
        <v>0</v>
      </c>
      <c r="BG401" s="240">
        <f>IF(N401="zákl. přenesená",J401,0)</f>
        <v>0</v>
      </c>
      <c r="BH401" s="240">
        <f>IF(N401="sníž. přenesená",J401,0)</f>
        <v>0</v>
      </c>
      <c r="BI401" s="240">
        <f>IF(N401="nulová",J401,0)</f>
        <v>0</v>
      </c>
      <c r="BJ401" s="18" t="s">
        <v>83</v>
      </c>
      <c r="BK401" s="240">
        <f>ROUND(I401*H401,2)</f>
        <v>0</v>
      </c>
      <c r="BL401" s="18" t="s">
        <v>351</v>
      </c>
      <c r="BM401" s="239" t="s">
        <v>1738</v>
      </c>
    </row>
    <row r="402" s="2" customFormat="1">
      <c r="A402" s="39"/>
      <c r="B402" s="40"/>
      <c r="C402" s="41"/>
      <c r="D402" s="243" t="s">
        <v>339</v>
      </c>
      <c r="E402" s="41"/>
      <c r="F402" s="295" t="s">
        <v>1566</v>
      </c>
      <c r="G402" s="41"/>
      <c r="H402" s="41"/>
      <c r="I402" s="296"/>
      <c r="J402" s="41"/>
      <c r="K402" s="41"/>
      <c r="L402" s="45"/>
      <c r="M402" s="297"/>
      <c r="N402" s="298"/>
      <c r="O402" s="92"/>
      <c r="P402" s="92"/>
      <c r="Q402" s="92"/>
      <c r="R402" s="92"/>
      <c r="S402" s="92"/>
      <c r="T402" s="93"/>
      <c r="U402" s="39"/>
      <c r="V402" s="39"/>
      <c r="W402" s="39"/>
      <c r="X402" s="39"/>
      <c r="Y402" s="39"/>
      <c r="Z402" s="39"/>
      <c r="AA402" s="39"/>
      <c r="AB402" s="39"/>
      <c r="AC402" s="39"/>
      <c r="AD402" s="39"/>
      <c r="AE402" s="39"/>
      <c r="AT402" s="18" t="s">
        <v>339</v>
      </c>
      <c r="AU402" s="18" t="s">
        <v>85</v>
      </c>
    </row>
    <row r="403" s="15" customFormat="1">
      <c r="A403" s="15"/>
      <c r="B403" s="264"/>
      <c r="C403" s="265"/>
      <c r="D403" s="243" t="s">
        <v>273</v>
      </c>
      <c r="E403" s="266" t="s">
        <v>1</v>
      </c>
      <c r="F403" s="267" t="s">
        <v>1567</v>
      </c>
      <c r="G403" s="265"/>
      <c r="H403" s="266" t="s">
        <v>1</v>
      </c>
      <c r="I403" s="268"/>
      <c r="J403" s="265"/>
      <c r="K403" s="265"/>
      <c r="L403" s="269"/>
      <c r="M403" s="270"/>
      <c r="N403" s="271"/>
      <c r="O403" s="271"/>
      <c r="P403" s="271"/>
      <c r="Q403" s="271"/>
      <c r="R403" s="271"/>
      <c r="S403" s="271"/>
      <c r="T403" s="272"/>
      <c r="U403" s="15"/>
      <c r="V403" s="15"/>
      <c r="W403" s="15"/>
      <c r="X403" s="15"/>
      <c r="Y403" s="15"/>
      <c r="Z403" s="15"/>
      <c r="AA403" s="15"/>
      <c r="AB403" s="15"/>
      <c r="AC403" s="15"/>
      <c r="AD403" s="15"/>
      <c r="AE403" s="15"/>
      <c r="AT403" s="273" t="s">
        <v>273</v>
      </c>
      <c r="AU403" s="273" t="s">
        <v>85</v>
      </c>
      <c r="AV403" s="15" t="s">
        <v>83</v>
      </c>
      <c r="AW403" s="15" t="s">
        <v>32</v>
      </c>
      <c r="AX403" s="15" t="s">
        <v>76</v>
      </c>
      <c r="AY403" s="273" t="s">
        <v>264</v>
      </c>
    </row>
    <row r="404" s="13" customFormat="1">
      <c r="A404" s="13"/>
      <c r="B404" s="241"/>
      <c r="C404" s="242"/>
      <c r="D404" s="243" t="s">
        <v>273</v>
      </c>
      <c r="E404" s="244" t="s">
        <v>1</v>
      </c>
      <c r="F404" s="245" t="s">
        <v>83</v>
      </c>
      <c r="G404" s="242"/>
      <c r="H404" s="246">
        <v>1</v>
      </c>
      <c r="I404" s="247"/>
      <c r="J404" s="242"/>
      <c r="K404" s="242"/>
      <c r="L404" s="248"/>
      <c r="M404" s="249"/>
      <c r="N404" s="250"/>
      <c r="O404" s="250"/>
      <c r="P404" s="250"/>
      <c r="Q404" s="250"/>
      <c r="R404" s="250"/>
      <c r="S404" s="250"/>
      <c r="T404" s="251"/>
      <c r="U404" s="13"/>
      <c r="V404" s="13"/>
      <c r="W404" s="13"/>
      <c r="X404" s="13"/>
      <c r="Y404" s="13"/>
      <c r="Z404" s="13"/>
      <c r="AA404" s="13"/>
      <c r="AB404" s="13"/>
      <c r="AC404" s="13"/>
      <c r="AD404" s="13"/>
      <c r="AE404" s="13"/>
      <c r="AT404" s="252" t="s">
        <v>273</v>
      </c>
      <c r="AU404" s="252" t="s">
        <v>85</v>
      </c>
      <c r="AV404" s="13" t="s">
        <v>85</v>
      </c>
      <c r="AW404" s="13" t="s">
        <v>32</v>
      </c>
      <c r="AX404" s="13" t="s">
        <v>76</v>
      </c>
      <c r="AY404" s="252" t="s">
        <v>264</v>
      </c>
    </row>
    <row r="405" s="14" customFormat="1">
      <c r="A405" s="14"/>
      <c r="B405" s="253"/>
      <c r="C405" s="254"/>
      <c r="D405" s="243" t="s">
        <v>273</v>
      </c>
      <c r="E405" s="255" t="s">
        <v>1</v>
      </c>
      <c r="F405" s="256" t="s">
        <v>275</v>
      </c>
      <c r="G405" s="254"/>
      <c r="H405" s="257">
        <v>1</v>
      </c>
      <c r="I405" s="258"/>
      <c r="J405" s="254"/>
      <c r="K405" s="254"/>
      <c r="L405" s="259"/>
      <c r="M405" s="260"/>
      <c r="N405" s="261"/>
      <c r="O405" s="261"/>
      <c r="P405" s="261"/>
      <c r="Q405" s="261"/>
      <c r="R405" s="261"/>
      <c r="S405" s="261"/>
      <c r="T405" s="262"/>
      <c r="U405" s="14"/>
      <c r="V405" s="14"/>
      <c r="W405" s="14"/>
      <c r="X405" s="14"/>
      <c r="Y405" s="14"/>
      <c r="Z405" s="14"/>
      <c r="AA405" s="14"/>
      <c r="AB405" s="14"/>
      <c r="AC405" s="14"/>
      <c r="AD405" s="14"/>
      <c r="AE405" s="14"/>
      <c r="AT405" s="263" t="s">
        <v>273</v>
      </c>
      <c r="AU405" s="263" t="s">
        <v>85</v>
      </c>
      <c r="AV405" s="14" t="s">
        <v>271</v>
      </c>
      <c r="AW405" s="14" t="s">
        <v>32</v>
      </c>
      <c r="AX405" s="14" t="s">
        <v>83</v>
      </c>
      <c r="AY405" s="263" t="s">
        <v>264</v>
      </c>
    </row>
    <row r="406" s="2" customFormat="1" ht="16.5" customHeight="1">
      <c r="A406" s="39"/>
      <c r="B406" s="40"/>
      <c r="C406" s="228" t="s">
        <v>669</v>
      </c>
      <c r="D406" s="228" t="s">
        <v>266</v>
      </c>
      <c r="E406" s="229" t="s">
        <v>1739</v>
      </c>
      <c r="F406" s="230" t="s">
        <v>1740</v>
      </c>
      <c r="G406" s="231" t="s">
        <v>420</v>
      </c>
      <c r="H406" s="232">
        <v>3</v>
      </c>
      <c r="I406" s="233"/>
      <c r="J406" s="234">
        <f>ROUND(I406*H406,2)</f>
        <v>0</v>
      </c>
      <c r="K406" s="230" t="s">
        <v>1425</v>
      </c>
      <c r="L406" s="45"/>
      <c r="M406" s="235" t="s">
        <v>1</v>
      </c>
      <c r="N406" s="236" t="s">
        <v>41</v>
      </c>
      <c r="O406" s="92"/>
      <c r="P406" s="237">
        <f>O406*H406</f>
        <v>0</v>
      </c>
      <c r="Q406" s="237">
        <v>0.00024000000000000001</v>
      </c>
      <c r="R406" s="237">
        <f>Q406*H406</f>
        <v>0.00072000000000000005</v>
      </c>
      <c r="S406" s="237">
        <v>0</v>
      </c>
      <c r="T406" s="238">
        <f>S406*H406</f>
        <v>0</v>
      </c>
      <c r="U406" s="39"/>
      <c r="V406" s="39"/>
      <c r="W406" s="39"/>
      <c r="X406" s="39"/>
      <c r="Y406" s="39"/>
      <c r="Z406" s="39"/>
      <c r="AA406" s="39"/>
      <c r="AB406" s="39"/>
      <c r="AC406" s="39"/>
      <c r="AD406" s="39"/>
      <c r="AE406" s="39"/>
      <c r="AR406" s="239" t="s">
        <v>351</v>
      </c>
      <c r="AT406" s="239" t="s">
        <v>266</v>
      </c>
      <c r="AU406" s="239" t="s">
        <v>85</v>
      </c>
      <c r="AY406" s="18" t="s">
        <v>264</v>
      </c>
      <c r="BE406" s="240">
        <f>IF(N406="základní",J406,0)</f>
        <v>0</v>
      </c>
      <c r="BF406" s="240">
        <f>IF(N406="snížená",J406,0)</f>
        <v>0</v>
      </c>
      <c r="BG406" s="240">
        <f>IF(N406="zákl. přenesená",J406,0)</f>
        <v>0</v>
      </c>
      <c r="BH406" s="240">
        <f>IF(N406="sníž. přenesená",J406,0)</f>
        <v>0</v>
      </c>
      <c r="BI406" s="240">
        <f>IF(N406="nulová",J406,0)</f>
        <v>0</v>
      </c>
      <c r="BJ406" s="18" t="s">
        <v>83</v>
      </c>
      <c r="BK406" s="240">
        <f>ROUND(I406*H406,2)</f>
        <v>0</v>
      </c>
      <c r="BL406" s="18" t="s">
        <v>351</v>
      </c>
      <c r="BM406" s="239" t="s">
        <v>1741</v>
      </c>
    </row>
    <row r="407" s="2" customFormat="1">
      <c r="A407" s="39"/>
      <c r="B407" s="40"/>
      <c r="C407" s="41"/>
      <c r="D407" s="243" t="s">
        <v>339</v>
      </c>
      <c r="E407" s="41"/>
      <c r="F407" s="295" t="s">
        <v>1566</v>
      </c>
      <c r="G407" s="41"/>
      <c r="H407" s="41"/>
      <c r="I407" s="296"/>
      <c r="J407" s="41"/>
      <c r="K407" s="41"/>
      <c r="L407" s="45"/>
      <c r="M407" s="297"/>
      <c r="N407" s="298"/>
      <c r="O407" s="92"/>
      <c r="P407" s="92"/>
      <c r="Q407" s="92"/>
      <c r="R407" s="92"/>
      <c r="S407" s="92"/>
      <c r="T407" s="93"/>
      <c r="U407" s="39"/>
      <c r="V407" s="39"/>
      <c r="W407" s="39"/>
      <c r="X407" s="39"/>
      <c r="Y407" s="39"/>
      <c r="Z407" s="39"/>
      <c r="AA407" s="39"/>
      <c r="AB407" s="39"/>
      <c r="AC407" s="39"/>
      <c r="AD407" s="39"/>
      <c r="AE407" s="39"/>
      <c r="AT407" s="18" t="s">
        <v>339</v>
      </c>
      <c r="AU407" s="18" t="s">
        <v>85</v>
      </c>
    </row>
    <row r="408" s="15" customFormat="1">
      <c r="A408" s="15"/>
      <c r="B408" s="264"/>
      <c r="C408" s="265"/>
      <c r="D408" s="243" t="s">
        <v>273</v>
      </c>
      <c r="E408" s="266" t="s">
        <v>1</v>
      </c>
      <c r="F408" s="267" t="s">
        <v>1686</v>
      </c>
      <c r="G408" s="265"/>
      <c r="H408" s="266" t="s">
        <v>1</v>
      </c>
      <c r="I408" s="268"/>
      <c r="J408" s="265"/>
      <c r="K408" s="265"/>
      <c r="L408" s="269"/>
      <c r="M408" s="270"/>
      <c r="N408" s="271"/>
      <c r="O408" s="271"/>
      <c r="P408" s="271"/>
      <c r="Q408" s="271"/>
      <c r="R408" s="271"/>
      <c r="S408" s="271"/>
      <c r="T408" s="272"/>
      <c r="U408" s="15"/>
      <c r="V408" s="15"/>
      <c r="W408" s="15"/>
      <c r="X408" s="15"/>
      <c r="Y408" s="15"/>
      <c r="Z408" s="15"/>
      <c r="AA408" s="15"/>
      <c r="AB408" s="15"/>
      <c r="AC408" s="15"/>
      <c r="AD408" s="15"/>
      <c r="AE408" s="15"/>
      <c r="AT408" s="273" t="s">
        <v>273</v>
      </c>
      <c r="AU408" s="273" t="s">
        <v>85</v>
      </c>
      <c r="AV408" s="15" t="s">
        <v>83</v>
      </c>
      <c r="AW408" s="15" t="s">
        <v>32</v>
      </c>
      <c r="AX408" s="15" t="s">
        <v>76</v>
      </c>
      <c r="AY408" s="273" t="s">
        <v>264</v>
      </c>
    </row>
    <row r="409" s="13" customFormat="1">
      <c r="A409" s="13"/>
      <c r="B409" s="241"/>
      <c r="C409" s="242"/>
      <c r="D409" s="243" t="s">
        <v>273</v>
      </c>
      <c r="E409" s="244" t="s">
        <v>1</v>
      </c>
      <c r="F409" s="245" t="s">
        <v>96</v>
      </c>
      <c r="G409" s="242"/>
      <c r="H409" s="246">
        <v>3</v>
      </c>
      <c r="I409" s="247"/>
      <c r="J409" s="242"/>
      <c r="K409" s="242"/>
      <c r="L409" s="248"/>
      <c r="M409" s="249"/>
      <c r="N409" s="250"/>
      <c r="O409" s="250"/>
      <c r="P409" s="250"/>
      <c r="Q409" s="250"/>
      <c r="R409" s="250"/>
      <c r="S409" s="250"/>
      <c r="T409" s="251"/>
      <c r="U409" s="13"/>
      <c r="V409" s="13"/>
      <c r="W409" s="13"/>
      <c r="X409" s="13"/>
      <c r="Y409" s="13"/>
      <c r="Z409" s="13"/>
      <c r="AA409" s="13"/>
      <c r="AB409" s="13"/>
      <c r="AC409" s="13"/>
      <c r="AD409" s="13"/>
      <c r="AE409" s="13"/>
      <c r="AT409" s="252" t="s">
        <v>273</v>
      </c>
      <c r="AU409" s="252" t="s">
        <v>85</v>
      </c>
      <c r="AV409" s="13" t="s">
        <v>85</v>
      </c>
      <c r="AW409" s="13" t="s">
        <v>32</v>
      </c>
      <c r="AX409" s="13" t="s">
        <v>83</v>
      </c>
      <c r="AY409" s="252" t="s">
        <v>264</v>
      </c>
    </row>
    <row r="410" s="2" customFormat="1" ht="16.5" customHeight="1">
      <c r="A410" s="39"/>
      <c r="B410" s="40"/>
      <c r="C410" s="228" t="s">
        <v>673</v>
      </c>
      <c r="D410" s="228" t="s">
        <v>266</v>
      </c>
      <c r="E410" s="229" t="s">
        <v>1742</v>
      </c>
      <c r="F410" s="230" t="s">
        <v>1743</v>
      </c>
      <c r="G410" s="231" t="s">
        <v>420</v>
      </c>
      <c r="H410" s="232">
        <v>2</v>
      </c>
      <c r="I410" s="233"/>
      <c r="J410" s="234">
        <f>ROUND(I410*H410,2)</f>
        <v>0</v>
      </c>
      <c r="K410" s="230" t="s">
        <v>1425</v>
      </c>
      <c r="L410" s="45"/>
      <c r="M410" s="235" t="s">
        <v>1</v>
      </c>
      <c r="N410" s="236" t="s">
        <v>41</v>
      </c>
      <c r="O410" s="92"/>
      <c r="P410" s="237">
        <f>O410*H410</f>
        <v>0</v>
      </c>
      <c r="Q410" s="237">
        <v>0.00055000000000000003</v>
      </c>
      <c r="R410" s="237">
        <f>Q410*H410</f>
        <v>0.0011000000000000001</v>
      </c>
      <c r="S410" s="237">
        <v>0</v>
      </c>
      <c r="T410" s="238">
        <f>S410*H410</f>
        <v>0</v>
      </c>
      <c r="U410" s="39"/>
      <c r="V410" s="39"/>
      <c r="W410" s="39"/>
      <c r="X410" s="39"/>
      <c r="Y410" s="39"/>
      <c r="Z410" s="39"/>
      <c r="AA410" s="39"/>
      <c r="AB410" s="39"/>
      <c r="AC410" s="39"/>
      <c r="AD410" s="39"/>
      <c r="AE410" s="39"/>
      <c r="AR410" s="239" t="s">
        <v>351</v>
      </c>
      <c r="AT410" s="239" t="s">
        <v>266</v>
      </c>
      <c r="AU410" s="239" t="s">
        <v>85</v>
      </c>
      <c r="AY410" s="18" t="s">
        <v>264</v>
      </c>
      <c r="BE410" s="240">
        <f>IF(N410="základní",J410,0)</f>
        <v>0</v>
      </c>
      <c r="BF410" s="240">
        <f>IF(N410="snížená",J410,0)</f>
        <v>0</v>
      </c>
      <c r="BG410" s="240">
        <f>IF(N410="zákl. přenesená",J410,0)</f>
        <v>0</v>
      </c>
      <c r="BH410" s="240">
        <f>IF(N410="sníž. přenesená",J410,0)</f>
        <v>0</v>
      </c>
      <c r="BI410" s="240">
        <f>IF(N410="nulová",J410,0)</f>
        <v>0</v>
      </c>
      <c r="BJ410" s="18" t="s">
        <v>83</v>
      </c>
      <c r="BK410" s="240">
        <f>ROUND(I410*H410,2)</f>
        <v>0</v>
      </c>
      <c r="BL410" s="18" t="s">
        <v>351</v>
      </c>
      <c r="BM410" s="239" t="s">
        <v>1744</v>
      </c>
    </row>
    <row r="411" s="2" customFormat="1">
      <c r="A411" s="39"/>
      <c r="B411" s="40"/>
      <c r="C411" s="41"/>
      <c r="D411" s="243" t="s">
        <v>339</v>
      </c>
      <c r="E411" s="41"/>
      <c r="F411" s="295" t="s">
        <v>1566</v>
      </c>
      <c r="G411" s="41"/>
      <c r="H411" s="41"/>
      <c r="I411" s="296"/>
      <c r="J411" s="41"/>
      <c r="K411" s="41"/>
      <c r="L411" s="45"/>
      <c r="M411" s="297"/>
      <c r="N411" s="298"/>
      <c r="O411" s="92"/>
      <c r="P411" s="92"/>
      <c r="Q411" s="92"/>
      <c r="R411" s="92"/>
      <c r="S411" s="92"/>
      <c r="T411" s="93"/>
      <c r="U411" s="39"/>
      <c r="V411" s="39"/>
      <c r="W411" s="39"/>
      <c r="X411" s="39"/>
      <c r="Y411" s="39"/>
      <c r="Z411" s="39"/>
      <c r="AA411" s="39"/>
      <c r="AB411" s="39"/>
      <c r="AC411" s="39"/>
      <c r="AD411" s="39"/>
      <c r="AE411" s="39"/>
      <c r="AT411" s="18" t="s">
        <v>339</v>
      </c>
      <c r="AU411" s="18" t="s">
        <v>85</v>
      </c>
    </row>
    <row r="412" s="15" customFormat="1">
      <c r="A412" s="15"/>
      <c r="B412" s="264"/>
      <c r="C412" s="265"/>
      <c r="D412" s="243" t="s">
        <v>273</v>
      </c>
      <c r="E412" s="266" t="s">
        <v>1</v>
      </c>
      <c r="F412" s="267" t="s">
        <v>1690</v>
      </c>
      <c r="G412" s="265"/>
      <c r="H412" s="266" t="s">
        <v>1</v>
      </c>
      <c r="I412" s="268"/>
      <c r="J412" s="265"/>
      <c r="K412" s="265"/>
      <c r="L412" s="269"/>
      <c r="M412" s="270"/>
      <c r="N412" s="271"/>
      <c r="O412" s="271"/>
      <c r="P412" s="271"/>
      <c r="Q412" s="271"/>
      <c r="R412" s="271"/>
      <c r="S412" s="271"/>
      <c r="T412" s="272"/>
      <c r="U412" s="15"/>
      <c r="V412" s="15"/>
      <c r="W412" s="15"/>
      <c r="X412" s="15"/>
      <c r="Y412" s="15"/>
      <c r="Z412" s="15"/>
      <c r="AA412" s="15"/>
      <c r="AB412" s="15"/>
      <c r="AC412" s="15"/>
      <c r="AD412" s="15"/>
      <c r="AE412" s="15"/>
      <c r="AT412" s="273" t="s">
        <v>273</v>
      </c>
      <c r="AU412" s="273" t="s">
        <v>85</v>
      </c>
      <c r="AV412" s="15" t="s">
        <v>83</v>
      </c>
      <c r="AW412" s="15" t="s">
        <v>32</v>
      </c>
      <c r="AX412" s="15" t="s">
        <v>76</v>
      </c>
      <c r="AY412" s="273" t="s">
        <v>264</v>
      </c>
    </row>
    <row r="413" s="13" customFormat="1">
      <c r="A413" s="13"/>
      <c r="B413" s="241"/>
      <c r="C413" s="242"/>
      <c r="D413" s="243" t="s">
        <v>273</v>
      </c>
      <c r="E413" s="244" t="s">
        <v>1</v>
      </c>
      <c r="F413" s="245" t="s">
        <v>85</v>
      </c>
      <c r="G413" s="242"/>
      <c r="H413" s="246">
        <v>2</v>
      </c>
      <c r="I413" s="247"/>
      <c r="J413" s="242"/>
      <c r="K413" s="242"/>
      <c r="L413" s="248"/>
      <c r="M413" s="249"/>
      <c r="N413" s="250"/>
      <c r="O413" s="250"/>
      <c r="P413" s="250"/>
      <c r="Q413" s="250"/>
      <c r="R413" s="250"/>
      <c r="S413" s="250"/>
      <c r="T413" s="251"/>
      <c r="U413" s="13"/>
      <c r="V413" s="13"/>
      <c r="W413" s="13"/>
      <c r="X413" s="13"/>
      <c r="Y413" s="13"/>
      <c r="Z413" s="13"/>
      <c r="AA413" s="13"/>
      <c r="AB413" s="13"/>
      <c r="AC413" s="13"/>
      <c r="AD413" s="13"/>
      <c r="AE413" s="13"/>
      <c r="AT413" s="252" t="s">
        <v>273</v>
      </c>
      <c r="AU413" s="252" t="s">
        <v>85</v>
      </c>
      <c r="AV413" s="13" t="s">
        <v>85</v>
      </c>
      <c r="AW413" s="13" t="s">
        <v>32</v>
      </c>
      <c r="AX413" s="13" t="s">
        <v>83</v>
      </c>
      <c r="AY413" s="252" t="s">
        <v>264</v>
      </c>
    </row>
    <row r="414" s="2" customFormat="1" ht="16.5" customHeight="1">
      <c r="A414" s="39"/>
      <c r="B414" s="40"/>
      <c r="C414" s="228" t="s">
        <v>677</v>
      </c>
      <c r="D414" s="228" t="s">
        <v>266</v>
      </c>
      <c r="E414" s="229" t="s">
        <v>1745</v>
      </c>
      <c r="F414" s="230" t="s">
        <v>1746</v>
      </c>
      <c r="G414" s="231" t="s">
        <v>420</v>
      </c>
      <c r="H414" s="232">
        <v>2</v>
      </c>
      <c r="I414" s="233"/>
      <c r="J414" s="234">
        <f>ROUND(I414*H414,2)</f>
        <v>0</v>
      </c>
      <c r="K414" s="230" t="s">
        <v>1425</v>
      </c>
      <c r="L414" s="45"/>
      <c r="M414" s="235" t="s">
        <v>1</v>
      </c>
      <c r="N414" s="236" t="s">
        <v>41</v>
      </c>
      <c r="O414" s="92"/>
      <c r="P414" s="237">
        <f>O414*H414</f>
        <v>0</v>
      </c>
      <c r="Q414" s="237">
        <v>0.00027999999999999998</v>
      </c>
      <c r="R414" s="237">
        <f>Q414*H414</f>
        <v>0.00055999999999999995</v>
      </c>
      <c r="S414" s="237">
        <v>0</v>
      </c>
      <c r="T414" s="238">
        <f>S414*H414</f>
        <v>0</v>
      </c>
      <c r="U414" s="39"/>
      <c r="V414" s="39"/>
      <c r="W414" s="39"/>
      <c r="X414" s="39"/>
      <c r="Y414" s="39"/>
      <c r="Z414" s="39"/>
      <c r="AA414" s="39"/>
      <c r="AB414" s="39"/>
      <c r="AC414" s="39"/>
      <c r="AD414" s="39"/>
      <c r="AE414" s="39"/>
      <c r="AR414" s="239" t="s">
        <v>351</v>
      </c>
      <c r="AT414" s="239" t="s">
        <v>266</v>
      </c>
      <c r="AU414" s="239" t="s">
        <v>85</v>
      </c>
      <c r="AY414" s="18" t="s">
        <v>264</v>
      </c>
      <c r="BE414" s="240">
        <f>IF(N414="základní",J414,0)</f>
        <v>0</v>
      </c>
      <c r="BF414" s="240">
        <f>IF(N414="snížená",J414,0)</f>
        <v>0</v>
      </c>
      <c r="BG414" s="240">
        <f>IF(N414="zákl. přenesená",J414,0)</f>
        <v>0</v>
      </c>
      <c r="BH414" s="240">
        <f>IF(N414="sníž. přenesená",J414,0)</f>
        <v>0</v>
      </c>
      <c r="BI414" s="240">
        <f>IF(N414="nulová",J414,0)</f>
        <v>0</v>
      </c>
      <c r="BJ414" s="18" t="s">
        <v>83</v>
      </c>
      <c r="BK414" s="240">
        <f>ROUND(I414*H414,2)</f>
        <v>0</v>
      </c>
      <c r="BL414" s="18" t="s">
        <v>351</v>
      </c>
      <c r="BM414" s="239" t="s">
        <v>1747</v>
      </c>
    </row>
    <row r="415" s="2" customFormat="1">
      <c r="A415" s="39"/>
      <c r="B415" s="40"/>
      <c r="C415" s="41"/>
      <c r="D415" s="243" t="s">
        <v>339</v>
      </c>
      <c r="E415" s="41"/>
      <c r="F415" s="295" t="s">
        <v>1566</v>
      </c>
      <c r="G415" s="41"/>
      <c r="H415" s="41"/>
      <c r="I415" s="296"/>
      <c r="J415" s="41"/>
      <c r="K415" s="41"/>
      <c r="L415" s="45"/>
      <c r="M415" s="297"/>
      <c r="N415" s="298"/>
      <c r="O415" s="92"/>
      <c r="P415" s="92"/>
      <c r="Q415" s="92"/>
      <c r="R415" s="92"/>
      <c r="S415" s="92"/>
      <c r="T415" s="93"/>
      <c r="U415" s="39"/>
      <c r="V415" s="39"/>
      <c r="W415" s="39"/>
      <c r="X415" s="39"/>
      <c r="Y415" s="39"/>
      <c r="Z415" s="39"/>
      <c r="AA415" s="39"/>
      <c r="AB415" s="39"/>
      <c r="AC415" s="39"/>
      <c r="AD415" s="39"/>
      <c r="AE415" s="39"/>
      <c r="AT415" s="18" t="s">
        <v>339</v>
      </c>
      <c r="AU415" s="18" t="s">
        <v>85</v>
      </c>
    </row>
    <row r="416" s="15" customFormat="1">
      <c r="A416" s="15"/>
      <c r="B416" s="264"/>
      <c r="C416" s="265"/>
      <c r="D416" s="243" t="s">
        <v>273</v>
      </c>
      <c r="E416" s="266" t="s">
        <v>1</v>
      </c>
      <c r="F416" s="267" t="s">
        <v>1731</v>
      </c>
      <c r="G416" s="265"/>
      <c r="H416" s="266" t="s">
        <v>1</v>
      </c>
      <c r="I416" s="268"/>
      <c r="J416" s="265"/>
      <c r="K416" s="265"/>
      <c r="L416" s="269"/>
      <c r="M416" s="270"/>
      <c r="N416" s="271"/>
      <c r="O416" s="271"/>
      <c r="P416" s="271"/>
      <c r="Q416" s="271"/>
      <c r="R416" s="271"/>
      <c r="S416" s="271"/>
      <c r="T416" s="272"/>
      <c r="U416" s="15"/>
      <c r="V416" s="15"/>
      <c r="W416" s="15"/>
      <c r="X416" s="15"/>
      <c r="Y416" s="15"/>
      <c r="Z416" s="15"/>
      <c r="AA416" s="15"/>
      <c r="AB416" s="15"/>
      <c r="AC416" s="15"/>
      <c r="AD416" s="15"/>
      <c r="AE416" s="15"/>
      <c r="AT416" s="273" t="s">
        <v>273</v>
      </c>
      <c r="AU416" s="273" t="s">
        <v>85</v>
      </c>
      <c r="AV416" s="15" t="s">
        <v>83</v>
      </c>
      <c r="AW416" s="15" t="s">
        <v>32</v>
      </c>
      <c r="AX416" s="15" t="s">
        <v>76</v>
      </c>
      <c r="AY416" s="273" t="s">
        <v>264</v>
      </c>
    </row>
    <row r="417" s="13" customFormat="1">
      <c r="A417" s="13"/>
      <c r="B417" s="241"/>
      <c r="C417" s="242"/>
      <c r="D417" s="243" t="s">
        <v>273</v>
      </c>
      <c r="E417" s="244" t="s">
        <v>1</v>
      </c>
      <c r="F417" s="245" t="s">
        <v>85</v>
      </c>
      <c r="G417" s="242"/>
      <c r="H417" s="246">
        <v>2</v>
      </c>
      <c r="I417" s="247"/>
      <c r="J417" s="242"/>
      <c r="K417" s="242"/>
      <c r="L417" s="248"/>
      <c r="M417" s="249"/>
      <c r="N417" s="250"/>
      <c r="O417" s="250"/>
      <c r="P417" s="250"/>
      <c r="Q417" s="250"/>
      <c r="R417" s="250"/>
      <c r="S417" s="250"/>
      <c r="T417" s="251"/>
      <c r="U417" s="13"/>
      <c r="V417" s="13"/>
      <c r="W417" s="13"/>
      <c r="X417" s="13"/>
      <c r="Y417" s="13"/>
      <c r="Z417" s="13"/>
      <c r="AA417" s="13"/>
      <c r="AB417" s="13"/>
      <c r="AC417" s="13"/>
      <c r="AD417" s="13"/>
      <c r="AE417" s="13"/>
      <c r="AT417" s="252" t="s">
        <v>273</v>
      </c>
      <c r="AU417" s="252" t="s">
        <v>85</v>
      </c>
      <c r="AV417" s="13" t="s">
        <v>85</v>
      </c>
      <c r="AW417" s="13" t="s">
        <v>32</v>
      </c>
      <c r="AX417" s="13" t="s">
        <v>83</v>
      </c>
      <c r="AY417" s="252" t="s">
        <v>264</v>
      </c>
    </row>
    <row r="418" s="2" customFormat="1" ht="16.5" customHeight="1">
      <c r="A418" s="39"/>
      <c r="B418" s="40"/>
      <c r="C418" s="228" t="s">
        <v>683</v>
      </c>
      <c r="D418" s="228" t="s">
        <v>266</v>
      </c>
      <c r="E418" s="229" t="s">
        <v>1748</v>
      </c>
      <c r="F418" s="230" t="s">
        <v>1749</v>
      </c>
      <c r="G418" s="231" t="s">
        <v>420</v>
      </c>
      <c r="H418" s="232">
        <v>4</v>
      </c>
      <c r="I418" s="233"/>
      <c r="J418" s="234">
        <f>ROUND(I418*H418,2)</f>
        <v>0</v>
      </c>
      <c r="K418" s="230" t="s">
        <v>1425</v>
      </c>
      <c r="L418" s="45"/>
      <c r="M418" s="235" t="s">
        <v>1</v>
      </c>
      <c r="N418" s="236" t="s">
        <v>41</v>
      </c>
      <c r="O418" s="92"/>
      <c r="P418" s="237">
        <f>O418*H418</f>
        <v>0</v>
      </c>
      <c r="Q418" s="237">
        <v>0.0012800000000000001</v>
      </c>
      <c r="R418" s="237">
        <f>Q418*H418</f>
        <v>0.0051200000000000004</v>
      </c>
      <c r="S418" s="237">
        <v>0</v>
      </c>
      <c r="T418" s="238">
        <f>S418*H418</f>
        <v>0</v>
      </c>
      <c r="U418" s="39"/>
      <c r="V418" s="39"/>
      <c r="W418" s="39"/>
      <c r="X418" s="39"/>
      <c r="Y418" s="39"/>
      <c r="Z418" s="39"/>
      <c r="AA418" s="39"/>
      <c r="AB418" s="39"/>
      <c r="AC418" s="39"/>
      <c r="AD418" s="39"/>
      <c r="AE418" s="39"/>
      <c r="AR418" s="239" t="s">
        <v>351</v>
      </c>
      <c r="AT418" s="239" t="s">
        <v>266</v>
      </c>
      <c r="AU418" s="239" t="s">
        <v>85</v>
      </c>
      <c r="AY418" s="18" t="s">
        <v>264</v>
      </c>
      <c r="BE418" s="240">
        <f>IF(N418="základní",J418,0)</f>
        <v>0</v>
      </c>
      <c r="BF418" s="240">
        <f>IF(N418="snížená",J418,0)</f>
        <v>0</v>
      </c>
      <c r="BG418" s="240">
        <f>IF(N418="zákl. přenesená",J418,0)</f>
        <v>0</v>
      </c>
      <c r="BH418" s="240">
        <f>IF(N418="sníž. přenesená",J418,0)</f>
        <v>0</v>
      </c>
      <c r="BI418" s="240">
        <f>IF(N418="nulová",J418,0)</f>
        <v>0</v>
      </c>
      <c r="BJ418" s="18" t="s">
        <v>83</v>
      </c>
      <c r="BK418" s="240">
        <f>ROUND(I418*H418,2)</f>
        <v>0</v>
      </c>
      <c r="BL418" s="18" t="s">
        <v>351</v>
      </c>
      <c r="BM418" s="239" t="s">
        <v>1750</v>
      </c>
    </row>
    <row r="419" s="2" customFormat="1">
      <c r="A419" s="39"/>
      <c r="B419" s="40"/>
      <c r="C419" s="41"/>
      <c r="D419" s="243" t="s">
        <v>339</v>
      </c>
      <c r="E419" s="41"/>
      <c r="F419" s="295" t="s">
        <v>1751</v>
      </c>
      <c r="G419" s="41"/>
      <c r="H419" s="41"/>
      <c r="I419" s="296"/>
      <c r="J419" s="41"/>
      <c r="K419" s="41"/>
      <c r="L419" s="45"/>
      <c r="M419" s="297"/>
      <c r="N419" s="298"/>
      <c r="O419" s="92"/>
      <c r="P419" s="92"/>
      <c r="Q419" s="92"/>
      <c r="R419" s="92"/>
      <c r="S419" s="92"/>
      <c r="T419" s="93"/>
      <c r="U419" s="39"/>
      <c r="V419" s="39"/>
      <c r="W419" s="39"/>
      <c r="X419" s="39"/>
      <c r="Y419" s="39"/>
      <c r="Z419" s="39"/>
      <c r="AA419" s="39"/>
      <c r="AB419" s="39"/>
      <c r="AC419" s="39"/>
      <c r="AD419" s="39"/>
      <c r="AE419" s="39"/>
      <c r="AT419" s="18" t="s">
        <v>339</v>
      </c>
      <c r="AU419" s="18" t="s">
        <v>85</v>
      </c>
    </row>
    <row r="420" s="13" customFormat="1">
      <c r="A420" s="13"/>
      <c r="B420" s="241"/>
      <c r="C420" s="242"/>
      <c r="D420" s="243" t="s">
        <v>273</v>
      </c>
      <c r="E420" s="244" t="s">
        <v>1</v>
      </c>
      <c r="F420" s="245" t="s">
        <v>271</v>
      </c>
      <c r="G420" s="242"/>
      <c r="H420" s="246">
        <v>4</v>
      </c>
      <c r="I420" s="247"/>
      <c r="J420" s="242"/>
      <c r="K420" s="242"/>
      <c r="L420" s="248"/>
      <c r="M420" s="249"/>
      <c r="N420" s="250"/>
      <c r="O420" s="250"/>
      <c r="P420" s="250"/>
      <c r="Q420" s="250"/>
      <c r="R420" s="250"/>
      <c r="S420" s="250"/>
      <c r="T420" s="251"/>
      <c r="U420" s="13"/>
      <c r="V420" s="13"/>
      <c r="W420" s="13"/>
      <c r="X420" s="13"/>
      <c r="Y420" s="13"/>
      <c r="Z420" s="13"/>
      <c r="AA420" s="13"/>
      <c r="AB420" s="13"/>
      <c r="AC420" s="13"/>
      <c r="AD420" s="13"/>
      <c r="AE420" s="13"/>
      <c r="AT420" s="252" t="s">
        <v>273</v>
      </c>
      <c r="AU420" s="252" t="s">
        <v>85</v>
      </c>
      <c r="AV420" s="13" t="s">
        <v>85</v>
      </c>
      <c r="AW420" s="13" t="s">
        <v>32</v>
      </c>
      <c r="AX420" s="13" t="s">
        <v>83</v>
      </c>
      <c r="AY420" s="252" t="s">
        <v>264</v>
      </c>
    </row>
    <row r="421" s="2" customFormat="1" ht="16.5" customHeight="1">
      <c r="A421" s="39"/>
      <c r="B421" s="40"/>
      <c r="C421" s="228" t="s">
        <v>687</v>
      </c>
      <c r="D421" s="228" t="s">
        <v>266</v>
      </c>
      <c r="E421" s="229" t="s">
        <v>1752</v>
      </c>
      <c r="F421" s="230" t="s">
        <v>1753</v>
      </c>
      <c r="G421" s="231" t="s">
        <v>354</v>
      </c>
      <c r="H421" s="232">
        <v>0.20499999999999999</v>
      </c>
      <c r="I421" s="233"/>
      <c r="J421" s="234">
        <f>ROUND(I421*H421,2)</f>
        <v>0</v>
      </c>
      <c r="K421" s="230" t="s">
        <v>1425</v>
      </c>
      <c r="L421" s="45"/>
      <c r="M421" s="235" t="s">
        <v>1</v>
      </c>
      <c r="N421" s="236" t="s">
        <v>41</v>
      </c>
      <c r="O421" s="92"/>
      <c r="P421" s="237">
        <f>O421*H421</f>
        <v>0</v>
      </c>
      <c r="Q421" s="237">
        <v>0</v>
      </c>
      <c r="R421" s="237">
        <f>Q421*H421</f>
        <v>0</v>
      </c>
      <c r="S421" s="237">
        <v>0</v>
      </c>
      <c r="T421" s="238">
        <f>S421*H421</f>
        <v>0</v>
      </c>
      <c r="U421" s="39"/>
      <c r="V421" s="39"/>
      <c r="W421" s="39"/>
      <c r="X421" s="39"/>
      <c r="Y421" s="39"/>
      <c r="Z421" s="39"/>
      <c r="AA421" s="39"/>
      <c r="AB421" s="39"/>
      <c r="AC421" s="39"/>
      <c r="AD421" s="39"/>
      <c r="AE421" s="39"/>
      <c r="AR421" s="239" t="s">
        <v>351</v>
      </c>
      <c r="AT421" s="239" t="s">
        <v>266</v>
      </c>
      <c r="AU421" s="239" t="s">
        <v>85</v>
      </c>
      <c r="AY421" s="18" t="s">
        <v>264</v>
      </c>
      <c r="BE421" s="240">
        <f>IF(N421="základní",J421,0)</f>
        <v>0</v>
      </c>
      <c r="BF421" s="240">
        <f>IF(N421="snížená",J421,0)</f>
        <v>0</v>
      </c>
      <c r="BG421" s="240">
        <f>IF(N421="zákl. přenesená",J421,0)</f>
        <v>0</v>
      </c>
      <c r="BH421" s="240">
        <f>IF(N421="sníž. přenesená",J421,0)</f>
        <v>0</v>
      </c>
      <c r="BI421" s="240">
        <f>IF(N421="nulová",J421,0)</f>
        <v>0</v>
      </c>
      <c r="BJ421" s="18" t="s">
        <v>83</v>
      </c>
      <c r="BK421" s="240">
        <f>ROUND(I421*H421,2)</f>
        <v>0</v>
      </c>
      <c r="BL421" s="18" t="s">
        <v>351</v>
      </c>
      <c r="BM421" s="239" t="s">
        <v>1754</v>
      </c>
    </row>
    <row r="422" s="12" customFormat="1" ht="22.8" customHeight="1">
      <c r="A422" s="12"/>
      <c r="B422" s="212"/>
      <c r="C422" s="213"/>
      <c r="D422" s="214" t="s">
        <v>75</v>
      </c>
      <c r="E422" s="226" t="s">
        <v>1755</v>
      </c>
      <c r="F422" s="226" t="s">
        <v>1756</v>
      </c>
      <c r="G422" s="213"/>
      <c r="H422" s="213"/>
      <c r="I422" s="216"/>
      <c r="J422" s="227">
        <f>BK422</f>
        <v>0</v>
      </c>
      <c r="K422" s="213"/>
      <c r="L422" s="218"/>
      <c r="M422" s="219"/>
      <c r="N422" s="220"/>
      <c r="O422" s="220"/>
      <c r="P422" s="221">
        <f>SUM(P423:P441)</f>
        <v>0</v>
      </c>
      <c r="Q422" s="220"/>
      <c r="R422" s="221">
        <f>SUM(R423:R441)</f>
        <v>0.10369999999999999</v>
      </c>
      <c r="S422" s="220"/>
      <c r="T422" s="222">
        <f>SUM(T423:T441)</f>
        <v>0</v>
      </c>
      <c r="U422" s="12"/>
      <c r="V422" s="12"/>
      <c r="W422" s="12"/>
      <c r="X422" s="12"/>
      <c r="Y422" s="12"/>
      <c r="Z422" s="12"/>
      <c r="AA422" s="12"/>
      <c r="AB422" s="12"/>
      <c r="AC422" s="12"/>
      <c r="AD422" s="12"/>
      <c r="AE422" s="12"/>
      <c r="AR422" s="223" t="s">
        <v>85</v>
      </c>
      <c r="AT422" s="224" t="s">
        <v>75</v>
      </c>
      <c r="AU422" s="224" t="s">
        <v>83</v>
      </c>
      <c r="AY422" s="223" t="s">
        <v>264</v>
      </c>
      <c r="BK422" s="225">
        <f>SUM(BK423:BK441)</f>
        <v>0</v>
      </c>
    </row>
    <row r="423" s="2" customFormat="1" ht="16.5" customHeight="1">
      <c r="A423" s="39"/>
      <c r="B423" s="40"/>
      <c r="C423" s="228" t="s">
        <v>691</v>
      </c>
      <c r="D423" s="228" t="s">
        <v>266</v>
      </c>
      <c r="E423" s="229" t="s">
        <v>1757</v>
      </c>
      <c r="F423" s="230" t="s">
        <v>1758</v>
      </c>
      <c r="G423" s="231" t="s">
        <v>1666</v>
      </c>
      <c r="H423" s="232">
        <v>3</v>
      </c>
      <c r="I423" s="233"/>
      <c r="J423" s="234">
        <f>ROUND(I423*H423,2)</f>
        <v>0</v>
      </c>
      <c r="K423" s="230" t="s">
        <v>1425</v>
      </c>
      <c r="L423" s="45"/>
      <c r="M423" s="235" t="s">
        <v>1</v>
      </c>
      <c r="N423" s="236" t="s">
        <v>41</v>
      </c>
      <c r="O423" s="92"/>
      <c r="P423" s="237">
        <f>O423*H423</f>
        <v>0</v>
      </c>
      <c r="Q423" s="237">
        <v>0.0117</v>
      </c>
      <c r="R423" s="237">
        <f>Q423*H423</f>
        <v>0.035099999999999999</v>
      </c>
      <c r="S423" s="237">
        <v>0</v>
      </c>
      <c r="T423" s="238">
        <f>S423*H423</f>
        <v>0</v>
      </c>
      <c r="U423" s="39"/>
      <c r="V423" s="39"/>
      <c r="W423" s="39"/>
      <c r="X423" s="39"/>
      <c r="Y423" s="39"/>
      <c r="Z423" s="39"/>
      <c r="AA423" s="39"/>
      <c r="AB423" s="39"/>
      <c r="AC423" s="39"/>
      <c r="AD423" s="39"/>
      <c r="AE423" s="39"/>
      <c r="AR423" s="239" t="s">
        <v>351</v>
      </c>
      <c r="AT423" s="239" t="s">
        <v>266</v>
      </c>
      <c r="AU423" s="239" t="s">
        <v>85</v>
      </c>
      <c r="AY423" s="18" t="s">
        <v>264</v>
      </c>
      <c r="BE423" s="240">
        <f>IF(N423="základní",J423,0)</f>
        <v>0</v>
      </c>
      <c r="BF423" s="240">
        <f>IF(N423="snížená",J423,0)</f>
        <v>0</v>
      </c>
      <c r="BG423" s="240">
        <f>IF(N423="zákl. přenesená",J423,0)</f>
        <v>0</v>
      </c>
      <c r="BH423" s="240">
        <f>IF(N423="sníž. přenesená",J423,0)</f>
        <v>0</v>
      </c>
      <c r="BI423" s="240">
        <f>IF(N423="nulová",J423,0)</f>
        <v>0</v>
      </c>
      <c r="BJ423" s="18" t="s">
        <v>83</v>
      </c>
      <c r="BK423" s="240">
        <f>ROUND(I423*H423,2)</f>
        <v>0</v>
      </c>
      <c r="BL423" s="18" t="s">
        <v>351</v>
      </c>
      <c r="BM423" s="239" t="s">
        <v>1759</v>
      </c>
    </row>
    <row r="424" s="2" customFormat="1">
      <c r="A424" s="39"/>
      <c r="B424" s="40"/>
      <c r="C424" s="41"/>
      <c r="D424" s="243" t="s">
        <v>339</v>
      </c>
      <c r="E424" s="41"/>
      <c r="F424" s="295" t="s">
        <v>1566</v>
      </c>
      <c r="G424" s="41"/>
      <c r="H424" s="41"/>
      <c r="I424" s="296"/>
      <c r="J424" s="41"/>
      <c r="K424" s="41"/>
      <c r="L424" s="45"/>
      <c r="M424" s="297"/>
      <c r="N424" s="298"/>
      <c r="O424" s="92"/>
      <c r="P424" s="92"/>
      <c r="Q424" s="92"/>
      <c r="R424" s="92"/>
      <c r="S424" s="92"/>
      <c r="T424" s="93"/>
      <c r="U424" s="39"/>
      <c r="V424" s="39"/>
      <c r="W424" s="39"/>
      <c r="X424" s="39"/>
      <c r="Y424" s="39"/>
      <c r="Z424" s="39"/>
      <c r="AA424" s="39"/>
      <c r="AB424" s="39"/>
      <c r="AC424" s="39"/>
      <c r="AD424" s="39"/>
      <c r="AE424" s="39"/>
      <c r="AT424" s="18" t="s">
        <v>339</v>
      </c>
      <c r="AU424" s="18" t="s">
        <v>85</v>
      </c>
    </row>
    <row r="425" s="15" customFormat="1">
      <c r="A425" s="15"/>
      <c r="B425" s="264"/>
      <c r="C425" s="265"/>
      <c r="D425" s="243" t="s">
        <v>273</v>
      </c>
      <c r="E425" s="266" t="s">
        <v>1</v>
      </c>
      <c r="F425" s="267" t="s">
        <v>1677</v>
      </c>
      <c r="G425" s="265"/>
      <c r="H425" s="266" t="s">
        <v>1</v>
      </c>
      <c r="I425" s="268"/>
      <c r="J425" s="265"/>
      <c r="K425" s="265"/>
      <c r="L425" s="269"/>
      <c r="M425" s="270"/>
      <c r="N425" s="271"/>
      <c r="O425" s="271"/>
      <c r="P425" s="271"/>
      <c r="Q425" s="271"/>
      <c r="R425" s="271"/>
      <c r="S425" s="271"/>
      <c r="T425" s="272"/>
      <c r="U425" s="15"/>
      <c r="V425" s="15"/>
      <c r="W425" s="15"/>
      <c r="X425" s="15"/>
      <c r="Y425" s="15"/>
      <c r="Z425" s="15"/>
      <c r="AA425" s="15"/>
      <c r="AB425" s="15"/>
      <c r="AC425" s="15"/>
      <c r="AD425" s="15"/>
      <c r="AE425" s="15"/>
      <c r="AT425" s="273" t="s">
        <v>273</v>
      </c>
      <c r="AU425" s="273" t="s">
        <v>85</v>
      </c>
      <c r="AV425" s="15" t="s">
        <v>83</v>
      </c>
      <c r="AW425" s="15" t="s">
        <v>32</v>
      </c>
      <c r="AX425" s="15" t="s">
        <v>76</v>
      </c>
      <c r="AY425" s="273" t="s">
        <v>264</v>
      </c>
    </row>
    <row r="426" s="13" customFormat="1">
      <c r="A426" s="13"/>
      <c r="B426" s="241"/>
      <c r="C426" s="242"/>
      <c r="D426" s="243" t="s">
        <v>273</v>
      </c>
      <c r="E426" s="244" t="s">
        <v>1</v>
      </c>
      <c r="F426" s="245" t="s">
        <v>85</v>
      </c>
      <c r="G426" s="242"/>
      <c r="H426" s="246">
        <v>2</v>
      </c>
      <c r="I426" s="247"/>
      <c r="J426" s="242"/>
      <c r="K426" s="242"/>
      <c r="L426" s="248"/>
      <c r="M426" s="249"/>
      <c r="N426" s="250"/>
      <c r="O426" s="250"/>
      <c r="P426" s="250"/>
      <c r="Q426" s="250"/>
      <c r="R426" s="250"/>
      <c r="S426" s="250"/>
      <c r="T426" s="251"/>
      <c r="U426" s="13"/>
      <c r="V426" s="13"/>
      <c r="W426" s="13"/>
      <c r="X426" s="13"/>
      <c r="Y426" s="13"/>
      <c r="Z426" s="13"/>
      <c r="AA426" s="13"/>
      <c r="AB426" s="13"/>
      <c r="AC426" s="13"/>
      <c r="AD426" s="13"/>
      <c r="AE426" s="13"/>
      <c r="AT426" s="252" t="s">
        <v>273</v>
      </c>
      <c r="AU426" s="252" t="s">
        <v>85</v>
      </c>
      <c r="AV426" s="13" t="s">
        <v>85</v>
      </c>
      <c r="AW426" s="13" t="s">
        <v>32</v>
      </c>
      <c r="AX426" s="13" t="s">
        <v>76</v>
      </c>
      <c r="AY426" s="252" t="s">
        <v>264</v>
      </c>
    </row>
    <row r="427" s="15" customFormat="1">
      <c r="A427" s="15"/>
      <c r="B427" s="264"/>
      <c r="C427" s="265"/>
      <c r="D427" s="243" t="s">
        <v>273</v>
      </c>
      <c r="E427" s="266" t="s">
        <v>1</v>
      </c>
      <c r="F427" s="267" t="s">
        <v>1567</v>
      </c>
      <c r="G427" s="265"/>
      <c r="H427" s="266" t="s">
        <v>1</v>
      </c>
      <c r="I427" s="268"/>
      <c r="J427" s="265"/>
      <c r="K427" s="265"/>
      <c r="L427" s="269"/>
      <c r="M427" s="270"/>
      <c r="N427" s="271"/>
      <c r="O427" s="271"/>
      <c r="P427" s="271"/>
      <c r="Q427" s="271"/>
      <c r="R427" s="271"/>
      <c r="S427" s="271"/>
      <c r="T427" s="272"/>
      <c r="U427" s="15"/>
      <c r="V427" s="15"/>
      <c r="W427" s="15"/>
      <c r="X427" s="15"/>
      <c r="Y427" s="15"/>
      <c r="Z427" s="15"/>
      <c r="AA427" s="15"/>
      <c r="AB427" s="15"/>
      <c r="AC427" s="15"/>
      <c r="AD427" s="15"/>
      <c r="AE427" s="15"/>
      <c r="AT427" s="273" t="s">
        <v>273</v>
      </c>
      <c r="AU427" s="273" t="s">
        <v>85</v>
      </c>
      <c r="AV427" s="15" t="s">
        <v>83</v>
      </c>
      <c r="AW427" s="15" t="s">
        <v>32</v>
      </c>
      <c r="AX427" s="15" t="s">
        <v>76</v>
      </c>
      <c r="AY427" s="273" t="s">
        <v>264</v>
      </c>
    </row>
    <row r="428" s="13" customFormat="1">
      <c r="A428" s="13"/>
      <c r="B428" s="241"/>
      <c r="C428" s="242"/>
      <c r="D428" s="243" t="s">
        <v>273</v>
      </c>
      <c r="E428" s="244" t="s">
        <v>1</v>
      </c>
      <c r="F428" s="245" t="s">
        <v>83</v>
      </c>
      <c r="G428" s="242"/>
      <c r="H428" s="246">
        <v>1</v>
      </c>
      <c r="I428" s="247"/>
      <c r="J428" s="242"/>
      <c r="K428" s="242"/>
      <c r="L428" s="248"/>
      <c r="M428" s="249"/>
      <c r="N428" s="250"/>
      <c r="O428" s="250"/>
      <c r="P428" s="250"/>
      <c r="Q428" s="250"/>
      <c r="R428" s="250"/>
      <c r="S428" s="250"/>
      <c r="T428" s="251"/>
      <c r="U428" s="13"/>
      <c r="V428" s="13"/>
      <c r="W428" s="13"/>
      <c r="X428" s="13"/>
      <c r="Y428" s="13"/>
      <c r="Z428" s="13"/>
      <c r="AA428" s="13"/>
      <c r="AB428" s="13"/>
      <c r="AC428" s="13"/>
      <c r="AD428" s="13"/>
      <c r="AE428" s="13"/>
      <c r="AT428" s="252" t="s">
        <v>273</v>
      </c>
      <c r="AU428" s="252" t="s">
        <v>85</v>
      </c>
      <c r="AV428" s="13" t="s">
        <v>85</v>
      </c>
      <c r="AW428" s="13" t="s">
        <v>32</v>
      </c>
      <c r="AX428" s="13" t="s">
        <v>76</v>
      </c>
      <c r="AY428" s="252" t="s">
        <v>264</v>
      </c>
    </row>
    <row r="429" s="14" customFormat="1">
      <c r="A429" s="14"/>
      <c r="B429" s="253"/>
      <c r="C429" s="254"/>
      <c r="D429" s="243" t="s">
        <v>273</v>
      </c>
      <c r="E429" s="255" t="s">
        <v>1</v>
      </c>
      <c r="F429" s="256" t="s">
        <v>275</v>
      </c>
      <c r="G429" s="254"/>
      <c r="H429" s="257">
        <v>3</v>
      </c>
      <c r="I429" s="258"/>
      <c r="J429" s="254"/>
      <c r="K429" s="254"/>
      <c r="L429" s="259"/>
      <c r="M429" s="260"/>
      <c r="N429" s="261"/>
      <c r="O429" s="261"/>
      <c r="P429" s="261"/>
      <c r="Q429" s="261"/>
      <c r="R429" s="261"/>
      <c r="S429" s="261"/>
      <c r="T429" s="262"/>
      <c r="U429" s="14"/>
      <c r="V429" s="14"/>
      <c r="W429" s="14"/>
      <c r="X429" s="14"/>
      <c r="Y429" s="14"/>
      <c r="Z429" s="14"/>
      <c r="AA429" s="14"/>
      <c r="AB429" s="14"/>
      <c r="AC429" s="14"/>
      <c r="AD429" s="14"/>
      <c r="AE429" s="14"/>
      <c r="AT429" s="263" t="s">
        <v>273</v>
      </c>
      <c r="AU429" s="263" t="s">
        <v>85</v>
      </c>
      <c r="AV429" s="14" t="s">
        <v>271</v>
      </c>
      <c r="AW429" s="14" t="s">
        <v>32</v>
      </c>
      <c r="AX429" s="14" t="s">
        <v>83</v>
      </c>
      <c r="AY429" s="263" t="s">
        <v>264</v>
      </c>
    </row>
    <row r="430" s="2" customFormat="1" ht="21.75" customHeight="1">
      <c r="A430" s="39"/>
      <c r="B430" s="40"/>
      <c r="C430" s="228" t="s">
        <v>695</v>
      </c>
      <c r="D430" s="228" t="s">
        <v>266</v>
      </c>
      <c r="E430" s="229" t="s">
        <v>1760</v>
      </c>
      <c r="F430" s="230" t="s">
        <v>1761</v>
      </c>
      <c r="G430" s="231" t="s">
        <v>1666</v>
      </c>
      <c r="H430" s="232">
        <v>2</v>
      </c>
      <c r="I430" s="233"/>
      <c r="J430" s="234">
        <f>ROUND(I430*H430,2)</f>
        <v>0</v>
      </c>
      <c r="K430" s="230" t="s">
        <v>1425</v>
      </c>
      <c r="L430" s="45"/>
      <c r="M430" s="235" t="s">
        <v>1</v>
      </c>
      <c r="N430" s="236" t="s">
        <v>41</v>
      </c>
      <c r="O430" s="92"/>
      <c r="P430" s="237">
        <f>O430*H430</f>
        <v>0</v>
      </c>
      <c r="Q430" s="237">
        <v>0.016650000000000002</v>
      </c>
      <c r="R430" s="237">
        <f>Q430*H430</f>
        <v>0.033300000000000003</v>
      </c>
      <c r="S430" s="237">
        <v>0</v>
      </c>
      <c r="T430" s="238">
        <f>S430*H430</f>
        <v>0</v>
      </c>
      <c r="U430" s="39"/>
      <c r="V430" s="39"/>
      <c r="W430" s="39"/>
      <c r="X430" s="39"/>
      <c r="Y430" s="39"/>
      <c r="Z430" s="39"/>
      <c r="AA430" s="39"/>
      <c r="AB430" s="39"/>
      <c r="AC430" s="39"/>
      <c r="AD430" s="39"/>
      <c r="AE430" s="39"/>
      <c r="AR430" s="239" t="s">
        <v>351</v>
      </c>
      <c r="AT430" s="239" t="s">
        <v>266</v>
      </c>
      <c r="AU430" s="239" t="s">
        <v>85</v>
      </c>
      <c r="AY430" s="18" t="s">
        <v>264</v>
      </c>
      <c r="BE430" s="240">
        <f>IF(N430="základní",J430,0)</f>
        <v>0</v>
      </c>
      <c r="BF430" s="240">
        <f>IF(N430="snížená",J430,0)</f>
        <v>0</v>
      </c>
      <c r="BG430" s="240">
        <f>IF(N430="zákl. přenesená",J430,0)</f>
        <v>0</v>
      </c>
      <c r="BH430" s="240">
        <f>IF(N430="sníž. přenesená",J430,0)</f>
        <v>0</v>
      </c>
      <c r="BI430" s="240">
        <f>IF(N430="nulová",J430,0)</f>
        <v>0</v>
      </c>
      <c r="BJ430" s="18" t="s">
        <v>83</v>
      </c>
      <c r="BK430" s="240">
        <f>ROUND(I430*H430,2)</f>
        <v>0</v>
      </c>
      <c r="BL430" s="18" t="s">
        <v>351</v>
      </c>
      <c r="BM430" s="239" t="s">
        <v>1762</v>
      </c>
    </row>
    <row r="431" s="2" customFormat="1">
      <c r="A431" s="39"/>
      <c r="B431" s="40"/>
      <c r="C431" s="41"/>
      <c r="D431" s="243" t="s">
        <v>339</v>
      </c>
      <c r="E431" s="41"/>
      <c r="F431" s="295" t="s">
        <v>1763</v>
      </c>
      <c r="G431" s="41"/>
      <c r="H431" s="41"/>
      <c r="I431" s="296"/>
      <c r="J431" s="41"/>
      <c r="K431" s="41"/>
      <c r="L431" s="45"/>
      <c r="M431" s="297"/>
      <c r="N431" s="298"/>
      <c r="O431" s="92"/>
      <c r="P431" s="92"/>
      <c r="Q431" s="92"/>
      <c r="R431" s="92"/>
      <c r="S431" s="92"/>
      <c r="T431" s="93"/>
      <c r="U431" s="39"/>
      <c r="V431" s="39"/>
      <c r="W431" s="39"/>
      <c r="X431" s="39"/>
      <c r="Y431" s="39"/>
      <c r="Z431" s="39"/>
      <c r="AA431" s="39"/>
      <c r="AB431" s="39"/>
      <c r="AC431" s="39"/>
      <c r="AD431" s="39"/>
      <c r="AE431" s="39"/>
      <c r="AT431" s="18" t="s">
        <v>339</v>
      </c>
      <c r="AU431" s="18" t="s">
        <v>85</v>
      </c>
    </row>
    <row r="432" s="15" customFormat="1">
      <c r="A432" s="15"/>
      <c r="B432" s="264"/>
      <c r="C432" s="265"/>
      <c r="D432" s="243" t="s">
        <v>273</v>
      </c>
      <c r="E432" s="266" t="s">
        <v>1</v>
      </c>
      <c r="F432" s="267" t="s">
        <v>1676</v>
      </c>
      <c r="G432" s="265"/>
      <c r="H432" s="266" t="s">
        <v>1</v>
      </c>
      <c r="I432" s="268"/>
      <c r="J432" s="265"/>
      <c r="K432" s="265"/>
      <c r="L432" s="269"/>
      <c r="M432" s="270"/>
      <c r="N432" s="271"/>
      <c r="O432" s="271"/>
      <c r="P432" s="271"/>
      <c r="Q432" s="271"/>
      <c r="R432" s="271"/>
      <c r="S432" s="271"/>
      <c r="T432" s="272"/>
      <c r="U432" s="15"/>
      <c r="V432" s="15"/>
      <c r="W432" s="15"/>
      <c r="X432" s="15"/>
      <c r="Y432" s="15"/>
      <c r="Z432" s="15"/>
      <c r="AA432" s="15"/>
      <c r="AB432" s="15"/>
      <c r="AC432" s="15"/>
      <c r="AD432" s="15"/>
      <c r="AE432" s="15"/>
      <c r="AT432" s="273" t="s">
        <v>273</v>
      </c>
      <c r="AU432" s="273" t="s">
        <v>85</v>
      </c>
      <c r="AV432" s="15" t="s">
        <v>83</v>
      </c>
      <c r="AW432" s="15" t="s">
        <v>32</v>
      </c>
      <c r="AX432" s="15" t="s">
        <v>76</v>
      </c>
      <c r="AY432" s="273" t="s">
        <v>264</v>
      </c>
    </row>
    <row r="433" s="13" customFormat="1">
      <c r="A433" s="13"/>
      <c r="B433" s="241"/>
      <c r="C433" s="242"/>
      <c r="D433" s="243" t="s">
        <v>273</v>
      </c>
      <c r="E433" s="244" t="s">
        <v>1</v>
      </c>
      <c r="F433" s="245" t="s">
        <v>83</v>
      </c>
      <c r="G433" s="242"/>
      <c r="H433" s="246">
        <v>1</v>
      </c>
      <c r="I433" s="247"/>
      <c r="J433" s="242"/>
      <c r="K433" s="242"/>
      <c r="L433" s="248"/>
      <c r="M433" s="249"/>
      <c r="N433" s="250"/>
      <c r="O433" s="250"/>
      <c r="P433" s="250"/>
      <c r="Q433" s="250"/>
      <c r="R433" s="250"/>
      <c r="S433" s="250"/>
      <c r="T433" s="251"/>
      <c r="U433" s="13"/>
      <c r="V433" s="13"/>
      <c r="W433" s="13"/>
      <c r="X433" s="13"/>
      <c r="Y433" s="13"/>
      <c r="Z433" s="13"/>
      <c r="AA433" s="13"/>
      <c r="AB433" s="13"/>
      <c r="AC433" s="13"/>
      <c r="AD433" s="13"/>
      <c r="AE433" s="13"/>
      <c r="AT433" s="252" t="s">
        <v>273</v>
      </c>
      <c r="AU433" s="252" t="s">
        <v>85</v>
      </c>
      <c r="AV433" s="13" t="s">
        <v>85</v>
      </c>
      <c r="AW433" s="13" t="s">
        <v>32</v>
      </c>
      <c r="AX433" s="13" t="s">
        <v>76</v>
      </c>
      <c r="AY433" s="252" t="s">
        <v>264</v>
      </c>
    </row>
    <row r="434" s="15" customFormat="1">
      <c r="A434" s="15"/>
      <c r="B434" s="264"/>
      <c r="C434" s="265"/>
      <c r="D434" s="243" t="s">
        <v>273</v>
      </c>
      <c r="E434" s="266" t="s">
        <v>1</v>
      </c>
      <c r="F434" s="267" t="s">
        <v>1724</v>
      </c>
      <c r="G434" s="265"/>
      <c r="H434" s="266" t="s">
        <v>1</v>
      </c>
      <c r="I434" s="268"/>
      <c r="J434" s="265"/>
      <c r="K434" s="265"/>
      <c r="L434" s="269"/>
      <c r="M434" s="270"/>
      <c r="N434" s="271"/>
      <c r="O434" s="271"/>
      <c r="P434" s="271"/>
      <c r="Q434" s="271"/>
      <c r="R434" s="271"/>
      <c r="S434" s="271"/>
      <c r="T434" s="272"/>
      <c r="U434" s="15"/>
      <c r="V434" s="15"/>
      <c r="W434" s="15"/>
      <c r="X434" s="15"/>
      <c r="Y434" s="15"/>
      <c r="Z434" s="15"/>
      <c r="AA434" s="15"/>
      <c r="AB434" s="15"/>
      <c r="AC434" s="15"/>
      <c r="AD434" s="15"/>
      <c r="AE434" s="15"/>
      <c r="AT434" s="273" t="s">
        <v>273</v>
      </c>
      <c r="AU434" s="273" t="s">
        <v>85</v>
      </c>
      <c r="AV434" s="15" t="s">
        <v>83</v>
      </c>
      <c r="AW434" s="15" t="s">
        <v>32</v>
      </c>
      <c r="AX434" s="15" t="s">
        <v>76</v>
      </c>
      <c r="AY434" s="273" t="s">
        <v>264</v>
      </c>
    </row>
    <row r="435" s="13" customFormat="1">
      <c r="A435" s="13"/>
      <c r="B435" s="241"/>
      <c r="C435" s="242"/>
      <c r="D435" s="243" t="s">
        <v>273</v>
      </c>
      <c r="E435" s="244" t="s">
        <v>1</v>
      </c>
      <c r="F435" s="245" t="s">
        <v>83</v>
      </c>
      <c r="G435" s="242"/>
      <c r="H435" s="246">
        <v>1</v>
      </c>
      <c r="I435" s="247"/>
      <c r="J435" s="242"/>
      <c r="K435" s="242"/>
      <c r="L435" s="248"/>
      <c r="M435" s="249"/>
      <c r="N435" s="250"/>
      <c r="O435" s="250"/>
      <c r="P435" s="250"/>
      <c r="Q435" s="250"/>
      <c r="R435" s="250"/>
      <c r="S435" s="250"/>
      <c r="T435" s="251"/>
      <c r="U435" s="13"/>
      <c r="V435" s="13"/>
      <c r="W435" s="13"/>
      <c r="X435" s="13"/>
      <c r="Y435" s="13"/>
      <c r="Z435" s="13"/>
      <c r="AA435" s="13"/>
      <c r="AB435" s="13"/>
      <c r="AC435" s="13"/>
      <c r="AD435" s="13"/>
      <c r="AE435" s="13"/>
      <c r="AT435" s="252" t="s">
        <v>273</v>
      </c>
      <c r="AU435" s="252" t="s">
        <v>85</v>
      </c>
      <c r="AV435" s="13" t="s">
        <v>85</v>
      </c>
      <c r="AW435" s="13" t="s">
        <v>32</v>
      </c>
      <c r="AX435" s="13" t="s">
        <v>76</v>
      </c>
      <c r="AY435" s="252" t="s">
        <v>264</v>
      </c>
    </row>
    <row r="436" s="14" customFormat="1">
      <c r="A436" s="14"/>
      <c r="B436" s="253"/>
      <c r="C436" s="254"/>
      <c r="D436" s="243" t="s">
        <v>273</v>
      </c>
      <c r="E436" s="255" t="s">
        <v>1</v>
      </c>
      <c r="F436" s="256" t="s">
        <v>275</v>
      </c>
      <c r="G436" s="254"/>
      <c r="H436" s="257">
        <v>2</v>
      </c>
      <c r="I436" s="258"/>
      <c r="J436" s="254"/>
      <c r="K436" s="254"/>
      <c r="L436" s="259"/>
      <c r="M436" s="260"/>
      <c r="N436" s="261"/>
      <c r="O436" s="261"/>
      <c r="P436" s="261"/>
      <c r="Q436" s="261"/>
      <c r="R436" s="261"/>
      <c r="S436" s="261"/>
      <c r="T436" s="262"/>
      <c r="U436" s="14"/>
      <c r="V436" s="14"/>
      <c r="W436" s="14"/>
      <c r="X436" s="14"/>
      <c r="Y436" s="14"/>
      <c r="Z436" s="14"/>
      <c r="AA436" s="14"/>
      <c r="AB436" s="14"/>
      <c r="AC436" s="14"/>
      <c r="AD436" s="14"/>
      <c r="AE436" s="14"/>
      <c r="AT436" s="263" t="s">
        <v>273</v>
      </c>
      <c r="AU436" s="263" t="s">
        <v>85</v>
      </c>
      <c r="AV436" s="14" t="s">
        <v>271</v>
      </c>
      <c r="AW436" s="14" t="s">
        <v>32</v>
      </c>
      <c r="AX436" s="14" t="s">
        <v>83</v>
      </c>
      <c r="AY436" s="263" t="s">
        <v>264</v>
      </c>
    </row>
    <row r="437" s="2" customFormat="1" ht="21.75" customHeight="1">
      <c r="A437" s="39"/>
      <c r="B437" s="40"/>
      <c r="C437" s="228" t="s">
        <v>701</v>
      </c>
      <c r="D437" s="228" t="s">
        <v>266</v>
      </c>
      <c r="E437" s="229" t="s">
        <v>1764</v>
      </c>
      <c r="F437" s="230" t="s">
        <v>1765</v>
      </c>
      <c r="G437" s="231" t="s">
        <v>1666</v>
      </c>
      <c r="H437" s="232">
        <v>2</v>
      </c>
      <c r="I437" s="233"/>
      <c r="J437" s="234">
        <f>ROUND(I437*H437,2)</f>
        <v>0</v>
      </c>
      <c r="K437" s="230" t="s">
        <v>1425</v>
      </c>
      <c r="L437" s="45"/>
      <c r="M437" s="235" t="s">
        <v>1</v>
      </c>
      <c r="N437" s="236" t="s">
        <v>41</v>
      </c>
      <c r="O437" s="92"/>
      <c r="P437" s="237">
        <f>O437*H437</f>
        <v>0</v>
      </c>
      <c r="Q437" s="237">
        <v>0.017649999999999999</v>
      </c>
      <c r="R437" s="237">
        <f>Q437*H437</f>
        <v>0.035299999999999998</v>
      </c>
      <c r="S437" s="237">
        <v>0</v>
      </c>
      <c r="T437" s="238">
        <f>S437*H437</f>
        <v>0</v>
      </c>
      <c r="U437" s="39"/>
      <c r="V437" s="39"/>
      <c r="W437" s="39"/>
      <c r="X437" s="39"/>
      <c r="Y437" s="39"/>
      <c r="Z437" s="39"/>
      <c r="AA437" s="39"/>
      <c r="AB437" s="39"/>
      <c r="AC437" s="39"/>
      <c r="AD437" s="39"/>
      <c r="AE437" s="39"/>
      <c r="AR437" s="239" t="s">
        <v>351</v>
      </c>
      <c r="AT437" s="239" t="s">
        <v>266</v>
      </c>
      <c r="AU437" s="239" t="s">
        <v>85</v>
      </c>
      <c r="AY437" s="18" t="s">
        <v>264</v>
      </c>
      <c r="BE437" s="240">
        <f>IF(N437="základní",J437,0)</f>
        <v>0</v>
      </c>
      <c r="BF437" s="240">
        <f>IF(N437="snížená",J437,0)</f>
        <v>0</v>
      </c>
      <c r="BG437" s="240">
        <f>IF(N437="zákl. přenesená",J437,0)</f>
        <v>0</v>
      </c>
      <c r="BH437" s="240">
        <f>IF(N437="sníž. přenesená",J437,0)</f>
        <v>0</v>
      </c>
      <c r="BI437" s="240">
        <f>IF(N437="nulová",J437,0)</f>
        <v>0</v>
      </c>
      <c r="BJ437" s="18" t="s">
        <v>83</v>
      </c>
      <c r="BK437" s="240">
        <f>ROUND(I437*H437,2)</f>
        <v>0</v>
      </c>
      <c r="BL437" s="18" t="s">
        <v>351</v>
      </c>
      <c r="BM437" s="239" t="s">
        <v>1766</v>
      </c>
    </row>
    <row r="438" s="2" customFormat="1">
      <c r="A438" s="39"/>
      <c r="B438" s="40"/>
      <c r="C438" s="41"/>
      <c r="D438" s="243" t="s">
        <v>339</v>
      </c>
      <c r="E438" s="41"/>
      <c r="F438" s="295" t="s">
        <v>1763</v>
      </c>
      <c r="G438" s="41"/>
      <c r="H438" s="41"/>
      <c r="I438" s="296"/>
      <c r="J438" s="41"/>
      <c r="K438" s="41"/>
      <c r="L438" s="45"/>
      <c r="M438" s="297"/>
      <c r="N438" s="298"/>
      <c r="O438" s="92"/>
      <c r="P438" s="92"/>
      <c r="Q438" s="92"/>
      <c r="R438" s="92"/>
      <c r="S438" s="92"/>
      <c r="T438" s="93"/>
      <c r="U438" s="39"/>
      <c r="V438" s="39"/>
      <c r="W438" s="39"/>
      <c r="X438" s="39"/>
      <c r="Y438" s="39"/>
      <c r="Z438" s="39"/>
      <c r="AA438" s="39"/>
      <c r="AB438" s="39"/>
      <c r="AC438" s="39"/>
      <c r="AD438" s="39"/>
      <c r="AE438" s="39"/>
      <c r="AT438" s="18" t="s">
        <v>339</v>
      </c>
      <c r="AU438" s="18" t="s">
        <v>85</v>
      </c>
    </row>
    <row r="439" s="15" customFormat="1">
      <c r="A439" s="15"/>
      <c r="B439" s="264"/>
      <c r="C439" s="265"/>
      <c r="D439" s="243" t="s">
        <v>273</v>
      </c>
      <c r="E439" s="266" t="s">
        <v>1</v>
      </c>
      <c r="F439" s="267" t="s">
        <v>1677</v>
      </c>
      <c r="G439" s="265"/>
      <c r="H439" s="266" t="s">
        <v>1</v>
      </c>
      <c r="I439" s="268"/>
      <c r="J439" s="265"/>
      <c r="K439" s="265"/>
      <c r="L439" s="269"/>
      <c r="M439" s="270"/>
      <c r="N439" s="271"/>
      <c r="O439" s="271"/>
      <c r="P439" s="271"/>
      <c r="Q439" s="271"/>
      <c r="R439" s="271"/>
      <c r="S439" s="271"/>
      <c r="T439" s="272"/>
      <c r="U439" s="15"/>
      <c r="V439" s="15"/>
      <c r="W439" s="15"/>
      <c r="X439" s="15"/>
      <c r="Y439" s="15"/>
      <c r="Z439" s="15"/>
      <c r="AA439" s="15"/>
      <c r="AB439" s="15"/>
      <c r="AC439" s="15"/>
      <c r="AD439" s="15"/>
      <c r="AE439" s="15"/>
      <c r="AT439" s="273" t="s">
        <v>273</v>
      </c>
      <c r="AU439" s="273" t="s">
        <v>85</v>
      </c>
      <c r="AV439" s="15" t="s">
        <v>83</v>
      </c>
      <c r="AW439" s="15" t="s">
        <v>32</v>
      </c>
      <c r="AX439" s="15" t="s">
        <v>76</v>
      </c>
      <c r="AY439" s="273" t="s">
        <v>264</v>
      </c>
    </row>
    <row r="440" s="13" customFormat="1">
      <c r="A440" s="13"/>
      <c r="B440" s="241"/>
      <c r="C440" s="242"/>
      <c r="D440" s="243" t="s">
        <v>273</v>
      </c>
      <c r="E440" s="244" t="s">
        <v>1</v>
      </c>
      <c r="F440" s="245" t="s">
        <v>85</v>
      </c>
      <c r="G440" s="242"/>
      <c r="H440" s="246">
        <v>2</v>
      </c>
      <c r="I440" s="247"/>
      <c r="J440" s="242"/>
      <c r="K440" s="242"/>
      <c r="L440" s="248"/>
      <c r="M440" s="249"/>
      <c r="N440" s="250"/>
      <c r="O440" s="250"/>
      <c r="P440" s="250"/>
      <c r="Q440" s="250"/>
      <c r="R440" s="250"/>
      <c r="S440" s="250"/>
      <c r="T440" s="251"/>
      <c r="U440" s="13"/>
      <c r="V440" s="13"/>
      <c r="W440" s="13"/>
      <c r="X440" s="13"/>
      <c r="Y440" s="13"/>
      <c r="Z440" s="13"/>
      <c r="AA440" s="13"/>
      <c r="AB440" s="13"/>
      <c r="AC440" s="13"/>
      <c r="AD440" s="13"/>
      <c r="AE440" s="13"/>
      <c r="AT440" s="252" t="s">
        <v>273</v>
      </c>
      <c r="AU440" s="252" t="s">
        <v>85</v>
      </c>
      <c r="AV440" s="13" t="s">
        <v>85</v>
      </c>
      <c r="AW440" s="13" t="s">
        <v>32</v>
      </c>
      <c r="AX440" s="13" t="s">
        <v>83</v>
      </c>
      <c r="AY440" s="252" t="s">
        <v>264</v>
      </c>
    </row>
    <row r="441" s="2" customFormat="1" ht="16.5" customHeight="1">
      <c r="A441" s="39"/>
      <c r="B441" s="40"/>
      <c r="C441" s="228" t="s">
        <v>706</v>
      </c>
      <c r="D441" s="228" t="s">
        <v>266</v>
      </c>
      <c r="E441" s="229" t="s">
        <v>1767</v>
      </c>
      <c r="F441" s="230" t="s">
        <v>1768</v>
      </c>
      <c r="G441" s="231" t="s">
        <v>354</v>
      </c>
      <c r="H441" s="232">
        <v>0.104</v>
      </c>
      <c r="I441" s="233"/>
      <c r="J441" s="234">
        <f>ROUND(I441*H441,2)</f>
        <v>0</v>
      </c>
      <c r="K441" s="230" t="s">
        <v>1425</v>
      </c>
      <c r="L441" s="45"/>
      <c r="M441" s="235" t="s">
        <v>1</v>
      </c>
      <c r="N441" s="236" t="s">
        <v>41</v>
      </c>
      <c r="O441" s="92"/>
      <c r="P441" s="237">
        <f>O441*H441</f>
        <v>0</v>
      </c>
      <c r="Q441" s="237">
        <v>0</v>
      </c>
      <c r="R441" s="237">
        <f>Q441*H441</f>
        <v>0</v>
      </c>
      <c r="S441" s="237">
        <v>0</v>
      </c>
      <c r="T441" s="238">
        <f>S441*H441</f>
        <v>0</v>
      </c>
      <c r="U441" s="39"/>
      <c r="V441" s="39"/>
      <c r="W441" s="39"/>
      <c r="X441" s="39"/>
      <c r="Y441" s="39"/>
      <c r="Z441" s="39"/>
      <c r="AA441" s="39"/>
      <c r="AB441" s="39"/>
      <c r="AC441" s="39"/>
      <c r="AD441" s="39"/>
      <c r="AE441" s="39"/>
      <c r="AR441" s="239" t="s">
        <v>351</v>
      </c>
      <c r="AT441" s="239" t="s">
        <v>266</v>
      </c>
      <c r="AU441" s="239" t="s">
        <v>85</v>
      </c>
      <c r="AY441" s="18" t="s">
        <v>264</v>
      </c>
      <c r="BE441" s="240">
        <f>IF(N441="základní",J441,0)</f>
        <v>0</v>
      </c>
      <c r="BF441" s="240">
        <f>IF(N441="snížená",J441,0)</f>
        <v>0</v>
      </c>
      <c r="BG441" s="240">
        <f>IF(N441="zákl. přenesená",J441,0)</f>
        <v>0</v>
      </c>
      <c r="BH441" s="240">
        <f>IF(N441="sníž. přenesená",J441,0)</f>
        <v>0</v>
      </c>
      <c r="BI441" s="240">
        <f>IF(N441="nulová",J441,0)</f>
        <v>0</v>
      </c>
      <c r="BJ441" s="18" t="s">
        <v>83</v>
      </c>
      <c r="BK441" s="240">
        <f>ROUND(I441*H441,2)</f>
        <v>0</v>
      </c>
      <c r="BL441" s="18" t="s">
        <v>351</v>
      </c>
      <c r="BM441" s="239" t="s">
        <v>1769</v>
      </c>
    </row>
    <row r="442" s="12" customFormat="1" ht="22.8" customHeight="1">
      <c r="A442" s="12"/>
      <c r="B442" s="212"/>
      <c r="C442" s="213"/>
      <c r="D442" s="214" t="s">
        <v>75</v>
      </c>
      <c r="E442" s="226" t="s">
        <v>1770</v>
      </c>
      <c r="F442" s="226" t="s">
        <v>1771</v>
      </c>
      <c r="G442" s="213"/>
      <c r="H442" s="213"/>
      <c r="I442" s="216"/>
      <c r="J442" s="227">
        <f>BK442</f>
        <v>0</v>
      </c>
      <c r="K442" s="213"/>
      <c r="L442" s="218"/>
      <c r="M442" s="219"/>
      <c r="N442" s="220"/>
      <c r="O442" s="220"/>
      <c r="P442" s="221">
        <f>SUM(P443:P444)</f>
        <v>0</v>
      </c>
      <c r="Q442" s="220"/>
      <c r="R442" s="221">
        <f>SUM(R443:R444)</f>
        <v>0.0018799999999999999</v>
      </c>
      <c r="S442" s="220"/>
      <c r="T442" s="222">
        <f>SUM(T443:T444)</f>
        <v>0</v>
      </c>
      <c r="U442" s="12"/>
      <c r="V442" s="12"/>
      <c r="W442" s="12"/>
      <c r="X442" s="12"/>
      <c r="Y442" s="12"/>
      <c r="Z442" s="12"/>
      <c r="AA442" s="12"/>
      <c r="AB442" s="12"/>
      <c r="AC442" s="12"/>
      <c r="AD442" s="12"/>
      <c r="AE442" s="12"/>
      <c r="AR442" s="223" t="s">
        <v>85</v>
      </c>
      <c r="AT442" s="224" t="s">
        <v>75</v>
      </c>
      <c r="AU442" s="224" t="s">
        <v>83</v>
      </c>
      <c r="AY442" s="223" t="s">
        <v>264</v>
      </c>
      <c r="BK442" s="225">
        <f>SUM(BK443:BK444)</f>
        <v>0</v>
      </c>
    </row>
    <row r="443" s="2" customFormat="1" ht="21.75" customHeight="1">
      <c r="A443" s="39"/>
      <c r="B443" s="40"/>
      <c r="C443" s="228" t="s">
        <v>710</v>
      </c>
      <c r="D443" s="228" t="s">
        <v>266</v>
      </c>
      <c r="E443" s="229" t="s">
        <v>1772</v>
      </c>
      <c r="F443" s="230" t="s">
        <v>1773</v>
      </c>
      <c r="G443" s="231" t="s">
        <v>1666</v>
      </c>
      <c r="H443" s="232">
        <v>1</v>
      </c>
      <c r="I443" s="233"/>
      <c r="J443" s="234">
        <f>ROUND(I443*H443,2)</f>
        <v>0</v>
      </c>
      <c r="K443" s="230" t="s">
        <v>1425</v>
      </c>
      <c r="L443" s="45"/>
      <c r="M443" s="235" t="s">
        <v>1</v>
      </c>
      <c r="N443" s="236" t="s">
        <v>41</v>
      </c>
      <c r="O443" s="92"/>
      <c r="P443" s="237">
        <f>O443*H443</f>
        <v>0</v>
      </c>
      <c r="Q443" s="237">
        <v>0.0018799999999999999</v>
      </c>
      <c r="R443" s="237">
        <f>Q443*H443</f>
        <v>0.0018799999999999999</v>
      </c>
      <c r="S443" s="237">
        <v>0</v>
      </c>
      <c r="T443" s="238">
        <f>S443*H443</f>
        <v>0</v>
      </c>
      <c r="U443" s="39"/>
      <c r="V443" s="39"/>
      <c r="W443" s="39"/>
      <c r="X443" s="39"/>
      <c r="Y443" s="39"/>
      <c r="Z443" s="39"/>
      <c r="AA443" s="39"/>
      <c r="AB443" s="39"/>
      <c r="AC443" s="39"/>
      <c r="AD443" s="39"/>
      <c r="AE443" s="39"/>
      <c r="AR443" s="239" t="s">
        <v>351</v>
      </c>
      <c r="AT443" s="239" t="s">
        <v>266</v>
      </c>
      <c r="AU443" s="239" t="s">
        <v>85</v>
      </c>
      <c r="AY443" s="18" t="s">
        <v>264</v>
      </c>
      <c r="BE443" s="240">
        <f>IF(N443="základní",J443,0)</f>
        <v>0</v>
      </c>
      <c r="BF443" s="240">
        <f>IF(N443="snížená",J443,0)</f>
        <v>0</v>
      </c>
      <c r="BG443" s="240">
        <f>IF(N443="zákl. přenesená",J443,0)</f>
        <v>0</v>
      </c>
      <c r="BH443" s="240">
        <f>IF(N443="sníž. přenesená",J443,0)</f>
        <v>0</v>
      </c>
      <c r="BI443" s="240">
        <f>IF(N443="nulová",J443,0)</f>
        <v>0</v>
      </c>
      <c r="BJ443" s="18" t="s">
        <v>83</v>
      </c>
      <c r="BK443" s="240">
        <f>ROUND(I443*H443,2)</f>
        <v>0</v>
      </c>
      <c r="BL443" s="18" t="s">
        <v>351</v>
      </c>
      <c r="BM443" s="239" t="s">
        <v>1774</v>
      </c>
    </row>
    <row r="444" s="13" customFormat="1">
      <c r="A444" s="13"/>
      <c r="B444" s="241"/>
      <c r="C444" s="242"/>
      <c r="D444" s="243" t="s">
        <v>273</v>
      </c>
      <c r="E444" s="244" t="s">
        <v>1</v>
      </c>
      <c r="F444" s="245" t="s">
        <v>83</v>
      </c>
      <c r="G444" s="242"/>
      <c r="H444" s="246">
        <v>1</v>
      </c>
      <c r="I444" s="247"/>
      <c r="J444" s="242"/>
      <c r="K444" s="242"/>
      <c r="L444" s="248"/>
      <c r="M444" s="249"/>
      <c r="N444" s="250"/>
      <c r="O444" s="250"/>
      <c r="P444" s="250"/>
      <c r="Q444" s="250"/>
      <c r="R444" s="250"/>
      <c r="S444" s="250"/>
      <c r="T444" s="251"/>
      <c r="U444" s="13"/>
      <c r="V444" s="13"/>
      <c r="W444" s="13"/>
      <c r="X444" s="13"/>
      <c r="Y444" s="13"/>
      <c r="Z444" s="13"/>
      <c r="AA444" s="13"/>
      <c r="AB444" s="13"/>
      <c r="AC444" s="13"/>
      <c r="AD444" s="13"/>
      <c r="AE444" s="13"/>
      <c r="AT444" s="252" t="s">
        <v>273</v>
      </c>
      <c r="AU444" s="252" t="s">
        <v>85</v>
      </c>
      <c r="AV444" s="13" t="s">
        <v>85</v>
      </c>
      <c r="AW444" s="13" t="s">
        <v>32</v>
      </c>
      <c r="AX444" s="13" t="s">
        <v>83</v>
      </c>
      <c r="AY444" s="252" t="s">
        <v>264</v>
      </c>
    </row>
    <row r="445" s="12" customFormat="1" ht="22.8" customHeight="1">
      <c r="A445" s="12"/>
      <c r="B445" s="212"/>
      <c r="C445" s="213"/>
      <c r="D445" s="214" t="s">
        <v>75</v>
      </c>
      <c r="E445" s="226" t="s">
        <v>1775</v>
      </c>
      <c r="F445" s="226" t="s">
        <v>1776</v>
      </c>
      <c r="G445" s="213"/>
      <c r="H445" s="213"/>
      <c r="I445" s="216"/>
      <c r="J445" s="227">
        <f>BK445</f>
        <v>0</v>
      </c>
      <c r="K445" s="213"/>
      <c r="L445" s="218"/>
      <c r="M445" s="219"/>
      <c r="N445" s="220"/>
      <c r="O445" s="220"/>
      <c r="P445" s="221">
        <f>SUM(P446:P449)</f>
        <v>0</v>
      </c>
      <c r="Q445" s="220"/>
      <c r="R445" s="221">
        <f>SUM(R446:R449)</f>
        <v>0.0040000000000000001</v>
      </c>
      <c r="S445" s="220"/>
      <c r="T445" s="222">
        <f>SUM(T446:T449)</f>
        <v>0</v>
      </c>
      <c r="U445" s="12"/>
      <c r="V445" s="12"/>
      <c r="W445" s="12"/>
      <c r="X445" s="12"/>
      <c r="Y445" s="12"/>
      <c r="Z445" s="12"/>
      <c r="AA445" s="12"/>
      <c r="AB445" s="12"/>
      <c r="AC445" s="12"/>
      <c r="AD445" s="12"/>
      <c r="AE445" s="12"/>
      <c r="AR445" s="223" t="s">
        <v>85</v>
      </c>
      <c r="AT445" s="224" t="s">
        <v>75</v>
      </c>
      <c r="AU445" s="224" t="s">
        <v>83</v>
      </c>
      <c r="AY445" s="223" t="s">
        <v>264</v>
      </c>
      <c r="BK445" s="225">
        <f>SUM(BK446:BK449)</f>
        <v>0</v>
      </c>
    </row>
    <row r="446" s="2" customFormat="1" ht="16.5" customHeight="1">
      <c r="A446" s="39"/>
      <c r="B446" s="40"/>
      <c r="C446" s="228" t="s">
        <v>715</v>
      </c>
      <c r="D446" s="228" t="s">
        <v>266</v>
      </c>
      <c r="E446" s="229" t="s">
        <v>1777</v>
      </c>
      <c r="F446" s="230" t="s">
        <v>1778</v>
      </c>
      <c r="G446" s="231" t="s">
        <v>420</v>
      </c>
      <c r="H446" s="232">
        <v>2</v>
      </c>
      <c r="I446" s="233"/>
      <c r="J446" s="234">
        <f>ROUND(I446*H446,2)</f>
        <v>0</v>
      </c>
      <c r="K446" s="230" t="s">
        <v>1425</v>
      </c>
      <c r="L446" s="45"/>
      <c r="M446" s="235" t="s">
        <v>1</v>
      </c>
      <c r="N446" s="236" t="s">
        <v>41</v>
      </c>
      <c r="O446" s="92"/>
      <c r="P446" s="237">
        <f>O446*H446</f>
        <v>0</v>
      </c>
      <c r="Q446" s="237">
        <v>0.00052999999999999998</v>
      </c>
      <c r="R446" s="237">
        <f>Q446*H446</f>
        <v>0.00106</v>
      </c>
      <c r="S446" s="237">
        <v>0</v>
      </c>
      <c r="T446" s="238">
        <f>S446*H446</f>
        <v>0</v>
      </c>
      <c r="U446" s="39"/>
      <c r="V446" s="39"/>
      <c r="W446" s="39"/>
      <c r="X446" s="39"/>
      <c r="Y446" s="39"/>
      <c r="Z446" s="39"/>
      <c r="AA446" s="39"/>
      <c r="AB446" s="39"/>
      <c r="AC446" s="39"/>
      <c r="AD446" s="39"/>
      <c r="AE446" s="39"/>
      <c r="AR446" s="239" t="s">
        <v>351</v>
      </c>
      <c r="AT446" s="239" t="s">
        <v>266</v>
      </c>
      <c r="AU446" s="239" t="s">
        <v>85</v>
      </c>
      <c r="AY446" s="18" t="s">
        <v>264</v>
      </c>
      <c r="BE446" s="240">
        <f>IF(N446="základní",J446,0)</f>
        <v>0</v>
      </c>
      <c r="BF446" s="240">
        <f>IF(N446="snížená",J446,0)</f>
        <v>0</v>
      </c>
      <c r="BG446" s="240">
        <f>IF(N446="zákl. přenesená",J446,0)</f>
        <v>0</v>
      </c>
      <c r="BH446" s="240">
        <f>IF(N446="sníž. přenesená",J446,0)</f>
        <v>0</v>
      </c>
      <c r="BI446" s="240">
        <f>IF(N446="nulová",J446,0)</f>
        <v>0</v>
      </c>
      <c r="BJ446" s="18" t="s">
        <v>83</v>
      </c>
      <c r="BK446" s="240">
        <f>ROUND(I446*H446,2)</f>
        <v>0</v>
      </c>
      <c r="BL446" s="18" t="s">
        <v>351</v>
      </c>
      <c r="BM446" s="239" t="s">
        <v>1779</v>
      </c>
    </row>
    <row r="447" s="13" customFormat="1">
      <c r="A447" s="13"/>
      <c r="B447" s="241"/>
      <c r="C447" s="242"/>
      <c r="D447" s="243" t="s">
        <v>273</v>
      </c>
      <c r="E447" s="244" t="s">
        <v>1</v>
      </c>
      <c r="F447" s="245" t="s">
        <v>85</v>
      </c>
      <c r="G447" s="242"/>
      <c r="H447" s="246">
        <v>2</v>
      </c>
      <c r="I447" s="247"/>
      <c r="J447" s="242"/>
      <c r="K447" s="242"/>
      <c r="L447" s="248"/>
      <c r="M447" s="249"/>
      <c r="N447" s="250"/>
      <c r="O447" s="250"/>
      <c r="P447" s="250"/>
      <c r="Q447" s="250"/>
      <c r="R447" s="250"/>
      <c r="S447" s="250"/>
      <c r="T447" s="251"/>
      <c r="U447" s="13"/>
      <c r="V447" s="13"/>
      <c r="W447" s="13"/>
      <c r="X447" s="13"/>
      <c r="Y447" s="13"/>
      <c r="Z447" s="13"/>
      <c r="AA447" s="13"/>
      <c r="AB447" s="13"/>
      <c r="AC447" s="13"/>
      <c r="AD447" s="13"/>
      <c r="AE447" s="13"/>
      <c r="AT447" s="252" t="s">
        <v>273</v>
      </c>
      <c r="AU447" s="252" t="s">
        <v>85</v>
      </c>
      <c r="AV447" s="13" t="s">
        <v>85</v>
      </c>
      <c r="AW447" s="13" t="s">
        <v>32</v>
      </c>
      <c r="AX447" s="13" t="s">
        <v>83</v>
      </c>
      <c r="AY447" s="252" t="s">
        <v>264</v>
      </c>
    </row>
    <row r="448" s="2" customFormat="1" ht="16.5" customHeight="1">
      <c r="A448" s="39"/>
      <c r="B448" s="40"/>
      <c r="C448" s="228" t="s">
        <v>719</v>
      </c>
      <c r="D448" s="228" t="s">
        <v>266</v>
      </c>
      <c r="E448" s="229" t="s">
        <v>1780</v>
      </c>
      <c r="F448" s="230" t="s">
        <v>1781</v>
      </c>
      <c r="G448" s="231" t="s">
        <v>420</v>
      </c>
      <c r="H448" s="232">
        <v>2</v>
      </c>
      <c r="I448" s="233"/>
      <c r="J448" s="234">
        <f>ROUND(I448*H448,2)</f>
        <v>0</v>
      </c>
      <c r="K448" s="230" t="s">
        <v>1425</v>
      </c>
      <c r="L448" s="45"/>
      <c r="M448" s="235" t="s">
        <v>1</v>
      </c>
      <c r="N448" s="236" t="s">
        <v>41</v>
      </c>
      <c r="O448" s="92"/>
      <c r="P448" s="237">
        <f>O448*H448</f>
        <v>0</v>
      </c>
      <c r="Q448" s="237">
        <v>0.00147</v>
      </c>
      <c r="R448" s="237">
        <f>Q448*H448</f>
        <v>0.0029399999999999999</v>
      </c>
      <c r="S448" s="237">
        <v>0</v>
      </c>
      <c r="T448" s="238">
        <f>S448*H448</f>
        <v>0</v>
      </c>
      <c r="U448" s="39"/>
      <c r="V448" s="39"/>
      <c r="W448" s="39"/>
      <c r="X448" s="39"/>
      <c r="Y448" s="39"/>
      <c r="Z448" s="39"/>
      <c r="AA448" s="39"/>
      <c r="AB448" s="39"/>
      <c r="AC448" s="39"/>
      <c r="AD448" s="39"/>
      <c r="AE448" s="39"/>
      <c r="AR448" s="239" t="s">
        <v>351</v>
      </c>
      <c r="AT448" s="239" t="s">
        <v>266</v>
      </c>
      <c r="AU448" s="239" t="s">
        <v>85</v>
      </c>
      <c r="AY448" s="18" t="s">
        <v>264</v>
      </c>
      <c r="BE448" s="240">
        <f>IF(N448="základní",J448,0)</f>
        <v>0</v>
      </c>
      <c r="BF448" s="240">
        <f>IF(N448="snížená",J448,0)</f>
        <v>0</v>
      </c>
      <c r="BG448" s="240">
        <f>IF(N448="zákl. přenesená",J448,0)</f>
        <v>0</v>
      </c>
      <c r="BH448" s="240">
        <f>IF(N448="sníž. přenesená",J448,0)</f>
        <v>0</v>
      </c>
      <c r="BI448" s="240">
        <f>IF(N448="nulová",J448,0)</f>
        <v>0</v>
      </c>
      <c r="BJ448" s="18" t="s">
        <v>83</v>
      </c>
      <c r="BK448" s="240">
        <f>ROUND(I448*H448,2)</f>
        <v>0</v>
      </c>
      <c r="BL448" s="18" t="s">
        <v>351</v>
      </c>
      <c r="BM448" s="239" t="s">
        <v>1782</v>
      </c>
    </row>
    <row r="449" s="13" customFormat="1">
      <c r="A449" s="13"/>
      <c r="B449" s="241"/>
      <c r="C449" s="242"/>
      <c r="D449" s="243" t="s">
        <v>273</v>
      </c>
      <c r="E449" s="244" t="s">
        <v>1</v>
      </c>
      <c r="F449" s="245" t="s">
        <v>85</v>
      </c>
      <c r="G449" s="242"/>
      <c r="H449" s="246">
        <v>2</v>
      </c>
      <c r="I449" s="247"/>
      <c r="J449" s="242"/>
      <c r="K449" s="242"/>
      <c r="L449" s="248"/>
      <c r="M449" s="249"/>
      <c r="N449" s="250"/>
      <c r="O449" s="250"/>
      <c r="P449" s="250"/>
      <c r="Q449" s="250"/>
      <c r="R449" s="250"/>
      <c r="S449" s="250"/>
      <c r="T449" s="251"/>
      <c r="U449" s="13"/>
      <c r="V449" s="13"/>
      <c r="W449" s="13"/>
      <c r="X449" s="13"/>
      <c r="Y449" s="13"/>
      <c r="Z449" s="13"/>
      <c r="AA449" s="13"/>
      <c r="AB449" s="13"/>
      <c r="AC449" s="13"/>
      <c r="AD449" s="13"/>
      <c r="AE449" s="13"/>
      <c r="AT449" s="252" t="s">
        <v>273</v>
      </c>
      <c r="AU449" s="252" t="s">
        <v>85</v>
      </c>
      <c r="AV449" s="13" t="s">
        <v>85</v>
      </c>
      <c r="AW449" s="13" t="s">
        <v>32</v>
      </c>
      <c r="AX449" s="13" t="s">
        <v>83</v>
      </c>
      <c r="AY449" s="252" t="s">
        <v>264</v>
      </c>
    </row>
    <row r="450" s="12" customFormat="1" ht="22.8" customHeight="1">
      <c r="A450" s="12"/>
      <c r="B450" s="212"/>
      <c r="C450" s="213"/>
      <c r="D450" s="214" t="s">
        <v>75</v>
      </c>
      <c r="E450" s="226" t="s">
        <v>985</v>
      </c>
      <c r="F450" s="226" t="s">
        <v>986</v>
      </c>
      <c r="G450" s="213"/>
      <c r="H450" s="213"/>
      <c r="I450" s="216"/>
      <c r="J450" s="227">
        <f>BK450</f>
        <v>0</v>
      </c>
      <c r="K450" s="213"/>
      <c r="L450" s="218"/>
      <c r="M450" s="219"/>
      <c r="N450" s="220"/>
      <c r="O450" s="220"/>
      <c r="P450" s="221">
        <f>SUM(P451:P455)</f>
        <v>0</v>
      </c>
      <c r="Q450" s="220"/>
      <c r="R450" s="221">
        <f>SUM(R451:R455)</f>
        <v>0.018599999999999998</v>
      </c>
      <c r="S450" s="220"/>
      <c r="T450" s="222">
        <f>SUM(T451:T455)</f>
        <v>0</v>
      </c>
      <c r="U450" s="12"/>
      <c r="V450" s="12"/>
      <c r="W450" s="12"/>
      <c r="X450" s="12"/>
      <c r="Y450" s="12"/>
      <c r="Z450" s="12"/>
      <c r="AA450" s="12"/>
      <c r="AB450" s="12"/>
      <c r="AC450" s="12"/>
      <c r="AD450" s="12"/>
      <c r="AE450" s="12"/>
      <c r="AR450" s="223" t="s">
        <v>85</v>
      </c>
      <c r="AT450" s="224" t="s">
        <v>75</v>
      </c>
      <c r="AU450" s="224" t="s">
        <v>83</v>
      </c>
      <c r="AY450" s="223" t="s">
        <v>264</v>
      </c>
      <c r="BK450" s="225">
        <f>SUM(BK451:BK455)</f>
        <v>0</v>
      </c>
    </row>
    <row r="451" s="2" customFormat="1" ht="16.5" customHeight="1">
      <c r="A451" s="39"/>
      <c r="B451" s="40"/>
      <c r="C451" s="228" t="s">
        <v>724</v>
      </c>
      <c r="D451" s="228" t="s">
        <v>266</v>
      </c>
      <c r="E451" s="229" t="s">
        <v>1783</v>
      </c>
      <c r="F451" s="230" t="s">
        <v>1784</v>
      </c>
      <c r="G451" s="231" t="s">
        <v>420</v>
      </c>
      <c r="H451" s="232">
        <v>20</v>
      </c>
      <c r="I451" s="233"/>
      <c r="J451" s="234">
        <f>ROUND(I451*H451,2)</f>
        <v>0</v>
      </c>
      <c r="K451" s="230" t="s">
        <v>1425</v>
      </c>
      <c r="L451" s="45"/>
      <c r="M451" s="235" t="s">
        <v>1</v>
      </c>
      <c r="N451" s="236" t="s">
        <v>41</v>
      </c>
      <c r="O451" s="92"/>
      <c r="P451" s="237">
        <f>O451*H451</f>
        <v>0</v>
      </c>
      <c r="Q451" s="237">
        <v>3.0000000000000001E-05</v>
      </c>
      <c r="R451" s="237">
        <f>Q451*H451</f>
        <v>0.00060000000000000006</v>
      </c>
      <c r="S451" s="237">
        <v>0</v>
      </c>
      <c r="T451" s="238">
        <f>S451*H451</f>
        <v>0</v>
      </c>
      <c r="U451" s="39"/>
      <c r="V451" s="39"/>
      <c r="W451" s="39"/>
      <c r="X451" s="39"/>
      <c r="Y451" s="39"/>
      <c r="Z451" s="39"/>
      <c r="AA451" s="39"/>
      <c r="AB451" s="39"/>
      <c r="AC451" s="39"/>
      <c r="AD451" s="39"/>
      <c r="AE451" s="39"/>
      <c r="AR451" s="239" t="s">
        <v>351</v>
      </c>
      <c r="AT451" s="239" t="s">
        <v>266</v>
      </c>
      <c r="AU451" s="239" t="s">
        <v>85</v>
      </c>
      <c r="AY451" s="18" t="s">
        <v>264</v>
      </c>
      <c r="BE451" s="240">
        <f>IF(N451="základní",J451,0)</f>
        <v>0</v>
      </c>
      <c r="BF451" s="240">
        <f>IF(N451="snížená",J451,0)</f>
        <v>0</v>
      </c>
      <c r="BG451" s="240">
        <f>IF(N451="zákl. přenesená",J451,0)</f>
        <v>0</v>
      </c>
      <c r="BH451" s="240">
        <f>IF(N451="sníž. přenesená",J451,0)</f>
        <v>0</v>
      </c>
      <c r="BI451" s="240">
        <f>IF(N451="nulová",J451,0)</f>
        <v>0</v>
      </c>
      <c r="BJ451" s="18" t="s">
        <v>83</v>
      </c>
      <c r="BK451" s="240">
        <f>ROUND(I451*H451,2)</f>
        <v>0</v>
      </c>
      <c r="BL451" s="18" t="s">
        <v>351</v>
      </c>
      <c r="BM451" s="239" t="s">
        <v>1785</v>
      </c>
    </row>
    <row r="452" s="15" customFormat="1">
      <c r="A452" s="15"/>
      <c r="B452" s="264"/>
      <c r="C452" s="265"/>
      <c r="D452" s="243" t="s">
        <v>273</v>
      </c>
      <c r="E452" s="266" t="s">
        <v>1</v>
      </c>
      <c r="F452" s="267" t="s">
        <v>1786</v>
      </c>
      <c r="G452" s="265"/>
      <c r="H452" s="266" t="s">
        <v>1</v>
      </c>
      <c r="I452" s="268"/>
      <c r="J452" s="265"/>
      <c r="K452" s="265"/>
      <c r="L452" s="269"/>
      <c r="M452" s="270"/>
      <c r="N452" s="271"/>
      <c r="O452" s="271"/>
      <c r="P452" s="271"/>
      <c r="Q452" s="271"/>
      <c r="R452" s="271"/>
      <c r="S452" s="271"/>
      <c r="T452" s="272"/>
      <c r="U452" s="15"/>
      <c r="V452" s="15"/>
      <c r="W452" s="15"/>
      <c r="X452" s="15"/>
      <c r="Y452" s="15"/>
      <c r="Z452" s="15"/>
      <c r="AA452" s="15"/>
      <c r="AB452" s="15"/>
      <c r="AC452" s="15"/>
      <c r="AD452" s="15"/>
      <c r="AE452" s="15"/>
      <c r="AT452" s="273" t="s">
        <v>273</v>
      </c>
      <c r="AU452" s="273" t="s">
        <v>85</v>
      </c>
      <c r="AV452" s="15" t="s">
        <v>83</v>
      </c>
      <c r="AW452" s="15" t="s">
        <v>32</v>
      </c>
      <c r="AX452" s="15" t="s">
        <v>76</v>
      </c>
      <c r="AY452" s="273" t="s">
        <v>264</v>
      </c>
    </row>
    <row r="453" s="13" customFormat="1">
      <c r="A453" s="13"/>
      <c r="B453" s="241"/>
      <c r="C453" s="242"/>
      <c r="D453" s="243" t="s">
        <v>273</v>
      </c>
      <c r="E453" s="244" t="s">
        <v>1</v>
      </c>
      <c r="F453" s="245" t="s">
        <v>377</v>
      </c>
      <c r="G453" s="242"/>
      <c r="H453" s="246">
        <v>20</v>
      </c>
      <c r="I453" s="247"/>
      <c r="J453" s="242"/>
      <c r="K453" s="242"/>
      <c r="L453" s="248"/>
      <c r="M453" s="249"/>
      <c r="N453" s="250"/>
      <c r="O453" s="250"/>
      <c r="P453" s="250"/>
      <c r="Q453" s="250"/>
      <c r="R453" s="250"/>
      <c r="S453" s="250"/>
      <c r="T453" s="251"/>
      <c r="U453" s="13"/>
      <c r="V453" s="13"/>
      <c r="W453" s="13"/>
      <c r="X453" s="13"/>
      <c r="Y453" s="13"/>
      <c r="Z453" s="13"/>
      <c r="AA453" s="13"/>
      <c r="AB453" s="13"/>
      <c r="AC453" s="13"/>
      <c r="AD453" s="13"/>
      <c r="AE453" s="13"/>
      <c r="AT453" s="252" t="s">
        <v>273</v>
      </c>
      <c r="AU453" s="252" t="s">
        <v>85</v>
      </c>
      <c r="AV453" s="13" t="s">
        <v>85</v>
      </c>
      <c r="AW453" s="13" t="s">
        <v>32</v>
      </c>
      <c r="AX453" s="13" t="s">
        <v>83</v>
      </c>
      <c r="AY453" s="252" t="s">
        <v>264</v>
      </c>
    </row>
    <row r="454" s="2" customFormat="1" ht="16.5" customHeight="1">
      <c r="A454" s="39"/>
      <c r="B454" s="40"/>
      <c r="C454" s="274" t="s">
        <v>728</v>
      </c>
      <c r="D454" s="274" t="s">
        <v>310</v>
      </c>
      <c r="E454" s="275" t="s">
        <v>1787</v>
      </c>
      <c r="F454" s="276" t="s">
        <v>1788</v>
      </c>
      <c r="G454" s="277" t="s">
        <v>420</v>
      </c>
      <c r="H454" s="278">
        <v>20</v>
      </c>
      <c r="I454" s="279"/>
      <c r="J454" s="280">
        <f>ROUND(I454*H454,2)</f>
        <v>0</v>
      </c>
      <c r="K454" s="276" t="s">
        <v>1425</v>
      </c>
      <c r="L454" s="281"/>
      <c r="M454" s="282" t="s">
        <v>1</v>
      </c>
      <c r="N454" s="283" t="s">
        <v>41</v>
      </c>
      <c r="O454" s="92"/>
      <c r="P454" s="237">
        <f>O454*H454</f>
        <v>0</v>
      </c>
      <c r="Q454" s="237">
        <v>0.00089999999999999998</v>
      </c>
      <c r="R454" s="237">
        <f>Q454*H454</f>
        <v>0.017999999999999999</v>
      </c>
      <c r="S454" s="237">
        <v>0</v>
      </c>
      <c r="T454" s="238">
        <f>S454*H454</f>
        <v>0</v>
      </c>
      <c r="U454" s="39"/>
      <c r="V454" s="39"/>
      <c r="W454" s="39"/>
      <c r="X454" s="39"/>
      <c r="Y454" s="39"/>
      <c r="Z454" s="39"/>
      <c r="AA454" s="39"/>
      <c r="AB454" s="39"/>
      <c r="AC454" s="39"/>
      <c r="AD454" s="39"/>
      <c r="AE454" s="39"/>
      <c r="AR454" s="239" t="s">
        <v>434</v>
      </c>
      <c r="AT454" s="239" t="s">
        <v>310</v>
      </c>
      <c r="AU454" s="239" t="s">
        <v>85</v>
      </c>
      <c r="AY454" s="18" t="s">
        <v>264</v>
      </c>
      <c r="BE454" s="240">
        <f>IF(N454="základní",J454,0)</f>
        <v>0</v>
      </c>
      <c r="BF454" s="240">
        <f>IF(N454="snížená",J454,0)</f>
        <v>0</v>
      </c>
      <c r="BG454" s="240">
        <f>IF(N454="zákl. přenesená",J454,0)</f>
        <v>0</v>
      </c>
      <c r="BH454" s="240">
        <f>IF(N454="sníž. přenesená",J454,0)</f>
        <v>0</v>
      </c>
      <c r="BI454" s="240">
        <f>IF(N454="nulová",J454,0)</f>
        <v>0</v>
      </c>
      <c r="BJ454" s="18" t="s">
        <v>83</v>
      </c>
      <c r="BK454" s="240">
        <f>ROUND(I454*H454,2)</f>
        <v>0</v>
      </c>
      <c r="BL454" s="18" t="s">
        <v>351</v>
      </c>
      <c r="BM454" s="239" t="s">
        <v>1789</v>
      </c>
    </row>
    <row r="455" s="13" customFormat="1">
      <c r="A455" s="13"/>
      <c r="B455" s="241"/>
      <c r="C455" s="242"/>
      <c r="D455" s="243" t="s">
        <v>273</v>
      </c>
      <c r="E455" s="244" t="s">
        <v>1</v>
      </c>
      <c r="F455" s="245" t="s">
        <v>377</v>
      </c>
      <c r="G455" s="242"/>
      <c r="H455" s="246">
        <v>20</v>
      </c>
      <c r="I455" s="247"/>
      <c r="J455" s="242"/>
      <c r="K455" s="242"/>
      <c r="L455" s="248"/>
      <c r="M455" s="304"/>
      <c r="N455" s="305"/>
      <c r="O455" s="305"/>
      <c r="P455" s="305"/>
      <c r="Q455" s="305"/>
      <c r="R455" s="305"/>
      <c r="S455" s="305"/>
      <c r="T455" s="306"/>
      <c r="U455" s="13"/>
      <c r="V455" s="13"/>
      <c r="W455" s="13"/>
      <c r="X455" s="13"/>
      <c r="Y455" s="13"/>
      <c r="Z455" s="13"/>
      <c r="AA455" s="13"/>
      <c r="AB455" s="13"/>
      <c r="AC455" s="13"/>
      <c r="AD455" s="13"/>
      <c r="AE455" s="13"/>
      <c r="AT455" s="252" t="s">
        <v>273</v>
      </c>
      <c r="AU455" s="252" t="s">
        <v>85</v>
      </c>
      <c r="AV455" s="13" t="s">
        <v>85</v>
      </c>
      <c r="AW455" s="13" t="s">
        <v>32</v>
      </c>
      <c r="AX455" s="13" t="s">
        <v>83</v>
      </c>
      <c r="AY455" s="252" t="s">
        <v>264</v>
      </c>
    </row>
    <row r="456" s="2" customFormat="1" ht="6.96" customHeight="1">
      <c r="A456" s="39"/>
      <c r="B456" s="67"/>
      <c r="C456" s="68"/>
      <c r="D456" s="68"/>
      <c r="E456" s="68"/>
      <c r="F456" s="68"/>
      <c r="G456" s="68"/>
      <c r="H456" s="68"/>
      <c r="I456" s="68"/>
      <c r="J456" s="68"/>
      <c r="K456" s="68"/>
      <c r="L456" s="45"/>
      <c r="M456" s="39"/>
      <c r="O456" s="39"/>
      <c r="P456" s="39"/>
      <c r="Q456" s="39"/>
      <c r="R456" s="39"/>
      <c r="S456" s="39"/>
      <c r="T456" s="39"/>
      <c r="U456" s="39"/>
      <c r="V456" s="39"/>
      <c r="W456" s="39"/>
      <c r="X456" s="39"/>
      <c r="Y456" s="39"/>
      <c r="Z456" s="39"/>
      <c r="AA456" s="39"/>
      <c r="AB456" s="39"/>
      <c r="AC456" s="39"/>
      <c r="AD456" s="39"/>
      <c r="AE456" s="39"/>
    </row>
  </sheetData>
  <sheetProtection sheet="1" autoFilter="0" formatColumns="0" formatRows="0" objects="1" scenarios="1" spinCount="100000" saltValue="tCbnKYAItqrOC9pghMmmYHm/9uuW/cYgHGxdyYu7dfMOtF5fWyw9Ytk6TMK2zZxLMjuA99CEKfbGSkIYrxn5aA==" hashValue="r/SJawmlOc0yNujvNRK3TKsuQhl/IGhZtaj8fKOg910is2fWVxayn6pZGu7qAwzqSJMx+Bt8zzMigkTTB7/kdg==" algorithmName="SHA-512" password="E785"/>
  <autoFilter ref="C139:K455"/>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211</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1790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ROUND((SUM(BE134:BE213)),  2)</f>
        <v>0</v>
      </c>
      <c r="G37" s="39"/>
      <c r="H37" s="39"/>
      <c r="I37" s="166">
        <v>0.20999999999999999</v>
      </c>
      <c r="J37" s="165">
        <f>ROUND(((SUM(BE134:BE213))*I37),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ROUND((SUM(BF134:BF213)),  2)</f>
        <v>0</v>
      </c>
      <c r="G38" s="39"/>
      <c r="H38" s="39"/>
      <c r="I38" s="166">
        <v>0.12</v>
      </c>
      <c r="J38" s="165">
        <f>ROUND(((SUM(BF134:BF213))*I38),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ROUND((SUM(BG134:BG213)),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ROUND((SUM(BH134:BH213)),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ROUND((SUM(BI134:BI213)),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211</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D.1.4.B - VYTÁPĚNÍ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1791</v>
      </c>
      <c r="E101" s="193"/>
      <c r="F101" s="193"/>
      <c r="G101" s="193"/>
      <c r="H101" s="193"/>
      <c r="I101" s="193"/>
      <c r="J101" s="194">
        <f>J135</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1792</v>
      </c>
      <c r="E102" s="193"/>
      <c r="F102" s="193"/>
      <c r="G102" s="193"/>
      <c r="H102" s="193"/>
      <c r="I102" s="193"/>
      <c r="J102" s="194">
        <f>J138</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1793</v>
      </c>
      <c r="E103" s="193"/>
      <c r="F103" s="193"/>
      <c r="G103" s="193"/>
      <c r="H103" s="193"/>
      <c r="I103" s="193"/>
      <c r="J103" s="194">
        <f>J145</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1794</v>
      </c>
      <c r="E104" s="193"/>
      <c r="F104" s="193"/>
      <c r="G104" s="193"/>
      <c r="H104" s="193"/>
      <c r="I104" s="193"/>
      <c r="J104" s="194">
        <f>J158</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1795</v>
      </c>
      <c r="E105" s="193"/>
      <c r="F105" s="193"/>
      <c r="G105" s="193"/>
      <c r="H105" s="193"/>
      <c r="I105" s="193"/>
      <c r="J105" s="194">
        <f>J170</f>
        <v>0</v>
      </c>
      <c r="K105" s="191"/>
      <c r="L105" s="195"/>
      <c r="S105" s="9"/>
      <c r="T105" s="9"/>
      <c r="U105" s="9"/>
      <c r="V105" s="9"/>
      <c r="W105" s="9"/>
      <c r="X105" s="9"/>
      <c r="Y105" s="9"/>
      <c r="Z105" s="9"/>
      <c r="AA105" s="9"/>
      <c r="AB105" s="9"/>
      <c r="AC105" s="9"/>
      <c r="AD105" s="9"/>
      <c r="AE105" s="9"/>
    </row>
    <row r="106" s="9" customFormat="1" ht="24.96" customHeight="1">
      <c r="A106" s="9"/>
      <c r="B106" s="190"/>
      <c r="C106" s="191"/>
      <c r="D106" s="192" t="s">
        <v>1796</v>
      </c>
      <c r="E106" s="193"/>
      <c r="F106" s="193"/>
      <c r="G106" s="193"/>
      <c r="H106" s="193"/>
      <c r="I106" s="193"/>
      <c r="J106" s="194">
        <f>J181</f>
        <v>0</v>
      </c>
      <c r="K106" s="191"/>
      <c r="L106" s="195"/>
      <c r="S106" s="9"/>
      <c r="T106" s="9"/>
      <c r="U106" s="9"/>
      <c r="V106" s="9"/>
      <c r="W106" s="9"/>
      <c r="X106" s="9"/>
      <c r="Y106" s="9"/>
      <c r="Z106" s="9"/>
      <c r="AA106" s="9"/>
      <c r="AB106" s="9"/>
      <c r="AC106" s="9"/>
      <c r="AD106" s="9"/>
      <c r="AE106" s="9"/>
    </row>
    <row r="107" s="9" customFormat="1" ht="24.96" customHeight="1">
      <c r="A107" s="9"/>
      <c r="B107" s="190"/>
      <c r="C107" s="191"/>
      <c r="D107" s="192" t="s">
        <v>1797</v>
      </c>
      <c r="E107" s="193"/>
      <c r="F107" s="193"/>
      <c r="G107" s="193"/>
      <c r="H107" s="193"/>
      <c r="I107" s="193"/>
      <c r="J107" s="194">
        <f>J186</f>
        <v>0</v>
      </c>
      <c r="K107" s="191"/>
      <c r="L107" s="195"/>
      <c r="S107" s="9"/>
      <c r="T107" s="9"/>
      <c r="U107" s="9"/>
      <c r="V107" s="9"/>
      <c r="W107" s="9"/>
      <c r="X107" s="9"/>
      <c r="Y107" s="9"/>
      <c r="Z107" s="9"/>
      <c r="AA107" s="9"/>
      <c r="AB107" s="9"/>
      <c r="AC107" s="9"/>
      <c r="AD107" s="9"/>
      <c r="AE107" s="9"/>
    </row>
    <row r="108" s="9" customFormat="1" ht="24.96" customHeight="1">
      <c r="A108" s="9"/>
      <c r="B108" s="190"/>
      <c r="C108" s="191"/>
      <c r="D108" s="192" t="s">
        <v>1798</v>
      </c>
      <c r="E108" s="193"/>
      <c r="F108" s="193"/>
      <c r="G108" s="193"/>
      <c r="H108" s="193"/>
      <c r="I108" s="193"/>
      <c r="J108" s="194">
        <f>J204</f>
        <v>0</v>
      </c>
      <c r="K108" s="191"/>
      <c r="L108" s="195"/>
      <c r="S108" s="9"/>
      <c r="T108" s="9"/>
      <c r="U108" s="9"/>
      <c r="V108" s="9"/>
      <c r="W108" s="9"/>
      <c r="X108" s="9"/>
      <c r="Y108" s="9"/>
      <c r="Z108" s="9"/>
      <c r="AA108" s="9"/>
      <c r="AB108" s="9"/>
      <c r="AC108" s="9"/>
      <c r="AD108" s="9"/>
      <c r="AE108" s="9"/>
    </row>
    <row r="109" s="9" customFormat="1" ht="24.96" customHeight="1">
      <c r="A109" s="9"/>
      <c r="B109" s="190"/>
      <c r="C109" s="191"/>
      <c r="D109" s="192" t="s">
        <v>1799</v>
      </c>
      <c r="E109" s="193"/>
      <c r="F109" s="193"/>
      <c r="G109" s="193"/>
      <c r="H109" s="193"/>
      <c r="I109" s="193"/>
      <c r="J109" s="194">
        <f>J207</f>
        <v>0</v>
      </c>
      <c r="K109" s="191"/>
      <c r="L109" s="195"/>
      <c r="S109" s="9"/>
      <c r="T109" s="9"/>
      <c r="U109" s="9"/>
      <c r="V109" s="9"/>
      <c r="W109" s="9"/>
      <c r="X109" s="9"/>
      <c r="Y109" s="9"/>
      <c r="Z109" s="9"/>
      <c r="AA109" s="9"/>
      <c r="AB109" s="9"/>
      <c r="AC109" s="9"/>
      <c r="AD109" s="9"/>
      <c r="AE109" s="9"/>
    </row>
    <row r="110" s="9" customFormat="1" ht="24.96" customHeight="1">
      <c r="A110" s="9"/>
      <c r="B110" s="190"/>
      <c r="C110" s="191"/>
      <c r="D110" s="192" t="s">
        <v>1800</v>
      </c>
      <c r="E110" s="193"/>
      <c r="F110" s="193"/>
      <c r="G110" s="193"/>
      <c r="H110" s="193"/>
      <c r="I110" s="193"/>
      <c r="J110" s="194">
        <f>J209</f>
        <v>0</v>
      </c>
      <c r="K110" s="191"/>
      <c r="L110" s="195"/>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249</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5" t="str">
        <f>E7</f>
        <v>Transformace domova Černovice – Lidmaň I. – Polná</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210</v>
      </c>
      <c r="D121" s="23"/>
      <c r="E121" s="23"/>
      <c r="F121" s="23"/>
      <c r="G121" s="23"/>
      <c r="H121" s="23"/>
      <c r="I121" s="23"/>
      <c r="J121" s="23"/>
      <c r="K121" s="23"/>
      <c r="L121" s="21"/>
    </row>
    <row r="122" s="1" customFormat="1" ht="16.5" customHeight="1">
      <c r="B122" s="22"/>
      <c r="C122" s="23"/>
      <c r="D122" s="23"/>
      <c r="E122" s="185" t="s">
        <v>211</v>
      </c>
      <c r="F122" s="23"/>
      <c r="G122" s="23"/>
      <c r="H122" s="23"/>
      <c r="I122" s="23"/>
      <c r="J122" s="23"/>
      <c r="K122" s="23"/>
      <c r="L122" s="21"/>
    </row>
    <row r="123" s="1" customFormat="1" ht="12" customHeight="1">
      <c r="B123" s="22"/>
      <c r="C123" s="33" t="s">
        <v>212</v>
      </c>
      <c r="D123" s="23"/>
      <c r="E123" s="23"/>
      <c r="F123" s="23"/>
      <c r="G123" s="23"/>
      <c r="H123" s="23"/>
      <c r="I123" s="23"/>
      <c r="J123" s="23"/>
      <c r="K123" s="23"/>
      <c r="L123" s="21"/>
    </row>
    <row r="124" s="2" customFormat="1" ht="16.5" customHeight="1">
      <c r="A124" s="39"/>
      <c r="B124" s="40"/>
      <c r="C124" s="41"/>
      <c r="D124" s="41"/>
      <c r="E124" s="303" t="s">
        <v>1408</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1409</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D.1.4.B - VYTÁPĚNÍ</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F16</f>
        <v xml:space="preserve"> </v>
      </c>
      <c r="G128" s="41"/>
      <c r="H128" s="41"/>
      <c r="I128" s="33" t="s">
        <v>22</v>
      </c>
      <c r="J128" s="80" t="str">
        <f>IF(J16="","",J16)</f>
        <v>18. 9. 2024</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24</v>
      </c>
      <c r="D130" s="41"/>
      <c r="E130" s="41"/>
      <c r="F130" s="28" t="str">
        <f>E19</f>
        <v>Kraj Vysočina</v>
      </c>
      <c r="G130" s="41"/>
      <c r="H130" s="41"/>
      <c r="I130" s="33" t="s">
        <v>30</v>
      </c>
      <c r="J130" s="37" t="str">
        <f>E25</f>
        <v>ARPIK OSTRAVA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IF(E22="","",E22)</f>
        <v>Vyplň údaj</v>
      </c>
      <c r="G131" s="41"/>
      <c r="H131" s="41"/>
      <c r="I131" s="33" t="s">
        <v>33</v>
      </c>
      <c r="J131" s="37" t="str">
        <f>E28</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1"/>
      <c r="B133" s="202"/>
      <c r="C133" s="203" t="s">
        <v>250</v>
      </c>
      <c r="D133" s="204" t="s">
        <v>61</v>
      </c>
      <c r="E133" s="204" t="s">
        <v>57</v>
      </c>
      <c r="F133" s="204" t="s">
        <v>58</v>
      </c>
      <c r="G133" s="204" t="s">
        <v>251</v>
      </c>
      <c r="H133" s="204" t="s">
        <v>252</v>
      </c>
      <c r="I133" s="204" t="s">
        <v>253</v>
      </c>
      <c r="J133" s="204" t="s">
        <v>217</v>
      </c>
      <c r="K133" s="205" t="s">
        <v>254</v>
      </c>
      <c r="L133" s="206"/>
      <c r="M133" s="101" t="s">
        <v>1</v>
      </c>
      <c r="N133" s="102" t="s">
        <v>40</v>
      </c>
      <c r="O133" s="102" t="s">
        <v>255</v>
      </c>
      <c r="P133" s="102" t="s">
        <v>256</v>
      </c>
      <c r="Q133" s="102" t="s">
        <v>257</v>
      </c>
      <c r="R133" s="102" t="s">
        <v>258</v>
      </c>
      <c r="S133" s="102" t="s">
        <v>259</v>
      </c>
      <c r="T133" s="103" t="s">
        <v>260</v>
      </c>
      <c r="U133" s="201"/>
      <c r="V133" s="201"/>
      <c r="W133" s="201"/>
      <c r="X133" s="201"/>
      <c r="Y133" s="201"/>
      <c r="Z133" s="201"/>
      <c r="AA133" s="201"/>
      <c r="AB133" s="201"/>
      <c r="AC133" s="201"/>
      <c r="AD133" s="201"/>
      <c r="AE133" s="201"/>
    </row>
    <row r="134" s="2" customFormat="1" ht="22.8" customHeight="1">
      <c r="A134" s="39"/>
      <c r="B134" s="40"/>
      <c r="C134" s="108" t="s">
        <v>261</v>
      </c>
      <c r="D134" s="41"/>
      <c r="E134" s="41"/>
      <c r="F134" s="41"/>
      <c r="G134" s="41"/>
      <c r="H134" s="41"/>
      <c r="I134" s="41"/>
      <c r="J134" s="207">
        <f>BK134</f>
        <v>0</v>
      </c>
      <c r="K134" s="41"/>
      <c r="L134" s="45"/>
      <c r="M134" s="104"/>
      <c r="N134" s="208"/>
      <c r="O134" s="105"/>
      <c r="P134" s="209">
        <f>P135+P138+P145+P158+P170+P181+P186+P204+P207+P209</f>
        <v>0</v>
      </c>
      <c r="Q134" s="105"/>
      <c r="R134" s="209">
        <f>R135+R138+R145+R158+R170+R181+R186+R204+R207+R209</f>
        <v>0</v>
      </c>
      <c r="S134" s="105"/>
      <c r="T134" s="210">
        <f>T135+T138+T145+T158+T170+T181+T186+T204+T207+T209</f>
        <v>0</v>
      </c>
      <c r="U134" s="39"/>
      <c r="V134" s="39"/>
      <c r="W134" s="39"/>
      <c r="X134" s="39"/>
      <c r="Y134" s="39"/>
      <c r="Z134" s="39"/>
      <c r="AA134" s="39"/>
      <c r="AB134" s="39"/>
      <c r="AC134" s="39"/>
      <c r="AD134" s="39"/>
      <c r="AE134" s="39"/>
      <c r="AT134" s="18" t="s">
        <v>75</v>
      </c>
      <c r="AU134" s="18" t="s">
        <v>219</v>
      </c>
      <c r="BK134" s="211">
        <f>BK135+BK138+BK145+BK158+BK170+BK181+BK186+BK204+BK207+BK209</f>
        <v>0</v>
      </c>
    </row>
    <row r="135" s="12" customFormat="1" ht="25.92" customHeight="1">
      <c r="A135" s="12"/>
      <c r="B135" s="212"/>
      <c r="C135" s="213"/>
      <c r="D135" s="214" t="s">
        <v>75</v>
      </c>
      <c r="E135" s="215" t="s">
        <v>733</v>
      </c>
      <c r="F135" s="215" t="s">
        <v>1801</v>
      </c>
      <c r="G135" s="213"/>
      <c r="H135" s="213"/>
      <c r="I135" s="216"/>
      <c r="J135" s="217">
        <f>BK135</f>
        <v>0</v>
      </c>
      <c r="K135" s="213"/>
      <c r="L135" s="218"/>
      <c r="M135" s="219"/>
      <c r="N135" s="220"/>
      <c r="O135" s="220"/>
      <c r="P135" s="221">
        <f>SUM(P136:P137)</f>
        <v>0</v>
      </c>
      <c r="Q135" s="220"/>
      <c r="R135" s="221">
        <f>SUM(R136:R137)</f>
        <v>0</v>
      </c>
      <c r="S135" s="220"/>
      <c r="T135" s="222">
        <f>SUM(T136:T137)</f>
        <v>0</v>
      </c>
      <c r="U135" s="12"/>
      <c r="V135" s="12"/>
      <c r="W135" s="12"/>
      <c r="X135" s="12"/>
      <c r="Y135" s="12"/>
      <c r="Z135" s="12"/>
      <c r="AA135" s="12"/>
      <c r="AB135" s="12"/>
      <c r="AC135" s="12"/>
      <c r="AD135" s="12"/>
      <c r="AE135" s="12"/>
      <c r="AR135" s="223" t="s">
        <v>83</v>
      </c>
      <c r="AT135" s="224" t="s">
        <v>75</v>
      </c>
      <c r="AU135" s="224" t="s">
        <v>76</v>
      </c>
      <c r="AY135" s="223" t="s">
        <v>264</v>
      </c>
      <c r="BK135" s="225">
        <f>SUM(BK136:BK137)</f>
        <v>0</v>
      </c>
    </row>
    <row r="136" s="2" customFormat="1" ht="16.5" customHeight="1">
      <c r="A136" s="39"/>
      <c r="B136" s="40"/>
      <c r="C136" s="228" t="s">
        <v>83</v>
      </c>
      <c r="D136" s="228" t="s">
        <v>266</v>
      </c>
      <c r="E136" s="229" t="s">
        <v>1802</v>
      </c>
      <c r="F136" s="230" t="s">
        <v>1803</v>
      </c>
      <c r="G136" s="231" t="s">
        <v>453</v>
      </c>
      <c r="H136" s="232">
        <v>6</v>
      </c>
      <c r="I136" s="233"/>
      <c r="J136" s="234">
        <f>ROUND(I136*H136,2)</f>
        <v>0</v>
      </c>
      <c r="K136" s="230" t="s">
        <v>1</v>
      </c>
      <c r="L136" s="45"/>
      <c r="M136" s="235" t="s">
        <v>1</v>
      </c>
      <c r="N136" s="236" t="s">
        <v>41</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271</v>
      </c>
      <c r="AT136" s="239" t="s">
        <v>266</v>
      </c>
      <c r="AU136" s="239" t="s">
        <v>83</v>
      </c>
      <c r="AY136" s="18" t="s">
        <v>264</v>
      </c>
      <c r="BE136" s="240">
        <f>IF(N136="základní",J136,0)</f>
        <v>0</v>
      </c>
      <c r="BF136" s="240">
        <f>IF(N136="snížená",J136,0)</f>
        <v>0</v>
      </c>
      <c r="BG136" s="240">
        <f>IF(N136="zákl. přenesená",J136,0)</f>
        <v>0</v>
      </c>
      <c r="BH136" s="240">
        <f>IF(N136="sníž. přenesená",J136,0)</f>
        <v>0</v>
      </c>
      <c r="BI136" s="240">
        <f>IF(N136="nulová",J136,0)</f>
        <v>0</v>
      </c>
      <c r="BJ136" s="18" t="s">
        <v>83</v>
      </c>
      <c r="BK136" s="240">
        <f>ROUND(I136*H136,2)</f>
        <v>0</v>
      </c>
      <c r="BL136" s="18" t="s">
        <v>271</v>
      </c>
      <c r="BM136" s="239" t="s">
        <v>85</v>
      </c>
    </row>
    <row r="137" s="2" customFormat="1" ht="16.5" customHeight="1">
      <c r="A137" s="39"/>
      <c r="B137" s="40"/>
      <c r="C137" s="228" t="s">
        <v>85</v>
      </c>
      <c r="D137" s="228" t="s">
        <v>266</v>
      </c>
      <c r="E137" s="229" t="s">
        <v>1804</v>
      </c>
      <c r="F137" s="230" t="s">
        <v>1805</v>
      </c>
      <c r="G137" s="231" t="s">
        <v>354</v>
      </c>
      <c r="H137" s="232">
        <v>0.012999999999999999</v>
      </c>
      <c r="I137" s="233"/>
      <c r="J137" s="234">
        <f>ROUND(I137*H137,2)</f>
        <v>0</v>
      </c>
      <c r="K137" s="230" t="s">
        <v>1</v>
      </c>
      <c r="L137" s="45"/>
      <c r="M137" s="235" t="s">
        <v>1</v>
      </c>
      <c r="N137" s="236" t="s">
        <v>41</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271</v>
      </c>
      <c r="AT137" s="239" t="s">
        <v>266</v>
      </c>
      <c r="AU137" s="239" t="s">
        <v>83</v>
      </c>
      <c r="AY137" s="18" t="s">
        <v>264</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271</v>
      </c>
      <c r="BM137" s="239" t="s">
        <v>271</v>
      </c>
    </row>
    <row r="138" s="12" customFormat="1" ht="25.92" customHeight="1">
      <c r="A138" s="12"/>
      <c r="B138" s="212"/>
      <c r="C138" s="213"/>
      <c r="D138" s="214" t="s">
        <v>75</v>
      </c>
      <c r="E138" s="215" t="s">
        <v>895</v>
      </c>
      <c r="F138" s="215" t="s">
        <v>896</v>
      </c>
      <c r="G138" s="213"/>
      <c r="H138" s="213"/>
      <c r="I138" s="216"/>
      <c r="J138" s="217">
        <f>BK138</f>
        <v>0</v>
      </c>
      <c r="K138" s="213"/>
      <c r="L138" s="218"/>
      <c r="M138" s="219"/>
      <c r="N138" s="220"/>
      <c r="O138" s="220"/>
      <c r="P138" s="221">
        <f>SUM(P139:P144)</f>
        <v>0</v>
      </c>
      <c r="Q138" s="220"/>
      <c r="R138" s="221">
        <f>SUM(R139:R144)</f>
        <v>0</v>
      </c>
      <c r="S138" s="220"/>
      <c r="T138" s="222">
        <f>SUM(T139:T144)</f>
        <v>0</v>
      </c>
      <c r="U138" s="12"/>
      <c r="V138" s="12"/>
      <c r="W138" s="12"/>
      <c r="X138" s="12"/>
      <c r="Y138" s="12"/>
      <c r="Z138" s="12"/>
      <c r="AA138" s="12"/>
      <c r="AB138" s="12"/>
      <c r="AC138" s="12"/>
      <c r="AD138" s="12"/>
      <c r="AE138" s="12"/>
      <c r="AR138" s="223" t="s">
        <v>85</v>
      </c>
      <c r="AT138" s="224" t="s">
        <v>75</v>
      </c>
      <c r="AU138" s="224" t="s">
        <v>76</v>
      </c>
      <c r="AY138" s="223" t="s">
        <v>264</v>
      </c>
      <c r="BK138" s="225">
        <f>SUM(BK139:BK144)</f>
        <v>0</v>
      </c>
    </row>
    <row r="139" s="2" customFormat="1" ht="16.5" customHeight="1">
      <c r="A139" s="39"/>
      <c r="B139" s="40"/>
      <c r="C139" s="228" t="s">
        <v>96</v>
      </c>
      <c r="D139" s="228" t="s">
        <v>266</v>
      </c>
      <c r="E139" s="229" t="s">
        <v>1806</v>
      </c>
      <c r="F139" s="230" t="s">
        <v>1807</v>
      </c>
      <c r="G139" s="231" t="s">
        <v>453</v>
      </c>
      <c r="H139" s="232">
        <v>80</v>
      </c>
      <c r="I139" s="233"/>
      <c r="J139" s="234">
        <f>ROUND(I139*H139,2)</f>
        <v>0</v>
      </c>
      <c r="K139" s="230" t="s">
        <v>1</v>
      </c>
      <c r="L139" s="45"/>
      <c r="M139" s="235" t="s">
        <v>1</v>
      </c>
      <c r="N139" s="236" t="s">
        <v>41</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351</v>
      </c>
      <c r="AT139" s="239" t="s">
        <v>266</v>
      </c>
      <c r="AU139" s="239" t="s">
        <v>83</v>
      </c>
      <c r="AY139" s="18" t="s">
        <v>264</v>
      </c>
      <c r="BE139" s="240">
        <f>IF(N139="základní",J139,0)</f>
        <v>0</v>
      </c>
      <c r="BF139" s="240">
        <f>IF(N139="snížená",J139,0)</f>
        <v>0</v>
      </c>
      <c r="BG139" s="240">
        <f>IF(N139="zákl. přenesená",J139,0)</f>
        <v>0</v>
      </c>
      <c r="BH139" s="240">
        <f>IF(N139="sníž. přenesená",J139,0)</f>
        <v>0</v>
      </c>
      <c r="BI139" s="240">
        <f>IF(N139="nulová",J139,0)</f>
        <v>0</v>
      </c>
      <c r="BJ139" s="18" t="s">
        <v>83</v>
      </c>
      <c r="BK139" s="240">
        <f>ROUND(I139*H139,2)</f>
        <v>0</v>
      </c>
      <c r="BL139" s="18" t="s">
        <v>351</v>
      </c>
      <c r="BM139" s="239" t="s">
        <v>295</v>
      </c>
    </row>
    <row r="140" s="2" customFormat="1" ht="16.5" customHeight="1">
      <c r="A140" s="39"/>
      <c r="B140" s="40"/>
      <c r="C140" s="228" t="s">
        <v>271</v>
      </c>
      <c r="D140" s="228" t="s">
        <v>266</v>
      </c>
      <c r="E140" s="229" t="s">
        <v>1808</v>
      </c>
      <c r="F140" s="230" t="s">
        <v>1809</v>
      </c>
      <c r="G140" s="231" t="s">
        <v>453</v>
      </c>
      <c r="H140" s="232">
        <v>14</v>
      </c>
      <c r="I140" s="233"/>
      <c r="J140" s="234">
        <f>ROUND(I140*H140,2)</f>
        <v>0</v>
      </c>
      <c r="K140" s="230" t="s">
        <v>1</v>
      </c>
      <c r="L140" s="45"/>
      <c r="M140" s="235" t="s">
        <v>1</v>
      </c>
      <c r="N140" s="236" t="s">
        <v>41</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351</v>
      </c>
      <c r="AT140" s="239" t="s">
        <v>266</v>
      </c>
      <c r="AU140" s="239" t="s">
        <v>83</v>
      </c>
      <c r="AY140" s="18" t="s">
        <v>264</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351</v>
      </c>
      <c r="BM140" s="239" t="s">
        <v>304</v>
      </c>
    </row>
    <row r="141" s="2" customFormat="1" ht="16.5" customHeight="1">
      <c r="A141" s="39"/>
      <c r="B141" s="40"/>
      <c r="C141" s="228" t="s">
        <v>290</v>
      </c>
      <c r="D141" s="228" t="s">
        <v>266</v>
      </c>
      <c r="E141" s="229" t="s">
        <v>1810</v>
      </c>
      <c r="F141" s="230" t="s">
        <v>1811</v>
      </c>
      <c r="G141" s="231" t="s">
        <v>453</v>
      </c>
      <c r="H141" s="232">
        <v>39</v>
      </c>
      <c r="I141" s="233"/>
      <c r="J141" s="234">
        <f>ROUND(I141*H141,2)</f>
        <v>0</v>
      </c>
      <c r="K141" s="230" t="s">
        <v>1</v>
      </c>
      <c r="L141" s="45"/>
      <c r="M141" s="235" t="s">
        <v>1</v>
      </c>
      <c r="N141" s="236" t="s">
        <v>41</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351</v>
      </c>
      <c r="AT141" s="239" t="s">
        <v>266</v>
      </c>
      <c r="AU141" s="239" t="s">
        <v>83</v>
      </c>
      <c r="AY141" s="18" t="s">
        <v>264</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351</v>
      </c>
      <c r="BM141" s="239" t="s">
        <v>315</v>
      </c>
    </row>
    <row r="142" s="2" customFormat="1" ht="16.5" customHeight="1">
      <c r="A142" s="39"/>
      <c r="B142" s="40"/>
      <c r="C142" s="228" t="s">
        <v>295</v>
      </c>
      <c r="D142" s="228" t="s">
        <v>266</v>
      </c>
      <c r="E142" s="229" t="s">
        <v>1812</v>
      </c>
      <c r="F142" s="230" t="s">
        <v>1813</v>
      </c>
      <c r="G142" s="231" t="s">
        <v>453</v>
      </c>
      <c r="H142" s="232">
        <v>21</v>
      </c>
      <c r="I142" s="233"/>
      <c r="J142" s="234">
        <f>ROUND(I142*H142,2)</f>
        <v>0</v>
      </c>
      <c r="K142" s="230" t="s">
        <v>1</v>
      </c>
      <c r="L142" s="45"/>
      <c r="M142" s="235" t="s">
        <v>1</v>
      </c>
      <c r="N142" s="236" t="s">
        <v>41</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351</v>
      </c>
      <c r="AT142" s="239" t="s">
        <v>266</v>
      </c>
      <c r="AU142" s="239" t="s">
        <v>83</v>
      </c>
      <c r="AY142" s="18" t="s">
        <v>264</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351</v>
      </c>
      <c r="BM142" s="239" t="s">
        <v>8</v>
      </c>
    </row>
    <row r="143" s="2" customFormat="1" ht="16.5" customHeight="1">
      <c r="A143" s="39"/>
      <c r="B143" s="40"/>
      <c r="C143" s="228" t="s">
        <v>300</v>
      </c>
      <c r="D143" s="228" t="s">
        <v>266</v>
      </c>
      <c r="E143" s="229" t="s">
        <v>1814</v>
      </c>
      <c r="F143" s="230" t="s">
        <v>1815</v>
      </c>
      <c r="G143" s="231" t="s">
        <v>453</v>
      </c>
      <c r="H143" s="232">
        <v>6</v>
      </c>
      <c r="I143" s="233"/>
      <c r="J143" s="234">
        <f>ROUND(I143*H143,2)</f>
        <v>0</v>
      </c>
      <c r="K143" s="230" t="s">
        <v>1</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351</v>
      </c>
      <c r="AT143" s="239" t="s">
        <v>266</v>
      </c>
      <c r="AU143" s="239" t="s">
        <v>83</v>
      </c>
      <c r="AY143" s="18" t="s">
        <v>264</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351</v>
      </c>
      <c r="BM143" s="239" t="s">
        <v>342</v>
      </c>
    </row>
    <row r="144" s="2" customFormat="1" ht="16.5" customHeight="1">
      <c r="A144" s="39"/>
      <c r="B144" s="40"/>
      <c r="C144" s="228" t="s">
        <v>304</v>
      </c>
      <c r="D144" s="228" t="s">
        <v>266</v>
      </c>
      <c r="E144" s="229" t="s">
        <v>1816</v>
      </c>
      <c r="F144" s="230" t="s">
        <v>1817</v>
      </c>
      <c r="G144" s="231" t="s">
        <v>983</v>
      </c>
      <c r="H144" s="299"/>
      <c r="I144" s="233"/>
      <c r="J144" s="234">
        <f>ROUND(I144*H144,2)</f>
        <v>0</v>
      </c>
      <c r="K144" s="230" t="s">
        <v>1</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351</v>
      </c>
      <c r="AT144" s="239" t="s">
        <v>266</v>
      </c>
      <c r="AU144" s="239" t="s">
        <v>83</v>
      </c>
      <c r="AY144" s="18" t="s">
        <v>264</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351</v>
      </c>
      <c r="BM144" s="239" t="s">
        <v>351</v>
      </c>
    </row>
    <row r="145" s="12" customFormat="1" ht="25.92" customHeight="1">
      <c r="A145" s="12"/>
      <c r="B145" s="212"/>
      <c r="C145" s="213"/>
      <c r="D145" s="214" t="s">
        <v>75</v>
      </c>
      <c r="E145" s="215" t="s">
        <v>1818</v>
      </c>
      <c r="F145" s="215" t="s">
        <v>1819</v>
      </c>
      <c r="G145" s="213"/>
      <c r="H145" s="213"/>
      <c r="I145" s="216"/>
      <c r="J145" s="217">
        <f>BK145</f>
        <v>0</v>
      </c>
      <c r="K145" s="213"/>
      <c r="L145" s="218"/>
      <c r="M145" s="219"/>
      <c r="N145" s="220"/>
      <c r="O145" s="220"/>
      <c r="P145" s="221">
        <f>SUM(P146:P157)</f>
        <v>0</v>
      </c>
      <c r="Q145" s="220"/>
      <c r="R145" s="221">
        <f>SUM(R146:R157)</f>
        <v>0</v>
      </c>
      <c r="S145" s="220"/>
      <c r="T145" s="222">
        <f>SUM(T146:T157)</f>
        <v>0</v>
      </c>
      <c r="U145" s="12"/>
      <c r="V145" s="12"/>
      <c r="W145" s="12"/>
      <c r="X145" s="12"/>
      <c r="Y145" s="12"/>
      <c r="Z145" s="12"/>
      <c r="AA145" s="12"/>
      <c r="AB145" s="12"/>
      <c r="AC145" s="12"/>
      <c r="AD145" s="12"/>
      <c r="AE145" s="12"/>
      <c r="AR145" s="223" t="s">
        <v>85</v>
      </c>
      <c r="AT145" s="224" t="s">
        <v>75</v>
      </c>
      <c r="AU145" s="224" t="s">
        <v>76</v>
      </c>
      <c r="AY145" s="223" t="s">
        <v>264</v>
      </c>
      <c r="BK145" s="225">
        <f>SUM(BK146:BK157)</f>
        <v>0</v>
      </c>
    </row>
    <row r="146" s="2" customFormat="1" ht="16.5" customHeight="1">
      <c r="A146" s="39"/>
      <c r="B146" s="40"/>
      <c r="C146" s="228" t="s">
        <v>309</v>
      </c>
      <c r="D146" s="228" t="s">
        <v>266</v>
      </c>
      <c r="E146" s="229" t="s">
        <v>1820</v>
      </c>
      <c r="F146" s="230" t="s">
        <v>1821</v>
      </c>
      <c r="G146" s="231" t="s">
        <v>1666</v>
      </c>
      <c r="H146" s="232">
        <v>1</v>
      </c>
      <c r="I146" s="233"/>
      <c r="J146" s="234">
        <f>ROUND(I146*H146,2)</f>
        <v>0</v>
      </c>
      <c r="K146" s="230" t="s">
        <v>1</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351</v>
      </c>
      <c r="AT146" s="239" t="s">
        <v>266</v>
      </c>
      <c r="AU146" s="239" t="s">
        <v>83</v>
      </c>
      <c r="AY146" s="18" t="s">
        <v>264</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351</v>
      </c>
      <c r="BM146" s="239" t="s">
        <v>366</v>
      </c>
    </row>
    <row r="147" s="2" customFormat="1" ht="16.5" customHeight="1">
      <c r="A147" s="39"/>
      <c r="B147" s="40"/>
      <c r="C147" s="228" t="s">
        <v>315</v>
      </c>
      <c r="D147" s="228" t="s">
        <v>266</v>
      </c>
      <c r="E147" s="229" t="s">
        <v>1822</v>
      </c>
      <c r="F147" s="230" t="s">
        <v>1823</v>
      </c>
      <c r="G147" s="231" t="s">
        <v>1051</v>
      </c>
      <c r="H147" s="232">
        <v>1</v>
      </c>
      <c r="I147" s="233"/>
      <c r="J147" s="234">
        <f>ROUND(I147*H147,2)</f>
        <v>0</v>
      </c>
      <c r="K147" s="230" t="s">
        <v>1</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351</v>
      </c>
      <c r="AT147" s="239" t="s">
        <v>266</v>
      </c>
      <c r="AU147" s="239" t="s">
        <v>83</v>
      </c>
      <c r="AY147" s="18" t="s">
        <v>264</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351</v>
      </c>
      <c r="BM147" s="239" t="s">
        <v>377</v>
      </c>
    </row>
    <row r="148" s="2" customFormat="1" ht="16.5" customHeight="1">
      <c r="A148" s="39"/>
      <c r="B148" s="40"/>
      <c r="C148" s="228" t="s">
        <v>322</v>
      </c>
      <c r="D148" s="228" t="s">
        <v>266</v>
      </c>
      <c r="E148" s="229" t="s">
        <v>1824</v>
      </c>
      <c r="F148" s="230" t="s">
        <v>1825</v>
      </c>
      <c r="G148" s="231" t="s">
        <v>1051</v>
      </c>
      <c r="H148" s="232">
        <v>1</v>
      </c>
      <c r="I148" s="233"/>
      <c r="J148" s="234">
        <f>ROUND(I148*H148,2)</f>
        <v>0</v>
      </c>
      <c r="K148" s="230" t="s">
        <v>1</v>
      </c>
      <c r="L148" s="45"/>
      <c r="M148" s="235" t="s">
        <v>1</v>
      </c>
      <c r="N148" s="236" t="s">
        <v>41</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351</v>
      </c>
      <c r="AT148" s="239" t="s">
        <v>266</v>
      </c>
      <c r="AU148" s="239" t="s">
        <v>83</v>
      </c>
      <c r="AY148" s="18" t="s">
        <v>264</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351</v>
      </c>
      <c r="BM148" s="239" t="s">
        <v>386</v>
      </c>
    </row>
    <row r="149" s="2" customFormat="1">
      <c r="A149" s="39"/>
      <c r="B149" s="40"/>
      <c r="C149" s="41"/>
      <c r="D149" s="243" t="s">
        <v>339</v>
      </c>
      <c r="E149" s="41"/>
      <c r="F149" s="295" t="s">
        <v>1826</v>
      </c>
      <c r="G149" s="41"/>
      <c r="H149" s="41"/>
      <c r="I149" s="296"/>
      <c r="J149" s="41"/>
      <c r="K149" s="41"/>
      <c r="L149" s="45"/>
      <c r="M149" s="297"/>
      <c r="N149" s="298"/>
      <c r="O149" s="92"/>
      <c r="P149" s="92"/>
      <c r="Q149" s="92"/>
      <c r="R149" s="92"/>
      <c r="S149" s="92"/>
      <c r="T149" s="93"/>
      <c r="U149" s="39"/>
      <c r="V149" s="39"/>
      <c r="W149" s="39"/>
      <c r="X149" s="39"/>
      <c r="Y149" s="39"/>
      <c r="Z149" s="39"/>
      <c r="AA149" s="39"/>
      <c r="AB149" s="39"/>
      <c r="AC149" s="39"/>
      <c r="AD149" s="39"/>
      <c r="AE149" s="39"/>
      <c r="AT149" s="18" t="s">
        <v>339</v>
      </c>
      <c r="AU149" s="18" t="s">
        <v>83</v>
      </c>
    </row>
    <row r="150" s="2" customFormat="1" ht="24.15" customHeight="1">
      <c r="A150" s="39"/>
      <c r="B150" s="40"/>
      <c r="C150" s="228" t="s">
        <v>8</v>
      </c>
      <c r="D150" s="228" t="s">
        <v>266</v>
      </c>
      <c r="E150" s="229" t="s">
        <v>1827</v>
      </c>
      <c r="F150" s="230" t="s">
        <v>1828</v>
      </c>
      <c r="G150" s="231" t="s">
        <v>1666</v>
      </c>
      <c r="H150" s="232">
        <v>1</v>
      </c>
      <c r="I150" s="233"/>
      <c r="J150" s="234">
        <f>ROUND(I150*H150,2)</f>
        <v>0</v>
      </c>
      <c r="K150" s="230" t="s">
        <v>1</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351</v>
      </c>
      <c r="AT150" s="239" t="s">
        <v>266</v>
      </c>
      <c r="AU150" s="239" t="s">
        <v>83</v>
      </c>
      <c r="AY150" s="18" t="s">
        <v>264</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351</v>
      </c>
      <c r="BM150" s="239" t="s">
        <v>395</v>
      </c>
    </row>
    <row r="151" s="2" customFormat="1" ht="16.5" customHeight="1">
      <c r="A151" s="39"/>
      <c r="B151" s="40"/>
      <c r="C151" s="228" t="s">
        <v>335</v>
      </c>
      <c r="D151" s="228" t="s">
        <v>266</v>
      </c>
      <c r="E151" s="229" t="s">
        <v>1829</v>
      </c>
      <c r="F151" s="230" t="s">
        <v>1830</v>
      </c>
      <c r="G151" s="231" t="s">
        <v>1051</v>
      </c>
      <c r="H151" s="232">
        <v>1</v>
      </c>
      <c r="I151" s="233"/>
      <c r="J151" s="234">
        <f>ROUND(I151*H151,2)</f>
        <v>0</v>
      </c>
      <c r="K151" s="230" t="s">
        <v>1</v>
      </c>
      <c r="L151" s="45"/>
      <c r="M151" s="235" t="s">
        <v>1</v>
      </c>
      <c r="N151" s="236" t="s">
        <v>41</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351</v>
      </c>
      <c r="AT151" s="239" t="s">
        <v>266</v>
      </c>
      <c r="AU151" s="239" t="s">
        <v>83</v>
      </c>
      <c r="AY151" s="18" t="s">
        <v>264</v>
      </c>
      <c r="BE151" s="240">
        <f>IF(N151="základní",J151,0)</f>
        <v>0</v>
      </c>
      <c r="BF151" s="240">
        <f>IF(N151="snížená",J151,0)</f>
        <v>0</v>
      </c>
      <c r="BG151" s="240">
        <f>IF(N151="zákl. přenesená",J151,0)</f>
        <v>0</v>
      </c>
      <c r="BH151" s="240">
        <f>IF(N151="sníž. přenesená",J151,0)</f>
        <v>0</v>
      </c>
      <c r="BI151" s="240">
        <f>IF(N151="nulová",J151,0)</f>
        <v>0</v>
      </c>
      <c r="BJ151" s="18" t="s">
        <v>83</v>
      </c>
      <c r="BK151" s="240">
        <f>ROUND(I151*H151,2)</f>
        <v>0</v>
      </c>
      <c r="BL151" s="18" t="s">
        <v>351</v>
      </c>
      <c r="BM151" s="239" t="s">
        <v>407</v>
      </c>
    </row>
    <row r="152" s="2" customFormat="1" ht="16.5" customHeight="1">
      <c r="A152" s="39"/>
      <c r="B152" s="40"/>
      <c r="C152" s="228" t="s">
        <v>342</v>
      </c>
      <c r="D152" s="228" t="s">
        <v>266</v>
      </c>
      <c r="E152" s="229" t="s">
        <v>1831</v>
      </c>
      <c r="F152" s="230" t="s">
        <v>1832</v>
      </c>
      <c r="G152" s="231" t="s">
        <v>1051</v>
      </c>
      <c r="H152" s="232">
        <v>1</v>
      </c>
      <c r="I152" s="233"/>
      <c r="J152" s="234">
        <f>ROUND(I152*H152,2)</f>
        <v>0</v>
      </c>
      <c r="K152" s="230" t="s">
        <v>1</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351</v>
      </c>
      <c r="AT152" s="239" t="s">
        <v>266</v>
      </c>
      <c r="AU152" s="239" t="s">
        <v>83</v>
      </c>
      <c r="AY152" s="18" t="s">
        <v>264</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351</v>
      </c>
      <c r="BM152" s="239" t="s">
        <v>417</v>
      </c>
    </row>
    <row r="153" s="2" customFormat="1" ht="16.5" customHeight="1">
      <c r="A153" s="39"/>
      <c r="B153" s="40"/>
      <c r="C153" s="228" t="s">
        <v>347</v>
      </c>
      <c r="D153" s="228" t="s">
        <v>266</v>
      </c>
      <c r="E153" s="229" t="s">
        <v>1833</v>
      </c>
      <c r="F153" s="230" t="s">
        <v>1834</v>
      </c>
      <c r="G153" s="231" t="s">
        <v>1051</v>
      </c>
      <c r="H153" s="232">
        <v>1</v>
      </c>
      <c r="I153" s="233"/>
      <c r="J153" s="234">
        <f>ROUND(I153*H153,2)</f>
        <v>0</v>
      </c>
      <c r="K153" s="230" t="s">
        <v>1</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351</v>
      </c>
      <c r="AT153" s="239" t="s">
        <v>266</v>
      </c>
      <c r="AU153" s="239" t="s">
        <v>83</v>
      </c>
      <c r="AY153" s="18" t="s">
        <v>264</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351</v>
      </c>
      <c r="BM153" s="239" t="s">
        <v>426</v>
      </c>
    </row>
    <row r="154" s="2" customFormat="1" ht="16.5" customHeight="1">
      <c r="A154" s="39"/>
      <c r="B154" s="40"/>
      <c r="C154" s="228" t="s">
        <v>351</v>
      </c>
      <c r="D154" s="228" t="s">
        <v>266</v>
      </c>
      <c r="E154" s="229" t="s">
        <v>1835</v>
      </c>
      <c r="F154" s="230" t="s">
        <v>1836</v>
      </c>
      <c r="G154" s="231" t="s">
        <v>1051</v>
      </c>
      <c r="H154" s="232">
        <v>1</v>
      </c>
      <c r="I154" s="233"/>
      <c r="J154" s="234">
        <f>ROUND(I154*H154,2)</f>
        <v>0</v>
      </c>
      <c r="K154" s="230" t="s">
        <v>1</v>
      </c>
      <c r="L154" s="45"/>
      <c r="M154" s="235" t="s">
        <v>1</v>
      </c>
      <c r="N154" s="236" t="s">
        <v>41</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351</v>
      </c>
      <c r="AT154" s="239" t="s">
        <v>266</v>
      </c>
      <c r="AU154" s="239" t="s">
        <v>83</v>
      </c>
      <c r="AY154" s="18" t="s">
        <v>264</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351</v>
      </c>
      <c r="BM154" s="239" t="s">
        <v>434</v>
      </c>
    </row>
    <row r="155" s="2" customFormat="1" ht="16.5" customHeight="1">
      <c r="A155" s="39"/>
      <c r="B155" s="40"/>
      <c r="C155" s="228" t="s">
        <v>358</v>
      </c>
      <c r="D155" s="228" t="s">
        <v>266</v>
      </c>
      <c r="E155" s="229" t="s">
        <v>1837</v>
      </c>
      <c r="F155" s="230" t="s">
        <v>1838</v>
      </c>
      <c r="G155" s="231" t="s">
        <v>1051</v>
      </c>
      <c r="H155" s="232">
        <v>1</v>
      </c>
      <c r="I155" s="233"/>
      <c r="J155" s="234">
        <f>ROUND(I155*H155,2)</f>
        <v>0</v>
      </c>
      <c r="K155" s="230" t="s">
        <v>1</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351</v>
      </c>
      <c r="AT155" s="239" t="s">
        <v>266</v>
      </c>
      <c r="AU155" s="239" t="s">
        <v>83</v>
      </c>
      <c r="AY155" s="18" t="s">
        <v>264</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351</v>
      </c>
      <c r="BM155" s="239" t="s">
        <v>442</v>
      </c>
    </row>
    <row r="156" s="2" customFormat="1" ht="16.5" customHeight="1">
      <c r="A156" s="39"/>
      <c r="B156" s="40"/>
      <c r="C156" s="228" t="s">
        <v>366</v>
      </c>
      <c r="D156" s="228" t="s">
        <v>266</v>
      </c>
      <c r="E156" s="229" t="s">
        <v>1839</v>
      </c>
      <c r="F156" s="230" t="s">
        <v>1840</v>
      </c>
      <c r="G156" s="231" t="s">
        <v>1051</v>
      </c>
      <c r="H156" s="232">
        <v>1</v>
      </c>
      <c r="I156" s="233"/>
      <c r="J156" s="234">
        <f>ROUND(I156*H156,2)</f>
        <v>0</v>
      </c>
      <c r="K156" s="230" t="s">
        <v>1</v>
      </c>
      <c r="L156" s="45"/>
      <c r="M156" s="235" t="s">
        <v>1</v>
      </c>
      <c r="N156" s="236" t="s">
        <v>41</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351</v>
      </c>
      <c r="AT156" s="239" t="s">
        <v>266</v>
      </c>
      <c r="AU156" s="239" t="s">
        <v>83</v>
      </c>
      <c r="AY156" s="18" t="s">
        <v>264</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351</v>
      </c>
      <c r="BM156" s="239" t="s">
        <v>450</v>
      </c>
    </row>
    <row r="157" s="2" customFormat="1" ht="16.5" customHeight="1">
      <c r="A157" s="39"/>
      <c r="B157" s="40"/>
      <c r="C157" s="228" t="s">
        <v>373</v>
      </c>
      <c r="D157" s="228" t="s">
        <v>266</v>
      </c>
      <c r="E157" s="229" t="s">
        <v>1841</v>
      </c>
      <c r="F157" s="230" t="s">
        <v>1842</v>
      </c>
      <c r="G157" s="231" t="s">
        <v>983</v>
      </c>
      <c r="H157" s="299"/>
      <c r="I157" s="233"/>
      <c r="J157" s="234">
        <f>ROUND(I157*H157,2)</f>
        <v>0</v>
      </c>
      <c r="K157" s="230" t="s">
        <v>1</v>
      </c>
      <c r="L157" s="45"/>
      <c r="M157" s="235" t="s">
        <v>1</v>
      </c>
      <c r="N157" s="236" t="s">
        <v>41</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351</v>
      </c>
      <c r="AT157" s="239" t="s">
        <v>266</v>
      </c>
      <c r="AU157" s="239" t="s">
        <v>83</v>
      </c>
      <c r="AY157" s="18" t="s">
        <v>264</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351</v>
      </c>
      <c r="BM157" s="239" t="s">
        <v>461</v>
      </c>
    </row>
    <row r="158" s="12" customFormat="1" ht="25.92" customHeight="1">
      <c r="A158" s="12"/>
      <c r="B158" s="212"/>
      <c r="C158" s="213"/>
      <c r="D158" s="214" t="s">
        <v>75</v>
      </c>
      <c r="E158" s="215" t="s">
        <v>1843</v>
      </c>
      <c r="F158" s="215" t="s">
        <v>1844</v>
      </c>
      <c r="G158" s="213"/>
      <c r="H158" s="213"/>
      <c r="I158" s="216"/>
      <c r="J158" s="217">
        <f>BK158</f>
        <v>0</v>
      </c>
      <c r="K158" s="213"/>
      <c r="L158" s="218"/>
      <c r="M158" s="219"/>
      <c r="N158" s="220"/>
      <c r="O158" s="220"/>
      <c r="P158" s="221">
        <f>SUM(P159:P169)</f>
        <v>0</v>
      </c>
      <c r="Q158" s="220"/>
      <c r="R158" s="221">
        <f>SUM(R159:R169)</f>
        <v>0</v>
      </c>
      <c r="S158" s="220"/>
      <c r="T158" s="222">
        <f>SUM(T159:T169)</f>
        <v>0</v>
      </c>
      <c r="U158" s="12"/>
      <c r="V158" s="12"/>
      <c r="W158" s="12"/>
      <c r="X158" s="12"/>
      <c r="Y158" s="12"/>
      <c r="Z158" s="12"/>
      <c r="AA158" s="12"/>
      <c r="AB158" s="12"/>
      <c r="AC158" s="12"/>
      <c r="AD158" s="12"/>
      <c r="AE158" s="12"/>
      <c r="AR158" s="223" t="s">
        <v>85</v>
      </c>
      <c r="AT158" s="224" t="s">
        <v>75</v>
      </c>
      <c r="AU158" s="224" t="s">
        <v>76</v>
      </c>
      <c r="AY158" s="223" t="s">
        <v>264</v>
      </c>
      <c r="BK158" s="225">
        <f>SUM(BK159:BK169)</f>
        <v>0</v>
      </c>
    </row>
    <row r="159" s="2" customFormat="1" ht="16.5" customHeight="1">
      <c r="A159" s="39"/>
      <c r="B159" s="40"/>
      <c r="C159" s="228" t="s">
        <v>377</v>
      </c>
      <c r="D159" s="228" t="s">
        <v>266</v>
      </c>
      <c r="E159" s="229" t="s">
        <v>1845</v>
      </c>
      <c r="F159" s="230" t="s">
        <v>1846</v>
      </c>
      <c r="G159" s="231" t="s">
        <v>453</v>
      </c>
      <c r="H159" s="232">
        <v>53</v>
      </c>
      <c r="I159" s="233"/>
      <c r="J159" s="234">
        <f>ROUND(I159*H159,2)</f>
        <v>0</v>
      </c>
      <c r="K159" s="230" t="s">
        <v>1</v>
      </c>
      <c r="L159" s="45"/>
      <c r="M159" s="235" t="s">
        <v>1</v>
      </c>
      <c r="N159" s="236" t="s">
        <v>41</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351</v>
      </c>
      <c r="AT159" s="239" t="s">
        <v>266</v>
      </c>
      <c r="AU159" s="239" t="s">
        <v>83</v>
      </c>
      <c r="AY159" s="18" t="s">
        <v>264</v>
      </c>
      <c r="BE159" s="240">
        <f>IF(N159="základní",J159,0)</f>
        <v>0</v>
      </c>
      <c r="BF159" s="240">
        <f>IF(N159="snížená",J159,0)</f>
        <v>0</v>
      </c>
      <c r="BG159" s="240">
        <f>IF(N159="zákl. přenesená",J159,0)</f>
        <v>0</v>
      </c>
      <c r="BH159" s="240">
        <f>IF(N159="sníž. přenesená",J159,0)</f>
        <v>0</v>
      </c>
      <c r="BI159" s="240">
        <f>IF(N159="nulová",J159,0)</f>
        <v>0</v>
      </c>
      <c r="BJ159" s="18" t="s">
        <v>83</v>
      </c>
      <c r="BK159" s="240">
        <f>ROUND(I159*H159,2)</f>
        <v>0</v>
      </c>
      <c r="BL159" s="18" t="s">
        <v>351</v>
      </c>
      <c r="BM159" s="239" t="s">
        <v>470</v>
      </c>
    </row>
    <row r="160" s="2" customFormat="1" ht="16.5" customHeight="1">
      <c r="A160" s="39"/>
      <c r="B160" s="40"/>
      <c r="C160" s="228" t="s">
        <v>7</v>
      </c>
      <c r="D160" s="228" t="s">
        <v>266</v>
      </c>
      <c r="E160" s="229" t="s">
        <v>1847</v>
      </c>
      <c r="F160" s="230" t="s">
        <v>1848</v>
      </c>
      <c r="G160" s="231" t="s">
        <v>453</v>
      </c>
      <c r="H160" s="232">
        <v>35</v>
      </c>
      <c r="I160" s="233"/>
      <c r="J160" s="234">
        <f>ROUND(I160*H160,2)</f>
        <v>0</v>
      </c>
      <c r="K160" s="230" t="s">
        <v>1</v>
      </c>
      <c r="L160" s="45"/>
      <c r="M160" s="235" t="s">
        <v>1</v>
      </c>
      <c r="N160" s="236" t="s">
        <v>41</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351</v>
      </c>
      <c r="AT160" s="239" t="s">
        <v>266</v>
      </c>
      <c r="AU160" s="239" t="s">
        <v>83</v>
      </c>
      <c r="AY160" s="18" t="s">
        <v>264</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351</v>
      </c>
      <c r="BM160" s="239" t="s">
        <v>479</v>
      </c>
    </row>
    <row r="161" s="2" customFormat="1" ht="16.5" customHeight="1">
      <c r="A161" s="39"/>
      <c r="B161" s="40"/>
      <c r="C161" s="228" t="s">
        <v>386</v>
      </c>
      <c r="D161" s="228" t="s">
        <v>266</v>
      </c>
      <c r="E161" s="229" t="s">
        <v>1849</v>
      </c>
      <c r="F161" s="230" t="s">
        <v>1850</v>
      </c>
      <c r="G161" s="231" t="s">
        <v>453</v>
      </c>
      <c r="H161" s="232">
        <v>6</v>
      </c>
      <c r="I161" s="233"/>
      <c r="J161" s="234">
        <f>ROUND(I161*H161,2)</f>
        <v>0</v>
      </c>
      <c r="K161" s="230" t="s">
        <v>1</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351</v>
      </c>
      <c r="AT161" s="239" t="s">
        <v>266</v>
      </c>
      <c r="AU161" s="239" t="s">
        <v>83</v>
      </c>
      <c r="AY161" s="18" t="s">
        <v>264</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351</v>
      </c>
      <c r="BM161" s="239" t="s">
        <v>489</v>
      </c>
    </row>
    <row r="162" s="2" customFormat="1" ht="16.5" customHeight="1">
      <c r="A162" s="39"/>
      <c r="B162" s="40"/>
      <c r="C162" s="228" t="s">
        <v>391</v>
      </c>
      <c r="D162" s="228" t="s">
        <v>266</v>
      </c>
      <c r="E162" s="229" t="s">
        <v>1851</v>
      </c>
      <c r="F162" s="230" t="s">
        <v>1852</v>
      </c>
      <c r="G162" s="231" t="s">
        <v>420</v>
      </c>
      <c r="H162" s="232">
        <v>8</v>
      </c>
      <c r="I162" s="233"/>
      <c r="J162" s="234">
        <f>ROUND(I162*H162,2)</f>
        <v>0</v>
      </c>
      <c r="K162" s="230" t="s">
        <v>1</v>
      </c>
      <c r="L162" s="45"/>
      <c r="M162" s="235" t="s">
        <v>1</v>
      </c>
      <c r="N162" s="236" t="s">
        <v>41</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351</v>
      </c>
      <c r="AT162" s="239" t="s">
        <v>266</v>
      </c>
      <c r="AU162" s="239" t="s">
        <v>83</v>
      </c>
      <c r="AY162" s="18" t="s">
        <v>264</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351</v>
      </c>
      <c r="BM162" s="239" t="s">
        <v>498</v>
      </c>
    </row>
    <row r="163" s="2" customFormat="1" ht="16.5" customHeight="1">
      <c r="A163" s="39"/>
      <c r="B163" s="40"/>
      <c r="C163" s="228" t="s">
        <v>395</v>
      </c>
      <c r="D163" s="228" t="s">
        <v>266</v>
      </c>
      <c r="E163" s="229" t="s">
        <v>1853</v>
      </c>
      <c r="F163" s="230" t="s">
        <v>1854</v>
      </c>
      <c r="G163" s="231" t="s">
        <v>420</v>
      </c>
      <c r="H163" s="232">
        <v>2</v>
      </c>
      <c r="I163" s="233"/>
      <c r="J163" s="234">
        <f>ROUND(I163*H163,2)</f>
        <v>0</v>
      </c>
      <c r="K163" s="230" t="s">
        <v>1</v>
      </c>
      <c r="L163" s="45"/>
      <c r="M163" s="235" t="s">
        <v>1</v>
      </c>
      <c r="N163" s="236" t="s">
        <v>41</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351</v>
      </c>
      <c r="AT163" s="239" t="s">
        <v>266</v>
      </c>
      <c r="AU163" s="239" t="s">
        <v>83</v>
      </c>
      <c r="AY163" s="18" t="s">
        <v>264</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351</v>
      </c>
      <c r="BM163" s="239" t="s">
        <v>509</v>
      </c>
    </row>
    <row r="164" s="2" customFormat="1" ht="16.5" customHeight="1">
      <c r="A164" s="39"/>
      <c r="B164" s="40"/>
      <c r="C164" s="228" t="s">
        <v>401</v>
      </c>
      <c r="D164" s="228" t="s">
        <v>266</v>
      </c>
      <c r="E164" s="229" t="s">
        <v>1855</v>
      </c>
      <c r="F164" s="230" t="s">
        <v>1856</v>
      </c>
      <c r="G164" s="231" t="s">
        <v>453</v>
      </c>
      <c r="H164" s="232">
        <v>2</v>
      </c>
      <c r="I164" s="233"/>
      <c r="J164" s="234">
        <f>ROUND(I164*H164,2)</f>
        <v>0</v>
      </c>
      <c r="K164" s="230" t="s">
        <v>1</v>
      </c>
      <c r="L164" s="45"/>
      <c r="M164" s="235" t="s">
        <v>1</v>
      </c>
      <c r="N164" s="236" t="s">
        <v>41</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351</v>
      </c>
      <c r="AT164" s="239" t="s">
        <v>266</v>
      </c>
      <c r="AU164" s="239" t="s">
        <v>83</v>
      </c>
      <c r="AY164" s="18" t="s">
        <v>264</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351</v>
      </c>
      <c r="BM164" s="239" t="s">
        <v>519</v>
      </c>
    </row>
    <row r="165" s="2" customFormat="1" ht="16.5" customHeight="1">
      <c r="A165" s="39"/>
      <c r="B165" s="40"/>
      <c r="C165" s="228" t="s">
        <v>407</v>
      </c>
      <c r="D165" s="228" t="s">
        <v>266</v>
      </c>
      <c r="E165" s="229" t="s">
        <v>1857</v>
      </c>
      <c r="F165" s="230" t="s">
        <v>1858</v>
      </c>
      <c r="G165" s="231" t="s">
        <v>1051</v>
      </c>
      <c r="H165" s="232">
        <v>2</v>
      </c>
      <c r="I165" s="233"/>
      <c r="J165" s="234">
        <f>ROUND(I165*H165,2)</f>
        <v>0</v>
      </c>
      <c r="K165" s="230" t="s">
        <v>1</v>
      </c>
      <c r="L165" s="45"/>
      <c r="M165" s="235" t="s">
        <v>1</v>
      </c>
      <c r="N165" s="236" t="s">
        <v>41</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351</v>
      </c>
      <c r="AT165" s="239" t="s">
        <v>266</v>
      </c>
      <c r="AU165" s="239" t="s">
        <v>83</v>
      </c>
      <c r="AY165" s="18" t="s">
        <v>264</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351</v>
      </c>
      <c r="BM165" s="239" t="s">
        <v>527</v>
      </c>
    </row>
    <row r="166" s="2" customFormat="1" ht="16.5" customHeight="1">
      <c r="A166" s="39"/>
      <c r="B166" s="40"/>
      <c r="C166" s="228" t="s">
        <v>412</v>
      </c>
      <c r="D166" s="228" t="s">
        <v>266</v>
      </c>
      <c r="E166" s="229" t="s">
        <v>1859</v>
      </c>
      <c r="F166" s="230" t="s">
        <v>1860</v>
      </c>
      <c r="G166" s="231" t="s">
        <v>1051</v>
      </c>
      <c r="H166" s="232">
        <v>2</v>
      </c>
      <c r="I166" s="233"/>
      <c r="J166" s="234">
        <f>ROUND(I166*H166,2)</f>
        <v>0</v>
      </c>
      <c r="K166" s="230" t="s">
        <v>1</v>
      </c>
      <c r="L166" s="45"/>
      <c r="M166" s="235" t="s">
        <v>1</v>
      </c>
      <c r="N166" s="236" t="s">
        <v>41</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351</v>
      </c>
      <c r="AT166" s="239" t="s">
        <v>266</v>
      </c>
      <c r="AU166" s="239" t="s">
        <v>83</v>
      </c>
      <c r="AY166" s="18" t="s">
        <v>264</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351</v>
      </c>
      <c r="BM166" s="239" t="s">
        <v>538</v>
      </c>
    </row>
    <row r="167" s="2" customFormat="1" ht="16.5" customHeight="1">
      <c r="A167" s="39"/>
      <c r="B167" s="40"/>
      <c r="C167" s="228" t="s">
        <v>417</v>
      </c>
      <c r="D167" s="228" t="s">
        <v>266</v>
      </c>
      <c r="E167" s="229" t="s">
        <v>1861</v>
      </c>
      <c r="F167" s="230" t="s">
        <v>1862</v>
      </c>
      <c r="G167" s="231" t="s">
        <v>1051</v>
      </c>
      <c r="H167" s="232">
        <v>1</v>
      </c>
      <c r="I167" s="233"/>
      <c r="J167" s="234">
        <f>ROUND(I167*H167,2)</f>
        <v>0</v>
      </c>
      <c r="K167" s="230" t="s">
        <v>1</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351</v>
      </c>
      <c r="AT167" s="239" t="s">
        <v>266</v>
      </c>
      <c r="AU167" s="239" t="s">
        <v>83</v>
      </c>
      <c r="AY167" s="18" t="s">
        <v>264</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351</v>
      </c>
      <c r="BM167" s="239" t="s">
        <v>546</v>
      </c>
    </row>
    <row r="168" s="2" customFormat="1" ht="16.5" customHeight="1">
      <c r="A168" s="39"/>
      <c r="B168" s="40"/>
      <c r="C168" s="228" t="s">
        <v>422</v>
      </c>
      <c r="D168" s="228" t="s">
        <v>266</v>
      </c>
      <c r="E168" s="229" t="s">
        <v>1863</v>
      </c>
      <c r="F168" s="230" t="s">
        <v>1864</v>
      </c>
      <c r="G168" s="231" t="s">
        <v>453</v>
      </c>
      <c r="H168" s="232">
        <v>80</v>
      </c>
      <c r="I168" s="233"/>
      <c r="J168" s="234">
        <f>ROUND(I168*H168,2)</f>
        <v>0</v>
      </c>
      <c r="K168" s="230" t="s">
        <v>1</v>
      </c>
      <c r="L168" s="45"/>
      <c r="M168" s="235" t="s">
        <v>1</v>
      </c>
      <c r="N168" s="236" t="s">
        <v>41</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351</v>
      </c>
      <c r="AT168" s="239" t="s">
        <v>266</v>
      </c>
      <c r="AU168" s="239" t="s">
        <v>83</v>
      </c>
      <c r="AY168" s="18" t="s">
        <v>264</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351</v>
      </c>
      <c r="BM168" s="239" t="s">
        <v>556</v>
      </c>
    </row>
    <row r="169" s="2" customFormat="1" ht="16.5" customHeight="1">
      <c r="A169" s="39"/>
      <c r="B169" s="40"/>
      <c r="C169" s="228" t="s">
        <v>426</v>
      </c>
      <c r="D169" s="228" t="s">
        <v>266</v>
      </c>
      <c r="E169" s="229" t="s">
        <v>1865</v>
      </c>
      <c r="F169" s="230" t="s">
        <v>1866</v>
      </c>
      <c r="G169" s="231" t="s">
        <v>983</v>
      </c>
      <c r="H169" s="299"/>
      <c r="I169" s="233"/>
      <c r="J169" s="234">
        <f>ROUND(I169*H169,2)</f>
        <v>0</v>
      </c>
      <c r="K169" s="230" t="s">
        <v>1</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351</v>
      </c>
      <c r="AT169" s="239" t="s">
        <v>266</v>
      </c>
      <c r="AU169" s="239" t="s">
        <v>83</v>
      </c>
      <c r="AY169" s="18" t="s">
        <v>264</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351</v>
      </c>
      <c r="BM169" s="239" t="s">
        <v>564</v>
      </c>
    </row>
    <row r="170" s="12" customFormat="1" ht="25.92" customHeight="1">
      <c r="A170" s="12"/>
      <c r="B170" s="212"/>
      <c r="C170" s="213"/>
      <c r="D170" s="214" t="s">
        <v>75</v>
      </c>
      <c r="E170" s="215" t="s">
        <v>1775</v>
      </c>
      <c r="F170" s="215" t="s">
        <v>1867</v>
      </c>
      <c r="G170" s="213"/>
      <c r="H170" s="213"/>
      <c r="I170" s="216"/>
      <c r="J170" s="217">
        <f>BK170</f>
        <v>0</v>
      </c>
      <c r="K170" s="213"/>
      <c r="L170" s="218"/>
      <c r="M170" s="219"/>
      <c r="N170" s="220"/>
      <c r="O170" s="220"/>
      <c r="P170" s="221">
        <f>SUM(P171:P180)</f>
        <v>0</v>
      </c>
      <c r="Q170" s="220"/>
      <c r="R170" s="221">
        <f>SUM(R171:R180)</f>
        <v>0</v>
      </c>
      <c r="S170" s="220"/>
      <c r="T170" s="222">
        <f>SUM(T171:T180)</f>
        <v>0</v>
      </c>
      <c r="U170" s="12"/>
      <c r="V170" s="12"/>
      <c r="W170" s="12"/>
      <c r="X170" s="12"/>
      <c r="Y170" s="12"/>
      <c r="Z170" s="12"/>
      <c r="AA170" s="12"/>
      <c r="AB170" s="12"/>
      <c r="AC170" s="12"/>
      <c r="AD170" s="12"/>
      <c r="AE170" s="12"/>
      <c r="AR170" s="223" t="s">
        <v>85</v>
      </c>
      <c r="AT170" s="224" t="s">
        <v>75</v>
      </c>
      <c r="AU170" s="224" t="s">
        <v>76</v>
      </c>
      <c r="AY170" s="223" t="s">
        <v>264</v>
      </c>
      <c r="BK170" s="225">
        <f>SUM(BK171:BK180)</f>
        <v>0</v>
      </c>
    </row>
    <row r="171" s="2" customFormat="1" ht="16.5" customHeight="1">
      <c r="A171" s="39"/>
      <c r="B171" s="40"/>
      <c r="C171" s="228" t="s">
        <v>430</v>
      </c>
      <c r="D171" s="228" t="s">
        <v>266</v>
      </c>
      <c r="E171" s="229" t="s">
        <v>1868</v>
      </c>
      <c r="F171" s="230" t="s">
        <v>1869</v>
      </c>
      <c r="G171" s="231" t="s">
        <v>420</v>
      </c>
      <c r="H171" s="232">
        <v>2</v>
      </c>
      <c r="I171" s="233"/>
      <c r="J171" s="234">
        <f>ROUND(I171*H171,2)</f>
        <v>0</v>
      </c>
      <c r="K171" s="230" t="s">
        <v>1</v>
      </c>
      <c r="L171" s="45"/>
      <c r="M171" s="235" t="s">
        <v>1</v>
      </c>
      <c r="N171" s="236" t="s">
        <v>41</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351</v>
      </c>
      <c r="AT171" s="239" t="s">
        <v>266</v>
      </c>
      <c r="AU171" s="239" t="s">
        <v>83</v>
      </c>
      <c r="AY171" s="18" t="s">
        <v>264</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351</v>
      </c>
      <c r="BM171" s="239" t="s">
        <v>575</v>
      </c>
    </row>
    <row r="172" s="2" customFormat="1" ht="16.5" customHeight="1">
      <c r="A172" s="39"/>
      <c r="B172" s="40"/>
      <c r="C172" s="228" t="s">
        <v>434</v>
      </c>
      <c r="D172" s="228" t="s">
        <v>266</v>
      </c>
      <c r="E172" s="229" t="s">
        <v>1870</v>
      </c>
      <c r="F172" s="230" t="s">
        <v>1871</v>
      </c>
      <c r="G172" s="231" t="s">
        <v>420</v>
      </c>
      <c r="H172" s="232">
        <v>2</v>
      </c>
      <c r="I172" s="233"/>
      <c r="J172" s="234">
        <f>ROUND(I172*H172,2)</f>
        <v>0</v>
      </c>
      <c r="K172" s="230" t="s">
        <v>1</v>
      </c>
      <c r="L172" s="45"/>
      <c r="M172" s="235" t="s">
        <v>1</v>
      </c>
      <c r="N172" s="236" t="s">
        <v>41</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351</v>
      </c>
      <c r="AT172" s="239" t="s">
        <v>266</v>
      </c>
      <c r="AU172" s="239" t="s">
        <v>83</v>
      </c>
      <c r="AY172" s="18" t="s">
        <v>264</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351</v>
      </c>
      <c r="BM172" s="239" t="s">
        <v>585</v>
      </c>
    </row>
    <row r="173" s="2" customFormat="1" ht="16.5" customHeight="1">
      <c r="A173" s="39"/>
      <c r="B173" s="40"/>
      <c r="C173" s="228" t="s">
        <v>438</v>
      </c>
      <c r="D173" s="228" t="s">
        <v>266</v>
      </c>
      <c r="E173" s="229" t="s">
        <v>1872</v>
      </c>
      <c r="F173" s="230" t="s">
        <v>1873</v>
      </c>
      <c r="G173" s="231" t="s">
        <v>420</v>
      </c>
      <c r="H173" s="232">
        <v>2</v>
      </c>
      <c r="I173" s="233"/>
      <c r="J173" s="234">
        <f>ROUND(I173*H173,2)</f>
        <v>0</v>
      </c>
      <c r="K173" s="230" t="s">
        <v>1</v>
      </c>
      <c r="L173" s="45"/>
      <c r="M173" s="235" t="s">
        <v>1</v>
      </c>
      <c r="N173" s="236" t="s">
        <v>41</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351</v>
      </c>
      <c r="AT173" s="239" t="s">
        <v>266</v>
      </c>
      <c r="AU173" s="239" t="s">
        <v>83</v>
      </c>
      <c r="AY173" s="18" t="s">
        <v>264</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351</v>
      </c>
      <c r="BM173" s="239" t="s">
        <v>593</v>
      </c>
    </row>
    <row r="174" s="2" customFormat="1" ht="16.5" customHeight="1">
      <c r="A174" s="39"/>
      <c r="B174" s="40"/>
      <c r="C174" s="228" t="s">
        <v>442</v>
      </c>
      <c r="D174" s="228" t="s">
        <v>266</v>
      </c>
      <c r="E174" s="229" t="s">
        <v>1874</v>
      </c>
      <c r="F174" s="230" t="s">
        <v>1875</v>
      </c>
      <c r="G174" s="231" t="s">
        <v>420</v>
      </c>
      <c r="H174" s="232">
        <v>3</v>
      </c>
      <c r="I174" s="233"/>
      <c r="J174" s="234">
        <f>ROUND(I174*H174,2)</f>
        <v>0</v>
      </c>
      <c r="K174" s="230" t="s">
        <v>1</v>
      </c>
      <c r="L174" s="45"/>
      <c r="M174" s="235" t="s">
        <v>1</v>
      </c>
      <c r="N174" s="236" t="s">
        <v>41</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351</v>
      </c>
      <c r="AT174" s="239" t="s">
        <v>266</v>
      </c>
      <c r="AU174" s="239" t="s">
        <v>83</v>
      </c>
      <c r="AY174" s="18" t="s">
        <v>264</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351</v>
      </c>
      <c r="BM174" s="239" t="s">
        <v>601</v>
      </c>
    </row>
    <row r="175" s="2" customFormat="1" ht="16.5" customHeight="1">
      <c r="A175" s="39"/>
      <c r="B175" s="40"/>
      <c r="C175" s="228" t="s">
        <v>446</v>
      </c>
      <c r="D175" s="228" t="s">
        <v>266</v>
      </c>
      <c r="E175" s="229" t="s">
        <v>1876</v>
      </c>
      <c r="F175" s="230" t="s">
        <v>1877</v>
      </c>
      <c r="G175" s="231" t="s">
        <v>420</v>
      </c>
      <c r="H175" s="232">
        <v>4</v>
      </c>
      <c r="I175" s="233"/>
      <c r="J175" s="234">
        <f>ROUND(I175*H175,2)</f>
        <v>0</v>
      </c>
      <c r="K175" s="230" t="s">
        <v>1</v>
      </c>
      <c r="L175" s="45"/>
      <c r="M175" s="235" t="s">
        <v>1</v>
      </c>
      <c r="N175" s="236" t="s">
        <v>41</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351</v>
      </c>
      <c r="AT175" s="239" t="s">
        <v>266</v>
      </c>
      <c r="AU175" s="239" t="s">
        <v>83</v>
      </c>
      <c r="AY175" s="18" t="s">
        <v>264</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351</v>
      </c>
      <c r="BM175" s="239" t="s">
        <v>610</v>
      </c>
    </row>
    <row r="176" s="2" customFormat="1" ht="16.5" customHeight="1">
      <c r="A176" s="39"/>
      <c r="B176" s="40"/>
      <c r="C176" s="228" t="s">
        <v>450</v>
      </c>
      <c r="D176" s="228" t="s">
        <v>266</v>
      </c>
      <c r="E176" s="229" t="s">
        <v>1878</v>
      </c>
      <c r="F176" s="230" t="s">
        <v>1879</v>
      </c>
      <c r="G176" s="231" t="s">
        <v>420</v>
      </c>
      <c r="H176" s="232">
        <v>1</v>
      </c>
      <c r="I176" s="233"/>
      <c r="J176" s="234">
        <f>ROUND(I176*H176,2)</f>
        <v>0</v>
      </c>
      <c r="K176" s="230" t="s">
        <v>1</v>
      </c>
      <c r="L176" s="45"/>
      <c r="M176" s="235" t="s">
        <v>1</v>
      </c>
      <c r="N176" s="236" t="s">
        <v>41</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351</v>
      </c>
      <c r="AT176" s="239" t="s">
        <v>266</v>
      </c>
      <c r="AU176" s="239" t="s">
        <v>83</v>
      </c>
      <c r="AY176" s="18" t="s">
        <v>264</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351</v>
      </c>
      <c r="BM176" s="239" t="s">
        <v>618</v>
      </c>
    </row>
    <row r="177" s="2" customFormat="1" ht="16.5" customHeight="1">
      <c r="A177" s="39"/>
      <c r="B177" s="40"/>
      <c r="C177" s="228" t="s">
        <v>456</v>
      </c>
      <c r="D177" s="228" t="s">
        <v>266</v>
      </c>
      <c r="E177" s="229" t="s">
        <v>1880</v>
      </c>
      <c r="F177" s="230" t="s">
        <v>1881</v>
      </c>
      <c r="G177" s="231" t="s">
        <v>420</v>
      </c>
      <c r="H177" s="232">
        <v>1</v>
      </c>
      <c r="I177" s="233"/>
      <c r="J177" s="234">
        <f>ROUND(I177*H177,2)</f>
        <v>0</v>
      </c>
      <c r="K177" s="230" t="s">
        <v>1</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351</v>
      </c>
      <c r="AT177" s="239" t="s">
        <v>266</v>
      </c>
      <c r="AU177" s="239" t="s">
        <v>83</v>
      </c>
      <c r="AY177" s="18" t="s">
        <v>264</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351</v>
      </c>
      <c r="BM177" s="239" t="s">
        <v>629</v>
      </c>
    </row>
    <row r="178" s="2" customFormat="1" ht="16.5" customHeight="1">
      <c r="A178" s="39"/>
      <c r="B178" s="40"/>
      <c r="C178" s="228" t="s">
        <v>461</v>
      </c>
      <c r="D178" s="228" t="s">
        <v>266</v>
      </c>
      <c r="E178" s="229" t="s">
        <v>1882</v>
      </c>
      <c r="F178" s="230" t="s">
        <v>1883</v>
      </c>
      <c r="G178" s="231" t="s">
        <v>420</v>
      </c>
      <c r="H178" s="232">
        <v>8</v>
      </c>
      <c r="I178" s="233"/>
      <c r="J178" s="234">
        <f>ROUND(I178*H178,2)</f>
        <v>0</v>
      </c>
      <c r="K178" s="230" t="s">
        <v>1</v>
      </c>
      <c r="L178" s="45"/>
      <c r="M178" s="235" t="s">
        <v>1</v>
      </c>
      <c r="N178" s="236" t="s">
        <v>41</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351</v>
      </c>
      <c r="AT178" s="239" t="s">
        <v>266</v>
      </c>
      <c r="AU178" s="239" t="s">
        <v>83</v>
      </c>
      <c r="AY178" s="18" t="s">
        <v>264</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351</v>
      </c>
      <c r="BM178" s="239" t="s">
        <v>637</v>
      </c>
    </row>
    <row r="179" s="2" customFormat="1" ht="16.5" customHeight="1">
      <c r="A179" s="39"/>
      <c r="B179" s="40"/>
      <c r="C179" s="228" t="s">
        <v>466</v>
      </c>
      <c r="D179" s="228" t="s">
        <v>266</v>
      </c>
      <c r="E179" s="229" t="s">
        <v>1884</v>
      </c>
      <c r="F179" s="230" t="s">
        <v>1885</v>
      </c>
      <c r="G179" s="231" t="s">
        <v>1051</v>
      </c>
      <c r="H179" s="232">
        <v>2</v>
      </c>
      <c r="I179" s="233"/>
      <c r="J179" s="234">
        <f>ROUND(I179*H179,2)</f>
        <v>0</v>
      </c>
      <c r="K179" s="230" t="s">
        <v>1</v>
      </c>
      <c r="L179" s="45"/>
      <c r="M179" s="235" t="s">
        <v>1</v>
      </c>
      <c r="N179" s="236" t="s">
        <v>41</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351</v>
      </c>
      <c r="AT179" s="239" t="s">
        <v>266</v>
      </c>
      <c r="AU179" s="239" t="s">
        <v>83</v>
      </c>
      <c r="AY179" s="18" t="s">
        <v>264</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351</v>
      </c>
      <c r="BM179" s="239" t="s">
        <v>647</v>
      </c>
    </row>
    <row r="180" s="2" customFormat="1" ht="16.5" customHeight="1">
      <c r="A180" s="39"/>
      <c r="B180" s="40"/>
      <c r="C180" s="228" t="s">
        <v>470</v>
      </c>
      <c r="D180" s="228" t="s">
        <v>266</v>
      </c>
      <c r="E180" s="229" t="s">
        <v>1886</v>
      </c>
      <c r="F180" s="230" t="s">
        <v>1887</v>
      </c>
      <c r="G180" s="231" t="s">
        <v>983</v>
      </c>
      <c r="H180" s="299"/>
      <c r="I180" s="233"/>
      <c r="J180" s="234">
        <f>ROUND(I180*H180,2)</f>
        <v>0</v>
      </c>
      <c r="K180" s="230" t="s">
        <v>1</v>
      </c>
      <c r="L180" s="45"/>
      <c r="M180" s="235" t="s">
        <v>1</v>
      </c>
      <c r="N180" s="236" t="s">
        <v>41</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351</v>
      </c>
      <c r="AT180" s="239" t="s">
        <v>266</v>
      </c>
      <c r="AU180" s="239" t="s">
        <v>83</v>
      </c>
      <c r="AY180" s="18" t="s">
        <v>264</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351</v>
      </c>
      <c r="BM180" s="239" t="s">
        <v>656</v>
      </c>
    </row>
    <row r="181" s="12" customFormat="1" ht="25.92" customHeight="1">
      <c r="A181" s="12"/>
      <c r="B181" s="212"/>
      <c r="C181" s="213"/>
      <c r="D181" s="214" t="s">
        <v>75</v>
      </c>
      <c r="E181" s="215" t="s">
        <v>1888</v>
      </c>
      <c r="F181" s="215" t="s">
        <v>1889</v>
      </c>
      <c r="G181" s="213"/>
      <c r="H181" s="213"/>
      <c r="I181" s="216"/>
      <c r="J181" s="217">
        <f>BK181</f>
        <v>0</v>
      </c>
      <c r="K181" s="213"/>
      <c r="L181" s="218"/>
      <c r="M181" s="219"/>
      <c r="N181" s="220"/>
      <c r="O181" s="220"/>
      <c r="P181" s="221">
        <f>SUM(P182:P185)</f>
        <v>0</v>
      </c>
      <c r="Q181" s="220"/>
      <c r="R181" s="221">
        <f>SUM(R182:R185)</f>
        <v>0</v>
      </c>
      <c r="S181" s="220"/>
      <c r="T181" s="222">
        <f>SUM(T182:T185)</f>
        <v>0</v>
      </c>
      <c r="U181" s="12"/>
      <c r="V181" s="12"/>
      <c r="W181" s="12"/>
      <c r="X181" s="12"/>
      <c r="Y181" s="12"/>
      <c r="Z181" s="12"/>
      <c r="AA181" s="12"/>
      <c r="AB181" s="12"/>
      <c r="AC181" s="12"/>
      <c r="AD181" s="12"/>
      <c r="AE181" s="12"/>
      <c r="AR181" s="223" t="s">
        <v>85</v>
      </c>
      <c r="AT181" s="224" t="s">
        <v>75</v>
      </c>
      <c r="AU181" s="224" t="s">
        <v>76</v>
      </c>
      <c r="AY181" s="223" t="s">
        <v>264</v>
      </c>
      <c r="BK181" s="225">
        <f>SUM(BK182:BK185)</f>
        <v>0</v>
      </c>
    </row>
    <row r="182" s="2" customFormat="1" ht="16.5" customHeight="1">
      <c r="A182" s="39"/>
      <c r="B182" s="40"/>
      <c r="C182" s="228" t="s">
        <v>474</v>
      </c>
      <c r="D182" s="228" t="s">
        <v>266</v>
      </c>
      <c r="E182" s="229" t="s">
        <v>1890</v>
      </c>
      <c r="F182" s="230" t="s">
        <v>1891</v>
      </c>
      <c r="G182" s="231" t="s">
        <v>420</v>
      </c>
      <c r="H182" s="232">
        <v>2</v>
      </c>
      <c r="I182" s="233"/>
      <c r="J182" s="234">
        <f>ROUND(I182*H182,2)</f>
        <v>0</v>
      </c>
      <c r="K182" s="230" t="s">
        <v>1</v>
      </c>
      <c r="L182" s="45"/>
      <c r="M182" s="235" t="s">
        <v>1</v>
      </c>
      <c r="N182" s="236" t="s">
        <v>41</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351</v>
      </c>
      <c r="AT182" s="239" t="s">
        <v>266</v>
      </c>
      <c r="AU182" s="239" t="s">
        <v>83</v>
      </c>
      <c r="AY182" s="18" t="s">
        <v>264</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351</v>
      </c>
      <c r="BM182" s="239" t="s">
        <v>664</v>
      </c>
    </row>
    <row r="183" s="2" customFormat="1" ht="16.5" customHeight="1">
      <c r="A183" s="39"/>
      <c r="B183" s="40"/>
      <c r="C183" s="228" t="s">
        <v>479</v>
      </c>
      <c r="D183" s="228" t="s">
        <v>266</v>
      </c>
      <c r="E183" s="229" t="s">
        <v>1892</v>
      </c>
      <c r="F183" s="230" t="s">
        <v>1893</v>
      </c>
      <c r="G183" s="231" t="s">
        <v>1051</v>
      </c>
      <c r="H183" s="232">
        <v>1</v>
      </c>
      <c r="I183" s="233"/>
      <c r="J183" s="234">
        <f>ROUND(I183*H183,2)</f>
        <v>0</v>
      </c>
      <c r="K183" s="230" t="s">
        <v>1</v>
      </c>
      <c r="L183" s="45"/>
      <c r="M183" s="235" t="s">
        <v>1</v>
      </c>
      <c r="N183" s="236" t="s">
        <v>41</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351</v>
      </c>
      <c r="AT183" s="239" t="s">
        <v>266</v>
      </c>
      <c r="AU183" s="239" t="s">
        <v>83</v>
      </c>
      <c r="AY183" s="18" t="s">
        <v>264</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351</v>
      </c>
      <c r="BM183" s="239" t="s">
        <v>673</v>
      </c>
    </row>
    <row r="184" s="2" customFormat="1" ht="16.5" customHeight="1">
      <c r="A184" s="39"/>
      <c r="B184" s="40"/>
      <c r="C184" s="228" t="s">
        <v>484</v>
      </c>
      <c r="D184" s="228" t="s">
        <v>266</v>
      </c>
      <c r="E184" s="229" t="s">
        <v>1894</v>
      </c>
      <c r="F184" s="230" t="s">
        <v>1895</v>
      </c>
      <c r="G184" s="231" t="s">
        <v>1051</v>
      </c>
      <c r="H184" s="232">
        <v>1</v>
      </c>
      <c r="I184" s="233"/>
      <c r="J184" s="234">
        <f>ROUND(I184*H184,2)</f>
        <v>0</v>
      </c>
      <c r="K184" s="230" t="s">
        <v>1</v>
      </c>
      <c r="L184" s="45"/>
      <c r="M184" s="235" t="s">
        <v>1</v>
      </c>
      <c r="N184" s="236" t="s">
        <v>41</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351</v>
      </c>
      <c r="AT184" s="239" t="s">
        <v>266</v>
      </c>
      <c r="AU184" s="239" t="s">
        <v>83</v>
      </c>
      <c r="AY184" s="18" t="s">
        <v>264</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351</v>
      </c>
      <c r="BM184" s="239" t="s">
        <v>683</v>
      </c>
    </row>
    <row r="185" s="2" customFormat="1" ht="16.5" customHeight="1">
      <c r="A185" s="39"/>
      <c r="B185" s="40"/>
      <c r="C185" s="228" t="s">
        <v>489</v>
      </c>
      <c r="D185" s="228" t="s">
        <v>266</v>
      </c>
      <c r="E185" s="229" t="s">
        <v>1896</v>
      </c>
      <c r="F185" s="230" t="s">
        <v>1897</v>
      </c>
      <c r="G185" s="231" t="s">
        <v>983</v>
      </c>
      <c r="H185" s="299"/>
      <c r="I185" s="233"/>
      <c r="J185" s="234">
        <f>ROUND(I185*H185,2)</f>
        <v>0</v>
      </c>
      <c r="K185" s="230" t="s">
        <v>1</v>
      </c>
      <c r="L185" s="45"/>
      <c r="M185" s="235" t="s">
        <v>1</v>
      </c>
      <c r="N185" s="236" t="s">
        <v>41</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351</v>
      </c>
      <c r="AT185" s="239" t="s">
        <v>266</v>
      </c>
      <c r="AU185" s="239" t="s">
        <v>83</v>
      </c>
      <c r="AY185" s="18" t="s">
        <v>264</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351</v>
      </c>
      <c r="BM185" s="239" t="s">
        <v>691</v>
      </c>
    </row>
    <row r="186" s="12" customFormat="1" ht="25.92" customHeight="1">
      <c r="A186" s="12"/>
      <c r="B186" s="212"/>
      <c r="C186" s="213"/>
      <c r="D186" s="214" t="s">
        <v>75</v>
      </c>
      <c r="E186" s="215" t="s">
        <v>1898</v>
      </c>
      <c r="F186" s="215" t="s">
        <v>1899</v>
      </c>
      <c r="G186" s="213"/>
      <c r="H186" s="213"/>
      <c r="I186" s="216"/>
      <c r="J186" s="217">
        <f>BK186</f>
        <v>0</v>
      </c>
      <c r="K186" s="213"/>
      <c r="L186" s="218"/>
      <c r="M186" s="219"/>
      <c r="N186" s="220"/>
      <c r="O186" s="220"/>
      <c r="P186" s="221">
        <f>SUM(P187:P203)</f>
        <v>0</v>
      </c>
      <c r="Q186" s="220"/>
      <c r="R186" s="221">
        <f>SUM(R187:R203)</f>
        <v>0</v>
      </c>
      <c r="S186" s="220"/>
      <c r="T186" s="222">
        <f>SUM(T187:T203)</f>
        <v>0</v>
      </c>
      <c r="U186" s="12"/>
      <c r="V186" s="12"/>
      <c r="W186" s="12"/>
      <c r="X186" s="12"/>
      <c r="Y186" s="12"/>
      <c r="Z186" s="12"/>
      <c r="AA186" s="12"/>
      <c r="AB186" s="12"/>
      <c r="AC186" s="12"/>
      <c r="AD186" s="12"/>
      <c r="AE186" s="12"/>
      <c r="AR186" s="223" t="s">
        <v>85</v>
      </c>
      <c r="AT186" s="224" t="s">
        <v>75</v>
      </c>
      <c r="AU186" s="224" t="s">
        <v>76</v>
      </c>
      <c r="AY186" s="223" t="s">
        <v>264</v>
      </c>
      <c r="BK186" s="225">
        <f>SUM(BK187:BK203)</f>
        <v>0</v>
      </c>
    </row>
    <row r="187" s="2" customFormat="1" ht="16.5" customHeight="1">
      <c r="A187" s="39"/>
      <c r="B187" s="40"/>
      <c r="C187" s="228" t="s">
        <v>494</v>
      </c>
      <c r="D187" s="228" t="s">
        <v>266</v>
      </c>
      <c r="E187" s="229" t="s">
        <v>1900</v>
      </c>
      <c r="F187" s="230" t="s">
        <v>1901</v>
      </c>
      <c r="G187" s="231" t="s">
        <v>318</v>
      </c>
      <c r="H187" s="232">
        <v>223</v>
      </c>
      <c r="I187" s="233"/>
      <c r="J187" s="234">
        <f>ROUND(I187*H187,2)</f>
        <v>0</v>
      </c>
      <c r="K187" s="230" t="s">
        <v>1</v>
      </c>
      <c r="L187" s="45"/>
      <c r="M187" s="235" t="s">
        <v>1</v>
      </c>
      <c r="N187" s="236" t="s">
        <v>41</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351</v>
      </c>
      <c r="AT187" s="239" t="s">
        <v>266</v>
      </c>
      <c r="AU187" s="239" t="s">
        <v>83</v>
      </c>
      <c r="AY187" s="18" t="s">
        <v>264</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351</v>
      </c>
      <c r="BM187" s="239" t="s">
        <v>701</v>
      </c>
    </row>
    <row r="188" s="2" customFormat="1" ht="16.5" customHeight="1">
      <c r="A188" s="39"/>
      <c r="B188" s="40"/>
      <c r="C188" s="228" t="s">
        <v>498</v>
      </c>
      <c r="D188" s="228" t="s">
        <v>266</v>
      </c>
      <c r="E188" s="229" t="s">
        <v>1902</v>
      </c>
      <c r="F188" s="230" t="s">
        <v>1903</v>
      </c>
      <c r="G188" s="231" t="s">
        <v>1051</v>
      </c>
      <c r="H188" s="232">
        <v>24</v>
      </c>
      <c r="I188" s="233"/>
      <c r="J188" s="234">
        <f>ROUND(I188*H188,2)</f>
        <v>0</v>
      </c>
      <c r="K188" s="230" t="s">
        <v>1</v>
      </c>
      <c r="L188" s="45"/>
      <c r="M188" s="235" t="s">
        <v>1</v>
      </c>
      <c r="N188" s="236" t="s">
        <v>41</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351</v>
      </c>
      <c r="AT188" s="239" t="s">
        <v>266</v>
      </c>
      <c r="AU188" s="239" t="s">
        <v>83</v>
      </c>
      <c r="AY188" s="18" t="s">
        <v>264</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351</v>
      </c>
      <c r="BM188" s="239" t="s">
        <v>710</v>
      </c>
    </row>
    <row r="189" s="2" customFormat="1" ht="16.5" customHeight="1">
      <c r="A189" s="39"/>
      <c r="B189" s="40"/>
      <c r="C189" s="228" t="s">
        <v>504</v>
      </c>
      <c r="D189" s="228" t="s">
        <v>266</v>
      </c>
      <c r="E189" s="229" t="s">
        <v>1904</v>
      </c>
      <c r="F189" s="230" t="s">
        <v>1905</v>
      </c>
      <c r="G189" s="231" t="s">
        <v>453</v>
      </c>
      <c r="H189" s="232">
        <v>245</v>
      </c>
      <c r="I189" s="233"/>
      <c r="J189" s="234">
        <f>ROUND(I189*H189,2)</f>
        <v>0</v>
      </c>
      <c r="K189" s="230" t="s">
        <v>1</v>
      </c>
      <c r="L189" s="45"/>
      <c r="M189" s="235" t="s">
        <v>1</v>
      </c>
      <c r="N189" s="236" t="s">
        <v>41</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351</v>
      </c>
      <c r="AT189" s="239" t="s">
        <v>266</v>
      </c>
      <c r="AU189" s="239" t="s">
        <v>83</v>
      </c>
      <c r="AY189" s="18" t="s">
        <v>264</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351</v>
      </c>
      <c r="BM189" s="239" t="s">
        <v>719</v>
      </c>
    </row>
    <row r="190" s="2" customFormat="1" ht="16.5" customHeight="1">
      <c r="A190" s="39"/>
      <c r="B190" s="40"/>
      <c r="C190" s="228" t="s">
        <v>509</v>
      </c>
      <c r="D190" s="228" t="s">
        <v>266</v>
      </c>
      <c r="E190" s="229" t="s">
        <v>1906</v>
      </c>
      <c r="F190" s="230" t="s">
        <v>1907</v>
      </c>
      <c r="G190" s="231" t="s">
        <v>453</v>
      </c>
      <c r="H190" s="232">
        <v>800</v>
      </c>
      <c r="I190" s="233"/>
      <c r="J190" s="234">
        <f>ROUND(I190*H190,2)</f>
        <v>0</v>
      </c>
      <c r="K190" s="230" t="s">
        <v>1</v>
      </c>
      <c r="L190" s="45"/>
      <c r="M190" s="235" t="s">
        <v>1</v>
      </c>
      <c r="N190" s="236" t="s">
        <v>41</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351</v>
      </c>
      <c r="AT190" s="239" t="s">
        <v>266</v>
      </c>
      <c r="AU190" s="239" t="s">
        <v>83</v>
      </c>
      <c r="AY190" s="18" t="s">
        <v>264</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351</v>
      </c>
      <c r="BM190" s="239" t="s">
        <v>728</v>
      </c>
    </row>
    <row r="191" s="2" customFormat="1" ht="16.5" customHeight="1">
      <c r="A191" s="39"/>
      <c r="B191" s="40"/>
      <c r="C191" s="228" t="s">
        <v>515</v>
      </c>
      <c r="D191" s="228" t="s">
        <v>266</v>
      </c>
      <c r="E191" s="229" t="s">
        <v>1908</v>
      </c>
      <c r="F191" s="230" t="s">
        <v>1909</v>
      </c>
      <c r="G191" s="231" t="s">
        <v>453</v>
      </c>
      <c r="H191" s="232">
        <v>48</v>
      </c>
      <c r="I191" s="233"/>
      <c r="J191" s="234">
        <f>ROUND(I191*H191,2)</f>
        <v>0</v>
      </c>
      <c r="K191" s="230" t="s">
        <v>1</v>
      </c>
      <c r="L191" s="45"/>
      <c r="M191" s="235" t="s">
        <v>1</v>
      </c>
      <c r="N191" s="236" t="s">
        <v>41</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351</v>
      </c>
      <c r="AT191" s="239" t="s">
        <v>266</v>
      </c>
      <c r="AU191" s="239" t="s">
        <v>83</v>
      </c>
      <c r="AY191" s="18" t="s">
        <v>264</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351</v>
      </c>
      <c r="BM191" s="239" t="s">
        <v>740</v>
      </c>
    </row>
    <row r="192" s="2" customFormat="1" ht="16.5" customHeight="1">
      <c r="A192" s="39"/>
      <c r="B192" s="40"/>
      <c r="C192" s="228" t="s">
        <v>519</v>
      </c>
      <c r="D192" s="228" t="s">
        <v>266</v>
      </c>
      <c r="E192" s="229" t="s">
        <v>1910</v>
      </c>
      <c r="F192" s="230" t="s">
        <v>1911</v>
      </c>
      <c r="G192" s="231" t="s">
        <v>420</v>
      </c>
      <c r="H192" s="232">
        <v>1</v>
      </c>
      <c r="I192" s="233"/>
      <c r="J192" s="234">
        <f>ROUND(I192*H192,2)</f>
        <v>0</v>
      </c>
      <c r="K192" s="230" t="s">
        <v>1</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351</v>
      </c>
      <c r="AT192" s="239" t="s">
        <v>266</v>
      </c>
      <c r="AU192" s="239" t="s">
        <v>83</v>
      </c>
      <c r="AY192" s="18" t="s">
        <v>264</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351</v>
      </c>
      <c r="BM192" s="239" t="s">
        <v>749</v>
      </c>
    </row>
    <row r="193" s="2" customFormat="1" ht="16.5" customHeight="1">
      <c r="A193" s="39"/>
      <c r="B193" s="40"/>
      <c r="C193" s="228" t="s">
        <v>523</v>
      </c>
      <c r="D193" s="228" t="s">
        <v>266</v>
      </c>
      <c r="E193" s="229" t="s">
        <v>1912</v>
      </c>
      <c r="F193" s="230" t="s">
        <v>1913</v>
      </c>
      <c r="G193" s="231" t="s">
        <v>420</v>
      </c>
      <c r="H193" s="232">
        <v>1</v>
      </c>
      <c r="I193" s="233"/>
      <c r="J193" s="234">
        <f>ROUND(I193*H193,2)</f>
        <v>0</v>
      </c>
      <c r="K193" s="230" t="s">
        <v>1</v>
      </c>
      <c r="L193" s="45"/>
      <c r="M193" s="235" t="s">
        <v>1</v>
      </c>
      <c r="N193" s="236" t="s">
        <v>41</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351</v>
      </c>
      <c r="AT193" s="239" t="s">
        <v>266</v>
      </c>
      <c r="AU193" s="239" t="s">
        <v>83</v>
      </c>
      <c r="AY193" s="18" t="s">
        <v>264</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351</v>
      </c>
      <c r="BM193" s="239" t="s">
        <v>757</v>
      </c>
    </row>
    <row r="194" s="2" customFormat="1" ht="16.5" customHeight="1">
      <c r="A194" s="39"/>
      <c r="B194" s="40"/>
      <c r="C194" s="228" t="s">
        <v>527</v>
      </c>
      <c r="D194" s="228" t="s">
        <v>266</v>
      </c>
      <c r="E194" s="229" t="s">
        <v>1914</v>
      </c>
      <c r="F194" s="230" t="s">
        <v>1915</v>
      </c>
      <c r="G194" s="231" t="s">
        <v>420</v>
      </c>
      <c r="H194" s="232">
        <v>1</v>
      </c>
      <c r="I194" s="233"/>
      <c r="J194" s="234">
        <f>ROUND(I194*H194,2)</f>
        <v>0</v>
      </c>
      <c r="K194" s="230" t="s">
        <v>1</v>
      </c>
      <c r="L194" s="45"/>
      <c r="M194" s="235" t="s">
        <v>1</v>
      </c>
      <c r="N194" s="236" t="s">
        <v>41</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351</v>
      </c>
      <c r="AT194" s="239" t="s">
        <v>266</v>
      </c>
      <c r="AU194" s="239" t="s">
        <v>83</v>
      </c>
      <c r="AY194" s="18" t="s">
        <v>264</v>
      </c>
      <c r="BE194" s="240">
        <f>IF(N194="základní",J194,0)</f>
        <v>0</v>
      </c>
      <c r="BF194" s="240">
        <f>IF(N194="snížená",J194,0)</f>
        <v>0</v>
      </c>
      <c r="BG194" s="240">
        <f>IF(N194="zákl. přenesená",J194,0)</f>
        <v>0</v>
      </c>
      <c r="BH194" s="240">
        <f>IF(N194="sníž. přenesená",J194,0)</f>
        <v>0</v>
      </c>
      <c r="BI194" s="240">
        <f>IF(N194="nulová",J194,0)</f>
        <v>0</v>
      </c>
      <c r="BJ194" s="18" t="s">
        <v>83</v>
      </c>
      <c r="BK194" s="240">
        <f>ROUND(I194*H194,2)</f>
        <v>0</v>
      </c>
      <c r="BL194" s="18" t="s">
        <v>351</v>
      </c>
      <c r="BM194" s="239" t="s">
        <v>765</v>
      </c>
    </row>
    <row r="195" s="2" customFormat="1" ht="16.5" customHeight="1">
      <c r="A195" s="39"/>
      <c r="B195" s="40"/>
      <c r="C195" s="228" t="s">
        <v>532</v>
      </c>
      <c r="D195" s="228" t="s">
        <v>266</v>
      </c>
      <c r="E195" s="229" t="s">
        <v>1916</v>
      </c>
      <c r="F195" s="230" t="s">
        <v>1917</v>
      </c>
      <c r="G195" s="231" t="s">
        <v>420</v>
      </c>
      <c r="H195" s="232">
        <v>1</v>
      </c>
      <c r="I195" s="233"/>
      <c r="J195" s="234">
        <f>ROUND(I195*H195,2)</f>
        <v>0</v>
      </c>
      <c r="K195" s="230" t="s">
        <v>1</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351</v>
      </c>
      <c r="AT195" s="239" t="s">
        <v>266</v>
      </c>
      <c r="AU195" s="239" t="s">
        <v>83</v>
      </c>
      <c r="AY195" s="18" t="s">
        <v>264</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351</v>
      </c>
      <c r="BM195" s="239" t="s">
        <v>774</v>
      </c>
    </row>
    <row r="196" s="2" customFormat="1" ht="16.5" customHeight="1">
      <c r="A196" s="39"/>
      <c r="B196" s="40"/>
      <c r="C196" s="228" t="s">
        <v>538</v>
      </c>
      <c r="D196" s="228" t="s">
        <v>266</v>
      </c>
      <c r="E196" s="229" t="s">
        <v>1918</v>
      </c>
      <c r="F196" s="230" t="s">
        <v>1919</v>
      </c>
      <c r="G196" s="231" t="s">
        <v>420</v>
      </c>
      <c r="H196" s="232">
        <v>24</v>
      </c>
      <c r="I196" s="233"/>
      <c r="J196" s="234">
        <f>ROUND(I196*H196,2)</f>
        <v>0</v>
      </c>
      <c r="K196" s="230" t="s">
        <v>1</v>
      </c>
      <c r="L196" s="45"/>
      <c r="M196" s="235" t="s">
        <v>1</v>
      </c>
      <c r="N196" s="236" t="s">
        <v>41</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351</v>
      </c>
      <c r="AT196" s="239" t="s">
        <v>266</v>
      </c>
      <c r="AU196" s="239" t="s">
        <v>83</v>
      </c>
      <c r="AY196" s="18" t="s">
        <v>264</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351</v>
      </c>
      <c r="BM196" s="239" t="s">
        <v>783</v>
      </c>
    </row>
    <row r="197" s="2" customFormat="1" ht="16.5" customHeight="1">
      <c r="A197" s="39"/>
      <c r="B197" s="40"/>
      <c r="C197" s="228" t="s">
        <v>542</v>
      </c>
      <c r="D197" s="228" t="s">
        <v>266</v>
      </c>
      <c r="E197" s="229" t="s">
        <v>1920</v>
      </c>
      <c r="F197" s="230" t="s">
        <v>1921</v>
      </c>
      <c r="G197" s="231" t="s">
        <v>1051</v>
      </c>
      <c r="H197" s="232">
        <v>4</v>
      </c>
      <c r="I197" s="233"/>
      <c r="J197" s="234">
        <f>ROUND(I197*H197,2)</f>
        <v>0</v>
      </c>
      <c r="K197" s="230" t="s">
        <v>1</v>
      </c>
      <c r="L197" s="45"/>
      <c r="M197" s="235" t="s">
        <v>1</v>
      </c>
      <c r="N197" s="236" t="s">
        <v>41</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351</v>
      </c>
      <c r="AT197" s="239" t="s">
        <v>266</v>
      </c>
      <c r="AU197" s="239" t="s">
        <v>83</v>
      </c>
      <c r="AY197" s="18" t="s">
        <v>264</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351</v>
      </c>
      <c r="BM197" s="239" t="s">
        <v>796</v>
      </c>
    </row>
    <row r="198" s="2" customFormat="1" ht="16.5" customHeight="1">
      <c r="A198" s="39"/>
      <c r="B198" s="40"/>
      <c r="C198" s="228" t="s">
        <v>546</v>
      </c>
      <c r="D198" s="228" t="s">
        <v>266</v>
      </c>
      <c r="E198" s="229" t="s">
        <v>1922</v>
      </c>
      <c r="F198" s="230" t="s">
        <v>1923</v>
      </c>
      <c r="G198" s="231" t="s">
        <v>1051</v>
      </c>
      <c r="H198" s="232">
        <v>3</v>
      </c>
      <c r="I198" s="233"/>
      <c r="J198" s="234">
        <f>ROUND(I198*H198,2)</f>
        <v>0</v>
      </c>
      <c r="K198" s="230" t="s">
        <v>1</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351</v>
      </c>
      <c r="AT198" s="239" t="s">
        <v>266</v>
      </c>
      <c r="AU198" s="239" t="s">
        <v>83</v>
      </c>
      <c r="AY198" s="18" t="s">
        <v>264</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351</v>
      </c>
      <c r="BM198" s="239" t="s">
        <v>805</v>
      </c>
    </row>
    <row r="199" s="2" customFormat="1" ht="16.5" customHeight="1">
      <c r="A199" s="39"/>
      <c r="B199" s="40"/>
      <c r="C199" s="228" t="s">
        <v>550</v>
      </c>
      <c r="D199" s="228" t="s">
        <v>266</v>
      </c>
      <c r="E199" s="229" t="s">
        <v>1924</v>
      </c>
      <c r="F199" s="230" t="s">
        <v>1925</v>
      </c>
      <c r="G199" s="231" t="s">
        <v>1051</v>
      </c>
      <c r="H199" s="232">
        <v>24</v>
      </c>
      <c r="I199" s="233"/>
      <c r="J199" s="234">
        <f>ROUND(I199*H199,2)</f>
        <v>0</v>
      </c>
      <c r="K199" s="230" t="s">
        <v>1</v>
      </c>
      <c r="L199" s="45"/>
      <c r="M199" s="235" t="s">
        <v>1</v>
      </c>
      <c r="N199" s="236" t="s">
        <v>41</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351</v>
      </c>
      <c r="AT199" s="239" t="s">
        <v>266</v>
      </c>
      <c r="AU199" s="239" t="s">
        <v>83</v>
      </c>
      <c r="AY199" s="18" t="s">
        <v>264</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351</v>
      </c>
      <c r="BM199" s="239" t="s">
        <v>815</v>
      </c>
    </row>
    <row r="200" s="2" customFormat="1" ht="16.5" customHeight="1">
      <c r="A200" s="39"/>
      <c r="B200" s="40"/>
      <c r="C200" s="228" t="s">
        <v>556</v>
      </c>
      <c r="D200" s="228" t="s">
        <v>266</v>
      </c>
      <c r="E200" s="229" t="s">
        <v>1926</v>
      </c>
      <c r="F200" s="230" t="s">
        <v>1927</v>
      </c>
      <c r="G200" s="231" t="s">
        <v>1051</v>
      </c>
      <c r="H200" s="232">
        <v>4</v>
      </c>
      <c r="I200" s="233"/>
      <c r="J200" s="234">
        <f>ROUND(I200*H200,2)</f>
        <v>0</v>
      </c>
      <c r="K200" s="230" t="s">
        <v>1</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351</v>
      </c>
      <c r="AT200" s="239" t="s">
        <v>266</v>
      </c>
      <c r="AU200" s="239" t="s">
        <v>83</v>
      </c>
      <c r="AY200" s="18" t="s">
        <v>264</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351</v>
      </c>
      <c r="BM200" s="239" t="s">
        <v>823</v>
      </c>
    </row>
    <row r="201" s="2" customFormat="1" ht="16.5" customHeight="1">
      <c r="A201" s="39"/>
      <c r="B201" s="40"/>
      <c r="C201" s="228" t="s">
        <v>560</v>
      </c>
      <c r="D201" s="228" t="s">
        <v>266</v>
      </c>
      <c r="E201" s="229" t="s">
        <v>1928</v>
      </c>
      <c r="F201" s="230" t="s">
        <v>1929</v>
      </c>
      <c r="G201" s="231" t="s">
        <v>1051</v>
      </c>
      <c r="H201" s="232">
        <v>2</v>
      </c>
      <c r="I201" s="233"/>
      <c r="J201" s="234">
        <f>ROUND(I201*H201,2)</f>
        <v>0</v>
      </c>
      <c r="K201" s="230" t="s">
        <v>1</v>
      </c>
      <c r="L201" s="45"/>
      <c r="M201" s="235" t="s">
        <v>1</v>
      </c>
      <c r="N201" s="236" t="s">
        <v>41</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351</v>
      </c>
      <c r="AT201" s="239" t="s">
        <v>266</v>
      </c>
      <c r="AU201" s="239" t="s">
        <v>83</v>
      </c>
      <c r="AY201" s="18" t="s">
        <v>264</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351</v>
      </c>
      <c r="BM201" s="239" t="s">
        <v>832</v>
      </c>
    </row>
    <row r="202" s="2" customFormat="1" ht="16.5" customHeight="1">
      <c r="A202" s="39"/>
      <c r="B202" s="40"/>
      <c r="C202" s="228" t="s">
        <v>564</v>
      </c>
      <c r="D202" s="228" t="s">
        <v>266</v>
      </c>
      <c r="E202" s="229" t="s">
        <v>1930</v>
      </c>
      <c r="F202" s="230" t="s">
        <v>1931</v>
      </c>
      <c r="G202" s="231" t="s">
        <v>1051</v>
      </c>
      <c r="H202" s="232">
        <v>4</v>
      </c>
      <c r="I202" s="233"/>
      <c r="J202" s="234">
        <f>ROUND(I202*H202,2)</f>
        <v>0</v>
      </c>
      <c r="K202" s="230" t="s">
        <v>1</v>
      </c>
      <c r="L202" s="45"/>
      <c r="M202" s="235" t="s">
        <v>1</v>
      </c>
      <c r="N202" s="236" t="s">
        <v>41</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351</v>
      </c>
      <c r="AT202" s="239" t="s">
        <v>266</v>
      </c>
      <c r="AU202" s="239" t="s">
        <v>83</v>
      </c>
      <c r="AY202" s="18" t="s">
        <v>264</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351</v>
      </c>
      <c r="BM202" s="239" t="s">
        <v>839</v>
      </c>
    </row>
    <row r="203" s="2" customFormat="1" ht="16.5" customHeight="1">
      <c r="A203" s="39"/>
      <c r="B203" s="40"/>
      <c r="C203" s="228" t="s">
        <v>568</v>
      </c>
      <c r="D203" s="228" t="s">
        <v>266</v>
      </c>
      <c r="E203" s="229" t="s">
        <v>1932</v>
      </c>
      <c r="F203" s="230" t="s">
        <v>1933</v>
      </c>
      <c r="G203" s="231" t="s">
        <v>983</v>
      </c>
      <c r="H203" s="299"/>
      <c r="I203" s="233"/>
      <c r="J203" s="234">
        <f>ROUND(I203*H203,2)</f>
        <v>0</v>
      </c>
      <c r="K203" s="230" t="s">
        <v>1</v>
      </c>
      <c r="L203" s="45"/>
      <c r="M203" s="235" t="s">
        <v>1</v>
      </c>
      <c r="N203" s="236" t="s">
        <v>41</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351</v>
      </c>
      <c r="AT203" s="239" t="s">
        <v>266</v>
      </c>
      <c r="AU203" s="239" t="s">
        <v>83</v>
      </c>
      <c r="AY203" s="18" t="s">
        <v>264</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351</v>
      </c>
      <c r="BM203" s="239" t="s">
        <v>848</v>
      </c>
    </row>
    <row r="204" s="12" customFormat="1" ht="25.92" customHeight="1">
      <c r="A204" s="12"/>
      <c r="B204" s="212"/>
      <c r="C204" s="213"/>
      <c r="D204" s="214" t="s">
        <v>75</v>
      </c>
      <c r="E204" s="215" t="s">
        <v>1096</v>
      </c>
      <c r="F204" s="215" t="s">
        <v>1097</v>
      </c>
      <c r="G204" s="213"/>
      <c r="H204" s="213"/>
      <c r="I204" s="216"/>
      <c r="J204" s="217">
        <f>BK204</f>
        <v>0</v>
      </c>
      <c r="K204" s="213"/>
      <c r="L204" s="218"/>
      <c r="M204" s="219"/>
      <c r="N204" s="220"/>
      <c r="O204" s="220"/>
      <c r="P204" s="221">
        <f>SUM(P205:P206)</f>
        <v>0</v>
      </c>
      <c r="Q204" s="220"/>
      <c r="R204" s="221">
        <f>SUM(R205:R206)</f>
        <v>0</v>
      </c>
      <c r="S204" s="220"/>
      <c r="T204" s="222">
        <f>SUM(T205:T206)</f>
        <v>0</v>
      </c>
      <c r="U204" s="12"/>
      <c r="V204" s="12"/>
      <c r="W204" s="12"/>
      <c r="X204" s="12"/>
      <c r="Y204" s="12"/>
      <c r="Z204" s="12"/>
      <c r="AA204" s="12"/>
      <c r="AB204" s="12"/>
      <c r="AC204" s="12"/>
      <c r="AD204" s="12"/>
      <c r="AE204" s="12"/>
      <c r="AR204" s="223" t="s">
        <v>85</v>
      </c>
      <c r="AT204" s="224" t="s">
        <v>75</v>
      </c>
      <c r="AU204" s="224" t="s">
        <v>76</v>
      </c>
      <c r="AY204" s="223" t="s">
        <v>264</v>
      </c>
      <c r="BK204" s="225">
        <f>SUM(BK205:BK206)</f>
        <v>0</v>
      </c>
    </row>
    <row r="205" s="2" customFormat="1" ht="16.5" customHeight="1">
      <c r="A205" s="39"/>
      <c r="B205" s="40"/>
      <c r="C205" s="228" t="s">
        <v>575</v>
      </c>
      <c r="D205" s="228" t="s">
        <v>266</v>
      </c>
      <c r="E205" s="229" t="s">
        <v>1096</v>
      </c>
      <c r="F205" s="230" t="s">
        <v>1934</v>
      </c>
      <c r="G205" s="231" t="s">
        <v>1101</v>
      </c>
      <c r="H205" s="232">
        <v>84</v>
      </c>
      <c r="I205" s="233"/>
      <c r="J205" s="234">
        <f>ROUND(I205*H205,2)</f>
        <v>0</v>
      </c>
      <c r="K205" s="230" t="s">
        <v>1</v>
      </c>
      <c r="L205" s="45"/>
      <c r="M205" s="235" t="s">
        <v>1</v>
      </c>
      <c r="N205" s="236" t="s">
        <v>41</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351</v>
      </c>
      <c r="AT205" s="239" t="s">
        <v>266</v>
      </c>
      <c r="AU205" s="239" t="s">
        <v>83</v>
      </c>
      <c r="AY205" s="18" t="s">
        <v>264</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351</v>
      </c>
      <c r="BM205" s="239" t="s">
        <v>859</v>
      </c>
    </row>
    <row r="206" s="2" customFormat="1" ht="16.5" customHeight="1">
      <c r="A206" s="39"/>
      <c r="B206" s="40"/>
      <c r="C206" s="228" t="s">
        <v>580</v>
      </c>
      <c r="D206" s="228" t="s">
        <v>266</v>
      </c>
      <c r="E206" s="229" t="s">
        <v>1935</v>
      </c>
      <c r="F206" s="230" t="s">
        <v>1936</v>
      </c>
      <c r="G206" s="231" t="s">
        <v>983</v>
      </c>
      <c r="H206" s="299"/>
      <c r="I206" s="233"/>
      <c r="J206" s="234">
        <f>ROUND(I206*H206,2)</f>
        <v>0</v>
      </c>
      <c r="K206" s="230" t="s">
        <v>1</v>
      </c>
      <c r="L206" s="45"/>
      <c r="M206" s="235" t="s">
        <v>1</v>
      </c>
      <c r="N206" s="236" t="s">
        <v>41</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351</v>
      </c>
      <c r="AT206" s="239" t="s">
        <v>266</v>
      </c>
      <c r="AU206" s="239" t="s">
        <v>83</v>
      </c>
      <c r="AY206" s="18" t="s">
        <v>264</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351</v>
      </c>
      <c r="BM206" s="239" t="s">
        <v>866</v>
      </c>
    </row>
    <row r="207" s="12" customFormat="1" ht="25.92" customHeight="1">
      <c r="A207" s="12"/>
      <c r="B207" s="212"/>
      <c r="C207" s="213"/>
      <c r="D207" s="214" t="s">
        <v>75</v>
      </c>
      <c r="E207" s="215" t="s">
        <v>1937</v>
      </c>
      <c r="F207" s="215" t="s">
        <v>1400</v>
      </c>
      <c r="G207" s="213"/>
      <c r="H207" s="213"/>
      <c r="I207" s="216"/>
      <c r="J207" s="217">
        <f>BK207</f>
        <v>0</v>
      </c>
      <c r="K207" s="213"/>
      <c r="L207" s="218"/>
      <c r="M207" s="219"/>
      <c r="N207" s="220"/>
      <c r="O207" s="220"/>
      <c r="P207" s="221">
        <f>P208</f>
        <v>0</v>
      </c>
      <c r="Q207" s="220"/>
      <c r="R207" s="221">
        <f>R208</f>
        <v>0</v>
      </c>
      <c r="S207" s="220"/>
      <c r="T207" s="222">
        <f>T208</f>
        <v>0</v>
      </c>
      <c r="U207" s="12"/>
      <c r="V207" s="12"/>
      <c r="W207" s="12"/>
      <c r="X207" s="12"/>
      <c r="Y207" s="12"/>
      <c r="Z207" s="12"/>
      <c r="AA207" s="12"/>
      <c r="AB207" s="12"/>
      <c r="AC207" s="12"/>
      <c r="AD207" s="12"/>
      <c r="AE207" s="12"/>
      <c r="AR207" s="223" t="s">
        <v>83</v>
      </c>
      <c r="AT207" s="224" t="s">
        <v>75</v>
      </c>
      <c r="AU207" s="224" t="s">
        <v>76</v>
      </c>
      <c r="AY207" s="223" t="s">
        <v>264</v>
      </c>
      <c r="BK207" s="225">
        <f>BK208</f>
        <v>0</v>
      </c>
    </row>
    <row r="208" s="2" customFormat="1" ht="16.5" customHeight="1">
      <c r="A208" s="39"/>
      <c r="B208" s="40"/>
      <c r="C208" s="228" t="s">
        <v>585</v>
      </c>
      <c r="D208" s="228" t="s">
        <v>266</v>
      </c>
      <c r="E208" s="229" t="s">
        <v>1938</v>
      </c>
      <c r="F208" s="230" t="s">
        <v>1939</v>
      </c>
      <c r="G208" s="231" t="s">
        <v>1940</v>
      </c>
      <c r="H208" s="232">
        <v>24</v>
      </c>
      <c r="I208" s="233"/>
      <c r="J208" s="234">
        <f>ROUND(I208*H208,2)</f>
        <v>0</v>
      </c>
      <c r="K208" s="230" t="s">
        <v>1</v>
      </c>
      <c r="L208" s="45"/>
      <c r="M208" s="235" t="s">
        <v>1</v>
      </c>
      <c r="N208" s="236" t="s">
        <v>41</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271</v>
      </c>
      <c r="AT208" s="239" t="s">
        <v>266</v>
      </c>
      <c r="AU208" s="239" t="s">
        <v>83</v>
      </c>
      <c r="AY208" s="18" t="s">
        <v>264</v>
      </c>
      <c r="BE208" s="240">
        <f>IF(N208="základní",J208,0)</f>
        <v>0</v>
      </c>
      <c r="BF208" s="240">
        <f>IF(N208="snížená",J208,0)</f>
        <v>0</v>
      </c>
      <c r="BG208" s="240">
        <f>IF(N208="zákl. přenesená",J208,0)</f>
        <v>0</v>
      </c>
      <c r="BH208" s="240">
        <f>IF(N208="sníž. přenesená",J208,0)</f>
        <v>0</v>
      </c>
      <c r="BI208" s="240">
        <f>IF(N208="nulová",J208,0)</f>
        <v>0</v>
      </c>
      <c r="BJ208" s="18" t="s">
        <v>83</v>
      </c>
      <c r="BK208" s="240">
        <f>ROUND(I208*H208,2)</f>
        <v>0</v>
      </c>
      <c r="BL208" s="18" t="s">
        <v>271</v>
      </c>
      <c r="BM208" s="239" t="s">
        <v>876</v>
      </c>
    </row>
    <row r="209" s="12" customFormat="1" ht="25.92" customHeight="1">
      <c r="A209" s="12"/>
      <c r="B209" s="212"/>
      <c r="C209" s="213"/>
      <c r="D209" s="214" t="s">
        <v>75</v>
      </c>
      <c r="E209" s="215" t="s">
        <v>1941</v>
      </c>
      <c r="F209" s="215" t="s">
        <v>1942</v>
      </c>
      <c r="G209" s="213"/>
      <c r="H209" s="213"/>
      <c r="I209" s="216"/>
      <c r="J209" s="217">
        <f>BK209</f>
        <v>0</v>
      </c>
      <c r="K209" s="213"/>
      <c r="L209" s="218"/>
      <c r="M209" s="219"/>
      <c r="N209" s="220"/>
      <c r="O209" s="220"/>
      <c r="P209" s="221">
        <f>SUM(P210:P213)</f>
        <v>0</v>
      </c>
      <c r="Q209" s="220"/>
      <c r="R209" s="221">
        <f>SUM(R210:R213)</f>
        <v>0</v>
      </c>
      <c r="S209" s="220"/>
      <c r="T209" s="222">
        <f>SUM(T210:T213)</f>
        <v>0</v>
      </c>
      <c r="U209" s="12"/>
      <c r="V209" s="12"/>
      <c r="W209" s="12"/>
      <c r="X209" s="12"/>
      <c r="Y209" s="12"/>
      <c r="Z209" s="12"/>
      <c r="AA209" s="12"/>
      <c r="AB209" s="12"/>
      <c r="AC209" s="12"/>
      <c r="AD209" s="12"/>
      <c r="AE209" s="12"/>
      <c r="AR209" s="223" t="s">
        <v>83</v>
      </c>
      <c r="AT209" s="224" t="s">
        <v>75</v>
      </c>
      <c r="AU209" s="224" t="s">
        <v>76</v>
      </c>
      <c r="AY209" s="223" t="s">
        <v>264</v>
      </c>
      <c r="BK209" s="225">
        <f>SUM(BK210:BK213)</f>
        <v>0</v>
      </c>
    </row>
    <row r="210" s="2" customFormat="1" ht="16.5" customHeight="1">
      <c r="A210" s="39"/>
      <c r="B210" s="40"/>
      <c r="C210" s="228" t="s">
        <v>589</v>
      </c>
      <c r="D210" s="228" t="s">
        <v>266</v>
      </c>
      <c r="E210" s="229" t="s">
        <v>1943</v>
      </c>
      <c r="F210" s="230" t="s">
        <v>1944</v>
      </c>
      <c r="G210" s="231" t="s">
        <v>354</v>
      </c>
      <c r="H210" s="232">
        <v>0.078</v>
      </c>
      <c r="I210" s="233"/>
      <c r="J210" s="234">
        <f>ROUND(I210*H210,2)</f>
        <v>0</v>
      </c>
      <c r="K210" s="230" t="s">
        <v>1</v>
      </c>
      <c r="L210" s="45"/>
      <c r="M210" s="235" t="s">
        <v>1</v>
      </c>
      <c r="N210" s="236" t="s">
        <v>41</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271</v>
      </c>
      <c r="AT210" s="239" t="s">
        <v>266</v>
      </c>
      <c r="AU210" s="239" t="s">
        <v>83</v>
      </c>
      <c r="AY210" s="18" t="s">
        <v>264</v>
      </c>
      <c r="BE210" s="240">
        <f>IF(N210="základní",J210,0)</f>
        <v>0</v>
      </c>
      <c r="BF210" s="240">
        <f>IF(N210="snížená",J210,0)</f>
        <v>0</v>
      </c>
      <c r="BG210" s="240">
        <f>IF(N210="zákl. přenesená",J210,0)</f>
        <v>0</v>
      </c>
      <c r="BH210" s="240">
        <f>IF(N210="sníž. přenesená",J210,0)</f>
        <v>0</v>
      </c>
      <c r="BI210" s="240">
        <f>IF(N210="nulová",J210,0)</f>
        <v>0</v>
      </c>
      <c r="BJ210" s="18" t="s">
        <v>83</v>
      </c>
      <c r="BK210" s="240">
        <f>ROUND(I210*H210,2)</f>
        <v>0</v>
      </c>
      <c r="BL210" s="18" t="s">
        <v>271</v>
      </c>
      <c r="BM210" s="239" t="s">
        <v>884</v>
      </c>
    </row>
    <row r="211" s="2" customFormat="1" ht="16.5" customHeight="1">
      <c r="A211" s="39"/>
      <c r="B211" s="40"/>
      <c r="C211" s="228" t="s">
        <v>593</v>
      </c>
      <c r="D211" s="228" t="s">
        <v>266</v>
      </c>
      <c r="E211" s="229" t="s">
        <v>1945</v>
      </c>
      <c r="F211" s="230" t="s">
        <v>1946</v>
      </c>
      <c r="G211" s="231" t="s">
        <v>354</v>
      </c>
      <c r="H211" s="232">
        <v>1.1699999999999999</v>
      </c>
      <c r="I211" s="233"/>
      <c r="J211" s="234">
        <f>ROUND(I211*H211,2)</f>
        <v>0</v>
      </c>
      <c r="K211" s="230" t="s">
        <v>1</v>
      </c>
      <c r="L211" s="45"/>
      <c r="M211" s="235" t="s">
        <v>1</v>
      </c>
      <c r="N211" s="236" t="s">
        <v>41</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271</v>
      </c>
      <c r="AT211" s="239" t="s">
        <v>266</v>
      </c>
      <c r="AU211" s="239" t="s">
        <v>83</v>
      </c>
      <c r="AY211" s="18" t="s">
        <v>264</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271</v>
      </c>
      <c r="BM211" s="239" t="s">
        <v>891</v>
      </c>
    </row>
    <row r="212" s="2" customFormat="1" ht="16.5" customHeight="1">
      <c r="A212" s="39"/>
      <c r="B212" s="40"/>
      <c r="C212" s="228" t="s">
        <v>597</v>
      </c>
      <c r="D212" s="228" t="s">
        <v>266</v>
      </c>
      <c r="E212" s="229" t="s">
        <v>1947</v>
      </c>
      <c r="F212" s="230" t="s">
        <v>1948</v>
      </c>
      <c r="G212" s="231" t="s">
        <v>354</v>
      </c>
      <c r="H212" s="232">
        <v>0.078</v>
      </c>
      <c r="I212" s="233"/>
      <c r="J212" s="234">
        <f>ROUND(I212*H212,2)</f>
        <v>0</v>
      </c>
      <c r="K212" s="230" t="s">
        <v>1</v>
      </c>
      <c r="L212" s="45"/>
      <c r="M212" s="235" t="s">
        <v>1</v>
      </c>
      <c r="N212" s="236" t="s">
        <v>41</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271</v>
      </c>
      <c r="AT212" s="239" t="s">
        <v>266</v>
      </c>
      <c r="AU212" s="239" t="s">
        <v>83</v>
      </c>
      <c r="AY212" s="18" t="s">
        <v>264</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271</v>
      </c>
      <c r="BM212" s="239" t="s">
        <v>901</v>
      </c>
    </row>
    <row r="213" s="2" customFormat="1" ht="16.5" customHeight="1">
      <c r="A213" s="39"/>
      <c r="B213" s="40"/>
      <c r="C213" s="228" t="s">
        <v>601</v>
      </c>
      <c r="D213" s="228" t="s">
        <v>266</v>
      </c>
      <c r="E213" s="229" t="s">
        <v>1949</v>
      </c>
      <c r="F213" s="230" t="s">
        <v>1950</v>
      </c>
      <c r="G213" s="231" t="s">
        <v>354</v>
      </c>
      <c r="H213" s="232">
        <v>0.078</v>
      </c>
      <c r="I213" s="233"/>
      <c r="J213" s="234">
        <f>ROUND(I213*H213,2)</f>
        <v>0</v>
      </c>
      <c r="K213" s="230" t="s">
        <v>1</v>
      </c>
      <c r="L213" s="45"/>
      <c r="M213" s="307" t="s">
        <v>1</v>
      </c>
      <c r="N213" s="308" t="s">
        <v>41</v>
      </c>
      <c r="O213" s="309"/>
      <c r="P213" s="310">
        <f>O213*H213</f>
        <v>0</v>
      </c>
      <c r="Q213" s="310">
        <v>0</v>
      </c>
      <c r="R213" s="310">
        <f>Q213*H213</f>
        <v>0</v>
      </c>
      <c r="S213" s="310">
        <v>0</v>
      </c>
      <c r="T213" s="311">
        <f>S213*H213</f>
        <v>0</v>
      </c>
      <c r="U213" s="39"/>
      <c r="V213" s="39"/>
      <c r="W213" s="39"/>
      <c r="X213" s="39"/>
      <c r="Y213" s="39"/>
      <c r="Z213" s="39"/>
      <c r="AA213" s="39"/>
      <c r="AB213" s="39"/>
      <c r="AC213" s="39"/>
      <c r="AD213" s="39"/>
      <c r="AE213" s="39"/>
      <c r="AR213" s="239" t="s">
        <v>271</v>
      </c>
      <c r="AT213" s="239" t="s">
        <v>266</v>
      </c>
      <c r="AU213" s="239" t="s">
        <v>83</v>
      </c>
      <c r="AY213" s="18" t="s">
        <v>264</v>
      </c>
      <c r="BE213" s="240">
        <f>IF(N213="základní",J213,0)</f>
        <v>0</v>
      </c>
      <c r="BF213" s="240">
        <f>IF(N213="snížená",J213,0)</f>
        <v>0</v>
      </c>
      <c r="BG213" s="240">
        <f>IF(N213="zákl. přenesená",J213,0)</f>
        <v>0</v>
      </c>
      <c r="BH213" s="240">
        <f>IF(N213="sníž. přenesená",J213,0)</f>
        <v>0</v>
      </c>
      <c r="BI213" s="240">
        <f>IF(N213="nulová",J213,0)</f>
        <v>0</v>
      </c>
      <c r="BJ213" s="18" t="s">
        <v>83</v>
      </c>
      <c r="BK213" s="240">
        <f>ROUND(I213*H213,2)</f>
        <v>0</v>
      </c>
      <c r="BL213" s="18" t="s">
        <v>271</v>
      </c>
      <c r="BM213" s="239" t="s">
        <v>910</v>
      </c>
    </row>
    <row r="214" s="2" customFormat="1" ht="6.96" customHeight="1">
      <c r="A214" s="39"/>
      <c r="B214" s="67"/>
      <c r="C214" s="68"/>
      <c r="D214" s="68"/>
      <c r="E214" s="68"/>
      <c r="F214" s="68"/>
      <c r="G214" s="68"/>
      <c r="H214" s="68"/>
      <c r="I214" s="68"/>
      <c r="J214" s="68"/>
      <c r="K214" s="68"/>
      <c r="L214" s="45"/>
      <c r="M214" s="39"/>
      <c r="O214" s="39"/>
      <c r="P214" s="39"/>
      <c r="Q214" s="39"/>
      <c r="R214" s="39"/>
      <c r="S214" s="39"/>
      <c r="T214" s="39"/>
      <c r="U214" s="39"/>
      <c r="V214" s="39"/>
      <c r="W214" s="39"/>
      <c r="X214" s="39"/>
      <c r="Y214" s="39"/>
      <c r="Z214" s="39"/>
      <c r="AA214" s="39"/>
      <c r="AB214" s="39"/>
      <c r="AC214" s="39"/>
      <c r="AD214" s="39"/>
      <c r="AE214" s="39"/>
    </row>
  </sheetData>
  <sheetProtection sheet="1" autoFilter="0" formatColumns="0" formatRows="0" objects="1" scenarios="1" spinCount="100000" saltValue="/Qe58vwhg86x0WrJBtmjxhFpqgv3Dpg7xput7suz3XdsqfriYsL2F0l9LLKxiLh8BqnJd20C20ucOshYaYq3BQ==" hashValue="A4NkDWckL7O+0Pb6FAJcO5TyCFKILY750C8Kr/3nmDikyvjZ2peYtJgm6vTfUv2/g8nd16y7WlVTVPP32XVcrg==" algorithmName="SHA-512" password="E785"/>
  <autoFilter ref="C133:K213"/>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211</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1951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ROUND(J156,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ROUND((SUM(BE156:BE261)),  2)</f>
        <v>0</v>
      </c>
      <c r="G37" s="39"/>
      <c r="H37" s="39"/>
      <c r="I37" s="166">
        <v>0.20999999999999999</v>
      </c>
      <c r="J37" s="165">
        <f>ROUND(((SUM(BE156:BE261))*I37),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ROUND((SUM(BF156:BF261)),  2)</f>
        <v>0</v>
      </c>
      <c r="G38" s="39"/>
      <c r="H38" s="39"/>
      <c r="I38" s="166">
        <v>0.12</v>
      </c>
      <c r="J38" s="165">
        <f>ROUND(((SUM(BF156:BF261))*I38),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ROUND((SUM(BG156:BG261)),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ROUND((SUM(BH156:BH261)),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ROUND((SUM(BI156:BI261)),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211</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D.1.4.C - VZDUCHOTECHNIKA A CHLAZENÍ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J156</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1952</v>
      </c>
      <c r="E101" s="193"/>
      <c r="F101" s="193"/>
      <c r="G101" s="193"/>
      <c r="H101" s="193"/>
      <c r="I101" s="193"/>
      <c r="J101" s="194">
        <f>J157</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1953</v>
      </c>
      <c r="E102" s="198"/>
      <c r="F102" s="198"/>
      <c r="G102" s="198"/>
      <c r="H102" s="198"/>
      <c r="I102" s="198"/>
      <c r="J102" s="199">
        <f>J158</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1954</v>
      </c>
      <c r="E103" s="198"/>
      <c r="F103" s="198"/>
      <c r="G103" s="198"/>
      <c r="H103" s="198"/>
      <c r="I103" s="198"/>
      <c r="J103" s="199">
        <f>J165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1955</v>
      </c>
      <c r="E104" s="198"/>
      <c r="F104" s="198"/>
      <c r="G104" s="198"/>
      <c r="H104" s="198"/>
      <c r="I104" s="198"/>
      <c r="J104" s="199">
        <f>J167</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1956</v>
      </c>
      <c r="E105" s="198"/>
      <c r="F105" s="198"/>
      <c r="G105" s="198"/>
      <c r="H105" s="198"/>
      <c r="I105" s="198"/>
      <c r="J105" s="199">
        <f>J169</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1957</v>
      </c>
      <c r="E106" s="198"/>
      <c r="F106" s="198"/>
      <c r="G106" s="198"/>
      <c r="H106" s="198"/>
      <c r="I106" s="198"/>
      <c r="J106" s="199">
        <f>J171</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1958</v>
      </c>
      <c r="E107" s="198"/>
      <c r="F107" s="198"/>
      <c r="G107" s="198"/>
      <c r="H107" s="198"/>
      <c r="I107" s="198"/>
      <c r="J107" s="199">
        <f>J181</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1959</v>
      </c>
      <c r="E108" s="198"/>
      <c r="F108" s="198"/>
      <c r="G108" s="198"/>
      <c r="H108" s="198"/>
      <c r="I108" s="198"/>
      <c r="J108" s="199">
        <f>J184</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1960</v>
      </c>
      <c r="E109" s="198"/>
      <c r="F109" s="198"/>
      <c r="G109" s="198"/>
      <c r="H109" s="198"/>
      <c r="I109" s="198"/>
      <c r="J109" s="199">
        <f>J186</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1961</v>
      </c>
      <c r="E110" s="198"/>
      <c r="F110" s="198"/>
      <c r="G110" s="198"/>
      <c r="H110" s="198"/>
      <c r="I110" s="198"/>
      <c r="J110" s="199">
        <f>J190</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1962</v>
      </c>
      <c r="E111" s="198"/>
      <c r="F111" s="198"/>
      <c r="G111" s="198"/>
      <c r="H111" s="198"/>
      <c r="I111" s="198"/>
      <c r="J111" s="199">
        <f>J194</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1963</v>
      </c>
      <c r="E112" s="198"/>
      <c r="F112" s="198"/>
      <c r="G112" s="198"/>
      <c r="H112" s="198"/>
      <c r="I112" s="198"/>
      <c r="J112" s="199">
        <f>J199</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1964</v>
      </c>
      <c r="E113" s="198"/>
      <c r="F113" s="198"/>
      <c r="G113" s="198"/>
      <c r="H113" s="198"/>
      <c r="I113" s="198"/>
      <c r="J113" s="199">
        <f>J204</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1965</v>
      </c>
      <c r="E114" s="198"/>
      <c r="F114" s="198"/>
      <c r="G114" s="198"/>
      <c r="H114" s="198"/>
      <c r="I114" s="198"/>
      <c r="J114" s="199">
        <f>J209</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1966</v>
      </c>
      <c r="E115" s="198"/>
      <c r="F115" s="198"/>
      <c r="G115" s="198"/>
      <c r="H115" s="198"/>
      <c r="I115" s="198"/>
      <c r="J115" s="199">
        <f>J211</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1967</v>
      </c>
      <c r="E116" s="198"/>
      <c r="F116" s="198"/>
      <c r="G116" s="198"/>
      <c r="H116" s="198"/>
      <c r="I116" s="198"/>
      <c r="J116" s="199">
        <f>J213</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1968</v>
      </c>
      <c r="E117" s="198"/>
      <c r="F117" s="198"/>
      <c r="G117" s="198"/>
      <c r="H117" s="198"/>
      <c r="I117" s="198"/>
      <c r="J117" s="199">
        <f>J215</f>
        <v>0</v>
      </c>
      <c r="K117" s="134"/>
      <c r="L117" s="200"/>
      <c r="S117" s="10"/>
      <c r="T117" s="10"/>
      <c r="U117" s="10"/>
      <c r="V117" s="10"/>
      <c r="W117" s="10"/>
      <c r="X117" s="10"/>
      <c r="Y117" s="10"/>
      <c r="Z117" s="10"/>
      <c r="AA117" s="10"/>
      <c r="AB117" s="10"/>
      <c r="AC117" s="10"/>
      <c r="AD117" s="10"/>
      <c r="AE117" s="10"/>
    </row>
    <row r="118" s="9" customFormat="1" ht="24.96" customHeight="1">
      <c r="A118" s="9"/>
      <c r="B118" s="190"/>
      <c r="C118" s="191"/>
      <c r="D118" s="192" t="s">
        <v>1969</v>
      </c>
      <c r="E118" s="193"/>
      <c r="F118" s="193"/>
      <c r="G118" s="193"/>
      <c r="H118" s="193"/>
      <c r="I118" s="193"/>
      <c r="J118" s="194">
        <f>J217</f>
        <v>0</v>
      </c>
      <c r="K118" s="191"/>
      <c r="L118" s="195"/>
      <c r="S118" s="9"/>
      <c r="T118" s="9"/>
      <c r="U118" s="9"/>
      <c r="V118" s="9"/>
      <c r="W118" s="9"/>
      <c r="X118" s="9"/>
      <c r="Y118" s="9"/>
      <c r="Z118" s="9"/>
      <c r="AA118" s="9"/>
      <c r="AB118" s="9"/>
      <c r="AC118" s="9"/>
      <c r="AD118" s="9"/>
      <c r="AE118" s="9"/>
    </row>
    <row r="119" s="10" customFormat="1" ht="19.92" customHeight="1">
      <c r="A119" s="10"/>
      <c r="B119" s="196"/>
      <c r="C119" s="134"/>
      <c r="D119" s="197" t="s">
        <v>1970</v>
      </c>
      <c r="E119" s="198"/>
      <c r="F119" s="198"/>
      <c r="G119" s="198"/>
      <c r="H119" s="198"/>
      <c r="I119" s="198"/>
      <c r="J119" s="199">
        <f>J218</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1971</v>
      </c>
      <c r="E120" s="198"/>
      <c r="F120" s="198"/>
      <c r="G120" s="198"/>
      <c r="H120" s="198"/>
      <c r="I120" s="198"/>
      <c r="J120" s="199">
        <f>J219</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1972</v>
      </c>
      <c r="E121" s="198"/>
      <c r="F121" s="198"/>
      <c r="G121" s="198"/>
      <c r="H121" s="198"/>
      <c r="I121" s="198"/>
      <c r="J121" s="199">
        <f>J221</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1966</v>
      </c>
      <c r="E122" s="198"/>
      <c r="F122" s="198"/>
      <c r="G122" s="198"/>
      <c r="H122" s="198"/>
      <c r="I122" s="198"/>
      <c r="J122" s="199">
        <f>J241</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1967</v>
      </c>
      <c r="E123" s="198"/>
      <c r="F123" s="198"/>
      <c r="G123" s="198"/>
      <c r="H123" s="198"/>
      <c r="I123" s="198"/>
      <c r="J123" s="199">
        <f>J243</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1968</v>
      </c>
      <c r="E124" s="198"/>
      <c r="F124" s="198"/>
      <c r="G124" s="198"/>
      <c r="H124" s="198"/>
      <c r="I124" s="198"/>
      <c r="J124" s="199">
        <f>J245</f>
        <v>0</v>
      </c>
      <c r="K124" s="134"/>
      <c r="L124" s="200"/>
      <c r="S124" s="10"/>
      <c r="T124" s="10"/>
      <c r="U124" s="10"/>
      <c r="V124" s="10"/>
      <c r="W124" s="10"/>
      <c r="X124" s="10"/>
      <c r="Y124" s="10"/>
      <c r="Z124" s="10"/>
      <c r="AA124" s="10"/>
      <c r="AB124" s="10"/>
      <c r="AC124" s="10"/>
      <c r="AD124" s="10"/>
      <c r="AE124" s="10"/>
    </row>
    <row r="125" s="9" customFormat="1" ht="24.96" customHeight="1">
      <c r="A125" s="9"/>
      <c r="B125" s="190"/>
      <c r="C125" s="191"/>
      <c r="D125" s="192" t="s">
        <v>1973</v>
      </c>
      <c r="E125" s="193"/>
      <c r="F125" s="193"/>
      <c r="G125" s="193"/>
      <c r="H125" s="193"/>
      <c r="I125" s="193"/>
      <c r="J125" s="194">
        <f>J247</f>
        <v>0</v>
      </c>
      <c r="K125" s="191"/>
      <c r="L125" s="195"/>
      <c r="S125" s="9"/>
      <c r="T125" s="9"/>
      <c r="U125" s="9"/>
      <c r="V125" s="9"/>
      <c r="W125" s="9"/>
      <c r="X125" s="9"/>
      <c r="Y125" s="9"/>
      <c r="Z125" s="9"/>
      <c r="AA125" s="9"/>
      <c r="AB125" s="9"/>
      <c r="AC125" s="9"/>
      <c r="AD125" s="9"/>
      <c r="AE125" s="9"/>
    </row>
    <row r="126" s="10" customFormat="1" ht="19.92" customHeight="1">
      <c r="A126" s="10"/>
      <c r="B126" s="196"/>
      <c r="C126" s="134"/>
      <c r="D126" s="197" t="s">
        <v>1974</v>
      </c>
      <c r="E126" s="198"/>
      <c r="F126" s="198"/>
      <c r="G126" s="198"/>
      <c r="H126" s="198"/>
      <c r="I126" s="198"/>
      <c r="J126" s="199">
        <f>J248</f>
        <v>0</v>
      </c>
      <c r="K126" s="134"/>
      <c r="L126" s="200"/>
      <c r="S126" s="10"/>
      <c r="T126" s="10"/>
      <c r="U126" s="10"/>
      <c r="V126" s="10"/>
      <c r="W126" s="10"/>
      <c r="X126" s="10"/>
      <c r="Y126" s="10"/>
      <c r="Z126" s="10"/>
      <c r="AA126" s="10"/>
      <c r="AB126" s="10"/>
      <c r="AC126" s="10"/>
      <c r="AD126" s="10"/>
      <c r="AE126" s="10"/>
    </row>
    <row r="127" s="10" customFormat="1" ht="19.92" customHeight="1">
      <c r="A127" s="10"/>
      <c r="B127" s="196"/>
      <c r="C127" s="134"/>
      <c r="D127" s="197" t="s">
        <v>1975</v>
      </c>
      <c r="E127" s="198"/>
      <c r="F127" s="198"/>
      <c r="G127" s="198"/>
      <c r="H127" s="198"/>
      <c r="I127" s="198"/>
      <c r="J127" s="199">
        <f>J251</f>
        <v>0</v>
      </c>
      <c r="K127" s="134"/>
      <c r="L127" s="200"/>
      <c r="S127" s="10"/>
      <c r="T127" s="10"/>
      <c r="U127" s="10"/>
      <c r="V127" s="10"/>
      <c r="W127" s="10"/>
      <c r="X127" s="10"/>
      <c r="Y127" s="10"/>
      <c r="Z127" s="10"/>
      <c r="AA127" s="10"/>
      <c r="AB127" s="10"/>
      <c r="AC127" s="10"/>
      <c r="AD127" s="10"/>
      <c r="AE127" s="10"/>
    </row>
    <row r="128" s="9" customFormat="1" ht="24.96" customHeight="1">
      <c r="A128" s="9"/>
      <c r="B128" s="190"/>
      <c r="C128" s="191"/>
      <c r="D128" s="192" t="s">
        <v>1976</v>
      </c>
      <c r="E128" s="193"/>
      <c r="F128" s="193"/>
      <c r="G128" s="193"/>
      <c r="H128" s="193"/>
      <c r="I128" s="193"/>
      <c r="J128" s="194">
        <f>J253</f>
        <v>0</v>
      </c>
      <c r="K128" s="191"/>
      <c r="L128" s="195"/>
      <c r="S128" s="9"/>
      <c r="T128" s="9"/>
      <c r="U128" s="9"/>
      <c r="V128" s="9"/>
      <c r="W128" s="9"/>
      <c r="X128" s="9"/>
      <c r="Y128" s="9"/>
      <c r="Z128" s="9"/>
      <c r="AA128" s="9"/>
      <c r="AB128" s="9"/>
      <c r="AC128" s="9"/>
      <c r="AD128" s="9"/>
      <c r="AE128" s="9"/>
    </row>
    <row r="129" s="10" customFormat="1" ht="19.92" customHeight="1">
      <c r="A129" s="10"/>
      <c r="B129" s="196"/>
      <c r="C129" s="134"/>
      <c r="D129" s="197" t="s">
        <v>1977</v>
      </c>
      <c r="E129" s="198"/>
      <c r="F129" s="198"/>
      <c r="G129" s="198"/>
      <c r="H129" s="198"/>
      <c r="I129" s="198"/>
      <c r="J129" s="199">
        <f>J254</f>
        <v>0</v>
      </c>
      <c r="K129" s="134"/>
      <c r="L129" s="200"/>
      <c r="S129" s="10"/>
      <c r="T129" s="10"/>
      <c r="U129" s="10"/>
      <c r="V129" s="10"/>
      <c r="W129" s="10"/>
      <c r="X129" s="10"/>
      <c r="Y129" s="10"/>
      <c r="Z129" s="10"/>
      <c r="AA129" s="10"/>
      <c r="AB129" s="10"/>
      <c r="AC129" s="10"/>
      <c r="AD129" s="10"/>
      <c r="AE129" s="10"/>
    </row>
    <row r="130" s="10" customFormat="1" ht="19.92" customHeight="1">
      <c r="A130" s="10"/>
      <c r="B130" s="196"/>
      <c r="C130" s="134"/>
      <c r="D130" s="197" t="s">
        <v>1978</v>
      </c>
      <c r="E130" s="198"/>
      <c r="F130" s="198"/>
      <c r="G130" s="198"/>
      <c r="H130" s="198"/>
      <c r="I130" s="198"/>
      <c r="J130" s="199">
        <f>J255</f>
        <v>0</v>
      </c>
      <c r="K130" s="134"/>
      <c r="L130" s="200"/>
      <c r="S130" s="10"/>
      <c r="T130" s="10"/>
      <c r="U130" s="10"/>
      <c r="V130" s="10"/>
      <c r="W130" s="10"/>
      <c r="X130" s="10"/>
      <c r="Y130" s="10"/>
      <c r="Z130" s="10"/>
      <c r="AA130" s="10"/>
      <c r="AB130" s="10"/>
      <c r="AC130" s="10"/>
      <c r="AD130" s="10"/>
      <c r="AE130" s="10"/>
    </row>
    <row r="131" s="10" customFormat="1" ht="19.92" customHeight="1">
      <c r="A131" s="10"/>
      <c r="B131" s="196"/>
      <c r="C131" s="134"/>
      <c r="D131" s="197" t="s">
        <v>1979</v>
      </c>
      <c r="E131" s="198"/>
      <c r="F131" s="198"/>
      <c r="G131" s="198"/>
      <c r="H131" s="198"/>
      <c r="I131" s="198"/>
      <c r="J131" s="199">
        <f>J256</f>
        <v>0</v>
      </c>
      <c r="K131" s="134"/>
      <c r="L131" s="200"/>
      <c r="S131" s="10"/>
      <c r="T131" s="10"/>
      <c r="U131" s="10"/>
      <c r="V131" s="10"/>
      <c r="W131" s="10"/>
      <c r="X131" s="10"/>
      <c r="Y131" s="10"/>
      <c r="Z131" s="10"/>
      <c r="AA131" s="10"/>
      <c r="AB131" s="10"/>
      <c r="AC131" s="10"/>
      <c r="AD131" s="10"/>
      <c r="AE131" s="10"/>
    </row>
    <row r="132" s="9" customFormat="1" ht="24.96" customHeight="1">
      <c r="A132" s="9"/>
      <c r="B132" s="190"/>
      <c r="C132" s="191"/>
      <c r="D132" s="192" t="s">
        <v>1980</v>
      </c>
      <c r="E132" s="193"/>
      <c r="F132" s="193"/>
      <c r="G132" s="193"/>
      <c r="H132" s="193"/>
      <c r="I132" s="193"/>
      <c r="J132" s="194">
        <f>J260</f>
        <v>0</v>
      </c>
      <c r="K132" s="191"/>
      <c r="L132" s="195"/>
      <c r="S132" s="9"/>
      <c r="T132" s="9"/>
      <c r="U132" s="9"/>
      <c r="V132" s="9"/>
      <c r="W132" s="9"/>
      <c r="X132" s="9"/>
      <c r="Y132" s="9"/>
      <c r="Z132" s="9"/>
      <c r="AA132" s="9"/>
      <c r="AB132" s="9"/>
      <c r="AC132" s="9"/>
      <c r="AD132" s="9"/>
      <c r="AE132" s="9"/>
    </row>
    <row r="133" s="2" customFormat="1" ht="21.84"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67"/>
      <c r="C134" s="68"/>
      <c r="D134" s="68"/>
      <c r="E134" s="68"/>
      <c r="F134" s="68"/>
      <c r="G134" s="68"/>
      <c r="H134" s="68"/>
      <c r="I134" s="68"/>
      <c r="J134" s="68"/>
      <c r="K134" s="68"/>
      <c r="L134" s="64"/>
      <c r="S134" s="39"/>
      <c r="T134" s="39"/>
      <c r="U134" s="39"/>
      <c r="V134" s="39"/>
      <c r="W134" s="39"/>
      <c r="X134" s="39"/>
      <c r="Y134" s="39"/>
      <c r="Z134" s="39"/>
      <c r="AA134" s="39"/>
      <c r="AB134" s="39"/>
      <c r="AC134" s="39"/>
      <c r="AD134" s="39"/>
      <c r="AE134" s="39"/>
    </row>
    <row r="138" s="2" customFormat="1" ht="6.96" customHeight="1">
      <c r="A138" s="39"/>
      <c r="B138" s="69"/>
      <c r="C138" s="70"/>
      <c r="D138" s="70"/>
      <c r="E138" s="70"/>
      <c r="F138" s="70"/>
      <c r="G138" s="70"/>
      <c r="H138" s="70"/>
      <c r="I138" s="70"/>
      <c r="J138" s="70"/>
      <c r="K138" s="70"/>
      <c r="L138" s="64"/>
      <c r="S138" s="39"/>
      <c r="T138" s="39"/>
      <c r="U138" s="39"/>
      <c r="V138" s="39"/>
      <c r="W138" s="39"/>
      <c r="X138" s="39"/>
      <c r="Y138" s="39"/>
      <c r="Z138" s="39"/>
      <c r="AA138" s="39"/>
      <c r="AB138" s="39"/>
      <c r="AC138" s="39"/>
      <c r="AD138" s="39"/>
      <c r="AE138" s="39"/>
    </row>
    <row r="139" s="2" customFormat="1" ht="24.96" customHeight="1">
      <c r="A139" s="39"/>
      <c r="B139" s="40"/>
      <c r="C139" s="24" t="s">
        <v>249</v>
      </c>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16</v>
      </c>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6.5" customHeight="1">
      <c r="A142" s="39"/>
      <c r="B142" s="40"/>
      <c r="C142" s="41"/>
      <c r="D142" s="41"/>
      <c r="E142" s="185" t="str">
        <f>E7</f>
        <v>Transformace domova Černovice – Lidmaň I. – Polná</v>
      </c>
      <c r="F142" s="33"/>
      <c r="G142" s="33"/>
      <c r="H142" s="33"/>
      <c r="I142" s="41"/>
      <c r="J142" s="41"/>
      <c r="K142" s="41"/>
      <c r="L142" s="64"/>
      <c r="S142" s="39"/>
      <c r="T142" s="39"/>
      <c r="U142" s="39"/>
      <c r="V142" s="39"/>
      <c r="W142" s="39"/>
      <c r="X142" s="39"/>
      <c r="Y142" s="39"/>
      <c r="Z142" s="39"/>
      <c r="AA142" s="39"/>
      <c r="AB142" s="39"/>
      <c r="AC142" s="39"/>
      <c r="AD142" s="39"/>
      <c r="AE142" s="39"/>
    </row>
    <row r="143" s="1" customFormat="1" ht="12" customHeight="1">
      <c r="B143" s="22"/>
      <c r="C143" s="33" t="s">
        <v>210</v>
      </c>
      <c r="D143" s="23"/>
      <c r="E143" s="23"/>
      <c r="F143" s="23"/>
      <c r="G143" s="23"/>
      <c r="H143" s="23"/>
      <c r="I143" s="23"/>
      <c r="J143" s="23"/>
      <c r="K143" s="23"/>
      <c r="L143" s="21"/>
    </row>
    <row r="144" s="1" customFormat="1" ht="16.5" customHeight="1">
      <c r="B144" s="22"/>
      <c r="C144" s="23"/>
      <c r="D144" s="23"/>
      <c r="E144" s="185" t="s">
        <v>211</v>
      </c>
      <c r="F144" s="23"/>
      <c r="G144" s="23"/>
      <c r="H144" s="23"/>
      <c r="I144" s="23"/>
      <c r="J144" s="23"/>
      <c r="K144" s="23"/>
      <c r="L144" s="21"/>
    </row>
    <row r="145" s="1" customFormat="1" ht="12" customHeight="1">
      <c r="B145" s="22"/>
      <c r="C145" s="33" t="s">
        <v>212</v>
      </c>
      <c r="D145" s="23"/>
      <c r="E145" s="23"/>
      <c r="F145" s="23"/>
      <c r="G145" s="23"/>
      <c r="H145" s="23"/>
      <c r="I145" s="23"/>
      <c r="J145" s="23"/>
      <c r="K145" s="23"/>
      <c r="L145" s="21"/>
    </row>
    <row r="146" s="2" customFormat="1" ht="16.5" customHeight="1">
      <c r="A146" s="39"/>
      <c r="B146" s="40"/>
      <c r="C146" s="41"/>
      <c r="D146" s="41"/>
      <c r="E146" s="303" t="s">
        <v>1408</v>
      </c>
      <c r="F146" s="41"/>
      <c r="G146" s="41"/>
      <c r="H146" s="41"/>
      <c r="I146" s="41"/>
      <c r="J146" s="41"/>
      <c r="K146" s="41"/>
      <c r="L146" s="64"/>
      <c r="S146" s="39"/>
      <c r="T146" s="39"/>
      <c r="U146" s="39"/>
      <c r="V146" s="39"/>
      <c r="W146" s="39"/>
      <c r="X146" s="39"/>
      <c r="Y146" s="39"/>
      <c r="Z146" s="39"/>
      <c r="AA146" s="39"/>
      <c r="AB146" s="39"/>
      <c r="AC146" s="39"/>
      <c r="AD146" s="39"/>
      <c r="AE146" s="39"/>
    </row>
    <row r="147" s="2" customFormat="1" ht="12" customHeight="1">
      <c r="A147" s="39"/>
      <c r="B147" s="40"/>
      <c r="C147" s="33" t="s">
        <v>1409</v>
      </c>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2" customFormat="1" ht="16.5" customHeight="1">
      <c r="A148" s="39"/>
      <c r="B148" s="40"/>
      <c r="C148" s="41"/>
      <c r="D148" s="41"/>
      <c r="E148" s="77" t="str">
        <f>E13</f>
        <v>D.1.4.C - VZDUCHOTECHNIKA A CHLAZENÍ</v>
      </c>
      <c r="F148" s="41"/>
      <c r="G148" s="41"/>
      <c r="H148" s="41"/>
      <c r="I148" s="41"/>
      <c r="J148" s="41"/>
      <c r="K148" s="41"/>
      <c r="L148" s="64"/>
      <c r="S148" s="39"/>
      <c r="T148" s="39"/>
      <c r="U148" s="39"/>
      <c r="V148" s="39"/>
      <c r="W148" s="39"/>
      <c r="X148" s="39"/>
      <c r="Y148" s="39"/>
      <c r="Z148" s="39"/>
      <c r="AA148" s="39"/>
      <c r="AB148" s="39"/>
      <c r="AC148" s="39"/>
      <c r="AD148" s="39"/>
      <c r="AE148" s="39"/>
    </row>
    <row r="149" s="2" customFormat="1" ht="6.96" customHeight="1">
      <c r="A149" s="39"/>
      <c r="B149" s="40"/>
      <c r="C149" s="41"/>
      <c r="D149" s="41"/>
      <c r="E149" s="41"/>
      <c r="F149" s="41"/>
      <c r="G149" s="41"/>
      <c r="H149" s="41"/>
      <c r="I149" s="41"/>
      <c r="J149" s="41"/>
      <c r="K149" s="41"/>
      <c r="L149" s="64"/>
      <c r="S149" s="39"/>
      <c r="T149" s="39"/>
      <c r="U149" s="39"/>
      <c r="V149" s="39"/>
      <c r="W149" s="39"/>
      <c r="X149" s="39"/>
      <c r="Y149" s="39"/>
      <c r="Z149" s="39"/>
      <c r="AA149" s="39"/>
      <c r="AB149" s="39"/>
      <c r="AC149" s="39"/>
      <c r="AD149" s="39"/>
      <c r="AE149" s="39"/>
    </row>
    <row r="150" s="2" customFormat="1" ht="12" customHeight="1">
      <c r="A150" s="39"/>
      <c r="B150" s="40"/>
      <c r="C150" s="33" t="s">
        <v>20</v>
      </c>
      <c r="D150" s="41"/>
      <c r="E150" s="41"/>
      <c r="F150" s="28" t="str">
        <f>F16</f>
        <v xml:space="preserve"> </v>
      </c>
      <c r="G150" s="41"/>
      <c r="H150" s="41"/>
      <c r="I150" s="33" t="s">
        <v>22</v>
      </c>
      <c r="J150" s="80" t="str">
        <f>IF(J16="","",J16)</f>
        <v>18. 9. 2024</v>
      </c>
      <c r="K150" s="41"/>
      <c r="L150" s="64"/>
      <c r="S150" s="39"/>
      <c r="T150" s="39"/>
      <c r="U150" s="39"/>
      <c r="V150" s="39"/>
      <c r="W150" s="39"/>
      <c r="X150" s="39"/>
      <c r="Y150" s="39"/>
      <c r="Z150" s="39"/>
      <c r="AA150" s="39"/>
      <c r="AB150" s="39"/>
      <c r="AC150" s="39"/>
      <c r="AD150" s="39"/>
      <c r="AE150" s="39"/>
    </row>
    <row r="151" s="2" customFormat="1" ht="6.96" customHeight="1">
      <c r="A151" s="39"/>
      <c r="B151" s="40"/>
      <c r="C151" s="41"/>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2" customFormat="1" ht="25.65" customHeight="1">
      <c r="A152" s="39"/>
      <c r="B152" s="40"/>
      <c r="C152" s="33" t="s">
        <v>24</v>
      </c>
      <c r="D152" s="41"/>
      <c r="E152" s="41"/>
      <c r="F152" s="28" t="str">
        <f>E19</f>
        <v>Kraj Vysočina</v>
      </c>
      <c r="G152" s="41"/>
      <c r="H152" s="41"/>
      <c r="I152" s="33" t="s">
        <v>30</v>
      </c>
      <c r="J152" s="37" t="str">
        <f>E25</f>
        <v>ARPIK OSTRAVA s.r.o.</v>
      </c>
      <c r="K152" s="41"/>
      <c r="L152" s="64"/>
      <c r="S152" s="39"/>
      <c r="T152" s="39"/>
      <c r="U152" s="39"/>
      <c r="V152" s="39"/>
      <c r="W152" s="39"/>
      <c r="X152" s="39"/>
      <c r="Y152" s="39"/>
      <c r="Z152" s="39"/>
      <c r="AA152" s="39"/>
      <c r="AB152" s="39"/>
      <c r="AC152" s="39"/>
      <c r="AD152" s="39"/>
      <c r="AE152" s="39"/>
    </row>
    <row r="153" s="2" customFormat="1" ht="15.15" customHeight="1">
      <c r="A153" s="39"/>
      <c r="B153" s="40"/>
      <c r="C153" s="33" t="s">
        <v>28</v>
      </c>
      <c r="D153" s="41"/>
      <c r="E153" s="41"/>
      <c r="F153" s="28" t="str">
        <f>IF(E22="","",E22)</f>
        <v>Vyplň údaj</v>
      </c>
      <c r="G153" s="41"/>
      <c r="H153" s="41"/>
      <c r="I153" s="33" t="s">
        <v>33</v>
      </c>
      <c r="J153" s="37" t="str">
        <f>E28</f>
        <v xml:space="preserve"> </v>
      </c>
      <c r="K153" s="41"/>
      <c r="L153" s="64"/>
      <c r="S153" s="39"/>
      <c r="T153" s="39"/>
      <c r="U153" s="39"/>
      <c r="V153" s="39"/>
      <c r="W153" s="39"/>
      <c r="X153" s="39"/>
      <c r="Y153" s="39"/>
      <c r="Z153" s="39"/>
      <c r="AA153" s="39"/>
      <c r="AB153" s="39"/>
      <c r="AC153" s="39"/>
      <c r="AD153" s="39"/>
      <c r="AE153" s="39"/>
    </row>
    <row r="154" s="2" customFormat="1" ht="10.32" customHeight="1">
      <c r="A154" s="39"/>
      <c r="B154" s="40"/>
      <c r="C154" s="41"/>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11" customFormat="1" ht="29.28" customHeight="1">
      <c r="A155" s="201"/>
      <c r="B155" s="202"/>
      <c r="C155" s="203" t="s">
        <v>250</v>
      </c>
      <c r="D155" s="204" t="s">
        <v>61</v>
      </c>
      <c r="E155" s="204" t="s">
        <v>57</v>
      </c>
      <c r="F155" s="204" t="s">
        <v>58</v>
      </c>
      <c r="G155" s="204" t="s">
        <v>251</v>
      </c>
      <c r="H155" s="204" t="s">
        <v>252</v>
      </c>
      <c r="I155" s="204" t="s">
        <v>253</v>
      </c>
      <c r="J155" s="204" t="s">
        <v>217</v>
      </c>
      <c r="K155" s="205" t="s">
        <v>254</v>
      </c>
      <c r="L155" s="206"/>
      <c r="M155" s="101" t="s">
        <v>1</v>
      </c>
      <c r="N155" s="102" t="s">
        <v>40</v>
      </c>
      <c r="O155" s="102" t="s">
        <v>255</v>
      </c>
      <c r="P155" s="102" t="s">
        <v>256</v>
      </c>
      <c r="Q155" s="102" t="s">
        <v>257</v>
      </c>
      <c r="R155" s="102" t="s">
        <v>258</v>
      </c>
      <c r="S155" s="102" t="s">
        <v>259</v>
      </c>
      <c r="T155" s="103" t="s">
        <v>260</v>
      </c>
      <c r="U155" s="201"/>
      <c r="V155" s="201"/>
      <c r="W155" s="201"/>
      <c r="X155" s="201"/>
      <c r="Y155" s="201"/>
      <c r="Z155" s="201"/>
      <c r="AA155" s="201"/>
      <c r="AB155" s="201"/>
      <c r="AC155" s="201"/>
      <c r="AD155" s="201"/>
      <c r="AE155" s="201"/>
    </row>
    <row r="156" s="2" customFormat="1" ht="22.8" customHeight="1">
      <c r="A156" s="39"/>
      <c r="B156" s="40"/>
      <c r="C156" s="108" t="s">
        <v>261</v>
      </c>
      <c r="D156" s="41"/>
      <c r="E156" s="41"/>
      <c r="F156" s="41"/>
      <c r="G156" s="41"/>
      <c r="H156" s="41"/>
      <c r="I156" s="41"/>
      <c r="J156" s="207">
        <f>BK156</f>
        <v>0</v>
      </c>
      <c r="K156" s="41"/>
      <c r="L156" s="45"/>
      <c r="M156" s="104"/>
      <c r="N156" s="208"/>
      <c r="O156" s="105"/>
      <c r="P156" s="209">
        <f>P157+P217+P247+P253+P260</f>
        <v>0</v>
      </c>
      <c r="Q156" s="105"/>
      <c r="R156" s="209">
        <f>R157+R217+R247+R253+R260</f>
        <v>0</v>
      </c>
      <c r="S156" s="105"/>
      <c r="T156" s="210">
        <f>T157+T217+T247+T253+T260</f>
        <v>0</v>
      </c>
      <c r="U156" s="39"/>
      <c r="V156" s="39"/>
      <c r="W156" s="39"/>
      <c r="X156" s="39"/>
      <c r="Y156" s="39"/>
      <c r="Z156" s="39"/>
      <c r="AA156" s="39"/>
      <c r="AB156" s="39"/>
      <c r="AC156" s="39"/>
      <c r="AD156" s="39"/>
      <c r="AE156" s="39"/>
      <c r="AT156" s="18" t="s">
        <v>75</v>
      </c>
      <c r="AU156" s="18" t="s">
        <v>219</v>
      </c>
      <c r="BK156" s="211">
        <f>BK157+BK217+BK247+BK253+BK260</f>
        <v>0</v>
      </c>
    </row>
    <row r="157" s="12" customFormat="1" ht="25.92" customHeight="1">
      <c r="A157" s="12"/>
      <c r="B157" s="212"/>
      <c r="C157" s="213"/>
      <c r="D157" s="214" t="s">
        <v>75</v>
      </c>
      <c r="E157" s="215" t="s">
        <v>1981</v>
      </c>
      <c r="F157" s="215" t="s">
        <v>1982</v>
      </c>
      <c r="G157" s="213"/>
      <c r="H157" s="213"/>
      <c r="I157" s="216"/>
      <c r="J157" s="217">
        <f>BK157</f>
        <v>0</v>
      </c>
      <c r="K157" s="213"/>
      <c r="L157" s="218"/>
      <c r="M157" s="219"/>
      <c r="N157" s="220"/>
      <c r="O157" s="220"/>
      <c r="P157" s="221">
        <f>P158+P165+P167+P169+P171+P181+P184+P186+P190+P194+P199+P204+P209+P211+P213+P215</f>
        <v>0</v>
      </c>
      <c r="Q157" s="220"/>
      <c r="R157" s="221">
        <f>R158+R165+R167+R169+R171+R181+R184+R186+R190+R194+R199+R204+R209+R211+R213+R215</f>
        <v>0</v>
      </c>
      <c r="S157" s="220"/>
      <c r="T157" s="222">
        <f>T158+T165+T167+T169+T171+T181+T184+T186+T190+T194+T199+T204+T209+T211+T213+T215</f>
        <v>0</v>
      </c>
      <c r="U157" s="12"/>
      <c r="V157" s="12"/>
      <c r="W157" s="12"/>
      <c r="X157" s="12"/>
      <c r="Y157" s="12"/>
      <c r="Z157" s="12"/>
      <c r="AA157" s="12"/>
      <c r="AB157" s="12"/>
      <c r="AC157" s="12"/>
      <c r="AD157" s="12"/>
      <c r="AE157" s="12"/>
      <c r="AR157" s="223" t="s">
        <v>83</v>
      </c>
      <c r="AT157" s="224" t="s">
        <v>75</v>
      </c>
      <c r="AU157" s="224" t="s">
        <v>76</v>
      </c>
      <c r="AY157" s="223" t="s">
        <v>264</v>
      </c>
      <c r="BK157" s="225">
        <f>BK158+BK165+BK167+BK169+BK171+BK181+BK184+BK186+BK190+BK194+BK199+BK204+BK209+BK211+BK213+BK215</f>
        <v>0</v>
      </c>
    </row>
    <row r="158" s="12" customFormat="1" ht="22.8" customHeight="1">
      <c r="A158" s="12"/>
      <c r="B158" s="212"/>
      <c r="C158" s="213"/>
      <c r="D158" s="214" t="s">
        <v>75</v>
      </c>
      <c r="E158" s="226" t="s">
        <v>1983</v>
      </c>
      <c r="F158" s="226" t="s">
        <v>1984</v>
      </c>
      <c r="G158" s="213"/>
      <c r="H158" s="213"/>
      <c r="I158" s="216"/>
      <c r="J158" s="227">
        <f>BK158</f>
        <v>0</v>
      </c>
      <c r="K158" s="213"/>
      <c r="L158" s="218"/>
      <c r="M158" s="219"/>
      <c r="N158" s="220"/>
      <c r="O158" s="220"/>
      <c r="P158" s="221">
        <f>SUM(P159:P164)</f>
        <v>0</v>
      </c>
      <c r="Q158" s="220"/>
      <c r="R158" s="221">
        <f>SUM(R159:R164)</f>
        <v>0</v>
      </c>
      <c r="S158" s="220"/>
      <c r="T158" s="222">
        <f>SUM(T159:T164)</f>
        <v>0</v>
      </c>
      <c r="U158" s="12"/>
      <c r="V158" s="12"/>
      <c r="W158" s="12"/>
      <c r="X158" s="12"/>
      <c r="Y158" s="12"/>
      <c r="Z158" s="12"/>
      <c r="AA158" s="12"/>
      <c r="AB158" s="12"/>
      <c r="AC158" s="12"/>
      <c r="AD158" s="12"/>
      <c r="AE158" s="12"/>
      <c r="AR158" s="223" t="s">
        <v>83</v>
      </c>
      <c r="AT158" s="224" t="s">
        <v>75</v>
      </c>
      <c r="AU158" s="224" t="s">
        <v>83</v>
      </c>
      <c r="AY158" s="223" t="s">
        <v>264</v>
      </c>
      <c r="BK158" s="225">
        <f>SUM(BK159:BK164)</f>
        <v>0</v>
      </c>
    </row>
    <row r="159" s="2" customFormat="1" ht="16.5" customHeight="1">
      <c r="A159" s="39"/>
      <c r="B159" s="40"/>
      <c r="C159" s="228" t="s">
        <v>83</v>
      </c>
      <c r="D159" s="228" t="s">
        <v>266</v>
      </c>
      <c r="E159" s="229" t="s">
        <v>1985</v>
      </c>
      <c r="F159" s="230" t="s">
        <v>1986</v>
      </c>
      <c r="G159" s="231" t="s">
        <v>1051</v>
      </c>
      <c r="H159" s="232">
        <v>1</v>
      </c>
      <c r="I159" s="233"/>
      <c r="J159" s="234">
        <f>ROUND(I159*H159,2)</f>
        <v>0</v>
      </c>
      <c r="K159" s="230" t="s">
        <v>1</v>
      </c>
      <c r="L159" s="45"/>
      <c r="M159" s="235" t="s">
        <v>1</v>
      </c>
      <c r="N159" s="236" t="s">
        <v>41</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271</v>
      </c>
      <c r="AT159" s="239" t="s">
        <v>266</v>
      </c>
      <c r="AU159" s="239" t="s">
        <v>85</v>
      </c>
      <c r="AY159" s="18" t="s">
        <v>264</v>
      </c>
      <c r="BE159" s="240">
        <f>IF(N159="základní",J159,0)</f>
        <v>0</v>
      </c>
      <c r="BF159" s="240">
        <f>IF(N159="snížená",J159,0)</f>
        <v>0</v>
      </c>
      <c r="BG159" s="240">
        <f>IF(N159="zákl. přenesená",J159,0)</f>
        <v>0</v>
      </c>
      <c r="BH159" s="240">
        <f>IF(N159="sníž. přenesená",J159,0)</f>
        <v>0</v>
      </c>
      <c r="BI159" s="240">
        <f>IF(N159="nulová",J159,0)</f>
        <v>0</v>
      </c>
      <c r="BJ159" s="18" t="s">
        <v>83</v>
      </c>
      <c r="BK159" s="240">
        <f>ROUND(I159*H159,2)</f>
        <v>0</v>
      </c>
      <c r="BL159" s="18" t="s">
        <v>271</v>
      </c>
      <c r="BM159" s="239" t="s">
        <v>85</v>
      </c>
    </row>
    <row r="160" s="2" customFormat="1">
      <c r="A160" s="39"/>
      <c r="B160" s="40"/>
      <c r="C160" s="41"/>
      <c r="D160" s="243" t="s">
        <v>339</v>
      </c>
      <c r="E160" s="41"/>
      <c r="F160" s="295" t="s">
        <v>1987</v>
      </c>
      <c r="G160" s="41"/>
      <c r="H160" s="41"/>
      <c r="I160" s="296"/>
      <c r="J160" s="41"/>
      <c r="K160" s="41"/>
      <c r="L160" s="45"/>
      <c r="M160" s="297"/>
      <c r="N160" s="298"/>
      <c r="O160" s="92"/>
      <c r="P160" s="92"/>
      <c r="Q160" s="92"/>
      <c r="R160" s="92"/>
      <c r="S160" s="92"/>
      <c r="T160" s="93"/>
      <c r="U160" s="39"/>
      <c r="V160" s="39"/>
      <c r="W160" s="39"/>
      <c r="X160" s="39"/>
      <c r="Y160" s="39"/>
      <c r="Z160" s="39"/>
      <c r="AA160" s="39"/>
      <c r="AB160" s="39"/>
      <c r="AC160" s="39"/>
      <c r="AD160" s="39"/>
      <c r="AE160" s="39"/>
      <c r="AT160" s="18" t="s">
        <v>339</v>
      </c>
      <c r="AU160" s="18" t="s">
        <v>85</v>
      </c>
    </row>
    <row r="161" s="2" customFormat="1" ht="16.5" customHeight="1">
      <c r="A161" s="39"/>
      <c r="B161" s="40"/>
      <c r="C161" s="228" t="s">
        <v>85</v>
      </c>
      <c r="D161" s="228" t="s">
        <v>266</v>
      </c>
      <c r="E161" s="229" t="s">
        <v>1988</v>
      </c>
      <c r="F161" s="230" t="s">
        <v>1989</v>
      </c>
      <c r="G161" s="231" t="s">
        <v>1051</v>
      </c>
      <c r="H161" s="232">
        <v>2</v>
      </c>
      <c r="I161" s="233"/>
      <c r="J161" s="234">
        <f>ROUND(I161*H161,2)</f>
        <v>0</v>
      </c>
      <c r="K161" s="230" t="s">
        <v>1</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85</v>
      </c>
      <c r="AY161" s="18" t="s">
        <v>264</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271</v>
      </c>
      <c r="BM161" s="239" t="s">
        <v>271</v>
      </c>
    </row>
    <row r="162" s="2" customFormat="1" ht="16.5" customHeight="1">
      <c r="A162" s="39"/>
      <c r="B162" s="40"/>
      <c r="C162" s="228" t="s">
        <v>96</v>
      </c>
      <c r="D162" s="228" t="s">
        <v>266</v>
      </c>
      <c r="E162" s="229" t="s">
        <v>1990</v>
      </c>
      <c r="F162" s="230" t="s">
        <v>1991</v>
      </c>
      <c r="G162" s="231" t="s">
        <v>1051</v>
      </c>
      <c r="H162" s="232">
        <v>1</v>
      </c>
      <c r="I162" s="233"/>
      <c r="J162" s="234">
        <f>ROUND(I162*H162,2)</f>
        <v>0</v>
      </c>
      <c r="K162" s="230" t="s">
        <v>1</v>
      </c>
      <c r="L162" s="45"/>
      <c r="M162" s="235" t="s">
        <v>1</v>
      </c>
      <c r="N162" s="236" t="s">
        <v>41</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271</v>
      </c>
      <c r="AT162" s="239" t="s">
        <v>266</v>
      </c>
      <c r="AU162" s="239" t="s">
        <v>85</v>
      </c>
      <c r="AY162" s="18" t="s">
        <v>264</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271</v>
      </c>
      <c r="BM162" s="239" t="s">
        <v>295</v>
      </c>
    </row>
    <row r="163" s="2" customFormat="1" ht="16.5" customHeight="1">
      <c r="A163" s="39"/>
      <c r="B163" s="40"/>
      <c r="C163" s="228" t="s">
        <v>271</v>
      </c>
      <c r="D163" s="228" t="s">
        <v>266</v>
      </c>
      <c r="E163" s="229" t="s">
        <v>1992</v>
      </c>
      <c r="F163" s="230" t="s">
        <v>1993</v>
      </c>
      <c r="G163" s="231" t="s">
        <v>1051</v>
      </c>
      <c r="H163" s="232">
        <v>4</v>
      </c>
      <c r="I163" s="233"/>
      <c r="J163" s="234">
        <f>ROUND(I163*H163,2)</f>
        <v>0</v>
      </c>
      <c r="K163" s="230" t="s">
        <v>1</v>
      </c>
      <c r="L163" s="45"/>
      <c r="M163" s="235" t="s">
        <v>1</v>
      </c>
      <c r="N163" s="236" t="s">
        <v>41</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271</v>
      </c>
      <c r="AT163" s="239" t="s">
        <v>266</v>
      </c>
      <c r="AU163" s="239" t="s">
        <v>85</v>
      </c>
      <c r="AY163" s="18" t="s">
        <v>264</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271</v>
      </c>
      <c r="BM163" s="239" t="s">
        <v>304</v>
      </c>
    </row>
    <row r="164" s="2" customFormat="1" ht="16.5" customHeight="1">
      <c r="A164" s="39"/>
      <c r="B164" s="40"/>
      <c r="C164" s="228" t="s">
        <v>290</v>
      </c>
      <c r="D164" s="228" t="s">
        <v>266</v>
      </c>
      <c r="E164" s="229" t="s">
        <v>1994</v>
      </c>
      <c r="F164" s="230" t="s">
        <v>1995</v>
      </c>
      <c r="G164" s="231" t="s">
        <v>1051</v>
      </c>
      <c r="H164" s="232">
        <v>1</v>
      </c>
      <c r="I164" s="233"/>
      <c r="J164" s="234">
        <f>ROUND(I164*H164,2)</f>
        <v>0</v>
      </c>
      <c r="K164" s="230" t="s">
        <v>1</v>
      </c>
      <c r="L164" s="45"/>
      <c r="M164" s="235" t="s">
        <v>1</v>
      </c>
      <c r="N164" s="236" t="s">
        <v>41</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271</v>
      </c>
      <c r="BM164" s="239" t="s">
        <v>315</v>
      </c>
    </row>
    <row r="165" s="12" customFormat="1" ht="22.8" customHeight="1">
      <c r="A165" s="12"/>
      <c r="B165" s="212"/>
      <c r="C165" s="213"/>
      <c r="D165" s="214" t="s">
        <v>75</v>
      </c>
      <c r="E165" s="226" t="s">
        <v>1996</v>
      </c>
      <c r="F165" s="226" t="s">
        <v>1997</v>
      </c>
      <c r="G165" s="213"/>
      <c r="H165" s="213"/>
      <c r="I165" s="216"/>
      <c r="J165" s="227">
        <f>BK165</f>
        <v>0</v>
      </c>
      <c r="K165" s="213"/>
      <c r="L165" s="218"/>
      <c r="M165" s="219"/>
      <c r="N165" s="220"/>
      <c r="O165" s="220"/>
      <c r="P165" s="221">
        <f>P166</f>
        <v>0</v>
      </c>
      <c r="Q165" s="220"/>
      <c r="R165" s="221">
        <f>R166</f>
        <v>0</v>
      </c>
      <c r="S165" s="220"/>
      <c r="T165" s="222">
        <f>T166</f>
        <v>0</v>
      </c>
      <c r="U165" s="12"/>
      <c r="V165" s="12"/>
      <c r="W165" s="12"/>
      <c r="X165" s="12"/>
      <c r="Y165" s="12"/>
      <c r="Z165" s="12"/>
      <c r="AA165" s="12"/>
      <c r="AB165" s="12"/>
      <c r="AC165" s="12"/>
      <c r="AD165" s="12"/>
      <c r="AE165" s="12"/>
      <c r="AR165" s="223" t="s">
        <v>83</v>
      </c>
      <c r="AT165" s="224" t="s">
        <v>75</v>
      </c>
      <c r="AU165" s="224" t="s">
        <v>83</v>
      </c>
      <c r="AY165" s="223" t="s">
        <v>264</v>
      </c>
      <c r="BK165" s="225">
        <f>BK166</f>
        <v>0</v>
      </c>
    </row>
    <row r="166" s="2" customFormat="1" ht="16.5" customHeight="1">
      <c r="A166" s="39"/>
      <c r="B166" s="40"/>
      <c r="C166" s="228" t="s">
        <v>295</v>
      </c>
      <c r="D166" s="228" t="s">
        <v>266</v>
      </c>
      <c r="E166" s="229" t="s">
        <v>1998</v>
      </c>
      <c r="F166" s="230" t="s">
        <v>1999</v>
      </c>
      <c r="G166" s="231" t="s">
        <v>1051</v>
      </c>
      <c r="H166" s="232">
        <v>2</v>
      </c>
      <c r="I166" s="233"/>
      <c r="J166" s="234">
        <f>ROUND(I166*H166,2)</f>
        <v>0</v>
      </c>
      <c r="K166" s="230" t="s">
        <v>1</v>
      </c>
      <c r="L166" s="45"/>
      <c r="M166" s="235" t="s">
        <v>1</v>
      </c>
      <c r="N166" s="236" t="s">
        <v>41</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271</v>
      </c>
      <c r="BM166" s="239" t="s">
        <v>8</v>
      </c>
    </row>
    <row r="167" s="12" customFormat="1" ht="22.8" customHeight="1">
      <c r="A167" s="12"/>
      <c r="B167" s="212"/>
      <c r="C167" s="213"/>
      <c r="D167" s="214" t="s">
        <v>75</v>
      </c>
      <c r="E167" s="226" t="s">
        <v>2000</v>
      </c>
      <c r="F167" s="226" t="s">
        <v>2001</v>
      </c>
      <c r="G167" s="213"/>
      <c r="H167" s="213"/>
      <c r="I167" s="216"/>
      <c r="J167" s="227">
        <f>BK167</f>
        <v>0</v>
      </c>
      <c r="K167" s="213"/>
      <c r="L167" s="218"/>
      <c r="M167" s="219"/>
      <c r="N167" s="220"/>
      <c r="O167" s="220"/>
      <c r="P167" s="221">
        <f>P168</f>
        <v>0</v>
      </c>
      <c r="Q167" s="220"/>
      <c r="R167" s="221">
        <f>R168</f>
        <v>0</v>
      </c>
      <c r="S167" s="220"/>
      <c r="T167" s="222">
        <f>T168</f>
        <v>0</v>
      </c>
      <c r="U167" s="12"/>
      <c r="V167" s="12"/>
      <c r="W167" s="12"/>
      <c r="X167" s="12"/>
      <c r="Y167" s="12"/>
      <c r="Z167" s="12"/>
      <c r="AA167" s="12"/>
      <c r="AB167" s="12"/>
      <c r="AC167" s="12"/>
      <c r="AD167" s="12"/>
      <c r="AE167" s="12"/>
      <c r="AR167" s="223" t="s">
        <v>83</v>
      </c>
      <c r="AT167" s="224" t="s">
        <v>75</v>
      </c>
      <c r="AU167" s="224" t="s">
        <v>83</v>
      </c>
      <c r="AY167" s="223" t="s">
        <v>264</v>
      </c>
      <c r="BK167" s="225">
        <f>BK168</f>
        <v>0</v>
      </c>
    </row>
    <row r="168" s="2" customFormat="1" ht="16.5" customHeight="1">
      <c r="A168" s="39"/>
      <c r="B168" s="40"/>
      <c r="C168" s="228" t="s">
        <v>300</v>
      </c>
      <c r="D168" s="228" t="s">
        <v>266</v>
      </c>
      <c r="E168" s="229" t="s">
        <v>2002</v>
      </c>
      <c r="F168" s="230" t="s">
        <v>2003</v>
      </c>
      <c r="G168" s="231" t="s">
        <v>1051</v>
      </c>
      <c r="H168" s="232">
        <v>2</v>
      </c>
      <c r="I168" s="233"/>
      <c r="J168" s="234">
        <f>ROUND(I168*H168,2)</f>
        <v>0</v>
      </c>
      <c r="K168" s="230" t="s">
        <v>1</v>
      </c>
      <c r="L168" s="45"/>
      <c r="M168" s="235" t="s">
        <v>1</v>
      </c>
      <c r="N168" s="236" t="s">
        <v>41</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271</v>
      </c>
      <c r="AT168" s="239" t="s">
        <v>266</v>
      </c>
      <c r="AU168" s="239" t="s">
        <v>85</v>
      </c>
      <c r="AY168" s="18" t="s">
        <v>264</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271</v>
      </c>
      <c r="BM168" s="239" t="s">
        <v>342</v>
      </c>
    </row>
    <row r="169" s="12" customFormat="1" ht="22.8" customHeight="1">
      <c r="A169" s="12"/>
      <c r="B169" s="212"/>
      <c r="C169" s="213"/>
      <c r="D169" s="214" t="s">
        <v>75</v>
      </c>
      <c r="E169" s="226" t="s">
        <v>2004</v>
      </c>
      <c r="F169" s="226" t="s">
        <v>2005</v>
      </c>
      <c r="G169" s="213"/>
      <c r="H169" s="213"/>
      <c r="I169" s="216"/>
      <c r="J169" s="227">
        <f>BK169</f>
        <v>0</v>
      </c>
      <c r="K169" s="213"/>
      <c r="L169" s="218"/>
      <c r="M169" s="219"/>
      <c r="N169" s="220"/>
      <c r="O169" s="220"/>
      <c r="P169" s="221">
        <f>P170</f>
        <v>0</v>
      </c>
      <c r="Q169" s="220"/>
      <c r="R169" s="221">
        <f>R170</f>
        <v>0</v>
      </c>
      <c r="S169" s="220"/>
      <c r="T169" s="222">
        <f>T170</f>
        <v>0</v>
      </c>
      <c r="U169" s="12"/>
      <c r="V169" s="12"/>
      <c r="W169" s="12"/>
      <c r="X169" s="12"/>
      <c r="Y169" s="12"/>
      <c r="Z169" s="12"/>
      <c r="AA169" s="12"/>
      <c r="AB169" s="12"/>
      <c r="AC169" s="12"/>
      <c r="AD169" s="12"/>
      <c r="AE169" s="12"/>
      <c r="AR169" s="223" t="s">
        <v>83</v>
      </c>
      <c r="AT169" s="224" t="s">
        <v>75</v>
      </c>
      <c r="AU169" s="224" t="s">
        <v>83</v>
      </c>
      <c r="AY169" s="223" t="s">
        <v>264</v>
      </c>
      <c r="BK169" s="225">
        <f>BK170</f>
        <v>0</v>
      </c>
    </row>
    <row r="170" s="2" customFormat="1" ht="16.5" customHeight="1">
      <c r="A170" s="39"/>
      <c r="B170" s="40"/>
      <c r="C170" s="228" t="s">
        <v>304</v>
      </c>
      <c r="D170" s="228" t="s">
        <v>266</v>
      </c>
      <c r="E170" s="229" t="s">
        <v>2006</v>
      </c>
      <c r="F170" s="230" t="s">
        <v>2007</v>
      </c>
      <c r="G170" s="231" t="s">
        <v>1051</v>
      </c>
      <c r="H170" s="232">
        <v>2</v>
      </c>
      <c r="I170" s="233"/>
      <c r="J170" s="234">
        <f>ROUND(I170*H170,2)</f>
        <v>0</v>
      </c>
      <c r="K170" s="230" t="s">
        <v>1</v>
      </c>
      <c r="L170" s="45"/>
      <c r="M170" s="235" t="s">
        <v>1</v>
      </c>
      <c r="N170" s="236" t="s">
        <v>41</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271</v>
      </c>
      <c r="AT170" s="239" t="s">
        <v>266</v>
      </c>
      <c r="AU170" s="239" t="s">
        <v>85</v>
      </c>
      <c r="AY170" s="18" t="s">
        <v>264</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271</v>
      </c>
      <c r="BM170" s="239" t="s">
        <v>351</v>
      </c>
    </row>
    <row r="171" s="12" customFormat="1" ht="22.8" customHeight="1">
      <c r="A171" s="12"/>
      <c r="B171" s="212"/>
      <c r="C171" s="213"/>
      <c r="D171" s="214" t="s">
        <v>75</v>
      </c>
      <c r="E171" s="226" t="s">
        <v>2008</v>
      </c>
      <c r="F171" s="226" t="s">
        <v>2009</v>
      </c>
      <c r="G171" s="213"/>
      <c r="H171" s="213"/>
      <c r="I171" s="216"/>
      <c r="J171" s="227">
        <f>BK171</f>
        <v>0</v>
      </c>
      <c r="K171" s="213"/>
      <c r="L171" s="218"/>
      <c r="M171" s="219"/>
      <c r="N171" s="220"/>
      <c r="O171" s="220"/>
      <c r="P171" s="221">
        <f>SUM(P172:P180)</f>
        <v>0</v>
      </c>
      <c r="Q171" s="220"/>
      <c r="R171" s="221">
        <f>SUM(R172:R180)</f>
        <v>0</v>
      </c>
      <c r="S171" s="220"/>
      <c r="T171" s="222">
        <f>SUM(T172:T180)</f>
        <v>0</v>
      </c>
      <c r="U171" s="12"/>
      <c r="V171" s="12"/>
      <c r="W171" s="12"/>
      <c r="X171" s="12"/>
      <c r="Y171" s="12"/>
      <c r="Z171" s="12"/>
      <c r="AA171" s="12"/>
      <c r="AB171" s="12"/>
      <c r="AC171" s="12"/>
      <c r="AD171" s="12"/>
      <c r="AE171" s="12"/>
      <c r="AR171" s="223" t="s">
        <v>83</v>
      </c>
      <c r="AT171" s="224" t="s">
        <v>75</v>
      </c>
      <c r="AU171" s="224" t="s">
        <v>83</v>
      </c>
      <c r="AY171" s="223" t="s">
        <v>264</v>
      </c>
      <c r="BK171" s="225">
        <f>SUM(BK172:BK180)</f>
        <v>0</v>
      </c>
    </row>
    <row r="172" s="2" customFormat="1" ht="16.5" customHeight="1">
      <c r="A172" s="39"/>
      <c r="B172" s="40"/>
      <c r="C172" s="228" t="s">
        <v>309</v>
      </c>
      <c r="D172" s="228" t="s">
        <v>266</v>
      </c>
      <c r="E172" s="229" t="s">
        <v>2010</v>
      </c>
      <c r="F172" s="230" t="s">
        <v>2011</v>
      </c>
      <c r="G172" s="231" t="s">
        <v>1051</v>
      </c>
      <c r="H172" s="232">
        <v>1</v>
      </c>
      <c r="I172" s="233"/>
      <c r="J172" s="234">
        <f>ROUND(I172*H172,2)</f>
        <v>0</v>
      </c>
      <c r="K172" s="230" t="s">
        <v>1</v>
      </c>
      <c r="L172" s="45"/>
      <c r="M172" s="235" t="s">
        <v>1</v>
      </c>
      <c r="N172" s="236" t="s">
        <v>41</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271</v>
      </c>
      <c r="AT172" s="239" t="s">
        <v>266</v>
      </c>
      <c r="AU172" s="239" t="s">
        <v>85</v>
      </c>
      <c r="AY172" s="18" t="s">
        <v>264</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271</v>
      </c>
      <c r="BM172" s="239" t="s">
        <v>366</v>
      </c>
    </row>
    <row r="173" s="2" customFormat="1" ht="16.5" customHeight="1">
      <c r="A173" s="39"/>
      <c r="B173" s="40"/>
      <c r="C173" s="228" t="s">
        <v>315</v>
      </c>
      <c r="D173" s="228" t="s">
        <v>266</v>
      </c>
      <c r="E173" s="229" t="s">
        <v>2012</v>
      </c>
      <c r="F173" s="230" t="s">
        <v>2013</v>
      </c>
      <c r="G173" s="231" t="s">
        <v>1051</v>
      </c>
      <c r="H173" s="232">
        <v>1</v>
      </c>
      <c r="I173" s="233"/>
      <c r="J173" s="234">
        <f>ROUND(I173*H173,2)</f>
        <v>0</v>
      </c>
      <c r="K173" s="230" t="s">
        <v>1</v>
      </c>
      <c r="L173" s="45"/>
      <c r="M173" s="235" t="s">
        <v>1</v>
      </c>
      <c r="N173" s="236" t="s">
        <v>41</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271</v>
      </c>
      <c r="AT173" s="239" t="s">
        <v>266</v>
      </c>
      <c r="AU173" s="239" t="s">
        <v>85</v>
      </c>
      <c r="AY173" s="18" t="s">
        <v>264</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271</v>
      </c>
      <c r="BM173" s="239" t="s">
        <v>377</v>
      </c>
    </row>
    <row r="174" s="2" customFormat="1" ht="16.5" customHeight="1">
      <c r="A174" s="39"/>
      <c r="B174" s="40"/>
      <c r="C174" s="228" t="s">
        <v>322</v>
      </c>
      <c r="D174" s="228" t="s">
        <v>266</v>
      </c>
      <c r="E174" s="229" t="s">
        <v>2014</v>
      </c>
      <c r="F174" s="230" t="s">
        <v>2011</v>
      </c>
      <c r="G174" s="231" t="s">
        <v>1051</v>
      </c>
      <c r="H174" s="232">
        <v>1</v>
      </c>
      <c r="I174" s="233"/>
      <c r="J174" s="234">
        <f>ROUND(I174*H174,2)</f>
        <v>0</v>
      </c>
      <c r="K174" s="230" t="s">
        <v>1</v>
      </c>
      <c r="L174" s="45"/>
      <c r="M174" s="235" t="s">
        <v>1</v>
      </c>
      <c r="N174" s="236" t="s">
        <v>41</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271</v>
      </c>
      <c r="AT174" s="239" t="s">
        <v>266</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271</v>
      </c>
      <c r="BM174" s="239" t="s">
        <v>386</v>
      </c>
    </row>
    <row r="175" s="2" customFormat="1" ht="16.5" customHeight="1">
      <c r="A175" s="39"/>
      <c r="B175" s="40"/>
      <c r="C175" s="228" t="s">
        <v>8</v>
      </c>
      <c r="D175" s="228" t="s">
        <v>266</v>
      </c>
      <c r="E175" s="229" t="s">
        <v>2015</v>
      </c>
      <c r="F175" s="230" t="s">
        <v>2011</v>
      </c>
      <c r="G175" s="231" t="s">
        <v>1051</v>
      </c>
      <c r="H175" s="232">
        <v>1</v>
      </c>
      <c r="I175" s="233"/>
      <c r="J175" s="234">
        <f>ROUND(I175*H175,2)</f>
        <v>0</v>
      </c>
      <c r="K175" s="230" t="s">
        <v>1</v>
      </c>
      <c r="L175" s="45"/>
      <c r="M175" s="235" t="s">
        <v>1</v>
      </c>
      <c r="N175" s="236" t="s">
        <v>41</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271</v>
      </c>
      <c r="AT175" s="239" t="s">
        <v>266</v>
      </c>
      <c r="AU175" s="239" t="s">
        <v>85</v>
      </c>
      <c r="AY175" s="18" t="s">
        <v>264</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271</v>
      </c>
      <c r="BM175" s="239" t="s">
        <v>395</v>
      </c>
    </row>
    <row r="176" s="2" customFormat="1" ht="16.5" customHeight="1">
      <c r="A176" s="39"/>
      <c r="B176" s="40"/>
      <c r="C176" s="228" t="s">
        <v>335</v>
      </c>
      <c r="D176" s="228" t="s">
        <v>266</v>
      </c>
      <c r="E176" s="229" t="s">
        <v>2016</v>
      </c>
      <c r="F176" s="230" t="s">
        <v>2017</v>
      </c>
      <c r="G176" s="231" t="s">
        <v>1051</v>
      </c>
      <c r="H176" s="232">
        <v>1</v>
      </c>
      <c r="I176" s="233"/>
      <c r="J176" s="234">
        <f>ROUND(I176*H176,2)</f>
        <v>0</v>
      </c>
      <c r="K176" s="230" t="s">
        <v>1</v>
      </c>
      <c r="L176" s="45"/>
      <c r="M176" s="235" t="s">
        <v>1</v>
      </c>
      <c r="N176" s="236" t="s">
        <v>41</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271</v>
      </c>
      <c r="AT176" s="239" t="s">
        <v>266</v>
      </c>
      <c r="AU176" s="239" t="s">
        <v>85</v>
      </c>
      <c r="AY176" s="18" t="s">
        <v>264</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271</v>
      </c>
      <c r="BM176" s="239" t="s">
        <v>407</v>
      </c>
    </row>
    <row r="177" s="2" customFormat="1" ht="16.5" customHeight="1">
      <c r="A177" s="39"/>
      <c r="B177" s="40"/>
      <c r="C177" s="228" t="s">
        <v>342</v>
      </c>
      <c r="D177" s="228" t="s">
        <v>266</v>
      </c>
      <c r="E177" s="229" t="s">
        <v>2018</v>
      </c>
      <c r="F177" s="230" t="s">
        <v>2017</v>
      </c>
      <c r="G177" s="231" t="s">
        <v>1051</v>
      </c>
      <c r="H177" s="232">
        <v>1</v>
      </c>
      <c r="I177" s="233"/>
      <c r="J177" s="234">
        <f>ROUND(I177*H177,2)</f>
        <v>0</v>
      </c>
      <c r="K177" s="230" t="s">
        <v>1</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85</v>
      </c>
      <c r="AY177" s="18" t="s">
        <v>264</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271</v>
      </c>
      <c r="BM177" s="239" t="s">
        <v>417</v>
      </c>
    </row>
    <row r="178" s="2" customFormat="1" ht="16.5" customHeight="1">
      <c r="A178" s="39"/>
      <c r="B178" s="40"/>
      <c r="C178" s="228" t="s">
        <v>347</v>
      </c>
      <c r="D178" s="228" t="s">
        <v>266</v>
      </c>
      <c r="E178" s="229" t="s">
        <v>2019</v>
      </c>
      <c r="F178" s="230" t="s">
        <v>2020</v>
      </c>
      <c r="G178" s="231" t="s">
        <v>1051</v>
      </c>
      <c r="H178" s="232">
        <v>1</v>
      </c>
      <c r="I178" s="233"/>
      <c r="J178" s="234">
        <f>ROUND(I178*H178,2)</f>
        <v>0</v>
      </c>
      <c r="K178" s="230" t="s">
        <v>1</v>
      </c>
      <c r="L178" s="45"/>
      <c r="M178" s="235" t="s">
        <v>1</v>
      </c>
      <c r="N178" s="236" t="s">
        <v>41</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271</v>
      </c>
      <c r="AT178" s="239" t="s">
        <v>266</v>
      </c>
      <c r="AU178" s="239" t="s">
        <v>85</v>
      </c>
      <c r="AY178" s="18" t="s">
        <v>264</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271</v>
      </c>
      <c r="BM178" s="239" t="s">
        <v>426</v>
      </c>
    </row>
    <row r="179" s="2" customFormat="1" ht="16.5" customHeight="1">
      <c r="A179" s="39"/>
      <c r="B179" s="40"/>
      <c r="C179" s="228" t="s">
        <v>351</v>
      </c>
      <c r="D179" s="228" t="s">
        <v>266</v>
      </c>
      <c r="E179" s="229" t="s">
        <v>2021</v>
      </c>
      <c r="F179" s="230" t="s">
        <v>2022</v>
      </c>
      <c r="G179" s="231" t="s">
        <v>1051</v>
      </c>
      <c r="H179" s="232">
        <v>1</v>
      </c>
      <c r="I179" s="233"/>
      <c r="J179" s="234">
        <f>ROUND(I179*H179,2)</f>
        <v>0</v>
      </c>
      <c r="K179" s="230" t="s">
        <v>1</v>
      </c>
      <c r="L179" s="45"/>
      <c r="M179" s="235" t="s">
        <v>1</v>
      </c>
      <c r="N179" s="236" t="s">
        <v>41</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271</v>
      </c>
      <c r="AT179" s="239" t="s">
        <v>266</v>
      </c>
      <c r="AU179" s="239" t="s">
        <v>85</v>
      </c>
      <c r="AY179" s="18" t="s">
        <v>264</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271</v>
      </c>
      <c r="BM179" s="239" t="s">
        <v>434</v>
      </c>
    </row>
    <row r="180" s="2" customFormat="1" ht="16.5" customHeight="1">
      <c r="A180" s="39"/>
      <c r="B180" s="40"/>
      <c r="C180" s="228" t="s">
        <v>358</v>
      </c>
      <c r="D180" s="228" t="s">
        <v>266</v>
      </c>
      <c r="E180" s="229" t="s">
        <v>2023</v>
      </c>
      <c r="F180" s="230" t="s">
        <v>2022</v>
      </c>
      <c r="G180" s="231" t="s">
        <v>1051</v>
      </c>
      <c r="H180" s="232">
        <v>1</v>
      </c>
      <c r="I180" s="233"/>
      <c r="J180" s="234">
        <f>ROUND(I180*H180,2)</f>
        <v>0</v>
      </c>
      <c r="K180" s="230" t="s">
        <v>1</v>
      </c>
      <c r="L180" s="45"/>
      <c r="M180" s="235" t="s">
        <v>1</v>
      </c>
      <c r="N180" s="236" t="s">
        <v>41</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271</v>
      </c>
      <c r="AT180" s="239" t="s">
        <v>266</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271</v>
      </c>
      <c r="BM180" s="239" t="s">
        <v>442</v>
      </c>
    </row>
    <row r="181" s="12" customFormat="1" ht="22.8" customHeight="1">
      <c r="A181" s="12"/>
      <c r="B181" s="212"/>
      <c r="C181" s="213"/>
      <c r="D181" s="214" t="s">
        <v>75</v>
      </c>
      <c r="E181" s="226" t="s">
        <v>2024</v>
      </c>
      <c r="F181" s="226" t="s">
        <v>2025</v>
      </c>
      <c r="G181" s="213"/>
      <c r="H181" s="213"/>
      <c r="I181" s="216"/>
      <c r="J181" s="227">
        <f>BK181</f>
        <v>0</v>
      </c>
      <c r="K181" s="213"/>
      <c r="L181" s="218"/>
      <c r="M181" s="219"/>
      <c r="N181" s="220"/>
      <c r="O181" s="220"/>
      <c r="P181" s="221">
        <f>SUM(P182:P183)</f>
        <v>0</v>
      </c>
      <c r="Q181" s="220"/>
      <c r="R181" s="221">
        <f>SUM(R182:R183)</f>
        <v>0</v>
      </c>
      <c r="S181" s="220"/>
      <c r="T181" s="222">
        <f>SUM(T182:T183)</f>
        <v>0</v>
      </c>
      <c r="U181" s="12"/>
      <c r="V181" s="12"/>
      <c r="W181" s="12"/>
      <c r="X181" s="12"/>
      <c r="Y181" s="12"/>
      <c r="Z181" s="12"/>
      <c r="AA181" s="12"/>
      <c r="AB181" s="12"/>
      <c r="AC181" s="12"/>
      <c r="AD181" s="12"/>
      <c r="AE181" s="12"/>
      <c r="AR181" s="223" t="s">
        <v>83</v>
      </c>
      <c r="AT181" s="224" t="s">
        <v>75</v>
      </c>
      <c r="AU181" s="224" t="s">
        <v>83</v>
      </c>
      <c r="AY181" s="223" t="s">
        <v>264</v>
      </c>
      <c r="BK181" s="225">
        <f>SUM(BK182:BK183)</f>
        <v>0</v>
      </c>
    </row>
    <row r="182" s="2" customFormat="1" ht="16.5" customHeight="1">
      <c r="A182" s="39"/>
      <c r="B182" s="40"/>
      <c r="C182" s="228" t="s">
        <v>366</v>
      </c>
      <c r="D182" s="228" t="s">
        <v>266</v>
      </c>
      <c r="E182" s="229" t="s">
        <v>2026</v>
      </c>
      <c r="F182" s="230" t="s">
        <v>2027</v>
      </c>
      <c r="G182" s="231" t="s">
        <v>1051</v>
      </c>
      <c r="H182" s="232">
        <v>1</v>
      </c>
      <c r="I182" s="233"/>
      <c r="J182" s="234">
        <f>ROUND(I182*H182,2)</f>
        <v>0</v>
      </c>
      <c r="K182" s="230" t="s">
        <v>1</v>
      </c>
      <c r="L182" s="45"/>
      <c r="M182" s="235" t="s">
        <v>1</v>
      </c>
      <c r="N182" s="236" t="s">
        <v>41</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271</v>
      </c>
      <c r="AT182" s="239" t="s">
        <v>266</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271</v>
      </c>
      <c r="BM182" s="239" t="s">
        <v>450</v>
      </c>
    </row>
    <row r="183" s="2" customFormat="1" ht="16.5" customHeight="1">
      <c r="A183" s="39"/>
      <c r="B183" s="40"/>
      <c r="C183" s="228" t="s">
        <v>373</v>
      </c>
      <c r="D183" s="228" t="s">
        <v>266</v>
      </c>
      <c r="E183" s="229" t="s">
        <v>2028</v>
      </c>
      <c r="F183" s="230" t="s">
        <v>2029</v>
      </c>
      <c r="G183" s="231" t="s">
        <v>1051</v>
      </c>
      <c r="H183" s="232">
        <v>1</v>
      </c>
      <c r="I183" s="233"/>
      <c r="J183" s="234">
        <f>ROUND(I183*H183,2)</f>
        <v>0</v>
      </c>
      <c r="K183" s="230" t="s">
        <v>1</v>
      </c>
      <c r="L183" s="45"/>
      <c r="M183" s="235" t="s">
        <v>1</v>
      </c>
      <c r="N183" s="236" t="s">
        <v>41</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271</v>
      </c>
      <c r="BM183" s="239" t="s">
        <v>461</v>
      </c>
    </row>
    <row r="184" s="12" customFormat="1" ht="22.8" customHeight="1">
      <c r="A184" s="12"/>
      <c r="B184" s="212"/>
      <c r="C184" s="213"/>
      <c r="D184" s="214" t="s">
        <v>75</v>
      </c>
      <c r="E184" s="226" t="s">
        <v>2030</v>
      </c>
      <c r="F184" s="226" t="s">
        <v>2031</v>
      </c>
      <c r="G184" s="213"/>
      <c r="H184" s="213"/>
      <c r="I184" s="216"/>
      <c r="J184" s="227">
        <f>BK184</f>
        <v>0</v>
      </c>
      <c r="K184" s="213"/>
      <c r="L184" s="218"/>
      <c r="M184" s="219"/>
      <c r="N184" s="220"/>
      <c r="O184" s="220"/>
      <c r="P184" s="221">
        <f>P185</f>
        <v>0</v>
      </c>
      <c r="Q184" s="220"/>
      <c r="R184" s="221">
        <f>R185</f>
        <v>0</v>
      </c>
      <c r="S184" s="220"/>
      <c r="T184" s="222">
        <f>T185</f>
        <v>0</v>
      </c>
      <c r="U184" s="12"/>
      <c r="V184" s="12"/>
      <c r="W184" s="12"/>
      <c r="X184" s="12"/>
      <c r="Y184" s="12"/>
      <c r="Z184" s="12"/>
      <c r="AA184" s="12"/>
      <c r="AB184" s="12"/>
      <c r="AC184" s="12"/>
      <c r="AD184" s="12"/>
      <c r="AE184" s="12"/>
      <c r="AR184" s="223" t="s">
        <v>83</v>
      </c>
      <c r="AT184" s="224" t="s">
        <v>75</v>
      </c>
      <c r="AU184" s="224" t="s">
        <v>83</v>
      </c>
      <c r="AY184" s="223" t="s">
        <v>264</v>
      </c>
      <c r="BK184" s="225">
        <f>BK185</f>
        <v>0</v>
      </c>
    </row>
    <row r="185" s="2" customFormat="1" ht="16.5" customHeight="1">
      <c r="A185" s="39"/>
      <c r="B185" s="40"/>
      <c r="C185" s="228" t="s">
        <v>377</v>
      </c>
      <c r="D185" s="228" t="s">
        <v>266</v>
      </c>
      <c r="E185" s="229" t="s">
        <v>2032</v>
      </c>
      <c r="F185" s="230" t="s">
        <v>2033</v>
      </c>
      <c r="G185" s="231" t="s">
        <v>1051</v>
      </c>
      <c r="H185" s="232">
        <v>1</v>
      </c>
      <c r="I185" s="233"/>
      <c r="J185" s="234">
        <f>ROUND(I185*H185,2)</f>
        <v>0</v>
      </c>
      <c r="K185" s="230" t="s">
        <v>1</v>
      </c>
      <c r="L185" s="45"/>
      <c r="M185" s="235" t="s">
        <v>1</v>
      </c>
      <c r="N185" s="236" t="s">
        <v>41</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271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271</v>
      </c>
      <c r="BM185" s="239" t="s">
        <v>470</v>
      </c>
    </row>
    <row r="186" s="12" customFormat="1" ht="22.8" customHeight="1">
      <c r="A186" s="12"/>
      <c r="B186" s="212"/>
      <c r="C186" s="213"/>
      <c r="D186" s="214" t="s">
        <v>75</v>
      </c>
      <c r="E186" s="226" t="s">
        <v>2034</v>
      </c>
      <c r="F186" s="226" t="s">
        <v>2035</v>
      </c>
      <c r="G186" s="213"/>
      <c r="H186" s="213"/>
      <c r="I186" s="216"/>
      <c r="J186" s="227">
        <f>BK186</f>
        <v>0</v>
      </c>
      <c r="K186" s="213"/>
      <c r="L186" s="218"/>
      <c r="M186" s="219"/>
      <c r="N186" s="220"/>
      <c r="O186" s="220"/>
      <c r="P186" s="221">
        <f>SUM(P187:P189)</f>
        <v>0</v>
      </c>
      <c r="Q186" s="220"/>
      <c r="R186" s="221">
        <f>SUM(R187:R189)</f>
        <v>0</v>
      </c>
      <c r="S186" s="220"/>
      <c r="T186" s="222">
        <f>SUM(T187:T189)</f>
        <v>0</v>
      </c>
      <c r="U186" s="12"/>
      <c r="V186" s="12"/>
      <c r="W186" s="12"/>
      <c r="X186" s="12"/>
      <c r="Y186" s="12"/>
      <c r="Z186" s="12"/>
      <c r="AA186" s="12"/>
      <c r="AB186" s="12"/>
      <c r="AC186" s="12"/>
      <c r="AD186" s="12"/>
      <c r="AE186" s="12"/>
      <c r="AR186" s="223" t="s">
        <v>83</v>
      </c>
      <c r="AT186" s="224" t="s">
        <v>75</v>
      </c>
      <c r="AU186" s="224" t="s">
        <v>83</v>
      </c>
      <c r="AY186" s="223" t="s">
        <v>264</v>
      </c>
      <c r="BK186" s="225">
        <f>SUM(BK187:BK189)</f>
        <v>0</v>
      </c>
    </row>
    <row r="187" s="2" customFormat="1" ht="24.15" customHeight="1">
      <c r="A187" s="39"/>
      <c r="B187" s="40"/>
      <c r="C187" s="228" t="s">
        <v>7</v>
      </c>
      <c r="D187" s="228" t="s">
        <v>266</v>
      </c>
      <c r="E187" s="229" t="s">
        <v>2036</v>
      </c>
      <c r="F187" s="230" t="s">
        <v>2037</v>
      </c>
      <c r="G187" s="231" t="s">
        <v>1051</v>
      </c>
      <c r="H187" s="232">
        <v>3</v>
      </c>
      <c r="I187" s="233"/>
      <c r="J187" s="234">
        <f>ROUND(I187*H187,2)</f>
        <v>0</v>
      </c>
      <c r="K187" s="230" t="s">
        <v>1</v>
      </c>
      <c r="L187" s="45"/>
      <c r="M187" s="235" t="s">
        <v>1</v>
      </c>
      <c r="N187" s="236" t="s">
        <v>41</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271</v>
      </c>
      <c r="AT187" s="239" t="s">
        <v>266</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271</v>
      </c>
      <c r="BM187" s="239" t="s">
        <v>479</v>
      </c>
    </row>
    <row r="188" s="2" customFormat="1" ht="24.15" customHeight="1">
      <c r="A188" s="39"/>
      <c r="B188" s="40"/>
      <c r="C188" s="228" t="s">
        <v>386</v>
      </c>
      <c r="D188" s="228" t="s">
        <v>266</v>
      </c>
      <c r="E188" s="229" t="s">
        <v>2038</v>
      </c>
      <c r="F188" s="230" t="s">
        <v>2039</v>
      </c>
      <c r="G188" s="231" t="s">
        <v>1051</v>
      </c>
      <c r="H188" s="232">
        <v>2</v>
      </c>
      <c r="I188" s="233"/>
      <c r="J188" s="234">
        <f>ROUND(I188*H188,2)</f>
        <v>0</v>
      </c>
      <c r="K188" s="230" t="s">
        <v>1</v>
      </c>
      <c r="L188" s="45"/>
      <c r="M188" s="235" t="s">
        <v>1</v>
      </c>
      <c r="N188" s="236" t="s">
        <v>41</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271</v>
      </c>
      <c r="AT188" s="239" t="s">
        <v>266</v>
      </c>
      <c r="AU188" s="239" t="s">
        <v>85</v>
      </c>
      <c r="AY188" s="18" t="s">
        <v>264</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271</v>
      </c>
      <c r="BM188" s="239" t="s">
        <v>489</v>
      </c>
    </row>
    <row r="189" s="2" customFormat="1" ht="24.15" customHeight="1">
      <c r="A189" s="39"/>
      <c r="B189" s="40"/>
      <c r="C189" s="228" t="s">
        <v>391</v>
      </c>
      <c r="D189" s="228" t="s">
        <v>266</v>
      </c>
      <c r="E189" s="229" t="s">
        <v>2040</v>
      </c>
      <c r="F189" s="230" t="s">
        <v>2041</v>
      </c>
      <c r="G189" s="231" t="s">
        <v>1051</v>
      </c>
      <c r="H189" s="232">
        <v>4</v>
      </c>
      <c r="I189" s="233"/>
      <c r="J189" s="234">
        <f>ROUND(I189*H189,2)</f>
        <v>0</v>
      </c>
      <c r="K189" s="230" t="s">
        <v>1</v>
      </c>
      <c r="L189" s="45"/>
      <c r="M189" s="235" t="s">
        <v>1</v>
      </c>
      <c r="N189" s="236" t="s">
        <v>41</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271</v>
      </c>
      <c r="AT189" s="239" t="s">
        <v>266</v>
      </c>
      <c r="AU189" s="239" t="s">
        <v>85</v>
      </c>
      <c r="AY189" s="18" t="s">
        <v>264</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271</v>
      </c>
      <c r="BM189" s="239" t="s">
        <v>498</v>
      </c>
    </row>
    <row r="190" s="12" customFormat="1" ht="22.8" customHeight="1">
      <c r="A190" s="12"/>
      <c r="B190" s="212"/>
      <c r="C190" s="213"/>
      <c r="D190" s="214" t="s">
        <v>75</v>
      </c>
      <c r="E190" s="226" t="s">
        <v>2042</v>
      </c>
      <c r="F190" s="226" t="s">
        <v>2043</v>
      </c>
      <c r="G190" s="213"/>
      <c r="H190" s="213"/>
      <c r="I190" s="216"/>
      <c r="J190" s="227">
        <f>BK190</f>
        <v>0</v>
      </c>
      <c r="K190" s="213"/>
      <c r="L190" s="218"/>
      <c r="M190" s="219"/>
      <c r="N190" s="220"/>
      <c r="O190" s="220"/>
      <c r="P190" s="221">
        <f>SUM(P191:P193)</f>
        <v>0</v>
      </c>
      <c r="Q190" s="220"/>
      <c r="R190" s="221">
        <f>SUM(R191:R193)</f>
        <v>0</v>
      </c>
      <c r="S190" s="220"/>
      <c r="T190" s="222">
        <f>SUM(T191:T193)</f>
        <v>0</v>
      </c>
      <c r="U190" s="12"/>
      <c r="V190" s="12"/>
      <c r="W190" s="12"/>
      <c r="X190" s="12"/>
      <c r="Y190" s="12"/>
      <c r="Z190" s="12"/>
      <c r="AA190" s="12"/>
      <c r="AB190" s="12"/>
      <c r="AC190" s="12"/>
      <c r="AD190" s="12"/>
      <c r="AE190" s="12"/>
      <c r="AR190" s="223" t="s">
        <v>83</v>
      </c>
      <c r="AT190" s="224" t="s">
        <v>75</v>
      </c>
      <c r="AU190" s="224" t="s">
        <v>83</v>
      </c>
      <c r="AY190" s="223" t="s">
        <v>264</v>
      </c>
      <c r="BK190" s="225">
        <f>SUM(BK191:BK193)</f>
        <v>0</v>
      </c>
    </row>
    <row r="191" s="2" customFormat="1" ht="16.5" customHeight="1">
      <c r="A191" s="39"/>
      <c r="B191" s="40"/>
      <c r="C191" s="228" t="s">
        <v>395</v>
      </c>
      <c r="D191" s="228" t="s">
        <v>266</v>
      </c>
      <c r="E191" s="229" t="s">
        <v>2044</v>
      </c>
      <c r="F191" s="230" t="s">
        <v>2045</v>
      </c>
      <c r="G191" s="231" t="s">
        <v>1051</v>
      </c>
      <c r="H191" s="232">
        <v>4</v>
      </c>
      <c r="I191" s="233"/>
      <c r="J191" s="234">
        <f>ROUND(I191*H191,2)</f>
        <v>0</v>
      </c>
      <c r="K191" s="230" t="s">
        <v>1</v>
      </c>
      <c r="L191" s="45"/>
      <c r="M191" s="235" t="s">
        <v>1</v>
      </c>
      <c r="N191" s="236" t="s">
        <v>41</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271</v>
      </c>
      <c r="AT191" s="239" t="s">
        <v>266</v>
      </c>
      <c r="AU191" s="239" t="s">
        <v>85</v>
      </c>
      <c r="AY191" s="18" t="s">
        <v>264</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271</v>
      </c>
      <c r="BM191" s="239" t="s">
        <v>509</v>
      </c>
    </row>
    <row r="192" s="2" customFormat="1" ht="16.5" customHeight="1">
      <c r="A192" s="39"/>
      <c r="B192" s="40"/>
      <c r="C192" s="228" t="s">
        <v>401</v>
      </c>
      <c r="D192" s="228" t="s">
        <v>266</v>
      </c>
      <c r="E192" s="229" t="s">
        <v>2046</v>
      </c>
      <c r="F192" s="230" t="s">
        <v>2047</v>
      </c>
      <c r="G192" s="231" t="s">
        <v>1051</v>
      </c>
      <c r="H192" s="232">
        <v>5</v>
      </c>
      <c r="I192" s="233"/>
      <c r="J192" s="234">
        <f>ROUND(I192*H192,2)</f>
        <v>0</v>
      </c>
      <c r="K192" s="230" t="s">
        <v>1</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271</v>
      </c>
      <c r="BM192" s="239" t="s">
        <v>519</v>
      </c>
    </row>
    <row r="193" s="2" customFormat="1" ht="16.5" customHeight="1">
      <c r="A193" s="39"/>
      <c r="B193" s="40"/>
      <c r="C193" s="228" t="s">
        <v>407</v>
      </c>
      <c r="D193" s="228" t="s">
        <v>266</v>
      </c>
      <c r="E193" s="229" t="s">
        <v>2048</v>
      </c>
      <c r="F193" s="230" t="s">
        <v>2049</v>
      </c>
      <c r="G193" s="231" t="s">
        <v>1051</v>
      </c>
      <c r="H193" s="232">
        <v>2</v>
      </c>
      <c r="I193" s="233"/>
      <c r="J193" s="234">
        <f>ROUND(I193*H193,2)</f>
        <v>0</v>
      </c>
      <c r="K193" s="230" t="s">
        <v>1</v>
      </c>
      <c r="L193" s="45"/>
      <c r="M193" s="235" t="s">
        <v>1</v>
      </c>
      <c r="N193" s="236" t="s">
        <v>41</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271</v>
      </c>
      <c r="AT193" s="239" t="s">
        <v>266</v>
      </c>
      <c r="AU193" s="239" t="s">
        <v>85</v>
      </c>
      <c r="AY193" s="18" t="s">
        <v>264</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271</v>
      </c>
      <c r="BM193" s="239" t="s">
        <v>527</v>
      </c>
    </row>
    <row r="194" s="12" customFormat="1" ht="22.8" customHeight="1">
      <c r="A194" s="12"/>
      <c r="B194" s="212"/>
      <c r="C194" s="213"/>
      <c r="D194" s="214" t="s">
        <v>75</v>
      </c>
      <c r="E194" s="226" t="s">
        <v>2050</v>
      </c>
      <c r="F194" s="226" t="s">
        <v>2051</v>
      </c>
      <c r="G194" s="213"/>
      <c r="H194" s="213"/>
      <c r="I194" s="216"/>
      <c r="J194" s="227">
        <f>BK194</f>
        <v>0</v>
      </c>
      <c r="K194" s="213"/>
      <c r="L194" s="218"/>
      <c r="M194" s="219"/>
      <c r="N194" s="220"/>
      <c r="O194" s="220"/>
      <c r="P194" s="221">
        <f>SUM(P195:P198)</f>
        <v>0</v>
      </c>
      <c r="Q194" s="220"/>
      <c r="R194" s="221">
        <f>SUM(R195:R198)</f>
        <v>0</v>
      </c>
      <c r="S194" s="220"/>
      <c r="T194" s="222">
        <f>SUM(T195:T198)</f>
        <v>0</v>
      </c>
      <c r="U194" s="12"/>
      <c r="V194" s="12"/>
      <c r="W194" s="12"/>
      <c r="X194" s="12"/>
      <c r="Y194" s="12"/>
      <c r="Z194" s="12"/>
      <c r="AA194" s="12"/>
      <c r="AB194" s="12"/>
      <c r="AC194" s="12"/>
      <c r="AD194" s="12"/>
      <c r="AE194" s="12"/>
      <c r="AR194" s="223" t="s">
        <v>83</v>
      </c>
      <c r="AT194" s="224" t="s">
        <v>75</v>
      </c>
      <c r="AU194" s="224" t="s">
        <v>83</v>
      </c>
      <c r="AY194" s="223" t="s">
        <v>264</v>
      </c>
      <c r="BK194" s="225">
        <f>SUM(BK195:BK198)</f>
        <v>0</v>
      </c>
    </row>
    <row r="195" s="2" customFormat="1" ht="16.5" customHeight="1">
      <c r="A195" s="39"/>
      <c r="B195" s="40"/>
      <c r="C195" s="228" t="s">
        <v>412</v>
      </c>
      <c r="D195" s="228" t="s">
        <v>266</v>
      </c>
      <c r="E195" s="229" t="s">
        <v>2052</v>
      </c>
      <c r="F195" s="230" t="s">
        <v>2053</v>
      </c>
      <c r="G195" s="231" t="s">
        <v>1035</v>
      </c>
      <c r="H195" s="232">
        <v>1</v>
      </c>
      <c r="I195" s="233"/>
      <c r="J195" s="234">
        <f>ROUND(I195*H195,2)</f>
        <v>0</v>
      </c>
      <c r="K195" s="230" t="s">
        <v>1</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271</v>
      </c>
      <c r="BM195" s="239" t="s">
        <v>538</v>
      </c>
    </row>
    <row r="196" s="2" customFormat="1" ht="16.5" customHeight="1">
      <c r="A196" s="39"/>
      <c r="B196" s="40"/>
      <c r="C196" s="228" t="s">
        <v>417</v>
      </c>
      <c r="D196" s="228" t="s">
        <v>266</v>
      </c>
      <c r="E196" s="229" t="s">
        <v>2054</v>
      </c>
      <c r="F196" s="230" t="s">
        <v>2055</v>
      </c>
      <c r="G196" s="231" t="s">
        <v>1035</v>
      </c>
      <c r="H196" s="232">
        <v>10</v>
      </c>
      <c r="I196" s="233"/>
      <c r="J196" s="234">
        <f>ROUND(I196*H196,2)</f>
        <v>0</v>
      </c>
      <c r="K196" s="230" t="s">
        <v>1</v>
      </c>
      <c r="L196" s="45"/>
      <c r="M196" s="235" t="s">
        <v>1</v>
      </c>
      <c r="N196" s="236" t="s">
        <v>41</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271</v>
      </c>
      <c r="AT196" s="239" t="s">
        <v>266</v>
      </c>
      <c r="AU196" s="239" t="s">
        <v>85</v>
      </c>
      <c r="AY196" s="18" t="s">
        <v>264</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271</v>
      </c>
      <c r="BM196" s="239" t="s">
        <v>546</v>
      </c>
    </row>
    <row r="197" s="2" customFormat="1" ht="16.5" customHeight="1">
      <c r="A197" s="39"/>
      <c r="B197" s="40"/>
      <c r="C197" s="228" t="s">
        <v>422</v>
      </c>
      <c r="D197" s="228" t="s">
        <v>266</v>
      </c>
      <c r="E197" s="229" t="s">
        <v>2056</v>
      </c>
      <c r="F197" s="230" t="s">
        <v>2057</v>
      </c>
      <c r="G197" s="231" t="s">
        <v>1035</v>
      </c>
      <c r="H197" s="232">
        <v>16</v>
      </c>
      <c r="I197" s="233"/>
      <c r="J197" s="234">
        <f>ROUND(I197*H197,2)</f>
        <v>0</v>
      </c>
      <c r="K197" s="230" t="s">
        <v>1</v>
      </c>
      <c r="L197" s="45"/>
      <c r="M197" s="235" t="s">
        <v>1</v>
      </c>
      <c r="N197" s="236" t="s">
        <v>41</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271</v>
      </c>
      <c r="BM197" s="239" t="s">
        <v>556</v>
      </c>
    </row>
    <row r="198" s="2" customFormat="1" ht="16.5" customHeight="1">
      <c r="A198" s="39"/>
      <c r="B198" s="40"/>
      <c r="C198" s="228" t="s">
        <v>426</v>
      </c>
      <c r="D198" s="228" t="s">
        <v>266</v>
      </c>
      <c r="E198" s="229" t="s">
        <v>2058</v>
      </c>
      <c r="F198" s="230" t="s">
        <v>2059</v>
      </c>
      <c r="G198" s="231" t="s">
        <v>1035</v>
      </c>
      <c r="H198" s="232">
        <v>1</v>
      </c>
      <c r="I198" s="233"/>
      <c r="J198" s="234">
        <f>ROUND(I198*H198,2)</f>
        <v>0</v>
      </c>
      <c r="K198" s="230" t="s">
        <v>1</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271</v>
      </c>
      <c r="BM198" s="239" t="s">
        <v>564</v>
      </c>
    </row>
    <row r="199" s="12" customFormat="1" ht="22.8" customHeight="1">
      <c r="A199" s="12"/>
      <c r="B199" s="212"/>
      <c r="C199" s="213"/>
      <c r="D199" s="214" t="s">
        <v>75</v>
      </c>
      <c r="E199" s="226" t="s">
        <v>2060</v>
      </c>
      <c r="F199" s="226" t="s">
        <v>2061</v>
      </c>
      <c r="G199" s="213"/>
      <c r="H199" s="213"/>
      <c r="I199" s="216"/>
      <c r="J199" s="227">
        <f>BK199</f>
        <v>0</v>
      </c>
      <c r="K199" s="213"/>
      <c r="L199" s="218"/>
      <c r="M199" s="219"/>
      <c r="N199" s="220"/>
      <c r="O199" s="220"/>
      <c r="P199" s="221">
        <f>SUM(P200:P203)</f>
        <v>0</v>
      </c>
      <c r="Q199" s="220"/>
      <c r="R199" s="221">
        <f>SUM(R200:R203)</f>
        <v>0</v>
      </c>
      <c r="S199" s="220"/>
      <c r="T199" s="222">
        <f>SUM(T200:T203)</f>
        <v>0</v>
      </c>
      <c r="U199" s="12"/>
      <c r="V199" s="12"/>
      <c r="W199" s="12"/>
      <c r="X199" s="12"/>
      <c r="Y199" s="12"/>
      <c r="Z199" s="12"/>
      <c r="AA199" s="12"/>
      <c r="AB199" s="12"/>
      <c r="AC199" s="12"/>
      <c r="AD199" s="12"/>
      <c r="AE199" s="12"/>
      <c r="AR199" s="223" t="s">
        <v>83</v>
      </c>
      <c r="AT199" s="224" t="s">
        <v>75</v>
      </c>
      <c r="AU199" s="224" t="s">
        <v>83</v>
      </c>
      <c r="AY199" s="223" t="s">
        <v>264</v>
      </c>
      <c r="BK199" s="225">
        <f>SUM(BK200:BK203)</f>
        <v>0</v>
      </c>
    </row>
    <row r="200" s="2" customFormat="1" ht="16.5" customHeight="1">
      <c r="A200" s="39"/>
      <c r="B200" s="40"/>
      <c r="C200" s="228" t="s">
        <v>430</v>
      </c>
      <c r="D200" s="228" t="s">
        <v>266</v>
      </c>
      <c r="E200" s="229" t="s">
        <v>2062</v>
      </c>
      <c r="F200" s="230" t="s">
        <v>2063</v>
      </c>
      <c r="G200" s="231" t="s">
        <v>1035</v>
      </c>
      <c r="H200" s="232">
        <v>22</v>
      </c>
      <c r="I200" s="233"/>
      <c r="J200" s="234">
        <f>ROUND(I200*H200,2)</f>
        <v>0</v>
      </c>
      <c r="K200" s="230" t="s">
        <v>1</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271</v>
      </c>
      <c r="BM200" s="239" t="s">
        <v>575</v>
      </c>
    </row>
    <row r="201" s="2" customFormat="1" ht="16.5" customHeight="1">
      <c r="A201" s="39"/>
      <c r="B201" s="40"/>
      <c r="C201" s="228" t="s">
        <v>434</v>
      </c>
      <c r="D201" s="228" t="s">
        <v>266</v>
      </c>
      <c r="E201" s="229" t="s">
        <v>2064</v>
      </c>
      <c r="F201" s="230" t="s">
        <v>2065</v>
      </c>
      <c r="G201" s="231" t="s">
        <v>1035</v>
      </c>
      <c r="H201" s="232">
        <v>45</v>
      </c>
      <c r="I201" s="233"/>
      <c r="J201" s="234">
        <f>ROUND(I201*H201,2)</f>
        <v>0</v>
      </c>
      <c r="K201" s="230" t="s">
        <v>1</v>
      </c>
      <c r="L201" s="45"/>
      <c r="M201" s="235" t="s">
        <v>1</v>
      </c>
      <c r="N201" s="236" t="s">
        <v>41</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271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271</v>
      </c>
      <c r="BM201" s="239" t="s">
        <v>585</v>
      </c>
    </row>
    <row r="202" s="2" customFormat="1" ht="16.5" customHeight="1">
      <c r="A202" s="39"/>
      <c r="B202" s="40"/>
      <c r="C202" s="228" t="s">
        <v>438</v>
      </c>
      <c r="D202" s="228" t="s">
        <v>266</v>
      </c>
      <c r="E202" s="229" t="s">
        <v>2066</v>
      </c>
      <c r="F202" s="230" t="s">
        <v>2067</v>
      </c>
      <c r="G202" s="231" t="s">
        <v>1035</v>
      </c>
      <c r="H202" s="232">
        <v>40</v>
      </c>
      <c r="I202" s="233"/>
      <c r="J202" s="234">
        <f>ROUND(I202*H202,2)</f>
        <v>0</v>
      </c>
      <c r="K202" s="230" t="s">
        <v>1</v>
      </c>
      <c r="L202" s="45"/>
      <c r="M202" s="235" t="s">
        <v>1</v>
      </c>
      <c r="N202" s="236" t="s">
        <v>41</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271</v>
      </c>
      <c r="AT202" s="239" t="s">
        <v>266</v>
      </c>
      <c r="AU202" s="239" t="s">
        <v>85</v>
      </c>
      <c r="AY202" s="18" t="s">
        <v>264</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271</v>
      </c>
      <c r="BM202" s="239" t="s">
        <v>593</v>
      </c>
    </row>
    <row r="203" s="2" customFormat="1" ht="16.5" customHeight="1">
      <c r="A203" s="39"/>
      <c r="B203" s="40"/>
      <c r="C203" s="228" t="s">
        <v>442</v>
      </c>
      <c r="D203" s="228" t="s">
        <v>266</v>
      </c>
      <c r="E203" s="229" t="s">
        <v>2068</v>
      </c>
      <c r="F203" s="230" t="s">
        <v>2069</v>
      </c>
      <c r="G203" s="231" t="s">
        <v>1035</v>
      </c>
      <c r="H203" s="232">
        <v>8</v>
      </c>
      <c r="I203" s="233"/>
      <c r="J203" s="234">
        <f>ROUND(I203*H203,2)</f>
        <v>0</v>
      </c>
      <c r="K203" s="230" t="s">
        <v>1</v>
      </c>
      <c r="L203" s="45"/>
      <c r="M203" s="235" t="s">
        <v>1</v>
      </c>
      <c r="N203" s="236" t="s">
        <v>41</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271</v>
      </c>
      <c r="AT203" s="239" t="s">
        <v>266</v>
      </c>
      <c r="AU203" s="239" t="s">
        <v>85</v>
      </c>
      <c r="AY203" s="18" t="s">
        <v>264</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271</v>
      </c>
      <c r="BM203" s="239" t="s">
        <v>601</v>
      </c>
    </row>
    <row r="204" s="12" customFormat="1" ht="22.8" customHeight="1">
      <c r="A204" s="12"/>
      <c r="B204" s="212"/>
      <c r="C204" s="213"/>
      <c r="D204" s="214" t="s">
        <v>75</v>
      </c>
      <c r="E204" s="226" t="s">
        <v>2070</v>
      </c>
      <c r="F204" s="226" t="s">
        <v>2071</v>
      </c>
      <c r="G204" s="213"/>
      <c r="H204" s="213"/>
      <c r="I204" s="216"/>
      <c r="J204" s="227">
        <f>BK204</f>
        <v>0</v>
      </c>
      <c r="K204" s="213"/>
      <c r="L204" s="218"/>
      <c r="M204" s="219"/>
      <c r="N204" s="220"/>
      <c r="O204" s="220"/>
      <c r="P204" s="221">
        <f>SUM(P205:P208)</f>
        <v>0</v>
      </c>
      <c r="Q204" s="220"/>
      <c r="R204" s="221">
        <f>SUM(R205:R208)</f>
        <v>0</v>
      </c>
      <c r="S204" s="220"/>
      <c r="T204" s="222">
        <f>SUM(T205:T208)</f>
        <v>0</v>
      </c>
      <c r="U204" s="12"/>
      <c r="V204" s="12"/>
      <c r="W204" s="12"/>
      <c r="X204" s="12"/>
      <c r="Y204" s="12"/>
      <c r="Z204" s="12"/>
      <c r="AA204" s="12"/>
      <c r="AB204" s="12"/>
      <c r="AC204" s="12"/>
      <c r="AD204" s="12"/>
      <c r="AE204" s="12"/>
      <c r="AR204" s="223" t="s">
        <v>83</v>
      </c>
      <c r="AT204" s="224" t="s">
        <v>75</v>
      </c>
      <c r="AU204" s="224" t="s">
        <v>83</v>
      </c>
      <c r="AY204" s="223" t="s">
        <v>264</v>
      </c>
      <c r="BK204" s="225">
        <f>SUM(BK205:BK208)</f>
        <v>0</v>
      </c>
    </row>
    <row r="205" s="2" customFormat="1" ht="16.5" customHeight="1">
      <c r="A205" s="39"/>
      <c r="B205" s="40"/>
      <c r="C205" s="228" t="s">
        <v>446</v>
      </c>
      <c r="D205" s="228" t="s">
        <v>266</v>
      </c>
      <c r="E205" s="229" t="s">
        <v>2072</v>
      </c>
      <c r="F205" s="230" t="s">
        <v>2073</v>
      </c>
      <c r="G205" s="231" t="s">
        <v>453</v>
      </c>
      <c r="H205" s="232">
        <v>5</v>
      </c>
      <c r="I205" s="233"/>
      <c r="J205" s="234">
        <f>ROUND(I205*H205,2)</f>
        <v>0</v>
      </c>
      <c r="K205" s="230" t="s">
        <v>1</v>
      </c>
      <c r="L205" s="45"/>
      <c r="M205" s="235" t="s">
        <v>1</v>
      </c>
      <c r="N205" s="236" t="s">
        <v>41</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271</v>
      </c>
      <c r="AT205" s="239" t="s">
        <v>266</v>
      </c>
      <c r="AU205" s="239" t="s">
        <v>85</v>
      </c>
      <c r="AY205" s="18" t="s">
        <v>264</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271</v>
      </c>
      <c r="BM205" s="239" t="s">
        <v>610</v>
      </c>
    </row>
    <row r="206" s="2" customFormat="1" ht="16.5" customHeight="1">
      <c r="A206" s="39"/>
      <c r="B206" s="40"/>
      <c r="C206" s="228" t="s">
        <v>450</v>
      </c>
      <c r="D206" s="228" t="s">
        <v>266</v>
      </c>
      <c r="E206" s="229" t="s">
        <v>2074</v>
      </c>
      <c r="F206" s="230" t="s">
        <v>2075</v>
      </c>
      <c r="G206" s="231" t="s">
        <v>453</v>
      </c>
      <c r="H206" s="232">
        <v>10</v>
      </c>
      <c r="I206" s="233"/>
      <c r="J206" s="234">
        <f>ROUND(I206*H206,2)</f>
        <v>0</v>
      </c>
      <c r="K206" s="230" t="s">
        <v>1</v>
      </c>
      <c r="L206" s="45"/>
      <c r="M206" s="235" t="s">
        <v>1</v>
      </c>
      <c r="N206" s="236" t="s">
        <v>41</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271</v>
      </c>
      <c r="AT206" s="239" t="s">
        <v>266</v>
      </c>
      <c r="AU206" s="239" t="s">
        <v>85</v>
      </c>
      <c r="AY206" s="18" t="s">
        <v>264</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271</v>
      </c>
      <c r="BM206" s="239" t="s">
        <v>618</v>
      </c>
    </row>
    <row r="207" s="2" customFormat="1" ht="16.5" customHeight="1">
      <c r="A207" s="39"/>
      <c r="B207" s="40"/>
      <c r="C207" s="228" t="s">
        <v>456</v>
      </c>
      <c r="D207" s="228" t="s">
        <v>266</v>
      </c>
      <c r="E207" s="229" t="s">
        <v>2076</v>
      </c>
      <c r="F207" s="230" t="s">
        <v>2077</v>
      </c>
      <c r="G207" s="231" t="s">
        <v>453</v>
      </c>
      <c r="H207" s="232">
        <v>5</v>
      </c>
      <c r="I207" s="233"/>
      <c r="J207" s="234">
        <f>ROUND(I207*H207,2)</f>
        <v>0</v>
      </c>
      <c r="K207" s="230" t="s">
        <v>1</v>
      </c>
      <c r="L207" s="45"/>
      <c r="M207" s="235" t="s">
        <v>1</v>
      </c>
      <c r="N207" s="236" t="s">
        <v>41</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271</v>
      </c>
      <c r="AT207" s="239" t="s">
        <v>266</v>
      </c>
      <c r="AU207" s="239" t="s">
        <v>85</v>
      </c>
      <c r="AY207" s="18" t="s">
        <v>264</v>
      </c>
      <c r="BE207" s="240">
        <f>IF(N207="základní",J207,0)</f>
        <v>0</v>
      </c>
      <c r="BF207" s="240">
        <f>IF(N207="snížená",J207,0)</f>
        <v>0</v>
      </c>
      <c r="BG207" s="240">
        <f>IF(N207="zákl. přenesená",J207,0)</f>
        <v>0</v>
      </c>
      <c r="BH207" s="240">
        <f>IF(N207="sníž. přenesená",J207,0)</f>
        <v>0</v>
      </c>
      <c r="BI207" s="240">
        <f>IF(N207="nulová",J207,0)</f>
        <v>0</v>
      </c>
      <c r="BJ207" s="18" t="s">
        <v>83</v>
      </c>
      <c r="BK207" s="240">
        <f>ROUND(I207*H207,2)</f>
        <v>0</v>
      </c>
      <c r="BL207" s="18" t="s">
        <v>271</v>
      </c>
      <c r="BM207" s="239" t="s">
        <v>629</v>
      </c>
    </row>
    <row r="208" s="2" customFormat="1" ht="16.5" customHeight="1">
      <c r="A208" s="39"/>
      <c r="B208" s="40"/>
      <c r="C208" s="228" t="s">
        <v>461</v>
      </c>
      <c r="D208" s="228" t="s">
        <v>266</v>
      </c>
      <c r="E208" s="229" t="s">
        <v>2078</v>
      </c>
      <c r="F208" s="230" t="s">
        <v>2079</v>
      </c>
      <c r="G208" s="231" t="s">
        <v>453</v>
      </c>
      <c r="H208" s="232">
        <v>5</v>
      </c>
      <c r="I208" s="233"/>
      <c r="J208" s="234">
        <f>ROUND(I208*H208,2)</f>
        <v>0</v>
      </c>
      <c r="K208" s="230" t="s">
        <v>1</v>
      </c>
      <c r="L208" s="45"/>
      <c r="M208" s="235" t="s">
        <v>1</v>
      </c>
      <c r="N208" s="236" t="s">
        <v>41</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271</v>
      </c>
      <c r="AT208" s="239" t="s">
        <v>266</v>
      </c>
      <c r="AU208" s="239" t="s">
        <v>85</v>
      </c>
      <c r="AY208" s="18" t="s">
        <v>264</v>
      </c>
      <c r="BE208" s="240">
        <f>IF(N208="základní",J208,0)</f>
        <v>0</v>
      </c>
      <c r="BF208" s="240">
        <f>IF(N208="snížená",J208,0)</f>
        <v>0</v>
      </c>
      <c r="BG208" s="240">
        <f>IF(N208="zákl. přenesená",J208,0)</f>
        <v>0</v>
      </c>
      <c r="BH208" s="240">
        <f>IF(N208="sníž. přenesená",J208,0)</f>
        <v>0</v>
      </c>
      <c r="BI208" s="240">
        <f>IF(N208="nulová",J208,0)</f>
        <v>0</v>
      </c>
      <c r="BJ208" s="18" t="s">
        <v>83</v>
      </c>
      <c r="BK208" s="240">
        <f>ROUND(I208*H208,2)</f>
        <v>0</v>
      </c>
      <c r="BL208" s="18" t="s">
        <v>271</v>
      </c>
      <c r="BM208" s="239" t="s">
        <v>637</v>
      </c>
    </row>
    <row r="209" s="12" customFormat="1" ht="22.8" customHeight="1">
      <c r="A209" s="12"/>
      <c r="B209" s="212"/>
      <c r="C209" s="213"/>
      <c r="D209" s="214" t="s">
        <v>75</v>
      </c>
      <c r="E209" s="226" t="s">
        <v>2080</v>
      </c>
      <c r="F209" s="226" t="s">
        <v>2081</v>
      </c>
      <c r="G209" s="213"/>
      <c r="H209" s="213"/>
      <c r="I209" s="216"/>
      <c r="J209" s="227">
        <f>BK209</f>
        <v>0</v>
      </c>
      <c r="K209" s="213"/>
      <c r="L209" s="218"/>
      <c r="M209" s="219"/>
      <c r="N209" s="220"/>
      <c r="O209" s="220"/>
      <c r="P209" s="221">
        <f>P210</f>
        <v>0</v>
      </c>
      <c r="Q209" s="220"/>
      <c r="R209" s="221">
        <f>R210</f>
        <v>0</v>
      </c>
      <c r="S209" s="220"/>
      <c r="T209" s="222">
        <f>T210</f>
        <v>0</v>
      </c>
      <c r="U209" s="12"/>
      <c r="V209" s="12"/>
      <c r="W209" s="12"/>
      <c r="X209" s="12"/>
      <c r="Y209" s="12"/>
      <c r="Z209" s="12"/>
      <c r="AA209" s="12"/>
      <c r="AB209" s="12"/>
      <c r="AC209" s="12"/>
      <c r="AD209" s="12"/>
      <c r="AE209" s="12"/>
      <c r="AR209" s="223" t="s">
        <v>83</v>
      </c>
      <c r="AT209" s="224" t="s">
        <v>75</v>
      </c>
      <c r="AU209" s="224" t="s">
        <v>83</v>
      </c>
      <c r="AY209" s="223" t="s">
        <v>264</v>
      </c>
      <c r="BK209" s="225">
        <f>BK210</f>
        <v>0</v>
      </c>
    </row>
    <row r="210" s="2" customFormat="1" ht="16.5" customHeight="1">
      <c r="A210" s="39"/>
      <c r="B210" s="40"/>
      <c r="C210" s="228" t="s">
        <v>466</v>
      </c>
      <c r="D210" s="228" t="s">
        <v>266</v>
      </c>
      <c r="E210" s="229" t="s">
        <v>2082</v>
      </c>
      <c r="F210" s="230" t="s">
        <v>2083</v>
      </c>
      <c r="G210" s="231" t="s">
        <v>453</v>
      </c>
      <c r="H210" s="232">
        <v>3</v>
      </c>
      <c r="I210" s="233"/>
      <c r="J210" s="234">
        <f>ROUND(I210*H210,2)</f>
        <v>0</v>
      </c>
      <c r="K210" s="230" t="s">
        <v>1</v>
      </c>
      <c r="L210" s="45"/>
      <c r="M210" s="235" t="s">
        <v>1</v>
      </c>
      <c r="N210" s="236" t="s">
        <v>41</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271</v>
      </c>
      <c r="AT210" s="239" t="s">
        <v>266</v>
      </c>
      <c r="AU210" s="239" t="s">
        <v>85</v>
      </c>
      <c r="AY210" s="18" t="s">
        <v>264</v>
      </c>
      <c r="BE210" s="240">
        <f>IF(N210="základní",J210,0)</f>
        <v>0</v>
      </c>
      <c r="BF210" s="240">
        <f>IF(N210="snížená",J210,0)</f>
        <v>0</v>
      </c>
      <c r="BG210" s="240">
        <f>IF(N210="zákl. přenesená",J210,0)</f>
        <v>0</v>
      </c>
      <c r="BH210" s="240">
        <f>IF(N210="sníž. přenesená",J210,0)</f>
        <v>0</v>
      </c>
      <c r="BI210" s="240">
        <f>IF(N210="nulová",J210,0)</f>
        <v>0</v>
      </c>
      <c r="BJ210" s="18" t="s">
        <v>83</v>
      </c>
      <c r="BK210" s="240">
        <f>ROUND(I210*H210,2)</f>
        <v>0</v>
      </c>
      <c r="BL210" s="18" t="s">
        <v>271</v>
      </c>
      <c r="BM210" s="239" t="s">
        <v>647</v>
      </c>
    </row>
    <row r="211" s="12" customFormat="1" ht="22.8" customHeight="1">
      <c r="A211" s="12"/>
      <c r="B211" s="212"/>
      <c r="C211" s="213"/>
      <c r="D211" s="214" t="s">
        <v>75</v>
      </c>
      <c r="E211" s="226" t="s">
        <v>2084</v>
      </c>
      <c r="F211" s="226" t="s">
        <v>2085</v>
      </c>
      <c r="G211" s="213"/>
      <c r="H211" s="213"/>
      <c r="I211" s="216"/>
      <c r="J211" s="227">
        <f>BK211</f>
        <v>0</v>
      </c>
      <c r="K211" s="213"/>
      <c r="L211" s="218"/>
      <c r="M211" s="219"/>
      <c r="N211" s="220"/>
      <c r="O211" s="220"/>
      <c r="P211" s="221">
        <f>P212</f>
        <v>0</v>
      </c>
      <c r="Q211" s="220"/>
      <c r="R211" s="221">
        <f>R212</f>
        <v>0</v>
      </c>
      <c r="S211" s="220"/>
      <c r="T211" s="222">
        <f>T212</f>
        <v>0</v>
      </c>
      <c r="U211" s="12"/>
      <c r="V211" s="12"/>
      <c r="W211" s="12"/>
      <c r="X211" s="12"/>
      <c r="Y211" s="12"/>
      <c r="Z211" s="12"/>
      <c r="AA211" s="12"/>
      <c r="AB211" s="12"/>
      <c r="AC211" s="12"/>
      <c r="AD211" s="12"/>
      <c r="AE211" s="12"/>
      <c r="AR211" s="223" t="s">
        <v>83</v>
      </c>
      <c r="AT211" s="224" t="s">
        <v>75</v>
      </c>
      <c r="AU211" s="224" t="s">
        <v>83</v>
      </c>
      <c r="AY211" s="223" t="s">
        <v>264</v>
      </c>
      <c r="BK211" s="225">
        <f>BK212</f>
        <v>0</v>
      </c>
    </row>
    <row r="212" s="2" customFormat="1" ht="16.5" customHeight="1">
      <c r="A212" s="39"/>
      <c r="B212" s="40"/>
      <c r="C212" s="228" t="s">
        <v>470</v>
      </c>
      <c r="D212" s="228" t="s">
        <v>266</v>
      </c>
      <c r="E212" s="229" t="s">
        <v>2086</v>
      </c>
      <c r="F212" s="230" t="s">
        <v>2087</v>
      </c>
      <c r="G212" s="231" t="s">
        <v>1051</v>
      </c>
      <c r="H212" s="232">
        <v>9</v>
      </c>
      <c r="I212" s="233"/>
      <c r="J212" s="234">
        <f>ROUND(I212*H212,2)</f>
        <v>0</v>
      </c>
      <c r="K212" s="230" t="s">
        <v>1</v>
      </c>
      <c r="L212" s="45"/>
      <c r="M212" s="235" t="s">
        <v>1</v>
      </c>
      <c r="N212" s="236" t="s">
        <v>41</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271</v>
      </c>
      <c r="AT212" s="239" t="s">
        <v>266</v>
      </c>
      <c r="AU212" s="239" t="s">
        <v>85</v>
      </c>
      <c r="AY212" s="18" t="s">
        <v>264</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271</v>
      </c>
      <c r="BM212" s="239" t="s">
        <v>656</v>
      </c>
    </row>
    <row r="213" s="12" customFormat="1" ht="22.8" customHeight="1">
      <c r="A213" s="12"/>
      <c r="B213" s="212"/>
      <c r="C213" s="213"/>
      <c r="D213" s="214" t="s">
        <v>75</v>
      </c>
      <c r="E213" s="226" t="s">
        <v>2088</v>
      </c>
      <c r="F213" s="226" t="s">
        <v>2089</v>
      </c>
      <c r="G213" s="213"/>
      <c r="H213" s="213"/>
      <c r="I213" s="216"/>
      <c r="J213" s="227">
        <f>BK213</f>
        <v>0</v>
      </c>
      <c r="K213" s="213"/>
      <c r="L213" s="218"/>
      <c r="M213" s="219"/>
      <c r="N213" s="220"/>
      <c r="O213" s="220"/>
      <c r="P213" s="221">
        <f>P214</f>
        <v>0</v>
      </c>
      <c r="Q213" s="220"/>
      <c r="R213" s="221">
        <f>R214</f>
        <v>0</v>
      </c>
      <c r="S213" s="220"/>
      <c r="T213" s="222">
        <f>T214</f>
        <v>0</v>
      </c>
      <c r="U213" s="12"/>
      <c r="V213" s="12"/>
      <c r="W213" s="12"/>
      <c r="X213" s="12"/>
      <c r="Y213" s="12"/>
      <c r="Z213" s="12"/>
      <c r="AA213" s="12"/>
      <c r="AB213" s="12"/>
      <c r="AC213" s="12"/>
      <c r="AD213" s="12"/>
      <c r="AE213" s="12"/>
      <c r="AR213" s="223" t="s">
        <v>83</v>
      </c>
      <c r="AT213" s="224" t="s">
        <v>75</v>
      </c>
      <c r="AU213" s="224" t="s">
        <v>83</v>
      </c>
      <c r="AY213" s="223" t="s">
        <v>264</v>
      </c>
      <c r="BK213" s="225">
        <f>BK214</f>
        <v>0</v>
      </c>
    </row>
    <row r="214" s="2" customFormat="1" ht="16.5" customHeight="1">
      <c r="A214" s="39"/>
      <c r="B214" s="40"/>
      <c r="C214" s="228" t="s">
        <v>474</v>
      </c>
      <c r="D214" s="228" t="s">
        <v>266</v>
      </c>
      <c r="E214" s="229" t="s">
        <v>2090</v>
      </c>
      <c r="F214" s="230" t="s">
        <v>2091</v>
      </c>
      <c r="G214" s="231" t="s">
        <v>1101</v>
      </c>
      <c r="H214" s="232">
        <v>50</v>
      </c>
      <c r="I214" s="233"/>
      <c r="J214" s="234">
        <f>ROUND(I214*H214,2)</f>
        <v>0</v>
      </c>
      <c r="K214" s="230" t="s">
        <v>1</v>
      </c>
      <c r="L214" s="45"/>
      <c r="M214" s="235" t="s">
        <v>1</v>
      </c>
      <c r="N214" s="236" t="s">
        <v>41</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271</v>
      </c>
      <c r="AT214" s="239" t="s">
        <v>266</v>
      </c>
      <c r="AU214" s="239" t="s">
        <v>85</v>
      </c>
      <c r="AY214" s="18" t="s">
        <v>264</v>
      </c>
      <c r="BE214" s="240">
        <f>IF(N214="základní",J214,0)</f>
        <v>0</v>
      </c>
      <c r="BF214" s="240">
        <f>IF(N214="snížená",J214,0)</f>
        <v>0</v>
      </c>
      <c r="BG214" s="240">
        <f>IF(N214="zákl. přenesená",J214,0)</f>
        <v>0</v>
      </c>
      <c r="BH214" s="240">
        <f>IF(N214="sníž. přenesená",J214,0)</f>
        <v>0</v>
      </c>
      <c r="BI214" s="240">
        <f>IF(N214="nulová",J214,0)</f>
        <v>0</v>
      </c>
      <c r="BJ214" s="18" t="s">
        <v>83</v>
      </c>
      <c r="BK214" s="240">
        <f>ROUND(I214*H214,2)</f>
        <v>0</v>
      </c>
      <c r="BL214" s="18" t="s">
        <v>271</v>
      </c>
      <c r="BM214" s="239" t="s">
        <v>664</v>
      </c>
    </row>
    <row r="215" s="12" customFormat="1" ht="22.8" customHeight="1">
      <c r="A215" s="12"/>
      <c r="B215" s="212"/>
      <c r="C215" s="213"/>
      <c r="D215" s="214" t="s">
        <v>75</v>
      </c>
      <c r="E215" s="226" t="s">
        <v>2092</v>
      </c>
      <c r="F215" s="226" t="s">
        <v>2093</v>
      </c>
      <c r="G215" s="213"/>
      <c r="H215" s="213"/>
      <c r="I215" s="216"/>
      <c r="J215" s="227">
        <f>BK215</f>
        <v>0</v>
      </c>
      <c r="K215" s="213"/>
      <c r="L215" s="218"/>
      <c r="M215" s="219"/>
      <c r="N215" s="220"/>
      <c r="O215" s="220"/>
      <c r="P215" s="221">
        <f>P216</f>
        <v>0</v>
      </c>
      <c r="Q215" s="220"/>
      <c r="R215" s="221">
        <f>R216</f>
        <v>0</v>
      </c>
      <c r="S215" s="220"/>
      <c r="T215" s="222">
        <f>T216</f>
        <v>0</v>
      </c>
      <c r="U215" s="12"/>
      <c r="V215" s="12"/>
      <c r="W215" s="12"/>
      <c r="X215" s="12"/>
      <c r="Y215" s="12"/>
      <c r="Z215" s="12"/>
      <c r="AA215" s="12"/>
      <c r="AB215" s="12"/>
      <c r="AC215" s="12"/>
      <c r="AD215" s="12"/>
      <c r="AE215" s="12"/>
      <c r="AR215" s="223" t="s">
        <v>83</v>
      </c>
      <c r="AT215" s="224" t="s">
        <v>75</v>
      </c>
      <c r="AU215" s="224" t="s">
        <v>83</v>
      </c>
      <c r="AY215" s="223" t="s">
        <v>264</v>
      </c>
      <c r="BK215" s="225">
        <f>BK216</f>
        <v>0</v>
      </c>
    </row>
    <row r="216" s="2" customFormat="1" ht="16.5" customHeight="1">
      <c r="A216" s="39"/>
      <c r="B216" s="40"/>
      <c r="C216" s="228" t="s">
        <v>479</v>
      </c>
      <c r="D216" s="228" t="s">
        <v>266</v>
      </c>
      <c r="E216" s="229" t="s">
        <v>2094</v>
      </c>
      <c r="F216" s="230" t="s">
        <v>2095</v>
      </c>
      <c r="G216" s="231" t="s">
        <v>1101</v>
      </c>
      <c r="H216" s="232">
        <v>30</v>
      </c>
      <c r="I216" s="233"/>
      <c r="J216" s="234">
        <f>ROUND(I216*H216,2)</f>
        <v>0</v>
      </c>
      <c r="K216" s="230" t="s">
        <v>1</v>
      </c>
      <c r="L216" s="45"/>
      <c r="M216" s="235" t="s">
        <v>1</v>
      </c>
      <c r="N216" s="236" t="s">
        <v>41</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271</v>
      </c>
      <c r="AT216" s="239" t="s">
        <v>266</v>
      </c>
      <c r="AU216" s="239" t="s">
        <v>85</v>
      </c>
      <c r="AY216" s="18" t="s">
        <v>264</v>
      </c>
      <c r="BE216" s="240">
        <f>IF(N216="základní",J216,0)</f>
        <v>0</v>
      </c>
      <c r="BF216" s="240">
        <f>IF(N216="snížená",J216,0)</f>
        <v>0</v>
      </c>
      <c r="BG216" s="240">
        <f>IF(N216="zákl. přenesená",J216,0)</f>
        <v>0</v>
      </c>
      <c r="BH216" s="240">
        <f>IF(N216="sníž. přenesená",J216,0)</f>
        <v>0</v>
      </c>
      <c r="BI216" s="240">
        <f>IF(N216="nulová",J216,0)</f>
        <v>0</v>
      </c>
      <c r="BJ216" s="18" t="s">
        <v>83</v>
      </c>
      <c r="BK216" s="240">
        <f>ROUND(I216*H216,2)</f>
        <v>0</v>
      </c>
      <c r="BL216" s="18" t="s">
        <v>271</v>
      </c>
      <c r="BM216" s="239" t="s">
        <v>673</v>
      </c>
    </row>
    <row r="217" s="12" customFormat="1" ht="25.92" customHeight="1">
      <c r="A217" s="12"/>
      <c r="B217" s="212"/>
      <c r="C217" s="213"/>
      <c r="D217" s="214" t="s">
        <v>75</v>
      </c>
      <c r="E217" s="215" t="s">
        <v>2096</v>
      </c>
      <c r="F217" s="215" t="s">
        <v>2097</v>
      </c>
      <c r="G217" s="213"/>
      <c r="H217" s="213"/>
      <c r="I217" s="216"/>
      <c r="J217" s="217">
        <f>BK217</f>
        <v>0</v>
      </c>
      <c r="K217" s="213"/>
      <c r="L217" s="218"/>
      <c r="M217" s="219"/>
      <c r="N217" s="220"/>
      <c r="O217" s="220"/>
      <c r="P217" s="221">
        <f>P218+P219+P221+P241+P243+P245</f>
        <v>0</v>
      </c>
      <c r="Q217" s="220"/>
      <c r="R217" s="221">
        <f>R218+R219+R221+R241+R243+R245</f>
        <v>0</v>
      </c>
      <c r="S217" s="220"/>
      <c r="T217" s="222">
        <f>T218+T219+T221+T241+T243+T245</f>
        <v>0</v>
      </c>
      <c r="U217" s="12"/>
      <c r="V217" s="12"/>
      <c r="W217" s="12"/>
      <c r="X217" s="12"/>
      <c r="Y217" s="12"/>
      <c r="Z217" s="12"/>
      <c r="AA217" s="12"/>
      <c r="AB217" s="12"/>
      <c r="AC217" s="12"/>
      <c r="AD217" s="12"/>
      <c r="AE217" s="12"/>
      <c r="AR217" s="223" t="s">
        <v>83</v>
      </c>
      <c r="AT217" s="224" t="s">
        <v>75</v>
      </c>
      <c r="AU217" s="224" t="s">
        <v>76</v>
      </c>
      <c r="AY217" s="223" t="s">
        <v>264</v>
      </c>
      <c r="BK217" s="225">
        <f>BK218+BK219+BK221+BK241+BK243+BK245</f>
        <v>0</v>
      </c>
    </row>
    <row r="218" s="12" customFormat="1" ht="22.8" customHeight="1">
      <c r="A218" s="12"/>
      <c r="B218" s="212"/>
      <c r="C218" s="213"/>
      <c r="D218" s="214" t="s">
        <v>75</v>
      </c>
      <c r="E218" s="226" t="s">
        <v>2098</v>
      </c>
      <c r="F218" s="226" t="s">
        <v>2099</v>
      </c>
      <c r="G218" s="213"/>
      <c r="H218" s="213"/>
      <c r="I218" s="216"/>
      <c r="J218" s="227">
        <f>BK218</f>
        <v>0</v>
      </c>
      <c r="K218" s="213"/>
      <c r="L218" s="218"/>
      <c r="M218" s="219"/>
      <c r="N218" s="220"/>
      <c r="O218" s="220"/>
      <c r="P218" s="221">
        <v>0</v>
      </c>
      <c r="Q218" s="220"/>
      <c r="R218" s="221">
        <v>0</v>
      </c>
      <c r="S218" s="220"/>
      <c r="T218" s="222">
        <v>0</v>
      </c>
      <c r="U218" s="12"/>
      <c r="V218" s="12"/>
      <c r="W218" s="12"/>
      <c r="X218" s="12"/>
      <c r="Y218" s="12"/>
      <c r="Z218" s="12"/>
      <c r="AA218" s="12"/>
      <c r="AB218" s="12"/>
      <c r="AC218" s="12"/>
      <c r="AD218" s="12"/>
      <c r="AE218" s="12"/>
      <c r="AR218" s="223" t="s">
        <v>83</v>
      </c>
      <c r="AT218" s="224" t="s">
        <v>75</v>
      </c>
      <c r="AU218" s="224" t="s">
        <v>83</v>
      </c>
      <c r="AY218" s="223" t="s">
        <v>264</v>
      </c>
      <c r="BK218" s="225">
        <v>0</v>
      </c>
    </row>
    <row r="219" s="12" customFormat="1" ht="22.8" customHeight="1">
      <c r="A219" s="12"/>
      <c r="B219" s="212"/>
      <c r="C219" s="213"/>
      <c r="D219" s="214" t="s">
        <v>75</v>
      </c>
      <c r="E219" s="226" t="s">
        <v>2100</v>
      </c>
      <c r="F219" s="226" t="s">
        <v>2101</v>
      </c>
      <c r="G219" s="213"/>
      <c r="H219" s="213"/>
      <c r="I219" s="216"/>
      <c r="J219" s="227">
        <f>BK219</f>
        <v>0</v>
      </c>
      <c r="K219" s="213"/>
      <c r="L219" s="218"/>
      <c r="M219" s="219"/>
      <c r="N219" s="220"/>
      <c r="O219" s="220"/>
      <c r="P219" s="221">
        <f>P220</f>
        <v>0</v>
      </c>
      <c r="Q219" s="220"/>
      <c r="R219" s="221">
        <f>R220</f>
        <v>0</v>
      </c>
      <c r="S219" s="220"/>
      <c r="T219" s="222">
        <f>T220</f>
        <v>0</v>
      </c>
      <c r="U219" s="12"/>
      <c r="V219" s="12"/>
      <c r="W219" s="12"/>
      <c r="X219" s="12"/>
      <c r="Y219" s="12"/>
      <c r="Z219" s="12"/>
      <c r="AA219" s="12"/>
      <c r="AB219" s="12"/>
      <c r="AC219" s="12"/>
      <c r="AD219" s="12"/>
      <c r="AE219" s="12"/>
      <c r="AR219" s="223" t="s">
        <v>83</v>
      </c>
      <c r="AT219" s="224" t="s">
        <v>75</v>
      </c>
      <c r="AU219" s="224" t="s">
        <v>83</v>
      </c>
      <c r="AY219" s="223" t="s">
        <v>264</v>
      </c>
      <c r="BK219" s="225">
        <f>BK220</f>
        <v>0</v>
      </c>
    </row>
    <row r="220" s="2" customFormat="1" ht="16.5" customHeight="1">
      <c r="A220" s="39"/>
      <c r="B220" s="40"/>
      <c r="C220" s="228" t="s">
        <v>484</v>
      </c>
      <c r="D220" s="228" t="s">
        <v>266</v>
      </c>
      <c r="E220" s="229" t="s">
        <v>2102</v>
      </c>
      <c r="F220" s="230" t="s">
        <v>2103</v>
      </c>
      <c r="G220" s="231" t="s">
        <v>1051</v>
      </c>
      <c r="H220" s="232">
        <v>1</v>
      </c>
      <c r="I220" s="233"/>
      <c r="J220" s="234">
        <f>ROUND(I220*H220,2)</f>
        <v>0</v>
      </c>
      <c r="K220" s="230" t="s">
        <v>1</v>
      </c>
      <c r="L220" s="45"/>
      <c r="M220" s="235" t="s">
        <v>1</v>
      </c>
      <c r="N220" s="236" t="s">
        <v>41</v>
      </c>
      <c r="O220" s="92"/>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271</v>
      </c>
      <c r="AT220" s="239" t="s">
        <v>266</v>
      </c>
      <c r="AU220" s="239" t="s">
        <v>85</v>
      </c>
      <c r="AY220" s="18" t="s">
        <v>264</v>
      </c>
      <c r="BE220" s="240">
        <f>IF(N220="základní",J220,0)</f>
        <v>0</v>
      </c>
      <c r="BF220" s="240">
        <f>IF(N220="snížená",J220,0)</f>
        <v>0</v>
      </c>
      <c r="BG220" s="240">
        <f>IF(N220="zákl. přenesená",J220,0)</f>
        <v>0</v>
      </c>
      <c r="BH220" s="240">
        <f>IF(N220="sníž. přenesená",J220,0)</f>
        <v>0</v>
      </c>
      <c r="BI220" s="240">
        <f>IF(N220="nulová",J220,0)</f>
        <v>0</v>
      </c>
      <c r="BJ220" s="18" t="s">
        <v>83</v>
      </c>
      <c r="BK220" s="240">
        <f>ROUND(I220*H220,2)</f>
        <v>0</v>
      </c>
      <c r="BL220" s="18" t="s">
        <v>271</v>
      </c>
      <c r="BM220" s="239" t="s">
        <v>683</v>
      </c>
    </row>
    <row r="221" s="12" customFormat="1" ht="22.8" customHeight="1">
      <c r="A221" s="12"/>
      <c r="B221" s="212"/>
      <c r="C221" s="213"/>
      <c r="D221" s="214" t="s">
        <v>75</v>
      </c>
      <c r="E221" s="226" t="s">
        <v>2104</v>
      </c>
      <c r="F221" s="226" t="s">
        <v>2105</v>
      </c>
      <c r="G221" s="213"/>
      <c r="H221" s="213"/>
      <c r="I221" s="216"/>
      <c r="J221" s="227">
        <f>BK221</f>
        <v>0</v>
      </c>
      <c r="K221" s="213"/>
      <c r="L221" s="218"/>
      <c r="M221" s="219"/>
      <c r="N221" s="220"/>
      <c r="O221" s="220"/>
      <c r="P221" s="221">
        <f>SUM(P222:P240)</f>
        <v>0</v>
      </c>
      <c r="Q221" s="220"/>
      <c r="R221" s="221">
        <f>SUM(R222:R240)</f>
        <v>0</v>
      </c>
      <c r="S221" s="220"/>
      <c r="T221" s="222">
        <f>SUM(T222:T240)</f>
        <v>0</v>
      </c>
      <c r="U221" s="12"/>
      <c r="V221" s="12"/>
      <c r="W221" s="12"/>
      <c r="X221" s="12"/>
      <c r="Y221" s="12"/>
      <c r="Z221" s="12"/>
      <c r="AA221" s="12"/>
      <c r="AB221" s="12"/>
      <c r="AC221" s="12"/>
      <c r="AD221" s="12"/>
      <c r="AE221" s="12"/>
      <c r="AR221" s="223" t="s">
        <v>83</v>
      </c>
      <c r="AT221" s="224" t="s">
        <v>75</v>
      </c>
      <c r="AU221" s="224" t="s">
        <v>83</v>
      </c>
      <c r="AY221" s="223" t="s">
        <v>264</v>
      </c>
      <c r="BK221" s="225">
        <f>SUM(BK222:BK240)</f>
        <v>0</v>
      </c>
    </row>
    <row r="222" s="2" customFormat="1" ht="16.5" customHeight="1">
      <c r="A222" s="39"/>
      <c r="B222" s="40"/>
      <c r="C222" s="228" t="s">
        <v>489</v>
      </c>
      <c r="D222" s="228" t="s">
        <v>266</v>
      </c>
      <c r="E222" s="229" t="s">
        <v>2106</v>
      </c>
      <c r="F222" s="230" t="s">
        <v>2107</v>
      </c>
      <c r="G222" s="231" t="s">
        <v>1051</v>
      </c>
      <c r="H222" s="232">
        <v>1</v>
      </c>
      <c r="I222" s="233"/>
      <c r="J222" s="234">
        <f>ROUND(I222*H222,2)</f>
        <v>0</v>
      </c>
      <c r="K222" s="230" t="s">
        <v>1</v>
      </c>
      <c r="L222" s="45"/>
      <c r="M222" s="235" t="s">
        <v>1</v>
      </c>
      <c r="N222" s="236" t="s">
        <v>41</v>
      </c>
      <c r="O222" s="92"/>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271</v>
      </c>
      <c r="AT222" s="239" t="s">
        <v>266</v>
      </c>
      <c r="AU222" s="239" t="s">
        <v>85</v>
      </c>
      <c r="AY222" s="18" t="s">
        <v>264</v>
      </c>
      <c r="BE222" s="240">
        <f>IF(N222="základní",J222,0)</f>
        <v>0</v>
      </c>
      <c r="BF222" s="240">
        <f>IF(N222="snížená",J222,0)</f>
        <v>0</v>
      </c>
      <c r="BG222" s="240">
        <f>IF(N222="zákl. přenesená",J222,0)</f>
        <v>0</v>
      </c>
      <c r="BH222" s="240">
        <f>IF(N222="sníž. přenesená",J222,0)</f>
        <v>0</v>
      </c>
      <c r="BI222" s="240">
        <f>IF(N222="nulová",J222,0)</f>
        <v>0</v>
      </c>
      <c r="BJ222" s="18" t="s">
        <v>83</v>
      </c>
      <c r="BK222" s="240">
        <f>ROUND(I222*H222,2)</f>
        <v>0</v>
      </c>
      <c r="BL222" s="18" t="s">
        <v>271</v>
      </c>
      <c r="BM222" s="239" t="s">
        <v>691</v>
      </c>
    </row>
    <row r="223" s="2" customFormat="1" ht="16.5" customHeight="1">
      <c r="A223" s="39"/>
      <c r="B223" s="40"/>
      <c r="C223" s="228" t="s">
        <v>494</v>
      </c>
      <c r="D223" s="228" t="s">
        <v>266</v>
      </c>
      <c r="E223" s="229" t="s">
        <v>2108</v>
      </c>
      <c r="F223" s="230" t="s">
        <v>2109</v>
      </c>
      <c r="G223" s="231" t="s">
        <v>1051</v>
      </c>
      <c r="H223" s="232">
        <v>1</v>
      </c>
      <c r="I223" s="233"/>
      <c r="J223" s="234">
        <f>ROUND(I223*H223,2)</f>
        <v>0</v>
      </c>
      <c r="K223" s="230" t="s">
        <v>1</v>
      </c>
      <c r="L223" s="45"/>
      <c r="M223" s="235" t="s">
        <v>1</v>
      </c>
      <c r="N223" s="236" t="s">
        <v>41</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271</v>
      </c>
      <c r="AT223" s="239" t="s">
        <v>266</v>
      </c>
      <c r="AU223" s="239" t="s">
        <v>85</v>
      </c>
      <c r="AY223" s="18" t="s">
        <v>264</v>
      </c>
      <c r="BE223" s="240">
        <f>IF(N223="základní",J223,0)</f>
        <v>0</v>
      </c>
      <c r="BF223" s="240">
        <f>IF(N223="snížená",J223,0)</f>
        <v>0</v>
      </c>
      <c r="BG223" s="240">
        <f>IF(N223="zákl. přenesená",J223,0)</f>
        <v>0</v>
      </c>
      <c r="BH223" s="240">
        <f>IF(N223="sníž. přenesená",J223,0)</f>
        <v>0</v>
      </c>
      <c r="BI223" s="240">
        <f>IF(N223="nulová",J223,0)</f>
        <v>0</v>
      </c>
      <c r="BJ223" s="18" t="s">
        <v>83</v>
      </c>
      <c r="BK223" s="240">
        <f>ROUND(I223*H223,2)</f>
        <v>0</v>
      </c>
      <c r="BL223" s="18" t="s">
        <v>271</v>
      </c>
      <c r="BM223" s="239" t="s">
        <v>701</v>
      </c>
    </row>
    <row r="224" s="2" customFormat="1" ht="16.5" customHeight="1">
      <c r="A224" s="39"/>
      <c r="B224" s="40"/>
      <c r="C224" s="228" t="s">
        <v>498</v>
      </c>
      <c r="D224" s="228" t="s">
        <v>266</v>
      </c>
      <c r="E224" s="229" t="s">
        <v>2110</v>
      </c>
      <c r="F224" s="230" t="s">
        <v>2111</v>
      </c>
      <c r="G224" s="231" t="s">
        <v>1051</v>
      </c>
      <c r="H224" s="232">
        <v>1</v>
      </c>
      <c r="I224" s="233"/>
      <c r="J224" s="234">
        <f>ROUND(I224*H224,2)</f>
        <v>0</v>
      </c>
      <c r="K224" s="230" t="s">
        <v>1</v>
      </c>
      <c r="L224" s="45"/>
      <c r="M224" s="235" t="s">
        <v>1</v>
      </c>
      <c r="N224" s="236" t="s">
        <v>41</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271</v>
      </c>
      <c r="AT224" s="239" t="s">
        <v>266</v>
      </c>
      <c r="AU224" s="239" t="s">
        <v>85</v>
      </c>
      <c r="AY224" s="18" t="s">
        <v>264</v>
      </c>
      <c r="BE224" s="240">
        <f>IF(N224="základní",J224,0)</f>
        <v>0</v>
      </c>
      <c r="BF224" s="240">
        <f>IF(N224="snížená",J224,0)</f>
        <v>0</v>
      </c>
      <c r="BG224" s="240">
        <f>IF(N224="zákl. přenesená",J224,0)</f>
        <v>0</v>
      </c>
      <c r="BH224" s="240">
        <f>IF(N224="sníž. přenesená",J224,0)</f>
        <v>0</v>
      </c>
      <c r="BI224" s="240">
        <f>IF(N224="nulová",J224,0)</f>
        <v>0</v>
      </c>
      <c r="BJ224" s="18" t="s">
        <v>83</v>
      </c>
      <c r="BK224" s="240">
        <f>ROUND(I224*H224,2)</f>
        <v>0</v>
      </c>
      <c r="BL224" s="18" t="s">
        <v>271</v>
      </c>
      <c r="BM224" s="239" t="s">
        <v>710</v>
      </c>
    </row>
    <row r="225" s="2" customFormat="1" ht="16.5" customHeight="1">
      <c r="A225" s="39"/>
      <c r="B225" s="40"/>
      <c r="C225" s="228" t="s">
        <v>504</v>
      </c>
      <c r="D225" s="228" t="s">
        <v>266</v>
      </c>
      <c r="E225" s="229" t="s">
        <v>2112</v>
      </c>
      <c r="F225" s="230" t="s">
        <v>2111</v>
      </c>
      <c r="G225" s="231" t="s">
        <v>1051</v>
      </c>
      <c r="H225" s="232">
        <v>1</v>
      </c>
      <c r="I225" s="233"/>
      <c r="J225" s="234">
        <f>ROUND(I225*H225,2)</f>
        <v>0</v>
      </c>
      <c r="K225" s="230" t="s">
        <v>1</v>
      </c>
      <c r="L225" s="45"/>
      <c r="M225" s="235" t="s">
        <v>1</v>
      </c>
      <c r="N225" s="236" t="s">
        <v>41</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271</v>
      </c>
      <c r="AT225" s="239" t="s">
        <v>266</v>
      </c>
      <c r="AU225" s="239" t="s">
        <v>85</v>
      </c>
      <c r="AY225" s="18" t="s">
        <v>264</v>
      </c>
      <c r="BE225" s="240">
        <f>IF(N225="základní",J225,0)</f>
        <v>0</v>
      </c>
      <c r="BF225" s="240">
        <f>IF(N225="snížená",J225,0)</f>
        <v>0</v>
      </c>
      <c r="BG225" s="240">
        <f>IF(N225="zákl. přenesená",J225,0)</f>
        <v>0</v>
      </c>
      <c r="BH225" s="240">
        <f>IF(N225="sníž. přenesená",J225,0)</f>
        <v>0</v>
      </c>
      <c r="BI225" s="240">
        <f>IF(N225="nulová",J225,0)</f>
        <v>0</v>
      </c>
      <c r="BJ225" s="18" t="s">
        <v>83</v>
      </c>
      <c r="BK225" s="240">
        <f>ROUND(I225*H225,2)</f>
        <v>0</v>
      </c>
      <c r="BL225" s="18" t="s">
        <v>271</v>
      </c>
      <c r="BM225" s="239" t="s">
        <v>719</v>
      </c>
    </row>
    <row r="226" s="2" customFormat="1" ht="16.5" customHeight="1">
      <c r="A226" s="39"/>
      <c r="B226" s="40"/>
      <c r="C226" s="228" t="s">
        <v>509</v>
      </c>
      <c r="D226" s="228" t="s">
        <v>266</v>
      </c>
      <c r="E226" s="229" t="s">
        <v>2113</v>
      </c>
      <c r="F226" s="230" t="s">
        <v>2114</v>
      </c>
      <c r="G226" s="231" t="s">
        <v>1051</v>
      </c>
      <c r="H226" s="232">
        <v>1</v>
      </c>
      <c r="I226" s="233"/>
      <c r="J226" s="234">
        <f>ROUND(I226*H226,2)</f>
        <v>0</v>
      </c>
      <c r="K226" s="230" t="s">
        <v>1</v>
      </c>
      <c r="L226" s="45"/>
      <c r="M226" s="235" t="s">
        <v>1</v>
      </c>
      <c r="N226" s="236" t="s">
        <v>41</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271</v>
      </c>
      <c r="AT226" s="239" t="s">
        <v>266</v>
      </c>
      <c r="AU226" s="239" t="s">
        <v>85</v>
      </c>
      <c r="AY226" s="18" t="s">
        <v>264</v>
      </c>
      <c r="BE226" s="240">
        <f>IF(N226="základní",J226,0)</f>
        <v>0</v>
      </c>
      <c r="BF226" s="240">
        <f>IF(N226="snížená",J226,0)</f>
        <v>0</v>
      </c>
      <c r="BG226" s="240">
        <f>IF(N226="zákl. přenesená",J226,0)</f>
        <v>0</v>
      </c>
      <c r="BH226" s="240">
        <f>IF(N226="sníž. přenesená",J226,0)</f>
        <v>0</v>
      </c>
      <c r="BI226" s="240">
        <f>IF(N226="nulová",J226,0)</f>
        <v>0</v>
      </c>
      <c r="BJ226" s="18" t="s">
        <v>83</v>
      </c>
      <c r="BK226" s="240">
        <f>ROUND(I226*H226,2)</f>
        <v>0</v>
      </c>
      <c r="BL226" s="18" t="s">
        <v>271</v>
      </c>
      <c r="BM226" s="239" t="s">
        <v>728</v>
      </c>
    </row>
    <row r="227" s="2" customFormat="1" ht="16.5" customHeight="1">
      <c r="A227" s="39"/>
      <c r="B227" s="40"/>
      <c r="C227" s="228" t="s">
        <v>515</v>
      </c>
      <c r="D227" s="228" t="s">
        <v>266</v>
      </c>
      <c r="E227" s="229" t="s">
        <v>2115</v>
      </c>
      <c r="F227" s="230" t="s">
        <v>2114</v>
      </c>
      <c r="G227" s="231" t="s">
        <v>1051</v>
      </c>
      <c r="H227" s="232">
        <v>1</v>
      </c>
      <c r="I227" s="233"/>
      <c r="J227" s="234">
        <f>ROUND(I227*H227,2)</f>
        <v>0</v>
      </c>
      <c r="K227" s="230" t="s">
        <v>1</v>
      </c>
      <c r="L227" s="45"/>
      <c r="M227" s="235" t="s">
        <v>1</v>
      </c>
      <c r="N227" s="236" t="s">
        <v>41</v>
      </c>
      <c r="O227" s="92"/>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271</v>
      </c>
      <c r="AT227" s="239" t="s">
        <v>266</v>
      </c>
      <c r="AU227" s="239" t="s">
        <v>85</v>
      </c>
      <c r="AY227" s="18" t="s">
        <v>264</v>
      </c>
      <c r="BE227" s="240">
        <f>IF(N227="základní",J227,0)</f>
        <v>0</v>
      </c>
      <c r="BF227" s="240">
        <f>IF(N227="snížená",J227,0)</f>
        <v>0</v>
      </c>
      <c r="BG227" s="240">
        <f>IF(N227="zákl. přenesená",J227,0)</f>
        <v>0</v>
      </c>
      <c r="BH227" s="240">
        <f>IF(N227="sníž. přenesená",J227,0)</f>
        <v>0</v>
      </c>
      <c r="BI227" s="240">
        <f>IF(N227="nulová",J227,0)</f>
        <v>0</v>
      </c>
      <c r="BJ227" s="18" t="s">
        <v>83</v>
      </c>
      <c r="BK227" s="240">
        <f>ROUND(I227*H227,2)</f>
        <v>0</v>
      </c>
      <c r="BL227" s="18" t="s">
        <v>271</v>
      </c>
      <c r="BM227" s="239" t="s">
        <v>740</v>
      </c>
    </row>
    <row r="228" s="2" customFormat="1" ht="16.5" customHeight="1">
      <c r="A228" s="39"/>
      <c r="B228" s="40"/>
      <c r="C228" s="228" t="s">
        <v>519</v>
      </c>
      <c r="D228" s="228" t="s">
        <v>266</v>
      </c>
      <c r="E228" s="229" t="s">
        <v>2116</v>
      </c>
      <c r="F228" s="230" t="s">
        <v>2117</v>
      </c>
      <c r="G228" s="231" t="s">
        <v>1051</v>
      </c>
      <c r="H228" s="232">
        <v>6</v>
      </c>
      <c r="I228" s="233"/>
      <c r="J228" s="234">
        <f>ROUND(I228*H228,2)</f>
        <v>0</v>
      </c>
      <c r="K228" s="230" t="s">
        <v>1</v>
      </c>
      <c r="L228" s="45"/>
      <c r="M228" s="235" t="s">
        <v>1</v>
      </c>
      <c r="N228" s="236" t="s">
        <v>41</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271</v>
      </c>
      <c r="AT228" s="239" t="s">
        <v>266</v>
      </c>
      <c r="AU228" s="239" t="s">
        <v>85</v>
      </c>
      <c r="AY228" s="18" t="s">
        <v>264</v>
      </c>
      <c r="BE228" s="240">
        <f>IF(N228="základní",J228,0)</f>
        <v>0</v>
      </c>
      <c r="BF228" s="240">
        <f>IF(N228="snížená",J228,0)</f>
        <v>0</v>
      </c>
      <c r="BG228" s="240">
        <f>IF(N228="zákl. přenesená",J228,0)</f>
        <v>0</v>
      </c>
      <c r="BH228" s="240">
        <f>IF(N228="sníž. přenesená",J228,0)</f>
        <v>0</v>
      </c>
      <c r="BI228" s="240">
        <f>IF(N228="nulová",J228,0)</f>
        <v>0</v>
      </c>
      <c r="BJ228" s="18" t="s">
        <v>83</v>
      </c>
      <c r="BK228" s="240">
        <f>ROUND(I228*H228,2)</f>
        <v>0</v>
      </c>
      <c r="BL228" s="18" t="s">
        <v>271</v>
      </c>
      <c r="BM228" s="239" t="s">
        <v>749</v>
      </c>
    </row>
    <row r="229" s="2" customFormat="1" ht="16.5" customHeight="1">
      <c r="A229" s="39"/>
      <c r="B229" s="40"/>
      <c r="C229" s="228" t="s">
        <v>523</v>
      </c>
      <c r="D229" s="228" t="s">
        <v>266</v>
      </c>
      <c r="E229" s="229" t="s">
        <v>2118</v>
      </c>
      <c r="F229" s="230" t="s">
        <v>2119</v>
      </c>
      <c r="G229" s="231" t="s">
        <v>1051</v>
      </c>
      <c r="H229" s="232">
        <v>1</v>
      </c>
      <c r="I229" s="233"/>
      <c r="J229" s="234">
        <f>ROUND(I229*H229,2)</f>
        <v>0</v>
      </c>
      <c r="K229" s="230" t="s">
        <v>1</v>
      </c>
      <c r="L229" s="45"/>
      <c r="M229" s="235" t="s">
        <v>1</v>
      </c>
      <c r="N229" s="236" t="s">
        <v>41</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271</v>
      </c>
      <c r="AT229" s="239" t="s">
        <v>266</v>
      </c>
      <c r="AU229" s="239" t="s">
        <v>85</v>
      </c>
      <c r="AY229" s="18" t="s">
        <v>264</v>
      </c>
      <c r="BE229" s="240">
        <f>IF(N229="základní",J229,0)</f>
        <v>0</v>
      </c>
      <c r="BF229" s="240">
        <f>IF(N229="snížená",J229,0)</f>
        <v>0</v>
      </c>
      <c r="BG229" s="240">
        <f>IF(N229="zákl. přenesená",J229,0)</f>
        <v>0</v>
      </c>
      <c r="BH229" s="240">
        <f>IF(N229="sníž. přenesená",J229,0)</f>
        <v>0</v>
      </c>
      <c r="BI229" s="240">
        <f>IF(N229="nulová",J229,0)</f>
        <v>0</v>
      </c>
      <c r="BJ229" s="18" t="s">
        <v>83</v>
      </c>
      <c r="BK229" s="240">
        <f>ROUND(I229*H229,2)</f>
        <v>0</v>
      </c>
      <c r="BL229" s="18" t="s">
        <v>271</v>
      </c>
      <c r="BM229" s="239" t="s">
        <v>757</v>
      </c>
    </row>
    <row r="230" s="2" customFormat="1" ht="16.5" customHeight="1">
      <c r="A230" s="39"/>
      <c r="B230" s="40"/>
      <c r="C230" s="228" t="s">
        <v>527</v>
      </c>
      <c r="D230" s="228" t="s">
        <v>266</v>
      </c>
      <c r="E230" s="229" t="s">
        <v>2120</v>
      </c>
      <c r="F230" s="230" t="s">
        <v>2121</v>
      </c>
      <c r="G230" s="231" t="s">
        <v>1051</v>
      </c>
      <c r="H230" s="232">
        <v>1</v>
      </c>
      <c r="I230" s="233"/>
      <c r="J230" s="234">
        <f>ROUND(I230*H230,2)</f>
        <v>0</v>
      </c>
      <c r="K230" s="230" t="s">
        <v>1</v>
      </c>
      <c r="L230" s="45"/>
      <c r="M230" s="235" t="s">
        <v>1</v>
      </c>
      <c r="N230" s="236" t="s">
        <v>41</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271</v>
      </c>
      <c r="AT230" s="239" t="s">
        <v>266</v>
      </c>
      <c r="AU230" s="239" t="s">
        <v>85</v>
      </c>
      <c r="AY230" s="18" t="s">
        <v>264</v>
      </c>
      <c r="BE230" s="240">
        <f>IF(N230="základní",J230,0)</f>
        <v>0</v>
      </c>
      <c r="BF230" s="240">
        <f>IF(N230="snížená",J230,0)</f>
        <v>0</v>
      </c>
      <c r="BG230" s="240">
        <f>IF(N230="zákl. přenesená",J230,0)</f>
        <v>0</v>
      </c>
      <c r="BH230" s="240">
        <f>IF(N230="sníž. přenesená",J230,0)</f>
        <v>0</v>
      </c>
      <c r="BI230" s="240">
        <f>IF(N230="nulová",J230,0)</f>
        <v>0</v>
      </c>
      <c r="BJ230" s="18" t="s">
        <v>83</v>
      </c>
      <c r="BK230" s="240">
        <f>ROUND(I230*H230,2)</f>
        <v>0</v>
      </c>
      <c r="BL230" s="18" t="s">
        <v>271</v>
      </c>
      <c r="BM230" s="239" t="s">
        <v>765</v>
      </c>
    </row>
    <row r="231" s="2" customFormat="1" ht="16.5" customHeight="1">
      <c r="A231" s="39"/>
      <c r="B231" s="40"/>
      <c r="C231" s="228" t="s">
        <v>532</v>
      </c>
      <c r="D231" s="228" t="s">
        <v>266</v>
      </c>
      <c r="E231" s="229" t="s">
        <v>2122</v>
      </c>
      <c r="F231" s="230" t="s">
        <v>2123</v>
      </c>
      <c r="G231" s="231" t="s">
        <v>1051</v>
      </c>
      <c r="H231" s="232">
        <v>1</v>
      </c>
      <c r="I231" s="233"/>
      <c r="J231" s="234">
        <f>ROUND(I231*H231,2)</f>
        <v>0</v>
      </c>
      <c r="K231" s="230" t="s">
        <v>1</v>
      </c>
      <c r="L231" s="45"/>
      <c r="M231" s="235" t="s">
        <v>1</v>
      </c>
      <c r="N231" s="236" t="s">
        <v>41</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271</v>
      </c>
      <c r="AT231" s="239" t="s">
        <v>266</v>
      </c>
      <c r="AU231" s="239" t="s">
        <v>85</v>
      </c>
      <c r="AY231" s="18" t="s">
        <v>264</v>
      </c>
      <c r="BE231" s="240">
        <f>IF(N231="základní",J231,0)</f>
        <v>0</v>
      </c>
      <c r="BF231" s="240">
        <f>IF(N231="snížená",J231,0)</f>
        <v>0</v>
      </c>
      <c r="BG231" s="240">
        <f>IF(N231="zákl. přenesená",J231,0)</f>
        <v>0</v>
      </c>
      <c r="BH231" s="240">
        <f>IF(N231="sníž. přenesená",J231,0)</f>
        <v>0</v>
      </c>
      <c r="BI231" s="240">
        <f>IF(N231="nulová",J231,0)</f>
        <v>0</v>
      </c>
      <c r="BJ231" s="18" t="s">
        <v>83</v>
      </c>
      <c r="BK231" s="240">
        <f>ROUND(I231*H231,2)</f>
        <v>0</v>
      </c>
      <c r="BL231" s="18" t="s">
        <v>271</v>
      </c>
      <c r="BM231" s="239" t="s">
        <v>774</v>
      </c>
    </row>
    <row r="232" s="2" customFormat="1" ht="16.5" customHeight="1">
      <c r="A232" s="39"/>
      <c r="B232" s="40"/>
      <c r="C232" s="228" t="s">
        <v>538</v>
      </c>
      <c r="D232" s="228" t="s">
        <v>266</v>
      </c>
      <c r="E232" s="229" t="s">
        <v>2124</v>
      </c>
      <c r="F232" s="230" t="s">
        <v>2125</v>
      </c>
      <c r="G232" s="231" t="s">
        <v>1051</v>
      </c>
      <c r="H232" s="232">
        <v>2</v>
      </c>
      <c r="I232" s="233"/>
      <c r="J232" s="234">
        <f>ROUND(I232*H232,2)</f>
        <v>0</v>
      </c>
      <c r="K232" s="230" t="s">
        <v>1</v>
      </c>
      <c r="L232" s="45"/>
      <c r="M232" s="235" t="s">
        <v>1</v>
      </c>
      <c r="N232" s="236" t="s">
        <v>41</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271</v>
      </c>
      <c r="AT232" s="239" t="s">
        <v>266</v>
      </c>
      <c r="AU232" s="239" t="s">
        <v>85</v>
      </c>
      <c r="AY232" s="18" t="s">
        <v>264</v>
      </c>
      <c r="BE232" s="240">
        <f>IF(N232="základní",J232,0)</f>
        <v>0</v>
      </c>
      <c r="BF232" s="240">
        <f>IF(N232="snížená",J232,0)</f>
        <v>0</v>
      </c>
      <c r="BG232" s="240">
        <f>IF(N232="zákl. přenesená",J232,0)</f>
        <v>0</v>
      </c>
      <c r="BH232" s="240">
        <f>IF(N232="sníž. přenesená",J232,0)</f>
        <v>0</v>
      </c>
      <c r="BI232" s="240">
        <f>IF(N232="nulová",J232,0)</f>
        <v>0</v>
      </c>
      <c r="BJ232" s="18" t="s">
        <v>83</v>
      </c>
      <c r="BK232" s="240">
        <f>ROUND(I232*H232,2)</f>
        <v>0</v>
      </c>
      <c r="BL232" s="18" t="s">
        <v>271</v>
      </c>
      <c r="BM232" s="239" t="s">
        <v>783</v>
      </c>
    </row>
    <row r="233" s="2" customFormat="1" ht="16.5" customHeight="1">
      <c r="A233" s="39"/>
      <c r="B233" s="40"/>
      <c r="C233" s="228" t="s">
        <v>542</v>
      </c>
      <c r="D233" s="228" t="s">
        <v>266</v>
      </c>
      <c r="E233" s="229" t="s">
        <v>2126</v>
      </c>
      <c r="F233" s="230" t="s">
        <v>2127</v>
      </c>
      <c r="G233" s="231" t="s">
        <v>1051</v>
      </c>
      <c r="H233" s="232">
        <v>6</v>
      </c>
      <c r="I233" s="233"/>
      <c r="J233" s="234">
        <f>ROUND(I233*H233,2)</f>
        <v>0</v>
      </c>
      <c r="K233" s="230" t="s">
        <v>1</v>
      </c>
      <c r="L233" s="45"/>
      <c r="M233" s="235" t="s">
        <v>1</v>
      </c>
      <c r="N233" s="236" t="s">
        <v>41</v>
      </c>
      <c r="O233" s="92"/>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271</v>
      </c>
      <c r="AT233" s="239" t="s">
        <v>266</v>
      </c>
      <c r="AU233" s="239" t="s">
        <v>85</v>
      </c>
      <c r="AY233" s="18" t="s">
        <v>264</v>
      </c>
      <c r="BE233" s="240">
        <f>IF(N233="základní",J233,0)</f>
        <v>0</v>
      </c>
      <c r="BF233" s="240">
        <f>IF(N233="snížená",J233,0)</f>
        <v>0</v>
      </c>
      <c r="BG233" s="240">
        <f>IF(N233="zákl. přenesená",J233,0)</f>
        <v>0</v>
      </c>
      <c r="BH233" s="240">
        <f>IF(N233="sníž. přenesená",J233,0)</f>
        <v>0</v>
      </c>
      <c r="BI233" s="240">
        <f>IF(N233="nulová",J233,0)</f>
        <v>0</v>
      </c>
      <c r="BJ233" s="18" t="s">
        <v>83</v>
      </c>
      <c r="BK233" s="240">
        <f>ROUND(I233*H233,2)</f>
        <v>0</v>
      </c>
      <c r="BL233" s="18" t="s">
        <v>271</v>
      </c>
      <c r="BM233" s="239" t="s">
        <v>796</v>
      </c>
    </row>
    <row r="234" s="2" customFormat="1" ht="16.5" customHeight="1">
      <c r="A234" s="39"/>
      <c r="B234" s="40"/>
      <c r="C234" s="228" t="s">
        <v>546</v>
      </c>
      <c r="D234" s="228" t="s">
        <v>266</v>
      </c>
      <c r="E234" s="229" t="s">
        <v>2128</v>
      </c>
      <c r="F234" s="230" t="s">
        <v>2129</v>
      </c>
      <c r="G234" s="231" t="s">
        <v>1035</v>
      </c>
      <c r="H234" s="232">
        <v>80</v>
      </c>
      <c r="I234" s="233"/>
      <c r="J234" s="234">
        <f>ROUND(I234*H234,2)</f>
        <v>0</v>
      </c>
      <c r="K234" s="230" t="s">
        <v>1</v>
      </c>
      <c r="L234" s="45"/>
      <c r="M234" s="235" t="s">
        <v>1</v>
      </c>
      <c r="N234" s="236" t="s">
        <v>41</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271</v>
      </c>
      <c r="AT234" s="239" t="s">
        <v>266</v>
      </c>
      <c r="AU234" s="239" t="s">
        <v>85</v>
      </c>
      <c r="AY234" s="18" t="s">
        <v>264</v>
      </c>
      <c r="BE234" s="240">
        <f>IF(N234="základní",J234,0)</f>
        <v>0</v>
      </c>
      <c r="BF234" s="240">
        <f>IF(N234="snížená",J234,0)</f>
        <v>0</v>
      </c>
      <c r="BG234" s="240">
        <f>IF(N234="zákl. přenesená",J234,0)</f>
        <v>0</v>
      </c>
      <c r="BH234" s="240">
        <f>IF(N234="sníž. přenesená",J234,0)</f>
        <v>0</v>
      </c>
      <c r="BI234" s="240">
        <f>IF(N234="nulová",J234,0)</f>
        <v>0</v>
      </c>
      <c r="BJ234" s="18" t="s">
        <v>83</v>
      </c>
      <c r="BK234" s="240">
        <f>ROUND(I234*H234,2)</f>
        <v>0</v>
      </c>
      <c r="BL234" s="18" t="s">
        <v>271</v>
      </c>
      <c r="BM234" s="239" t="s">
        <v>805</v>
      </c>
    </row>
    <row r="235" s="2" customFormat="1" ht="16.5" customHeight="1">
      <c r="A235" s="39"/>
      <c r="B235" s="40"/>
      <c r="C235" s="228" t="s">
        <v>550</v>
      </c>
      <c r="D235" s="228" t="s">
        <v>266</v>
      </c>
      <c r="E235" s="229" t="s">
        <v>2130</v>
      </c>
      <c r="F235" s="230" t="s">
        <v>2131</v>
      </c>
      <c r="G235" s="231" t="s">
        <v>1051</v>
      </c>
      <c r="H235" s="232">
        <v>6</v>
      </c>
      <c r="I235" s="233"/>
      <c r="J235" s="234">
        <f>ROUND(I235*H235,2)</f>
        <v>0</v>
      </c>
      <c r="K235" s="230" t="s">
        <v>1</v>
      </c>
      <c r="L235" s="45"/>
      <c r="M235" s="235" t="s">
        <v>1</v>
      </c>
      <c r="N235" s="236" t="s">
        <v>41</v>
      </c>
      <c r="O235" s="92"/>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271</v>
      </c>
      <c r="AT235" s="239" t="s">
        <v>266</v>
      </c>
      <c r="AU235" s="239" t="s">
        <v>85</v>
      </c>
      <c r="AY235" s="18" t="s">
        <v>264</v>
      </c>
      <c r="BE235" s="240">
        <f>IF(N235="základní",J235,0)</f>
        <v>0</v>
      </c>
      <c r="BF235" s="240">
        <f>IF(N235="snížená",J235,0)</f>
        <v>0</v>
      </c>
      <c r="BG235" s="240">
        <f>IF(N235="zákl. přenesená",J235,0)</f>
        <v>0</v>
      </c>
      <c r="BH235" s="240">
        <f>IF(N235="sníž. přenesená",J235,0)</f>
        <v>0</v>
      </c>
      <c r="BI235" s="240">
        <f>IF(N235="nulová",J235,0)</f>
        <v>0</v>
      </c>
      <c r="BJ235" s="18" t="s">
        <v>83</v>
      </c>
      <c r="BK235" s="240">
        <f>ROUND(I235*H235,2)</f>
        <v>0</v>
      </c>
      <c r="BL235" s="18" t="s">
        <v>271</v>
      </c>
      <c r="BM235" s="239" t="s">
        <v>815</v>
      </c>
    </row>
    <row r="236" s="2" customFormat="1" ht="16.5" customHeight="1">
      <c r="A236" s="39"/>
      <c r="B236" s="40"/>
      <c r="C236" s="228" t="s">
        <v>556</v>
      </c>
      <c r="D236" s="228" t="s">
        <v>266</v>
      </c>
      <c r="E236" s="229" t="s">
        <v>2132</v>
      </c>
      <c r="F236" s="230" t="s">
        <v>2133</v>
      </c>
      <c r="G236" s="231" t="s">
        <v>1051</v>
      </c>
      <c r="H236" s="232">
        <v>1</v>
      </c>
      <c r="I236" s="233"/>
      <c r="J236" s="234">
        <f>ROUND(I236*H236,2)</f>
        <v>0</v>
      </c>
      <c r="K236" s="230" t="s">
        <v>1</v>
      </c>
      <c r="L236" s="45"/>
      <c r="M236" s="235" t="s">
        <v>1</v>
      </c>
      <c r="N236" s="236" t="s">
        <v>41</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271</v>
      </c>
      <c r="AT236" s="239" t="s">
        <v>266</v>
      </c>
      <c r="AU236" s="239" t="s">
        <v>85</v>
      </c>
      <c r="AY236" s="18" t="s">
        <v>264</v>
      </c>
      <c r="BE236" s="240">
        <f>IF(N236="základní",J236,0)</f>
        <v>0</v>
      </c>
      <c r="BF236" s="240">
        <f>IF(N236="snížená",J236,0)</f>
        <v>0</v>
      </c>
      <c r="BG236" s="240">
        <f>IF(N236="zákl. přenesená",J236,0)</f>
        <v>0</v>
      </c>
      <c r="BH236" s="240">
        <f>IF(N236="sníž. přenesená",J236,0)</f>
        <v>0</v>
      </c>
      <c r="BI236" s="240">
        <f>IF(N236="nulová",J236,0)</f>
        <v>0</v>
      </c>
      <c r="BJ236" s="18" t="s">
        <v>83</v>
      </c>
      <c r="BK236" s="240">
        <f>ROUND(I236*H236,2)</f>
        <v>0</v>
      </c>
      <c r="BL236" s="18" t="s">
        <v>271</v>
      </c>
      <c r="BM236" s="239" t="s">
        <v>823</v>
      </c>
    </row>
    <row r="237" s="2" customFormat="1" ht="16.5" customHeight="1">
      <c r="A237" s="39"/>
      <c r="B237" s="40"/>
      <c r="C237" s="228" t="s">
        <v>560</v>
      </c>
      <c r="D237" s="228" t="s">
        <v>266</v>
      </c>
      <c r="E237" s="229" t="s">
        <v>2134</v>
      </c>
      <c r="F237" s="230" t="s">
        <v>2135</v>
      </c>
      <c r="G237" s="231" t="s">
        <v>1101</v>
      </c>
      <c r="H237" s="232">
        <v>2</v>
      </c>
      <c r="I237" s="233"/>
      <c r="J237" s="234">
        <f>ROUND(I237*H237,2)</f>
        <v>0</v>
      </c>
      <c r="K237" s="230" t="s">
        <v>1</v>
      </c>
      <c r="L237" s="45"/>
      <c r="M237" s="235" t="s">
        <v>1</v>
      </c>
      <c r="N237" s="236" t="s">
        <v>41</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271</v>
      </c>
      <c r="AT237" s="239" t="s">
        <v>266</v>
      </c>
      <c r="AU237" s="239" t="s">
        <v>85</v>
      </c>
      <c r="AY237" s="18" t="s">
        <v>264</v>
      </c>
      <c r="BE237" s="240">
        <f>IF(N237="základní",J237,0)</f>
        <v>0</v>
      </c>
      <c r="BF237" s="240">
        <f>IF(N237="snížená",J237,0)</f>
        <v>0</v>
      </c>
      <c r="BG237" s="240">
        <f>IF(N237="zákl. přenesená",J237,0)</f>
        <v>0</v>
      </c>
      <c r="BH237" s="240">
        <f>IF(N237="sníž. přenesená",J237,0)</f>
        <v>0</v>
      </c>
      <c r="BI237" s="240">
        <f>IF(N237="nulová",J237,0)</f>
        <v>0</v>
      </c>
      <c r="BJ237" s="18" t="s">
        <v>83</v>
      </c>
      <c r="BK237" s="240">
        <f>ROUND(I237*H237,2)</f>
        <v>0</v>
      </c>
      <c r="BL237" s="18" t="s">
        <v>271</v>
      </c>
      <c r="BM237" s="239" t="s">
        <v>832</v>
      </c>
    </row>
    <row r="238" s="2" customFormat="1" ht="16.5" customHeight="1">
      <c r="A238" s="39"/>
      <c r="B238" s="40"/>
      <c r="C238" s="228" t="s">
        <v>564</v>
      </c>
      <c r="D238" s="228" t="s">
        <v>266</v>
      </c>
      <c r="E238" s="229" t="s">
        <v>2136</v>
      </c>
      <c r="F238" s="230" t="s">
        <v>2137</v>
      </c>
      <c r="G238" s="231" t="s">
        <v>1051</v>
      </c>
      <c r="H238" s="232">
        <v>1</v>
      </c>
      <c r="I238" s="233"/>
      <c r="J238" s="234">
        <f>ROUND(I238*H238,2)</f>
        <v>0</v>
      </c>
      <c r="K238" s="230" t="s">
        <v>1</v>
      </c>
      <c r="L238" s="45"/>
      <c r="M238" s="235" t="s">
        <v>1</v>
      </c>
      <c r="N238" s="236" t="s">
        <v>41</v>
      </c>
      <c r="O238" s="92"/>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271</v>
      </c>
      <c r="AT238" s="239" t="s">
        <v>266</v>
      </c>
      <c r="AU238" s="239" t="s">
        <v>85</v>
      </c>
      <c r="AY238" s="18" t="s">
        <v>264</v>
      </c>
      <c r="BE238" s="240">
        <f>IF(N238="základní",J238,0)</f>
        <v>0</v>
      </c>
      <c r="BF238" s="240">
        <f>IF(N238="snížená",J238,0)</f>
        <v>0</v>
      </c>
      <c r="BG238" s="240">
        <f>IF(N238="zákl. přenesená",J238,0)</f>
        <v>0</v>
      </c>
      <c r="BH238" s="240">
        <f>IF(N238="sníž. přenesená",J238,0)</f>
        <v>0</v>
      </c>
      <c r="BI238" s="240">
        <f>IF(N238="nulová",J238,0)</f>
        <v>0</v>
      </c>
      <c r="BJ238" s="18" t="s">
        <v>83</v>
      </c>
      <c r="BK238" s="240">
        <f>ROUND(I238*H238,2)</f>
        <v>0</v>
      </c>
      <c r="BL238" s="18" t="s">
        <v>271</v>
      </c>
      <c r="BM238" s="239" t="s">
        <v>839</v>
      </c>
    </row>
    <row r="239" s="2" customFormat="1" ht="16.5" customHeight="1">
      <c r="A239" s="39"/>
      <c r="B239" s="40"/>
      <c r="C239" s="228" t="s">
        <v>568</v>
      </c>
      <c r="D239" s="228" t="s">
        <v>266</v>
      </c>
      <c r="E239" s="229" t="s">
        <v>2138</v>
      </c>
      <c r="F239" s="230" t="s">
        <v>2139</v>
      </c>
      <c r="G239" s="231" t="s">
        <v>1051</v>
      </c>
      <c r="H239" s="232">
        <v>1</v>
      </c>
      <c r="I239" s="233"/>
      <c r="J239" s="234">
        <f>ROUND(I239*H239,2)</f>
        <v>0</v>
      </c>
      <c r="K239" s="230" t="s">
        <v>1</v>
      </c>
      <c r="L239" s="45"/>
      <c r="M239" s="235" t="s">
        <v>1</v>
      </c>
      <c r="N239" s="236" t="s">
        <v>41</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271</v>
      </c>
      <c r="AT239" s="239" t="s">
        <v>266</v>
      </c>
      <c r="AU239" s="239" t="s">
        <v>85</v>
      </c>
      <c r="AY239" s="18" t="s">
        <v>264</v>
      </c>
      <c r="BE239" s="240">
        <f>IF(N239="základní",J239,0)</f>
        <v>0</v>
      </c>
      <c r="BF239" s="240">
        <f>IF(N239="snížená",J239,0)</f>
        <v>0</v>
      </c>
      <c r="BG239" s="240">
        <f>IF(N239="zákl. přenesená",J239,0)</f>
        <v>0</v>
      </c>
      <c r="BH239" s="240">
        <f>IF(N239="sníž. přenesená",J239,0)</f>
        <v>0</v>
      </c>
      <c r="BI239" s="240">
        <f>IF(N239="nulová",J239,0)</f>
        <v>0</v>
      </c>
      <c r="BJ239" s="18" t="s">
        <v>83</v>
      </c>
      <c r="BK239" s="240">
        <f>ROUND(I239*H239,2)</f>
        <v>0</v>
      </c>
      <c r="BL239" s="18" t="s">
        <v>271</v>
      </c>
      <c r="BM239" s="239" t="s">
        <v>848</v>
      </c>
    </row>
    <row r="240" s="2" customFormat="1" ht="16.5" customHeight="1">
      <c r="A240" s="39"/>
      <c r="B240" s="40"/>
      <c r="C240" s="228" t="s">
        <v>575</v>
      </c>
      <c r="D240" s="228" t="s">
        <v>266</v>
      </c>
      <c r="E240" s="229" t="s">
        <v>2140</v>
      </c>
      <c r="F240" s="230" t="s">
        <v>2141</v>
      </c>
      <c r="G240" s="231" t="s">
        <v>1051</v>
      </c>
      <c r="H240" s="232">
        <v>1</v>
      </c>
      <c r="I240" s="233"/>
      <c r="J240" s="234">
        <f>ROUND(I240*H240,2)</f>
        <v>0</v>
      </c>
      <c r="K240" s="230" t="s">
        <v>1</v>
      </c>
      <c r="L240" s="45"/>
      <c r="M240" s="235" t="s">
        <v>1</v>
      </c>
      <c r="N240" s="236" t="s">
        <v>41</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271</v>
      </c>
      <c r="AT240" s="239" t="s">
        <v>266</v>
      </c>
      <c r="AU240" s="239" t="s">
        <v>85</v>
      </c>
      <c r="AY240" s="18" t="s">
        <v>264</v>
      </c>
      <c r="BE240" s="240">
        <f>IF(N240="základní",J240,0)</f>
        <v>0</v>
      </c>
      <c r="BF240" s="240">
        <f>IF(N240="snížená",J240,0)</f>
        <v>0</v>
      </c>
      <c r="BG240" s="240">
        <f>IF(N240="zákl. přenesená",J240,0)</f>
        <v>0</v>
      </c>
      <c r="BH240" s="240">
        <f>IF(N240="sníž. přenesená",J240,0)</f>
        <v>0</v>
      </c>
      <c r="BI240" s="240">
        <f>IF(N240="nulová",J240,0)</f>
        <v>0</v>
      </c>
      <c r="BJ240" s="18" t="s">
        <v>83</v>
      </c>
      <c r="BK240" s="240">
        <f>ROUND(I240*H240,2)</f>
        <v>0</v>
      </c>
      <c r="BL240" s="18" t="s">
        <v>271</v>
      </c>
      <c r="BM240" s="239" t="s">
        <v>859</v>
      </c>
    </row>
    <row r="241" s="12" customFormat="1" ht="22.8" customHeight="1">
      <c r="A241" s="12"/>
      <c r="B241" s="212"/>
      <c r="C241" s="213"/>
      <c r="D241" s="214" t="s">
        <v>75</v>
      </c>
      <c r="E241" s="226" t="s">
        <v>2084</v>
      </c>
      <c r="F241" s="226" t="s">
        <v>2085</v>
      </c>
      <c r="G241" s="213"/>
      <c r="H241" s="213"/>
      <c r="I241" s="216"/>
      <c r="J241" s="227">
        <f>BK241</f>
        <v>0</v>
      </c>
      <c r="K241" s="213"/>
      <c r="L241" s="218"/>
      <c r="M241" s="219"/>
      <c r="N241" s="220"/>
      <c r="O241" s="220"/>
      <c r="P241" s="221">
        <f>P242</f>
        <v>0</v>
      </c>
      <c r="Q241" s="220"/>
      <c r="R241" s="221">
        <f>R242</f>
        <v>0</v>
      </c>
      <c r="S241" s="220"/>
      <c r="T241" s="222">
        <f>T242</f>
        <v>0</v>
      </c>
      <c r="U241" s="12"/>
      <c r="V241" s="12"/>
      <c r="W241" s="12"/>
      <c r="X241" s="12"/>
      <c r="Y241" s="12"/>
      <c r="Z241" s="12"/>
      <c r="AA241" s="12"/>
      <c r="AB241" s="12"/>
      <c r="AC241" s="12"/>
      <c r="AD241" s="12"/>
      <c r="AE241" s="12"/>
      <c r="AR241" s="223" t="s">
        <v>83</v>
      </c>
      <c r="AT241" s="224" t="s">
        <v>75</v>
      </c>
      <c r="AU241" s="224" t="s">
        <v>83</v>
      </c>
      <c r="AY241" s="223" t="s">
        <v>264</v>
      </c>
      <c r="BK241" s="225">
        <f>BK242</f>
        <v>0</v>
      </c>
    </row>
    <row r="242" s="2" customFormat="1" ht="16.5" customHeight="1">
      <c r="A242" s="39"/>
      <c r="B242" s="40"/>
      <c r="C242" s="228" t="s">
        <v>580</v>
      </c>
      <c r="D242" s="228" t="s">
        <v>266</v>
      </c>
      <c r="E242" s="229" t="s">
        <v>2086</v>
      </c>
      <c r="F242" s="230" t="s">
        <v>2087</v>
      </c>
      <c r="G242" s="231" t="s">
        <v>1051</v>
      </c>
      <c r="H242" s="232">
        <v>6</v>
      </c>
      <c r="I242" s="233"/>
      <c r="J242" s="234">
        <f>ROUND(I242*H242,2)</f>
        <v>0</v>
      </c>
      <c r="K242" s="230" t="s">
        <v>1</v>
      </c>
      <c r="L242" s="45"/>
      <c r="M242" s="235" t="s">
        <v>1</v>
      </c>
      <c r="N242" s="236" t="s">
        <v>41</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271</v>
      </c>
      <c r="AT242" s="239" t="s">
        <v>266</v>
      </c>
      <c r="AU242" s="239" t="s">
        <v>85</v>
      </c>
      <c r="AY242" s="18" t="s">
        <v>264</v>
      </c>
      <c r="BE242" s="240">
        <f>IF(N242="základní",J242,0)</f>
        <v>0</v>
      </c>
      <c r="BF242" s="240">
        <f>IF(N242="snížená",J242,0)</f>
        <v>0</v>
      </c>
      <c r="BG242" s="240">
        <f>IF(N242="zákl. přenesená",J242,0)</f>
        <v>0</v>
      </c>
      <c r="BH242" s="240">
        <f>IF(N242="sníž. přenesená",J242,0)</f>
        <v>0</v>
      </c>
      <c r="BI242" s="240">
        <f>IF(N242="nulová",J242,0)</f>
        <v>0</v>
      </c>
      <c r="BJ242" s="18" t="s">
        <v>83</v>
      </c>
      <c r="BK242" s="240">
        <f>ROUND(I242*H242,2)</f>
        <v>0</v>
      </c>
      <c r="BL242" s="18" t="s">
        <v>271</v>
      </c>
      <c r="BM242" s="239" t="s">
        <v>866</v>
      </c>
    </row>
    <row r="243" s="12" customFormat="1" ht="22.8" customHeight="1">
      <c r="A243" s="12"/>
      <c r="B243" s="212"/>
      <c r="C243" s="213"/>
      <c r="D243" s="214" t="s">
        <v>75</v>
      </c>
      <c r="E243" s="226" t="s">
        <v>2088</v>
      </c>
      <c r="F243" s="226" t="s">
        <v>2089</v>
      </c>
      <c r="G243" s="213"/>
      <c r="H243" s="213"/>
      <c r="I243" s="216"/>
      <c r="J243" s="227">
        <f>BK243</f>
        <v>0</v>
      </c>
      <c r="K243" s="213"/>
      <c r="L243" s="218"/>
      <c r="M243" s="219"/>
      <c r="N243" s="220"/>
      <c r="O243" s="220"/>
      <c r="P243" s="221">
        <f>P244</f>
        <v>0</v>
      </c>
      <c r="Q243" s="220"/>
      <c r="R243" s="221">
        <f>R244</f>
        <v>0</v>
      </c>
      <c r="S243" s="220"/>
      <c r="T243" s="222">
        <f>T244</f>
        <v>0</v>
      </c>
      <c r="U243" s="12"/>
      <c r="V243" s="12"/>
      <c r="W243" s="12"/>
      <c r="X243" s="12"/>
      <c r="Y243" s="12"/>
      <c r="Z243" s="12"/>
      <c r="AA243" s="12"/>
      <c r="AB243" s="12"/>
      <c r="AC243" s="12"/>
      <c r="AD243" s="12"/>
      <c r="AE243" s="12"/>
      <c r="AR243" s="223" t="s">
        <v>83</v>
      </c>
      <c r="AT243" s="224" t="s">
        <v>75</v>
      </c>
      <c r="AU243" s="224" t="s">
        <v>83</v>
      </c>
      <c r="AY243" s="223" t="s">
        <v>264</v>
      </c>
      <c r="BK243" s="225">
        <f>BK244</f>
        <v>0</v>
      </c>
    </row>
    <row r="244" s="2" customFormat="1" ht="16.5" customHeight="1">
      <c r="A244" s="39"/>
      <c r="B244" s="40"/>
      <c r="C244" s="228" t="s">
        <v>585</v>
      </c>
      <c r="D244" s="228" t="s">
        <v>266</v>
      </c>
      <c r="E244" s="229" t="s">
        <v>2090</v>
      </c>
      <c r="F244" s="230" t="s">
        <v>2091</v>
      </c>
      <c r="G244" s="231" t="s">
        <v>1101</v>
      </c>
      <c r="H244" s="232">
        <v>20</v>
      </c>
      <c r="I244" s="233"/>
      <c r="J244" s="234">
        <f>ROUND(I244*H244,2)</f>
        <v>0</v>
      </c>
      <c r="K244" s="230" t="s">
        <v>1</v>
      </c>
      <c r="L244" s="45"/>
      <c r="M244" s="235" t="s">
        <v>1</v>
      </c>
      <c r="N244" s="236" t="s">
        <v>41</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271</v>
      </c>
      <c r="AT244" s="239" t="s">
        <v>266</v>
      </c>
      <c r="AU244" s="239" t="s">
        <v>85</v>
      </c>
      <c r="AY244" s="18" t="s">
        <v>264</v>
      </c>
      <c r="BE244" s="240">
        <f>IF(N244="základní",J244,0)</f>
        <v>0</v>
      </c>
      <c r="BF244" s="240">
        <f>IF(N244="snížená",J244,0)</f>
        <v>0</v>
      </c>
      <c r="BG244" s="240">
        <f>IF(N244="zákl. přenesená",J244,0)</f>
        <v>0</v>
      </c>
      <c r="BH244" s="240">
        <f>IF(N244="sníž. přenesená",J244,0)</f>
        <v>0</v>
      </c>
      <c r="BI244" s="240">
        <f>IF(N244="nulová",J244,0)</f>
        <v>0</v>
      </c>
      <c r="BJ244" s="18" t="s">
        <v>83</v>
      </c>
      <c r="BK244" s="240">
        <f>ROUND(I244*H244,2)</f>
        <v>0</v>
      </c>
      <c r="BL244" s="18" t="s">
        <v>271</v>
      </c>
      <c r="BM244" s="239" t="s">
        <v>876</v>
      </c>
    </row>
    <row r="245" s="12" customFormat="1" ht="22.8" customHeight="1">
      <c r="A245" s="12"/>
      <c r="B245" s="212"/>
      <c r="C245" s="213"/>
      <c r="D245" s="214" t="s">
        <v>75</v>
      </c>
      <c r="E245" s="226" t="s">
        <v>2092</v>
      </c>
      <c r="F245" s="226" t="s">
        <v>2093</v>
      </c>
      <c r="G245" s="213"/>
      <c r="H245" s="213"/>
      <c r="I245" s="216"/>
      <c r="J245" s="227">
        <f>BK245</f>
        <v>0</v>
      </c>
      <c r="K245" s="213"/>
      <c r="L245" s="218"/>
      <c r="M245" s="219"/>
      <c r="N245" s="220"/>
      <c r="O245" s="220"/>
      <c r="P245" s="221">
        <f>P246</f>
        <v>0</v>
      </c>
      <c r="Q245" s="220"/>
      <c r="R245" s="221">
        <f>R246</f>
        <v>0</v>
      </c>
      <c r="S245" s="220"/>
      <c r="T245" s="222">
        <f>T246</f>
        <v>0</v>
      </c>
      <c r="U245" s="12"/>
      <c r="V245" s="12"/>
      <c r="W245" s="12"/>
      <c r="X245" s="12"/>
      <c r="Y245" s="12"/>
      <c r="Z245" s="12"/>
      <c r="AA245" s="12"/>
      <c r="AB245" s="12"/>
      <c r="AC245" s="12"/>
      <c r="AD245" s="12"/>
      <c r="AE245" s="12"/>
      <c r="AR245" s="223" t="s">
        <v>83</v>
      </c>
      <c r="AT245" s="224" t="s">
        <v>75</v>
      </c>
      <c r="AU245" s="224" t="s">
        <v>83</v>
      </c>
      <c r="AY245" s="223" t="s">
        <v>264</v>
      </c>
      <c r="BK245" s="225">
        <f>BK246</f>
        <v>0</v>
      </c>
    </row>
    <row r="246" s="2" customFormat="1" ht="16.5" customHeight="1">
      <c r="A246" s="39"/>
      <c r="B246" s="40"/>
      <c r="C246" s="228" t="s">
        <v>589</v>
      </c>
      <c r="D246" s="228" t="s">
        <v>266</v>
      </c>
      <c r="E246" s="229" t="s">
        <v>2094</v>
      </c>
      <c r="F246" s="230" t="s">
        <v>2095</v>
      </c>
      <c r="G246" s="231" t="s">
        <v>1101</v>
      </c>
      <c r="H246" s="232">
        <v>20</v>
      </c>
      <c r="I246" s="233"/>
      <c r="J246" s="234">
        <f>ROUND(I246*H246,2)</f>
        <v>0</v>
      </c>
      <c r="K246" s="230" t="s">
        <v>1</v>
      </c>
      <c r="L246" s="45"/>
      <c r="M246" s="235" t="s">
        <v>1</v>
      </c>
      <c r="N246" s="236" t="s">
        <v>41</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271</v>
      </c>
      <c r="AT246" s="239" t="s">
        <v>266</v>
      </c>
      <c r="AU246" s="239" t="s">
        <v>85</v>
      </c>
      <c r="AY246" s="18" t="s">
        <v>264</v>
      </c>
      <c r="BE246" s="240">
        <f>IF(N246="základní",J246,0)</f>
        <v>0</v>
      </c>
      <c r="BF246" s="240">
        <f>IF(N246="snížená",J246,0)</f>
        <v>0</v>
      </c>
      <c r="BG246" s="240">
        <f>IF(N246="zákl. přenesená",J246,0)</f>
        <v>0</v>
      </c>
      <c r="BH246" s="240">
        <f>IF(N246="sníž. přenesená",J246,0)</f>
        <v>0</v>
      </c>
      <c r="BI246" s="240">
        <f>IF(N246="nulová",J246,0)</f>
        <v>0</v>
      </c>
      <c r="BJ246" s="18" t="s">
        <v>83</v>
      </c>
      <c r="BK246" s="240">
        <f>ROUND(I246*H246,2)</f>
        <v>0</v>
      </c>
      <c r="BL246" s="18" t="s">
        <v>271</v>
      </c>
      <c r="BM246" s="239" t="s">
        <v>884</v>
      </c>
    </row>
    <row r="247" s="12" customFormat="1" ht="25.92" customHeight="1">
      <c r="A247" s="12"/>
      <c r="B247" s="212"/>
      <c r="C247" s="213"/>
      <c r="D247" s="214" t="s">
        <v>75</v>
      </c>
      <c r="E247" s="215" t="s">
        <v>2142</v>
      </c>
      <c r="F247" s="215" t="s">
        <v>896</v>
      </c>
      <c r="G247" s="213"/>
      <c r="H247" s="213"/>
      <c r="I247" s="216"/>
      <c r="J247" s="217">
        <f>BK247</f>
        <v>0</v>
      </c>
      <c r="K247" s="213"/>
      <c r="L247" s="218"/>
      <c r="M247" s="219"/>
      <c r="N247" s="220"/>
      <c r="O247" s="220"/>
      <c r="P247" s="221">
        <f>P248+P251</f>
        <v>0</v>
      </c>
      <c r="Q247" s="220"/>
      <c r="R247" s="221">
        <f>R248+R251</f>
        <v>0</v>
      </c>
      <c r="S247" s="220"/>
      <c r="T247" s="222">
        <f>T248+T251</f>
        <v>0</v>
      </c>
      <c r="U247" s="12"/>
      <c r="V247" s="12"/>
      <c r="W247" s="12"/>
      <c r="X247" s="12"/>
      <c r="Y247" s="12"/>
      <c r="Z247" s="12"/>
      <c r="AA247" s="12"/>
      <c r="AB247" s="12"/>
      <c r="AC247" s="12"/>
      <c r="AD247" s="12"/>
      <c r="AE247" s="12"/>
      <c r="AR247" s="223" t="s">
        <v>83</v>
      </c>
      <c r="AT247" s="224" t="s">
        <v>75</v>
      </c>
      <c r="AU247" s="224" t="s">
        <v>76</v>
      </c>
      <c r="AY247" s="223" t="s">
        <v>264</v>
      </c>
      <c r="BK247" s="225">
        <f>BK248+BK251</f>
        <v>0</v>
      </c>
    </row>
    <row r="248" s="12" customFormat="1" ht="22.8" customHeight="1">
      <c r="A248" s="12"/>
      <c r="B248" s="212"/>
      <c r="C248" s="213"/>
      <c r="D248" s="214" t="s">
        <v>75</v>
      </c>
      <c r="E248" s="226" t="s">
        <v>2143</v>
      </c>
      <c r="F248" s="226" t="s">
        <v>2144</v>
      </c>
      <c r="G248" s="213"/>
      <c r="H248" s="213"/>
      <c r="I248" s="216"/>
      <c r="J248" s="227">
        <f>BK248</f>
        <v>0</v>
      </c>
      <c r="K248" s="213"/>
      <c r="L248" s="218"/>
      <c r="M248" s="219"/>
      <c r="N248" s="220"/>
      <c r="O248" s="220"/>
      <c r="P248" s="221">
        <f>SUM(P249:P250)</f>
        <v>0</v>
      </c>
      <c r="Q248" s="220"/>
      <c r="R248" s="221">
        <f>SUM(R249:R250)</f>
        <v>0</v>
      </c>
      <c r="S248" s="220"/>
      <c r="T248" s="222">
        <f>SUM(T249:T250)</f>
        <v>0</v>
      </c>
      <c r="U248" s="12"/>
      <c r="V248" s="12"/>
      <c r="W248" s="12"/>
      <c r="X248" s="12"/>
      <c r="Y248" s="12"/>
      <c r="Z248" s="12"/>
      <c r="AA248" s="12"/>
      <c r="AB248" s="12"/>
      <c r="AC248" s="12"/>
      <c r="AD248" s="12"/>
      <c r="AE248" s="12"/>
      <c r="AR248" s="223" t="s">
        <v>83</v>
      </c>
      <c r="AT248" s="224" t="s">
        <v>75</v>
      </c>
      <c r="AU248" s="224" t="s">
        <v>83</v>
      </c>
      <c r="AY248" s="223" t="s">
        <v>264</v>
      </c>
      <c r="BK248" s="225">
        <f>SUM(BK249:BK250)</f>
        <v>0</v>
      </c>
    </row>
    <row r="249" s="2" customFormat="1" ht="16.5" customHeight="1">
      <c r="A249" s="39"/>
      <c r="B249" s="40"/>
      <c r="C249" s="228" t="s">
        <v>593</v>
      </c>
      <c r="D249" s="228" t="s">
        <v>266</v>
      </c>
      <c r="E249" s="229" t="s">
        <v>2145</v>
      </c>
      <c r="F249" s="230" t="s">
        <v>2146</v>
      </c>
      <c r="G249" s="231" t="s">
        <v>318</v>
      </c>
      <c r="H249" s="232">
        <v>20</v>
      </c>
      <c r="I249" s="233"/>
      <c r="J249" s="234">
        <f>ROUND(I249*H249,2)</f>
        <v>0</v>
      </c>
      <c r="K249" s="230" t="s">
        <v>1</v>
      </c>
      <c r="L249" s="45"/>
      <c r="M249" s="235" t="s">
        <v>1</v>
      </c>
      <c r="N249" s="236" t="s">
        <v>41</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271</v>
      </c>
      <c r="AT249" s="239" t="s">
        <v>266</v>
      </c>
      <c r="AU249" s="239" t="s">
        <v>85</v>
      </c>
      <c r="AY249" s="18" t="s">
        <v>264</v>
      </c>
      <c r="BE249" s="240">
        <f>IF(N249="základní",J249,0)</f>
        <v>0</v>
      </c>
      <c r="BF249" s="240">
        <f>IF(N249="snížená",J249,0)</f>
        <v>0</v>
      </c>
      <c r="BG249" s="240">
        <f>IF(N249="zákl. přenesená",J249,0)</f>
        <v>0</v>
      </c>
      <c r="BH249" s="240">
        <f>IF(N249="sníž. přenesená",J249,0)</f>
        <v>0</v>
      </c>
      <c r="BI249" s="240">
        <f>IF(N249="nulová",J249,0)</f>
        <v>0</v>
      </c>
      <c r="BJ249" s="18" t="s">
        <v>83</v>
      </c>
      <c r="BK249" s="240">
        <f>ROUND(I249*H249,2)</f>
        <v>0</v>
      </c>
      <c r="BL249" s="18" t="s">
        <v>271</v>
      </c>
      <c r="BM249" s="239" t="s">
        <v>891</v>
      </c>
    </row>
    <row r="250" s="2" customFormat="1" ht="16.5" customHeight="1">
      <c r="A250" s="39"/>
      <c r="B250" s="40"/>
      <c r="C250" s="228" t="s">
        <v>597</v>
      </c>
      <c r="D250" s="228" t="s">
        <v>266</v>
      </c>
      <c r="E250" s="229" t="s">
        <v>2147</v>
      </c>
      <c r="F250" s="230" t="s">
        <v>2148</v>
      </c>
      <c r="G250" s="231" t="s">
        <v>318</v>
      </c>
      <c r="H250" s="232">
        <v>20</v>
      </c>
      <c r="I250" s="233"/>
      <c r="J250" s="234">
        <f>ROUND(I250*H250,2)</f>
        <v>0</v>
      </c>
      <c r="K250" s="230" t="s">
        <v>1</v>
      </c>
      <c r="L250" s="45"/>
      <c r="M250" s="235" t="s">
        <v>1</v>
      </c>
      <c r="N250" s="236" t="s">
        <v>41</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271</v>
      </c>
      <c r="AT250" s="239" t="s">
        <v>266</v>
      </c>
      <c r="AU250" s="239" t="s">
        <v>85</v>
      </c>
      <c r="AY250" s="18" t="s">
        <v>264</v>
      </c>
      <c r="BE250" s="240">
        <f>IF(N250="základní",J250,0)</f>
        <v>0</v>
      </c>
      <c r="BF250" s="240">
        <f>IF(N250="snížená",J250,0)</f>
        <v>0</v>
      </c>
      <c r="BG250" s="240">
        <f>IF(N250="zákl. přenesená",J250,0)</f>
        <v>0</v>
      </c>
      <c r="BH250" s="240">
        <f>IF(N250="sníž. přenesená",J250,0)</f>
        <v>0</v>
      </c>
      <c r="BI250" s="240">
        <f>IF(N250="nulová",J250,0)</f>
        <v>0</v>
      </c>
      <c r="BJ250" s="18" t="s">
        <v>83</v>
      </c>
      <c r="BK250" s="240">
        <f>ROUND(I250*H250,2)</f>
        <v>0</v>
      </c>
      <c r="BL250" s="18" t="s">
        <v>271</v>
      </c>
      <c r="BM250" s="239" t="s">
        <v>901</v>
      </c>
    </row>
    <row r="251" s="12" customFormat="1" ht="22.8" customHeight="1">
      <c r="A251" s="12"/>
      <c r="B251" s="212"/>
      <c r="C251" s="213"/>
      <c r="D251" s="214" t="s">
        <v>75</v>
      </c>
      <c r="E251" s="226" t="s">
        <v>2149</v>
      </c>
      <c r="F251" s="226" t="s">
        <v>2150</v>
      </c>
      <c r="G251" s="213"/>
      <c r="H251" s="213"/>
      <c r="I251" s="216"/>
      <c r="J251" s="227">
        <f>BK251</f>
        <v>0</v>
      </c>
      <c r="K251" s="213"/>
      <c r="L251" s="218"/>
      <c r="M251" s="219"/>
      <c r="N251" s="220"/>
      <c r="O251" s="220"/>
      <c r="P251" s="221">
        <f>P252</f>
        <v>0</v>
      </c>
      <c r="Q251" s="220"/>
      <c r="R251" s="221">
        <f>R252</f>
        <v>0</v>
      </c>
      <c r="S251" s="220"/>
      <c r="T251" s="222">
        <f>T252</f>
        <v>0</v>
      </c>
      <c r="U251" s="12"/>
      <c r="V251" s="12"/>
      <c r="W251" s="12"/>
      <c r="X251" s="12"/>
      <c r="Y251" s="12"/>
      <c r="Z251" s="12"/>
      <c r="AA251" s="12"/>
      <c r="AB251" s="12"/>
      <c r="AC251" s="12"/>
      <c r="AD251" s="12"/>
      <c r="AE251" s="12"/>
      <c r="AR251" s="223" t="s">
        <v>83</v>
      </c>
      <c r="AT251" s="224" t="s">
        <v>75</v>
      </c>
      <c r="AU251" s="224" t="s">
        <v>83</v>
      </c>
      <c r="AY251" s="223" t="s">
        <v>264</v>
      </c>
      <c r="BK251" s="225">
        <f>BK252</f>
        <v>0</v>
      </c>
    </row>
    <row r="252" s="2" customFormat="1" ht="16.5" customHeight="1">
      <c r="A252" s="39"/>
      <c r="B252" s="40"/>
      <c r="C252" s="228" t="s">
        <v>601</v>
      </c>
      <c r="D252" s="228" t="s">
        <v>266</v>
      </c>
      <c r="E252" s="229" t="s">
        <v>2151</v>
      </c>
      <c r="F252" s="230" t="s">
        <v>2152</v>
      </c>
      <c r="G252" s="231" t="s">
        <v>318</v>
      </c>
      <c r="H252" s="232">
        <v>3</v>
      </c>
      <c r="I252" s="233"/>
      <c r="J252" s="234">
        <f>ROUND(I252*H252,2)</f>
        <v>0</v>
      </c>
      <c r="K252" s="230" t="s">
        <v>1</v>
      </c>
      <c r="L252" s="45"/>
      <c r="M252" s="235" t="s">
        <v>1</v>
      </c>
      <c r="N252" s="236" t="s">
        <v>41</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271</v>
      </c>
      <c r="AT252" s="239" t="s">
        <v>266</v>
      </c>
      <c r="AU252" s="239" t="s">
        <v>85</v>
      </c>
      <c r="AY252" s="18" t="s">
        <v>264</v>
      </c>
      <c r="BE252" s="240">
        <f>IF(N252="základní",J252,0)</f>
        <v>0</v>
      </c>
      <c r="BF252" s="240">
        <f>IF(N252="snížená",J252,0)</f>
        <v>0</v>
      </c>
      <c r="BG252" s="240">
        <f>IF(N252="zákl. přenesená",J252,0)</f>
        <v>0</v>
      </c>
      <c r="BH252" s="240">
        <f>IF(N252="sníž. přenesená",J252,0)</f>
        <v>0</v>
      </c>
      <c r="BI252" s="240">
        <f>IF(N252="nulová",J252,0)</f>
        <v>0</v>
      </c>
      <c r="BJ252" s="18" t="s">
        <v>83</v>
      </c>
      <c r="BK252" s="240">
        <f>ROUND(I252*H252,2)</f>
        <v>0</v>
      </c>
      <c r="BL252" s="18" t="s">
        <v>271</v>
      </c>
      <c r="BM252" s="239" t="s">
        <v>910</v>
      </c>
    </row>
    <row r="253" s="12" customFormat="1" ht="25.92" customHeight="1">
      <c r="A253" s="12"/>
      <c r="B253" s="212"/>
      <c r="C253" s="213"/>
      <c r="D253" s="214" t="s">
        <v>75</v>
      </c>
      <c r="E253" s="215" t="s">
        <v>2153</v>
      </c>
      <c r="F253" s="215" t="s">
        <v>2154</v>
      </c>
      <c r="G253" s="213"/>
      <c r="H253" s="213"/>
      <c r="I253" s="216"/>
      <c r="J253" s="217">
        <f>BK253</f>
        <v>0</v>
      </c>
      <c r="K253" s="213"/>
      <c r="L253" s="218"/>
      <c r="M253" s="219"/>
      <c r="N253" s="220"/>
      <c r="O253" s="220"/>
      <c r="P253" s="221">
        <f>P254+P255+P256</f>
        <v>0</v>
      </c>
      <c r="Q253" s="220"/>
      <c r="R253" s="221">
        <f>R254+R255+R256</f>
        <v>0</v>
      </c>
      <c r="S253" s="220"/>
      <c r="T253" s="222">
        <f>T254+T255+T256</f>
        <v>0</v>
      </c>
      <c r="U253" s="12"/>
      <c r="V253" s="12"/>
      <c r="W253" s="12"/>
      <c r="X253" s="12"/>
      <c r="Y253" s="12"/>
      <c r="Z253" s="12"/>
      <c r="AA253" s="12"/>
      <c r="AB253" s="12"/>
      <c r="AC253" s="12"/>
      <c r="AD253" s="12"/>
      <c r="AE253" s="12"/>
      <c r="AR253" s="223" t="s">
        <v>83</v>
      </c>
      <c r="AT253" s="224" t="s">
        <v>75</v>
      </c>
      <c r="AU253" s="224" t="s">
        <v>76</v>
      </c>
      <c r="AY253" s="223" t="s">
        <v>264</v>
      </c>
      <c r="BK253" s="225">
        <f>BK254+BK255+BK256</f>
        <v>0</v>
      </c>
    </row>
    <row r="254" s="12" customFormat="1" ht="22.8" customHeight="1">
      <c r="A254" s="12"/>
      <c r="B254" s="212"/>
      <c r="C254" s="213"/>
      <c r="D254" s="214" t="s">
        <v>75</v>
      </c>
      <c r="E254" s="226" t="s">
        <v>2155</v>
      </c>
      <c r="F254" s="226" t="s">
        <v>2156</v>
      </c>
      <c r="G254" s="213"/>
      <c r="H254" s="213"/>
      <c r="I254" s="216"/>
      <c r="J254" s="227">
        <f>BK254</f>
        <v>0</v>
      </c>
      <c r="K254" s="213"/>
      <c r="L254" s="218"/>
      <c r="M254" s="219"/>
      <c r="N254" s="220"/>
      <c r="O254" s="220"/>
      <c r="P254" s="221">
        <v>0</v>
      </c>
      <c r="Q254" s="220"/>
      <c r="R254" s="221">
        <v>0</v>
      </c>
      <c r="S254" s="220"/>
      <c r="T254" s="222">
        <v>0</v>
      </c>
      <c r="U254" s="12"/>
      <c r="V254" s="12"/>
      <c r="W254" s="12"/>
      <c r="X254" s="12"/>
      <c r="Y254" s="12"/>
      <c r="Z254" s="12"/>
      <c r="AA254" s="12"/>
      <c r="AB254" s="12"/>
      <c r="AC254" s="12"/>
      <c r="AD254" s="12"/>
      <c r="AE254" s="12"/>
      <c r="AR254" s="223" t="s">
        <v>83</v>
      </c>
      <c r="AT254" s="224" t="s">
        <v>75</v>
      </c>
      <c r="AU254" s="224" t="s">
        <v>83</v>
      </c>
      <c r="AY254" s="223" t="s">
        <v>264</v>
      </c>
      <c r="BK254" s="225">
        <v>0</v>
      </c>
    </row>
    <row r="255" s="12" customFormat="1" ht="22.8" customHeight="1">
      <c r="A255" s="12"/>
      <c r="B255" s="212"/>
      <c r="C255" s="213"/>
      <c r="D255" s="214" t="s">
        <v>75</v>
      </c>
      <c r="E255" s="226" t="s">
        <v>2157</v>
      </c>
      <c r="F255" s="226" t="s">
        <v>2158</v>
      </c>
      <c r="G255" s="213"/>
      <c r="H255" s="213"/>
      <c r="I255" s="216"/>
      <c r="J255" s="227">
        <f>BK255</f>
        <v>0</v>
      </c>
      <c r="K255" s="213"/>
      <c r="L255" s="218"/>
      <c r="M255" s="219"/>
      <c r="N255" s="220"/>
      <c r="O255" s="220"/>
      <c r="P255" s="221">
        <v>0</v>
      </c>
      <c r="Q255" s="220"/>
      <c r="R255" s="221">
        <v>0</v>
      </c>
      <c r="S255" s="220"/>
      <c r="T255" s="222">
        <v>0</v>
      </c>
      <c r="U255" s="12"/>
      <c r="V255" s="12"/>
      <c r="W255" s="12"/>
      <c r="X255" s="12"/>
      <c r="Y255" s="12"/>
      <c r="Z255" s="12"/>
      <c r="AA255" s="12"/>
      <c r="AB255" s="12"/>
      <c r="AC255" s="12"/>
      <c r="AD255" s="12"/>
      <c r="AE255" s="12"/>
      <c r="AR255" s="223" t="s">
        <v>83</v>
      </c>
      <c r="AT255" s="224" t="s">
        <v>75</v>
      </c>
      <c r="AU255" s="224" t="s">
        <v>83</v>
      </c>
      <c r="AY255" s="223" t="s">
        <v>264</v>
      </c>
      <c r="BK255" s="225">
        <v>0</v>
      </c>
    </row>
    <row r="256" s="12" customFormat="1" ht="22.8" customHeight="1">
      <c r="A256" s="12"/>
      <c r="B256" s="212"/>
      <c r="C256" s="213"/>
      <c r="D256" s="214" t="s">
        <v>75</v>
      </c>
      <c r="E256" s="226" t="s">
        <v>2159</v>
      </c>
      <c r="F256" s="226" t="s">
        <v>2160</v>
      </c>
      <c r="G256" s="213"/>
      <c r="H256" s="213"/>
      <c r="I256" s="216"/>
      <c r="J256" s="227">
        <f>BK256</f>
        <v>0</v>
      </c>
      <c r="K256" s="213"/>
      <c r="L256" s="218"/>
      <c r="M256" s="219"/>
      <c r="N256" s="220"/>
      <c r="O256" s="220"/>
      <c r="P256" s="221">
        <f>SUM(P257:P259)</f>
        <v>0</v>
      </c>
      <c r="Q256" s="220"/>
      <c r="R256" s="221">
        <f>SUM(R257:R259)</f>
        <v>0</v>
      </c>
      <c r="S256" s="220"/>
      <c r="T256" s="222">
        <f>SUM(T257:T259)</f>
        <v>0</v>
      </c>
      <c r="U256" s="12"/>
      <c r="V256" s="12"/>
      <c r="W256" s="12"/>
      <c r="X256" s="12"/>
      <c r="Y256" s="12"/>
      <c r="Z256" s="12"/>
      <c r="AA256" s="12"/>
      <c r="AB256" s="12"/>
      <c r="AC256" s="12"/>
      <c r="AD256" s="12"/>
      <c r="AE256" s="12"/>
      <c r="AR256" s="223" t="s">
        <v>83</v>
      </c>
      <c r="AT256" s="224" t="s">
        <v>75</v>
      </c>
      <c r="AU256" s="224" t="s">
        <v>83</v>
      </c>
      <c r="AY256" s="223" t="s">
        <v>264</v>
      </c>
      <c r="BK256" s="225">
        <f>SUM(BK257:BK259)</f>
        <v>0</v>
      </c>
    </row>
    <row r="257" s="2" customFormat="1" ht="16.5" customHeight="1">
      <c r="A257" s="39"/>
      <c r="B257" s="40"/>
      <c r="C257" s="228" t="s">
        <v>605</v>
      </c>
      <c r="D257" s="228" t="s">
        <v>266</v>
      </c>
      <c r="E257" s="229" t="s">
        <v>2161</v>
      </c>
      <c r="F257" s="230" t="s">
        <v>2162</v>
      </c>
      <c r="G257" s="231" t="s">
        <v>2163</v>
      </c>
      <c r="H257" s="232">
        <v>80</v>
      </c>
      <c r="I257" s="233"/>
      <c r="J257" s="234">
        <f>ROUND(I257*H257,2)</f>
        <v>0</v>
      </c>
      <c r="K257" s="230" t="s">
        <v>1</v>
      </c>
      <c r="L257" s="45"/>
      <c r="M257" s="235" t="s">
        <v>1</v>
      </c>
      <c r="N257" s="236" t="s">
        <v>41</v>
      </c>
      <c r="O257" s="92"/>
      <c r="P257" s="237">
        <f>O257*H257</f>
        <v>0</v>
      </c>
      <c r="Q257" s="237">
        <v>0</v>
      </c>
      <c r="R257" s="237">
        <f>Q257*H257</f>
        <v>0</v>
      </c>
      <c r="S257" s="237">
        <v>0</v>
      </c>
      <c r="T257" s="238">
        <f>S257*H257</f>
        <v>0</v>
      </c>
      <c r="U257" s="39"/>
      <c r="V257" s="39"/>
      <c r="W257" s="39"/>
      <c r="X257" s="39"/>
      <c r="Y257" s="39"/>
      <c r="Z257" s="39"/>
      <c r="AA257" s="39"/>
      <c r="AB257" s="39"/>
      <c r="AC257" s="39"/>
      <c r="AD257" s="39"/>
      <c r="AE257" s="39"/>
      <c r="AR257" s="239" t="s">
        <v>271</v>
      </c>
      <c r="AT257" s="239" t="s">
        <v>266</v>
      </c>
      <c r="AU257" s="239" t="s">
        <v>85</v>
      </c>
      <c r="AY257" s="18" t="s">
        <v>264</v>
      </c>
      <c r="BE257" s="240">
        <f>IF(N257="základní",J257,0)</f>
        <v>0</v>
      </c>
      <c r="BF257" s="240">
        <f>IF(N257="snížená",J257,0)</f>
        <v>0</v>
      </c>
      <c r="BG257" s="240">
        <f>IF(N257="zákl. přenesená",J257,0)</f>
        <v>0</v>
      </c>
      <c r="BH257" s="240">
        <f>IF(N257="sníž. přenesená",J257,0)</f>
        <v>0</v>
      </c>
      <c r="BI257" s="240">
        <f>IF(N257="nulová",J257,0)</f>
        <v>0</v>
      </c>
      <c r="BJ257" s="18" t="s">
        <v>83</v>
      </c>
      <c r="BK257" s="240">
        <f>ROUND(I257*H257,2)</f>
        <v>0</v>
      </c>
      <c r="BL257" s="18" t="s">
        <v>271</v>
      </c>
      <c r="BM257" s="239" t="s">
        <v>920</v>
      </c>
    </row>
    <row r="258" s="2" customFormat="1" ht="16.5" customHeight="1">
      <c r="A258" s="39"/>
      <c r="B258" s="40"/>
      <c r="C258" s="228" t="s">
        <v>610</v>
      </c>
      <c r="D258" s="228" t="s">
        <v>266</v>
      </c>
      <c r="E258" s="229" t="s">
        <v>2164</v>
      </c>
      <c r="F258" s="230" t="s">
        <v>2165</v>
      </c>
      <c r="G258" s="231" t="s">
        <v>2163</v>
      </c>
      <c r="H258" s="232">
        <v>60</v>
      </c>
      <c r="I258" s="233"/>
      <c r="J258" s="234">
        <f>ROUND(I258*H258,2)</f>
        <v>0</v>
      </c>
      <c r="K258" s="230" t="s">
        <v>1</v>
      </c>
      <c r="L258" s="45"/>
      <c r="M258" s="235" t="s">
        <v>1</v>
      </c>
      <c r="N258" s="236" t="s">
        <v>41</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271</v>
      </c>
      <c r="AT258" s="239" t="s">
        <v>266</v>
      </c>
      <c r="AU258" s="239" t="s">
        <v>85</v>
      </c>
      <c r="AY258" s="18" t="s">
        <v>264</v>
      </c>
      <c r="BE258" s="240">
        <f>IF(N258="základní",J258,0)</f>
        <v>0</v>
      </c>
      <c r="BF258" s="240">
        <f>IF(N258="snížená",J258,0)</f>
        <v>0</v>
      </c>
      <c r="BG258" s="240">
        <f>IF(N258="zákl. přenesená",J258,0)</f>
        <v>0</v>
      </c>
      <c r="BH258" s="240">
        <f>IF(N258="sníž. přenesená",J258,0)</f>
        <v>0</v>
      </c>
      <c r="BI258" s="240">
        <f>IF(N258="nulová",J258,0)</f>
        <v>0</v>
      </c>
      <c r="BJ258" s="18" t="s">
        <v>83</v>
      </c>
      <c r="BK258" s="240">
        <f>ROUND(I258*H258,2)</f>
        <v>0</v>
      </c>
      <c r="BL258" s="18" t="s">
        <v>271</v>
      </c>
      <c r="BM258" s="239" t="s">
        <v>929</v>
      </c>
    </row>
    <row r="259" s="2" customFormat="1" ht="16.5" customHeight="1">
      <c r="A259" s="39"/>
      <c r="B259" s="40"/>
      <c r="C259" s="228" t="s">
        <v>614</v>
      </c>
      <c r="D259" s="228" t="s">
        <v>266</v>
      </c>
      <c r="E259" s="229" t="s">
        <v>2166</v>
      </c>
      <c r="F259" s="230" t="s">
        <v>2167</v>
      </c>
      <c r="G259" s="231" t="s">
        <v>2163</v>
      </c>
      <c r="H259" s="232">
        <v>40</v>
      </c>
      <c r="I259" s="233"/>
      <c r="J259" s="234">
        <f>ROUND(I259*H259,2)</f>
        <v>0</v>
      </c>
      <c r="K259" s="230" t="s">
        <v>1</v>
      </c>
      <c r="L259" s="45"/>
      <c r="M259" s="235" t="s">
        <v>1</v>
      </c>
      <c r="N259" s="236" t="s">
        <v>41</v>
      </c>
      <c r="O259" s="92"/>
      <c r="P259" s="237">
        <f>O259*H259</f>
        <v>0</v>
      </c>
      <c r="Q259" s="237">
        <v>0</v>
      </c>
      <c r="R259" s="237">
        <f>Q259*H259</f>
        <v>0</v>
      </c>
      <c r="S259" s="237">
        <v>0</v>
      </c>
      <c r="T259" s="238">
        <f>S259*H259</f>
        <v>0</v>
      </c>
      <c r="U259" s="39"/>
      <c r="V259" s="39"/>
      <c r="W259" s="39"/>
      <c r="X259" s="39"/>
      <c r="Y259" s="39"/>
      <c r="Z259" s="39"/>
      <c r="AA259" s="39"/>
      <c r="AB259" s="39"/>
      <c r="AC259" s="39"/>
      <c r="AD259" s="39"/>
      <c r="AE259" s="39"/>
      <c r="AR259" s="239" t="s">
        <v>271</v>
      </c>
      <c r="AT259" s="239" t="s">
        <v>266</v>
      </c>
      <c r="AU259" s="239" t="s">
        <v>85</v>
      </c>
      <c r="AY259" s="18" t="s">
        <v>264</v>
      </c>
      <c r="BE259" s="240">
        <f>IF(N259="základní",J259,0)</f>
        <v>0</v>
      </c>
      <c r="BF259" s="240">
        <f>IF(N259="snížená",J259,0)</f>
        <v>0</v>
      </c>
      <c r="BG259" s="240">
        <f>IF(N259="zákl. přenesená",J259,0)</f>
        <v>0</v>
      </c>
      <c r="BH259" s="240">
        <f>IF(N259="sníž. přenesená",J259,0)</f>
        <v>0</v>
      </c>
      <c r="BI259" s="240">
        <f>IF(N259="nulová",J259,0)</f>
        <v>0</v>
      </c>
      <c r="BJ259" s="18" t="s">
        <v>83</v>
      </c>
      <c r="BK259" s="240">
        <f>ROUND(I259*H259,2)</f>
        <v>0</v>
      </c>
      <c r="BL259" s="18" t="s">
        <v>271</v>
      </c>
      <c r="BM259" s="239" t="s">
        <v>938</v>
      </c>
    </row>
    <row r="260" s="12" customFormat="1" ht="25.92" customHeight="1">
      <c r="A260" s="12"/>
      <c r="B260" s="212"/>
      <c r="C260" s="213"/>
      <c r="D260" s="214" t="s">
        <v>75</v>
      </c>
      <c r="E260" s="215" t="s">
        <v>2168</v>
      </c>
      <c r="F260" s="215" t="s">
        <v>1400</v>
      </c>
      <c r="G260" s="213"/>
      <c r="H260" s="213"/>
      <c r="I260" s="216"/>
      <c r="J260" s="217">
        <f>BK260</f>
        <v>0</v>
      </c>
      <c r="K260" s="213"/>
      <c r="L260" s="218"/>
      <c r="M260" s="219"/>
      <c r="N260" s="220"/>
      <c r="O260" s="220"/>
      <c r="P260" s="221">
        <f>P261</f>
        <v>0</v>
      </c>
      <c r="Q260" s="220"/>
      <c r="R260" s="221">
        <f>R261</f>
        <v>0</v>
      </c>
      <c r="S260" s="220"/>
      <c r="T260" s="222">
        <f>T261</f>
        <v>0</v>
      </c>
      <c r="U260" s="12"/>
      <c r="V260" s="12"/>
      <c r="W260" s="12"/>
      <c r="X260" s="12"/>
      <c r="Y260" s="12"/>
      <c r="Z260" s="12"/>
      <c r="AA260" s="12"/>
      <c r="AB260" s="12"/>
      <c r="AC260" s="12"/>
      <c r="AD260" s="12"/>
      <c r="AE260" s="12"/>
      <c r="AR260" s="223" t="s">
        <v>271</v>
      </c>
      <c r="AT260" s="224" t="s">
        <v>75</v>
      </c>
      <c r="AU260" s="224" t="s">
        <v>76</v>
      </c>
      <c r="AY260" s="223" t="s">
        <v>264</v>
      </c>
      <c r="BK260" s="225">
        <f>BK261</f>
        <v>0</v>
      </c>
    </row>
    <row r="261" s="2" customFormat="1" ht="16.5" customHeight="1">
      <c r="A261" s="39"/>
      <c r="B261" s="40"/>
      <c r="C261" s="228" t="s">
        <v>618</v>
      </c>
      <c r="D261" s="228" t="s">
        <v>266</v>
      </c>
      <c r="E261" s="229" t="s">
        <v>2169</v>
      </c>
      <c r="F261" s="230" t="s">
        <v>2170</v>
      </c>
      <c r="G261" s="231" t="s">
        <v>420</v>
      </c>
      <c r="H261" s="232">
        <v>1</v>
      </c>
      <c r="I261" s="233"/>
      <c r="J261" s="234">
        <f>ROUND(I261*H261,2)</f>
        <v>0</v>
      </c>
      <c r="K261" s="230" t="s">
        <v>1</v>
      </c>
      <c r="L261" s="45"/>
      <c r="M261" s="307" t="s">
        <v>1</v>
      </c>
      <c r="N261" s="308" t="s">
        <v>41</v>
      </c>
      <c r="O261" s="309"/>
      <c r="P261" s="310">
        <f>O261*H261</f>
        <v>0</v>
      </c>
      <c r="Q261" s="310">
        <v>0</v>
      </c>
      <c r="R261" s="310">
        <f>Q261*H261</f>
        <v>0</v>
      </c>
      <c r="S261" s="310">
        <v>0</v>
      </c>
      <c r="T261" s="311">
        <f>S261*H261</f>
        <v>0</v>
      </c>
      <c r="U261" s="39"/>
      <c r="V261" s="39"/>
      <c r="W261" s="39"/>
      <c r="X261" s="39"/>
      <c r="Y261" s="39"/>
      <c r="Z261" s="39"/>
      <c r="AA261" s="39"/>
      <c r="AB261" s="39"/>
      <c r="AC261" s="39"/>
      <c r="AD261" s="39"/>
      <c r="AE261" s="39"/>
      <c r="AR261" s="239" t="s">
        <v>1385</v>
      </c>
      <c r="AT261" s="239" t="s">
        <v>266</v>
      </c>
      <c r="AU261" s="239" t="s">
        <v>83</v>
      </c>
      <c r="AY261" s="18" t="s">
        <v>264</v>
      </c>
      <c r="BE261" s="240">
        <f>IF(N261="základní",J261,0)</f>
        <v>0</v>
      </c>
      <c r="BF261" s="240">
        <f>IF(N261="snížená",J261,0)</f>
        <v>0</v>
      </c>
      <c r="BG261" s="240">
        <f>IF(N261="zákl. přenesená",J261,0)</f>
        <v>0</v>
      </c>
      <c r="BH261" s="240">
        <f>IF(N261="sníž. přenesená",J261,0)</f>
        <v>0</v>
      </c>
      <c r="BI261" s="240">
        <f>IF(N261="nulová",J261,0)</f>
        <v>0</v>
      </c>
      <c r="BJ261" s="18" t="s">
        <v>83</v>
      </c>
      <c r="BK261" s="240">
        <f>ROUND(I261*H261,2)</f>
        <v>0</v>
      </c>
      <c r="BL261" s="18" t="s">
        <v>1385</v>
      </c>
      <c r="BM261" s="239" t="s">
        <v>2171</v>
      </c>
    </row>
    <row r="262" s="2" customFormat="1" ht="6.96" customHeight="1">
      <c r="A262" s="39"/>
      <c r="B262" s="67"/>
      <c r="C262" s="68"/>
      <c r="D262" s="68"/>
      <c r="E262" s="68"/>
      <c r="F262" s="68"/>
      <c r="G262" s="68"/>
      <c r="H262" s="68"/>
      <c r="I262" s="68"/>
      <c r="J262" s="68"/>
      <c r="K262" s="68"/>
      <c r="L262" s="45"/>
      <c r="M262" s="39"/>
      <c r="O262" s="39"/>
      <c r="P262" s="39"/>
      <c r="Q262" s="39"/>
      <c r="R262" s="39"/>
      <c r="S262" s="39"/>
      <c r="T262" s="39"/>
      <c r="U262" s="39"/>
      <c r="V262" s="39"/>
      <c r="W262" s="39"/>
      <c r="X262" s="39"/>
      <c r="Y262" s="39"/>
      <c r="Z262" s="39"/>
      <c r="AA262" s="39"/>
      <c r="AB262" s="39"/>
      <c r="AC262" s="39"/>
      <c r="AD262" s="39"/>
      <c r="AE262" s="39"/>
    </row>
  </sheetData>
  <sheetProtection sheet="1" autoFilter="0" formatColumns="0" formatRows="0" objects="1" scenarios="1" spinCount="100000" saltValue="3G97o9CTg1jnNdqi4Emk83bvWql1rwfjogXo2XyXq6Ri0pX6kTAUw1jsJSueYxyX6Zv70k/KVthYcF1luLvvZA==" hashValue="XLuJRYYA6hB9TW3TrZAU+npvGd0g3moQk73mUSvV3TF71xFOtyxptfv7DVD/6a8dw754GdPZM/5pIHEcQG5NtQ==" algorithmName="SHA-512" password="E785"/>
  <autoFilter ref="C155:K261"/>
  <mergeCells count="15">
    <mergeCell ref="E7:H7"/>
    <mergeCell ref="E11:H11"/>
    <mergeCell ref="E9:H9"/>
    <mergeCell ref="E13:H13"/>
    <mergeCell ref="E22:H22"/>
    <mergeCell ref="E31:H31"/>
    <mergeCell ref="E85:H85"/>
    <mergeCell ref="E89:H89"/>
    <mergeCell ref="E87:H87"/>
    <mergeCell ref="E91:H91"/>
    <mergeCell ref="E142:H142"/>
    <mergeCell ref="E146:H146"/>
    <mergeCell ref="E144:H144"/>
    <mergeCell ref="E148:H14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211</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2172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ROUND(J159,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ROUND((SUM(BE159:BE270)),  2)</f>
        <v>0</v>
      </c>
      <c r="G37" s="39"/>
      <c r="H37" s="39"/>
      <c r="I37" s="166">
        <v>0.20999999999999999</v>
      </c>
      <c r="J37" s="165">
        <f>ROUND(((SUM(BE159:BE270))*I37),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ROUND((SUM(BF159:BF270)),  2)</f>
        <v>0</v>
      </c>
      <c r="G38" s="39"/>
      <c r="H38" s="39"/>
      <c r="I38" s="166">
        <v>0.12</v>
      </c>
      <c r="J38" s="165">
        <f>ROUND(((SUM(BF159:BF270))*I38),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ROUND((SUM(BG159:BG270)),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ROUND((SUM(BH159:BH270)),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ROUND((SUM(BI159:BI270)),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211</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D.1.4.D - SILNOPROUDÁ ELEKTROINSTALACE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J159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2173</v>
      </c>
      <c r="E101" s="193"/>
      <c r="F101" s="193"/>
      <c r="G101" s="193"/>
      <c r="H101" s="193"/>
      <c r="I101" s="193"/>
      <c r="J101" s="194">
        <f>J160</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2174</v>
      </c>
      <c r="E102" s="193"/>
      <c r="F102" s="193"/>
      <c r="G102" s="193"/>
      <c r="H102" s="193"/>
      <c r="I102" s="193"/>
      <c r="J102" s="194">
        <f>J162</f>
        <v>0</v>
      </c>
      <c r="K102" s="191"/>
      <c r="L102" s="195"/>
      <c r="S102" s="9"/>
      <c r="T102" s="9"/>
      <c r="U102" s="9"/>
      <c r="V102" s="9"/>
      <c r="W102" s="9"/>
      <c r="X102" s="9"/>
      <c r="Y102" s="9"/>
      <c r="Z102" s="9"/>
      <c r="AA102" s="9"/>
      <c r="AB102" s="9"/>
      <c r="AC102" s="9"/>
      <c r="AD102" s="9"/>
      <c r="AE102" s="9"/>
    </row>
    <row r="103" s="10" customFormat="1" ht="19.92" customHeight="1">
      <c r="A103" s="10"/>
      <c r="B103" s="196"/>
      <c r="C103" s="134"/>
      <c r="D103" s="197" t="s">
        <v>2175</v>
      </c>
      <c r="E103" s="198"/>
      <c r="F103" s="198"/>
      <c r="G103" s="198"/>
      <c r="H103" s="198"/>
      <c r="I103" s="198"/>
      <c r="J103" s="199">
        <f>J163</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2176</v>
      </c>
      <c r="E104" s="198"/>
      <c r="F104" s="198"/>
      <c r="G104" s="198"/>
      <c r="H104" s="198"/>
      <c r="I104" s="198"/>
      <c r="J104" s="199">
        <f>J168</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2177</v>
      </c>
      <c r="E105" s="198"/>
      <c r="F105" s="198"/>
      <c r="G105" s="198"/>
      <c r="H105" s="198"/>
      <c r="I105" s="198"/>
      <c r="J105" s="199">
        <f>J171</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2178</v>
      </c>
      <c r="E106" s="198"/>
      <c r="F106" s="198"/>
      <c r="G106" s="198"/>
      <c r="H106" s="198"/>
      <c r="I106" s="198"/>
      <c r="J106" s="199">
        <f>J175</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2179</v>
      </c>
      <c r="E107" s="198"/>
      <c r="F107" s="198"/>
      <c r="G107" s="198"/>
      <c r="H107" s="198"/>
      <c r="I107" s="198"/>
      <c r="J107" s="199">
        <f>J176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2180</v>
      </c>
      <c r="E108" s="198"/>
      <c r="F108" s="198"/>
      <c r="G108" s="198"/>
      <c r="H108" s="198"/>
      <c r="I108" s="198"/>
      <c r="J108" s="199">
        <f>J178</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2181</v>
      </c>
      <c r="E109" s="198"/>
      <c r="F109" s="198"/>
      <c r="G109" s="198"/>
      <c r="H109" s="198"/>
      <c r="I109" s="198"/>
      <c r="J109" s="199">
        <f>J179</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2182</v>
      </c>
      <c r="E110" s="198"/>
      <c r="F110" s="198"/>
      <c r="G110" s="198"/>
      <c r="H110" s="198"/>
      <c r="I110" s="198"/>
      <c r="J110" s="199">
        <f>J181</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2183</v>
      </c>
      <c r="E111" s="198"/>
      <c r="F111" s="198"/>
      <c r="G111" s="198"/>
      <c r="H111" s="198"/>
      <c r="I111" s="198"/>
      <c r="J111" s="199">
        <f>J194</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2184</v>
      </c>
      <c r="E112" s="198"/>
      <c r="F112" s="198"/>
      <c r="G112" s="198"/>
      <c r="H112" s="198"/>
      <c r="I112" s="198"/>
      <c r="J112" s="199">
        <f>J201</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2185</v>
      </c>
      <c r="E113" s="198"/>
      <c r="F113" s="198"/>
      <c r="G113" s="198"/>
      <c r="H113" s="198"/>
      <c r="I113" s="198"/>
      <c r="J113" s="199">
        <f>J208</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2186</v>
      </c>
      <c r="E114" s="198"/>
      <c r="F114" s="198"/>
      <c r="G114" s="198"/>
      <c r="H114" s="198"/>
      <c r="I114" s="198"/>
      <c r="J114" s="199">
        <f>J210</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2187</v>
      </c>
      <c r="E115" s="198"/>
      <c r="F115" s="198"/>
      <c r="G115" s="198"/>
      <c r="H115" s="198"/>
      <c r="I115" s="198"/>
      <c r="J115" s="199">
        <f>J212</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2188</v>
      </c>
      <c r="E116" s="198"/>
      <c r="F116" s="198"/>
      <c r="G116" s="198"/>
      <c r="H116" s="198"/>
      <c r="I116" s="198"/>
      <c r="J116" s="199">
        <f>J215</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2189</v>
      </c>
      <c r="E117" s="198"/>
      <c r="F117" s="198"/>
      <c r="G117" s="198"/>
      <c r="H117" s="198"/>
      <c r="I117" s="198"/>
      <c r="J117" s="199">
        <f>J217</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2190</v>
      </c>
      <c r="E118" s="198"/>
      <c r="F118" s="198"/>
      <c r="G118" s="198"/>
      <c r="H118" s="198"/>
      <c r="I118" s="198"/>
      <c r="J118" s="199">
        <f>J219</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2191</v>
      </c>
      <c r="E119" s="198"/>
      <c r="F119" s="198"/>
      <c r="G119" s="198"/>
      <c r="H119" s="198"/>
      <c r="I119" s="198"/>
      <c r="J119" s="199">
        <f>J221</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2192</v>
      </c>
      <c r="E120" s="198"/>
      <c r="F120" s="198"/>
      <c r="G120" s="198"/>
      <c r="H120" s="198"/>
      <c r="I120" s="198"/>
      <c r="J120" s="199">
        <f>J225</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2193</v>
      </c>
      <c r="E121" s="198"/>
      <c r="F121" s="198"/>
      <c r="G121" s="198"/>
      <c r="H121" s="198"/>
      <c r="I121" s="198"/>
      <c r="J121" s="199">
        <f>J228</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2194</v>
      </c>
      <c r="E122" s="198"/>
      <c r="F122" s="198"/>
      <c r="G122" s="198"/>
      <c r="H122" s="198"/>
      <c r="I122" s="198"/>
      <c r="J122" s="199">
        <f>J230</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2195</v>
      </c>
      <c r="E123" s="198"/>
      <c r="F123" s="198"/>
      <c r="G123" s="198"/>
      <c r="H123" s="198"/>
      <c r="I123" s="198"/>
      <c r="J123" s="199">
        <f>J233</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2194</v>
      </c>
      <c r="E124" s="198"/>
      <c r="F124" s="198"/>
      <c r="G124" s="198"/>
      <c r="H124" s="198"/>
      <c r="I124" s="198"/>
      <c r="J124" s="199">
        <f>J235</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2196</v>
      </c>
      <c r="E125" s="198"/>
      <c r="F125" s="198"/>
      <c r="G125" s="198"/>
      <c r="H125" s="198"/>
      <c r="I125" s="198"/>
      <c r="J125" s="199">
        <f>J238</f>
        <v>0</v>
      </c>
      <c r="K125" s="134"/>
      <c r="L125" s="200"/>
      <c r="S125" s="10"/>
      <c r="T125" s="10"/>
      <c r="U125" s="10"/>
      <c r="V125" s="10"/>
      <c r="W125" s="10"/>
      <c r="X125" s="10"/>
      <c r="Y125" s="10"/>
      <c r="Z125" s="10"/>
      <c r="AA125" s="10"/>
      <c r="AB125" s="10"/>
      <c r="AC125" s="10"/>
      <c r="AD125" s="10"/>
      <c r="AE125" s="10"/>
    </row>
    <row r="126" s="10" customFormat="1" ht="19.92" customHeight="1">
      <c r="A126" s="10"/>
      <c r="B126" s="196"/>
      <c r="C126" s="134"/>
      <c r="D126" s="197" t="s">
        <v>2197</v>
      </c>
      <c r="E126" s="198"/>
      <c r="F126" s="198"/>
      <c r="G126" s="198"/>
      <c r="H126" s="198"/>
      <c r="I126" s="198"/>
      <c r="J126" s="199">
        <f>J240</f>
        <v>0</v>
      </c>
      <c r="K126" s="134"/>
      <c r="L126" s="200"/>
      <c r="S126" s="10"/>
      <c r="T126" s="10"/>
      <c r="U126" s="10"/>
      <c r="V126" s="10"/>
      <c r="W126" s="10"/>
      <c r="X126" s="10"/>
      <c r="Y126" s="10"/>
      <c r="Z126" s="10"/>
      <c r="AA126" s="10"/>
      <c r="AB126" s="10"/>
      <c r="AC126" s="10"/>
      <c r="AD126" s="10"/>
      <c r="AE126" s="10"/>
    </row>
    <row r="127" s="10" customFormat="1" ht="19.92" customHeight="1">
      <c r="A127" s="10"/>
      <c r="B127" s="196"/>
      <c r="C127" s="134"/>
      <c r="D127" s="197" t="s">
        <v>2198</v>
      </c>
      <c r="E127" s="198"/>
      <c r="F127" s="198"/>
      <c r="G127" s="198"/>
      <c r="H127" s="198"/>
      <c r="I127" s="198"/>
      <c r="J127" s="199">
        <f>J242</f>
        <v>0</v>
      </c>
      <c r="K127" s="134"/>
      <c r="L127" s="200"/>
      <c r="S127" s="10"/>
      <c r="T127" s="10"/>
      <c r="U127" s="10"/>
      <c r="V127" s="10"/>
      <c r="W127" s="10"/>
      <c r="X127" s="10"/>
      <c r="Y127" s="10"/>
      <c r="Z127" s="10"/>
      <c r="AA127" s="10"/>
      <c r="AB127" s="10"/>
      <c r="AC127" s="10"/>
      <c r="AD127" s="10"/>
      <c r="AE127" s="10"/>
    </row>
    <row r="128" s="9" customFormat="1" ht="24.96" customHeight="1">
      <c r="A128" s="9"/>
      <c r="B128" s="190"/>
      <c r="C128" s="191"/>
      <c r="D128" s="192" t="s">
        <v>2199</v>
      </c>
      <c r="E128" s="193"/>
      <c r="F128" s="193"/>
      <c r="G128" s="193"/>
      <c r="H128" s="193"/>
      <c r="I128" s="193"/>
      <c r="J128" s="194">
        <f>J246</f>
        <v>0</v>
      </c>
      <c r="K128" s="191"/>
      <c r="L128" s="195"/>
      <c r="S128" s="9"/>
      <c r="T128" s="9"/>
      <c r="U128" s="9"/>
      <c r="V128" s="9"/>
      <c r="W128" s="9"/>
      <c r="X128" s="9"/>
      <c r="Y128" s="9"/>
      <c r="Z128" s="9"/>
      <c r="AA128" s="9"/>
      <c r="AB128" s="9"/>
      <c r="AC128" s="9"/>
      <c r="AD128" s="9"/>
      <c r="AE128" s="9"/>
    </row>
    <row r="129" s="9" customFormat="1" ht="24.96" customHeight="1">
      <c r="A129" s="9"/>
      <c r="B129" s="190"/>
      <c r="C129" s="191"/>
      <c r="D129" s="192" t="s">
        <v>2200</v>
      </c>
      <c r="E129" s="193"/>
      <c r="F129" s="193"/>
      <c r="G129" s="193"/>
      <c r="H129" s="193"/>
      <c r="I129" s="193"/>
      <c r="J129" s="194">
        <f>J255</f>
        <v>0</v>
      </c>
      <c r="K129" s="191"/>
      <c r="L129" s="195"/>
      <c r="S129" s="9"/>
      <c r="T129" s="9"/>
      <c r="U129" s="9"/>
      <c r="V129" s="9"/>
      <c r="W129" s="9"/>
      <c r="X129" s="9"/>
      <c r="Y129" s="9"/>
      <c r="Z129" s="9"/>
      <c r="AA129" s="9"/>
      <c r="AB129" s="9"/>
      <c r="AC129" s="9"/>
      <c r="AD129" s="9"/>
      <c r="AE129" s="9"/>
    </row>
    <row r="130" s="10" customFormat="1" ht="19.92" customHeight="1">
      <c r="A130" s="10"/>
      <c r="B130" s="196"/>
      <c r="C130" s="134"/>
      <c r="D130" s="197" t="s">
        <v>2201</v>
      </c>
      <c r="E130" s="198"/>
      <c r="F130" s="198"/>
      <c r="G130" s="198"/>
      <c r="H130" s="198"/>
      <c r="I130" s="198"/>
      <c r="J130" s="199">
        <f>J257</f>
        <v>0</v>
      </c>
      <c r="K130" s="134"/>
      <c r="L130" s="200"/>
      <c r="S130" s="10"/>
      <c r="T130" s="10"/>
      <c r="U130" s="10"/>
      <c r="V130" s="10"/>
      <c r="W130" s="10"/>
      <c r="X130" s="10"/>
      <c r="Y130" s="10"/>
      <c r="Z130" s="10"/>
      <c r="AA130" s="10"/>
      <c r="AB130" s="10"/>
      <c r="AC130" s="10"/>
      <c r="AD130" s="10"/>
      <c r="AE130" s="10"/>
    </row>
    <row r="131" s="10" customFormat="1" ht="19.92" customHeight="1">
      <c r="A131" s="10"/>
      <c r="B131" s="196"/>
      <c r="C131" s="134"/>
      <c r="D131" s="197" t="s">
        <v>2202</v>
      </c>
      <c r="E131" s="198"/>
      <c r="F131" s="198"/>
      <c r="G131" s="198"/>
      <c r="H131" s="198"/>
      <c r="I131" s="198"/>
      <c r="J131" s="199">
        <f>J261</f>
        <v>0</v>
      </c>
      <c r="K131" s="134"/>
      <c r="L131" s="200"/>
      <c r="S131" s="10"/>
      <c r="T131" s="10"/>
      <c r="U131" s="10"/>
      <c r="V131" s="10"/>
      <c r="W131" s="10"/>
      <c r="X131" s="10"/>
      <c r="Y131" s="10"/>
      <c r="Z131" s="10"/>
      <c r="AA131" s="10"/>
      <c r="AB131" s="10"/>
      <c r="AC131" s="10"/>
      <c r="AD131" s="10"/>
      <c r="AE131" s="10"/>
    </row>
    <row r="132" s="10" customFormat="1" ht="19.92" customHeight="1">
      <c r="A132" s="10"/>
      <c r="B132" s="196"/>
      <c r="C132" s="134"/>
      <c r="D132" s="197" t="s">
        <v>2203</v>
      </c>
      <c r="E132" s="198"/>
      <c r="F132" s="198"/>
      <c r="G132" s="198"/>
      <c r="H132" s="198"/>
      <c r="I132" s="198"/>
      <c r="J132" s="199">
        <f>J263</f>
        <v>0</v>
      </c>
      <c r="K132" s="134"/>
      <c r="L132" s="200"/>
      <c r="S132" s="10"/>
      <c r="T132" s="10"/>
      <c r="U132" s="10"/>
      <c r="V132" s="10"/>
      <c r="W132" s="10"/>
      <c r="X132" s="10"/>
      <c r="Y132" s="10"/>
      <c r="Z132" s="10"/>
      <c r="AA132" s="10"/>
      <c r="AB132" s="10"/>
      <c r="AC132" s="10"/>
      <c r="AD132" s="10"/>
      <c r="AE132" s="10"/>
    </row>
    <row r="133" s="10" customFormat="1" ht="19.92" customHeight="1">
      <c r="A133" s="10"/>
      <c r="B133" s="196"/>
      <c r="C133" s="134"/>
      <c r="D133" s="197" t="s">
        <v>2204</v>
      </c>
      <c r="E133" s="198"/>
      <c r="F133" s="198"/>
      <c r="G133" s="198"/>
      <c r="H133" s="198"/>
      <c r="I133" s="198"/>
      <c r="J133" s="199">
        <f>J265</f>
        <v>0</v>
      </c>
      <c r="K133" s="134"/>
      <c r="L133" s="200"/>
      <c r="S133" s="10"/>
      <c r="T133" s="10"/>
      <c r="U133" s="10"/>
      <c r="V133" s="10"/>
      <c r="W133" s="10"/>
      <c r="X133" s="10"/>
      <c r="Y133" s="10"/>
      <c r="Z133" s="10"/>
      <c r="AA133" s="10"/>
      <c r="AB133" s="10"/>
      <c r="AC133" s="10"/>
      <c r="AD133" s="10"/>
      <c r="AE133" s="10"/>
    </row>
    <row r="134" s="10" customFormat="1" ht="19.92" customHeight="1">
      <c r="A134" s="10"/>
      <c r="B134" s="196"/>
      <c r="C134" s="134"/>
      <c r="D134" s="197" t="s">
        <v>2205</v>
      </c>
      <c r="E134" s="198"/>
      <c r="F134" s="198"/>
      <c r="G134" s="198"/>
      <c r="H134" s="198"/>
      <c r="I134" s="198"/>
      <c r="J134" s="199">
        <f>J266</f>
        <v>0</v>
      </c>
      <c r="K134" s="134"/>
      <c r="L134" s="200"/>
      <c r="S134" s="10"/>
      <c r="T134" s="10"/>
      <c r="U134" s="10"/>
      <c r="V134" s="10"/>
      <c r="W134" s="10"/>
      <c r="X134" s="10"/>
      <c r="Y134" s="10"/>
      <c r="Z134" s="10"/>
      <c r="AA134" s="10"/>
      <c r="AB134" s="10"/>
      <c r="AC134" s="10"/>
      <c r="AD134" s="10"/>
      <c r="AE134" s="10"/>
    </row>
    <row r="135" s="9" customFormat="1" ht="24.96" customHeight="1">
      <c r="A135" s="9"/>
      <c r="B135" s="190"/>
      <c r="C135" s="191"/>
      <c r="D135" s="192" t="s">
        <v>1980</v>
      </c>
      <c r="E135" s="193"/>
      <c r="F135" s="193"/>
      <c r="G135" s="193"/>
      <c r="H135" s="193"/>
      <c r="I135" s="193"/>
      <c r="J135" s="194">
        <f>J269</f>
        <v>0</v>
      </c>
      <c r="K135" s="191"/>
      <c r="L135" s="195"/>
      <c r="S135" s="9"/>
      <c r="T135" s="9"/>
      <c r="U135" s="9"/>
      <c r="V135" s="9"/>
      <c r="W135" s="9"/>
      <c r="X135" s="9"/>
      <c r="Y135" s="9"/>
      <c r="Z135" s="9"/>
      <c r="AA135" s="9"/>
      <c r="AB135" s="9"/>
      <c r="AC135" s="9"/>
      <c r="AD135" s="9"/>
      <c r="AE135" s="9"/>
    </row>
    <row r="136" s="2" customFormat="1" ht="21.84"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67"/>
      <c r="C137" s="68"/>
      <c r="D137" s="68"/>
      <c r="E137" s="68"/>
      <c r="F137" s="68"/>
      <c r="G137" s="68"/>
      <c r="H137" s="68"/>
      <c r="I137" s="68"/>
      <c r="J137" s="68"/>
      <c r="K137" s="68"/>
      <c r="L137" s="64"/>
      <c r="S137" s="39"/>
      <c r="T137" s="39"/>
      <c r="U137" s="39"/>
      <c r="V137" s="39"/>
      <c r="W137" s="39"/>
      <c r="X137" s="39"/>
      <c r="Y137" s="39"/>
      <c r="Z137" s="39"/>
      <c r="AA137" s="39"/>
      <c r="AB137" s="39"/>
      <c r="AC137" s="39"/>
      <c r="AD137" s="39"/>
      <c r="AE137" s="39"/>
    </row>
    <row r="141" s="2" customFormat="1" ht="6.96" customHeight="1">
      <c r="A141" s="39"/>
      <c r="B141" s="69"/>
      <c r="C141" s="70"/>
      <c r="D141" s="70"/>
      <c r="E141" s="70"/>
      <c r="F141" s="70"/>
      <c r="G141" s="70"/>
      <c r="H141" s="70"/>
      <c r="I141" s="70"/>
      <c r="J141" s="70"/>
      <c r="K141" s="70"/>
      <c r="L141" s="64"/>
      <c r="S141" s="39"/>
      <c r="T141" s="39"/>
      <c r="U141" s="39"/>
      <c r="V141" s="39"/>
      <c r="W141" s="39"/>
      <c r="X141" s="39"/>
      <c r="Y141" s="39"/>
      <c r="Z141" s="39"/>
      <c r="AA141" s="39"/>
      <c r="AB141" s="39"/>
      <c r="AC141" s="39"/>
      <c r="AD141" s="39"/>
      <c r="AE141" s="39"/>
    </row>
    <row r="142" s="2" customFormat="1" ht="24.96" customHeight="1">
      <c r="A142" s="39"/>
      <c r="B142" s="40"/>
      <c r="C142" s="24" t="s">
        <v>249</v>
      </c>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16</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6.5" customHeight="1">
      <c r="A145" s="39"/>
      <c r="B145" s="40"/>
      <c r="C145" s="41"/>
      <c r="D145" s="41"/>
      <c r="E145" s="185" t="str">
        <f>E7</f>
        <v>Transformace domova Černovice – Lidmaň I. – Polná</v>
      </c>
      <c r="F145" s="33"/>
      <c r="G145" s="33"/>
      <c r="H145" s="33"/>
      <c r="I145" s="41"/>
      <c r="J145" s="41"/>
      <c r="K145" s="41"/>
      <c r="L145" s="64"/>
      <c r="S145" s="39"/>
      <c r="T145" s="39"/>
      <c r="U145" s="39"/>
      <c r="V145" s="39"/>
      <c r="W145" s="39"/>
      <c r="X145" s="39"/>
      <c r="Y145" s="39"/>
      <c r="Z145" s="39"/>
      <c r="AA145" s="39"/>
      <c r="AB145" s="39"/>
      <c r="AC145" s="39"/>
      <c r="AD145" s="39"/>
      <c r="AE145" s="39"/>
    </row>
    <row r="146" s="1" customFormat="1" ht="12" customHeight="1">
      <c r="B146" s="22"/>
      <c r="C146" s="33" t="s">
        <v>210</v>
      </c>
      <c r="D146" s="23"/>
      <c r="E146" s="23"/>
      <c r="F146" s="23"/>
      <c r="G146" s="23"/>
      <c r="H146" s="23"/>
      <c r="I146" s="23"/>
      <c r="J146" s="23"/>
      <c r="K146" s="23"/>
      <c r="L146" s="21"/>
    </row>
    <row r="147" s="1" customFormat="1" ht="16.5" customHeight="1">
      <c r="B147" s="22"/>
      <c r="C147" s="23"/>
      <c r="D147" s="23"/>
      <c r="E147" s="185" t="s">
        <v>211</v>
      </c>
      <c r="F147" s="23"/>
      <c r="G147" s="23"/>
      <c r="H147" s="23"/>
      <c r="I147" s="23"/>
      <c r="J147" s="23"/>
      <c r="K147" s="23"/>
      <c r="L147" s="21"/>
    </row>
    <row r="148" s="1" customFormat="1" ht="12" customHeight="1">
      <c r="B148" s="22"/>
      <c r="C148" s="33" t="s">
        <v>212</v>
      </c>
      <c r="D148" s="23"/>
      <c r="E148" s="23"/>
      <c r="F148" s="23"/>
      <c r="G148" s="23"/>
      <c r="H148" s="23"/>
      <c r="I148" s="23"/>
      <c r="J148" s="23"/>
      <c r="K148" s="23"/>
      <c r="L148" s="21"/>
    </row>
    <row r="149" s="2" customFormat="1" ht="16.5" customHeight="1">
      <c r="A149" s="39"/>
      <c r="B149" s="40"/>
      <c r="C149" s="41"/>
      <c r="D149" s="41"/>
      <c r="E149" s="303" t="s">
        <v>1408</v>
      </c>
      <c r="F149" s="41"/>
      <c r="G149" s="41"/>
      <c r="H149" s="41"/>
      <c r="I149" s="41"/>
      <c r="J149" s="41"/>
      <c r="K149" s="41"/>
      <c r="L149" s="64"/>
      <c r="S149" s="39"/>
      <c r="T149" s="39"/>
      <c r="U149" s="39"/>
      <c r="V149" s="39"/>
      <c r="W149" s="39"/>
      <c r="X149" s="39"/>
      <c r="Y149" s="39"/>
      <c r="Z149" s="39"/>
      <c r="AA149" s="39"/>
      <c r="AB149" s="39"/>
      <c r="AC149" s="39"/>
      <c r="AD149" s="39"/>
      <c r="AE149" s="39"/>
    </row>
    <row r="150" s="2" customFormat="1" ht="12" customHeight="1">
      <c r="A150" s="39"/>
      <c r="B150" s="40"/>
      <c r="C150" s="33" t="s">
        <v>1409</v>
      </c>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2" customFormat="1" ht="16.5" customHeight="1">
      <c r="A151" s="39"/>
      <c r="B151" s="40"/>
      <c r="C151" s="41"/>
      <c r="D151" s="41"/>
      <c r="E151" s="77" t="str">
        <f>E13</f>
        <v>D.1.4.D - SILNOPROUDÁ ELEKTROINSTALACE</v>
      </c>
      <c r="F151" s="41"/>
      <c r="G151" s="41"/>
      <c r="H151" s="41"/>
      <c r="I151" s="41"/>
      <c r="J151" s="41"/>
      <c r="K151" s="41"/>
      <c r="L151" s="64"/>
      <c r="S151" s="39"/>
      <c r="T151" s="39"/>
      <c r="U151" s="39"/>
      <c r="V151" s="39"/>
      <c r="W151" s="39"/>
      <c r="X151" s="39"/>
      <c r="Y151" s="39"/>
      <c r="Z151" s="39"/>
      <c r="AA151" s="39"/>
      <c r="AB151" s="39"/>
      <c r="AC151" s="39"/>
      <c r="AD151" s="39"/>
      <c r="AE151" s="39"/>
    </row>
    <row r="152" s="2" customFormat="1" ht="6.96" customHeight="1">
      <c r="A152" s="39"/>
      <c r="B152" s="40"/>
      <c r="C152" s="41"/>
      <c r="D152" s="41"/>
      <c r="E152" s="41"/>
      <c r="F152" s="41"/>
      <c r="G152" s="41"/>
      <c r="H152" s="41"/>
      <c r="I152" s="41"/>
      <c r="J152" s="41"/>
      <c r="K152" s="41"/>
      <c r="L152" s="64"/>
      <c r="S152" s="39"/>
      <c r="T152" s="39"/>
      <c r="U152" s="39"/>
      <c r="V152" s="39"/>
      <c r="W152" s="39"/>
      <c r="X152" s="39"/>
      <c r="Y152" s="39"/>
      <c r="Z152" s="39"/>
      <c r="AA152" s="39"/>
      <c r="AB152" s="39"/>
      <c r="AC152" s="39"/>
      <c r="AD152" s="39"/>
      <c r="AE152" s="39"/>
    </row>
    <row r="153" s="2" customFormat="1" ht="12" customHeight="1">
      <c r="A153" s="39"/>
      <c r="B153" s="40"/>
      <c r="C153" s="33" t="s">
        <v>20</v>
      </c>
      <c r="D153" s="41"/>
      <c r="E153" s="41"/>
      <c r="F153" s="28" t="str">
        <f>F16</f>
        <v xml:space="preserve"> </v>
      </c>
      <c r="G153" s="41"/>
      <c r="H153" s="41"/>
      <c r="I153" s="33" t="s">
        <v>22</v>
      </c>
      <c r="J153" s="80" t="str">
        <f>IF(J16="","",J16)</f>
        <v>18. 9. 2024</v>
      </c>
      <c r="K153" s="41"/>
      <c r="L153" s="64"/>
      <c r="S153" s="39"/>
      <c r="T153" s="39"/>
      <c r="U153" s="39"/>
      <c r="V153" s="39"/>
      <c r="W153" s="39"/>
      <c r="X153" s="39"/>
      <c r="Y153" s="39"/>
      <c r="Z153" s="39"/>
      <c r="AA153" s="39"/>
      <c r="AB153" s="39"/>
      <c r="AC153" s="39"/>
      <c r="AD153" s="39"/>
      <c r="AE153" s="39"/>
    </row>
    <row r="154" s="2" customFormat="1" ht="6.96" customHeight="1">
      <c r="A154" s="39"/>
      <c r="B154" s="40"/>
      <c r="C154" s="41"/>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2" customFormat="1" ht="25.65" customHeight="1">
      <c r="A155" s="39"/>
      <c r="B155" s="40"/>
      <c r="C155" s="33" t="s">
        <v>24</v>
      </c>
      <c r="D155" s="41"/>
      <c r="E155" s="41"/>
      <c r="F155" s="28" t="str">
        <f>E19</f>
        <v>Kraj Vysočina</v>
      </c>
      <c r="G155" s="41"/>
      <c r="H155" s="41"/>
      <c r="I155" s="33" t="s">
        <v>30</v>
      </c>
      <c r="J155" s="37" t="str">
        <f>E25</f>
        <v>ARPIK OSTRAVA s.r.o.</v>
      </c>
      <c r="K155" s="41"/>
      <c r="L155" s="64"/>
      <c r="S155" s="39"/>
      <c r="T155" s="39"/>
      <c r="U155" s="39"/>
      <c r="V155" s="39"/>
      <c r="W155" s="39"/>
      <c r="X155" s="39"/>
      <c r="Y155" s="39"/>
      <c r="Z155" s="39"/>
      <c r="AA155" s="39"/>
      <c r="AB155" s="39"/>
      <c r="AC155" s="39"/>
      <c r="AD155" s="39"/>
      <c r="AE155" s="39"/>
    </row>
    <row r="156" s="2" customFormat="1" ht="15.15" customHeight="1">
      <c r="A156" s="39"/>
      <c r="B156" s="40"/>
      <c r="C156" s="33" t="s">
        <v>28</v>
      </c>
      <c r="D156" s="41"/>
      <c r="E156" s="41"/>
      <c r="F156" s="28" t="str">
        <f>IF(E22="","",E22)</f>
        <v>Vyplň údaj</v>
      </c>
      <c r="G156" s="41"/>
      <c r="H156" s="41"/>
      <c r="I156" s="33" t="s">
        <v>33</v>
      </c>
      <c r="J156" s="37" t="str">
        <f>E28</f>
        <v xml:space="preserve"> </v>
      </c>
      <c r="K156" s="41"/>
      <c r="L156" s="64"/>
      <c r="S156" s="39"/>
      <c r="T156" s="39"/>
      <c r="U156" s="39"/>
      <c r="V156" s="39"/>
      <c r="W156" s="39"/>
      <c r="X156" s="39"/>
      <c r="Y156" s="39"/>
      <c r="Z156" s="39"/>
      <c r="AA156" s="39"/>
      <c r="AB156" s="39"/>
      <c r="AC156" s="39"/>
      <c r="AD156" s="39"/>
      <c r="AE156" s="39"/>
    </row>
    <row r="157" s="2" customFormat="1" ht="10.32" customHeight="1">
      <c r="A157" s="39"/>
      <c r="B157" s="40"/>
      <c r="C157" s="41"/>
      <c r="D157" s="41"/>
      <c r="E157" s="41"/>
      <c r="F157" s="41"/>
      <c r="G157" s="41"/>
      <c r="H157" s="41"/>
      <c r="I157" s="41"/>
      <c r="J157" s="41"/>
      <c r="K157" s="41"/>
      <c r="L157" s="64"/>
      <c r="S157" s="39"/>
      <c r="T157" s="39"/>
      <c r="U157" s="39"/>
      <c r="V157" s="39"/>
      <c r="W157" s="39"/>
      <c r="X157" s="39"/>
      <c r="Y157" s="39"/>
      <c r="Z157" s="39"/>
      <c r="AA157" s="39"/>
      <c r="AB157" s="39"/>
      <c r="AC157" s="39"/>
      <c r="AD157" s="39"/>
      <c r="AE157" s="39"/>
    </row>
    <row r="158" s="11" customFormat="1" ht="29.28" customHeight="1">
      <c r="A158" s="201"/>
      <c r="B158" s="202"/>
      <c r="C158" s="203" t="s">
        <v>250</v>
      </c>
      <c r="D158" s="204" t="s">
        <v>61</v>
      </c>
      <c r="E158" s="204" t="s">
        <v>57</v>
      </c>
      <c r="F158" s="204" t="s">
        <v>58</v>
      </c>
      <c r="G158" s="204" t="s">
        <v>251</v>
      </c>
      <c r="H158" s="204" t="s">
        <v>252</v>
      </c>
      <c r="I158" s="204" t="s">
        <v>253</v>
      </c>
      <c r="J158" s="204" t="s">
        <v>217</v>
      </c>
      <c r="K158" s="205" t="s">
        <v>254</v>
      </c>
      <c r="L158" s="206"/>
      <c r="M158" s="101" t="s">
        <v>1</v>
      </c>
      <c r="N158" s="102" t="s">
        <v>40</v>
      </c>
      <c r="O158" s="102" t="s">
        <v>255</v>
      </c>
      <c r="P158" s="102" t="s">
        <v>256</v>
      </c>
      <c r="Q158" s="102" t="s">
        <v>257</v>
      </c>
      <c r="R158" s="102" t="s">
        <v>258</v>
      </c>
      <c r="S158" s="102" t="s">
        <v>259</v>
      </c>
      <c r="T158" s="103" t="s">
        <v>260</v>
      </c>
      <c r="U158" s="201"/>
      <c r="V158" s="201"/>
      <c r="W158" s="201"/>
      <c r="X158" s="201"/>
      <c r="Y158" s="201"/>
      <c r="Z158" s="201"/>
      <c r="AA158" s="201"/>
      <c r="AB158" s="201"/>
      <c r="AC158" s="201"/>
      <c r="AD158" s="201"/>
      <c r="AE158" s="201"/>
    </row>
    <row r="159" s="2" customFormat="1" ht="22.8" customHeight="1">
      <c r="A159" s="39"/>
      <c r="B159" s="40"/>
      <c r="C159" s="108" t="s">
        <v>261</v>
      </c>
      <c r="D159" s="41"/>
      <c r="E159" s="41"/>
      <c r="F159" s="41"/>
      <c r="G159" s="41"/>
      <c r="H159" s="41"/>
      <c r="I159" s="41"/>
      <c r="J159" s="207">
        <f>BK159</f>
        <v>0</v>
      </c>
      <c r="K159" s="41"/>
      <c r="L159" s="45"/>
      <c r="M159" s="104"/>
      <c r="N159" s="208"/>
      <c r="O159" s="105"/>
      <c r="P159" s="209">
        <f>P160+P162+P246+P255+P269</f>
        <v>0</v>
      </c>
      <c r="Q159" s="105"/>
      <c r="R159" s="209">
        <f>R160+R162+R246+R255+R269</f>
        <v>0</v>
      </c>
      <c r="S159" s="105"/>
      <c r="T159" s="210">
        <f>T160+T162+T246+T255+T269</f>
        <v>0</v>
      </c>
      <c r="U159" s="39"/>
      <c r="V159" s="39"/>
      <c r="W159" s="39"/>
      <c r="X159" s="39"/>
      <c r="Y159" s="39"/>
      <c r="Z159" s="39"/>
      <c r="AA159" s="39"/>
      <c r="AB159" s="39"/>
      <c r="AC159" s="39"/>
      <c r="AD159" s="39"/>
      <c r="AE159" s="39"/>
      <c r="AT159" s="18" t="s">
        <v>75</v>
      </c>
      <c r="AU159" s="18" t="s">
        <v>219</v>
      </c>
      <c r="BK159" s="211">
        <f>BK160+BK162+BK246+BK255+BK269</f>
        <v>0</v>
      </c>
    </row>
    <row r="160" s="12" customFormat="1" ht="25.92" customHeight="1">
      <c r="A160" s="12"/>
      <c r="B160" s="212"/>
      <c r="C160" s="213"/>
      <c r="D160" s="214" t="s">
        <v>75</v>
      </c>
      <c r="E160" s="215" t="s">
        <v>1981</v>
      </c>
      <c r="F160" s="215" t="s">
        <v>2206</v>
      </c>
      <c r="G160" s="213"/>
      <c r="H160" s="213"/>
      <c r="I160" s="216"/>
      <c r="J160" s="217">
        <f>BK160</f>
        <v>0</v>
      </c>
      <c r="K160" s="213"/>
      <c r="L160" s="218"/>
      <c r="M160" s="219"/>
      <c r="N160" s="220"/>
      <c r="O160" s="220"/>
      <c r="P160" s="221">
        <f>P161</f>
        <v>0</v>
      </c>
      <c r="Q160" s="220"/>
      <c r="R160" s="221">
        <f>R161</f>
        <v>0</v>
      </c>
      <c r="S160" s="220"/>
      <c r="T160" s="222">
        <f>T161</f>
        <v>0</v>
      </c>
      <c r="U160" s="12"/>
      <c r="V160" s="12"/>
      <c r="W160" s="12"/>
      <c r="X160" s="12"/>
      <c r="Y160" s="12"/>
      <c r="Z160" s="12"/>
      <c r="AA160" s="12"/>
      <c r="AB160" s="12"/>
      <c r="AC160" s="12"/>
      <c r="AD160" s="12"/>
      <c r="AE160" s="12"/>
      <c r="AR160" s="223" t="s">
        <v>83</v>
      </c>
      <c r="AT160" s="224" t="s">
        <v>75</v>
      </c>
      <c r="AU160" s="224" t="s">
        <v>76</v>
      </c>
      <c r="AY160" s="223" t="s">
        <v>264</v>
      </c>
      <c r="BK160" s="225">
        <f>BK161</f>
        <v>0</v>
      </c>
    </row>
    <row r="161" s="2" customFormat="1" ht="16.5" customHeight="1">
      <c r="A161" s="39"/>
      <c r="B161" s="40"/>
      <c r="C161" s="228" t="s">
        <v>83</v>
      </c>
      <c r="D161" s="228" t="s">
        <v>266</v>
      </c>
      <c r="E161" s="229" t="s">
        <v>83</v>
      </c>
      <c r="F161" s="230" t="s">
        <v>2207</v>
      </c>
      <c r="G161" s="231" t="s">
        <v>1051</v>
      </c>
      <c r="H161" s="232">
        <v>1</v>
      </c>
      <c r="I161" s="233"/>
      <c r="J161" s="234">
        <f>ROUND(I161*H161,2)</f>
        <v>0</v>
      </c>
      <c r="K161" s="230" t="s">
        <v>1</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83</v>
      </c>
      <c r="AY161" s="18" t="s">
        <v>264</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271</v>
      </c>
      <c r="BM161" s="239" t="s">
        <v>85</v>
      </c>
    </row>
    <row r="162" s="12" customFormat="1" ht="25.92" customHeight="1">
      <c r="A162" s="12"/>
      <c r="B162" s="212"/>
      <c r="C162" s="213"/>
      <c r="D162" s="214" t="s">
        <v>75</v>
      </c>
      <c r="E162" s="215" t="s">
        <v>1983</v>
      </c>
      <c r="F162" s="215" t="s">
        <v>2208</v>
      </c>
      <c r="G162" s="213"/>
      <c r="H162" s="213"/>
      <c r="I162" s="216"/>
      <c r="J162" s="217">
        <f>BK162</f>
        <v>0</v>
      </c>
      <c r="K162" s="213"/>
      <c r="L162" s="218"/>
      <c r="M162" s="219"/>
      <c r="N162" s="220"/>
      <c r="O162" s="220"/>
      <c r="P162" s="221">
        <f>P163+P168+P171+P175+P176+P178+P179+P181+P194+P201+P208+P210+P212+P215+P217+P219+P221+P225+P228+P230+P233+P235+P238+P240+P242</f>
        <v>0</v>
      </c>
      <c r="Q162" s="220"/>
      <c r="R162" s="221">
        <f>R163+R168+R171+R175+R176+R178+R179+R181+R194+R201+R208+R210+R212+R215+R217+R219+R221+R225+R228+R230+R233+R235+R238+R240+R242</f>
        <v>0</v>
      </c>
      <c r="S162" s="220"/>
      <c r="T162" s="222">
        <f>T163+T168+T171+T175+T176+T178+T179+T181+T194+T201+T208+T210+T212+T215+T217+T219+T221+T225+T228+T230+T233+T235+T238+T240+T242</f>
        <v>0</v>
      </c>
      <c r="U162" s="12"/>
      <c r="V162" s="12"/>
      <c r="W162" s="12"/>
      <c r="X162" s="12"/>
      <c r="Y162" s="12"/>
      <c r="Z162" s="12"/>
      <c r="AA162" s="12"/>
      <c r="AB162" s="12"/>
      <c r="AC162" s="12"/>
      <c r="AD162" s="12"/>
      <c r="AE162" s="12"/>
      <c r="AR162" s="223" t="s">
        <v>83</v>
      </c>
      <c r="AT162" s="224" t="s">
        <v>75</v>
      </c>
      <c r="AU162" s="224" t="s">
        <v>76</v>
      </c>
      <c r="AY162" s="223" t="s">
        <v>264</v>
      </c>
      <c r="BK162" s="225">
        <f>BK163+BK168+BK171+BK175+BK176+BK178+BK179+BK181+BK194+BK201+BK208+BK210+BK212+BK215+BK217+BK219+BK221+BK225+BK228+BK230+BK233+BK235+BK238+BK240+BK242</f>
        <v>0</v>
      </c>
    </row>
    <row r="163" s="12" customFormat="1" ht="22.8" customHeight="1">
      <c r="A163" s="12"/>
      <c r="B163" s="212"/>
      <c r="C163" s="213"/>
      <c r="D163" s="214" t="s">
        <v>75</v>
      </c>
      <c r="E163" s="226" t="s">
        <v>1996</v>
      </c>
      <c r="F163" s="226" t="s">
        <v>2209</v>
      </c>
      <c r="G163" s="213"/>
      <c r="H163" s="213"/>
      <c r="I163" s="216"/>
      <c r="J163" s="227">
        <f>BK163</f>
        <v>0</v>
      </c>
      <c r="K163" s="213"/>
      <c r="L163" s="218"/>
      <c r="M163" s="219"/>
      <c r="N163" s="220"/>
      <c r="O163" s="220"/>
      <c r="P163" s="221">
        <f>SUM(P164:P167)</f>
        <v>0</v>
      </c>
      <c r="Q163" s="220"/>
      <c r="R163" s="221">
        <f>SUM(R164:R167)</f>
        <v>0</v>
      </c>
      <c r="S163" s="220"/>
      <c r="T163" s="222">
        <f>SUM(T164:T167)</f>
        <v>0</v>
      </c>
      <c r="U163" s="12"/>
      <c r="V163" s="12"/>
      <c r="W163" s="12"/>
      <c r="X163" s="12"/>
      <c r="Y163" s="12"/>
      <c r="Z163" s="12"/>
      <c r="AA163" s="12"/>
      <c r="AB163" s="12"/>
      <c r="AC163" s="12"/>
      <c r="AD163" s="12"/>
      <c r="AE163" s="12"/>
      <c r="AR163" s="223" t="s">
        <v>83</v>
      </c>
      <c r="AT163" s="224" t="s">
        <v>75</v>
      </c>
      <c r="AU163" s="224" t="s">
        <v>83</v>
      </c>
      <c r="AY163" s="223" t="s">
        <v>264</v>
      </c>
      <c r="BK163" s="225">
        <f>SUM(BK164:BK167)</f>
        <v>0</v>
      </c>
    </row>
    <row r="164" s="2" customFormat="1" ht="16.5" customHeight="1">
      <c r="A164" s="39"/>
      <c r="B164" s="40"/>
      <c r="C164" s="228" t="s">
        <v>85</v>
      </c>
      <c r="D164" s="228" t="s">
        <v>266</v>
      </c>
      <c r="E164" s="229" t="s">
        <v>85</v>
      </c>
      <c r="F164" s="230" t="s">
        <v>2210</v>
      </c>
      <c r="G164" s="231" t="s">
        <v>1051</v>
      </c>
      <c r="H164" s="232">
        <v>14</v>
      </c>
      <c r="I164" s="233"/>
      <c r="J164" s="234">
        <f>ROUND(I164*H164,2)</f>
        <v>0</v>
      </c>
      <c r="K164" s="230" t="s">
        <v>1</v>
      </c>
      <c r="L164" s="45"/>
      <c r="M164" s="235" t="s">
        <v>1</v>
      </c>
      <c r="N164" s="236" t="s">
        <v>41</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271</v>
      </c>
      <c r="BM164" s="239" t="s">
        <v>271</v>
      </c>
    </row>
    <row r="165" s="2" customFormat="1" ht="16.5" customHeight="1">
      <c r="A165" s="39"/>
      <c r="B165" s="40"/>
      <c r="C165" s="228" t="s">
        <v>96</v>
      </c>
      <c r="D165" s="228" t="s">
        <v>266</v>
      </c>
      <c r="E165" s="229" t="s">
        <v>96</v>
      </c>
      <c r="F165" s="230" t="s">
        <v>2211</v>
      </c>
      <c r="G165" s="231" t="s">
        <v>1051</v>
      </c>
      <c r="H165" s="232">
        <v>4</v>
      </c>
      <c r="I165" s="233"/>
      <c r="J165" s="234">
        <f>ROUND(I165*H165,2)</f>
        <v>0</v>
      </c>
      <c r="K165" s="230" t="s">
        <v>1</v>
      </c>
      <c r="L165" s="45"/>
      <c r="M165" s="235" t="s">
        <v>1</v>
      </c>
      <c r="N165" s="236" t="s">
        <v>41</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271</v>
      </c>
      <c r="AT165" s="239" t="s">
        <v>266</v>
      </c>
      <c r="AU165" s="239" t="s">
        <v>85</v>
      </c>
      <c r="AY165" s="18" t="s">
        <v>264</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271</v>
      </c>
      <c r="BM165" s="239" t="s">
        <v>295</v>
      </c>
    </row>
    <row r="166" s="2" customFormat="1" ht="16.5" customHeight="1">
      <c r="A166" s="39"/>
      <c r="B166" s="40"/>
      <c r="C166" s="228" t="s">
        <v>271</v>
      </c>
      <c r="D166" s="228" t="s">
        <v>266</v>
      </c>
      <c r="E166" s="229" t="s">
        <v>271</v>
      </c>
      <c r="F166" s="230" t="s">
        <v>2212</v>
      </c>
      <c r="G166" s="231" t="s">
        <v>1051</v>
      </c>
      <c r="H166" s="232">
        <v>1</v>
      </c>
      <c r="I166" s="233"/>
      <c r="J166" s="234">
        <f>ROUND(I166*H166,2)</f>
        <v>0</v>
      </c>
      <c r="K166" s="230" t="s">
        <v>1</v>
      </c>
      <c r="L166" s="45"/>
      <c r="M166" s="235" t="s">
        <v>1</v>
      </c>
      <c r="N166" s="236" t="s">
        <v>41</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271</v>
      </c>
      <c r="BM166" s="239" t="s">
        <v>304</v>
      </c>
    </row>
    <row r="167" s="2" customFormat="1" ht="16.5" customHeight="1">
      <c r="A167" s="39"/>
      <c r="B167" s="40"/>
      <c r="C167" s="228" t="s">
        <v>290</v>
      </c>
      <c r="D167" s="228" t="s">
        <v>266</v>
      </c>
      <c r="E167" s="229" t="s">
        <v>290</v>
      </c>
      <c r="F167" s="230" t="s">
        <v>2213</v>
      </c>
      <c r="G167" s="231" t="s">
        <v>1051</v>
      </c>
      <c r="H167" s="232">
        <v>2</v>
      </c>
      <c r="I167" s="233"/>
      <c r="J167" s="234">
        <f>ROUND(I167*H167,2)</f>
        <v>0</v>
      </c>
      <c r="K167" s="230" t="s">
        <v>1</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271</v>
      </c>
      <c r="AT167" s="239" t="s">
        <v>266</v>
      </c>
      <c r="AU167" s="239" t="s">
        <v>85</v>
      </c>
      <c r="AY167" s="18" t="s">
        <v>264</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271</v>
      </c>
      <c r="BM167" s="239" t="s">
        <v>315</v>
      </c>
    </row>
    <row r="168" s="12" customFormat="1" ht="22.8" customHeight="1">
      <c r="A168" s="12"/>
      <c r="B168" s="212"/>
      <c r="C168" s="213"/>
      <c r="D168" s="214" t="s">
        <v>75</v>
      </c>
      <c r="E168" s="226" t="s">
        <v>2000</v>
      </c>
      <c r="F168" s="226" t="s">
        <v>2214</v>
      </c>
      <c r="G168" s="213"/>
      <c r="H168" s="213"/>
      <c r="I168" s="216"/>
      <c r="J168" s="227">
        <f>BK168</f>
        <v>0</v>
      </c>
      <c r="K168" s="213"/>
      <c r="L168" s="218"/>
      <c r="M168" s="219"/>
      <c r="N168" s="220"/>
      <c r="O168" s="220"/>
      <c r="P168" s="221">
        <f>SUM(P169:P170)</f>
        <v>0</v>
      </c>
      <c r="Q168" s="220"/>
      <c r="R168" s="221">
        <f>SUM(R169:R170)</f>
        <v>0</v>
      </c>
      <c r="S168" s="220"/>
      <c r="T168" s="222">
        <f>SUM(T169:T170)</f>
        <v>0</v>
      </c>
      <c r="U168" s="12"/>
      <c r="V168" s="12"/>
      <c r="W168" s="12"/>
      <c r="X168" s="12"/>
      <c r="Y168" s="12"/>
      <c r="Z168" s="12"/>
      <c r="AA168" s="12"/>
      <c r="AB168" s="12"/>
      <c r="AC168" s="12"/>
      <c r="AD168" s="12"/>
      <c r="AE168" s="12"/>
      <c r="AR168" s="223" t="s">
        <v>83</v>
      </c>
      <c r="AT168" s="224" t="s">
        <v>75</v>
      </c>
      <c r="AU168" s="224" t="s">
        <v>83</v>
      </c>
      <c r="AY168" s="223" t="s">
        <v>264</v>
      </c>
      <c r="BK168" s="225">
        <f>SUM(BK169:BK170)</f>
        <v>0</v>
      </c>
    </row>
    <row r="169" s="2" customFormat="1" ht="16.5" customHeight="1">
      <c r="A169" s="39"/>
      <c r="B169" s="40"/>
      <c r="C169" s="228" t="s">
        <v>295</v>
      </c>
      <c r="D169" s="228" t="s">
        <v>266</v>
      </c>
      <c r="E169" s="229" t="s">
        <v>295</v>
      </c>
      <c r="F169" s="230" t="s">
        <v>2215</v>
      </c>
      <c r="G169" s="231" t="s">
        <v>1051</v>
      </c>
      <c r="H169" s="232">
        <v>20</v>
      </c>
      <c r="I169" s="233"/>
      <c r="J169" s="234">
        <f>ROUND(I169*H169,2)</f>
        <v>0</v>
      </c>
      <c r="K169" s="230" t="s">
        <v>1</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271</v>
      </c>
      <c r="BM169" s="239" t="s">
        <v>8</v>
      </c>
    </row>
    <row r="170" s="2" customFormat="1" ht="16.5" customHeight="1">
      <c r="A170" s="39"/>
      <c r="B170" s="40"/>
      <c r="C170" s="228" t="s">
        <v>300</v>
      </c>
      <c r="D170" s="228" t="s">
        <v>266</v>
      </c>
      <c r="E170" s="229" t="s">
        <v>300</v>
      </c>
      <c r="F170" s="230" t="s">
        <v>2216</v>
      </c>
      <c r="G170" s="231" t="s">
        <v>1051</v>
      </c>
      <c r="H170" s="232">
        <v>1</v>
      </c>
      <c r="I170" s="233"/>
      <c r="J170" s="234">
        <f>ROUND(I170*H170,2)</f>
        <v>0</v>
      </c>
      <c r="K170" s="230" t="s">
        <v>1</v>
      </c>
      <c r="L170" s="45"/>
      <c r="M170" s="235" t="s">
        <v>1</v>
      </c>
      <c r="N170" s="236" t="s">
        <v>41</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271</v>
      </c>
      <c r="AT170" s="239" t="s">
        <v>266</v>
      </c>
      <c r="AU170" s="239" t="s">
        <v>85</v>
      </c>
      <c r="AY170" s="18" t="s">
        <v>264</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271</v>
      </c>
      <c r="BM170" s="239" t="s">
        <v>342</v>
      </c>
    </row>
    <row r="171" s="12" customFormat="1" ht="22.8" customHeight="1">
      <c r="A171" s="12"/>
      <c r="B171" s="212"/>
      <c r="C171" s="213"/>
      <c r="D171" s="214" t="s">
        <v>75</v>
      </c>
      <c r="E171" s="226" t="s">
        <v>2004</v>
      </c>
      <c r="F171" s="226" t="s">
        <v>2217</v>
      </c>
      <c r="G171" s="213"/>
      <c r="H171" s="213"/>
      <c r="I171" s="216"/>
      <c r="J171" s="227">
        <f>BK171</f>
        <v>0</v>
      </c>
      <c r="K171" s="213"/>
      <c r="L171" s="218"/>
      <c r="M171" s="219"/>
      <c r="N171" s="220"/>
      <c r="O171" s="220"/>
      <c r="P171" s="221">
        <f>SUM(P172:P174)</f>
        <v>0</v>
      </c>
      <c r="Q171" s="220"/>
      <c r="R171" s="221">
        <f>SUM(R172:R174)</f>
        <v>0</v>
      </c>
      <c r="S171" s="220"/>
      <c r="T171" s="222">
        <f>SUM(T172:T174)</f>
        <v>0</v>
      </c>
      <c r="U171" s="12"/>
      <c r="V171" s="12"/>
      <c r="W171" s="12"/>
      <c r="X171" s="12"/>
      <c r="Y171" s="12"/>
      <c r="Z171" s="12"/>
      <c r="AA171" s="12"/>
      <c r="AB171" s="12"/>
      <c r="AC171" s="12"/>
      <c r="AD171" s="12"/>
      <c r="AE171" s="12"/>
      <c r="AR171" s="223" t="s">
        <v>83</v>
      </c>
      <c r="AT171" s="224" t="s">
        <v>75</v>
      </c>
      <c r="AU171" s="224" t="s">
        <v>83</v>
      </c>
      <c r="AY171" s="223" t="s">
        <v>264</v>
      </c>
      <c r="BK171" s="225">
        <f>SUM(BK172:BK174)</f>
        <v>0</v>
      </c>
    </row>
    <row r="172" s="2" customFormat="1" ht="16.5" customHeight="1">
      <c r="A172" s="39"/>
      <c r="B172" s="40"/>
      <c r="C172" s="228" t="s">
        <v>304</v>
      </c>
      <c r="D172" s="228" t="s">
        <v>266</v>
      </c>
      <c r="E172" s="229" t="s">
        <v>304</v>
      </c>
      <c r="F172" s="230" t="s">
        <v>2218</v>
      </c>
      <c r="G172" s="231" t="s">
        <v>1051</v>
      </c>
      <c r="H172" s="232">
        <v>7</v>
      </c>
      <c r="I172" s="233"/>
      <c r="J172" s="234">
        <f>ROUND(I172*H172,2)</f>
        <v>0</v>
      </c>
      <c r="K172" s="230" t="s">
        <v>1</v>
      </c>
      <c r="L172" s="45"/>
      <c r="M172" s="235" t="s">
        <v>1</v>
      </c>
      <c r="N172" s="236" t="s">
        <v>41</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271</v>
      </c>
      <c r="AT172" s="239" t="s">
        <v>266</v>
      </c>
      <c r="AU172" s="239" t="s">
        <v>85</v>
      </c>
      <c r="AY172" s="18" t="s">
        <v>264</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271</v>
      </c>
      <c r="BM172" s="239" t="s">
        <v>351</v>
      </c>
    </row>
    <row r="173" s="2" customFormat="1" ht="16.5" customHeight="1">
      <c r="A173" s="39"/>
      <c r="B173" s="40"/>
      <c r="C173" s="228" t="s">
        <v>309</v>
      </c>
      <c r="D173" s="228" t="s">
        <v>266</v>
      </c>
      <c r="E173" s="229" t="s">
        <v>309</v>
      </c>
      <c r="F173" s="230" t="s">
        <v>2219</v>
      </c>
      <c r="G173" s="231" t="s">
        <v>1051</v>
      </c>
      <c r="H173" s="232">
        <v>53</v>
      </c>
      <c r="I173" s="233"/>
      <c r="J173" s="234">
        <f>ROUND(I173*H173,2)</f>
        <v>0</v>
      </c>
      <c r="K173" s="230" t="s">
        <v>1</v>
      </c>
      <c r="L173" s="45"/>
      <c r="M173" s="235" t="s">
        <v>1</v>
      </c>
      <c r="N173" s="236" t="s">
        <v>41</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271</v>
      </c>
      <c r="AT173" s="239" t="s">
        <v>266</v>
      </c>
      <c r="AU173" s="239" t="s">
        <v>85</v>
      </c>
      <c r="AY173" s="18" t="s">
        <v>264</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271</v>
      </c>
      <c r="BM173" s="239" t="s">
        <v>366</v>
      </c>
    </row>
    <row r="174" s="2" customFormat="1" ht="16.5" customHeight="1">
      <c r="A174" s="39"/>
      <c r="B174" s="40"/>
      <c r="C174" s="228" t="s">
        <v>315</v>
      </c>
      <c r="D174" s="228" t="s">
        <v>266</v>
      </c>
      <c r="E174" s="229" t="s">
        <v>315</v>
      </c>
      <c r="F174" s="230" t="s">
        <v>2220</v>
      </c>
      <c r="G174" s="231" t="s">
        <v>1051</v>
      </c>
      <c r="H174" s="232">
        <v>2</v>
      </c>
      <c r="I174" s="233"/>
      <c r="J174" s="234">
        <f>ROUND(I174*H174,2)</f>
        <v>0</v>
      </c>
      <c r="K174" s="230" t="s">
        <v>1</v>
      </c>
      <c r="L174" s="45"/>
      <c r="M174" s="235" t="s">
        <v>1</v>
      </c>
      <c r="N174" s="236" t="s">
        <v>41</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271</v>
      </c>
      <c r="AT174" s="239" t="s">
        <v>266</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271</v>
      </c>
      <c r="BM174" s="239" t="s">
        <v>377</v>
      </c>
    </row>
    <row r="175" s="12" customFormat="1" ht="22.8" customHeight="1">
      <c r="A175" s="12"/>
      <c r="B175" s="212"/>
      <c r="C175" s="213"/>
      <c r="D175" s="214" t="s">
        <v>75</v>
      </c>
      <c r="E175" s="226" t="s">
        <v>2008</v>
      </c>
      <c r="F175" s="226" t="s">
        <v>2221</v>
      </c>
      <c r="G175" s="213"/>
      <c r="H175" s="213"/>
      <c r="I175" s="216"/>
      <c r="J175" s="227">
        <f>BK175</f>
        <v>0</v>
      </c>
      <c r="K175" s="213"/>
      <c r="L175" s="218"/>
      <c r="M175" s="219"/>
      <c r="N175" s="220"/>
      <c r="O175" s="220"/>
      <c r="P175" s="221">
        <v>0</v>
      </c>
      <c r="Q175" s="220"/>
      <c r="R175" s="221">
        <v>0</v>
      </c>
      <c r="S175" s="220"/>
      <c r="T175" s="222">
        <v>0</v>
      </c>
      <c r="U175" s="12"/>
      <c r="V175" s="12"/>
      <c r="W175" s="12"/>
      <c r="X175" s="12"/>
      <c r="Y175" s="12"/>
      <c r="Z175" s="12"/>
      <c r="AA175" s="12"/>
      <c r="AB175" s="12"/>
      <c r="AC175" s="12"/>
      <c r="AD175" s="12"/>
      <c r="AE175" s="12"/>
      <c r="AR175" s="223" t="s">
        <v>83</v>
      </c>
      <c r="AT175" s="224" t="s">
        <v>75</v>
      </c>
      <c r="AU175" s="224" t="s">
        <v>83</v>
      </c>
      <c r="AY175" s="223" t="s">
        <v>264</v>
      </c>
      <c r="BK175" s="225">
        <v>0</v>
      </c>
    </row>
    <row r="176" s="12" customFormat="1" ht="22.8" customHeight="1">
      <c r="A176" s="12"/>
      <c r="B176" s="212"/>
      <c r="C176" s="213"/>
      <c r="D176" s="214" t="s">
        <v>75</v>
      </c>
      <c r="E176" s="226" t="s">
        <v>2024</v>
      </c>
      <c r="F176" s="226" t="s">
        <v>2222</v>
      </c>
      <c r="G176" s="213"/>
      <c r="H176" s="213"/>
      <c r="I176" s="216"/>
      <c r="J176" s="227">
        <f>BK176</f>
        <v>0</v>
      </c>
      <c r="K176" s="213"/>
      <c r="L176" s="218"/>
      <c r="M176" s="219"/>
      <c r="N176" s="220"/>
      <c r="O176" s="220"/>
      <c r="P176" s="221">
        <f>P177</f>
        <v>0</v>
      </c>
      <c r="Q176" s="220"/>
      <c r="R176" s="221">
        <f>R177</f>
        <v>0</v>
      </c>
      <c r="S176" s="220"/>
      <c r="T176" s="222">
        <f>T177</f>
        <v>0</v>
      </c>
      <c r="U176" s="12"/>
      <c r="V176" s="12"/>
      <c r="W176" s="12"/>
      <c r="X176" s="12"/>
      <c r="Y176" s="12"/>
      <c r="Z176" s="12"/>
      <c r="AA176" s="12"/>
      <c r="AB176" s="12"/>
      <c r="AC176" s="12"/>
      <c r="AD176" s="12"/>
      <c r="AE176" s="12"/>
      <c r="AR176" s="223" t="s">
        <v>83</v>
      </c>
      <c r="AT176" s="224" t="s">
        <v>75</v>
      </c>
      <c r="AU176" s="224" t="s">
        <v>83</v>
      </c>
      <c r="AY176" s="223" t="s">
        <v>264</v>
      </c>
      <c r="BK176" s="225">
        <f>BK177</f>
        <v>0</v>
      </c>
    </row>
    <row r="177" s="2" customFormat="1" ht="16.5" customHeight="1">
      <c r="A177" s="39"/>
      <c r="B177" s="40"/>
      <c r="C177" s="228" t="s">
        <v>322</v>
      </c>
      <c r="D177" s="228" t="s">
        <v>266</v>
      </c>
      <c r="E177" s="229" t="s">
        <v>322</v>
      </c>
      <c r="F177" s="230" t="s">
        <v>2223</v>
      </c>
      <c r="G177" s="231" t="s">
        <v>1051</v>
      </c>
      <c r="H177" s="232">
        <v>79</v>
      </c>
      <c r="I177" s="233"/>
      <c r="J177" s="234">
        <f>ROUND(I177*H177,2)</f>
        <v>0</v>
      </c>
      <c r="K177" s="230" t="s">
        <v>1</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85</v>
      </c>
      <c r="AY177" s="18" t="s">
        <v>264</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271</v>
      </c>
      <c r="BM177" s="239" t="s">
        <v>386</v>
      </c>
    </row>
    <row r="178" s="12" customFormat="1" ht="22.8" customHeight="1">
      <c r="A178" s="12"/>
      <c r="B178" s="212"/>
      <c r="C178" s="213"/>
      <c r="D178" s="214" t="s">
        <v>75</v>
      </c>
      <c r="E178" s="226" t="s">
        <v>2030</v>
      </c>
      <c r="F178" s="226" t="s">
        <v>2224</v>
      </c>
      <c r="G178" s="213"/>
      <c r="H178" s="213"/>
      <c r="I178" s="216"/>
      <c r="J178" s="227">
        <f>BK178</f>
        <v>0</v>
      </c>
      <c r="K178" s="213"/>
      <c r="L178" s="218"/>
      <c r="M178" s="219"/>
      <c r="N178" s="220"/>
      <c r="O178" s="220"/>
      <c r="P178" s="221">
        <v>0</v>
      </c>
      <c r="Q178" s="220"/>
      <c r="R178" s="221">
        <v>0</v>
      </c>
      <c r="S178" s="220"/>
      <c r="T178" s="222">
        <v>0</v>
      </c>
      <c r="U178" s="12"/>
      <c r="V178" s="12"/>
      <c r="W178" s="12"/>
      <c r="X178" s="12"/>
      <c r="Y178" s="12"/>
      <c r="Z178" s="12"/>
      <c r="AA178" s="12"/>
      <c r="AB178" s="12"/>
      <c r="AC178" s="12"/>
      <c r="AD178" s="12"/>
      <c r="AE178" s="12"/>
      <c r="AR178" s="223" t="s">
        <v>83</v>
      </c>
      <c r="AT178" s="224" t="s">
        <v>75</v>
      </c>
      <c r="AU178" s="224" t="s">
        <v>83</v>
      </c>
      <c r="AY178" s="223" t="s">
        <v>264</v>
      </c>
      <c r="BK178" s="225">
        <v>0</v>
      </c>
    </row>
    <row r="179" s="12" customFormat="1" ht="22.8" customHeight="1">
      <c r="A179" s="12"/>
      <c r="B179" s="212"/>
      <c r="C179" s="213"/>
      <c r="D179" s="214" t="s">
        <v>75</v>
      </c>
      <c r="E179" s="226" t="s">
        <v>2034</v>
      </c>
      <c r="F179" s="226" t="s">
        <v>2225</v>
      </c>
      <c r="G179" s="213"/>
      <c r="H179" s="213"/>
      <c r="I179" s="216"/>
      <c r="J179" s="227">
        <f>BK179</f>
        <v>0</v>
      </c>
      <c r="K179" s="213"/>
      <c r="L179" s="218"/>
      <c r="M179" s="219"/>
      <c r="N179" s="220"/>
      <c r="O179" s="220"/>
      <c r="P179" s="221">
        <f>P180</f>
        <v>0</v>
      </c>
      <c r="Q179" s="220"/>
      <c r="R179" s="221">
        <f>R180</f>
        <v>0</v>
      </c>
      <c r="S179" s="220"/>
      <c r="T179" s="222">
        <f>T180</f>
        <v>0</v>
      </c>
      <c r="U179" s="12"/>
      <c r="V179" s="12"/>
      <c r="W179" s="12"/>
      <c r="X179" s="12"/>
      <c r="Y179" s="12"/>
      <c r="Z179" s="12"/>
      <c r="AA179" s="12"/>
      <c r="AB179" s="12"/>
      <c r="AC179" s="12"/>
      <c r="AD179" s="12"/>
      <c r="AE179" s="12"/>
      <c r="AR179" s="223" t="s">
        <v>83</v>
      </c>
      <c r="AT179" s="224" t="s">
        <v>75</v>
      </c>
      <c r="AU179" s="224" t="s">
        <v>83</v>
      </c>
      <c r="AY179" s="223" t="s">
        <v>264</v>
      </c>
      <c r="BK179" s="225">
        <f>BK180</f>
        <v>0</v>
      </c>
    </row>
    <row r="180" s="2" customFormat="1" ht="16.5" customHeight="1">
      <c r="A180" s="39"/>
      <c r="B180" s="40"/>
      <c r="C180" s="228" t="s">
        <v>8</v>
      </c>
      <c r="D180" s="228" t="s">
        <v>266</v>
      </c>
      <c r="E180" s="229" t="s">
        <v>8</v>
      </c>
      <c r="F180" s="230" t="s">
        <v>2226</v>
      </c>
      <c r="G180" s="231" t="s">
        <v>453</v>
      </c>
      <c r="H180" s="232">
        <v>230</v>
      </c>
      <c r="I180" s="233"/>
      <c r="J180" s="234">
        <f>ROUND(I180*H180,2)</f>
        <v>0</v>
      </c>
      <c r="K180" s="230" t="s">
        <v>1</v>
      </c>
      <c r="L180" s="45"/>
      <c r="M180" s="235" t="s">
        <v>1</v>
      </c>
      <c r="N180" s="236" t="s">
        <v>41</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271</v>
      </c>
      <c r="AT180" s="239" t="s">
        <v>266</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271</v>
      </c>
      <c r="BM180" s="239" t="s">
        <v>395</v>
      </c>
    </row>
    <row r="181" s="12" customFormat="1" ht="22.8" customHeight="1">
      <c r="A181" s="12"/>
      <c r="B181" s="212"/>
      <c r="C181" s="213"/>
      <c r="D181" s="214" t="s">
        <v>75</v>
      </c>
      <c r="E181" s="226" t="s">
        <v>2042</v>
      </c>
      <c r="F181" s="226" t="s">
        <v>2227</v>
      </c>
      <c r="G181" s="213"/>
      <c r="H181" s="213"/>
      <c r="I181" s="216"/>
      <c r="J181" s="227">
        <f>BK181</f>
        <v>0</v>
      </c>
      <c r="K181" s="213"/>
      <c r="L181" s="218"/>
      <c r="M181" s="219"/>
      <c r="N181" s="220"/>
      <c r="O181" s="220"/>
      <c r="P181" s="221">
        <f>SUM(P182:P193)</f>
        <v>0</v>
      </c>
      <c r="Q181" s="220"/>
      <c r="R181" s="221">
        <f>SUM(R182:R193)</f>
        <v>0</v>
      </c>
      <c r="S181" s="220"/>
      <c r="T181" s="222">
        <f>SUM(T182:T193)</f>
        <v>0</v>
      </c>
      <c r="U181" s="12"/>
      <c r="V181" s="12"/>
      <c r="W181" s="12"/>
      <c r="X181" s="12"/>
      <c r="Y181" s="12"/>
      <c r="Z181" s="12"/>
      <c r="AA181" s="12"/>
      <c r="AB181" s="12"/>
      <c r="AC181" s="12"/>
      <c r="AD181" s="12"/>
      <c r="AE181" s="12"/>
      <c r="AR181" s="223" t="s">
        <v>83</v>
      </c>
      <c r="AT181" s="224" t="s">
        <v>75</v>
      </c>
      <c r="AU181" s="224" t="s">
        <v>83</v>
      </c>
      <c r="AY181" s="223" t="s">
        <v>264</v>
      </c>
      <c r="BK181" s="225">
        <f>SUM(BK182:BK193)</f>
        <v>0</v>
      </c>
    </row>
    <row r="182" s="2" customFormat="1" ht="16.5" customHeight="1">
      <c r="A182" s="39"/>
      <c r="B182" s="40"/>
      <c r="C182" s="228" t="s">
        <v>335</v>
      </c>
      <c r="D182" s="228" t="s">
        <v>266</v>
      </c>
      <c r="E182" s="229" t="s">
        <v>335</v>
      </c>
      <c r="F182" s="230" t="s">
        <v>2228</v>
      </c>
      <c r="G182" s="231" t="s">
        <v>1051</v>
      </c>
      <c r="H182" s="232">
        <v>79</v>
      </c>
      <c r="I182" s="233"/>
      <c r="J182" s="234">
        <f>ROUND(I182*H182,2)</f>
        <v>0</v>
      </c>
      <c r="K182" s="230" t="s">
        <v>1</v>
      </c>
      <c r="L182" s="45"/>
      <c r="M182" s="235" t="s">
        <v>1</v>
      </c>
      <c r="N182" s="236" t="s">
        <v>41</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271</v>
      </c>
      <c r="AT182" s="239" t="s">
        <v>266</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271</v>
      </c>
      <c r="BM182" s="239" t="s">
        <v>407</v>
      </c>
    </row>
    <row r="183" s="2" customFormat="1" ht="24.15" customHeight="1">
      <c r="A183" s="39"/>
      <c r="B183" s="40"/>
      <c r="C183" s="228" t="s">
        <v>342</v>
      </c>
      <c r="D183" s="228" t="s">
        <v>266</v>
      </c>
      <c r="E183" s="229" t="s">
        <v>342</v>
      </c>
      <c r="F183" s="230" t="s">
        <v>2229</v>
      </c>
      <c r="G183" s="231" t="s">
        <v>1051</v>
      </c>
      <c r="H183" s="232">
        <v>26</v>
      </c>
      <c r="I183" s="233"/>
      <c r="J183" s="234">
        <f>ROUND(I183*H183,2)</f>
        <v>0</v>
      </c>
      <c r="K183" s="230" t="s">
        <v>1</v>
      </c>
      <c r="L183" s="45"/>
      <c r="M183" s="235" t="s">
        <v>1</v>
      </c>
      <c r="N183" s="236" t="s">
        <v>41</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271</v>
      </c>
      <c r="BM183" s="239" t="s">
        <v>417</v>
      </c>
    </row>
    <row r="184" s="2" customFormat="1" ht="24.15" customHeight="1">
      <c r="A184" s="39"/>
      <c r="B184" s="40"/>
      <c r="C184" s="228" t="s">
        <v>347</v>
      </c>
      <c r="D184" s="228" t="s">
        <v>266</v>
      </c>
      <c r="E184" s="229" t="s">
        <v>347</v>
      </c>
      <c r="F184" s="230" t="s">
        <v>2230</v>
      </c>
      <c r="G184" s="231" t="s">
        <v>1051</v>
      </c>
      <c r="H184" s="232">
        <v>8</v>
      </c>
      <c r="I184" s="233"/>
      <c r="J184" s="234">
        <f>ROUND(I184*H184,2)</f>
        <v>0</v>
      </c>
      <c r="K184" s="230" t="s">
        <v>1</v>
      </c>
      <c r="L184" s="45"/>
      <c r="M184" s="235" t="s">
        <v>1</v>
      </c>
      <c r="N184" s="236" t="s">
        <v>41</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271</v>
      </c>
      <c r="AT184" s="239" t="s">
        <v>266</v>
      </c>
      <c r="AU184" s="239" t="s">
        <v>85</v>
      </c>
      <c r="AY184" s="18" t="s">
        <v>264</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271</v>
      </c>
      <c r="BM184" s="239" t="s">
        <v>426</v>
      </c>
    </row>
    <row r="185" s="2" customFormat="1" ht="21.75" customHeight="1">
      <c r="A185" s="39"/>
      <c r="B185" s="40"/>
      <c r="C185" s="228" t="s">
        <v>351</v>
      </c>
      <c r="D185" s="228" t="s">
        <v>266</v>
      </c>
      <c r="E185" s="229" t="s">
        <v>351</v>
      </c>
      <c r="F185" s="230" t="s">
        <v>2231</v>
      </c>
      <c r="G185" s="231" t="s">
        <v>1051</v>
      </c>
      <c r="H185" s="232">
        <v>1</v>
      </c>
      <c r="I185" s="233"/>
      <c r="J185" s="234">
        <f>ROUND(I185*H185,2)</f>
        <v>0</v>
      </c>
      <c r="K185" s="230" t="s">
        <v>1</v>
      </c>
      <c r="L185" s="45"/>
      <c r="M185" s="235" t="s">
        <v>1</v>
      </c>
      <c r="N185" s="236" t="s">
        <v>41</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271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271</v>
      </c>
      <c r="BM185" s="239" t="s">
        <v>434</v>
      </c>
    </row>
    <row r="186" s="2" customFormat="1" ht="16.5" customHeight="1">
      <c r="A186" s="39"/>
      <c r="B186" s="40"/>
      <c r="C186" s="228" t="s">
        <v>358</v>
      </c>
      <c r="D186" s="228" t="s">
        <v>266</v>
      </c>
      <c r="E186" s="229" t="s">
        <v>358</v>
      </c>
      <c r="F186" s="230" t="s">
        <v>2232</v>
      </c>
      <c r="G186" s="231" t="s">
        <v>1051</v>
      </c>
      <c r="H186" s="232">
        <v>4</v>
      </c>
      <c r="I186" s="233"/>
      <c r="J186" s="234">
        <f>ROUND(I186*H186,2)</f>
        <v>0</v>
      </c>
      <c r="K186" s="230" t="s">
        <v>1</v>
      </c>
      <c r="L186" s="45"/>
      <c r="M186" s="235" t="s">
        <v>1</v>
      </c>
      <c r="N186" s="236" t="s">
        <v>41</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271</v>
      </c>
      <c r="AT186" s="239" t="s">
        <v>266</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271</v>
      </c>
      <c r="BM186" s="239" t="s">
        <v>442</v>
      </c>
    </row>
    <row r="187" s="2" customFormat="1" ht="21.75" customHeight="1">
      <c r="A187" s="39"/>
      <c r="B187" s="40"/>
      <c r="C187" s="228" t="s">
        <v>366</v>
      </c>
      <c r="D187" s="228" t="s">
        <v>266</v>
      </c>
      <c r="E187" s="229" t="s">
        <v>366</v>
      </c>
      <c r="F187" s="230" t="s">
        <v>2233</v>
      </c>
      <c r="G187" s="231" t="s">
        <v>1051</v>
      </c>
      <c r="H187" s="232">
        <v>4</v>
      </c>
      <c r="I187" s="233"/>
      <c r="J187" s="234">
        <f>ROUND(I187*H187,2)</f>
        <v>0</v>
      </c>
      <c r="K187" s="230" t="s">
        <v>1</v>
      </c>
      <c r="L187" s="45"/>
      <c r="M187" s="235" t="s">
        <v>1</v>
      </c>
      <c r="N187" s="236" t="s">
        <v>41</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271</v>
      </c>
      <c r="AT187" s="239" t="s">
        <v>266</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271</v>
      </c>
      <c r="BM187" s="239" t="s">
        <v>450</v>
      </c>
    </row>
    <row r="188" s="2" customFormat="1" ht="21.75" customHeight="1">
      <c r="A188" s="39"/>
      <c r="B188" s="40"/>
      <c r="C188" s="228" t="s">
        <v>373</v>
      </c>
      <c r="D188" s="228" t="s">
        <v>266</v>
      </c>
      <c r="E188" s="229" t="s">
        <v>373</v>
      </c>
      <c r="F188" s="230" t="s">
        <v>2234</v>
      </c>
      <c r="G188" s="231" t="s">
        <v>1051</v>
      </c>
      <c r="H188" s="232">
        <v>6</v>
      </c>
      <c r="I188" s="233"/>
      <c r="J188" s="234">
        <f>ROUND(I188*H188,2)</f>
        <v>0</v>
      </c>
      <c r="K188" s="230" t="s">
        <v>1</v>
      </c>
      <c r="L188" s="45"/>
      <c r="M188" s="235" t="s">
        <v>1</v>
      </c>
      <c r="N188" s="236" t="s">
        <v>41</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271</v>
      </c>
      <c r="AT188" s="239" t="s">
        <v>266</v>
      </c>
      <c r="AU188" s="239" t="s">
        <v>85</v>
      </c>
      <c r="AY188" s="18" t="s">
        <v>264</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271</v>
      </c>
      <c r="BM188" s="239" t="s">
        <v>461</v>
      </c>
    </row>
    <row r="189" s="2" customFormat="1" ht="24.15" customHeight="1">
      <c r="A189" s="39"/>
      <c r="B189" s="40"/>
      <c r="C189" s="228" t="s">
        <v>377</v>
      </c>
      <c r="D189" s="228" t="s">
        <v>266</v>
      </c>
      <c r="E189" s="229" t="s">
        <v>377</v>
      </c>
      <c r="F189" s="230" t="s">
        <v>2235</v>
      </c>
      <c r="G189" s="231" t="s">
        <v>1051</v>
      </c>
      <c r="H189" s="232">
        <v>1</v>
      </c>
      <c r="I189" s="233"/>
      <c r="J189" s="234">
        <f>ROUND(I189*H189,2)</f>
        <v>0</v>
      </c>
      <c r="K189" s="230" t="s">
        <v>1</v>
      </c>
      <c r="L189" s="45"/>
      <c r="M189" s="235" t="s">
        <v>1</v>
      </c>
      <c r="N189" s="236" t="s">
        <v>41</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271</v>
      </c>
      <c r="AT189" s="239" t="s">
        <v>266</v>
      </c>
      <c r="AU189" s="239" t="s">
        <v>85</v>
      </c>
      <c r="AY189" s="18" t="s">
        <v>264</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271</v>
      </c>
      <c r="BM189" s="239" t="s">
        <v>470</v>
      </c>
    </row>
    <row r="190" s="2" customFormat="1" ht="24.15" customHeight="1">
      <c r="A190" s="39"/>
      <c r="B190" s="40"/>
      <c r="C190" s="228" t="s">
        <v>7</v>
      </c>
      <c r="D190" s="228" t="s">
        <v>266</v>
      </c>
      <c r="E190" s="229" t="s">
        <v>7</v>
      </c>
      <c r="F190" s="230" t="s">
        <v>2236</v>
      </c>
      <c r="G190" s="231" t="s">
        <v>1051</v>
      </c>
      <c r="H190" s="232">
        <v>2</v>
      </c>
      <c r="I190" s="233"/>
      <c r="J190" s="234">
        <f>ROUND(I190*H190,2)</f>
        <v>0</v>
      </c>
      <c r="K190" s="230" t="s">
        <v>1</v>
      </c>
      <c r="L190" s="45"/>
      <c r="M190" s="235" t="s">
        <v>1</v>
      </c>
      <c r="N190" s="236" t="s">
        <v>41</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271</v>
      </c>
      <c r="AT190" s="239" t="s">
        <v>266</v>
      </c>
      <c r="AU190" s="239" t="s">
        <v>85</v>
      </c>
      <c r="AY190" s="18" t="s">
        <v>264</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271</v>
      </c>
      <c r="BM190" s="239" t="s">
        <v>479</v>
      </c>
    </row>
    <row r="191" s="2" customFormat="1" ht="16.5" customHeight="1">
      <c r="A191" s="39"/>
      <c r="B191" s="40"/>
      <c r="C191" s="228" t="s">
        <v>386</v>
      </c>
      <c r="D191" s="228" t="s">
        <v>266</v>
      </c>
      <c r="E191" s="229" t="s">
        <v>386</v>
      </c>
      <c r="F191" s="230" t="s">
        <v>2237</v>
      </c>
      <c r="G191" s="231" t="s">
        <v>1051</v>
      </c>
      <c r="H191" s="232">
        <v>4</v>
      </c>
      <c r="I191" s="233"/>
      <c r="J191" s="234">
        <f>ROUND(I191*H191,2)</f>
        <v>0</v>
      </c>
      <c r="K191" s="230" t="s">
        <v>1</v>
      </c>
      <c r="L191" s="45"/>
      <c r="M191" s="235" t="s">
        <v>1</v>
      </c>
      <c r="N191" s="236" t="s">
        <v>41</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271</v>
      </c>
      <c r="AT191" s="239" t="s">
        <v>266</v>
      </c>
      <c r="AU191" s="239" t="s">
        <v>85</v>
      </c>
      <c r="AY191" s="18" t="s">
        <v>264</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271</v>
      </c>
      <c r="BM191" s="239" t="s">
        <v>489</v>
      </c>
    </row>
    <row r="192" s="2" customFormat="1" ht="16.5" customHeight="1">
      <c r="A192" s="39"/>
      <c r="B192" s="40"/>
      <c r="C192" s="228" t="s">
        <v>391</v>
      </c>
      <c r="D192" s="228" t="s">
        <v>266</v>
      </c>
      <c r="E192" s="229" t="s">
        <v>391</v>
      </c>
      <c r="F192" s="230" t="s">
        <v>2238</v>
      </c>
      <c r="G192" s="231" t="s">
        <v>1051</v>
      </c>
      <c r="H192" s="232">
        <v>2</v>
      </c>
      <c r="I192" s="233"/>
      <c r="J192" s="234">
        <f>ROUND(I192*H192,2)</f>
        <v>0</v>
      </c>
      <c r="K192" s="230" t="s">
        <v>1</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271</v>
      </c>
      <c r="BM192" s="239" t="s">
        <v>498</v>
      </c>
    </row>
    <row r="193" s="2" customFormat="1" ht="16.5" customHeight="1">
      <c r="A193" s="39"/>
      <c r="B193" s="40"/>
      <c r="C193" s="228" t="s">
        <v>395</v>
      </c>
      <c r="D193" s="228" t="s">
        <v>266</v>
      </c>
      <c r="E193" s="229" t="s">
        <v>395</v>
      </c>
      <c r="F193" s="230" t="s">
        <v>2239</v>
      </c>
      <c r="G193" s="231" t="s">
        <v>1051</v>
      </c>
      <c r="H193" s="232">
        <v>5</v>
      </c>
      <c r="I193" s="233"/>
      <c r="J193" s="234">
        <f>ROUND(I193*H193,2)</f>
        <v>0</v>
      </c>
      <c r="K193" s="230" t="s">
        <v>1</v>
      </c>
      <c r="L193" s="45"/>
      <c r="M193" s="235" t="s">
        <v>1</v>
      </c>
      <c r="N193" s="236" t="s">
        <v>41</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271</v>
      </c>
      <c r="AT193" s="239" t="s">
        <v>266</v>
      </c>
      <c r="AU193" s="239" t="s">
        <v>85</v>
      </c>
      <c r="AY193" s="18" t="s">
        <v>264</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271</v>
      </c>
      <c r="BM193" s="239" t="s">
        <v>509</v>
      </c>
    </row>
    <row r="194" s="12" customFormat="1" ht="22.8" customHeight="1">
      <c r="A194" s="12"/>
      <c r="B194" s="212"/>
      <c r="C194" s="213"/>
      <c r="D194" s="214" t="s">
        <v>75</v>
      </c>
      <c r="E194" s="226" t="s">
        <v>2050</v>
      </c>
      <c r="F194" s="226" t="s">
        <v>2240</v>
      </c>
      <c r="G194" s="213"/>
      <c r="H194" s="213"/>
      <c r="I194" s="216"/>
      <c r="J194" s="227">
        <f>BK194</f>
        <v>0</v>
      </c>
      <c r="K194" s="213"/>
      <c r="L194" s="218"/>
      <c r="M194" s="219"/>
      <c r="N194" s="220"/>
      <c r="O194" s="220"/>
      <c r="P194" s="221">
        <f>SUM(P195:P200)</f>
        <v>0</v>
      </c>
      <c r="Q194" s="220"/>
      <c r="R194" s="221">
        <f>SUM(R195:R200)</f>
        <v>0</v>
      </c>
      <c r="S194" s="220"/>
      <c r="T194" s="222">
        <f>SUM(T195:T200)</f>
        <v>0</v>
      </c>
      <c r="U194" s="12"/>
      <c r="V194" s="12"/>
      <c r="W194" s="12"/>
      <c r="X194" s="12"/>
      <c r="Y194" s="12"/>
      <c r="Z194" s="12"/>
      <c r="AA194" s="12"/>
      <c r="AB194" s="12"/>
      <c r="AC194" s="12"/>
      <c r="AD194" s="12"/>
      <c r="AE194" s="12"/>
      <c r="AR194" s="223" t="s">
        <v>83</v>
      </c>
      <c r="AT194" s="224" t="s">
        <v>75</v>
      </c>
      <c r="AU194" s="224" t="s">
        <v>83</v>
      </c>
      <c r="AY194" s="223" t="s">
        <v>264</v>
      </c>
      <c r="BK194" s="225">
        <f>SUM(BK195:BK200)</f>
        <v>0</v>
      </c>
    </row>
    <row r="195" s="2" customFormat="1" ht="16.5" customHeight="1">
      <c r="A195" s="39"/>
      <c r="B195" s="40"/>
      <c r="C195" s="228" t="s">
        <v>401</v>
      </c>
      <c r="D195" s="228" t="s">
        <v>266</v>
      </c>
      <c r="E195" s="229" t="s">
        <v>401</v>
      </c>
      <c r="F195" s="230" t="s">
        <v>2241</v>
      </c>
      <c r="G195" s="231" t="s">
        <v>453</v>
      </c>
      <c r="H195" s="232">
        <v>420</v>
      </c>
      <c r="I195" s="233"/>
      <c r="J195" s="234">
        <f>ROUND(I195*H195,2)</f>
        <v>0</v>
      </c>
      <c r="K195" s="230" t="s">
        <v>1</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271</v>
      </c>
      <c r="BM195" s="239" t="s">
        <v>519</v>
      </c>
    </row>
    <row r="196" s="2" customFormat="1" ht="16.5" customHeight="1">
      <c r="A196" s="39"/>
      <c r="B196" s="40"/>
      <c r="C196" s="228" t="s">
        <v>407</v>
      </c>
      <c r="D196" s="228" t="s">
        <v>266</v>
      </c>
      <c r="E196" s="229" t="s">
        <v>407</v>
      </c>
      <c r="F196" s="230" t="s">
        <v>2242</v>
      </c>
      <c r="G196" s="231" t="s">
        <v>453</v>
      </c>
      <c r="H196" s="232">
        <v>450</v>
      </c>
      <c r="I196" s="233"/>
      <c r="J196" s="234">
        <f>ROUND(I196*H196,2)</f>
        <v>0</v>
      </c>
      <c r="K196" s="230" t="s">
        <v>1</v>
      </c>
      <c r="L196" s="45"/>
      <c r="M196" s="235" t="s">
        <v>1</v>
      </c>
      <c r="N196" s="236" t="s">
        <v>41</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271</v>
      </c>
      <c r="AT196" s="239" t="s">
        <v>266</v>
      </c>
      <c r="AU196" s="239" t="s">
        <v>85</v>
      </c>
      <c r="AY196" s="18" t="s">
        <v>264</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271</v>
      </c>
      <c r="BM196" s="239" t="s">
        <v>527</v>
      </c>
    </row>
    <row r="197" s="2" customFormat="1" ht="16.5" customHeight="1">
      <c r="A197" s="39"/>
      <c r="B197" s="40"/>
      <c r="C197" s="228" t="s">
        <v>412</v>
      </c>
      <c r="D197" s="228" t="s">
        <v>266</v>
      </c>
      <c r="E197" s="229" t="s">
        <v>412</v>
      </c>
      <c r="F197" s="230" t="s">
        <v>2243</v>
      </c>
      <c r="G197" s="231" t="s">
        <v>453</v>
      </c>
      <c r="H197" s="232">
        <v>55</v>
      </c>
      <c r="I197" s="233"/>
      <c r="J197" s="234">
        <f>ROUND(I197*H197,2)</f>
        <v>0</v>
      </c>
      <c r="K197" s="230" t="s">
        <v>1</v>
      </c>
      <c r="L197" s="45"/>
      <c r="M197" s="235" t="s">
        <v>1</v>
      </c>
      <c r="N197" s="236" t="s">
        <v>41</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271</v>
      </c>
      <c r="BM197" s="239" t="s">
        <v>538</v>
      </c>
    </row>
    <row r="198" s="2" customFormat="1" ht="16.5" customHeight="1">
      <c r="A198" s="39"/>
      <c r="B198" s="40"/>
      <c r="C198" s="228" t="s">
        <v>417</v>
      </c>
      <c r="D198" s="228" t="s">
        <v>266</v>
      </c>
      <c r="E198" s="229" t="s">
        <v>417</v>
      </c>
      <c r="F198" s="230" t="s">
        <v>2244</v>
      </c>
      <c r="G198" s="231" t="s">
        <v>453</v>
      </c>
      <c r="H198" s="232">
        <v>10</v>
      </c>
      <c r="I198" s="233"/>
      <c r="J198" s="234">
        <f>ROUND(I198*H198,2)</f>
        <v>0</v>
      </c>
      <c r="K198" s="230" t="s">
        <v>1</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271</v>
      </c>
      <c r="BM198" s="239" t="s">
        <v>546</v>
      </c>
    </row>
    <row r="199" s="2" customFormat="1" ht="16.5" customHeight="1">
      <c r="A199" s="39"/>
      <c r="B199" s="40"/>
      <c r="C199" s="228" t="s">
        <v>422</v>
      </c>
      <c r="D199" s="228" t="s">
        <v>266</v>
      </c>
      <c r="E199" s="229" t="s">
        <v>422</v>
      </c>
      <c r="F199" s="230" t="s">
        <v>2245</v>
      </c>
      <c r="G199" s="231" t="s">
        <v>453</v>
      </c>
      <c r="H199" s="232">
        <v>15</v>
      </c>
      <c r="I199" s="233"/>
      <c r="J199" s="234">
        <f>ROUND(I199*H199,2)</f>
        <v>0</v>
      </c>
      <c r="K199" s="230" t="s">
        <v>1</v>
      </c>
      <c r="L199" s="45"/>
      <c r="M199" s="235" t="s">
        <v>1</v>
      </c>
      <c r="N199" s="236" t="s">
        <v>41</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271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271</v>
      </c>
      <c r="BM199" s="239" t="s">
        <v>556</v>
      </c>
    </row>
    <row r="200" s="2" customFormat="1" ht="16.5" customHeight="1">
      <c r="A200" s="39"/>
      <c r="B200" s="40"/>
      <c r="C200" s="228" t="s">
        <v>426</v>
      </c>
      <c r="D200" s="228" t="s">
        <v>266</v>
      </c>
      <c r="E200" s="229" t="s">
        <v>426</v>
      </c>
      <c r="F200" s="230" t="s">
        <v>2246</v>
      </c>
      <c r="G200" s="231" t="s">
        <v>453</v>
      </c>
      <c r="H200" s="232">
        <v>15</v>
      </c>
      <c r="I200" s="233"/>
      <c r="J200" s="234">
        <f>ROUND(I200*H200,2)</f>
        <v>0</v>
      </c>
      <c r="K200" s="230" t="s">
        <v>1</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271</v>
      </c>
      <c r="BM200" s="239" t="s">
        <v>564</v>
      </c>
    </row>
    <row r="201" s="12" customFormat="1" ht="22.8" customHeight="1">
      <c r="A201" s="12"/>
      <c r="B201" s="212"/>
      <c r="C201" s="213"/>
      <c r="D201" s="214" t="s">
        <v>75</v>
      </c>
      <c r="E201" s="226" t="s">
        <v>2060</v>
      </c>
      <c r="F201" s="226" t="s">
        <v>2247</v>
      </c>
      <c r="G201" s="213"/>
      <c r="H201" s="213"/>
      <c r="I201" s="216"/>
      <c r="J201" s="227">
        <f>BK201</f>
        <v>0</v>
      </c>
      <c r="K201" s="213"/>
      <c r="L201" s="218"/>
      <c r="M201" s="219"/>
      <c r="N201" s="220"/>
      <c r="O201" s="220"/>
      <c r="P201" s="221">
        <f>SUM(P202:P207)</f>
        <v>0</v>
      </c>
      <c r="Q201" s="220"/>
      <c r="R201" s="221">
        <f>SUM(R202:R207)</f>
        <v>0</v>
      </c>
      <c r="S201" s="220"/>
      <c r="T201" s="222">
        <f>SUM(T202:T207)</f>
        <v>0</v>
      </c>
      <c r="U201" s="12"/>
      <c r="V201" s="12"/>
      <c r="W201" s="12"/>
      <c r="X201" s="12"/>
      <c r="Y201" s="12"/>
      <c r="Z201" s="12"/>
      <c r="AA201" s="12"/>
      <c r="AB201" s="12"/>
      <c r="AC201" s="12"/>
      <c r="AD201" s="12"/>
      <c r="AE201" s="12"/>
      <c r="AR201" s="223" t="s">
        <v>83</v>
      </c>
      <c r="AT201" s="224" t="s">
        <v>75</v>
      </c>
      <c r="AU201" s="224" t="s">
        <v>83</v>
      </c>
      <c r="AY201" s="223" t="s">
        <v>264</v>
      </c>
      <c r="BK201" s="225">
        <f>SUM(BK202:BK207)</f>
        <v>0</v>
      </c>
    </row>
    <row r="202" s="2" customFormat="1" ht="16.5" customHeight="1">
      <c r="A202" s="39"/>
      <c r="B202" s="40"/>
      <c r="C202" s="228" t="s">
        <v>430</v>
      </c>
      <c r="D202" s="228" t="s">
        <v>266</v>
      </c>
      <c r="E202" s="229" t="s">
        <v>430</v>
      </c>
      <c r="F202" s="230" t="s">
        <v>2248</v>
      </c>
      <c r="G202" s="231" t="s">
        <v>453</v>
      </c>
      <c r="H202" s="232">
        <v>30</v>
      </c>
      <c r="I202" s="233"/>
      <c r="J202" s="234">
        <f>ROUND(I202*H202,2)</f>
        <v>0</v>
      </c>
      <c r="K202" s="230" t="s">
        <v>1</v>
      </c>
      <c r="L202" s="45"/>
      <c r="M202" s="235" t="s">
        <v>1</v>
      </c>
      <c r="N202" s="236" t="s">
        <v>41</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271</v>
      </c>
      <c r="AT202" s="239" t="s">
        <v>266</v>
      </c>
      <c r="AU202" s="239" t="s">
        <v>85</v>
      </c>
      <c r="AY202" s="18" t="s">
        <v>264</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271</v>
      </c>
      <c r="BM202" s="239" t="s">
        <v>575</v>
      </c>
    </row>
    <row r="203" s="2" customFormat="1" ht="16.5" customHeight="1">
      <c r="A203" s="39"/>
      <c r="B203" s="40"/>
      <c r="C203" s="228" t="s">
        <v>434</v>
      </c>
      <c r="D203" s="228" t="s">
        <v>266</v>
      </c>
      <c r="E203" s="229" t="s">
        <v>434</v>
      </c>
      <c r="F203" s="230" t="s">
        <v>2249</v>
      </c>
      <c r="G203" s="231" t="s">
        <v>1051</v>
      </c>
      <c r="H203" s="232">
        <v>2</v>
      </c>
      <c r="I203" s="233"/>
      <c r="J203" s="234">
        <f>ROUND(I203*H203,2)</f>
        <v>0</v>
      </c>
      <c r="K203" s="230" t="s">
        <v>1</v>
      </c>
      <c r="L203" s="45"/>
      <c r="M203" s="235" t="s">
        <v>1</v>
      </c>
      <c r="N203" s="236" t="s">
        <v>41</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271</v>
      </c>
      <c r="AT203" s="239" t="s">
        <v>266</v>
      </c>
      <c r="AU203" s="239" t="s">
        <v>85</v>
      </c>
      <c r="AY203" s="18" t="s">
        <v>264</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271</v>
      </c>
      <c r="BM203" s="239" t="s">
        <v>585</v>
      </c>
    </row>
    <row r="204" s="2" customFormat="1" ht="16.5" customHeight="1">
      <c r="A204" s="39"/>
      <c r="B204" s="40"/>
      <c r="C204" s="228" t="s">
        <v>438</v>
      </c>
      <c r="D204" s="228" t="s">
        <v>266</v>
      </c>
      <c r="E204" s="229" t="s">
        <v>438</v>
      </c>
      <c r="F204" s="230" t="s">
        <v>2250</v>
      </c>
      <c r="G204" s="231" t="s">
        <v>1051</v>
      </c>
      <c r="H204" s="232">
        <v>1</v>
      </c>
      <c r="I204" s="233"/>
      <c r="J204" s="234">
        <f>ROUND(I204*H204,2)</f>
        <v>0</v>
      </c>
      <c r="K204" s="230" t="s">
        <v>1</v>
      </c>
      <c r="L204" s="45"/>
      <c r="M204" s="235" t="s">
        <v>1</v>
      </c>
      <c r="N204" s="236" t="s">
        <v>41</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271</v>
      </c>
      <c r="AT204" s="239" t="s">
        <v>266</v>
      </c>
      <c r="AU204" s="239" t="s">
        <v>85</v>
      </c>
      <c r="AY204" s="18" t="s">
        <v>264</v>
      </c>
      <c r="BE204" s="240">
        <f>IF(N204="základní",J204,0)</f>
        <v>0</v>
      </c>
      <c r="BF204" s="240">
        <f>IF(N204="snížená",J204,0)</f>
        <v>0</v>
      </c>
      <c r="BG204" s="240">
        <f>IF(N204="zákl. přenesená",J204,0)</f>
        <v>0</v>
      </c>
      <c r="BH204" s="240">
        <f>IF(N204="sníž. přenesená",J204,0)</f>
        <v>0</v>
      </c>
      <c r="BI204" s="240">
        <f>IF(N204="nulová",J204,0)</f>
        <v>0</v>
      </c>
      <c r="BJ204" s="18" t="s">
        <v>83</v>
      </c>
      <c r="BK204" s="240">
        <f>ROUND(I204*H204,2)</f>
        <v>0</v>
      </c>
      <c r="BL204" s="18" t="s">
        <v>271</v>
      </c>
      <c r="BM204" s="239" t="s">
        <v>593</v>
      </c>
    </row>
    <row r="205" s="2" customFormat="1" ht="16.5" customHeight="1">
      <c r="A205" s="39"/>
      <c r="B205" s="40"/>
      <c r="C205" s="228" t="s">
        <v>442</v>
      </c>
      <c r="D205" s="228" t="s">
        <v>266</v>
      </c>
      <c r="E205" s="229" t="s">
        <v>442</v>
      </c>
      <c r="F205" s="230" t="s">
        <v>2251</v>
      </c>
      <c r="G205" s="231" t="s">
        <v>1051</v>
      </c>
      <c r="H205" s="232">
        <v>1</v>
      </c>
      <c r="I205" s="233"/>
      <c r="J205" s="234">
        <f>ROUND(I205*H205,2)</f>
        <v>0</v>
      </c>
      <c r="K205" s="230" t="s">
        <v>1</v>
      </c>
      <c r="L205" s="45"/>
      <c r="M205" s="235" t="s">
        <v>1</v>
      </c>
      <c r="N205" s="236" t="s">
        <v>41</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271</v>
      </c>
      <c r="AT205" s="239" t="s">
        <v>266</v>
      </c>
      <c r="AU205" s="239" t="s">
        <v>85</v>
      </c>
      <c r="AY205" s="18" t="s">
        <v>264</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271</v>
      </c>
      <c r="BM205" s="239" t="s">
        <v>601</v>
      </c>
    </row>
    <row r="206" s="2" customFormat="1" ht="16.5" customHeight="1">
      <c r="A206" s="39"/>
      <c r="B206" s="40"/>
      <c r="C206" s="228" t="s">
        <v>446</v>
      </c>
      <c r="D206" s="228" t="s">
        <v>266</v>
      </c>
      <c r="E206" s="229" t="s">
        <v>446</v>
      </c>
      <c r="F206" s="230" t="s">
        <v>2252</v>
      </c>
      <c r="G206" s="231" t="s">
        <v>1051</v>
      </c>
      <c r="H206" s="232">
        <v>1</v>
      </c>
      <c r="I206" s="233"/>
      <c r="J206" s="234">
        <f>ROUND(I206*H206,2)</f>
        <v>0</v>
      </c>
      <c r="K206" s="230" t="s">
        <v>1</v>
      </c>
      <c r="L206" s="45"/>
      <c r="M206" s="235" t="s">
        <v>1</v>
      </c>
      <c r="N206" s="236" t="s">
        <v>41</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271</v>
      </c>
      <c r="AT206" s="239" t="s">
        <v>266</v>
      </c>
      <c r="AU206" s="239" t="s">
        <v>85</v>
      </c>
      <c r="AY206" s="18" t="s">
        <v>264</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271</v>
      </c>
      <c r="BM206" s="239" t="s">
        <v>610</v>
      </c>
    </row>
    <row r="207" s="2" customFormat="1" ht="16.5" customHeight="1">
      <c r="A207" s="39"/>
      <c r="B207" s="40"/>
      <c r="C207" s="228" t="s">
        <v>450</v>
      </c>
      <c r="D207" s="228" t="s">
        <v>266</v>
      </c>
      <c r="E207" s="229" t="s">
        <v>450</v>
      </c>
      <c r="F207" s="230" t="s">
        <v>2253</v>
      </c>
      <c r="G207" s="231" t="s">
        <v>1051</v>
      </c>
      <c r="H207" s="232">
        <v>2</v>
      </c>
      <c r="I207" s="233"/>
      <c r="J207" s="234">
        <f>ROUND(I207*H207,2)</f>
        <v>0</v>
      </c>
      <c r="K207" s="230" t="s">
        <v>1</v>
      </c>
      <c r="L207" s="45"/>
      <c r="M207" s="235" t="s">
        <v>1</v>
      </c>
      <c r="N207" s="236" t="s">
        <v>41</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271</v>
      </c>
      <c r="AT207" s="239" t="s">
        <v>266</v>
      </c>
      <c r="AU207" s="239" t="s">
        <v>85</v>
      </c>
      <c r="AY207" s="18" t="s">
        <v>264</v>
      </c>
      <c r="BE207" s="240">
        <f>IF(N207="základní",J207,0)</f>
        <v>0</v>
      </c>
      <c r="BF207" s="240">
        <f>IF(N207="snížená",J207,0)</f>
        <v>0</v>
      </c>
      <c r="BG207" s="240">
        <f>IF(N207="zákl. přenesená",J207,0)</f>
        <v>0</v>
      </c>
      <c r="BH207" s="240">
        <f>IF(N207="sníž. přenesená",J207,0)</f>
        <v>0</v>
      </c>
      <c r="BI207" s="240">
        <f>IF(N207="nulová",J207,0)</f>
        <v>0</v>
      </c>
      <c r="BJ207" s="18" t="s">
        <v>83</v>
      </c>
      <c r="BK207" s="240">
        <f>ROUND(I207*H207,2)</f>
        <v>0</v>
      </c>
      <c r="BL207" s="18" t="s">
        <v>271</v>
      </c>
      <c r="BM207" s="239" t="s">
        <v>618</v>
      </c>
    </row>
    <row r="208" s="12" customFormat="1" ht="22.8" customHeight="1">
      <c r="A208" s="12"/>
      <c r="B208" s="212"/>
      <c r="C208" s="213"/>
      <c r="D208" s="214" t="s">
        <v>75</v>
      </c>
      <c r="E208" s="226" t="s">
        <v>2070</v>
      </c>
      <c r="F208" s="226" t="s">
        <v>2254</v>
      </c>
      <c r="G208" s="213"/>
      <c r="H208" s="213"/>
      <c r="I208" s="216"/>
      <c r="J208" s="227">
        <f>BK208</f>
        <v>0</v>
      </c>
      <c r="K208" s="213"/>
      <c r="L208" s="218"/>
      <c r="M208" s="219"/>
      <c r="N208" s="220"/>
      <c r="O208" s="220"/>
      <c r="P208" s="221">
        <f>P209</f>
        <v>0</v>
      </c>
      <c r="Q208" s="220"/>
      <c r="R208" s="221">
        <f>R209</f>
        <v>0</v>
      </c>
      <c r="S208" s="220"/>
      <c r="T208" s="222">
        <f>T209</f>
        <v>0</v>
      </c>
      <c r="U208" s="12"/>
      <c r="V208" s="12"/>
      <c r="W208" s="12"/>
      <c r="X208" s="12"/>
      <c r="Y208" s="12"/>
      <c r="Z208" s="12"/>
      <c r="AA208" s="12"/>
      <c r="AB208" s="12"/>
      <c r="AC208" s="12"/>
      <c r="AD208" s="12"/>
      <c r="AE208" s="12"/>
      <c r="AR208" s="223" t="s">
        <v>83</v>
      </c>
      <c r="AT208" s="224" t="s">
        <v>75</v>
      </c>
      <c r="AU208" s="224" t="s">
        <v>83</v>
      </c>
      <c r="AY208" s="223" t="s">
        <v>264</v>
      </c>
      <c r="BK208" s="225">
        <f>BK209</f>
        <v>0</v>
      </c>
    </row>
    <row r="209" s="2" customFormat="1" ht="16.5" customHeight="1">
      <c r="A209" s="39"/>
      <c r="B209" s="40"/>
      <c r="C209" s="228" t="s">
        <v>456</v>
      </c>
      <c r="D209" s="228" t="s">
        <v>266</v>
      </c>
      <c r="E209" s="229" t="s">
        <v>456</v>
      </c>
      <c r="F209" s="230" t="s">
        <v>2255</v>
      </c>
      <c r="G209" s="231" t="s">
        <v>1051</v>
      </c>
      <c r="H209" s="232">
        <v>57</v>
      </c>
      <c r="I209" s="233"/>
      <c r="J209" s="234">
        <f>ROUND(I209*H209,2)</f>
        <v>0</v>
      </c>
      <c r="K209" s="230" t="s">
        <v>1</v>
      </c>
      <c r="L209" s="45"/>
      <c r="M209" s="235" t="s">
        <v>1</v>
      </c>
      <c r="N209" s="236" t="s">
        <v>41</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271</v>
      </c>
      <c r="AT209" s="239" t="s">
        <v>266</v>
      </c>
      <c r="AU209" s="239" t="s">
        <v>85</v>
      </c>
      <c r="AY209" s="18" t="s">
        <v>264</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271</v>
      </c>
      <c r="BM209" s="239" t="s">
        <v>629</v>
      </c>
    </row>
    <row r="210" s="12" customFormat="1" ht="22.8" customHeight="1">
      <c r="A210" s="12"/>
      <c r="B210" s="212"/>
      <c r="C210" s="213"/>
      <c r="D210" s="214" t="s">
        <v>75</v>
      </c>
      <c r="E210" s="226" t="s">
        <v>2080</v>
      </c>
      <c r="F210" s="226" t="s">
        <v>2256</v>
      </c>
      <c r="G210" s="213"/>
      <c r="H210" s="213"/>
      <c r="I210" s="216"/>
      <c r="J210" s="227">
        <f>BK210</f>
        <v>0</v>
      </c>
      <c r="K210" s="213"/>
      <c r="L210" s="218"/>
      <c r="M210" s="219"/>
      <c r="N210" s="220"/>
      <c r="O210" s="220"/>
      <c r="P210" s="221">
        <f>P211</f>
        <v>0</v>
      </c>
      <c r="Q210" s="220"/>
      <c r="R210" s="221">
        <f>R211</f>
        <v>0</v>
      </c>
      <c r="S210" s="220"/>
      <c r="T210" s="222">
        <f>T211</f>
        <v>0</v>
      </c>
      <c r="U210" s="12"/>
      <c r="V210" s="12"/>
      <c r="W210" s="12"/>
      <c r="X210" s="12"/>
      <c r="Y210" s="12"/>
      <c r="Z210" s="12"/>
      <c r="AA210" s="12"/>
      <c r="AB210" s="12"/>
      <c r="AC210" s="12"/>
      <c r="AD210" s="12"/>
      <c r="AE210" s="12"/>
      <c r="AR210" s="223" t="s">
        <v>83</v>
      </c>
      <c r="AT210" s="224" t="s">
        <v>75</v>
      </c>
      <c r="AU210" s="224" t="s">
        <v>83</v>
      </c>
      <c r="AY210" s="223" t="s">
        <v>264</v>
      </c>
      <c r="BK210" s="225">
        <f>BK211</f>
        <v>0</v>
      </c>
    </row>
    <row r="211" s="2" customFormat="1" ht="16.5" customHeight="1">
      <c r="A211" s="39"/>
      <c r="B211" s="40"/>
      <c r="C211" s="228" t="s">
        <v>461</v>
      </c>
      <c r="D211" s="228" t="s">
        <v>266</v>
      </c>
      <c r="E211" s="229" t="s">
        <v>461</v>
      </c>
      <c r="F211" s="230" t="s">
        <v>2257</v>
      </c>
      <c r="G211" s="231" t="s">
        <v>1051</v>
      </c>
      <c r="H211" s="232">
        <v>1</v>
      </c>
      <c r="I211" s="233"/>
      <c r="J211" s="234">
        <f>ROUND(I211*H211,2)</f>
        <v>0</v>
      </c>
      <c r="K211" s="230" t="s">
        <v>1</v>
      </c>
      <c r="L211" s="45"/>
      <c r="M211" s="235" t="s">
        <v>1</v>
      </c>
      <c r="N211" s="236" t="s">
        <v>41</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271</v>
      </c>
      <c r="AT211" s="239" t="s">
        <v>266</v>
      </c>
      <c r="AU211" s="239" t="s">
        <v>85</v>
      </c>
      <c r="AY211" s="18" t="s">
        <v>264</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271</v>
      </c>
      <c r="BM211" s="239" t="s">
        <v>637</v>
      </c>
    </row>
    <row r="212" s="12" customFormat="1" ht="22.8" customHeight="1">
      <c r="A212" s="12"/>
      <c r="B212" s="212"/>
      <c r="C212" s="213"/>
      <c r="D212" s="214" t="s">
        <v>75</v>
      </c>
      <c r="E212" s="226" t="s">
        <v>2084</v>
      </c>
      <c r="F212" s="226" t="s">
        <v>2258</v>
      </c>
      <c r="G212" s="213"/>
      <c r="H212" s="213"/>
      <c r="I212" s="216"/>
      <c r="J212" s="227">
        <f>BK212</f>
        <v>0</v>
      </c>
      <c r="K212" s="213"/>
      <c r="L212" s="218"/>
      <c r="M212" s="219"/>
      <c r="N212" s="220"/>
      <c r="O212" s="220"/>
      <c r="P212" s="221">
        <f>SUM(P213:P214)</f>
        <v>0</v>
      </c>
      <c r="Q212" s="220"/>
      <c r="R212" s="221">
        <f>SUM(R213:R214)</f>
        <v>0</v>
      </c>
      <c r="S212" s="220"/>
      <c r="T212" s="222">
        <f>SUM(T213:T214)</f>
        <v>0</v>
      </c>
      <c r="U212" s="12"/>
      <c r="V212" s="12"/>
      <c r="W212" s="12"/>
      <c r="X212" s="12"/>
      <c r="Y212" s="12"/>
      <c r="Z212" s="12"/>
      <c r="AA212" s="12"/>
      <c r="AB212" s="12"/>
      <c r="AC212" s="12"/>
      <c r="AD212" s="12"/>
      <c r="AE212" s="12"/>
      <c r="AR212" s="223" t="s">
        <v>83</v>
      </c>
      <c r="AT212" s="224" t="s">
        <v>75</v>
      </c>
      <c r="AU212" s="224" t="s">
        <v>83</v>
      </c>
      <c r="AY212" s="223" t="s">
        <v>264</v>
      </c>
      <c r="BK212" s="225">
        <f>SUM(BK213:BK214)</f>
        <v>0</v>
      </c>
    </row>
    <row r="213" s="2" customFormat="1" ht="16.5" customHeight="1">
      <c r="A213" s="39"/>
      <c r="B213" s="40"/>
      <c r="C213" s="228" t="s">
        <v>466</v>
      </c>
      <c r="D213" s="228" t="s">
        <v>266</v>
      </c>
      <c r="E213" s="229" t="s">
        <v>466</v>
      </c>
      <c r="F213" s="230" t="s">
        <v>2259</v>
      </c>
      <c r="G213" s="231" t="s">
        <v>453</v>
      </c>
      <c r="H213" s="232">
        <v>80</v>
      </c>
      <c r="I213" s="233"/>
      <c r="J213" s="234">
        <f>ROUND(I213*H213,2)</f>
        <v>0</v>
      </c>
      <c r="K213" s="230" t="s">
        <v>1</v>
      </c>
      <c r="L213" s="45"/>
      <c r="M213" s="235" t="s">
        <v>1</v>
      </c>
      <c r="N213" s="236" t="s">
        <v>41</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271</v>
      </c>
      <c r="AT213" s="239" t="s">
        <v>266</v>
      </c>
      <c r="AU213" s="239" t="s">
        <v>85</v>
      </c>
      <c r="AY213" s="18" t="s">
        <v>264</v>
      </c>
      <c r="BE213" s="240">
        <f>IF(N213="základní",J213,0)</f>
        <v>0</v>
      </c>
      <c r="BF213" s="240">
        <f>IF(N213="snížená",J213,0)</f>
        <v>0</v>
      </c>
      <c r="BG213" s="240">
        <f>IF(N213="zákl. přenesená",J213,0)</f>
        <v>0</v>
      </c>
      <c r="BH213" s="240">
        <f>IF(N213="sníž. přenesená",J213,0)</f>
        <v>0</v>
      </c>
      <c r="BI213" s="240">
        <f>IF(N213="nulová",J213,0)</f>
        <v>0</v>
      </c>
      <c r="BJ213" s="18" t="s">
        <v>83</v>
      </c>
      <c r="BK213" s="240">
        <f>ROUND(I213*H213,2)</f>
        <v>0</v>
      </c>
      <c r="BL213" s="18" t="s">
        <v>271</v>
      </c>
      <c r="BM213" s="239" t="s">
        <v>647</v>
      </c>
    </row>
    <row r="214" s="2" customFormat="1" ht="16.5" customHeight="1">
      <c r="A214" s="39"/>
      <c r="B214" s="40"/>
      <c r="C214" s="228" t="s">
        <v>470</v>
      </c>
      <c r="D214" s="228" t="s">
        <v>266</v>
      </c>
      <c r="E214" s="229" t="s">
        <v>470</v>
      </c>
      <c r="F214" s="230" t="s">
        <v>2260</v>
      </c>
      <c r="G214" s="231" t="s">
        <v>453</v>
      </c>
      <c r="H214" s="232">
        <v>100</v>
      </c>
      <c r="I214" s="233"/>
      <c r="J214" s="234">
        <f>ROUND(I214*H214,2)</f>
        <v>0</v>
      </c>
      <c r="K214" s="230" t="s">
        <v>1</v>
      </c>
      <c r="L214" s="45"/>
      <c r="M214" s="235" t="s">
        <v>1</v>
      </c>
      <c r="N214" s="236" t="s">
        <v>41</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271</v>
      </c>
      <c r="AT214" s="239" t="s">
        <v>266</v>
      </c>
      <c r="AU214" s="239" t="s">
        <v>85</v>
      </c>
      <c r="AY214" s="18" t="s">
        <v>264</v>
      </c>
      <c r="BE214" s="240">
        <f>IF(N214="základní",J214,0)</f>
        <v>0</v>
      </c>
      <c r="BF214" s="240">
        <f>IF(N214="snížená",J214,0)</f>
        <v>0</v>
      </c>
      <c r="BG214" s="240">
        <f>IF(N214="zákl. přenesená",J214,0)</f>
        <v>0</v>
      </c>
      <c r="BH214" s="240">
        <f>IF(N214="sníž. přenesená",J214,0)</f>
        <v>0</v>
      </c>
      <c r="BI214" s="240">
        <f>IF(N214="nulová",J214,0)</f>
        <v>0</v>
      </c>
      <c r="BJ214" s="18" t="s">
        <v>83</v>
      </c>
      <c r="BK214" s="240">
        <f>ROUND(I214*H214,2)</f>
        <v>0</v>
      </c>
      <c r="BL214" s="18" t="s">
        <v>271</v>
      </c>
      <c r="BM214" s="239" t="s">
        <v>656</v>
      </c>
    </row>
    <row r="215" s="12" customFormat="1" ht="22.8" customHeight="1">
      <c r="A215" s="12"/>
      <c r="B215" s="212"/>
      <c r="C215" s="213"/>
      <c r="D215" s="214" t="s">
        <v>75</v>
      </c>
      <c r="E215" s="226" t="s">
        <v>2088</v>
      </c>
      <c r="F215" s="226" t="s">
        <v>2261</v>
      </c>
      <c r="G215" s="213"/>
      <c r="H215" s="213"/>
      <c r="I215" s="216"/>
      <c r="J215" s="227">
        <f>BK215</f>
        <v>0</v>
      </c>
      <c r="K215" s="213"/>
      <c r="L215" s="218"/>
      <c r="M215" s="219"/>
      <c r="N215" s="220"/>
      <c r="O215" s="220"/>
      <c r="P215" s="221">
        <f>P216</f>
        <v>0</v>
      </c>
      <c r="Q215" s="220"/>
      <c r="R215" s="221">
        <f>R216</f>
        <v>0</v>
      </c>
      <c r="S215" s="220"/>
      <c r="T215" s="222">
        <f>T216</f>
        <v>0</v>
      </c>
      <c r="U215" s="12"/>
      <c r="V215" s="12"/>
      <c r="W215" s="12"/>
      <c r="X215" s="12"/>
      <c r="Y215" s="12"/>
      <c r="Z215" s="12"/>
      <c r="AA215" s="12"/>
      <c r="AB215" s="12"/>
      <c r="AC215" s="12"/>
      <c r="AD215" s="12"/>
      <c r="AE215" s="12"/>
      <c r="AR215" s="223" t="s">
        <v>83</v>
      </c>
      <c r="AT215" s="224" t="s">
        <v>75</v>
      </c>
      <c r="AU215" s="224" t="s">
        <v>83</v>
      </c>
      <c r="AY215" s="223" t="s">
        <v>264</v>
      </c>
      <c r="BK215" s="225">
        <f>BK216</f>
        <v>0</v>
      </c>
    </row>
    <row r="216" s="2" customFormat="1" ht="16.5" customHeight="1">
      <c r="A216" s="39"/>
      <c r="B216" s="40"/>
      <c r="C216" s="228" t="s">
        <v>474</v>
      </c>
      <c r="D216" s="228" t="s">
        <v>266</v>
      </c>
      <c r="E216" s="229" t="s">
        <v>474</v>
      </c>
      <c r="F216" s="230" t="s">
        <v>2262</v>
      </c>
      <c r="G216" s="231" t="s">
        <v>1051</v>
      </c>
      <c r="H216" s="232">
        <v>100</v>
      </c>
      <c r="I216" s="233"/>
      <c r="J216" s="234">
        <f>ROUND(I216*H216,2)</f>
        <v>0</v>
      </c>
      <c r="K216" s="230" t="s">
        <v>1</v>
      </c>
      <c r="L216" s="45"/>
      <c r="M216" s="235" t="s">
        <v>1</v>
      </c>
      <c r="N216" s="236" t="s">
        <v>41</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271</v>
      </c>
      <c r="AT216" s="239" t="s">
        <v>266</v>
      </c>
      <c r="AU216" s="239" t="s">
        <v>85</v>
      </c>
      <c r="AY216" s="18" t="s">
        <v>264</v>
      </c>
      <c r="BE216" s="240">
        <f>IF(N216="základní",J216,0)</f>
        <v>0</v>
      </c>
      <c r="BF216" s="240">
        <f>IF(N216="snížená",J216,0)</f>
        <v>0</v>
      </c>
      <c r="BG216" s="240">
        <f>IF(N216="zákl. přenesená",J216,0)</f>
        <v>0</v>
      </c>
      <c r="BH216" s="240">
        <f>IF(N216="sníž. přenesená",J216,0)</f>
        <v>0</v>
      </c>
      <c r="BI216" s="240">
        <f>IF(N216="nulová",J216,0)</f>
        <v>0</v>
      </c>
      <c r="BJ216" s="18" t="s">
        <v>83</v>
      </c>
      <c r="BK216" s="240">
        <f>ROUND(I216*H216,2)</f>
        <v>0</v>
      </c>
      <c r="BL216" s="18" t="s">
        <v>271</v>
      </c>
      <c r="BM216" s="239" t="s">
        <v>664</v>
      </c>
    </row>
    <row r="217" s="12" customFormat="1" ht="22.8" customHeight="1">
      <c r="A217" s="12"/>
      <c r="B217" s="212"/>
      <c r="C217" s="213"/>
      <c r="D217" s="214" t="s">
        <v>75</v>
      </c>
      <c r="E217" s="226" t="s">
        <v>2092</v>
      </c>
      <c r="F217" s="226" t="s">
        <v>2263</v>
      </c>
      <c r="G217" s="213"/>
      <c r="H217" s="213"/>
      <c r="I217" s="216"/>
      <c r="J217" s="227">
        <f>BK217</f>
        <v>0</v>
      </c>
      <c r="K217" s="213"/>
      <c r="L217" s="218"/>
      <c r="M217" s="219"/>
      <c r="N217" s="220"/>
      <c r="O217" s="220"/>
      <c r="P217" s="221">
        <f>P218</f>
        <v>0</v>
      </c>
      <c r="Q217" s="220"/>
      <c r="R217" s="221">
        <f>R218</f>
        <v>0</v>
      </c>
      <c r="S217" s="220"/>
      <c r="T217" s="222">
        <f>T218</f>
        <v>0</v>
      </c>
      <c r="U217" s="12"/>
      <c r="V217" s="12"/>
      <c r="W217" s="12"/>
      <c r="X217" s="12"/>
      <c r="Y217" s="12"/>
      <c r="Z217" s="12"/>
      <c r="AA217" s="12"/>
      <c r="AB217" s="12"/>
      <c r="AC217" s="12"/>
      <c r="AD217" s="12"/>
      <c r="AE217" s="12"/>
      <c r="AR217" s="223" t="s">
        <v>83</v>
      </c>
      <c r="AT217" s="224" t="s">
        <v>75</v>
      </c>
      <c r="AU217" s="224" t="s">
        <v>83</v>
      </c>
      <c r="AY217" s="223" t="s">
        <v>264</v>
      </c>
      <c r="BK217" s="225">
        <f>BK218</f>
        <v>0</v>
      </c>
    </row>
    <row r="218" s="2" customFormat="1" ht="16.5" customHeight="1">
      <c r="A218" s="39"/>
      <c r="B218" s="40"/>
      <c r="C218" s="228" t="s">
        <v>479</v>
      </c>
      <c r="D218" s="228" t="s">
        <v>266</v>
      </c>
      <c r="E218" s="229" t="s">
        <v>479</v>
      </c>
      <c r="F218" s="230" t="s">
        <v>2264</v>
      </c>
      <c r="G218" s="231" t="s">
        <v>453</v>
      </c>
      <c r="H218" s="232">
        <v>50</v>
      </c>
      <c r="I218" s="233"/>
      <c r="J218" s="234">
        <f>ROUND(I218*H218,2)</f>
        <v>0</v>
      </c>
      <c r="K218" s="230" t="s">
        <v>1</v>
      </c>
      <c r="L218" s="45"/>
      <c r="M218" s="235" t="s">
        <v>1</v>
      </c>
      <c r="N218" s="236" t="s">
        <v>41</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271</v>
      </c>
      <c r="AT218" s="239" t="s">
        <v>266</v>
      </c>
      <c r="AU218" s="239" t="s">
        <v>85</v>
      </c>
      <c r="AY218" s="18" t="s">
        <v>264</v>
      </c>
      <c r="BE218" s="240">
        <f>IF(N218="základní",J218,0)</f>
        <v>0</v>
      </c>
      <c r="BF218" s="240">
        <f>IF(N218="snížená",J218,0)</f>
        <v>0</v>
      </c>
      <c r="BG218" s="240">
        <f>IF(N218="zákl. přenesená",J218,0)</f>
        <v>0</v>
      </c>
      <c r="BH218" s="240">
        <f>IF(N218="sníž. přenesená",J218,0)</f>
        <v>0</v>
      </c>
      <c r="BI218" s="240">
        <f>IF(N218="nulová",J218,0)</f>
        <v>0</v>
      </c>
      <c r="BJ218" s="18" t="s">
        <v>83</v>
      </c>
      <c r="BK218" s="240">
        <f>ROUND(I218*H218,2)</f>
        <v>0</v>
      </c>
      <c r="BL218" s="18" t="s">
        <v>271</v>
      </c>
      <c r="BM218" s="239" t="s">
        <v>673</v>
      </c>
    </row>
    <row r="219" s="12" customFormat="1" ht="22.8" customHeight="1">
      <c r="A219" s="12"/>
      <c r="B219" s="212"/>
      <c r="C219" s="213"/>
      <c r="D219" s="214" t="s">
        <v>75</v>
      </c>
      <c r="E219" s="226" t="s">
        <v>2096</v>
      </c>
      <c r="F219" s="226" t="s">
        <v>2265</v>
      </c>
      <c r="G219" s="213"/>
      <c r="H219" s="213"/>
      <c r="I219" s="216"/>
      <c r="J219" s="227">
        <f>BK219</f>
        <v>0</v>
      </c>
      <c r="K219" s="213"/>
      <c r="L219" s="218"/>
      <c r="M219" s="219"/>
      <c r="N219" s="220"/>
      <c r="O219" s="220"/>
      <c r="P219" s="221">
        <f>P220</f>
        <v>0</v>
      </c>
      <c r="Q219" s="220"/>
      <c r="R219" s="221">
        <f>R220</f>
        <v>0</v>
      </c>
      <c r="S219" s="220"/>
      <c r="T219" s="222">
        <f>T220</f>
        <v>0</v>
      </c>
      <c r="U219" s="12"/>
      <c r="V219" s="12"/>
      <c r="W219" s="12"/>
      <c r="X219" s="12"/>
      <c r="Y219" s="12"/>
      <c r="Z219" s="12"/>
      <c r="AA219" s="12"/>
      <c r="AB219" s="12"/>
      <c r="AC219" s="12"/>
      <c r="AD219" s="12"/>
      <c r="AE219" s="12"/>
      <c r="AR219" s="223" t="s">
        <v>83</v>
      </c>
      <c r="AT219" s="224" t="s">
        <v>75</v>
      </c>
      <c r="AU219" s="224" t="s">
        <v>83</v>
      </c>
      <c r="AY219" s="223" t="s">
        <v>264</v>
      </c>
      <c r="BK219" s="225">
        <f>BK220</f>
        <v>0</v>
      </c>
    </row>
    <row r="220" s="2" customFormat="1" ht="16.5" customHeight="1">
      <c r="A220" s="39"/>
      <c r="B220" s="40"/>
      <c r="C220" s="228" t="s">
        <v>484</v>
      </c>
      <c r="D220" s="228" t="s">
        <v>266</v>
      </c>
      <c r="E220" s="229" t="s">
        <v>484</v>
      </c>
      <c r="F220" s="230" t="s">
        <v>2266</v>
      </c>
      <c r="G220" s="231" t="s">
        <v>453</v>
      </c>
      <c r="H220" s="232">
        <v>25</v>
      </c>
      <c r="I220" s="233"/>
      <c r="J220" s="234">
        <f>ROUND(I220*H220,2)</f>
        <v>0</v>
      </c>
      <c r="K220" s="230" t="s">
        <v>1</v>
      </c>
      <c r="L220" s="45"/>
      <c r="M220" s="235" t="s">
        <v>1</v>
      </c>
      <c r="N220" s="236" t="s">
        <v>41</v>
      </c>
      <c r="O220" s="92"/>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271</v>
      </c>
      <c r="AT220" s="239" t="s">
        <v>266</v>
      </c>
      <c r="AU220" s="239" t="s">
        <v>85</v>
      </c>
      <c r="AY220" s="18" t="s">
        <v>264</v>
      </c>
      <c r="BE220" s="240">
        <f>IF(N220="základní",J220,0)</f>
        <v>0</v>
      </c>
      <c r="BF220" s="240">
        <f>IF(N220="snížená",J220,0)</f>
        <v>0</v>
      </c>
      <c r="BG220" s="240">
        <f>IF(N220="zákl. přenesená",J220,0)</f>
        <v>0</v>
      </c>
      <c r="BH220" s="240">
        <f>IF(N220="sníž. přenesená",J220,0)</f>
        <v>0</v>
      </c>
      <c r="BI220" s="240">
        <f>IF(N220="nulová",J220,0)</f>
        <v>0</v>
      </c>
      <c r="BJ220" s="18" t="s">
        <v>83</v>
      </c>
      <c r="BK220" s="240">
        <f>ROUND(I220*H220,2)</f>
        <v>0</v>
      </c>
      <c r="BL220" s="18" t="s">
        <v>271</v>
      </c>
      <c r="BM220" s="239" t="s">
        <v>683</v>
      </c>
    </row>
    <row r="221" s="12" customFormat="1" ht="22.8" customHeight="1">
      <c r="A221" s="12"/>
      <c r="B221" s="212"/>
      <c r="C221" s="213"/>
      <c r="D221" s="214" t="s">
        <v>75</v>
      </c>
      <c r="E221" s="226" t="s">
        <v>2098</v>
      </c>
      <c r="F221" s="226" t="s">
        <v>2267</v>
      </c>
      <c r="G221" s="213"/>
      <c r="H221" s="213"/>
      <c r="I221" s="216"/>
      <c r="J221" s="227">
        <f>BK221</f>
        <v>0</v>
      </c>
      <c r="K221" s="213"/>
      <c r="L221" s="218"/>
      <c r="M221" s="219"/>
      <c r="N221" s="220"/>
      <c r="O221" s="220"/>
      <c r="P221" s="221">
        <f>SUM(P222:P224)</f>
        <v>0</v>
      </c>
      <c r="Q221" s="220"/>
      <c r="R221" s="221">
        <f>SUM(R222:R224)</f>
        <v>0</v>
      </c>
      <c r="S221" s="220"/>
      <c r="T221" s="222">
        <f>SUM(T222:T224)</f>
        <v>0</v>
      </c>
      <c r="U221" s="12"/>
      <c r="V221" s="12"/>
      <c r="W221" s="12"/>
      <c r="X221" s="12"/>
      <c r="Y221" s="12"/>
      <c r="Z221" s="12"/>
      <c r="AA221" s="12"/>
      <c r="AB221" s="12"/>
      <c r="AC221" s="12"/>
      <c r="AD221" s="12"/>
      <c r="AE221" s="12"/>
      <c r="AR221" s="223" t="s">
        <v>83</v>
      </c>
      <c r="AT221" s="224" t="s">
        <v>75</v>
      </c>
      <c r="AU221" s="224" t="s">
        <v>83</v>
      </c>
      <c r="AY221" s="223" t="s">
        <v>264</v>
      </c>
      <c r="BK221" s="225">
        <f>SUM(BK222:BK224)</f>
        <v>0</v>
      </c>
    </row>
    <row r="222" s="2" customFormat="1" ht="16.5" customHeight="1">
      <c r="A222" s="39"/>
      <c r="B222" s="40"/>
      <c r="C222" s="228" t="s">
        <v>489</v>
      </c>
      <c r="D222" s="228" t="s">
        <v>266</v>
      </c>
      <c r="E222" s="229" t="s">
        <v>489</v>
      </c>
      <c r="F222" s="230" t="s">
        <v>2268</v>
      </c>
      <c r="G222" s="231" t="s">
        <v>1051</v>
      </c>
      <c r="H222" s="232">
        <v>2</v>
      </c>
      <c r="I222" s="233"/>
      <c r="J222" s="234">
        <f>ROUND(I222*H222,2)</f>
        <v>0</v>
      </c>
      <c r="K222" s="230" t="s">
        <v>1</v>
      </c>
      <c r="L222" s="45"/>
      <c r="M222" s="235" t="s">
        <v>1</v>
      </c>
      <c r="N222" s="236" t="s">
        <v>41</v>
      </c>
      <c r="O222" s="92"/>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271</v>
      </c>
      <c r="AT222" s="239" t="s">
        <v>266</v>
      </c>
      <c r="AU222" s="239" t="s">
        <v>85</v>
      </c>
      <c r="AY222" s="18" t="s">
        <v>264</v>
      </c>
      <c r="BE222" s="240">
        <f>IF(N222="základní",J222,0)</f>
        <v>0</v>
      </c>
      <c r="BF222" s="240">
        <f>IF(N222="snížená",J222,0)</f>
        <v>0</v>
      </c>
      <c r="BG222" s="240">
        <f>IF(N222="zákl. přenesená",J222,0)</f>
        <v>0</v>
      </c>
      <c r="BH222" s="240">
        <f>IF(N222="sníž. přenesená",J222,0)</f>
        <v>0</v>
      </c>
      <c r="BI222" s="240">
        <f>IF(N222="nulová",J222,0)</f>
        <v>0</v>
      </c>
      <c r="BJ222" s="18" t="s">
        <v>83</v>
      </c>
      <c r="BK222" s="240">
        <f>ROUND(I222*H222,2)</f>
        <v>0</v>
      </c>
      <c r="BL222" s="18" t="s">
        <v>271</v>
      </c>
      <c r="BM222" s="239" t="s">
        <v>691</v>
      </c>
    </row>
    <row r="223" s="2" customFormat="1" ht="16.5" customHeight="1">
      <c r="A223" s="39"/>
      <c r="B223" s="40"/>
      <c r="C223" s="228" t="s">
        <v>494</v>
      </c>
      <c r="D223" s="228" t="s">
        <v>266</v>
      </c>
      <c r="E223" s="229" t="s">
        <v>494</v>
      </c>
      <c r="F223" s="230" t="s">
        <v>2269</v>
      </c>
      <c r="G223" s="231" t="s">
        <v>1051</v>
      </c>
      <c r="H223" s="232">
        <v>2</v>
      </c>
      <c r="I223" s="233"/>
      <c r="J223" s="234">
        <f>ROUND(I223*H223,2)</f>
        <v>0</v>
      </c>
      <c r="K223" s="230" t="s">
        <v>1</v>
      </c>
      <c r="L223" s="45"/>
      <c r="M223" s="235" t="s">
        <v>1</v>
      </c>
      <c r="N223" s="236" t="s">
        <v>41</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271</v>
      </c>
      <c r="AT223" s="239" t="s">
        <v>266</v>
      </c>
      <c r="AU223" s="239" t="s">
        <v>85</v>
      </c>
      <c r="AY223" s="18" t="s">
        <v>264</v>
      </c>
      <c r="BE223" s="240">
        <f>IF(N223="základní",J223,0)</f>
        <v>0</v>
      </c>
      <c r="BF223" s="240">
        <f>IF(N223="snížená",J223,0)</f>
        <v>0</v>
      </c>
      <c r="BG223" s="240">
        <f>IF(N223="zákl. přenesená",J223,0)</f>
        <v>0</v>
      </c>
      <c r="BH223" s="240">
        <f>IF(N223="sníž. přenesená",J223,0)</f>
        <v>0</v>
      </c>
      <c r="BI223" s="240">
        <f>IF(N223="nulová",J223,0)</f>
        <v>0</v>
      </c>
      <c r="BJ223" s="18" t="s">
        <v>83</v>
      </c>
      <c r="BK223" s="240">
        <f>ROUND(I223*H223,2)</f>
        <v>0</v>
      </c>
      <c r="BL223" s="18" t="s">
        <v>271</v>
      </c>
      <c r="BM223" s="239" t="s">
        <v>701</v>
      </c>
    </row>
    <row r="224" s="2" customFormat="1" ht="16.5" customHeight="1">
      <c r="A224" s="39"/>
      <c r="B224" s="40"/>
      <c r="C224" s="228" t="s">
        <v>498</v>
      </c>
      <c r="D224" s="228" t="s">
        <v>266</v>
      </c>
      <c r="E224" s="229" t="s">
        <v>498</v>
      </c>
      <c r="F224" s="230" t="s">
        <v>2270</v>
      </c>
      <c r="G224" s="231" t="s">
        <v>1051</v>
      </c>
      <c r="H224" s="232">
        <v>2</v>
      </c>
      <c r="I224" s="233"/>
      <c r="J224" s="234">
        <f>ROUND(I224*H224,2)</f>
        <v>0</v>
      </c>
      <c r="K224" s="230" t="s">
        <v>1</v>
      </c>
      <c r="L224" s="45"/>
      <c r="M224" s="235" t="s">
        <v>1</v>
      </c>
      <c r="N224" s="236" t="s">
        <v>41</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271</v>
      </c>
      <c r="AT224" s="239" t="s">
        <v>266</v>
      </c>
      <c r="AU224" s="239" t="s">
        <v>85</v>
      </c>
      <c r="AY224" s="18" t="s">
        <v>264</v>
      </c>
      <c r="BE224" s="240">
        <f>IF(N224="základní",J224,0)</f>
        <v>0</v>
      </c>
      <c r="BF224" s="240">
        <f>IF(N224="snížená",J224,0)</f>
        <v>0</v>
      </c>
      <c r="BG224" s="240">
        <f>IF(N224="zákl. přenesená",J224,0)</f>
        <v>0</v>
      </c>
      <c r="BH224" s="240">
        <f>IF(N224="sníž. přenesená",J224,0)</f>
        <v>0</v>
      </c>
      <c r="BI224" s="240">
        <f>IF(N224="nulová",J224,0)</f>
        <v>0</v>
      </c>
      <c r="BJ224" s="18" t="s">
        <v>83</v>
      </c>
      <c r="BK224" s="240">
        <f>ROUND(I224*H224,2)</f>
        <v>0</v>
      </c>
      <c r="BL224" s="18" t="s">
        <v>271</v>
      </c>
      <c r="BM224" s="239" t="s">
        <v>710</v>
      </c>
    </row>
    <row r="225" s="12" customFormat="1" ht="22.8" customHeight="1">
      <c r="A225" s="12"/>
      <c r="B225" s="212"/>
      <c r="C225" s="213"/>
      <c r="D225" s="214" t="s">
        <v>75</v>
      </c>
      <c r="E225" s="226" t="s">
        <v>2100</v>
      </c>
      <c r="F225" s="226" t="s">
        <v>2271</v>
      </c>
      <c r="G225" s="213"/>
      <c r="H225" s="213"/>
      <c r="I225" s="216"/>
      <c r="J225" s="227">
        <f>BK225</f>
        <v>0</v>
      </c>
      <c r="K225" s="213"/>
      <c r="L225" s="218"/>
      <c r="M225" s="219"/>
      <c r="N225" s="220"/>
      <c r="O225" s="220"/>
      <c r="P225" s="221">
        <f>SUM(P226:P227)</f>
        <v>0</v>
      </c>
      <c r="Q225" s="220"/>
      <c r="R225" s="221">
        <f>SUM(R226:R227)</f>
        <v>0</v>
      </c>
      <c r="S225" s="220"/>
      <c r="T225" s="222">
        <f>SUM(T226:T227)</f>
        <v>0</v>
      </c>
      <c r="U225" s="12"/>
      <c r="V225" s="12"/>
      <c r="W225" s="12"/>
      <c r="X225" s="12"/>
      <c r="Y225" s="12"/>
      <c r="Z225" s="12"/>
      <c r="AA225" s="12"/>
      <c r="AB225" s="12"/>
      <c r="AC225" s="12"/>
      <c r="AD225" s="12"/>
      <c r="AE225" s="12"/>
      <c r="AR225" s="223" t="s">
        <v>83</v>
      </c>
      <c r="AT225" s="224" t="s">
        <v>75</v>
      </c>
      <c r="AU225" s="224" t="s">
        <v>83</v>
      </c>
      <c r="AY225" s="223" t="s">
        <v>264</v>
      </c>
      <c r="BK225" s="225">
        <f>SUM(BK226:BK227)</f>
        <v>0</v>
      </c>
    </row>
    <row r="226" s="2" customFormat="1" ht="16.5" customHeight="1">
      <c r="A226" s="39"/>
      <c r="B226" s="40"/>
      <c r="C226" s="228" t="s">
        <v>504</v>
      </c>
      <c r="D226" s="228" t="s">
        <v>266</v>
      </c>
      <c r="E226" s="229" t="s">
        <v>504</v>
      </c>
      <c r="F226" s="230" t="s">
        <v>2272</v>
      </c>
      <c r="G226" s="231" t="s">
        <v>1051</v>
      </c>
      <c r="H226" s="232">
        <v>3</v>
      </c>
      <c r="I226" s="233"/>
      <c r="J226" s="234">
        <f>ROUND(I226*H226,2)</f>
        <v>0</v>
      </c>
      <c r="K226" s="230" t="s">
        <v>1</v>
      </c>
      <c r="L226" s="45"/>
      <c r="M226" s="235" t="s">
        <v>1</v>
      </c>
      <c r="N226" s="236" t="s">
        <v>41</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271</v>
      </c>
      <c r="AT226" s="239" t="s">
        <v>266</v>
      </c>
      <c r="AU226" s="239" t="s">
        <v>85</v>
      </c>
      <c r="AY226" s="18" t="s">
        <v>264</v>
      </c>
      <c r="BE226" s="240">
        <f>IF(N226="základní",J226,0)</f>
        <v>0</v>
      </c>
      <c r="BF226" s="240">
        <f>IF(N226="snížená",J226,0)</f>
        <v>0</v>
      </c>
      <c r="BG226" s="240">
        <f>IF(N226="zákl. přenesená",J226,0)</f>
        <v>0</v>
      </c>
      <c r="BH226" s="240">
        <f>IF(N226="sníž. přenesená",J226,0)</f>
        <v>0</v>
      </c>
      <c r="BI226" s="240">
        <f>IF(N226="nulová",J226,0)</f>
        <v>0</v>
      </c>
      <c r="BJ226" s="18" t="s">
        <v>83</v>
      </c>
      <c r="BK226" s="240">
        <f>ROUND(I226*H226,2)</f>
        <v>0</v>
      </c>
      <c r="BL226" s="18" t="s">
        <v>271</v>
      </c>
      <c r="BM226" s="239" t="s">
        <v>719</v>
      </c>
    </row>
    <row r="227" s="2" customFormat="1" ht="16.5" customHeight="1">
      <c r="A227" s="39"/>
      <c r="B227" s="40"/>
      <c r="C227" s="228" t="s">
        <v>509</v>
      </c>
      <c r="D227" s="228" t="s">
        <v>266</v>
      </c>
      <c r="E227" s="229" t="s">
        <v>509</v>
      </c>
      <c r="F227" s="230" t="s">
        <v>2273</v>
      </c>
      <c r="G227" s="231" t="s">
        <v>1051</v>
      </c>
      <c r="H227" s="232">
        <v>6</v>
      </c>
      <c r="I227" s="233"/>
      <c r="J227" s="234">
        <f>ROUND(I227*H227,2)</f>
        <v>0</v>
      </c>
      <c r="K227" s="230" t="s">
        <v>1</v>
      </c>
      <c r="L227" s="45"/>
      <c r="M227" s="235" t="s">
        <v>1</v>
      </c>
      <c r="N227" s="236" t="s">
        <v>41</v>
      </c>
      <c r="O227" s="92"/>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271</v>
      </c>
      <c r="AT227" s="239" t="s">
        <v>266</v>
      </c>
      <c r="AU227" s="239" t="s">
        <v>85</v>
      </c>
      <c r="AY227" s="18" t="s">
        <v>264</v>
      </c>
      <c r="BE227" s="240">
        <f>IF(N227="základní",J227,0)</f>
        <v>0</v>
      </c>
      <c r="BF227" s="240">
        <f>IF(N227="snížená",J227,0)</f>
        <v>0</v>
      </c>
      <c r="BG227" s="240">
        <f>IF(N227="zákl. přenesená",J227,0)</f>
        <v>0</v>
      </c>
      <c r="BH227" s="240">
        <f>IF(N227="sníž. přenesená",J227,0)</f>
        <v>0</v>
      </c>
      <c r="BI227" s="240">
        <f>IF(N227="nulová",J227,0)</f>
        <v>0</v>
      </c>
      <c r="BJ227" s="18" t="s">
        <v>83</v>
      </c>
      <c r="BK227" s="240">
        <f>ROUND(I227*H227,2)</f>
        <v>0</v>
      </c>
      <c r="BL227" s="18" t="s">
        <v>271</v>
      </c>
      <c r="BM227" s="239" t="s">
        <v>728</v>
      </c>
    </row>
    <row r="228" s="12" customFormat="1" ht="22.8" customHeight="1">
      <c r="A228" s="12"/>
      <c r="B228" s="212"/>
      <c r="C228" s="213"/>
      <c r="D228" s="214" t="s">
        <v>75</v>
      </c>
      <c r="E228" s="226" t="s">
        <v>2104</v>
      </c>
      <c r="F228" s="226" t="s">
        <v>2274</v>
      </c>
      <c r="G228" s="213"/>
      <c r="H228" s="213"/>
      <c r="I228" s="216"/>
      <c r="J228" s="227">
        <f>BK228</f>
        <v>0</v>
      </c>
      <c r="K228" s="213"/>
      <c r="L228" s="218"/>
      <c r="M228" s="219"/>
      <c r="N228" s="220"/>
      <c r="O228" s="220"/>
      <c r="P228" s="221">
        <f>P229</f>
        <v>0</v>
      </c>
      <c r="Q228" s="220"/>
      <c r="R228" s="221">
        <f>R229</f>
        <v>0</v>
      </c>
      <c r="S228" s="220"/>
      <c r="T228" s="222">
        <f>T229</f>
        <v>0</v>
      </c>
      <c r="U228" s="12"/>
      <c r="V228" s="12"/>
      <c r="W228" s="12"/>
      <c r="X228" s="12"/>
      <c r="Y228" s="12"/>
      <c r="Z228" s="12"/>
      <c r="AA228" s="12"/>
      <c r="AB228" s="12"/>
      <c r="AC228" s="12"/>
      <c r="AD228" s="12"/>
      <c r="AE228" s="12"/>
      <c r="AR228" s="223" t="s">
        <v>83</v>
      </c>
      <c r="AT228" s="224" t="s">
        <v>75</v>
      </c>
      <c r="AU228" s="224" t="s">
        <v>83</v>
      </c>
      <c r="AY228" s="223" t="s">
        <v>264</v>
      </c>
      <c r="BK228" s="225">
        <f>BK229</f>
        <v>0</v>
      </c>
    </row>
    <row r="229" s="2" customFormat="1" ht="16.5" customHeight="1">
      <c r="A229" s="39"/>
      <c r="B229" s="40"/>
      <c r="C229" s="228" t="s">
        <v>515</v>
      </c>
      <c r="D229" s="228" t="s">
        <v>266</v>
      </c>
      <c r="E229" s="229" t="s">
        <v>515</v>
      </c>
      <c r="F229" s="230" t="s">
        <v>2275</v>
      </c>
      <c r="G229" s="231" t="s">
        <v>1051</v>
      </c>
      <c r="H229" s="232">
        <v>1</v>
      </c>
      <c r="I229" s="233"/>
      <c r="J229" s="234">
        <f>ROUND(I229*H229,2)</f>
        <v>0</v>
      </c>
      <c r="K229" s="230" t="s">
        <v>1</v>
      </c>
      <c r="L229" s="45"/>
      <c r="M229" s="235" t="s">
        <v>1</v>
      </c>
      <c r="N229" s="236" t="s">
        <v>41</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271</v>
      </c>
      <c r="AT229" s="239" t="s">
        <v>266</v>
      </c>
      <c r="AU229" s="239" t="s">
        <v>85</v>
      </c>
      <c r="AY229" s="18" t="s">
        <v>264</v>
      </c>
      <c r="BE229" s="240">
        <f>IF(N229="základní",J229,0)</f>
        <v>0</v>
      </c>
      <c r="BF229" s="240">
        <f>IF(N229="snížená",J229,0)</f>
        <v>0</v>
      </c>
      <c r="BG229" s="240">
        <f>IF(N229="zákl. přenesená",J229,0)</f>
        <v>0</v>
      </c>
      <c r="BH229" s="240">
        <f>IF(N229="sníž. přenesená",J229,0)</f>
        <v>0</v>
      </c>
      <c r="BI229" s="240">
        <f>IF(N229="nulová",J229,0)</f>
        <v>0</v>
      </c>
      <c r="BJ229" s="18" t="s">
        <v>83</v>
      </c>
      <c r="BK229" s="240">
        <f>ROUND(I229*H229,2)</f>
        <v>0</v>
      </c>
      <c r="BL229" s="18" t="s">
        <v>271</v>
      </c>
      <c r="BM229" s="239" t="s">
        <v>740</v>
      </c>
    </row>
    <row r="230" s="12" customFormat="1" ht="22.8" customHeight="1">
      <c r="A230" s="12"/>
      <c r="B230" s="212"/>
      <c r="C230" s="213"/>
      <c r="D230" s="214" t="s">
        <v>75</v>
      </c>
      <c r="E230" s="226" t="s">
        <v>2142</v>
      </c>
      <c r="F230" s="226" t="s">
        <v>2276</v>
      </c>
      <c r="G230" s="213"/>
      <c r="H230" s="213"/>
      <c r="I230" s="216"/>
      <c r="J230" s="227">
        <f>BK230</f>
        <v>0</v>
      </c>
      <c r="K230" s="213"/>
      <c r="L230" s="218"/>
      <c r="M230" s="219"/>
      <c r="N230" s="220"/>
      <c r="O230" s="220"/>
      <c r="P230" s="221">
        <f>SUM(P231:P232)</f>
        <v>0</v>
      </c>
      <c r="Q230" s="220"/>
      <c r="R230" s="221">
        <f>SUM(R231:R232)</f>
        <v>0</v>
      </c>
      <c r="S230" s="220"/>
      <c r="T230" s="222">
        <f>SUM(T231:T232)</f>
        <v>0</v>
      </c>
      <c r="U230" s="12"/>
      <c r="V230" s="12"/>
      <c r="W230" s="12"/>
      <c r="X230" s="12"/>
      <c r="Y230" s="12"/>
      <c r="Z230" s="12"/>
      <c r="AA230" s="12"/>
      <c r="AB230" s="12"/>
      <c r="AC230" s="12"/>
      <c r="AD230" s="12"/>
      <c r="AE230" s="12"/>
      <c r="AR230" s="223" t="s">
        <v>83</v>
      </c>
      <c r="AT230" s="224" t="s">
        <v>75</v>
      </c>
      <c r="AU230" s="224" t="s">
        <v>83</v>
      </c>
      <c r="AY230" s="223" t="s">
        <v>264</v>
      </c>
      <c r="BK230" s="225">
        <f>SUM(BK231:BK232)</f>
        <v>0</v>
      </c>
    </row>
    <row r="231" s="2" customFormat="1" ht="16.5" customHeight="1">
      <c r="A231" s="39"/>
      <c r="B231" s="40"/>
      <c r="C231" s="228" t="s">
        <v>519</v>
      </c>
      <c r="D231" s="228" t="s">
        <v>266</v>
      </c>
      <c r="E231" s="229" t="s">
        <v>519</v>
      </c>
      <c r="F231" s="230" t="s">
        <v>2277</v>
      </c>
      <c r="G231" s="231" t="s">
        <v>1051</v>
      </c>
      <c r="H231" s="232">
        <v>5</v>
      </c>
      <c r="I231" s="233"/>
      <c r="J231" s="234">
        <f>ROUND(I231*H231,2)</f>
        <v>0</v>
      </c>
      <c r="K231" s="230" t="s">
        <v>1</v>
      </c>
      <c r="L231" s="45"/>
      <c r="M231" s="235" t="s">
        <v>1</v>
      </c>
      <c r="N231" s="236" t="s">
        <v>41</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271</v>
      </c>
      <c r="AT231" s="239" t="s">
        <v>266</v>
      </c>
      <c r="AU231" s="239" t="s">
        <v>85</v>
      </c>
      <c r="AY231" s="18" t="s">
        <v>264</v>
      </c>
      <c r="BE231" s="240">
        <f>IF(N231="základní",J231,0)</f>
        <v>0</v>
      </c>
      <c r="BF231" s="240">
        <f>IF(N231="snížená",J231,0)</f>
        <v>0</v>
      </c>
      <c r="BG231" s="240">
        <f>IF(N231="zákl. přenesená",J231,0)</f>
        <v>0</v>
      </c>
      <c r="BH231" s="240">
        <f>IF(N231="sníž. přenesená",J231,0)</f>
        <v>0</v>
      </c>
      <c r="BI231" s="240">
        <f>IF(N231="nulová",J231,0)</f>
        <v>0</v>
      </c>
      <c r="BJ231" s="18" t="s">
        <v>83</v>
      </c>
      <c r="BK231" s="240">
        <f>ROUND(I231*H231,2)</f>
        <v>0</v>
      </c>
      <c r="BL231" s="18" t="s">
        <v>271</v>
      </c>
      <c r="BM231" s="239" t="s">
        <v>749</v>
      </c>
    </row>
    <row r="232" s="2" customFormat="1" ht="16.5" customHeight="1">
      <c r="A232" s="39"/>
      <c r="B232" s="40"/>
      <c r="C232" s="228" t="s">
        <v>523</v>
      </c>
      <c r="D232" s="228" t="s">
        <v>266</v>
      </c>
      <c r="E232" s="229" t="s">
        <v>523</v>
      </c>
      <c r="F232" s="230" t="s">
        <v>2278</v>
      </c>
      <c r="G232" s="231" t="s">
        <v>1051</v>
      </c>
      <c r="H232" s="232">
        <v>5</v>
      </c>
      <c r="I232" s="233"/>
      <c r="J232" s="234">
        <f>ROUND(I232*H232,2)</f>
        <v>0</v>
      </c>
      <c r="K232" s="230" t="s">
        <v>1</v>
      </c>
      <c r="L232" s="45"/>
      <c r="M232" s="235" t="s">
        <v>1</v>
      </c>
      <c r="N232" s="236" t="s">
        <v>41</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271</v>
      </c>
      <c r="AT232" s="239" t="s">
        <v>266</v>
      </c>
      <c r="AU232" s="239" t="s">
        <v>85</v>
      </c>
      <c r="AY232" s="18" t="s">
        <v>264</v>
      </c>
      <c r="BE232" s="240">
        <f>IF(N232="základní",J232,0)</f>
        <v>0</v>
      </c>
      <c r="BF232" s="240">
        <f>IF(N232="snížená",J232,0)</f>
        <v>0</v>
      </c>
      <c r="BG232" s="240">
        <f>IF(N232="zákl. přenesená",J232,0)</f>
        <v>0</v>
      </c>
      <c r="BH232" s="240">
        <f>IF(N232="sníž. přenesená",J232,0)</f>
        <v>0</v>
      </c>
      <c r="BI232" s="240">
        <f>IF(N232="nulová",J232,0)</f>
        <v>0</v>
      </c>
      <c r="BJ232" s="18" t="s">
        <v>83</v>
      </c>
      <c r="BK232" s="240">
        <f>ROUND(I232*H232,2)</f>
        <v>0</v>
      </c>
      <c r="BL232" s="18" t="s">
        <v>271</v>
      </c>
      <c r="BM232" s="239" t="s">
        <v>757</v>
      </c>
    </row>
    <row r="233" s="12" customFormat="1" ht="22.8" customHeight="1">
      <c r="A233" s="12"/>
      <c r="B233" s="212"/>
      <c r="C233" s="213"/>
      <c r="D233" s="214" t="s">
        <v>75</v>
      </c>
      <c r="E233" s="226" t="s">
        <v>2143</v>
      </c>
      <c r="F233" s="226" t="s">
        <v>2279</v>
      </c>
      <c r="G233" s="213"/>
      <c r="H233" s="213"/>
      <c r="I233" s="216"/>
      <c r="J233" s="227">
        <f>BK233</f>
        <v>0</v>
      </c>
      <c r="K233" s="213"/>
      <c r="L233" s="218"/>
      <c r="M233" s="219"/>
      <c r="N233" s="220"/>
      <c r="O233" s="220"/>
      <c r="P233" s="221">
        <f>P234</f>
        <v>0</v>
      </c>
      <c r="Q233" s="220"/>
      <c r="R233" s="221">
        <f>R234</f>
        <v>0</v>
      </c>
      <c r="S233" s="220"/>
      <c r="T233" s="222">
        <f>T234</f>
        <v>0</v>
      </c>
      <c r="U233" s="12"/>
      <c r="V233" s="12"/>
      <c r="W233" s="12"/>
      <c r="X233" s="12"/>
      <c r="Y233" s="12"/>
      <c r="Z233" s="12"/>
      <c r="AA233" s="12"/>
      <c r="AB233" s="12"/>
      <c r="AC233" s="12"/>
      <c r="AD233" s="12"/>
      <c r="AE233" s="12"/>
      <c r="AR233" s="223" t="s">
        <v>83</v>
      </c>
      <c r="AT233" s="224" t="s">
        <v>75</v>
      </c>
      <c r="AU233" s="224" t="s">
        <v>83</v>
      </c>
      <c r="AY233" s="223" t="s">
        <v>264</v>
      </c>
      <c r="BK233" s="225">
        <f>BK234</f>
        <v>0</v>
      </c>
    </row>
    <row r="234" s="2" customFormat="1" ht="16.5" customHeight="1">
      <c r="A234" s="39"/>
      <c r="B234" s="40"/>
      <c r="C234" s="228" t="s">
        <v>527</v>
      </c>
      <c r="D234" s="228" t="s">
        <v>266</v>
      </c>
      <c r="E234" s="229" t="s">
        <v>527</v>
      </c>
      <c r="F234" s="230" t="s">
        <v>2280</v>
      </c>
      <c r="G234" s="231" t="s">
        <v>453</v>
      </c>
      <c r="H234" s="232">
        <v>50</v>
      </c>
      <c r="I234" s="233"/>
      <c r="J234" s="234">
        <f>ROUND(I234*H234,2)</f>
        <v>0</v>
      </c>
      <c r="K234" s="230" t="s">
        <v>1</v>
      </c>
      <c r="L234" s="45"/>
      <c r="M234" s="235" t="s">
        <v>1</v>
      </c>
      <c r="N234" s="236" t="s">
        <v>41</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271</v>
      </c>
      <c r="AT234" s="239" t="s">
        <v>266</v>
      </c>
      <c r="AU234" s="239" t="s">
        <v>85</v>
      </c>
      <c r="AY234" s="18" t="s">
        <v>264</v>
      </c>
      <c r="BE234" s="240">
        <f>IF(N234="základní",J234,0)</f>
        <v>0</v>
      </c>
      <c r="BF234" s="240">
        <f>IF(N234="snížená",J234,0)</f>
        <v>0</v>
      </c>
      <c r="BG234" s="240">
        <f>IF(N234="zákl. přenesená",J234,0)</f>
        <v>0</v>
      </c>
      <c r="BH234" s="240">
        <f>IF(N234="sníž. přenesená",J234,0)</f>
        <v>0</v>
      </c>
      <c r="BI234" s="240">
        <f>IF(N234="nulová",J234,0)</f>
        <v>0</v>
      </c>
      <c r="BJ234" s="18" t="s">
        <v>83</v>
      </c>
      <c r="BK234" s="240">
        <f>ROUND(I234*H234,2)</f>
        <v>0</v>
      </c>
      <c r="BL234" s="18" t="s">
        <v>271</v>
      </c>
      <c r="BM234" s="239" t="s">
        <v>765</v>
      </c>
    </row>
    <row r="235" s="12" customFormat="1" ht="22.8" customHeight="1">
      <c r="A235" s="12"/>
      <c r="B235" s="212"/>
      <c r="C235" s="213"/>
      <c r="D235" s="214" t="s">
        <v>75</v>
      </c>
      <c r="E235" s="226" t="s">
        <v>2142</v>
      </c>
      <c r="F235" s="226" t="s">
        <v>2276</v>
      </c>
      <c r="G235" s="213"/>
      <c r="H235" s="213"/>
      <c r="I235" s="216"/>
      <c r="J235" s="227">
        <f>BK235</f>
        <v>0</v>
      </c>
      <c r="K235" s="213"/>
      <c r="L235" s="218"/>
      <c r="M235" s="219"/>
      <c r="N235" s="220"/>
      <c r="O235" s="220"/>
      <c r="P235" s="221">
        <f>SUM(P236:P237)</f>
        <v>0</v>
      </c>
      <c r="Q235" s="220"/>
      <c r="R235" s="221">
        <f>SUM(R236:R237)</f>
        <v>0</v>
      </c>
      <c r="S235" s="220"/>
      <c r="T235" s="222">
        <f>SUM(T236:T237)</f>
        <v>0</v>
      </c>
      <c r="U235" s="12"/>
      <c r="V235" s="12"/>
      <c r="W235" s="12"/>
      <c r="X235" s="12"/>
      <c r="Y235" s="12"/>
      <c r="Z235" s="12"/>
      <c r="AA235" s="12"/>
      <c r="AB235" s="12"/>
      <c r="AC235" s="12"/>
      <c r="AD235" s="12"/>
      <c r="AE235" s="12"/>
      <c r="AR235" s="223" t="s">
        <v>83</v>
      </c>
      <c r="AT235" s="224" t="s">
        <v>75</v>
      </c>
      <c r="AU235" s="224" t="s">
        <v>83</v>
      </c>
      <c r="AY235" s="223" t="s">
        <v>264</v>
      </c>
      <c r="BK235" s="225">
        <f>SUM(BK236:BK237)</f>
        <v>0</v>
      </c>
    </row>
    <row r="236" s="2" customFormat="1" ht="16.5" customHeight="1">
      <c r="A236" s="39"/>
      <c r="B236" s="40"/>
      <c r="C236" s="228" t="s">
        <v>532</v>
      </c>
      <c r="D236" s="228" t="s">
        <v>266</v>
      </c>
      <c r="E236" s="229" t="s">
        <v>532</v>
      </c>
      <c r="F236" s="230" t="s">
        <v>2281</v>
      </c>
      <c r="G236" s="231" t="s">
        <v>1051</v>
      </c>
      <c r="H236" s="232">
        <v>12</v>
      </c>
      <c r="I236" s="233"/>
      <c r="J236" s="234">
        <f>ROUND(I236*H236,2)</f>
        <v>0</v>
      </c>
      <c r="K236" s="230" t="s">
        <v>1</v>
      </c>
      <c r="L236" s="45"/>
      <c r="M236" s="235" t="s">
        <v>1</v>
      </c>
      <c r="N236" s="236" t="s">
        <v>41</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271</v>
      </c>
      <c r="AT236" s="239" t="s">
        <v>266</v>
      </c>
      <c r="AU236" s="239" t="s">
        <v>85</v>
      </c>
      <c r="AY236" s="18" t="s">
        <v>264</v>
      </c>
      <c r="BE236" s="240">
        <f>IF(N236="základní",J236,0)</f>
        <v>0</v>
      </c>
      <c r="BF236" s="240">
        <f>IF(N236="snížená",J236,0)</f>
        <v>0</v>
      </c>
      <c r="BG236" s="240">
        <f>IF(N236="zákl. přenesená",J236,0)</f>
        <v>0</v>
      </c>
      <c r="BH236" s="240">
        <f>IF(N236="sníž. přenesená",J236,0)</f>
        <v>0</v>
      </c>
      <c r="BI236" s="240">
        <f>IF(N236="nulová",J236,0)</f>
        <v>0</v>
      </c>
      <c r="BJ236" s="18" t="s">
        <v>83</v>
      </c>
      <c r="BK236" s="240">
        <f>ROUND(I236*H236,2)</f>
        <v>0</v>
      </c>
      <c r="BL236" s="18" t="s">
        <v>271</v>
      </c>
      <c r="BM236" s="239" t="s">
        <v>774</v>
      </c>
    </row>
    <row r="237" s="2" customFormat="1" ht="16.5" customHeight="1">
      <c r="A237" s="39"/>
      <c r="B237" s="40"/>
      <c r="C237" s="228" t="s">
        <v>538</v>
      </c>
      <c r="D237" s="228" t="s">
        <v>266</v>
      </c>
      <c r="E237" s="229" t="s">
        <v>538</v>
      </c>
      <c r="F237" s="230" t="s">
        <v>2282</v>
      </c>
      <c r="G237" s="231" t="s">
        <v>1051</v>
      </c>
      <c r="H237" s="232">
        <v>1</v>
      </c>
      <c r="I237" s="233"/>
      <c r="J237" s="234">
        <f>ROUND(I237*H237,2)</f>
        <v>0</v>
      </c>
      <c r="K237" s="230" t="s">
        <v>1</v>
      </c>
      <c r="L237" s="45"/>
      <c r="M237" s="235" t="s">
        <v>1</v>
      </c>
      <c r="N237" s="236" t="s">
        <v>41</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271</v>
      </c>
      <c r="AT237" s="239" t="s">
        <v>266</v>
      </c>
      <c r="AU237" s="239" t="s">
        <v>85</v>
      </c>
      <c r="AY237" s="18" t="s">
        <v>264</v>
      </c>
      <c r="BE237" s="240">
        <f>IF(N237="základní",J237,0)</f>
        <v>0</v>
      </c>
      <c r="BF237" s="240">
        <f>IF(N237="snížená",J237,0)</f>
        <v>0</v>
      </c>
      <c r="BG237" s="240">
        <f>IF(N237="zákl. přenesená",J237,0)</f>
        <v>0</v>
      </c>
      <c r="BH237" s="240">
        <f>IF(N237="sníž. přenesená",J237,0)</f>
        <v>0</v>
      </c>
      <c r="BI237" s="240">
        <f>IF(N237="nulová",J237,0)</f>
        <v>0</v>
      </c>
      <c r="BJ237" s="18" t="s">
        <v>83</v>
      </c>
      <c r="BK237" s="240">
        <f>ROUND(I237*H237,2)</f>
        <v>0</v>
      </c>
      <c r="BL237" s="18" t="s">
        <v>271</v>
      </c>
      <c r="BM237" s="239" t="s">
        <v>783</v>
      </c>
    </row>
    <row r="238" s="12" customFormat="1" ht="22.8" customHeight="1">
      <c r="A238" s="12"/>
      <c r="B238" s="212"/>
      <c r="C238" s="213"/>
      <c r="D238" s="214" t="s">
        <v>75</v>
      </c>
      <c r="E238" s="226" t="s">
        <v>2149</v>
      </c>
      <c r="F238" s="226" t="s">
        <v>2283</v>
      </c>
      <c r="G238" s="213"/>
      <c r="H238" s="213"/>
      <c r="I238" s="216"/>
      <c r="J238" s="227">
        <f>BK238</f>
        <v>0</v>
      </c>
      <c r="K238" s="213"/>
      <c r="L238" s="218"/>
      <c r="M238" s="219"/>
      <c r="N238" s="220"/>
      <c r="O238" s="220"/>
      <c r="P238" s="221">
        <f>P239</f>
        <v>0</v>
      </c>
      <c r="Q238" s="220"/>
      <c r="R238" s="221">
        <f>R239</f>
        <v>0</v>
      </c>
      <c r="S238" s="220"/>
      <c r="T238" s="222">
        <f>T239</f>
        <v>0</v>
      </c>
      <c r="U238" s="12"/>
      <c r="V238" s="12"/>
      <c r="W238" s="12"/>
      <c r="X238" s="12"/>
      <c r="Y238" s="12"/>
      <c r="Z238" s="12"/>
      <c r="AA238" s="12"/>
      <c r="AB238" s="12"/>
      <c r="AC238" s="12"/>
      <c r="AD238" s="12"/>
      <c r="AE238" s="12"/>
      <c r="AR238" s="223" t="s">
        <v>83</v>
      </c>
      <c r="AT238" s="224" t="s">
        <v>75</v>
      </c>
      <c r="AU238" s="224" t="s">
        <v>83</v>
      </c>
      <c r="AY238" s="223" t="s">
        <v>264</v>
      </c>
      <c r="BK238" s="225">
        <f>BK239</f>
        <v>0</v>
      </c>
    </row>
    <row r="239" s="2" customFormat="1" ht="16.5" customHeight="1">
      <c r="A239" s="39"/>
      <c r="B239" s="40"/>
      <c r="C239" s="228" t="s">
        <v>542</v>
      </c>
      <c r="D239" s="228" t="s">
        <v>266</v>
      </c>
      <c r="E239" s="229" t="s">
        <v>542</v>
      </c>
      <c r="F239" s="230" t="s">
        <v>2284</v>
      </c>
      <c r="G239" s="231" t="s">
        <v>453</v>
      </c>
      <c r="H239" s="232">
        <v>50</v>
      </c>
      <c r="I239" s="233"/>
      <c r="J239" s="234">
        <f>ROUND(I239*H239,2)</f>
        <v>0</v>
      </c>
      <c r="K239" s="230" t="s">
        <v>1</v>
      </c>
      <c r="L239" s="45"/>
      <c r="M239" s="235" t="s">
        <v>1</v>
      </c>
      <c r="N239" s="236" t="s">
        <v>41</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271</v>
      </c>
      <c r="AT239" s="239" t="s">
        <v>266</v>
      </c>
      <c r="AU239" s="239" t="s">
        <v>85</v>
      </c>
      <c r="AY239" s="18" t="s">
        <v>264</v>
      </c>
      <c r="BE239" s="240">
        <f>IF(N239="základní",J239,0)</f>
        <v>0</v>
      </c>
      <c r="BF239" s="240">
        <f>IF(N239="snížená",J239,0)</f>
        <v>0</v>
      </c>
      <c r="BG239" s="240">
        <f>IF(N239="zákl. přenesená",J239,0)</f>
        <v>0</v>
      </c>
      <c r="BH239" s="240">
        <f>IF(N239="sníž. přenesená",J239,0)</f>
        <v>0</v>
      </c>
      <c r="BI239" s="240">
        <f>IF(N239="nulová",J239,0)</f>
        <v>0</v>
      </c>
      <c r="BJ239" s="18" t="s">
        <v>83</v>
      </c>
      <c r="BK239" s="240">
        <f>ROUND(I239*H239,2)</f>
        <v>0</v>
      </c>
      <c r="BL239" s="18" t="s">
        <v>271</v>
      </c>
      <c r="BM239" s="239" t="s">
        <v>796</v>
      </c>
    </row>
    <row r="240" s="12" customFormat="1" ht="22.8" customHeight="1">
      <c r="A240" s="12"/>
      <c r="B240" s="212"/>
      <c r="C240" s="213"/>
      <c r="D240" s="214" t="s">
        <v>75</v>
      </c>
      <c r="E240" s="226" t="s">
        <v>2153</v>
      </c>
      <c r="F240" s="226" t="s">
        <v>2285</v>
      </c>
      <c r="G240" s="213"/>
      <c r="H240" s="213"/>
      <c r="I240" s="216"/>
      <c r="J240" s="227">
        <f>BK240</f>
        <v>0</v>
      </c>
      <c r="K240" s="213"/>
      <c r="L240" s="218"/>
      <c r="M240" s="219"/>
      <c r="N240" s="220"/>
      <c r="O240" s="220"/>
      <c r="P240" s="221">
        <f>P241</f>
        <v>0</v>
      </c>
      <c r="Q240" s="220"/>
      <c r="R240" s="221">
        <f>R241</f>
        <v>0</v>
      </c>
      <c r="S240" s="220"/>
      <c r="T240" s="222">
        <f>T241</f>
        <v>0</v>
      </c>
      <c r="U240" s="12"/>
      <c r="V240" s="12"/>
      <c r="W240" s="12"/>
      <c r="X240" s="12"/>
      <c r="Y240" s="12"/>
      <c r="Z240" s="12"/>
      <c r="AA240" s="12"/>
      <c r="AB240" s="12"/>
      <c r="AC240" s="12"/>
      <c r="AD240" s="12"/>
      <c r="AE240" s="12"/>
      <c r="AR240" s="223" t="s">
        <v>83</v>
      </c>
      <c r="AT240" s="224" t="s">
        <v>75</v>
      </c>
      <c r="AU240" s="224" t="s">
        <v>83</v>
      </c>
      <c r="AY240" s="223" t="s">
        <v>264</v>
      </c>
      <c r="BK240" s="225">
        <f>BK241</f>
        <v>0</v>
      </c>
    </row>
    <row r="241" s="2" customFormat="1" ht="16.5" customHeight="1">
      <c r="A241" s="39"/>
      <c r="B241" s="40"/>
      <c r="C241" s="228" t="s">
        <v>546</v>
      </c>
      <c r="D241" s="228" t="s">
        <v>266</v>
      </c>
      <c r="E241" s="229" t="s">
        <v>546</v>
      </c>
      <c r="F241" s="230" t="s">
        <v>2286</v>
      </c>
      <c r="G241" s="231" t="s">
        <v>453</v>
      </c>
      <c r="H241" s="232">
        <v>25</v>
      </c>
      <c r="I241" s="233"/>
      <c r="J241" s="234">
        <f>ROUND(I241*H241,2)</f>
        <v>0</v>
      </c>
      <c r="K241" s="230" t="s">
        <v>1</v>
      </c>
      <c r="L241" s="45"/>
      <c r="M241" s="235" t="s">
        <v>1</v>
      </c>
      <c r="N241" s="236" t="s">
        <v>41</v>
      </c>
      <c r="O241" s="92"/>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271</v>
      </c>
      <c r="AT241" s="239" t="s">
        <v>266</v>
      </c>
      <c r="AU241" s="239" t="s">
        <v>85</v>
      </c>
      <c r="AY241" s="18" t="s">
        <v>264</v>
      </c>
      <c r="BE241" s="240">
        <f>IF(N241="základní",J241,0)</f>
        <v>0</v>
      </c>
      <c r="BF241" s="240">
        <f>IF(N241="snížená",J241,0)</f>
        <v>0</v>
      </c>
      <c r="BG241" s="240">
        <f>IF(N241="zákl. přenesená",J241,0)</f>
        <v>0</v>
      </c>
      <c r="BH241" s="240">
        <f>IF(N241="sníž. přenesená",J241,0)</f>
        <v>0</v>
      </c>
      <c r="BI241" s="240">
        <f>IF(N241="nulová",J241,0)</f>
        <v>0</v>
      </c>
      <c r="BJ241" s="18" t="s">
        <v>83</v>
      </c>
      <c r="BK241" s="240">
        <f>ROUND(I241*H241,2)</f>
        <v>0</v>
      </c>
      <c r="BL241" s="18" t="s">
        <v>271</v>
      </c>
      <c r="BM241" s="239" t="s">
        <v>805</v>
      </c>
    </row>
    <row r="242" s="12" customFormat="1" ht="22.8" customHeight="1">
      <c r="A242" s="12"/>
      <c r="B242" s="212"/>
      <c r="C242" s="213"/>
      <c r="D242" s="214" t="s">
        <v>75</v>
      </c>
      <c r="E242" s="226" t="s">
        <v>2155</v>
      </c>
      <c r="F242" s="226" t="s">
        <v>2287</v>
      </c>
      <c r="G242" s="213"/>
      <c r="H242" s="213"/>
      <c r="I242" s="216"/>
      <c r="J242" s="227">
        <f>BK242</f>
        <v>0</v>
      </c>
      <c r="K242" s="213"/>
      <c r="L242" s="218"/>
      <c r="M242" s="219"/>
      <c r="N242" s="220"/>
      <c r="O242" s="220"/>
      <c r="P242" s="221">
        <f>SUM(P243:P245)</f>
        <v>0</v>
      </c>
      <c r="Q242" s="220"/>
      <c r="R242" s="221">
        <f>SUM(R243:R245)</f>
        <v>0</v>
      </c>
      <c r="S242" s="220"/>
      <c r="T242" s="222">
        <f>SUM(T243:T245)</f>
        <v>0</v>
      </c>
      <c r="U242" s="12"/>
      <c r="V242" s="12"/>
      <c r="W242" s="12"/>
      <c r="X242" s="12"/>
      <c r="Y242" s="12"/>
      <c r="Z242" s="12"/>
      <c r="AA242" s="12"/>
      <c r="AB242" s="12"/>
      <c r="AC242" s="12"/>
      <c r="AD242" s="12"/>
      <c r="AE242" s="12"/>
      <c r="AR242" s="223" t="s">
        <v>83</v>
      </c>
      <c r="AT242" s="224" t="s">
        <v>75</v>
      </c>
      <c r="AU242" s="224" t="s">
        <v>83</v>
      </c>
      <c r="AY242" s="223" t="s">
        <v>264</v>
      </c>
      <c r="BK242" s="225">
        <f>SUM(BK243:BK245)</f>
        <v>0</v>
      </c>
    </row>
    <row r="243" s="2" customFormat="1" ht="16.5" customHeight="1">
      <c r="A243" s="39"/>
      <c r="B243" s="40"/>
      <c r="C243" s="228" t="s">
        <v>550</v>
      </c>
      <c r="D243" s="228" t="s">
        <v>266</v>
      </c>
      <c r="E243" s="229" t="s">
        <v>550</v>
      </c>
      <c r="F243" s="230" t="s">
        <v>2288</v>
      </c>
      <c r="G243" s="231" t="s">
        <v>453</v>
      </c>
      <c r="H243" s="232">
        <v>40</v>
      </c>
      <c r="I243" s="233"/>
      <c r="J243" s="234">
        <f>ROUND(I243*H243,2)</f>
        <v>0</v>
      </c>
      <c r="K243" s="230" t="s">
        <v>1</v>
      </c>
      <c r="L243" s="45"/>
      <c r="M243" s="235" t="s">
        <v>1</v>
      </c>
      <c r="N243" s="236" t="s">
        <v>41</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271</v>
      </c>
      <c r="AT243" s="239" t="s">
        <v>266</v>
      </c>
      <c r="AU243" s="239" t="s">
        <v>85</v>
      </c>
      <c r="AY243" s="18" t="s">
        <v>264</v>
      </c>
      <c r="BE243" s="240">
        <f>IF(N243="základní",J243,0)</f>
        <v>0</v>
      </c>
      <c r="BF243" s="240">
        <f>IF(N243="snížená",J243,0)</f>
        <v>0</v>
      </c>
      <c r="BG243" s="240">
        <f>IF(N243="zákl. přenesená",J243,0)</f>
        <v>0</v>
      </c>
      <c r="BH243" s="240">
        <f>IF(N243="sníž. přenesená",J243,0)</f>
        <v>0</v>
      </c>
      <c r="BI243" s="240">
        <f>IF(N243="nulová",J243,0)</f>
        <v>0</v>
      </c>
      <c r="BJ243" s="18" t="s">
        <v>83</v>
      </c>
      <c r="BK243" s="240">
        <f>ROUND(I243*H243,2)</f>
        <v>0</v>
      </c>
      <c r="BL243" s="18" t="s">
        <v>271</v>
      </c>
      <c r="BM243" s="239" t="s">
        <v>815</v>
      </c>
    </row>
    <row r="244" s="2" customFormat="1" ht="16.5" customHeight="1">
      <c r="A244" s="39"/>
      <c r="B244" s="40"/>
      <c r="C244" s="228" t="s">
        <v>556</v>
      </c>
      <c r="D244" s="228" t="s">
        <v>266</v>
      </c>
      <c r="E244" s="229" t="s">
        <v>556</v>
      </c>
      <c r="F244" s="230" t="s">
        <v>2289</v>
      </c>
      <c r="G244" s="231" t="s">
        <v>453</v>
      </c>
      <c r="H244" s="232">
        <v>40</v>
      </c>
      <c r="I244" s="233"/>
      <c r="J244" s="234">
        <f>ROUND(I244*H244,2)</f>
        <v>0</v>
      </c>
      <c r="K244" s="230" t="s">
        <v>1</v>
      </c>
      <c r="L244" s="45"/>
      <c r="M244" s="235" t="s">
        <v>1</v>
      </c>
      <c r="N244" s="236" t="s">
        <v>41</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271</v>
      </c>
      <c r="AT244" s="239" t="s">
        <v>266</v>
      </c>
      <c r="AU244" s="239" t="s">
        <v>85</v>
      </c>
      <c r="AY244" s="18" t="s">
        <v>264</v>
      </c>
      <c r="BE244" s="240">
        <f>IF(N244="základní",J244,0)</f>
        <v>0</v>
      </c>
      <c r="BF244" s="240">
        <f>IF(N244="snížená",J244,0)</f>
        <v>0</v>
      </c>
      <c r="BG244" s="240">
        <f>IF(N244="zákl. přenesená",J244,0)</f>
        <v>0</v>
      </c>
      <c r="BH244" s="240">
        <f>IF(N244="sníž. přenesená",J244,0)</f>
        <v>0</v>
      </c>
      <c r="BI244" s="240">
        <f>IF(N244="nulová",J244,0)</f>
        <v>0</v>
      </c>
      <c r="BJ244" s="18" t="s">
        <v>83</v>
      </c>
      <c r="BK244" s="240">
        <f>ROUND(I244*H244,2)</f>
        <v>0</v>
      </c>
      <c r="BL244" s="18" t="s">
        <v>271</v>
      </c>
      <c r="BM244" s="239" t="s">
        <v>823</v>
      </c>
    </row>
    <row r="245" s="2" customFormat="1" ht="16.5" customHeight="1">
      <c r="A245" s="39"/>
      <c r="B245" s="40"/>
      <c r="C245" s="228" t="s">
        <v>560</v>
      </c>
      <c r="D245" s="228" t="s">
        <v>266</v>
      </c>
      <c r="E245" s="229" t="s">
        <v>560</v>
      </c>
      <c r="F245" s="230" t="s">
        <v>2290</v>
      </c>
      <c r="G245" s="231" t="s">
        <v>1051</v>
      </c>
      <c r="H245" s="232">
        <v>1</v>
      </c>
      <c r="I245" s="233"/>
      <c r="J245" s="234">
        <f>ROUND(I245*H245,2)</f>
        <v>0</v>
      </c>
      <c r="K245" s="230" t="s">
        <v>1</v>
      </c>
      <c r="L245" s="45"/>
      <c r="M245" s="235" t="s">
        <v>1</v>
      </c>
      <c r="N245" s="236" t="s">
        <v>41</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271</v>
      </c>
      <c r="AT245" s="239" t="s">
        <v>266</v>
      </c>
      <c r="AU245" s="239" t="s">
        <v>85</v>
      </c>
      <c r="AY245" s="18" t="s">
        <v>264</v>
      </c>
      <c r="BE245" s="240">
        <f>IF(N245="základní",J245,0)</f>
        <v>0</v>
      </c>
      <c r="BF245" s="240">
        <f>IF(N245="snížená",J245,0)</f>
        <v>0</v>
      </c>
      <c r="BG245" s="240">
        <f>IF(N245="zákl. přenesená",J245,0)</f>
        <v>0</v>
      </c>
      <c r="BH245" s="240">
        <f>IF(N245="sníž. přenesená",J245,0)</f>
        <v>0</v>
      </c>
      <c r="BI245" s="240">
        <f>IF(N245="nulová",J245,0)</f>
        <v>0</v>
      </c>
      <c r="BJ245" s="18" t="s">
        <v>83</v>
      </c>
      <c r="BK245" s="240">
        <f>ROUND(I245*H245,2)</f>
        <v>0</v>
      </c>
      <c r="BL245" s="18" t="s">
        <v>271</v>
      </c>
      <c r="BM245" s="239" t="s">
        <v>832</v>
      </c>
    </row>
    <row r="246" s="12" customFormat="1" ht="25.92" customHeight="1">
      <c r="A246" s="12"/>
      <c r="B246" s="212"/>
      <c r="C246" s="213"/>
      <c r="D246" s="214" t="s">
        <v>75</v>
      </c>
      <c r="E246" s="215" t="s">
        <v>2157</v>
      </c>
      <c r="F246" s="215" t="s">
        <v>2291</v>
      </c>
      <c r="G246" s="213"/>
      <c r="H246" s="213"/>
      <c r="I246" s="216"/>
      <c r="J246" s="217">
        <f>BK246</f>
        <v>0</v>
      </c>
      <c r="K246" s="213"/>
      <c r="L246" s="218"/>
      <c r="M246" s="219"/>
      <c r="N246" s="220"/>
      <c r="O246" s="220"/>
      <c r="P246" s="221">
        <f>SUM(P247:P254)</f>
        <v>0</v>
      </c>
      <c r="Q246" s="220"/>
      <c r="R246" s="221">
        <f>SUM(R247:R254)</f>
        <v>0</v>
      </c>
      <c r="S246" s="220"/>
      <c r="T246" s="222">
        <f>SUM(T247:T254)</f>
        <v>0</v>
      </c>
      <c r="U246" s="12"/>
      <c r="V246" s="12"/>
      <c r="W246" s="12"/>
      <c r="X246" s="12"/>
      <c r="Y246" s="12"/>
      <c r="Z246" s="12"/>
      <c r="AA246" s="12"/>
      <c r="AB246" s="12"/>
      <c r="AC246" s="12"/>
      <c r="AD246" s="12"/>
      <c r="AE246" s="12"/>
      <c r="AR246" s="223" t="s">
        <v>83</v>
      </c>
      <c r="AT246" s="224" t="s">
        <v>75</v>
      </c>
      <c r="AU246" s="224" t="s">
        <v>76</v>
      </c>
      <c r="AY246" s="223" t="s">
        <v>264</v>
      </c>
      <c r="BK246" s="225">
        <f>SUM(BK247:BK254)</f>
        <v>0</v>
      </c>
    </row>
    <row r="247" s="2" customFormat="1" ht="16.5" customHeight="1">
      <c r="A247" s="39"/>
      <c r="B247" s="40"/>
      <c r="C247" s="228" t="s">
        <v>564</v>
      </c>
      <c r="D247" s="228" t="s">
        <v>266</v>
      </c>
      <c r="E247" s="229" t="s">
        <v>564</v>
      </c>
      <c r="F247" s="230" t="s">
        <v>2292</v>
      </c>
      <c r="G247" s="231" t="s">
        <v>1051</v>
      </c>
      <c r="H247" s="232">
        <v>1</v>
      </c>
      <c r="I247" s="233"/>
      <c r="J247" s="234">
        <f>ROUND(I247*H247,2)</f>
        <v>0</v>
      </c>
      <c r="K247" s="230" t="s">
        <v>1</v>
      </c>
      <c r="L247" s="45"/>
      <c r="M247" s="235" t="s">
        <v>1</v>
      </c>
      <c r="N247" s="236" t="s">
        <v>41</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271</v>
      </c>
      <c r="AT247" s="239" t="s">
        <v>266</v>
      </c>
      <c r="AU247" s="239" t="s">
        <v>83</v>
      </c>
      <c r="AY247" s="18" t="s">
        <v>264</v>
      </c>
      <c r="BE247" s="240">
        <f>IF(N247="základní",J247,0)</f>
        <v>0</v>
      </c>
      <c r="BF247" s="240">
        <f>IF(N247="snížená",J247,0)</f>
        <v>0</v>
      </c>
      <c r="BG247" s="240">
        <f>IF(N247="zákl. přenesená",J247,0)</f>
        <v>0</v>
      </c>
      <c r="BH247" s="240">
        <f>IF(N247="sníž. přenesená",J247,0)</f>
        <v>0</v>
      </c>
      <c r="BI247" s="240">
        <f>IF(N247="nulová",J247,0)</f>
        <v>0</v>
      </c>
      <c r="BJ247" s="18" t="s">
        <v>83</v>
      </c>
      <c r="BK247" s="240">
        <f>ROUND(I247*H247,2)</f>
        <v>0</v>
      </c>
      <c r="BL247" s="18" t="s">
        <v>271</v>
      </c>
      <c r="BM247" s="239" t="s">
        <v>839</v>
      </c>
    </row>
    <row r="248" s="2" customFormat="1" ht="16.5" customHeight="1">
      <c r="A248" s="39"/>
      <c r="B248" s="40"/>
      <c r="C248" s="228" t="s">
        <v>568</v>
      </c>
      <c r="D248" s="228" t="s">
        <v>266</v>
      </c>
      <c r="E248" s="229" t="s">
        <v>568</v>
      </c>
      <c r="F248" s="230" t="s">
        <v>2293</v>
      </c>
      <c r="G248" s="231" t="s">
        <v>1051</v>
      </c>
      <c r="H248" s="232">
        <v>34</v>
      </c>
      <c r="I248" s="233"/>
      <c r="J248" s="234">
        <f>ROUND(I248*H248,2)</f>
        <v>0</v>
      </c>
      <c r="K248" s="230" t="s">
        <v>1</v>
      </c>
      <c r="L248" s="45"/>
      <c r="M248" s="235" t="s">
        <v>1</v>
      </c>
      <c r="N248" s="236" t="s">
        <v>41</v>
      </c>
      <c r="O248" s="92"/>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271</v>
      </c>
      <c r="AT248" s="239" t="s">
        <v>266</v>
      </c>
      <c r="AU248" s="239" t="s">
        <v>83</v>
      </c>
      <c r="AY248" s="18" t="s">
        <v>264</v>
      </c>
      <c r="BE248" s="240">
        <f>IF(N248="základní",J248,0)</f>
        <v>0</v>
      </c>
      <c r="BF248" s="240">
        <f>IF(N248="snížená",J248,0)</f>
        <v>0</v>
      </c>
      <c r="BG248" s="240">
        <f>IF(N248="zákl. přenesená",J248,0)</f>
        <v>0</v>
      </c>
      <c r="BH248" s="240">
        <f>IF(N248="sníž. přenesená",J248,0)</f>
        <v>0</v>
      </c>
      <c r="BI248" s="240">
        <f>IF(N248="nulová",J248,0)</f>
        <v>0</v>
      </c>
      <c r="BJ248" s="18" t="s">
        <v>83</v>
      </c>
      <c r="BK248" s="240">
        <f>ROUND(I248*H248,2)</f>
        <v>0</v>
      </c>
      <c r="BL248" s="18" t="s">
        <v>271</v>
      </c>
      <c r="BM248" s="239" t="s">
        <v>848</v>
      </c>
    </row>
    <row r="249" s="2" customFormat="1" ht="16.5" customHeight="1">
      <c r="A249" s="39"/>
      <c r="B249" s="40"/>
      <c r="C249" s="228" t="s">
        <v>575</v>
      </c>
      <c r="D249" s="228" t="s">
        <v>266</v>
      </c>
      <c r="E249" s="229" t="s">
        <v>575</v>
      </c>
      <c r="F249" s="230" t="s">
        <v>2294</v>
      </c>
      <c r="G249" s="231" t="s">
        <v>1051</v>
      </c>
      <c r="H249" s="232">
        <v>1</v>
      </c>
      <c r="I249" s="233"/>
      <c r="J249" s="234">
        <f>ROUND(I249*H249,2)</f>
        <v>0</v>
      </c>
      <c r="K249" s="230" t="s">
        <v>1</v>
      </c>
      <c r="L249" s="45"/>
      <c r="M249" s="235" t="s">
        <v>1</v>
      </c>
      <c r="N249" s="236" t="s">
        <v>41</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271</v>
      </c>
      <c r="AT249" s="239" t="s">
        <v>266</v>
      </c>
      <c r="AU249" s="239" t="s">
        <v>83</v>
      </c>
      <c r="AY249" s="18" t="s">
        <v>264</v>
      </c>
      <c r="BE249" s="240">
        <f>IF(N249="základní",J249,0)</f>
        <v>0</v>
      </c>
      <c r="BF249" s="240">
        <f>IF(N249="snížená",J249,0)</f>
        <v>0</v>
      </c>
      <c r="BG249" s="240">
        <f>IF(N249="zákl. přenesená",J249,0)</f>
        <v>0</v>
      </c>
      <c r="BH249" s="240">
        <f>IF(N249="sníž. přenesená",J249,0)</f>
        <v>0</v>
      </c>
      <c r="BI249" s="240">
        <f>IF(N249="nulová",J249,0)</f>
        <v>0</v>
      </c>
      <c r="BJ249" s="18" t="s">
        <v>83</v>
      </c>
      <c r="BK249" s="240">
        <f>ROUND(I249*H249,2)</f>
        <v>0</v>
      </c>
      <c r="BL249" s="18" t="s">
        <v>271</v>
      </c>
      <c r="BM249" s="239" t="s">
        <v>859</v>
      </c>
    </row>
    <row r="250" s="2" customFormat="1" ht="16.5" customHeight="1">
      <c r="A250" s="39"/>
      <c r="B250" s="40"/>
      <c r="C250" s="228" t="s">
        <v>580</v>
      </c>
      <c r="D250" s="228" t="s">
        <v>266</v>
      </c>
      <c r="E250" s="229" t="s">
        <v>580</v>
      </c>
      <c r="F250" s="230" t="s">
        <v>2295</v>
      </c>
      <c r="G250" s="231" t="s">
        <v>1051</v>
      </c>
      <c r="H250" s="232">
        <v>1</v>
      </c>
      <c r="I250" s="233"/>
      <c r="J250" s="234">
        <f>ROUND(I250*H250,2)</f>
        <v>0</v>
      </c>
      <c r="K250" s="230" t="s">
        <v>1</v>
      </c>
      <c r="L250" s="45"/>
      <c r="M250" s="235" t="s">
        <v>1</v>
      </c>
      <c r="N250" s="236" t="s">
        <v>41</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271</v>
      </c>
      <c r="AT250" s="239" t="s">
        <v>266</v>
      </c>
      <c r="AU250" s="239" t="s">
        <v>83</v>
      </c>
      <c r="AY250" s="18" t="s">
        <v>264</v>
      </c>
      <c r="BE250" s="240">
        <f>IF(N250="základní",J250,0)</f>
        <v>0</v>
      </c>
      <c r="BF250" s="240">
        <f>IF(N250="snížená",J250,0)</f>
        <v>0</v>
      </c>
      <c r="BG250" s="240">
        <f>IF(N250="zákl. přenesená",J250,0)</f>
        <v>0</v>
      </c>
      <c r="BH250" s="240">
        <f>IF(N250="sníž. přenesená",J250,0)</f>
        <v>0</v>
      </c>
      <c r="BI250" s="240">
        <f>IF(N250="nulová",J250,0)</f>
        <v>0</v>
      </c>
      <c r="BJ250" s="18" t="s">
        <v>83</v>
      </c>
      <c r="BK250" s="240">
        <f>ROUND(I250*H250,2)</f>
        <v>0</v>
      </c>
      <c r="BL250" s="18" t="s">
        <v>271</v>
      </c>
      <c r="BM250" s="239" t="s">
        <v>866</v>
      </c>
    </row>
    <row r="251" s="2" customFormat="1" ht="16.5" customHeight="1">
      <c r="A251" s="39"/>
      <c r="B251" s="40"/>
      <c r="C251" s="228" t="s">
        <v>585</v>
      </c>
      <c r="D251" s="228" t="s">
        <v>266</v>
      </c>
      <c r="E251" s="229" t="s">
        <v>585</v>
      </c>
      <c r="F251" s="230" t="s">
        <v>2296</v>
      </c>
      <c r="G251" s="231" t="s">
        <v>1051</v>
      </c>
      <c r="H251" s="232">
        <v>34</v>
      </c>
      <c r="I251" s="233"/>
      <c r="J251" s="234">
        <f>ROUND(I251*H251,2)</f>
        <v>0</v>
      </c>
      <c r="K251" s="230" t="s">
        <v>1</v>
      </c>
      <c r="L251" s="45"/>
      <c r="M251" s="235" t="s">
        <v>1</v>
      </c>
      <c r="N251" s="236" t="s">
        <v>41</v>
      </c>
      <c r="O251" s="92"/>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271</v>
      </c>
      <c r="AT251" s="239" t="s">
        <v>266</v>
      </c>
      <c r="AU251" s="239" t="s">
        <v>83</v>
      </c>
      <c r="AY251" s="18" t="s">
        <v>264</v>
      </c>
      <c r="BE251" s="240">
        <f>IF(N251="základní",J251,0)</f>
        <v>0</v>
      </c>
      <c r="BF251" s="240">
        <f>IF(N251="snížená",J251,0)</f>
        <v>0</v>
      </c>
      <c r="BG251" s="240">
        <f>IF(N251="zákl. přenesená",J251,0)</f>
        <v>0</v>
      </c>
      <c r="BH251" s="240">
        <f>IF(N251="sníž. přenesená",J251,0)</f>
        <v>0</v>
      </c>
      <c r="BI251" s="240">
        <f>IF(N251="nulová",J251,0)</f>
        <v>0</v>
      </c>
      <c r="BJ251" s="18" t="s">
        <v>83</v>
      </c>
      <c r="BK251" s="240">
        <f>ROUND(I251*H251,2)</f>
        <v>0</v>
      </c>
      <c r="BL251" s="18" t="s">
        <v>271</v>
      </c>
      <c r="BM251" s="239" t="s">
        <v>876</v>
      </c>
    </row>
    <row r="252" s="2" customFormat="1" ht="16.5" customHeight="1">
      <c r="A252" s="39"/>
      <c r="B252" s="40"/>
      <c r="C252" s="228" t="s">
        <v>589</v>
      </c>
      <c r="D252" s="228" t="s">
        <v>266</v>
      </c>
      <c r="E252" s="229" t="s">
        <v>589</v>
      </c>
      <c r="F252" s="230" t="s">
        <v>2297</v>
      </c>
      <c r="G252" s="231" t="s">
        <v>453</v>
      </c>
      <c r="H252" s="232">
        <v>100</v>
      </c>
      <c r="I252" s="233"/>
      <c r="J252" s="234">
        <f>ROUND(I252*H252,2)</f>
        <v>0</v>
      </c>
      <c r="K252" s="230" t="s">
        <v>1</v>
      </c>
      <c r="L252" s="45"/>
      <c r="M252" s="235" t="s">
        <v>1</v>
      </c>
      <c r="N252" s="236" t="s">
        <v>41</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271</v>
      </c>
      <c r="AT252" s="239" t="s">
        <v>266</v>
      </c>
      <c r="AU252" s="239" t="s">
        <v>83</v>
      </c>
      <c r="AY252" s="18" t="s">
        <v>264</v>
      </c>
      <c r="BE252" s="240">
        <f>IF(N252="základní",J252,0)</f>
        <v>0</v>
      </c>
      <c r="BF252" s="240">
        <f>IF(N252="snížená",J252,0)</f>
        <v>0</v>
      </c>
      <c r="BG252" s="240">
        <f>IF(N252="zákl. přenesená",J252,0)</f>
        <v>0</v>
      </c>
      <c r="BH252" s="240">
        <f>IF(N252="sníž. přenesená",J252,0)</f>
        <v>0</v>
      </c>
      <c r="BI252" s="240">
        <f>IF(N252="nulová",J252,0)</f>
        <v>0</v>
      </c>
      <c r="BJ252" s="18" t="s">
        <v>83</v>
      </c>
      <c r="BK252" s="240">
        <f>ROUND(I252*H252,2)</f>
        <v>0</v>
      </c>
      <c r="BL252" s="18" t="s">
        <v>271</v>
      </c>
      <c r="BM252" s="239" t="s">
        <v>884</v>
      </c>
    </row>
    <row r="253" s="2" customFormat="1" ht="16.5" customHeight="1">
      <c r="A253" s="39"/>
      <c r="B253" s="40"/>
      <c r="C253" s="228" t="s">
        <v>593</v>
      </c>
      <c r="D253" s="228" t="s">
        <v>266</v>
      </c>
      <c r="E253" s="229" t="s">
        <v>593</v>
      </c>
      <c r="F253" s="230" t="s">
        <v>2298</v>
      </c>
      <c r="G253" s="231" t="s">
        <v>1051</v>
      </c>
      <c r="H253" s="232">
        <v>1</v>
      </c>
      <c r="I253" s="233"/>
      <c r="J253" s="234">
        <f>ROUND(I253*H253,2)</f>
        <v>0</v>
      </c>
      <c r="K253" s="230" t="s">
        <v>1</v>
      </c>
      <c r="L253" s="45"/>
      <c r="M253" s="235" t="s">
        <v>1</v>
      </c>
      <c r="N253" s="236" t="s">
        <v>41</v>
      </c>
      <c r="O253" s="92"/>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271</v>
      </c>
      <c r="AT253" s="239" t="s">
        <v>266</v>
      </c>
      <c r="AU253" s="239" t="s">
        <v>83</v>
      </c>
      <c r="AY253" s="18" t="s">
        <v>264</v>
      </c>
      <c r="BE253" s="240">
        <f>IF(N253="základní",J253,0)</f>
        <v>0</v>
      </c>
      <c r="BF253" s="240">
        <f>IF(N253="snížená",J253,0)</f>
        <v>0</v>
      </c>
      <c r="BG253" s="240">
        <f>IF(N253="zákl. přenesená",J253,0)</f>
        <v>0</v>
      </c>
      <c r="BH253" s="240">
        <f>IF(N253="sníž. přenesená",J253,0)</f>
        <v>0</v>
      </c>
      <c r="BI253" s="240">
        <f>IF(N253="nulová",J253,0)</f>
        <v>0</v>
      </c>
      <c r="BJ253" s="18" t="s">
        <v>83</v>
      </c>
      <c r="BK253" s="240">
        <f>ROUND(I253*H253,2)</f>
        <v>0</v>
      </c>
      <c r="BL253" s="18" t="s">
        <v>271</v>
      </c>
      <c r="BM253" s="239" t="s">
        <v>891</v>
      </c>
    </row>
    <row r="254" s="2" customFormat="1" ht="16.5" customHeight="1">
      <c r="A254" s="39"/>
      <c r="B254" s="40"/>
      <c r="C254" s="228" t="s">
        <v>597</v>
      </c>
      <c r="D254" s="228" t="s">
        <v>266</v>
      </c>
      <c r="E254" s="229" t="s">
        <v>597</v>
      </c>
      <c r="F254" s="230" t="s">
        <v>2299</v>
      </c>
      <c r="G254" s="231" t="s">
        <v>1051</v>
      </c>
      <c r="H254" s="232">
        <v>1</v>
      </c>
      <c r="I254" s="233"/>
      <c r="J254" s="234">
        <f>ROUND(I254*H254,2)</f>
        <v>0</v>
      </c>
      <c r="K254" s="230" t="s">
        <v>1</v>
      </c>
      <c r="L254" s="45"/>
      <c r="M254" s="235" t="s">
        <v>1</v>
      </c>
      <c r="N254" s="236" t="s">
        <v>41</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271</v>
      </c>
      <c r="AT254" s="239" t="s">
        <v>266</v>
      </c>
      <c r="AU254" s="239" t="s">
        <v>83</v>
      </c>
      <c r="AY254" s="18" t="s">
        <v>264</v>
      </c>
      <c r="BE254" s="240">
        <f>IF(N254="základní",J254,0)</f>
        <v>0</v>
      </c>
      <c r="BF254" s="240">
        <f>IF(N254="snížená",J254,0)</f>
        <v>0</v>
      </c>
      <c r="BG254" s="240">
        <f>IF(N254="zákl. přenesená",J254,0)</f>
        <v>0</v>
      </c>
      <c r="BH254" s="240">
        <f>IF(N254="sníž. přenesená",J254,0)</f>
        <v>0</v>
      </c>
      <c r="BI254" s="240">
        <f>IF(N254="nulová",J254,0)</f>
        <v>0</v>
      </c>
      <c r="BJ254" s="18" t="s">
        <v>83</v>
      </c>
      <c r="BK254" s="240">
        <f>ROUND(I254*H254,2)</f>
        <v>0</v>
      </c>
      <c r="BL254" s="18" t="s">
        <v>271</v>
      </c>
      <c r="BM254" s="239" t="s">
        <v>901</v>
      </c>
    </row>
    <row r="255" s="12" customFormat="1" ht="25.92" customHeight="1">
      <c r="A255" s="12"/>
      <c r="B255" s="212"/>
      <c r="C255" s="213"/>
      <c r="D255" s="214" t="s">
        <v>75</v>
      </c>
      <c r="E255" s="215" t="s">
        <v>2159</v>
      </c>
      <c r="F255" s="215" t="s">
        <v>2300</v>
      </c>
      <c r="G255" s="213"/>
      <c r="H255" s="213"/>
      <c r="I255" s="216"/>
      <c r="J255" s="217">
        <f>BK255</f>
        <v>0</v>
      </c>
      <c r="K255" s="213"/>
      <c r="L255" s="218"/>
      <c r="M255" s="219"/>
      <c r="N255" s="220"/>
      <c r="O255" s="220"/>
      <c r="P255" s="221">
        <f>P256+P257+P261+P263+P265+P266</f>
        <v>0</v>
      </c>
      <c r="Q255" s="220"/>
      <c r="R255" s="221">
        <f>R256+R257+R261+R263+R265+R266</f>
        <v>0</v>
      </c>
      <c r="S255" s="220"/>
      <c r="T255" s="222">
        <f>T256+T257+T261+T263+T265+T266</f>
        <v>0</v>
      </c>
      <c r="U255" s="12"/>
      <c r="V255" s="12"/>
      <c r="W255" s="12"/>
      <c r="X255" s="12"/>
      <c r="Y255" s="12"/>
      <c r="Z255" s="12"/>
      <c r="AA255" s="12"/>
      <c r="AB255" s="12"/>
      <c r="AC255" s="12"/>
      <c r="AD255" s="12"/>
      <c r="AE255" s="12"/>
      <c r="AR255" s="223" t="s">
        <v>83</v>
      </c>
      <c r="AT255" s="224" t="s">
        <v>75</v>
      </c>
      <c r="AU255" s="224" t="s">
        <v>76</v>
      </c>
      <c r="AY255" s="223" t="s">
        <v>264</v>
      </c>
      <c r="BK255" s="225">
        <f>BK256+BK257+BK261+BK263+BK265+BK266</f>
        <v>0</v>
      </c>
    </row>
    <row r="256" s="2" customFormat="1" ht="16.5" customHeight="1">
      <c r="A256" s="39"/>
      <c r="B256" s="40"/>
      <c r="C256" s="228" t="s">
        <v>601</v>
      </c>
      <c r="D256" s="228" t="s">
        <v>266</v>
      </c>
      <c r="E256" s="229" t="s">
        <v>601</v>
      </c>
      <c r="F256" s="230" t="s">
        <v>2301</v>
      </c>
      <c r="G256" s="231" t="s">
        <v>1051</v>
      </c>
      <c r="H256" s="232">
        <v>1</v>
      </c>
      <c r="I256" s="233"/>
      <c r="J256" s="234">
        <f>ROUND(I256*H256,2)</f>
        <v>0</v>
      </c>
      <c r="K256" s="230" t="s">
        <v>1</v>
      </c>
      <c r="L256" s="45"/>
      <c r="M256" s="235" t="s">
        <v>1</v>
      </c>
      <c r="N256" s="236" t="s">
        <v>41</v>
      </c>
      <c r="O256" s="92"/>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271</v>
      </c>
      <c r="AT256" s="239" t="s">
        <v>266</v>
      </c>
      <c r="AU256" s="239" t="s">
        <v>83</v>
      </c>
      <c r="AY256" s="18" t="s">
        <v>264</v>
      </c>
      <c r="BE256" s="240">
        <f>IF(N256="základní",J256,0)</f>
        <v>0</v>
      </c>
      <c r="BF256" s="240">
        <f>IF(N256="snížená",J256,0)</f>
        <v>0</v>
      </c>
      <c r="BG256" s="240">
        <f>IF(N256="zákl. přenesená",J256,0)</f>
        <v>0</v>
      </c>
      <c r="BH256" s="240">
        <f>IF(N256="sníž. přenesená",J256,0)</f>
        <v>0</v>
      </c>
      <c r="BI256" s="240">
        <f>IF(N256="nulová",J256,0)</f>
        <v>0</v>
      </c>
      <c r="BJ256" s="18" t="s">
        <v>83</v>
      </c>
      <c r="BK256" s="240">
        <f>ROUND(I256*H256,2)</f>
        <v>0</v>
      </c>
      <c r="BL256" s="18" t="s">
        <v>271</v>
      </c>
      <c r="BM256" s="239" t="s">
        <v>910</v>
      </c>
    </row>
    <row r="257" s="12" customFormat="1" ht="22.8" customHeight="1">
      <c r="A257" s="12"/>
      <c r="B257" s="212"/>
      <c r="C257" s="213"/>
      <c r="D257" s="214" t="s">
        <v>75</v>
      </c>
      <c r="E257" s="226" t="s">
        <v>2302</v>
      </c>
      <c r="F257" s="226" t="s">
        <v>2303</v>
      </c>
      <c r="G257" s="213"/>
      <c r="H257" s="213"/>
      <c r="I257" s="216"/>
      <c r="J257" s="227">
        <f>BK257</f>
        <v>0</v>
      </c>
      <c r="K257" s="213"/>
      <c r="L257" s="218"/>
      <c r="M257" s="219"/>
      <c r="N257" s="220"/>
      <c r="O257" s="220"/>
      <c r="P257" s="221">
        <f>SUM(P258:P260)</f>
        <v>0</v>
      </c>
      <c r="Q257" s="220"/>
      <c r="R257" s="221">
        <f>SUM(R258:R260)</f>
        <v>0</v>
      </c>
      <c r="S257" s="220"/>
      <c r="T257" s="222">
        <f>SUM(T258:T260)</f>
        <v>0</v>
      </c>
      <c r="U257" s="12"/>
      <c r="V257" s="12"/>
      <c r="W257" s="12"/>
      <c r="X257" s="12"/>
      <c r="Y257" s="12"/>
      <c r="Z257" s="12"/>
      <c r="AA257" s="12"/>
      <c r="AB257" s="12"/>
      <c r="AC257" s="12"/>
      <c r="AD257" s="12"/>
      <c r="AE257" s="12"/>
      <c r="AR257" s="223" t="s">
        <v>83</v>
      </c>
      <c r="AT257" s="224" t="s">
        <v>75</v>
      </c>
      <c r="AU257" s="224" t="s">
        <v>83</v>
      </c>
      <c r="AY257" s="223" t="s">
        <v>264</v>
      </c>
      <c r="BK257" s="225">
        <f>SUM(BK258:BK260)</f>
        <v>0</v>
      </c>
    </row>
    <row r="258" s="2" customFormat="1" ht="16.5" customHeight="1">
      <c r="A258" s="39"/>
      <c r="B258" s="40"/>
      <c r="C258" s="228" t="s">
        <v>605</v>
      </c>
      <c r="D258" s="228" t="s">
        <v>266</v>
      </c>
      <c r="E258" s="229" t="s">
        <v>605</v>
      </c>
      <c r="F258" s="230" t="s">
        <v>2304</v>
      </c>
      <c r="G258" s="231" t="s">
        <v>269</v>
      </c>
      <c r="H258" s="232">
        <v>4</v>
      </c>
      <c r="I258" s="233"/>
      <c r="J258" s="234">
        <f>ROUND(I258*H258,2)</f>
        <v>0</v>
      </c>
      <c r="K258" s="230" t="s">
        <v>1</v>
      </c>
      <c r="L258" s="45"/>
      <c r="M258" s="235" t="s">
        <v>1</v>
      </c>
      <c r="N258" s="236" t="s">
        <v>41</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271</v>
      </c>
      <c r="AT258" s="239" t="s">
        <v>266</v>
      </c>
      <c r="AU258" s="239" t="s">
        <v>85</v>
      </c>
      <c r="AY258" s="18" t="s">
        <v>264</v>
      </c>
      <c r="BE258" s="240">
        <f>IF(N258="základní",J258,0)</f>
        <v>0</v>
      </c>
      <c r="BF258" s="240">
        <f>IF(N258="snížená",J258,0)</f>
        <v>0</v>
      </c>
      <c r="BG258" s="240">
        <f>IF(N258="zákl. přenesená",J258,0)</f>
        <v>0</v>
      </c>
      <c r="BH258" s="240">
        <f>IF(N258="sníž. přenesená",J258,0)</f>
        <v>0</v>
      </c>
      <c r="BI258" s="240">
        <f>IF(N258="nulová",J258,0)</f>
        <v>0</v>
      </c>
      <c r="BJ258" s="18" t="s">
        <v>83</v>
      </c>
      <c r="BK258" s="240">
        <f>ROUND(I258*H258,2)</f>
        <v>0</v>
      </c>
      <c r="BL258" s="18" t="s">
        <v>271</v>
      </c>
      <c r="BM258" s="239" t="s">
        <v>920</v>
      </c>
    </row>
    <row r="259" s="2" customFormat="1" ht="16.5" customHeight="1">
      <c r="A259" s="39"/>
      <c r="B259" s="40"/>
      <c r="C259" s="228" t="s">
        <v>610</v>
      </c>
      <c r="D259" s="228" t="s">
        <v>266</v>
      </c>
      <c r="E259" s="229" t="s">
        <v>610</v>
      </c>
      <c r="F259" s="230" t="s">
        <v>2305</v>
      </c>
      <c r="G259" s="231" t="s">
        <v>269</v>
      </c>
      <c r="H259" s="232">
        <v>3</v>
      </c>
      <c r="I259" s="233"/>
      <c r="J259" s="234">
        <f>ROUND(I259*H259,2)</f>
        <v>0</v>
      </c>
      <c r="K259" s="230" t="s">
        <v>1</v>
      </c>
      <c r="L259" s="45"/>
      <c r="M259" s="235" t="s">
        <v>1</v>
      </c>
      <c r="N259" s="236" t="s">
        <v>41</v>
      </c>
      <c r="O259" s="92"/>
      <c r="P259" s="237">
        <f>O259*H259</f>
        <v>0</v>
      </c>
      <c r="Q259" s="237">
        <v>0</v>
      </c>
      <c r="R259" s="237">
        <f>Q259*H259</f>
        <v>0</v>
      </c>
      <c r="S259" s="237">
        <v>0</v>
      </c>
      <c r="T259" s="238">
        <f>S259*H259</f>
        <v>0</v>
      </c>
      <c r="U259" s="39"/>
      <c r="V259" s="39"/>
      <c r="W259" s="39"/>
      <c r="X259" s="39"/>
      <c r="Y259" s="39"/>
      <c r="Z259" s="39"/>
      <c r="AA259" s="39"/>
      <c r="AB259" s="39"/>
      <c r="AC259" s="39"/>
      <c r="AD259" s="39"/>
      <c r="AE259" s="39"/>
      <c r="AR259" s="239" t="s">
        <v>271</v>
      </c>
      <c r="AT259" s="239" t="s">
        <v>266</v>
      </c>
      <c r="AU259" s="239" t="s">
        <v>85</v>
      </c>
      <c r="AY259" s="18" t="s">
        <v>264</v>
      </c>
      <c r="BE259" s="240">
        <f>IF(N259="základní",J259,0)</f>
        <v>0</v>
      </c>
      <c r="BF259" s="240">
        <f>IF(N259="snížená",J259,0)</f>
        <v>0</v>
      </c>
      <c r="BG259" s="240">
        <f>IF(N259="zákl. přenesená",J259,0)</f>
        <v>0</v>
      </c>
      <c r="BH259" s="240">
        <f>IF(N259="sníž. přenesená",J259,0)</f>
        <v>0</v>
      </c>
      <c r="BI259" s="240">
        <f>IF(N259="nulová",J259,0)</f>
        <v>0</v>
      </c>
      <c r="BJ259" s="18" t="s">
        <v>83</v>
      </c>
      <c r="BK259" s="240">
        <f>ROUND(I259*H259,2)</f>
        <v>0</v>
      </c>
      <c r="BL259" s="18" t="s">
        <v>271</v>
      </c>
      <c r="BM259" s="239" t="s">
        <v>929</v>
      </c>
    </row>
    <row r="260" s="2" customFormat="1" ht="16.5" customHeight="1">
      <c r="A260" s="39"/>
      <c r="B260" s="40"/>
      <c r="C260" s="228" t="s">
        <v>614</v>
      </c>
      <c r="D260" s="228" t="s">
        <v>266</v>
      </c>
      <c r="E260" s="229" t="s">
        <v>614</v>
      </c>
      <c r="F260" s="230" t="s">
        <v>2306</v>
      </c>
      <c r="G260" s="231" t="s">
        <v>269</v>
      </c>
      <c r="H260" s="232">
        <v>2</v>
      </c>
      <c r="I260" s="233"/>
      <c r="J260" s="234">
        <f>ROUND(I260*H260,2)</f>
        <v>0</v>
      </c>
      <c r="K260" s="230" t="s">
        <v>1</v>
      </c>
      <c r="L260" s="45"/>
      <c r="M260" s="235" t="s">
        <v>1</v>
      </c>
      <c r="N260" s="236" t="s">
        <v>41</v>
      </c>
      <c r="O260" s="92"/>
      <c r="P260" s="237">
        <f>O260*H260</f>
        <v>0</v>
      </c>
      <c r="Q260" s="237">
        <v>0</v>
      </c>
      <c r="R260" s="237">
        <f>Q260*H260</f>
        <v>0</v>
      </c>
      <c r="S260" s="237">
        <v>0</v>
      </c>
      <c r="T260" s="238">
        <f>S260*H260</f>
        <v>0</v>
      </c>
      <c r="U260" s="39"/>
      <c r="V260" s="39"/>
      <c r="W260" s="39"/>
      <c r="X260" s="39"/>
      <c r="Y260" s="39"/>
      <c r="Z260" s="39"/>
      <c r="AA260" s="39"/>
      <c r="AB260" s="39"/>
      <c r="AC260" s="39"/>
      <c r="AD260" s="39"/>
      <c r="AE260" s="39"/>
      <c r="AR260" s="239" t="s">
        <v>271</v>
      </c>
      <c r="AT260" s="239" t="s">
        <v>266</v>
      </c>
      <c r="AU260" s="239" t="s">
        <v>85</v>
      </c>
      <c r="AY260" s="18" t="s">
        <v>264</v>
      </c>
      <c r="BE260" s="240">
        <f>IF(N260="základní",J260,0)</f>
        <v>0</v>
      </c>
      <c r="BF260" s="240">
        <f>IF(N260="snížená",J260,0)</f>
        <v>0</v>
      </c>
      <c r="BG260" s="240">
        <f>IF(N260="zákl. přenesená",J260,0)</f>
        <v>0</v>
      </c>
      <c r="BH260" s="240">
        <f>IF(N260="sníž. přenesená",J260,0)</f>
        <v>0</v>
      </c>
      <c r="BI260" s="240">
        <f>IF(N260="nulová",J260,0)</f>
        <v>0</v>
      </c>
      <c r="BJ260" s="18" t="s">
        <v>83</v>
      </c>
      <c r="BK260" s="240">
        <f>ROUND(I260*H260,2)</f>
        <v>0</v>
      </c>
      <c r="BL260" s="18" t="s">
        <v>271</v>
      </c>
      <c r="BM260" s="239" t="s">
        <v>938</v>
      </c>
    </row>
    <row r="261" s="12" customFormat="1" ht="22.8" customHeight="1">
      <c r="A261" s="12"/>
      <c r="B261" s="212"/>
      <c r="C261" s="213"/>
      <c r="D261" s="214" t="s">
        <v>75</v>
      </c>
      <c r="E261" s="226" t="s">
        <v>2307</v>
      </c>
      <c r="F261" s="226" t="s">
        <v>2308</v>
      </c>
      <c r="G261" s="213"/>
      <c r="H261" s="213"/>
      <c r="I261" s="216"/>
      <c r="J261" s="227">
        <f>BK261</f>
        <v>0</v>
      </c>
      <c r="K261" s="213"/>
      <c r="L261" s="218"/>
      <c r="M261" s="219"/>
      <c r="N261" s="220"/>
      <c r="O261" s="220"/>
      <c r="P261" s="221">
        <f>P262</f>
        <v>0</v>
      </c>
      <c r="Q261" s="220"/>
      <c r="R261" s="221">
        <f>R262</f>
        <v>0</v>
      </c>
      <c r="S261" s="220"/>
      <c r="T261" s="222">
        <f>T262</f>
        <v>0</v>
      </c>
      <c r="U261" s="12"/>
      <c r="V261" s="12"/>
      <c r="W261" s="12"/>
      <c r="X261" s="12"/>
      <c r="Y261" s="12"/>
      <c r="Z261" s="12"/>
      <c r="AA261" s="12"/>
      <c r="AB261" s="12"/>
      <c r="AC261" s="12"/>
      <c r="AD261" s="12"/>
      <c r="AE261" s="12"/>
      <c r="AR261" s="223" t="s">
        <v>83</v>
      </c>
      <c r="AT261" s="224" t="s">
        <v>75</v>
      </c>
      <c r="AU261" s="224" t="s">
        <v>83</v>
      </c>
      <c r="AY261" s="223" t="s">
        <v>264</v>
      </c>
      <c r="BK261" s="225">
        <f>BK262</f>
        <v>0</v>
      </c>
    </row>
    <row r="262" s="2" customFormat="1" ht="16.5" customHeight="1">
      <c r="A262" s="39"/>
      <c r="B262" s="40"/>
      <c r="C262" s="228" t="s">
        <v>618</v>
      </c>
      <c r="D262" s="228" t="s">
        <v>266</v>
      </c>
      <c r="E262" s="229" t="s">
        <v>618</v>
      </c>
      <c r="F262" s="230" t="s">
        <v>2309</v>
      </c>
      <c r="G262" s="231" t="s">
        <v>269</v>
      </c>
      <c r="H262" s="232">
        <v>2</v>
      </c>
      <c r="I262" s="233"/>
      <c r="J262" s="234">
        <f>ROUND(I262*H262,2)</f>
        <v>0</v>
      </c>
      <c r="K262" s="230" t="s">
        <v>1</v>
      </c>
      <c r="L262" s="45"/>
      <c r="M262" s="235" t="s">
        <v>1</v>
      </c>
      <c r="N262" s="236" t="s">
        <v>41</v>
      </c>
      <c r="O262" s="92"/>
      <c r="P262" s="237">
        <f>O262*H262</f>
        <v>0</v>
      </c>
      <c r="Q262" s="237">
        <v>0</v>
      </c>
      <c r="R262" s="237">
        <f>Q262*H262</f>
        <v>0</v>
      </c>
      <c r="S262" s="237">
        <v>0</v>
      </c>
      <c r="T262" s="238">
        <f>S262*H262</f>
        <v>0</v>
      </c>
      <c r="U262" s="39"/>
      <c r="V262" s="39"/>
      <c r="W262" s="39"/>
      <c r="X262" s="39"/>
      <c r="Y262" s="39"/>
      <c r="Z262" s="39"/>
      <c r="AA262" s="39"/>
      <c r="AB262" s="39"/>
      <c r="AC262" s="39"/>
      <c r="AD262" s="39"/>
      <c r="AE262" s="39"/>
      <c r="AR262" s="239" t="s">
        <v>271</v>
      </c>
      <c r="AT262" s="239" t="s">
        <v>266</v>
      </c>
      <c r="AU262" s="239" t="s">
        <v>85</v>
      </c>
      <c r="AY262" s="18" t="s">
        <v>264</v>
      </c>
      <c r="BE262" s="240">
        <f>IF(N262="základní",J262,0)</f>
        <v>0</v>
      </c>
      <c r="BF262" s="240">
        <f>IF(N262="snížená",J262,0)</f>
        <v>0</v>
      </c>
      <c r="BG262" s="240">
        <f>IF(N262="zákl. přenesená",J262,0)</f>
        <v>0</v>
      </c>
      <c r="BH262" s="240">
        <f>IF(N262="sníž. přenesená",J262,0)</f>
        <v>0</v>
      </c>
      <c r="BI262" s="240">
        <f>IF(N262="nulová",J262,0)</f>
        <v>0</v>
      </c>
      <c r="BJ262" s="18" t="s">
        <v>83</v>
      </c>
      <c r="BK262" s="240">
        <f>ROUND(I262*H262,2)</f>
        <v>0</v>
      </c>
      <c r="BL262" s="18" t="s">
        <v>271</v>
      </c>
      <c r="BM262" s="239" t="s">
        <v>947</v>
      </c>
    </row>
    <row r="263" s="12" customFormat="1" ht="22.8" customHeight="1">
      <c r="A263" s="12"/>
      <c r="B263" s="212"/>
      <c r="C263" s="213"/>
      <c r="D263" s="214" t="s">
        <v>75</v>
      </c>
      <c r="E263" s="226" t="s">
        <v>2310</v>
      </c>
      <c r="F263" s="226" t="s">
        <v>2311</v>
      </c>
      <c r="G263" s="213"/>
      <c r="H263" s="213"/>
      <c r="I263" s="216"/>
      <c r="J263" s="227">
        <f>BK263</f>
        <v>0</v>
      </c>
      <c r="K263" s="213"/>
      <c r="L263" s="218"/>
      <c r="M263" s="219"/>
      <c r="N263" s="220"/>
      <c r="O263" s="220"/>
      <c r="P263" s="221">
        <f>P264</f>
        <v>0</v>
      </c>
      <c r="Q263" s="220"/>
      <c r="R263" s="221">
        <f>R264</f>
        <v>0</v>
      </c>
      <c r="S263" s="220"/>
      <c r="T263" s="222">
        <f>T264</f>
        <v>0</v>
      </c>
      <c r="U263" s="12"/>
      <c r="V263" s="12"/>
      <c r="W263" s="12"/>
      <c r="X263" s="12"/>
      <c r="Y263" s="12"/>
      <c r="Z263" s="12"/>
      <c r="AA263" s="12"/>
      <c r="AB263" s="12"/>
      <c r="AC263" s="12"/>
      <c r="AD263" s="12"/>
      <c r="AE263" s="12"/>
      <c r="AR263" s="223" t="s">
        <v>83</v>
      </c>
      <c r="AT263" s="224" t="s">
        <v>75</v>
      </c>
      <c r="AU263" s="224" t="s">
        <v>83</v>
      </c>
      <c r="AY263" s="223" t="s">
        <v>264</v>
      </c>
      <c r="BK263" s="225">
        <f>BK264</f>
        <v>0</v>
      </c>
    </row>
    <row r="264" s="2" customFormat="1" ht="16.5" customHeight="1">
      <c r="A264" s="39"/>
      <c r="B264" s="40"/>
      <c r="C264" s="228" t="s">
        <v>625</v>
      </c>
      <c r="D264" s="228" t="s">
        <v>266</v>
      </c>
      <c r="E264" s="229" t="s">
        <v>625</v>
      </c>
      <c r="F264" s="230" t="s">
        <v>2312</v>
      </c>
      <c r="G264" s="231" t="s">
        <v>269</v>
      </c>
      <c r="H264" s="232">
        <v>8</v>
      </c>
      <c r="I264" s="233"/>
      <c r="J264" s="234">
        <f>ROUND(I264*H264,2)</f>
        <v>0</v>
      </c>
      <c r="K264" s="230" t="s">
        <v>1</v>
      </c>
      <c r="L264" s="45"/>
      <c r="M264" s="235" t="s">
        <v>1</v>
      </c>
      <c r="N264" s="236" t="s">
        <v>41</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271</v>
      </c>
      <c r="AT264" s="239" t="s">
        <v>266</v>
      </c>
      <c r="AU264" s="239" t="s">
        <v>85</v>
      </c>
      <c r="AY264" s="18" t="s">
        <v>264</v>
      </c>
      <c r="BE264" s="240">
        <f>IF(N264="základní",J264,0)</f>
        <v>0</v>
      </c>
      <c r="BF264" s="240">
        <f>IF(N264="snížená",J264,0)</f>
        <v>0</v>
      </c>
      <c r="BG264" s="240">
        <f>IF(N264="zákl. přenesená",J264,0)</f>
        <v>0</v>
      </c>
      <c r="BH264" s="240">
        <f>IF(N264="sníž. přenesená",J264,0)</f>
        <v>0</v>
      </c>
      <c r="BI264" s="240">
        <f>IF(N264="nulová",J264,0)</f>
        <v>0</v>
      </c>
      <c r="BJ264" s="18" t="s">
        <v>83</v>
      </c>
      <c r="BK264" s="240">
        <f>ROUND(I264*H264,2)</f>
        <v>0</v>
      </c>
      <c r="BL264" s="18" t="s">
        <v>271</v>
      </c>
      <c r="BM264" s="239" t="s">
        <v>957</v>
      </c>
    </row>
    <row r="265" s="12" customFormat="1" ht="22.8" customHeight="1">
      <c r="A265" s="12"/>
      <c r="B265" s="212"/>
      <c r="C265" s="213"/>
      <c r="D265" s="214" t="s">
        <v>75</v>
      </c>
      <c r="E265" s="226" t="s">
        <v>2313</v>
      </c>
      <c r="F265" s="226" t="s">
        <v>2314</v>
      </c>
      <c r="G265" s="213"/>
      <c r="H265" s="213"/>
      <c r="I265" s="216"/>
      <c r="J265" s="227">
        <f>BK265</f>
        <v>0</v>
      </c>
      <c r="K265" s="213"/>
      <c r="L265" s="218"/>
      <c r="M265" s="219"/>
      <c r="N265" s="220"/>
      <c r="O265" s="220"/>
      <c r="P265" s="221">
        <v>0</v>
      </c>
      <c r="Q265" s="220"/>
      <c r="R265" s="221">
        <v>0</v>
      </c>
      <c r="S265" s="220"/>
      <c r="T265" s="222">
        <v>0</v>
      </c>
      <c r="U265" s="12"/>
      <c r="V265" s="12"/>
      <c r="W265" s="12"/>
      <c r="X265" s="12"/>
      <c r="Y265" s="12"/>
      <c r="Z265" s="12"/>
      <c r="AA265" s="12"/>
      <c r="AB265" s="12"/>
      <c r="AC265" s="12"/>
      <c r="AD265" s="12"/>
      <c r="AE265" s="12"/>
      <c r="AR265" s="223" t="s">
        <v>83</v>
      </c>
      <c r="AT265" s="224" t="s">
        <v>75</v>
      </c>
      <c r="AU265" s="224" t="s">
        <v>83</v>
      </c>
      <c r="AY265" s="223" t="s">
        <v>264</v>
      </c>
      <c r="BK265" s="225">
        <v>0</v>
      </c>
    </row>
    <row r="266" s="12" customFormat="1" ht="22.8" customHeight="1">
      <c r="A266" s="12"/>
      <c r="B266" s="212"/>
      <c r="C266" s="213"/>
      <c r="D266" s="214" t="s">
        <v>75</v>
      </c>
      <c r="E266" s="226" t="s">
        <v>2315</v>
      </c>
      <c r="F266" s="226" t="s">
        <v>2316</v>
      </c>
      <c r="G266" s="213"/>
      <c r="H266" s="213"/>
      <c r="I266" s="216"/>
      <c r="J266" s="227">
        <f>BK266</f>
        <v>0</v>
      </c>
      <c r="K266" s="213"/>
      <c r="L266" s="218"/>
      <c r="M266" s="219"/>
      <c r="N266" s="220"/>
      <c r="O266" s="220"/>
      <c r="P266" s="221">
        <f>SUM(P267:P268)</f>
        <v>0</v>
      </c>
      <c r="Q266" s="220"/>
      <c r="R266" s="221">
        <f>SUM(R267:R268)</f>
        <v>0</v>
      </c>
      <c r="S266" s="220"/>
      <c r="T266" s="222">
        <f>SUM(T267:T268)</f>
        <v>0</v>
      </c>
      <c r="U266" s="12"/>
      <c r="V266" s="12"/>
      <c r="W266" s="12"/>
      <c r="X266" s="12"/>
      <c r="Y266" s="12"/>
      <c r="Z266" s="12"/>
      <c r="AA266" s="12"/>
      <c r="AB266" s="12"/>
      <c r="AC266" s="12"/>
      <c r="AD266" s="12"/>
      <c r="AE266" s="12"/>
      <c r="AR266" s="223" t="s">
        <v>83</v>
      </c>
      <c r="AT266" s="224" t="s">
        <v>75</v>
      </c>
      <c r="AU266" s="224" t="s">
        <v>83</v>
      </c>
      <c r="AY266" s="223" t="s">
        <v>264</v>
      </c>
      <c r="BK266" s="225">
        <f>SUM(BK267:BK268)</f>
        <v>0</v>
      </c>
    </row>
    <row r="267" s="2" customFormat="1" ht="16.5" customHeight="1">
      <c r="A267" s="39"/>
      <c r="B267" s="40"/>
      <c r="C267" s="228" t="s">
        <v>629</v>
      </c>
      <c r="D267" s="228" t="s">
        <v>266</v>
      </c>
      <c r="E267" s="229" t="s">
        <v>629</v>
      </c>
      <c r="F267" s="230" t="s">
        <v>2317</v>
      </c>
      <c r="G267" s="231" t="s">
        <v>269</v>
      </c>
      <c r="H267" s="232">
        <v>4</v>
      </c>
      <c r="I267" s="233"/>
      <c r="J267" s="234">
        <f>ROUND(I267*H267,2)</f>
        <v>0</v>
      </c>
      <c r="K267" s="230" t="s">
        <v>1</v>
      </c>
      <c r="L267" s="45"/>
      <c r="M267" s="235" t="s">
        <v>1</v>
      </c>
      <c r="N267" s="236" t="s">
        <v>41</v>
      </c>
      <c r="O267" s="92"/>
      <c r="P267" s="237">
        <f>O267*H267</f>
        <v>0</v>
      </c>
      <c r="Q267" s="237">
        <v>0</v>
      </c>
      <c r="R267" s="237">
        <f>Q267*H267</f>
        <v>0</v>
      </c>
      <c r="S267" s="237">
        <v>0</v>
      </c>
      <c r="T267" s="238">
        <f>S267*H267</f>
        <v>0</v>
      </c>
      <c r="U267" s="39"/>
      <c r="V267" s="39"/>
      <c r="W267" s="39"/>
      <c r="X267" s="39"/>
      <c r="Y267" s="39"/>
      <c r="Z267" s="39"/>
      <c r="AA267" s="39"/>
      <c r="AB267" s="39"/>
      <c r="AC267" s="39"/>
      <c r="AD267" s="39"/>
      <c r="AE267" s="39"/>
      <c r="AR267" s="239" t="s">
        <v>271</v>
      </c>
      <c r="AT267" s="239" t="s">
        <v>266</v>
      </c>
      <c r="AU267" s="239" t="s">
        <v>85</v>
      </c>
      <c r="AY267" s="18" t="s">
        <v>264</v>
      </c>
      <c r="BE267" s="240">
        <f>IF(N267="základní",J267,0)</f>
        <v>0</v>
      </c>
      <c r="BF267" s="240">
        <f>IF(N267="snížená",J267,0)</f>
        <v>0</v>
      </c>
      <c r="BG267" s="240">
        <f>IF(N267="zákl. přenesená",J267,0)</f>
        <v>0</v>
      </c>
      <c r="BH267" s="240">
        <f>IF(N267="sníž. přenesená",J267,0)</f>
        <v>0</v>
      </c>
      <c r="BI267" s="240">
        <f>IF(N267="nulová",J267,0)</f>
        <v>0</v>
      </c>
      <c r="BJ267" s="18" t="s">
        <v>83</v>
      </c>
      <c r="BK267" s="240">
        <f>ROUND(I267*H267,2)</f>
        <v>0</v>
      </c>
      <c r="BL267" s="18" t="s">
        <v>271</v>
      </c>
      <c r="BM267" s="239" t="s">
        <v>969</v>
      </c>
    </row>
    <row r="268" s="2" customFormat="1" ht="16.5" customHeight="1">
      <c r="A268" s="39"/>
      <c r="B268" s="40"/>
      <c r="C268" s="228" t="s">
        <v>633</v>
      </c>
      <c r="D268" s="228" t="s">
        <v>266</v>
      </c>
      <c r="E268" s="229" t="s">
        <v>633</v>
      </c>
      <c r="F268" s="230" t="s">
        <v>2318</v>
      </c>
      <c r="G268" s="231" t="s">
        <v>269</v>
      </c>
      <c r="H268" s="232">
        <v>8</v>
      </c>
      <c r="I268" s="233"/>
      <c r="J268" s="234">
        <f>ROUND(I268*H268,2)</f>
        <v>0</v>
      </c>
      <c r="K268" s="230" t="s">
        <v>1</v>
      </c>
      <c r="L268" s="45"/>
      <c r="M268" s="235" t="s">
        <v>1</v>
      </c>
      <c r="N268" s="236" t="s">
        <v>41</v>
      </c>
      <c r="O268" s="92"/>
      <c r="P268" s="237">
        <f>O268*H268</f>
        <v>0</v>
      </c>
      <c r="Q268" s="237">
        <v>0</v>
      </c>
      <c r="R268" s="237">
        <f>Q268*H268</f>
        <v>0</v>
      </c>
      <c r="S268" s="237">
        <v>0</v>
      </c>
      <c r="T268" s="238">
        <f>S268*H268</f>
        <v>0</v>
      </c>
      <c r="U268" s="39"/>
      <c r="V268" s="39"/>
      <c r="W268" s="39"/>
      <c r="X268" s="39"/>
      <c r="Y268" s="39"/>
      <c r="Z268" s="39"/>
      <c r="AA268" s="39"/>
      <c r="AB268" s="39"/>
      <c r="AC268" s="39"/>
      <c r="AD268" s="39"/>
      <c r="AE268" s="39"/>
      <c r="AR268" s="239" t="s">
        <v>271</v>
      </c>
      <c r="AT268" s="239" t="s">
        <v>266</v>
      </c>
      <c r="AU268" s="239" t="s">
        <v>85</v>
      </c>
      <c r="AY268" s="18" t="s">
        <v>264</v>
      </c>
      <c r="BE268" s="240">
        <f>IF(N268="základní",J268,0)</f>
        <v>0</v>
      </c>
      <c r="BF268" s="240">
        <f>IF(N268="snížená",J268,0)</f>
        <v>0</v>
      </c>
      <c r="BG268" s="240">
        <f>IF(N268="zákl. přenesená",J268,0)</f>
        <v>0</v>
      </c>
      <c r="BH268" s="240">
        <f>IF(N268="sníž. přenesená",J268,0)</f>
        <v>0</v>
      </c>
      <c r="BI268" s="240">
        <f>IF(N268="nulová",J268,0)</f>
        <v>0</v>
      </c>
      <c r="BJ268" s="18" t="s">
        <v>83</v>
      </c>
      <c r="BK268" s="240">
        <f>ROUND(I268*H268,2)</f>
        <v>0</v>
      </c>
      <c r="BL268" s="18" t="s">
        <v>271</v>
      </c>
      <c r="BM268" s="239" t="s">
        <v>980</v>
      </c>
    </row>
    <row r="269" s="12" customFormat="1" ht="25.92" customHeight="1">
      <c r="A269" s="12"/>
      <c r="B269" s="212"/>
      <c r="C269" s="213"/>
      <c r="D269" s="214" t="s">
        <v>75</v>
      </c>
      <c r="E269" s="215" t="s">
        <v>2168</v>
      </c>
      <c r="F269" s="215" t="s">
        <v>1400</v>
      </c>
      <c r="G269" s="213"/>
      <c r="H269" s="213"/>
      <c r="I269" s="216"/>
      <c r="J269" s="217">
        <f>BK269</f>
        <v>0</v>
      </c>
      <c r="K269" s="213"/>
      <c r="L269" s="218"/>
      <c r="M269" s="219"/>
      <c r="N269" s="220"/>
      <c r="O269" s="220"/>
      <c r="P269" s="221">
        <f>P270</f>
        <v>0</v>
      </c>
      <c r="Q269" s="220"/>
      <c r="R269" s="221">
        <f>R270</f>
        <v>0</v>
      </c>
      <c r="S269" s="220"/>
      <c r="T269" s="222">
        <f>T270</f>
        <v>0</v>
      </c>
      <c r="U269" s="12"/>
      <c r="V269" s="12"/>
      <c r="W269" s="12"/>
      <c r="X269" s="12"/>
      <c r="Y269" s="12"/>
      <c r="Z269" s="12"/>
      <c r="AA269" s="12"/>
      <c r="AB269" s="12"/>
      <c r="AC269" s="12"/>
      <c r="AD269" s="12"/>
      <c r="AE269" s="12"/>
      <c r="AR269" s="223" t="s">
        <v>271</v>
      </c>
      <c r="AT269" s="224" t="s">
        <v>75</v>
      </c>
      <c r="AU269" s="224" t="s">
        <v>76</v>
      </c>
      <c r="AY269" s="223" t="s">
        <v>264</v>
      </c>
      <c r="BK269" s="225">
        <f>BK270</f>
        <v>0</v>
      </c>
    </row>
    <row r="270" s="2" customFormat="1" ht="16.5" customHeight="1">
      <c r="A270" s="39"/>
      <c r="B270" s="40"/>
      <c r="C270" s="228" t="s">
        <v>637</v>
      </c>
      <c r="D270" s="228" t="s">
        <v>266</v>
      </c>
      <c r="E270" s="229" t="s">
        <v>2169</v>
      </c>
      <c r="F270" s="230" t="s">
        <v>2170</v>
      </c>
      <c r="G270" s="231" t="s">
        <v>420</v>
      </c>
      <c r="H270" s="232">
        <v>1</v>
      </c>
      <c r="I270" s="233"/>
      <c r="J270" s="234">
        <f>ROUND(I270*H270,2)</f>
        <v>0</v>
      </c>
      <c r="K270" s="230" t="s">
        <v>1</v>
      </c>
      <c r="L270" s="45"/>
      <c r="M270" s="307" t="s">
        <v>1</v>
      </c>
      <c r="N270" s="308" t="s">
        <v>41</v>
      </c>
      <c r="O270" s="309"/>
      <c r="P270" s="310">
        <f>O270*H270</f>
        <v>0</v>
      </c>
      <c r="Q270" s="310">
        <v>0</v>
      </c>
      <c r="R270" s="310">
        <f>Q270*H270</f>
        <v>0</v>
      </c>
      <c r="S270" s="310">
        <v>0</v>
      </c>
      <c r="T270" s="311">
        <f>S270*H270</f>
        <v>0</v>
      </c>
      <c r="U270" s="39"/>
      <c r="V270" s="39"/>
      <c r="W270" s="39"/>
      <c r="X270" s="39"/>
      <c r="Y270" s="39"/>
      <c r="Z270" s="39"/>
      <c r="AA270" s="39"/>
      <c r="AB270" s="39"/>
      <c r="AC270" s="39"/>
      <c r="AD270" s="39"/>
      <c r="AE270" s="39"/>
      <c r="AR270" s="239" t="s">
        <v>1385</v>
      </c>
      <c r="AT270" s="239" t="s">
        <v>266</v>
      </c>
      <c r="AU270" s="239" t="s">
        <v>83</v>
      </c>
      <c r="AY270" s="18" t="s">
        <v>264</v>
      </c>
      <c r="BE270" s="240">
        <f>IF(N270="základní",J270,0)</f>
        <v>0</v>
      </c>
      <c r="BF270" s="240">
        <f>IF(N270="snížená",J270,0)</f>
        <v>0</v>
      </c>
      <c r="BG270" s="240">
        <f>IF(N270="zákl. přenesená",J270,0)</f>
        <v>0</v>
      </c>
      <c r="BH270" s="240">
        <f>IF(N270="sníž. přenesená",J270,0)</f>
        <v>0</v>
      </c>
      <c r="BI270" s="240">
        <f>IF(N270="nulová",J270,0)</f>
        <v>0</v>
      </c>
      <c r="BJ270" s="18" t="s">
        <v>83</v>
      </c>
      <c r="BK270" s="240">
        <f>ROUND(I270*H270,2)</f>
        <v>0</v>
      </c>
      <c r="BL270" s="18" t="s">
        <v>1385</v>
      </c>
      <c r="BM270" s="239" t="s">
        <v>2319</v>
      </c>
    </row>
    <row r="271" s="2" customFormat="1" ht="6.96" customHeight="1">
      <c r="A271" s="39"/>
      <c r="B271" s="67"/>
      <c r="C271" s="68"/>
      <c r="D271" s="68"/>
      <c r="E271" s="68"/>
      <c r="F271" s="68"/>
      <c r="G271" s="68"/>
      <c r="H271" s="68"/>
      <c r="I271" s="68"/>
      <c r="J271" s="68"/>
      <c r="K271" s="68"/>
      <c r="L271" s="45"/>
      <c r="M271" s="39"/>
      <c r="O271" s="39"/>
      <c r="P271" s="39"/>
      <c r="Q271" s="39"/>
      <c r="R271" s="39"/>
      <c r="S271" s="39"/>
      <c r="T271" s="39"/>
      <c r="U271" s="39"/>
      <c r="V271" s="39"/>
      <c r="W271" s="39"/>
      <c r="X271" s="39"/>
      <c r="Y271" s="39"/>
      <c r="Z271" s="39"/>
      <c r="AA271" s="39"/>
      <c r="AB271" s="39"/>
      <c r="AC271" s="39"/>
      <c r="AD271" s="39"/>
      <c r="AE271" s="39"/>
    </row>
  </sheetData>
  <sheetProtection sheet="1" autoFilter="0" formatColumns="0" formatRows="0" objects="1" scenarios="1" spinCount="100000" saltValue="60AStM2gY5jKSWc0ohal7iDJRrAVQRHvyw2srJHQpFQX3OcG7RaXyDa06t7cqXg1FznPg4nSWI5/PFSd9adUJQ==" hashValue="fTo3rALiu1/yYWwZel2KrkV7H7YsgC/AcGySb9IymbueiJ4JJ2GypvI8d8/Q76yp5uuLLvYHpckPyUMiglklAg==" algorithmName="SHA-512" password="E785"/>
  <autoFilter ref="C158:K270"/>
  <mergeCells count="15">
    <mergeCell ref="E7:H7"/>
    <mergeCell ref="E11:H11"/>
    <mergeCell ref="E9:H9"/>
    <mergeCell ref="E13:H13"/>
    <mergeCell ref="E22:H22"/>
    <mergeCell ref="E31:H31"/>
    <mergeCell ref="E85:H85"/>
    <mergeCell ref="E89:H89"/>
    <mergeCell ref="E87:H87"/>
    <mergeCell ref="E91:H91"/>
    <mergeCell ref="E145:H145"/>
    <mergeCell ref="E149:H149"/>
    <mergeCell ref="E147:H147"/>
    <mergeCell ref="E151:H15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211</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2320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ROUND((SUM(BE129:BE184)),  2)</f>
        <v>0</v>
      </c>
      <c r="G37" s="39"/>
      <c r="H37" s="39"/>
      <c r="I37" s="166">
        <v>0.20999999999999999</v>
      </c>
      <c r="J37" s="165">
        <f>ROUND(((SUM(BE129:BE184))*I37),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ROUND((SUM(BF129:BF184)),  2)</f>
        <v>0</v>
      </c>
      <c r="G38" s="39"/>
      <c r="H38" s="39"/>
      <c r="I38" s="166">
        <v>0.12</v>
      </c>
      <c r="J38" s="165">
        <f>ROUND(((SUM(BF129:BF184))*I38),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ROUND((SUM(BG129:BG184)),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ROUND((SUM(BH129:BH184)),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ROUND((SUM(BI129:BI184)),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211</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D.1.4.E - SLABOPROUDÁ ELEKTROINSTALACE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2321</v>
      </c>
      <c r="E101" s="193"/>
      <c r="F101" s="193"/>
      <c r="G101" s="193"/>
      <c r="H101" s="193"/>
      <c r="I101" s="193"/>
      <c r="J101" s="194">
        <f>J130</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2322</v>
      </c>
      <c r="E102" s="193"/>
      <c r="F102" s="193"/>
      <c r="G102" s="193"/>
      <c r="H102" s="193"/>
      <c r="I102" s="193"/>
      <c r="J102" s="194">
        <f>J161</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2323</v>
      </c>
      <c r="E103" s="193"/>
      <c r="F103" s="193"/>
      <c r="G103" s="193"/>
      <c r="H103" s="193"/>
      <c r="I103" s="193"/>
      <c r="J103" s="194">
        <f>J172</f>
        <v>0</v>
      </c>
      <c r="K103" s="191"/>
      <c r="L103" s="195"/>
      <c r="S103" s="9"/>
      <c r="T103" s="9"/>
      <c r="U103" s="9"/>
      <c r="V103" s="9"/>
      <c r="W103" s="9"/>
      <c r="X103" s="9"/>
      <c r="Y103" s="9"/>
      <c r="Z103" s="9"/>
      <c r="AA103" s="9"/>
      <c r="AB103" s="9"/>
      <c r="AC103" s="9"/>
      <c r="AD103" s="9"/>
      <c r="AE103" s="9"/>
    </row>
    <row r="104" s="10" customFormat="1" ht="19.92" customHeight="1">
      <c r="A104" s="10"/>
      <c r="B104" s="196"/>
      <c r="C104" s="134"/>
      <c r="D104" s="197" t="s">
        <v>2324</v>
      </c>
      <c r="E104" s="198"/>
      <c r="F104" s="198"/>
      <c r="G104" s="198"/>
      <c r="H104" s="198"/>
      <c r="I104" s="198"/>
      <c r="J104" s="199">
        <f>J180</f>
        <v>0</v>
      </c>
      <c r="K104" s="134"/>
      <c r="L104" s="200"/>
      <c r="S104" s="10"/>
      <c r="T104" s="10"/>
      <c r="U104" s="10"/>
      <c r="V104" s="10"/>
      <c r="W104" s="10"/>
      <c r="X104" s="10"/>
      <c r="Y104" s="10"/>
      <c r="Z104" s="10"/>
      <c r="AA104" s="10"/>
      <c r="AB104" s="10"/>
      <c r="AC104" s="10"/>
      <c r="AD104" s="10"/>
      <c r="AE104" s="10"/>
    </row>
    <row r="105" s="9" customFormat="1" ht="24.96" customHeight="1">
      <c r="A105" s="9"/>
      <c r="B105" s="190"/>
      <c r="C105" s="191"/>
      <c r="D105" s="192" t="s">
        <v>1980</v>
      </c>
      <c r="E105" s="193"/>
      <c r="F105" s="193"/>
      <c r="G105" s="193"/>
      <c r="H105" s="193"/>
      <c r="I105" s="193"/>
      <c r="J105" s="194">
        <f>J183</f>
        <v>0</v>
      </c>
      <c r="K105" s="191"/>
      <c r="L105" s="19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249</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Transformace domova Černovice – Lidmaň I. – Polná</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210</v>
      </c>
      <c r="D116" s="23"/>
      <c r="E116" s="23"/>
      <c r="F116" s="23"/>
      <c r="G116" s="23"/>
      <c r="H116" s="23"/>
      <c r="I116" s="23"/>
      <c r="J116" s="23"/>
      <c r="K116" s="23"/>
      <c r="L116" s="21"/>
    </row>
    <row r="117" s="1" customFormat="1" ht="16.5" customHeight="1">
      <c r="B117" s="22"/>
      <c r="C117" s="23"/>
      <c r="D117" s="23"/>
      <c r="E117" s="185" t="s">
        <v>211</v>
      </c>
      <c r="F117" s="23"/>
      <c r="G117" s="23"/>
      <c r="H117" s="23"/>
      <c r="I117" s="23"/>
      <c r="J117" s="23"/>
      <c r="K117" s="23"/>
      <c r="L117" s="21"/>
    </row>
    <row r="118" s="1" customFormat="1" ht="12" customHeight="1">
      <c r="B118" s="22"/>
      <c r="C118" s="33" t="s">
        <v>212</v>
      </c>
      <c r="D118" s="23"/>
      <c r="E118" s="23"/>
      <c r="F118" s="23"/>
      <c r="G118" s="23"/>
      <c r="H118" s="23"/>
      <c r="I118" s="23"/>
      <c r="J118" s="23"/>
      <c r="K118" s="23"/>
      <c r="L118" s="21"/>
    </row>
    <row r="119" s="2" customFormat="1" ht="16.5" customHeight="1">
      <c r="A119" s="39"/>
      <c r="B119" s="40"/>
      <c r="C119" s="41"/>
      <c r="D119" s="41"/>
      <c r="E119" s="303" t="s">
        <v>1408</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1409</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D.1.4.E - SLABOPROUDÁ ELEKTROINSTALACE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18. 9. 2024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Kraj Vysočina</v>
      </c>
      <c r="G125" s="41"/>
      <c r="H125" s="41"/>
      <c r="I125" s="33" t="s">
        <v>30</v>
      </c>
      <c r="J125" s="37" t="str">
        <f>E25</f>
        <v>ARPIK OSTRAVA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1"/>
      <c r="B128" s="202"/>
      <c r="C128" s="203" t="s">
        <v>250</v>
      </c>
      <c r="D128" s="204" t="s">
        <v>61</v>
      </c>
      <c r="E128" s="204" t="s">
        <v>57</v>
      </c>
      <c r="F128" s="204" t="s">
        <v>58</v>
      </c>
      <c r="G128" s="204" t="s">
        <v>251</v>
      </c>
      <c r="H128" s="204" t="s">
        <v>252</v>
      </c>
      <c r="I128" s="204" t="s">
        <v>253</v>
      </c>
      <c r="J128" s="204" t="s">
        <v>217</v>
      </c>
      <c r="K128" s="205" t="s">
        <v>254</v>
      </c>
      <c r="L128" s="206"/>
      <c r="M128" s="101" t="s">
        <v>1</v>
      </c>
      <c r="N128" s="102" t="s">
        <v>40</v>
      </c>
      <c r="O128" s="102" t="s">
        <v>255</v>
      </c>
      <c r="P128" s="102" t="s">
        <v>256</v>
      </c>
      <c r="Q128" s="102" t="s">
        <v>257</v>
      </c>
      <c r="R128" s="102" t="s">
        <v>258</v>
      </c>
      <c r="S128" s="102" t="s">
        <v>259</v>
      </c>
      <c r="T128" s="103" t="s">
        <v>260</v>
      </c>
      <c r="U128" s="201"/>
      <c r="V128" s="201"/>
      <c r="W128" s="201"/>
      <c r="X128" s="201"/>
      <c r="Y128" s="201"/>
      <c r="Z128" s="201"/>
      <c r="AA128" s="201"/>
      <c r="AB128" s="201"/>
      <c r="AC128" s="201"/>
      <c r="AD128" s="201"/>
      <c r="AE128" s="201"/>
    </row>
    <row r="129" s="2" customFormat="1" ht="22.8" customHeight="1">
      <c r="A129" s="39"/>
      <c r="B129" s="40"/>
      <c r="C129" s="108" t="s">
        <v>261</v>
      </c>
      <c r="D129" s="41"/>
      <c r="E129" s="41"/>
      <c r="F129" s="41"/>
      <c r="G129" s="41"/>
      <c r="H129" s="41"/>
      <c r="I129" s="41"/>
      <c r="J129" s="207">
        <f>BK129</f>
        <v>0</v>
      </c>
      <c r="K129" s="41"/>
      <c r="L129" s="45"/>
      <c r="M129" s="104"/>
      <c r="N129" s="208"/>
      <c r="O129" s="105"/>
      <c r="P129" s="209">
        <f>P130+P161+P172+P183</f>
        <v>0</v>
      </c>
      <c r="Q129" s="105"/>
      <c r="R129" s="209">
        <f>R130+R161+R172+R183</f>
        <v>0</v>
      </c>
      <c r="S129" s="105"/>
      <c r="T129" s="210">
        <f>T130+T161+T172+T183</f>
        <v>0</v>
      </c>
      <c r="U129" s="39"/>
      <c r="V129" s="39"/>
      <c r="W129" s="39"/>
      <c r="X129" s="39"/>
      <c r="Y129" s="39"/>
      <c r="Z129" s="39"/>
      <c r="AA129" s="39"/>
      <c r="AB129" s="39"/>
      <c r="AC129" s="39"/>
      <c r="AD129" s="39"/>
      <c r="AE129" s="39"/>
      <c r="AT129" s="18" t="s">
        <v>75</v>
      </c>
      <c r="AU129" s="18" t="s">
        <v>219</v>
      </c>
      <c r="BK129" s="211">
        <f>BK130+BK161+BK172+BK183</f>
        <v>0</v>
      </c>
    </row>
    <row r="130" s="12" customFormat="1" ht="25.92" customHeight="1">
      <c r="A130" s="12"/>
      <c r="B130" s="212"/>
      <c r="C130" s="213"/>
      <c r="D130" s="214" t="s">
        <v>75</v>
      </c>
      <c r="E130" s="215" t="s">
        <v>1981</v>
      </c>
      <c r="F130" s="215" t="s">
        <v>2325</v>
      </c>
      <c r="G130" s="213"/>
      <c r="H130" s="213"/>
      <c r="I130" s="216"/>
      <c r="J130" s="217">
        <f>BK130</f>
        <v>0</v>
      </c>
      <c r="K130" s="213"/>
      <c r="L130" s="218"/>
      <c r="M130" s="219"/>
      <c r="N130" s="220"/>
      <c r="O130" s="220"/>
      <c r="P130" s="221">
        <f>SUM(P131:P160)</f>
        <v>0</v>
      </c>
      <c r="Q130" s="220"/>
      <c r="R130" s="221">
        <f>SUM(R131:R160)</f>
        <v>0</v>
      </c>
      <c r="S130" s="220"/>
      <c r="T130" s="222">
        <f>SUM(T131:T160)</f>
        <v>0</v>
      </c>
      <c r="U130" s="12"/>
      <c r="V130" s="12"/>
      <c r="W130" s="12"/>
      <c r="X130" s="12"/>
      <c r="Y130" s="12"/>
      <c r="Z130" s="12"/>
      <c r="AA130" s="12"/>
      <c r="AB130" s="12"/>
      <c r="AC130" s="12"/>
      <c r="AD130" s="12"/>
      <c r="AE130" s="12"/>
      <c r="AR130" s="223" t="s">
        <v>83</v>
      </c>
      <c r="AT130" s="224" t="s">
        <v>75</v>
      </c>
      <c r="AU130" s="224" t="s">
        <v>76</v>
      </c>
      <c r="AY130" s="223" t="s">
        <v>264</v>
      </c>
      <c r="BK130" s="225">
        <f>SUM(BK131:BK160)</f>
        <v>0</v>
      </c>
    </row>
    <row r="131" s="2" customFormat="1" ht="16.5" customHeight="1">
      <c r="A131" s="39"/>
      <c r="B131" s="40"/>
      <c r="C131" s="228" t="s">
        <v>83</v>
      </c>
      <c r="D131" s="228" t="s">
        <v>266</v>
      </c>
      <c r="E131" s="229" t="s">
        <v>83</v>
      </c>
      <c r="F131" s="230" t="s">
        <v>2326</v>
      </c>
      <c r="G131" s="231" t="s">
        <v>1051</v>
      </c>
      <c r="H131" s="232">
        <v>1</v>
      </c>
      <c r="I131" s="233"/>
      <c r="J131" s="234">
        <f>ROUND(I131*H131,2)</f>
        <v>0</v>
      </c>
      <c r="K131" s="230" t="s">
        <v>1</v>
      </c>
      <c r="L131" s="45"/>
      <c r="M131" s="235" t="s">
        <v>1</v>
      </c>
      <c r="N131" s="236" t="s">
        <v>41</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271</v>
      </c>
      <c r="AT131" s="239" t="s">
        <v>266</v>
      </c>
      <c r="AU131" s="239" t="s">
        <v>83</v>
      </c>
      <c r="AY131" s="18" t="s">
        <v>264</v>
      </c>
      <c r="BE131" s="240">
        <f>IF(N131="základní",J131,0)</f>
        <v>0</v>
      </c>
      <c r="BF131" s="240">
        <f>IF(N131="snížená",J131,0)</f>
        <v>0</v>
      </c>
      <c r="BG131" s="240">
        <f>IF(N131="zákl. přenesená",J131,0)</f>
        <v>0</v>
      </c>
      <c r="BH131" s="240">
        <f>IF(N131="sníž. přenesená",J131,0)</f>
        <v>0</v>
      </c>
      <c r="BI131" s="240">
        <f>IF(N131="nulová",J131,0)</f>
        <v>0</v>
      </c>
      <c r="BJ131" s="18" t="s">
        <v>83</v>
      </c>
      <c r="BK131" s="240">
        <f>ROUND(I131*H131,2)</f>
        <v>0</v>
      </c>
      <c r="BL131" s="18" t="s">
        <v>271</v>
      </c>
      <c r="BM131" s="239" t="s">
        <v>85</v>
      </c>
    </row>
    <row r="132" s="2" customFormat="1" ht="16.5" customHeight="1">
      <c r="A132" s="39"/>
      <c r="B132" s="40"/>
      <c r="C132" s="228" t="s">
        <v>85</v>
      </c>
      <c r="D132" s="228" t="s">
        <v>266</v>
      </c>
      <c r="E132" s="229" t="s">
        <v>85</v>
      </c>
      <c r="F132" s="230" t="s">
        <v>2327</v>
      </c>
      <c r="G132" s="231" t="s">
        <v>1051</v>
      </c>
      <c r="H132" s="232">
        <v>1</v>
      </c>
      <c r="I132" s="233"/>
      <c r="J132" s="234">
        <f>ROUND(I132*H132,2)</f>
        <v>0</v>
      </c>
      <c r="K132" s="230" t="s">
        <v>1</v>
      </c>
      <c r="L132" s="45"/>
      <c r="M132" s="235" t="s">
        <v>1</v>
      </c>
      <c r="N132" s="236" t="s">
        <v>41</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271</v>
      </c>
      <c r="AT132" s="239" t="s">
        <v>266</v>
      </c>
      <c r="AU132" s="239" t="s">
        <v>83</v>
      </c>
      <c r="AY132" s="18" t="s">
        <v>264</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271</v>
      </c>
      <c r="BM132" s="239" t="s">
        <v>271</v>
      </c>
    </row>
    <row r="133" s="2" customFormat="1" ht="16.5" customHeight="1">
      <c r="A133" s="39"/>
      <c r="B133" s="40"/>
      <c r="C133" s="228" t="s">
        <v>96</v>
      </c>
      <c r="D133" s="228" t="s">
        <v>266</v>
      </c>
      <c r="E133" s="229" t="s">
        <v>96</v>
      </c>
      <c r="F133" s="230" t="s">
        <v>2328</v>
      </c>
      <c r="G133" s="231" t="s">
        <v>1051</v>
      </c>
      <c r="H133" s="232">
        <v>1</v>
      </c>
      <c r="I133" s="233"/>
      <c r="J133" s="234">
        <f>ROUND(I133*H133,2)</f>
        <v>0</v>
      </c>
      <c r="K133" s="230" t="s">
        <v>1</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271</v>
      </c>
      <c r="AT133" s="239" t="s">
        <v>266</v>
      </c>
      <c r="AU133" s="239" t="s">
        <v>83</v>
      </c>
      <c r="AY133" s="18" t="s">
        <v>264</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271</v>
      </c>
      <c r="BM133" s="239" t="s">
        <v>295</v>
      </c>
    </row>
    <row r="134" s="2" customFormat="1" ht="16.5" customHeight="1">
      <c r="A134" s="39"/>
      <c r="B134" s="40"/>
      <c r="C134" s="228" t="s">
        <v>271</v>
      </c>
      <c r="D134" s="228" t="s">
        <v>266</v>
      </c>
      <c r="E134" s="229" t="s">
        <v>271</v>
      </c>
      <c r="F134" s="230" t="s">
        <v>2329</v>
      </c>
      <c r="G134" s="231" t="s">
        <v>1051</v>
      </c>
      <c r="H134" s="232">
        <v>1</v>
      </c>
      <c r="I134" s="233"/>
      <c r="J134" s="234">
        <f>ROUND(I134*H134,2)</f>
        <v>0</v>
      </c>
      <c r="K134" s="230" t="s">
        <v>1</v>
      </c>
      <c r="L134" s="45"/>
      <c r="M134" s="235" t="s">
        <v>1</v>
      </c>
      <c r="N134" s="236" t="s">
        <v>41</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271</v>
      </c>
      <c r="AT134" s="239" t="s">
        <v>266</v>
      </c>
      <c r="AU134" s="239" t="s">
        <v>83</v>
      </c>
      <c r="AY134" s="18" t="s">
        <v>264</v>
      </c>
      <c r="BE134" s="240">
        <f>IF(N134="základní",J134,0)</f>
        <v>0</v>
      </c>
      <c r="BF134" s="240">
        <f>IF(N134="snížená",J134,0)</f>
        <v>0</v>
      </c>
      <c r="BG134" s="240">
        <f>IF(N134="zákl. přenesená",J134,0)</f>
        <v>0</v>
      </c>
      <c r="BH134" s="240">
        <f>IF(N134="sníž. přenesená",J134,0)</f>
        <v>0</v>
      </c>
      <c r="BI134" s="240">
        <f>IF(N134="nulová",J134,0)</f>
        <v>0</v>
      </c>
      <c r="BJ134" s="18" t="s">
        <v>83</v>
      </c>
      <c r="BK134" s="240">
        <f>ROUND(I134*H134,2)</f>
        <v>0</v>
      </c>
      <c r="BL134" s="18" t="s">
        <v>271</v>
      </c>
      <c r="BM134" s="239" t="s">
        <v>304</v>
      </c>
    </row>
    <row r="135" s="2" customFormat="1" ht="16.5" customHeight="1">
      <c r="A135" s="39"/>
      <c r="B135" s="40"/>
      <c r="C135" s="228" t="s">
        <v>290</v>
      </c>
      <c r="D135" s="228" t="s">
        <v>266</v>
      </c>
      <c r="E135" s="229" t="s">
        <v>290</v>
      </c>
      <c r="F135" s="230" t="s">
        <v>2330</v>
      </c>
      <c r="G135" s="231" t="s">
        <v>1051</v>
      </c>
      <c r="H135" s="232">
        <v>3</v>
      </c>
      <c r="I135" s="233"/>
      <c r="J135" s="234">
        <f>ROUND(I135*H135,2)</f>
        <v>0</v>
      </c>
      <c r="K135" s="230" t="s">
        <v>1</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271</v>
      </c>
      <c r="AT135" s="239" t="s">
        <v>266</v>
      </c>
      <c r="AU135" s="239" t="s">
        <v>83</v>
      </c>
      <c r="AY135" s="18" t="s">
        <v>264</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271</v>
      </c>
      <c r="BM135" s="239" t="s">
        <v>315</v>
      </c>
    </row>
    <row r="136" s="2" customFormat="1" ht="16.5" customHeight="1">
      <c r="A136" s="39"/>
      <c r="B136" s="40"/>
      <c r="C136" s="228" t="s">
        <v>295</v>
      </c>
      <c r="D136" s="228" t="s">
        <v>266</v>
      </c>
      <c r="E136" s="229" t="s">
        <v>295</v>
      </c>
      <c r="F136" s="230" t="s">
        <v>2331</v>
      </c>
      <c r="G136" s="231" t="s">
        <v>1051</v>
      </c>
      <c r="H136" s="232">
        <v>2</v>
      </c>
      <c r="I136" s="233"/>
      <c r="J136" s="234">
        <f>ROUND(I136*H136,2)</f>
        <v>0</v>
      </c>
      <c r="K136" s="230" t="s">
        <v>1</v>
      </c>
      <c r="L136" s="45"/>
      <c r="M136" s="235" t="s">
        <v>1</v>
      </c>
      <c r="N136" s="236" t="s">
        <v>41</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271</v>
      </c>
      <c r="AT136" s="239" t="s">
        <v>266</v>
      </c>
      <c r="AU136" s="239" t="s">
        <v>83</v>
      </c>
      <c r="AY136" s="18" t="s">
        <v>264</v>
      </c>
      <c r="BE136" s="240">
        <f>IF(N136="základní",J136,0)</f>
        <v>0</v>
      </c>
      <c r="BF136" s="240">
        <f>IF(N136="snížená",J136,0)</f>
        <v>0</v>
      </c>
      <c r="BG136" s="240">
        <f>IF(N136="zákl. přenesená",J136,0)</f>
        <v>0</v>
      </c>
      <c r="BH136" s="240">
        <f>IF(N136="sníž. přenesená",J136,0)</f>
        <v>0</v>
      </c>
      <c r="BI136" s="240">
        <f>IF(N136="nulová",J136,0)</f>
        <v>0</v>
      </c>
      <c r="BJ136" s="18" t="s">
        <v>83</v>
      </c>
      <c r="BK136" s="240">
        <f>ROUND(I136*H136,2)</f>
        <v>0</v>
      </c>
      <c r="BL136" s="18" t="s">
        <v>271</v>
      </c>
      <c r="BM136" s="239" t="s">
        <v>8</v>
      </c>
    </row>
    <row r="137" s="2" customFormat="1" ht="16.5" customHeight="1">
      <c r="A137" s="39"/>
      <c r="B137" s="40"/>
      <c r="C137" s="228" t="s">
        <v>300</v>
      </c>
      <c r="D137" s="228" t="s">
        <v>266</v>
      </c>
      <c r="E137" s="229" t="s">
        <v>300</v>
      </c>
      <c r="F137" s="230" t="s">
        <v>2332</v>
      </c>
      <c r="G137" s="231" t="s">
        <v>1051</v>
      </c>
      <c r="H137" s="232">
        <v>4</v>
      </c>
      <c r="I137" s="233"/>
      <c r="J137" s="234">
        <f>ROUND(I137*H137,2)</f>
        <v>0</v>
      </c>
      <c r="K137" s="230" t="s">
        <v>1</v>
      </c>
      <c r="L137" s="45"/>
      <c r="M137" s="235" t="s">
        <v>1</v>
      </c>
      <c r="N137" s="236" t="s">
        <v>41</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271</v>
      </c>
      <c r="AT137" s="239" t="s">
        <v>266</v>
      </c>
      <c r="AU137" s="239" t="s">
        <v>83</v>
      </c>
      <c r="AY137" s="18" t="s">
        <v>264</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271</v>
      </c>
      <c r="BM137" s="239" t="s">
        <v>342</v>
      </c>
    </row>
    <row r="138" s="2" customFormat="1" ht="16.5" customHeight="1">
      <c r="A138" s="39"/>
      <c r="B138" s="40"/>
      <c r="C138" s="228" t="s">
        <v>304</v>
      </c>
      <c r="D138" s="228" t="s">
        <v>266</v>
      </c>
      <c r="E138" s="229" t="s">
        <v>304</v>
      </c>
      <c r="F138" s="230" t="s">
        <v>2333</v>
      </c>
      <c r="G138" s="231" t="s">
        <v>1051</v>
      </c>
      <c r="H138" s="232">
        <v>3</v>
      </c>
      <c r="I138" s="233"/>
      <c r="J138" s="234">
        <f>ROUND(I138*H138,2)</f>
        <v>0</v>
      </c>
      <c r="K138" s="230" t="s">
        <v>1</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271</v>
      </c>
      <c r="AT138" s="239" t="s">
        <v>266</v>
      </c>
      <c r="AU138" s="239" t="s">
        <v>83</v>
      </c>
      <c r="AY138" s="18" t="s">
        <v>264</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271</v>
      </c>
      <c r="BM138" s="239" t="s">
        <v>351</v>
      </c>
    </row>
    <row r="139" s="2" customFormat="1" ht="16.5" customHeight="1">
      <c r="A139" s="39"/>
      <c r="B139" s="40"/>
      <c r="C139" s="228" t="s">
        <v>309</v>
      </c>
      <c r="D139" s="228" t="s">
        <v>266</v>
      </c>
      <c r="E139" s="229" t="s">
        <v>309</v>
      </c>
      <c r="F139" s="230" t="s">
        <v>2334</v>
      </c>
      <c r="G139" s="231" t="s">
        <v>1051</v>
      </c>
      <c r="H139" s="232">
        <v>1</v>
      </c>
      <c r="I139" s="233"/>
      <c r="J139" s="234">
        <f>ROUND(I139*H139,2)</f>
        <v>0</v>
      </c>
      <c r="K139" s="230" t="s">
        <v>1</v>
      </c>
      <c r="L139" s="45"/>
      <c r="M139" s="235" t="s">
        <v>1</v>
      </c>
      <c r="N139" s="236" t="s">
        <v>41</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271</v>
      </c>
      <c r="AT139" s="239" t="s">
        <v>266</v>
      </c>
      <c r="AU139" s="239" t="s">
        <v>83</v>
      </c>
      <c r="AY139" s="18" t="s">
        <v>264</v>
      </c>
      <c r="BE139" s="240">
        <f>IF(N139="základní",J139,0)</f>
        <v>0</v>
      </c>
      <c r="BF139" s="240">
        <f>IF(N139="snížená",J139,0)</f>
        <v>0</v>
      </c>
      <c r="BG139" s="240">
        <f>IF(N139="zákl. přenesená",J139,0)</f>
        <v>0</v>
      </c>
      <c r="BH139" s="240">
        <f>IF(N139="sníž. přenesená",J139,0)</f>
        <v>0</v>
      </c>
      <c r="BI139" s="240">
        <f>IF(N139="nulová",J139,0)</f>
        <v>0</v>
      </c>
      <c r="BJ139" s="18" t="s">
        <v>83</v>
      </c>
      <c r="BK139" s="240">
        <f>ROUND(I139*H139,2)</f>
        <v>0</v>
      </c>
      <c r="BL139" s="18" t="s">
        <v>271</v>
      </c>
      <c r="BM139" s="239" t="s">
        <v>366</v>
      </c>
    </row>
    <row r="140" s="2" customFormat="1" ht="16.5" customHeight="1">
      <c r="A140" s="39"/>
      <c r="B140" s="40"/>
      <c r="C140" s="228" t="s">
        <v>315</v>
      </c>
      <c r="D140" s="228" t="s">
        <v>266</v>
      </c>
      <c r="E140" s="229" t="s">
        <v>315</v>
      </c>
      <c r="F140" s="230" t="s">
        <v>2335</v>
      </c>
      <c r="G140" s="231" t="s">
        <v>1051</v>
      </c>
      <c r="H140" s="232">
        <v>1</v>
      </c>
      <c r="I140" s="233"/>
      <c r="J140" s="234">
        <f>ROUND(I140*H140,2)</f>
        <v>0</v>
      </c>
      <c r="K140" s="230" t="s">
        <v>1</v>
      </c>
      <c r="L140" s="45"/>
      <c r="M140" s="235" t="s">
        <v>1</v>
      </c>
      <c r="N140" s="236" t="s">
        <v>41</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271</v>
      </c>
      <c r="AT140" s="239" t="s">
        <v>266</v>
      </c>
      <c r="AU140" s="239" t="s">
        <v>83</v>
      </c>
      <c r="AY140" s="18" t="s">
        <v>264</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271</v>
      </c>
      <c r="BM140" s="239" t="s">
        <v>377</v>
      </c>
    </row>
    <row r="141" s="2" customFormat="1" ht="16.5" customHeight="1">
      <c r="A141" s="39"/>
      <c r="B141" s="40"/>
      <c r="C141" s="228" t="s">
        <v>322</v>
      </c>
      <c r="D141" s="228" t="s">
        <v>266</v>
      </c>
      <c r="E141" s="229" t="s">
        <v>322</v>
      </c>
      <c r="F141" s="230" t="s">
        <v>2336</v>
      </c>
      <c r="G141" s="231" t="s">
        <v>453</v>
      </c>
      <c r="H141" s="232">
        <v>20</v>
      </c>
      <c r="I141" s="233"/>
      <c r="J141" s="234">
        <f>ROUND(I141*H141,2)</f>
        <v>0</v>
      </c>
      <c r="K141" s="230" t="s">
        <v>1</v>
      </c>
      <c r="L141" s="45"/>
      <c r="M141" s="235" t="s">
        <v>1</v>
      </c>
      <c r="N141" s="236" t="s">
        <v>41</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271</v>
      </c>
      <c r="AT141" s="239" t="s">
        <v>266</v>
      </c>
      <c r="AU141" s="239" t="s">
        <v>83</v>
      </c>
      <c r="AY141" s="18" t="s">
        <v>264</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271</v>
      </c>
      <c r="BM141" s="239" t="s">
        <v>386</v>
      </c>
    </row>
    <row r="142" s="2" customFormat="1" ht="16.5" customHeight="1">
      <c r="A142" s="39"/>
      <c r="B142" s="40"/>
      <c r="C142" s="228" t="s">
        <v>8</v>
      </c>
      <c r="D142" s="228" t="s">
        <v>266</v>
      </c>
      <c r="E142" s="229" t="s">
        <v>8</v>
      </c>
      <c r="F142" s="230" t="s">
        <v>2337</v>
      </c>
      <c r="G142" s="231" t="s">
        <v>453</v>
      </c>
      <c r="H142" s="232">
        <v>90</v>
      </c>
      <c r="I142" s="233"/>
      <c r="J142" s="234">
        <f>ROUND(I142*H142,2)</f>
        <v>0</v>
      </c>
      <c r="K142" s="230" t="s">
        <v>1</v>
      </c>
      <c r="L142" s="45"/>
      <c r="M142" s="235" t="s">
        <v>1</v>
      </c>
      <c r="N142" s="236" t="s">
        <v>41</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271</v>
      </c>
      <c r="AT142" s="239" t="s">
        <v>266</v>
      </c>
      <c r="AU142" s="239" t="s">
        <v>83</v>
      </c>
      <c r="AY142" s="18" t="s">
        <v>264</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271</v>
      </c>
      <c r="BM142" s="239" t="s">
        <v>395</v>
      </c>
    </row>
    <row r="143" s="2" customFormat="1" ht="16.5" customHeight="1">
      <c r="A143" s="39"/>
      <c r="B143" s="40"/>
      <c r="C143" s="228" t="s">
        <v>335</v>
      </c>
      <c r="D143" s="228" t="s">
        <v>266</v>
      </c>
      <c r="E143" s="229" t="s">
        <v>335</v>
      </c>
      <c r="F143" s="230" t="s">
        <v>2338</v>
      </c>
      <c r="G143" s="231" t="s">
        <v>1051</v>
      </c>
      <c r="H143" s="232">
        <v>10</v>
      </c>
      <c r="I143" s="233"/>
      <c r="J143" s="234">
        <f>ROUND(I143*H143,2)</f>
        <v>0</v>
      </c>
      <c r="K143" s="230" t="s">
        <v>1</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271</v>
      </c>
      <c r="AT143" s="239" t="s">
        <v>266</v>
      </c>
      <c r="AU143" s="239" t="s">
        <v>83</v>
      </c>
      <c r="AY143" s="18" t="s">
        <v>264</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271</v>
      </c>
      <c r="BM143" s="239" t="s">
        <v>407</v>
      </c>
    </row>
    <row r="144" s="2" customFormat="1" ht="16.5" customHeight="1">
      <c r="A144" s="39"/>
      <c r="B144" s="40"/>
      <c r="C144" s="228" t="s">
        <v>342</v>
      </c>
      <c r="D144" s="228" t="s">
        <v>266</v>
      </c>
      <c r="E144" s="229" t="s">
        <v>342</v>
      </c>
      <c r="F144" s="230" t="s">
        <v>2339</v>
      </c>
      <c r="G144" s="231" t="s">
        <v>1326</v>
      </c>
      <c r="H144" s="232">
        <v>1</v>
      </c>
      <c r="I144" s="233"/>
      <c r="J144" s="234">
        <f>ROUND(I144*H144,2)</f>
        <v>0</v>
      </c>
      <c r="K144" s="230" t="s">
        <v>1</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271</v>
      </c>
      <c r="AT144" s="239" t="s">
        <v>266</v>
      </c>
      <c r="AU144" s="239" t="s">
        <v>83</v>
      </c>
      <c r="AY144" s="18" t="s">
        <v>264</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271</v>
      </c>
      <c r="BM144" s="239" t="s">
        <v>417</v>
      </c>
    </row>
    <row r="145" s="2" customFormat="1" ht="16.5" customHeight="1">
      <c r="A145" s="39"/>
      <c r="B145" s="40"/>
      <c r="C145" s="228" t="s">
        <v>347</v>
      </c>
      <c r="D145" s="228" t="s">
        <v>266</v>
      </c>
      <c r="E145" s="229" t="s">
        <v>347</v>
      </c>
      <c r="F145" s="230" t="s">
        <v>2340</v>
      </c>
      <c r="G145" s="231" t="s">
        <v>1326</v>
      </c>
      <c r="H145" s="232">
        <v>1</v>
      </c>
      <c r="I145" s="233"/>
      <c r="J145" s="234">
        <f>ROUND(I145*H145,2)</f>
        <v>0</v>
      </c>
      <c r="K145" s="230" t="s">
        <v>1</v>
      </c>
      <c r="L145" s="45"/>
      <c r="M145" s="235" t="s">
        <v>1</v>
      </c>
      <c r="N145" s="236" t="s">
        <v>41</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271</v>
      </c>
      <c r="AT145" s="239" t="s">
        <v>266</v>
      </c>
      <c r="AU145" s="239" t="s">
        <v>83</v>
      </c>
      <c r="AY145" s="18" t="s">
        <v>264</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271</v>
      </c>
      <c r="BM145" s="239" t="s">
        <v>426</v>
      </c>
    </row>
    <row r="146" s="2" customFormat="1" ht="16.5" customHeight="1">
      <c r="A146" s="39"/>
      <c r="B146" s="40"/>
      <c r="C146" s="228" t="s">
        <v>351</v>
      </c>
      <c r="D146" s="228" t="s">
        <v>266</v>
      </c>
      <c r="E146" s="229" t="s">
        <v>351</v>
      </c>
      <c r="F146" s="230" t="s">
        <v>2341</v>
      </c>
      <c r="G146" s="231" t="s">
        <v>420</v>
      </c>
      <c r="H146" s="232">
        <v>2</v>
      </c>
      <c r="I146" s="233"/>
      <c r="J146" s="234">
        <f>ROUND(I146*H146,2)</f>
        <v>0</v>
      </c>
      <c r="K146" s="230" t="s">
        <v>1</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271</v>
      </c>
      <c r="AT146" s="239" t="s">
        <v>266</v>
      </c>
      <c r="AU146" s="239" t="s">
        <v>83</v>
      </c>
      <c r="AY146" s="18" t="s">
        <v>264</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271</v>
      </c>
      <c r="BM146" s="239" t="s">
        <v>434</v>
      </c>
    </row>
    <row r="147" s="2" customFormat="1" ht="16.5" customHeight="1">
      <c r="A147" s="39"/>
      <c r="B147" s="40"/>
      <c r="C147" s="228" t="s">
        <v>358</v>
      </c>
      <c r="D147" s="228" t="s">
        <v>266</v>
      </c>
      <c r="E147" s="229" t="s">
        <v>358</v>
      </c>
      <c r="F147" s="230" t="s">
        <v>2342</v>
      </c>
      <c r="G147" s="231" t="s">
        <v>420</v>
      </c>
      <c r="H147" s="232">
        <v>2</v>
      </c>
      <c r="I147" s="233"/>
      <c r="J147" s="234">
        <f>ROUND(I147*H147,2)</f>
        <v>0</v>
      </c>
      <c r="K147" s="230" t="s">
        <v>1</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271</v>
      </c>
      <c r="AT147" s="239" t="s">
        <v>266</v>
      </c>
      <c r="AU147" s="239" t="s">
        <v>83</v>
      </c>
      <c r="AY147" s="18" t="s">
        <v>264</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271</v>
      </c>
      <c r="BM147" s="239" t="s">
        <v>442</v>
      </c>
    </row>
    <row r="148" s="2" customFormat="1" ht="16.5" customHeight="1">
      <c r="A148" s="39"/>
      <c r="B148" s="40"/>
      <c r="C148" s="228" t="s">
        <v>366</v>
      </c>
      <c r="D148" s="228" t="s">
        <v>266</v>
      </c>
      <c r="E148" s="229" t="s">
        <v>366</v>
      </c>
      <c r="F148" s="230" t="s">
        <v>2343</v>
      </c>
      <c r="G148" s="231" t="s">
        <v>420</v>
      </c>
      <c r="H148" s="232">
        <v>10</v>
      </c>
      <c r="I148" s="233"/>
      <c r="J148" s="234">
        <f>ROUND(I148*H148,2)</f>
        <v>0</v>
      </c>
      <c r="K148" s="230" t="s">
        <v>1</v>
      </c>
      <c r="L148" s="45"/>
      <c r="M148" s="235" t="s">
        <v>1</v>
      </c>
      <c r="N148" s="236" t="s">
        <v>41</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271</v>
      </c>
      <c r="AT148" s="239" t="s">
        <v>266</v>
      </c>
      <c r="AU148" s="239" t="s">
        <v>83</v>
      </c>
      <c r="AY148" s="18" t="s">
        <v>264</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271</v>
      </c>
      <c r="BM148" s="239" t="s">
        <v>450</v>
      </c>
    </row>
    <row r="149" s="2" customFormat="1" ht="16.5" customHeight="1">
      <c r="A149" s="39"/>
      <c r="B149" s="40"/>
      <c r="C149" s="228" t="s">
        <v>373</v>
      </c>
      <c r="D149" s="228" t="s">
        <v>266</v>
      </c>
      <c r="E149" s="229" t="s">
        <v>373</v>
      </c>
      <c r="F149" s="230" t="s">
        <v>2344</v>
      </c>
      <c r="G149" s="231" t="s">
        <v>1326</v>
      </c>
      <c r="H149" s="232">
        <v>1</v>
      </c>
      <c r="I149" s="233"/>
      <c r="J149" s="234">
        <f>ROUND(I149*H149,2)</f>
        <v>0</v>
      </c>
      <c r="K149" s="230" t="s">
        <v>1</v>
      </c>
      <c r="L149" s="45"/>
      <c r="M149" s="235" t="s">
        <v>1</v>
      </c>
      <c r="N149" s="236" t="s">
        <v>41</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271</v>
      </c>
      <c r="AT149" s="239" t="s">
        <v>266</v>
      </c>
      <c r="AU149" s="239" t="s">
        <v>83</v>
      </c>
      <c r="AY149" s="18" t="s">
        <v>264</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271</v>
      </c>
      <c r="BM149" s="239" t="s">
        <v>461</v>
      </c>
    </row>
    <row r="150" s="2" customFormat="1" ht="16.5" customHeight="1">
      <c r="A150" s="39"/>
      <c r="B150" s="40"/>
      <c r="C150" s="228" t="s">
        <v>377</v>
      </c>
      <c r="D150" s="228" t="s">
        <v>266</v>
      </c>
      <c r="E150" s="229" t="s">
        <v>377</v>
      </c>
      <c r="F150" s="230" t="s">
        <v>2345</v>
      </c>
      <c r="G150" s="231" t="s">
        <v>1326</v>
      </c>
      <c r="H150" s="232">
        <v>1</v>
      </c>
      <c r="I150" s="233"/>
      <c r="J150" s="234">
        <f>ROUND(I150*H150,2)</f>
        <v>0</v>
      </c>
      <c r="K150" s="230" t="s">
        <v>1</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271</v>
      </c>
      <c r="AT150" s="239" t="s">
        <v>266</v>
      </c>
      <c r="AU150" s="239" t="s">
        <v>83</v>
      </c>
      <c r="AY150" s="18" t="s">
        <v>264</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271</v>
      </c>
      <c r="BM150" s="239" t="s">
        <v>470</v>
      </c>
    </row>
    <row r="151" s="2" customFormat="1" ht="16.5" customHeight="1">
      <c r="A151" s="39"/>
      <c r="B151" s="40"/>
      <c r="C151" s="228" t="s">
        <v>7</v>
      </c>
      <c r="D151" s="228" t="s">
        <v>266</v>
      </c>
      <c r="E151" s="229" t="s">
        <v>7</v>
      </c>
      <c r="F151" s="230" t="s">
        <v>2346</v>
      </c>
      <c r="G151" s="231" t="s">
        <v>1326</v>
      </c>
      <c r="H151" s="232">
        <v>1</v>
      </c>
      <c r="I151" s="233"/>
      <c r="J151" s="234">
        <f>ROUND(I151*H151,2)</f>
        <v>0</v>
      </c>
      <c r="K151" s="230" t="s">
        <v>1</v>
      </c>
      <c r="L151" s="45"/>
      <c r="M151" s="235" t="s">
        <v>1</v>
      </c>
      <c r="N151" s="236" t="s">
        <v>41</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271</v>
      </c>
      <c r="AT151" s="239" t="s">
        <v>266</v>
      </c>
      <c r="AU151" s="239" t="s">
        <v>83</v>
      </c>
      <c r="AY151" s="18" t="s">
        <v>264</v>
      </c>
      <c r="BE151" s="240">
        <f>IF(N151="základní",J151,0)</f>
        <v>0</v>
      </c>
      <c r="BF151" s="240">
        <f>IF(N151="snížená",J151,0)</f>
        <v>0</v>
      </c>
      <c r="BG151" s="240">
        <f>IF(N151="zákl. přenesená",J151,0)</f>
        <v>0</v>
      </c>
      <c r="BH151" s="240">
        <f>IF(N151="sníž. přenesená",J151,0)</f>
        <v>0</v>
      </c>
      <c r="BI151" s="240">
        <f>IF(N151="nulová",J151,0)</f>
        <v>0</v>
      </c>
      <c r="BJ151" s="18" t="s">
        <v>83</v>
      </c>
      <c r="BK151" s="240">
        <f>ROUND(I151*H151,2)</f>
        <v>0</v>
      </c>
      <c r="BL151" s="18" t="s">
        <v>271</v>
      </c>
      <c r="BM151" s="239" t="s">
        <v>479</v>
      </c>
    </row>
    <row r="152" s="2" customFormat="1" ht="16.5" customHeight="1">
      <c r="A152" s="39"/>
      <c r="B152" s="40"/>
      <c r="C152" s="228" t="s">
        <v>386</v>
      </c>
      <c r="D152" s="228" t="s">
        <v>266</v>
      </c>
      <c r="E152" s="229" t="s">
        <v>386</v>
      </c>
      <c r="F152" s="230" t="s">
        <v>2347</v>
      </c>
      <c r="G152" s="231" t="s">
        <v>1326</v>
      </c>
      <c r="H152" s="232">
        <v>2</v>
      </c>
      <c r="I152" s="233"/>
      <c r="J152" s="234">
        <f>ROUND(I152*H152,2)</f>
        <v>0</v>
      </c>
      <c r="K152" s="230" t="s">
        <v>1</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271</v>
      </c>
      <c r="AT152" s="239" t="s">
        <v>266</v>
      </c>
      <c r="AU152" s="239" t="s">
        <v>83</v>
      </c>
      <c r="AY152" s="18" t="s">
        <v>264</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271</v>
      </c>
      <c r="BM152" s="239" t="s">
        <v>489</v>
      </c>
    </row>
    <row r="153" s="2" customFormat="1" ht="16.5" customHeight="1">
      <c r="A153" s="39"/>
      <c r="B153" s="40"/>
      <c r="C153" s="228" t="s">
        <v>391</v>
      </c>
      <c r="D153" s="228" t="s">
        <v>266</v>
      </c>
      <c r="E153" s="229" t="s">
        <v>391</v>
      </c>
      <c r="F153" s="230" t="s">
        <v>2348</v>
      </c>
      <c r="G153" s="231" t="s">
        <v>1326</v>
      </c>
      <c r="H153" s="232">
        <v>1</v>
      </c>
      <c r="I153" s="233"/>
      <c r="J153" s="234">
        <f>ROUND(I153*H153,2)</f>
        <v>0</v>
      </c>
      <c r="K153" s="230" t="s">
        <v>1</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271</v>
      </c>
      <c r="AT153" s="239" t="s">
        <v>266</v>
      </c>
      <c r="AU153" s="239" t="s">
        <v>83</v>
      </c>
      <c r="AY153" s="18" t="s">
        <v>264</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271</v>
      </c>
      <c r="BM153" s="239" t="s">
        <v>498</v>
      </c>
    </row>
    <row r="154" s="2" customFormat="1" ht="16.5" customHeight="1">
      <c r="A154" s="39"/>
      <c r="B154" s="40"/>
      <c r="C154" s="228" t="s">
        <v>395</v>
      </c>
      <c r="D154" s="228" t="s">
        <v>266</v>
      </c>
      <c r="E154" s="229" t="s">
        <v>395</v>
      </c>
      <c r="F154" s="230" t="s">
        <v>2349</v>
      </c>
      <c r="G154" s="231" t="s">
        <v>453</v>
      </c>
      <c r="H154" s="232">
        <v>80</v>
      </c>
      <c r="I154" s="233"/>
      <c r="J154" s="234">
        <f>ROUND(I154*H154,2)</f>
        <v>0</v>
      </c>
      <c r="K154" s="230" t="s">
        <v>1</v>
      </c>
      <c r="L154" s="45"/>
      <c r="M154" s="235" t="s">
        <v>1</v>
      </c>
      <c r="N154" s="236" t="s">
        <v>41</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271</v>
      </c>
      <c r="AT154" s="239" t="s">
        <v>266</v>
      </c>
      <c r="AU154" s="239" t="s">
        <v>83</v>
      </c>
      <c r="AY154" s="18" t="s">
        <v>264</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271</v>
      </c>
      <c r="BM154" s="239" t="s">
        <v>509</v>
      </c>
    </row>
    <row r="155" s="2" customFormat="1" ht="16.5" customHeight="1">
      <c r="A155" s="39"/>
      <c r="B155" s="40"/>
      <c r="C155" s="228" t="s">
        <v>401</v>
      </c>
      <c r="D155" s="228" t="s">
        <v>266</v>
      </c>
      <c r="E155" s="229" t="s">
        <v>401</v>
      </c>
      <c r="F155" s="230" t="s">
        <v>2350</v>
      </c>
      <c r="G155" s="231" t="s">
        <v>1051</v>
      </c>
      <c r="H155" s="232">
        <v>2</v>
      </c>
      <c r="I155" s="233"/>
      <c r="J155" s="234">
        <f>ROUND(I155*H155,2)</f>
        <v>0</v>
      </c>
      <c r="K155" s="230" t="s">
        <v>1</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271</v>
      </c>
      <c r="AT155" s="239" t="s">
        <v>266</v>
      </c>
      <c r="AU155" s="239" t="s">
        <v>83</v>
      </c>
      <c r="AY155" s="18" t="s">
        <v>264</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271</v>
      </c>
      <c r="BM155" s="239" t="s">
        <v>519</v>
      </c>
    </row>
    <row r="156" s="2" customFormat="1" ht="16.5" customHeight="1">
      <c r="A156" s="39"/>
      <c r="B156" s="40"/>
      <c r="C156" s="228" t="s">
        <v>407</v>
      </c>
      <c r="D156" s="228" t="s">
        <v>266</v>
      </c>
      <c r="E156" s="229" t="s">
        <v>407</v>
      </c>
      <c r="F156" s="230" t="s">
        <v>2351</v>
      </c>
      <c r="G156" s="231" t="s">
        <v>1051</v>
      </c>
      <c r="H156" s="232">
        <v>3</v>
      </c>
      <c r="I156" s="233"/>
      <c r="J156" s="234">
        <f>ROUND(I156*H156,2)</f>
        <v>0</v>
      </c>
      <c r="K156" s="230" t="s">
        <v>1</v>
      </c>
      <c r="L156" s="45"/>
      <c r="M156" s="235" t="s">
        <v>1</v>
      </c>
      <c r="N156" s="236" t="s">
        <v>41</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271</v>
      </c>
      <c r="AT156" s="239" t="s">
        <v>266</v>
      </c>
      <c r="AU156" s="239" t="s">
        <v>83</v>
      </c>
      <c r="AY156" s="18" t="s">
        <v>264</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271</v>
      </c>
      <c r="BM156" s="239" t="s">
        <v>527</v>
      </c>
    </row>
    <row r="157" s="2" customFormat="1" ht="16.5" customHeight="1">
      <c r="A157" s="39"/>
      <c r="B157" s="40"/>
      <c r="C157" s="228" t="s">
        <v>412</v>
      </c>
      <c r="D157" s="228" t="s">
        <v>266</v>
      </c>
      <c r="E157" s="229" t="s">
        <v>412</v>
      </c>
      <c r="F157" s="230" t="s">
        <v>2352</v>
      </c>
      <c r="G157" s="231" t="s">
        <v>1051</v>
      </c>
      <c r="H157" s="232">
        <v>8</v>
      </c>
      <c r="I157" s="233"/>
      <c r="J157" s="234">
        <f>ROUND(I157*H157,2)</f>
        <v>0</v>
      </c>
      <c r="K157" s="230" t="s">
        <v>1</v>
      </c>
      <c r="L157" s="45"/>
      <c r="M157" s="235" t="s">
        <v>1</v>
      </c>
      <c r="N157" s="236" t="s">
        <v>41</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271</v>
      </c>
      <c r="AT157" s="239" t="s">
        <v>266</v>
      </c>
      <c r="AU157" s="239" t="s">
        <v>83</v>
      </c>
      <c r="AY157" s="18" t="s">
        <v>264</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271</v>
      </c>
      <c r="BM157" s="239" t="s">
        <v>538</v>
      </c>
    </row>
    <row r="158" s="2" customFormat="1" ht="16.5" customHeight="1">
      <c r="A158" s="39"/>
      <c r="B158" s="40"/>
      <c r="C158" s="228" t="s">
        <v>417</v>
      </c>
      <c r="D158" s="228" t="s">
        <v>266</v>
      </c>
      <c r="E158" s="229" t="s">
        <v>417</v>
      </c>
      <c r="F158" s="230" t="s">
        <v>2353</v>
      </c>
      <c r="G158" s="231" t="s">
        <v>1051</v>
      </c>
      <c r="H158" s="232">
        <v>1</v>
      </c>
      <c r="I158" s="233"/>
      <c r="J158" s="234">
        <f>ROUND(I158*H158,2)</f>
        <v>0</v>
      </c>
      <c r="K158" s="230" t="s">
        <v>1</v>
      </c>
      <c r="L158" s="45"/>
      <c r="M158" s="235" t="s">
        <v>1</v>
      </c>
      <c r="N158" s="236" t="s">
        <v>41</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271</v>
      </c>
      <c r="AT158" s="239" t="s">
        <v>266</v>
      </c>
      <c r="AU158" s="239" t="s">
        <v>83</v>
      </c>
      <c r="AY158" s="18" t="s">
        <v>264</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271</v>
      </c>
      <c r="BM158" s="239" t="s">
        <v>546</v>
      </c>
    </row>
    <row r="159" s="2" customFormat="1" ht="16.5" customHeight="1">
      <c r="A159" s="39"/>
      <c r="B159" s="40"/>
      <c r="C159" s="228" t="s">
        <v>422</v>
      </c>
      <c r="D159" s="228" t="s">
        <v>266</v>
      </c>
      <c r="E159" s="229" t="s">
        <v>422</v>
      </c>
      <c r="F159" s="230" t="s">
        <v>2354</v>
      </c>
      <c r="G159" s="231" t="s">
        <v>1051</v>
      </c>
      <c r="H159" s="232">
        <v>1</v>
      </c>
      <c r="I159" s="233"/>
      <c r="J159" s="234">
        <f>ROUND(I159*H159,2)</f>
        <v>0</v>
      </c>
      <c r="K159" s="230" t="s">
        <v>1</v>
      </c>
      <c r="L159" s="45"/>
      <c r="M159" s="235" t="s">
        <v>1</v>
      </c>
      <c r="N159" s="236" t="s">
        <v>41</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271</v>
      </c>
      <c r="AT159" s="239" t="s">
        <v>266</v>
      </c>
      <c r="AU159" s="239" t="s">
        <v>83</v>
      </c>
      <c r="AY159" s="18" t="s">
        <v>264</v>
      </c>
      <c r="BE159" s="240">
        <f>IF(N159="základní",J159,0)</f>
        <v>0</v>
      </c>
      <c r="BF159" s="240">
        <f>IF(N159="snížená",J159,0)</f>
        <v>0</v>
      </c>
      <c r="BG159" s="240">
        <f>IF(N159="zákl. přenesená",J159,0)</f>
        <v>0</v>
      </c>
      <c r="BH159" s="240">
        <f>IF(N159="sníž. přenesená",J159,0)</f>
        <v>0</v>
      </c>
      <c r="BI159" s="240">
        <f>IF(N159="nulová",J159,0)</f>
        <v>0</v>
      </c>
      <c r="BJ159" s="18" t="s">
        <v>83</v>
      </c>
      <c r="BK159" s="240">
        <f>ROUND(I159*H159,2)</f>
        <v>0</v>
      </c>
      <c r="BL159" s="18" t="s">
        <v>271</v>
      </c>
      <c r="BM159" s="239" t="s">
        <v>556</v>
      </c>
    </row>
    <row r="160" s="2" customFormat="1" ht="16.5" customHeight="1">
      <c r="A160" s="39"/>
      <c r="B160" s="40"/>
      <c r="C160" s="228" t="s">
        <v>426</v>
      </c>
      <c r="D160" s="228" t="s">
        <v>266</v>
      </c>
      <c r="E160" s="229" t="s">
        <v>426</v>
      </c>
      <c r="F160" s="230" t="s">
        <v>2355</v>
      </c>
      <c r="G160" s="231" t="s">
        <v>1051</v>
      </c>
      <c r="H160" s="232">
        <v>1</v>
      </c>
      <c r="I160" s="233"/>
      <c r="J160" s="234">
        <f>ROUND(I160*H160,2)</f>
        <v>0</v>
      </c>
      <c r="K160" s="230" t="s">
        <v>1</v>
      </c>
      <c r="L160" s="45"/>
      <c r="M160" s="235" t="s">
        <v>1</v>
      </c>
      <c r="N160" s="236" t="s">
        <v>41</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271</v>
      </c>
      <c r="AT160" s="239" t="s">
        <v>266</v>
      </c>
      <c r="AU160" s="239" t="s">
        <v>83</v>
      </c>
      <c r="AY160" s="18" t="s">
        <v>264</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271</v>
      </c>
      <c r="BM160" s="239" t="s">
        <v>564</v>
      </c>
    </row>
    <row r="161" s="12" customFormat="1" ht="25.92" customHeight="1">
      <c r="A161" s="12"/>
      <c r="B161" s="212"/>
      <c r="C161" s="213"/>
      <c r="D161" s="214" t="s">
        <v>75</v>
      </c>
      <c r="E161" s="215" t="s">
        <v>1983</v>
      </c>
      <c r="F161" s="215" t="s">
        <v>2356</v>
      </c>
      <c r="G161" s="213"/>
      <c r="H161" s="213"/>
      <c r="I161" s="216"/>
      <c r="J161" s="217">
        <f>BK161</f>
        <v>0</v>
      </c>
      <c r="K161" s="213"/>
      <c r="L161" s="218"/>
      <c r="M161" s="219"/>
      <c r="N161" s="220"/>
      <c r="O161" s="220"/>
      <c r="P161" s="221">
        <f>SUM(P162:P171)</f>
        <v>0</v>
      </c>
      <c r="Q161" s="220"/>
      <c r="R161" s="221">
        <f>SUM(R162:R171)</f>
        <v>0</v>
      </c>
      <c r="S161" s="220"/>
      <c r="T161" s="222">
        <f>SUM(T162:T171)</f>
        <v>0</v>
      </c>
      <c r="U161" s="12"/>
      <c r="V161" s="12"/>
      <c r="W161" s="12"/>
      <c r="X161" s="12"/>
      <c r="Y161" s="12"/>
      <c r="Z161" s="12"/>
      <c r="AA161" s="12"/>
      <c r="AB161" s="12"/>
      <c r="AC161" s="12"/>
      <c r="AD161" s="12"/>
      <c r="AE161" s="12"/>
      <c r="AR161" s="223" t="s">
        <v>83</v>
      </c>
      <c r="AT161" s="224" t="s">
        <v>75</v>
      </c>
      <c r="AU161" s="224" t="s">
        <v>76</v>
      </c>
      <c r="AY161" s="223" t="s">
        <v>264</v>
      </c>
      <c r="BK161" s="225">
        <f>SUM(BK162:BK171)</f>
        <v>0</v>
      </c>
    </row>
    <row r="162" s="2" customFormat="1" ht="16.5" customHeight="1">
      <c r="A162" s="39"/>
      <c r="B162" s="40"/>
      <c r="C162" s="228" t="s">
        <v>430</v>
      </c>
      <c r="D162" s="228" t="s">
        <v>266</v>
      </c>
      <c r="E162" s="229" t="s">
        <v>430</v>
      </c>
      <c r="F162" s="230" t="s">
        <v>2357</v>
      </c>
      <c r="G162" s="231" t="s">
        <v>1051</v>
      </c>
      <c r="H162" s="232">
        <v>8</v>
      </c>
      <c r="I162" s="233"/>
      <c r="J162" s="234">
        <f>ROUND(I162*H162,2)</f>
        <v>0</v>
      </c>
      <c r="K162" s="230" t="s">
        <v>1</v>
      </c>
      <c r="L162" s="45"/>
      <c r="M162" s="235" t="s">
        <v>1</v>
      </c>
      <c r="N162" s="236" t="s">
        <v>41</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271</v>
      </c>
      <c r="AT162" s="239" t="s">
        <v>266</v>
      </c>
      <c r="AU162" s="239" t="s">
        <v>83</v>
      </c>
      <c r="AY162" s="18" t="s">
        <v>264</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271</v>
      </c>
      <c r="BM162" s="239" t="s">
        <v>575</v>
      </c>
    </row>
    <row r="163" s="2" customFormat="1" ht="16.5" customHeight="1">
      <c r="A163" s="39"/>
      <c r="B163" s="40"/>
      <c r="C163" s="228" t="s">
        <v>434</v>
      </c>
      <c r="D163" s="228" t="s">
        <v>266</v>
      </c>
      <c r="E163" s="229" t="s">
        <v>434</v>
      </c>
      <c r="F163" s="230" t="s">
        <v>2358</v>
      </c>
      <c r="G163" s="231" t="s">
        <v>1051</v>
      </c>
      <c r="H163" s="232">
        <v>4</v>
      </c>
      <c r="I163" s="233"/>
      <c r="J163" s="234">
        <f>ROUND(I163*H163,2)</f>
        <v>0</v>
      </c>
      <c r="K163" s="230" t="s">
        <v>1</v>
      </c>
      <c r="L163" s="45"/>
      <c r="M163" s="235" t="s">
        <v>1</v>
      </c>
      <c r="N163" s="236" t="s">
        <v>41</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271</v>
      </c>
      <c r="AT163" s="239" t="s">
        <v>266</v>
      </c>
      <c r="AU163" s="239" t="s">
        <v>83</v>
      </c>
      <c r="AY163" s="18" t="s">
        <v>264</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271</v>
      </c>
      <c r="BM163" s="239" t="s">
        <v>585</v>
      </c>
    </row>
    <row r="164" s="2" customFormat="1" ht="16.5" customHeight="1">
      <c r="A164" s="39"/>
      <c r="B164" s="40"/>
      <c r="C164" s="228" t="s">
        <v>438</v>
      </c>
      <c r="D164" s="228" t="s">
        <v>266</v>
      </c>
      <c r="E164" s="229" t="s">
        <v>438</v>
      </c>
      <c r="F164" s="230" t="s">
        <v>2359</v>
      </c>
      <c r="G164" s="231" t="s">
        <v>1051</v>
      </c>
      <c r="H164" s="232">
        <v>40</v>
      </c>
      <c r="I164" s="233"/>
      <c r="J164" s="234">
        <f>ROUND(I164*H164,2)</f>
        <v>0</v>
      </c>
      <c r="K164" s="230" t="s">
        <v>1</v>
      </c>
      <c r="L164" s="45"/>
      <c r="M164" s="235" t="s">
        <v>1</v>
      </c>
      <c r="N164" s="236" t="s">
        <v>41</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83</v>
      </c>
      <c r="AY164" s="18" t="s">
        <v>264</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271</v>
      </c>
      <c r="BM164" s="239" t="s">
        <v>593</v>
      </c>
    </row>
    <row r="165" s="2" customFormat="1" ht="16.5" customHeight="1">
      <c r="A165" s="39"/>
      <c r="B165" s="40"/>
      <c r="C165" s="228" t="s">
        <v>442</v>
      </c>
      <c r="D165" s="228" t="s">
        <v>266</v>
      </c>
      <c r="E165" s="229" t="s">
        <v>442</v>
      </c>
      <c r="F165" s="230" t="s">
        <v>2360</v>
      </c>
      <c r="G165" s="231" t="s">
        <v>1051</v>
      </c>
      <c r="H165" s="232">
        <v>1</v>
      </c>
      <c r="I165" s="233"/>
      <c r="J165" s="234">
        <f>ROUND(I165*H165,2)</f>
        <v>0</v>
      </c>
      <c r="K165" s="230" t="s">
        <v>1</v>
      </c>
      <c r="L165" s="45"/>
      <c r="M165" s="235" t="s">
        <v>1</v>
      </c>
      <c r="N165" s="236" t="s">
        <v>41</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271</v>
      </c>
      <c r="AT165" s="239" t="s">
        <v>266</v>
      </c>
      <c r="AU165" s="239" t="s">
        <v>83</v>
      </c>
      <c r="AY165" s="18" t="s">
        <v>264</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271</v>
      </c>
      <c r="BM165" s="239" t="s">
        <v>601</v>
      </c>
    </row>
    <row r="166" s="2" customFormat="1" ht="16.5" customHeight="1">
      <c r="A166" s="39"/>
      <c r="B166" s="40"/>
      <c r="C166" s="228" t="s">
        <v>446</v>
      </c>
      <c r="D166" s="228" t="s">
        <v>266</v>
      </c>
      <c r="E166" s="229" t="s">
        <v>446</v>
      </c>
      <c r="F166" s="230" t="s">
        <v>2361</v>
      </c>
      <c r="G166" s="231" t="s">
        <v>1051</v>
      </c>
      <c r="H166" s="232">
        <v>1</v>
      </c>
      <c r="I166" s="233"/>
      <c r="J166" s="234">
        <f>ROUND(I166*H166,2)</f>
        <v>0</v>
      </c>
      <c r="K166" s="230" t="s">
        <v>1</v>
      </c>
      <c r="L166" s="45"/>
      <c r="M166" s="235" t="s">
        <v>1</v>
      </c>
      <c r="N166" s="236" t="s">
        <v>41</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83</v>
      </c>
      <c r="AY166" s="18" t="s">
        <v>264</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271</v>
      </c>
      <c r="BM166" s="239" t="s">
        <v>610</v>
      </c>
    </row>
    <row r="167" s="2" customFormat="1" ht="16.5" customHeight="1">
      <c r="A167" s="39"/>
      <c r="B167" s="40"/>
      <c r="C167" s="228" t="s">
        <v>450</v>
      </c>
      <c r="D167" s="228" t="s">
        <v>266</v>
      </c>
      <c r="E167" s="229" t="s">
        <v>450</v>
      </c>
      <c r="F167" s="230" t="s">
        <v>2362</v>
      </c>
      <c r="G167" s="231" t="s">
        <v>1051</v>
      </c>
      <c r="H167" s="232">
        <v>1</v>
      </c>
      <c r="I167" s="233"/>
      <c r="J167" s="234">
        <f>ROUND(I167*H167,2)</f>
        <v>0</v>
      </c>
      <c r="K167" s="230" t="s">
        <v>1</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271</v>
      </c>
      <c r="AT167" s="239" t="s">
        <v>266</v>
      </c>
      <c r="AU167" s="239" t="s">
        <v>83</v>
      </c>
      <c r="AY167" s="18" t="s">
        <v>264</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271</v>
      </c>
      <c r="BM167" s="239" t="s">
        <v>618</v>
      </c>
    </row>
    <row r="168" s="2" customFormat="1" ht="16.5" customHeight="1">
      <c r="A168" s="39"/>
      <c r="B168" s="40"/>
      <c r="C168" s="228" t="s">
        <v>456</v>
      </c>
      <c r="D168" s="228" t="s">
        <v>266</v>
      </c>
      <c r="E168" s="229" t="s">
        <v>456</v>
      </c>
      <c r="F168" s="230" t="s">
        <v>2363</v>
      </c>
      <c r="G168" s="231" t="s">
        <v>1051</v>
      </c>
      <c r="H168" s="232">
        <v>1</v>
      </c>
      <c r="I168" s="233"/>
      <c r="J168" s="234">
        <f>ROUND(I168*H168,2)</f>
        <v>0</v>
      </c>
      <c r="K168" s="230" t="s">
        <v>1</v>
      </c>
      <c r="L168" s="45"/>
      <c r="M168" s="235" t="s">
        <v>1</v>
      </c>
      <c r="N168" s="236" t="s">
        <v>41</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271</v>
      </c>
      <c r="AT168" s="239" t="s">
        <v>266</v>
      </c>
      <c r="AU168" s="239" t="s">
        <v>83</v>
      </c>
      <c r="AY168" s="18" t="s">
        <v>264</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271</v>
      </c>
      <c r="BM168" s="239" t="s">
        <v>629</v>
      </c>
    </row>
    <row r="169" s="2" customFormat="1" ht="16.5" customHeight="1">
      <c r="A169" s="39"/>
      <c r="B169" s="40"/>
      <c r="C169" s="228" t="s">
        <v>461</v>
      </c>
      <c r="D169" s="228" t="s">
        <v>266</v>
      </c>
      <c r="E169" s="229" t="s">
        <v>461</v>
      </c>
      <c r="F169" s="230" t="s">
        <v>2364</v>
      </c>
      <c r="G169" s="231" t="s">
        <v>1051</v>
      </c>
      <c r="H169" s="232">
        <v>2</v>
      </c>
      <c r="I169" s="233"/>
      <c r="J169" s="234">
        <f>ROUND(I169*H169,2)</f>
        <v>0</v>
      </c>
      <c r="K169" s="230" t="s">
        <v>1</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83</v>
      </c>
      <c r="AY169" s="18" t="s">
        <v>264</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271</v>
      </c>
      <c r="BM169" s="239" t="s">
        <v>637</v>
      </c>
    </row>
    <row r="170" s="2" customFormat="1" ht="16.5" customHeight="1">
      <c r="A170" s="39"/>
      <c r="B170" s="40"/>
      <c r="C170" s="228" t="s">
        <v>466</v>
      </c>
      <c r="D170" s="228" t="s">
        <v>266</v>
      </c>
      <c r="E170" s="229" t="s">
        <v>466</v>
      </c>
      <c r="F170" s="230" t="s">
        <v>2365</v>
      </c>
      <c r="G170" s="231" t="s">
        <v>453</v>
      </c>
      <c r="H170" s="232">
        <v>420</v>
      </c>
      <c r="I170" s="233"/>
      <c r="J170" s="234">
        <f>ROUND(I170*H170,2)</f>
        <v>0</v>
      </c>
      <c r="K170" s="230" t="s">
        <v>1</v>
      </c>
      <c r="L170" s="45"/>
      <c r="M170" s="235" t="s">
        <v>1</v>
      </c>
      <c r="N170" s="236" t="s">
        <v>41</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271</v>
      </c>
      <c r="AT170" s="239" t="s">
        <v>266</v>
      </c>
      <c r="AU170" s="239" t="s">
        <v>83</v>
      </c>
      <c r="AY170" s="18" t="s">
        <v>264</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271</v>
      </c>
      <c r="BM170" s="239" t="s">
        <v>647</v>
      </c>
    </row>
    <row r="171" s="2" customFormat="1" ht="16.5" customHeight="1">
      <c r="A171" s="39"/>
      <c r="B171" s="40"/>
      <c r="C171" s="228" t="s">
        <v>470</v>
      </c>
      <c r="D171" s="228" t="s">
        <v>266</v>
      </c>
      <c r="E171" s="229" t="s">
        <v>470</v>
      </c>
      <c r="F171" s="230" t="s">
        <v>2290</v>
      </c>
      <c r="G171" s="231" t="s">
        <v>1051</v>
      </c>
      <c r="H171" s="232">
        <v>1</v>
      </c>
      <c r="I171" s="233"/>
      <c r="J171" s="234">
        <f>ROUND(I171*H171,2)</f>
        <v>0</v>
      </c>
      <c r="K171" s="230" t="s">
        <v>1</v>
      </c>
      <c r="L171" s="45"/>
      <c r="M171" s="235" t="s">
        <v>1</v>
      </c>
      <c r="N171" s="236" t="s">
        <v>41</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271</v>
      </c>
      <c r="AT171" s="239" t="s">
        <v>266</v>
      </c>
      <c r="AU171" s="239" t="s">
        <v>83</v>
      </c>
      <c r="AY171" s="18" t="s">
        <v>264</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271</v>
      </c>
      <c r="BM171" s="239" t="s">
        <v>656</v>
      </c>
    </row>
    <row r="172" s="12" customFormat="1" ht="25.92" customHeight="1">
      <c r="A172" s="12"/>
      <c r="B172" s="212"/>
      <c r="C172" s="213"/>
      <c r="D172" s="214" t="s">
        <v>75</v>
      </c>
      <c r="E172" s="215" t="s">
        <v>1996</v>
      </c>
      <c r="F172" s="215" t="s">
        <v>2366</v>
      </c>
      <c r="G172" s="213"/>
      <c r="H172" s="213"/>
      <c r="I172" s="216"/>
      <c r="J172" s="217">
        <f>BK172</f>
        <v>0</v>
      </c>
      <c r="K172" s="213"/>
      <c r="L172" s="218"/>
      <c r="M172" s="219"/>
      <c r="N172" s="220"/>
      <c r="O172" s="220"/>
      <c r="P172" s="221">
        <f>P173+SUM(P174:P180)</f>
        <v>0</v>
      </c>
      <c r="Q172" s="220"/>
      <c r="R172" s="221">
        <f>R173+SUM(R174:R180)</f>
        <v>0</v>
      </c>
      <c r="S172" s="220"/>
      <c r="T172" s="222">
        <f>T173+SUM(T174:T180)</f>
        <v>0</v>
      </c>
      <c r="U172" s="12"/>
      <c r="V172" s="12"/>
      <c r="W172" s="12"/>
      <c r="X172" s="12"/>
      <c r="Y172" s="12"/>
      <c r="Z172" s="12"/>
      <c r="AA172" s="12"/>
      <c r="AB172" s="12"/>
      <c r="AC172" s="12"/>
      <c r="AD172" s="12"/>
      <c r="AE172" s="12"/>
      <c r="AR172" s="223" t="s">
        <v>83</v>
      </c>
      <c r="AT172" s="224" t="s">
        <v>75</v>
      </c>
      <c r="AU172" s="224" t="s">
        <v>76</v>
      </c>
      <c r="AY172" s="223" t="s">
        <v>264</v>
      </c>
      <c r="BK172" s="225">
        <f>BK173+SUM(BK174:BK180)</f>
        <v>0</v>
      </c>
    </row>
    <row r="173" s="2" customFormat="1" ht="16.5" customHeight="1">
      <c r="A173" s="39"/>
      <c r="B173" s="40"/>
      <c r="C173" s="228" t="s">
        <v>474</v>
      </c>
      <c r="D173" s="228" t="s">
        <v>266</v>
      </c>
      <c r="E173" s="229" t="s">
        <v>474</v>
      </c>
      <c r="F173" s="230" t="s">
        <v>2367</v>
      </c>
      <c r="G173" s="231" t="s">
        <v>1051</v>
      </c>
      <c r="H173" s="232">
        <v>1</v>
      </c>
      <c r="I173" s="233"/>
      <c r="J173" s="234">
        <f>ROUND(I173*H173,2)</f>
        <v>0</v>
      </c>
      <c r="K173" s="230" t="s">
        <v>1</v>
      </c>
      <c r="L173" s="45"/>
      <c r="M173" s="235" t="s">
        <v>1</v>
      </c>
      <c r="N173" s="236" t="s">
        <v>41</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271</v>
      </c>
      <c r="AT173" s="239" t="s">
        <v>266</v>
      </c>
      <c r="AU173" s="239" t="s">
        <v>83</v>
      </c>
      <c r="AY173" s="18" t="s">
        <v>264</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271</v>
      </c>
      <c r="BM173" s="239" t="s">
        <v>664</v>
      </c>
    </row>
    <row r="174" s="2" customFormat="1" ht="16.5" customHeight="1">
      <c r="A174" s="39"/>
      <c r="B174" s="40"/>
      <c r="C174" s="228" t="s">
        <v>479</v>
      </c>
      <c r="D174" s="228" t="s">
        <v>266</v>
      </c>
      <c r="E174" s="229" t="s">
        <v>479</v>
      </c>
      <c r="F174" s="230" t="s">
        <v>2368</v>
      </c>
      <c r="G174" s="231" t="s">
        <v>1051</v>
      </c>
      <c r="H174" s="232">
        <v>1</v>
      </c>
      <c r="I174" s="233"/>
      <c r="J174" s="234">
        <f>ROUND(I174*H174,2)</f>
        <v>0</v>
      </c>
      <c r="K174" s="230" t="s">
        <v>1</v>
      </c>
      <c r="L174" s="45"/>
      <c r="M174" s="235" t="s">
        <v>1</v>
      </c>
      <c r="N174" s="236" t="s">
        <v>41</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271</v>
      </c>
      <c r="AT174" s="239" t="s">
        <v>266</v>
      </c>
      <c r="AU174" s="239" t="s">
        <v>83</v>
      </c>
      <c r="AY174" s="18" t="s">
        <v>264</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271</v>
      </c>
      <c r="BM174" s="239" t="s">
        <v>673</v>
      </c>
    </row>
    <row r="175" s="2" customFormat="1" ht="16.5" customHeight="1">
      <c r="A175" s="39"/>
      <c r="B175" s="40"/>
      <c r="C175" s="228" t="s">
        <v>484</v>
      </c>
      <c r="D175" s="228" t="s">
        <v>266</v>
      </c>
      <c r="E175" s="229" t="s">
        <v>484</v>
      </c>
      <c r="F175" s="230" t="s">
        <v>2369</v>
      </c>
      <c r="G175" s="231" t="s">
        <v>1051</v>
      </c>
      <c r="H175" s="232">
        <v>1</v>
      </c>
      <c r="I175" s="233"/>
      <c r="J175" s="234">
        <f>ROUND(I175*H175,2)</f>
        <v>0</v>
      </c>
      <c r="K175" s="230" t="s">
        <v>1</v>
      </c>
      <c r="L175" s="45"/>
      <c r="M175" s="235" t="s">
        <v>1</v>
      </c>
      <c r="N175" s="236" t="s">
        <v>41</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271</v>
      </c>
      <c r="AT175" s="239" t="s">
        <v>266</v>
      </c>
      <c r="AU175" s="239" t="s">
        <v>83</v>
      </c>
      <c r="AY175" s="18" t="s">
        <v>264</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271</v>
      </c>
      <c r="BM175" s="239" t="s">
        <v>683</v>
      </c>
    </row>
    <row r="176" s="2" customFormat="1" ht="16.5" customHeight="1">
      <c r="A176" s="39"/>
      <c r="B176" s="40"/>
      <c r="C176" s="228" t="s">
        <v>489</v>
      </c>
      <c r="D176" s="228" t="s">
        <v>266</v>
      </c>
      <c r="E176" s="229" t="s">
        <v>489</v>
      </c>
      <c r="F176" s="230" t="s">
        <v>2370</v>
      </c>
      <c r="G176" s="231" t="s">
        <v>1051</v>
      </c>
      <c r="H176" s="232">
        <v>1</v>
      </c>
      <c r="I176" s="233"/>
      <c r="J176" s="234">
        <f>ROUND(I176*H176,2)</f>
        <v>0</v>
      </c>
      <c r="K176" s="230" t="s">
        <v>1</v>
      </c>
      <c r="L176" s="45"/>
      <c r="M176" s="235" t="s">
        <v>1</v>
      </c>
      <c r="N176" s="236" t="s">
        <v>41</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271</v>
      </c>
      <c r="AT176" s="239" t="s">
        <v>266</v>
      </c>
      <c r="AU176" s="239" t="s">
        <v>83</v>
      </c>
      <c r="AY176" s="18" t="s">
        <v>264</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271</v>
      </c>
      <c r="BM176" s="239" t="s">
        <v>691</v>
      </c>
    </row>
    <row r="177" s="2" customFormat="1" ht="16.5" customHeight="1">
      <c r="A177" s="39"/>
      <c r="B177" s="40"/>
      <c r="C177" s="228" t="s">
        <v>494</v>
      </c>
      <c r="D177" s="228" t="s">
        <v>266</v>
      </c>
      <c r="E177" s="229" t="s">
        <v>494</v>
      </c>
      <c r="F177" s="230" t="s">
        <v>2371</v>
      </c>
      <c r="G177" s="231" t="s">
        <v>1051</v>
      </c>
      <c r="H177" s="232">
        <v>1</v>
      </c>
      <c r="I177" s="233"/>
      <c r="J177" s="234">
        <f>ROUND(I177*H177,2)</f>
        <v>0</v>
      </c>
      <c r="K177" s="230" t="s">
        <v>1</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83</v>
      </c>
      <c r="AY177" s="18" t="s">
        <v>264</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271</v>
      </c>
      <c r="BM177" s="239" t="s">
        <v>701</v>
      </c>
    </row>
    <row r="178" s="2" customFormat="1" ht="16.5" customHeight="1">
      <c r="A178" s="39"/>
      <c r="B178" s="40"/>
      <c r="C178" s="228" t="s">
        <v>498</v>
      </c>
      <c r="D178" s="228" t="s">
        <v>266</v>
      </c>
      <c r="E178" s="229" t="s">
        <v>498</v>
      </c>
      <c r="F178" s="230" t="s">
        <v>2372</v>
      </c>
      <c r="G178" s="231" t="s">
        <v>453</v>
      </c>
      <c r="H178" s="232">
        <v>30</v>
      </c>
      <c r="I178" s="233"/>
      <c r="J178" s="234">
        <f>ROUND(I178*H178,2)</f>
        <v>0</v>
      </c>
      <c r="K178" s="230" t="s">
        <v>1</v>
      </c>
      <c r="L178" s="45"/>
      <c r="M178" s="235" t="s">
        <v>1</v>
      </c>
      <c r="N178" s="236" t="s">
        <v>41</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271</v>
      </c>
      <c r="AT178" s="239" t="s">
        <v>266</v>
      </c>
      <c r="AU178" s="239" t="s">
        <v>83</v>
      </c>
      <c r="AY178" s="18" t="s">
        <v>264</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271</v>
      </c>
      <c r="BM178" s="239" t="s">
        <v>710</v>
      </c>
    </row>
    <row r="179" s="2" customFormat="1" ht="16.5" customHeight="1">
      <c r="A179" s="39"/>
      <c r="B179" s="40"/>
      <c r="C179" s="228" t="s">
        <v>504</v>
      </c>
      <c r="D179" s="228" t="s">
        <v>266</v>
      </c>
      <c r="E179" s="229" t="s">
        <v>504</v>
      </c>
      <c r="F179" s="230" t="s">
        <v>2373</v>
      </c>
      <c r="G179" s="231" t="s">
        <v>453</v>
      </c>
      <c r="H179" s="232">
        <v>30</v>
      </c>
      <c r="I179" s="233"/>
      <c r="J179" s="234">
        <f>ROUND(I179*H179,2)</f>
        <v>0</v>
      </c>
      <c r="K179" s="230" t="s">
        <v>1</v>
      </c>
      <c r="L179" s="45"/>
      <c r="M179" s="235" t="s">
        <v>1</v>
      </c>
      <c r="N179" s="236" t="s">
        <v>41</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271</v>
      </c>
      <c r="AT179" s="239" t="s">
        <v>266</v>
      </c>
      <c r="AU179" s="239" t="s">
        <v>83</v>
      </c>
      <c r="AY179" s="18" t="s">
        <v>264</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271</v>
      </c>
      <c r="BM179" s="239" t="s">
        <v>719</v>
      </c>
    </row>
    <row r="180" s="12" customFormat="1" ht="22.8" customHeight="1">
      <c r="A180" s="12"/>
      <c r="B180" s="212"/>
      <c r="C180" s="213"/>
      <c r="D180" s="214" t="s">
        <v>75</v>
      </c>
      <c r="E180" s="226" t="s">
        <v>2000</v>
      </c>
      <c r="F180" s="226" t="s">
        <v>2287</v>
      </c>
      <c r="G180" s="213"/>
      <c r="H180" s="213"/>
      <c r="I180" s="216"/>
      <c r="J180" s="227">
        <f>BK180</f>
        <v>0</v>
      </c>
      <c r="K180" s="213"/>
      <c r="L180" s="218"/>
      <c r="M180" s="219"/>
      <c r="N180" s="220"/>
      <c r="O180" s="220"/>
      <c r="P180" s="221">
        <f>SUM(P181:P182)</f>
        <v>0</v>
      </c>
      <c r="Q180" s="220"/>
      <c r="R180" s="221">
        <f>SUM(R181:R182)</f>
        <v>0</v>
      </c>
      <c r="S180" s="220"/>
      <c r="T180" s="222">
        <f>SUM(T181:T182)</f>
        <v>0</v>
      </c>
      <c r="U180" s="12"/>
      <c r="V180" s="12"/>
      <c r="W180" s="12"/>
      <c r="X180" s="12"/>
      <c r="Y180" s="12"/>
      <c r="Z180" s="12"/>
      <c r="AA180" s="12"/>
      <c r="AB180" s="12"/>
      <c r="AC180" s="12"/>
      <c r="AD180" s="12"/>
      <c r="AE180" s="12"/>
      <c r="AR180" s="223" t="s">
        <v>83</v>
      </c>
      <c r="AT180" s="224" t="s">
        <v>75</v>
      </c>
      <c r="AU180" s="224" t="s">
        <v>83</v>
      </c>
      <c r="AY180" s="223" t="s">
        <v>264</v>
      </c>
      <c r="BK180" s="225">
        <f>SUM(BK181:BK182)</f>
        <v>0</v>
      </c>
    </row>
    <row r="181" s="2" customFormat="1" ht="16.5" customHeight="1">
      <c r="A181" s="39"/>
      <c r="B181" s="40"/>
      <c r="C181" s="228" t="s">
        <v>509</v>
      </c>
      <c r="D181" s="228" t="s">
        <v>266</v>
      </c>
      <c r="E181" s="229" t="s">
        <v>509</v>
      </c>
      <c r="F181" s="230" t="s">
        <v>2374</v>
      </c>
      <c r="G181" s="231" t="s">
        <v>453</v>
      </c>
      <c r="H181" s="232">
        <v>20</v>
      </c>
      <c r="I181" s="233"/>
      <c r="J181" s="234">
        <f>ROUND(I181*H181,2)</f>
        <v>0</v>
      </c>
      <c r="K181" s="230" t="s">
        <v>1</v>
      </c>
      <c r="L181" s="45"/>
      <c r="M181" s="235" t="s">
        <v>1</v>
      </c>
      <c r="N181" s="236" t="s">
        <v>41</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271</v>
      </c>
      <c r="AT181" s="239" t="s">
        <v>266</v>
      </c>
      <c r="AU181" s="239" t="s">
        <v>85</v>
      </c>
      <c r="AY181" s="18" t="s">
        <v>264</v>
      </c>
      <c r="BE181" s="240">
        <f>IF(N181="základní",J181,0)</f>
        <v>0</v>
      </c>
      <c r="BF181" s="240">
        <f>IF(N181="snížená",J181,0)</f>
        <v>0</v>
      </c>
      <c r="BG181" s="240">
        <f>IF(N181="zákl. přenesená",J181,0)</f>
        <v>0</v>
      </c>
      <c r="BH181" s="240">
        <f>IF(N181="sníž. přenesená",J181,0)</f>
        <v>0</v>
      </c>
      <c r="BI181" s="240">
        <f>IF(N181="nulová",J181,0)</f>
        <v>0</v>
      </c>
      <c r="BJ181" s="18" t="s">
        <v>83</v>
      </c>
      <c r="BK181" s="240">
        <f>ROUND(I181*H181,2)</f>
        <v>0</v>
      </c>
      <c r="BL181" s="18" t="s">
        <v>271</v>
      </c>
      <c r="BM181" s="239" t="s">
        <v>728</v>
      </c>
    </row>
    <row r="182" s="2" customFormat="1" ht="16.5" customHeight="1">
      <c r="A182" s="39"/>
      <c r="B182" s="40"/>
      <c r="C182" s="228" t="s">
        <v>515</v>
      </c>
      <c r="D182" s="228" t="s">
        <v>266</v>
      </c>
      <c r="E182" s="229" t="s">
        <v>515</v>
      </c>
      <c r="F182" s="230" t="s">
        <v>2289</v>
      </c>
      <c r="G182" s="231" t="s">
        <v>453</v>
      </c>
      <c r="H182" s="232">
        <v>20</v>
      </c>
      <c r="I182" s="233"/>
      <c r="J182" s="234">
        <f>ROUND(I182*H182,2)</f>
        <v>0</v>
      </c>
      <c r="K182" s="230" t="s">
        <v>1</v>
      </c>
      <c r="L182" s="45"/>
      <c r="M182" s="235" t="s">
        <v>1</v>
      </c>
      <c r="N182" s="236" t="s">
        <v>41</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271</v>
      </c>
      <c r="AT182" s="239" t="s">
        <v>266</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271</v>
      </c>
      <c r="BM182" s="239" t="s">
        <v>740</v>
      </c>
    </row>
    <row r="183" s="12" customFormat="1" ht="25.92" customHeight="1">
      <c r="A183" s="12"/>
      <c r="B183" s="212"/>
      <c r="C183" s="213"/>
      <c r="D183" s="214" t="s">
        <v>75</v>
      </c>
      <c r="E183" s="215" t="s">
        <v>2168</v>
      </c>
      <c r="F183" s="215" t="s">
        <v>1400</v>
      </c>
      <c r="G183" s="213"/>
      <c r="H183" s="213"/>
      <c r="I183" s="216"/>
      <c r="J183" s="217">
        <f>BK183</f>
        <v>0</v>
      </c>
      <c r="K183" s="213"/>
      <c r="L183" s="218"/>
      <c r="M183" s="219"/>
      <c r="N183" s="220"/>
      <c r="O183" s="220"/>
      <c r="P183" s="221">
        <f>P184</f>
        <v>0</v>
      </c>
      <c r="Q183" s="220"/>
      <c r="R183" s="221">
        <f>R184</f>
        <v>0</v>
      </c>
      <c r="S183" s="220"/>
      <c r="T183" s="222">
        <f>T184</f>
        <v>0</v>
      </c>
      <c r="U183" s="12"/>
      <c r="V183" s="12"/>
      <c r="W183" s="12"/>
      <c r="X183" s="12"/>
      <c r="Y183" s="12"/>
      <c r="Z183" s="12"/>
      <c r="AA183" s="12"/>
      <c r="AB183" s="12"/>
      <c r="AC183" s="12"/>
      <c r="AD183" s="12"/>
      <c r="AE183" s="12"/>
      <c r="AR183" s="223" t="s">
        <v>271</v>
      </c>
      <c r="AT183" s="224" t="s">
        <v>75</v>
      </c>
      <c r="AU183" s="224" t="s">
        <v>76</v>
      </c>
      <c r="AY183" s="223" t="s">
        <v>264</v>
      </c>
      <c r="BK183" s="225">
        <f>BK184</f>
        <v>0</v>
      </c>
    </row>
    <row r="184" s="2" customFormat="1" ht="16.5" customHeight="1">
      <c r="A184" s="39"/>
      <c r="B184" s="40"/>
      <c r="C184" s="228" t="s">
        <v>519</v>
      </c>
      <c r="D184" s="228" t="s">
        <v>266</v>
      </c>
      <c r="E184" s="229" t="s">
        <v>2169</v>
      </c>
      <c r="F184" s="230" t="s">
        <v>2170</v>
      </c>
      <c r="G184" s="231" t="s">
        <v>420</v>
      </c>
      <c r="H184" s="232">
        <v>1</v>
      </c>
      <c r="I184" s="233"/>
      <c r="J184" s="234">
        <f>ROUND(I184*H184,2)</f>
        <v>0</v>
      </c>
      <c r="K184" s="230" t="s">
        <v>1</v>
      </c>
      <c r="L184" s="45"/>
      <c r="M184" s="307" t="s">
        <v>1</v>
      </c>
      <c r="N184" s="308" t="s">
        <v>41</v>
      </c>
      <c r="O184" s="309"/>
      <c r="P184" s="310">
        <f>O184*H184</f>
        <v>0</v>
      </c>
      <c r="Q184" s="310">
        <v>0</v>
      </c>
      <c r="R184" s="310">
        <f>Q184*H184</f>
        <v>0</v>
      </c>
      <c r="S184" s="310">
        <v>0</v>
      </c>
      <c r="T184" s="311">
        <f>S184*H184</f>
        <v>0</v>
      </c>
      <c r="U184" s="39"/>
      <c r="V184" s="39"/>
      <c r="W184" s="39"/>
      <c r="X184" s="39"/>
      <c r="Y184" s="39"/>
      <c r="Z184" s="39"/>
      <c r="AA184" s="39"/>
      <c r="AB184" s="39"/>
      <c r="AC184" s="39"/>
      <c r="AD184" s="39"/>
      <c r="AE184" s="39"/>
      <c r="AR184" s="239" t="s">
        <v>1385</v>
      </c>
      <c r="AT184" s="239" t="s">
        <v>266</v>
      </c>
      <c r="AU184" s="239" t="s">
        <v>83</v>
      </c>
      <c r="AY184" s="18" t="s">
        <v>264</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1385</v>
      </c>
      <c r="BM184" s="239" t="s">
        <v>2375</v>
      </c>
    </row>
    <row r="185" s="2" customFormat="1" ht="6.96" customHeight="1">
      <c r="A185" s="39"/>
      <c r="B185" s="67"/>
      <c r="C185" s="68"/>
      <c r="D185" s="68"/>
      <c r="E185" s="68"/>
      <c r="F185" s="68"/>
      <c r="G185" s="68"/>
      <c r="H185" s="68"/>
      <c r="I185" s="68"/>
      <c r="J185" s="68"/>
      <c r="K185" s="68"/>
      <c r="L185" s="45"/>
      <c r="M185" s="39"/>
      <c r="O185" s="39"/>
      <c r="P185" s="39"/>
      <c r="Q185" s="39"/>
      <c r="R185" s="39"/>
      <c r="S185" s="39"/>
      <c r="T185" s="39"/>
      <c r="U185" s="39"/>
      <c r="V185" s="39"/>
      <c r="W185" s="39"/>
      <c r="X185" s="39"/>
      <c r="Y185" s="39"/>
      <c r="Z185" s="39"/>
      <c r="AA185" s="39"/>
      <c r="AB185" s="39"/>
      <c r="AC185" s="39"/>
      <c r="AD185" s="39"/>
      <c r="AE185" s="39"/>
    </row>
  </sheetData>
  <sheetProtection sheet="1" autoFilter="0" formatColumns="0" formatRows="0" objects="1" scenarios="1" spinCount="100000" saltValue="Tx+e9rSuYGTO2uhmZK/LLxcjlclA9UfND/LTsGfdu0IVKFOhIIWtj0b8Otg54Fuq9K+7ht/I8VAq6reNzqiLhA==" hashValue="l5Gc/rtTdXB2WKSw+9L49V6Z+8o7173KaBcm+UUe1cTSWAn23G8HSnGbVYWECigc5hiR+k9EoA2jpSd2H6IM/w==" algorithmName="SHA-512" password="E785"/>
  <autoFilter ref="C128:K18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211</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2376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ROUND(J149,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ROUND((SUM(BE149:BE211)),  2)</f>
        <v>0</v>
      </c>
      <c r="G37" s="39"/>
      <c r="H37" s="39"/>
      <c r="I37" s="166">
        <v>0.20999999999999999</v>
      </c>
      <c r="J37" s="165">
        <f>ROUND(((SUM(BE149:BE211))*I37),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ROUND((SUM(BF149:BF211)),  2)</f>
        <v>0</v>
      </c>
      <c r="G38" s="39"/>
      <c r="H38" s="39"/>
      <c r="I38" s="166">
        <v>0.12</v>
      </c>
      <c r="J38" s="165">
        <f>ROUND(((SUM(BF149:BF211))*I38),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ROUND((SUM(BG149:BG211)),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ROUND((SUM(BH149:BH211)),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ROUND((SUM(BI149:BI211)),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211</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D.1.4.F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J149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2377</v>
      </c>
      <c r="E101" s="193"/>
      <c r="F101" s="193"/>
      <c r="G101" s="193"/>
      <c r="H101" s="193"/>
      <c r="I101" s="193"/>
      <c r="J101" s="194">
        <f>J150</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2378</v>
      </c>
      <c r="E102" s="198"/>
      <c r="F102" s="198"/>
      <c r="G102" s="198"/>
      <c r="H102" s="198"/>
      <c r="I102" s="198"/>
      <c r="J102" s="199">
        <f>J151</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2379</v>
      </c>
      <c r="E103" s="198"/>
      <c r="F103" s="198"/>
      <c r="G103" s="198"/>
      <c r="H103" s="198"/>
      <c r="I103" s="198"/>
      <c r="J103" s="199">
        <f>J153</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2380</v>
      </c>
      <c r="E104" s="193"/>
      <c r="F104" s="193"/>
      <c r="G104" s="193"/>
      <c r="H104" s="193"/>
      <c r="I104" s="193"/>
      <c r="J104" s="194">
        <f>J155</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2381</v>
      </c>
      <c r="E105" s="198"/>
      <c r="F105" s="198"/>
      <c r="G105" s="198"/>
      <c r="H105" s="198"/>
      <c r="I105" s="198"/>
      <c r="J105" s="199">
        <f>J159</f>
        <v>0</v>
      </c>
      <c r="K105" s="134"/>
      <c r="L105" s="200"/>
      <c r="S105" s="10"/>
      <c r="T105" s="10"/>
      <c r="U105" s="10"/>
      <c r="V105" s="10"/>
      <c r="W105" s="10"/>
      <c r="X105" s="10"/>
      <c r="Y105" s="10"/>
      <c r="Z105" s="10"/>
      <c r="AA105" s="10"/>
      <c r="AB105" s="10"/>
      <c r="AC105" s="10"/>
      <c r="AD105" s="10"/>
      <c r="AE105" s="10"/>
    </row>
    <row r="106" s="9" customFormat="1" ht="24.96" customHeight="1">
      <c r="A106" s="9"/>
      <c r="B106" s="190"/>
      <c r="C106" s="191"/>
      <c r="D106" s="192" t="s">
        <v>2382</v>
      </c>
      <c r="E106" s="193"/>
      <c r="F106" s="193"/>
      <c r="G106" s="193"/>
      <c r="H106" s="193"/>
      <c r="I106" s="193"/>
      <c r="J106" s="194">
        <f>J165</f>
        <v>0</v>
      </c>
      <c r="K106" s="191"/>
      <c r="L106" s="195"/>
      <c r="S106" s="9"/>
      <c r="T106" s="9"/>
      <c r="U106" s="9"/>
      <c r="V106" s="9"/>
      <c r="W106" s="9"/>
      <c r="X106" s="9"/>
      <c r="Y106" s="9"/>
      <c r="Z106" s="9"/>
      <c r="AA106" s="9"/>
      <c r="AB106" s="9"/>
      <c r="AC106" s="9"/>
      <c r="AD106" s="9"/>
      <c r="AE106" s="9"/>
    </row>
    <row r="107" s="10" customFormat="1" ht="19.92" customHeight="1">
      <c r="A107" s="10"/>
      <c r="B107" s="196"/>
      <c r="C107" s="134"/>
      <c r="D107" s="197" t="s">
        <v>2383</v>
      </c>
      <c r="E107" s="198"/>
      <c r="F107" s="198"/>
      <c r="G107" s="198"/>
      <c r="H107" s="198"/>
      <c r="I107" s="198"/>
      <c r="J107" s="199">
        <f>J166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2384</v>
      </c>
      <c r="E108" s="198"/>
      <c r="F108" s="198"/>
      <c r="G108" s="198"/>
      <c r="H108" s="198"/>
      <c r="I108" s="198"/>
      <c r="J108" s="199">
        <f>J168</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2385</v>
      </c>
      <c r="E109" s="198"/>
      <c r="F109" s="198"/>
      <c r="G109" s="198"/>
      <c r="H109" s="198"/>
      <c r="I109" s="198"/>
      <c r="J109" s="199">
        <f>J170</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2385</v>
      </c>
      <c r="E110" s="198"/>
      <c r="F110" s="198"/>
      <c r="G110" s="198"/>
      <c r="H110" s="198"/>
      <c r="I110" s="198"/>
      <c r="J110" s="199">
        <f>J172</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2386</v>
      </c>
      <c r="E111" s="198"/>
      <c r="F111" s="198"/>
      <c r="G111" s="198"/>
      <c r="H111" s="198"/>
      <c r="I111" s="198"/>
      <c r="J111" s="199">
        <f>J174</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2387</v>
      </c>
      <c r="E112" s="198"/>
      <c r="F112" s="198"/>
      <c r="G112" s="198"/>
      <c r="H112" s="198"/>
      <c r="I112" s="198"/>
      <c r="J112" s="199">
        <f>J180</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2388</v>
      </c>
      <c r="E113" s="198"/>
      <c r="F113" s="198"/>
      <c r="G113" s="198"/>
      <c r="H113" s="198"/>
      <c r="I113" s="198"/>
      <c r="J113" s="199">
        <f>J182</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2389</v>
      </c>
      <c r="E114" s="198"/>
      <c r="F114" s="198"/>
      <c r="G114" s="198"/>
      <c r="H114" s="198"/>
      <c r="I114" s="198"/>
      <c r="J114" s="199">
        <f>J184</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2390</v>
      </c>
      <c r="E115" s="198"/>
      <c r="F115" s="198"/>
      <c r="G115" s="198"/>
      <c r="H115" s="198"/>
      <c r="I115" s="198"/>
      <c r="J115" s="199">
        <f>J186</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2391</v>
      </c>
      <c r="E116" s="198"/>
      <c r="F116" s="198"/>
      <c r="G116" s="198"/>
      <c r="H116" s="198"/>
      <c r="I116" s="198"/>
      <c r="J116" s="199">
        <f>J187</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2392</v>
      </c>
      <c r="E117" s="198"/>
      <c r="F117" s="198"/>
      <c r="G117" s="198"/>
      <c r="H117" s="198"/>
      <c r="I117" s="198"/>
      <c r="J117" s="199">
        <f>J189</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2393</v>
      </c>
      <c r="E118" s="198"/>
      <c r="F118" s="198"/>
      <c r="G118" s="198"/>
      <c r="H118" s="198"/>
      <c r="I118" s="198"/>
      <c r="J118" s="199">
        <f>J190</f>
        <v>0</v>
      </c>
      <c r="K118" s="134"/>
      <c r="L118" s="200"/>
      <c r="S118" s="10"/>
      <c r="T118" s="10"/>
      <c r="U118" s="10"/>
      <c r="V118" s="10"/>
      <c r="W118" s="10"/>
      <c r="X118" s="10"/>
      <c r="Y118" s="10"/>
      <c r="Z118" s="10"/>
      <c r="AA118" s="10"/>
      <c r="AB118" s="10"/>
      <c r="AC118" s="10"/>
      <c r="AD118" s="10"/>
      <c r="AE118" s="10"/>
    </row>
    <row r="119" s="9" customFormat="1" ht="24.96" customHeight="1">
      <c r="A119" s="9"/>
      <c r="B119" s="190"/>
      <c r="C119" s="191"/>
      <c r="D119" s="192" t="s">
        <v>2394</v>
      </c>
      <c r="E119" s="193"/>
      <c r="F119" s="193"/>
      <c r="G119" s="193"/>
      <c r="H119" s="193"/>
      <c r="I119" s="193"/>
      <c r="J119" s="194">
        <f>J193</f>
        <v>0</v>
      </c>
      <c r="K119" s="191"/>
      <c r="L119" s="195"/>
      <c r="S119" s="9"/>
      <c r="T119" s="9"/>
      <c r="U119" s="9"/>
      <c r="V119" s="9"/>
      <c r="W119" s="9"/>
      <c r="X119" s="9"/>
      <c r="Y119" s="9"/>
      <c r="Z119" s="9"/>
      <c r="AA119" s="9"/>
      <c r="AB119" s="9"/>
      <c r="AC119" s="9"/>
      <c r="AD119" s="9"/>
      <c r="AE119" s="9"/>
    </row>
    <row r="120" s="10" customFormat="1" ht="19.92" customHeight="1">
      <c r="A120" s="10"/>
      <c r="B120" s="196"/>
      <c r="C120" s="134"/>
      <c r="D120" s="197" t="s">
        <v>2395</v>
      </c>
      <c r="E120" s="198"/>
      <c r="F120" s="198"/>
      <c r="G120" s="198"/>
      <c r="H120" s="198"/>
      <c r="I120" s="198"/>
      <c r="J120" s="199">
        <f>J194</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2396</v>
      </c>
      <c r="E121" s="198"/>
      <c r="F121" s="198"/>
      <c r="G121" s="198"/>
      <c r="H121" s="198"/>
      <c r="I121" s="198"/>
      <c r="J121" s="199">
        <f>J202</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2397</v>
      </c>
      <c r="E122" s="198"/>
      <c r="F122" s="198"/>
      <c r="G122" s="198"/>
      <c r="H122" s="198"/>
      <c r="I122" s="198"/>
      <c r="J122" s="199">
        <f>J204</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2398</v>
      </c>
      <c r="E123" s="198"/>
      <c r="F123" s="198"/>
      <c r="G123" s="198"/>
      <c r="H123" s="198"/>
      <c r="I123" s="198"/>
      <c r="J123" s="199">
        <f>J206</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2399</v>
      </c>
      <c r="E124" s="198"/>
      <c r="F124" s="198"/>
      <c r="G124" s="198"/>
      <c r="H124" s="198"/>
      <c r="I124" s="198"/>
      <c r="J124" s="199">
        <f>J207</f>
        <v>0</v>
      </c>
      <c r="K124" s="134"/>
      <c r="L124" s="200"/>
      <c r="S124" s="10"/>
      <c r="T124" s="10"/>
      <c r="U124" s="10"/>
      <c r="V124" s="10"/>
      <c r="W124" s="10"/>
      <c r="X124" s="10"/>
      <c r="Y124" s="10"/>
      <c r="Z124" s="10"/>
      <c r="AA124" s="10"/>
      <c r="AB124" s="10"/>
      <c r="AC124" s="10"/>
      <c r="AD124" s="10"/>
      <c r="AE124" s="10"/>
    </row>
    <row r="125" s="9" customFormat="1" ht="24.96" customHeight="1">
      <c r="A125" s="9"/>
      <c r="B125" s="190"/>
      <c r="C125" s="191"/>
      <c r="D125" s="192" t="s">
        <v>1980</v>
      </c>
      <c r="E125" s="193"/>
      <c r="F125" s="193"/>
      <c r="G125" s="193"/>
      <c r="H125" s="193"/>
      <c r="I125" s="193"/>
      <c r="J125" s="194">
        <f>J210</f>
        <v>0</v>
      </c>
      <c r="K125" s="191"/>
      <c r="L125" s="195"/>
      <c r="S125" s="9"/>
      <c r="T125" s="9"/>
      <c r="U125" s="9"/>
      <c r="V125" s="9"/>
      <c r="W125" s="9"/>
      <c r="X125" s="9"/>
      <c r="Y125" s="9"/>
      <c r="Z125" s="9"/>
      <c r="AA125" s="9"/>
      <c r="AB125" s="9"/>
      <c r="AC125" s="9"/>
      <c r="AD125" s="9"/>
      <c r="AE125" s="9"/>
    </row>
    <row r="126" s="2" customFormat="1" ht="21.84"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67"/>
      <c r="C127" s="68"/>
      <c r="D127" s="68"/>
      <c r="E127" s="68"/>
      <c r="F127" s="68"/>
      <c r="G127" s="68"/>
      <c r="H127" s="68"/>
      <c r="I127" s="68"/>
      <c r="J127" s="68"/>
      <c r="K127" s="68"/>
      <c r="L127" s="64"/>
      <c r="S127" s="39"/>
      <c r="T127" s="39"/>
      <c r="U127" s="39"/>
      <c r="V127" s="39"/>
      <c r="W127" s="39"/>
      <c r="X127" s="39"/>
      <c r="Y127" s="39"/>
      <c r="Z127" s="39"/>
      <c r="AA127" s="39"/>
      <c r="AB127" s="39"/>
      <c r="AC127" s="39"/>
      <c r="AD127" s="39"/>
      <c r="AE127" s="39"/>
    </row>
    <row r="131" s="2" customFormat="1" ht="6.96" customHeight="1">
      <c r="A131" s="39"/>
      <c r="B131" s="69"/>
      <c r="C131" s="70"/>
      <c r="D131" s="70"/>
      <c r="E131" s="70"/>
      <c r="F131" s="70"/>
      <c r="G131" s="70"/>
      <c r="H131" s="70"/>
      <c r="I131" s="70"/>
      <c r="J131" s="70"/>
      <c r="K131" s="70"/>
      <c r="L131" s="64"/>
      <c r="S131" s="39"/>
      <c r="T131" s="39"/>
      <c r="U131" s="39"/>
      <c r="V131" s="39"/>
      <c r="W131" s="39"/>
      <c r="X131" s="39"/>
      <c r="Y131" s="39"/>
      <c r="Z131" s="39"/>
      <c r="AA131" s="39"/>
      <c r="AB131" s="39"/>
      <c r="AC131" s="39"/>
      <c r="AD131" s="39"/>
      <c r="AE131" s="39"/>
    </row>
    <row r="132" s="2" customFormat="1" ht="24.96" customHeight="1">
      <c r="A132" s="39"/>
      <c r="B132" s="40"/>
      <c r="C132" s="24" t="s">
        <v>249</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16</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6.5" customHeight="1">
      <c r="A135" s="39"/>
      <c r="B135" s="40"/>
      <c r="C135" s="41"/>
      <c r="D135" s="41"/>
      <c r="E135" s="185" t="str">
        <f>E7</f>
        <v>Transformace domova Černovice – Lidmaň I. – Polná</v>
      </c>
      <c r="F135" s="33"/>
      <c r="G135" s="33"/>
      <c r="H135" s="33"/>
      <c r="I135" s="41"/>
      <c r="J135" s="41"/>
      <c r="K135" s="41"/>
      <c r="L135" s="64"/>
      <c r="S135" s="39"/>
      <c r="T135" s="39"/>
      <c r="U135" s="39"/>
      <c r="V135" s="39"/>
      <c r="W135" s="39"/>
      <c r="X135" s="39"/>
      <c r="Y135" s="39"/>
      <c r="Z135" s="39"/>
      <c r="AA135" s="39"/>
      <c r="AB135" s="39"/>
      <c r="AC135" s="39"/>
      <c r="AD135" s="39"/>
      <c r="AE135" s="39"/>
    </row>
    <row r="136" s="1" customFormat="1" ht="12" customHeight="1">
      <c r="B136" s="22"/>
      <c r="C136" s="33" t="s">
        <v>210</v>
      </c>
      <c r="D136" s="23"/>
      <c r="E136" s="23"/>
      <c r="F136" s="23"/>
      <c r="G136" s="23"/>
      <c r="H136" s="23"/>
      <c r="I136" s="23"/>
      <c r="J136" s="23"/>
      <c r="K136" s="23"/>
      <c r="L136" s="21"/>
    </row>
    <row r="137" s="1" customFormat="1" ht="16.5" customHeight="1">
      <c r="B137" s="22"/>
      <c r="C137" s="23"/>
      <c r="D137" s="23"/>
      <c r="E137" s="185" t="s">
        <v>211</v>
      </c>
      <c r="F137" s="23"/>
      <c r="G137" s="23"/>
      <c r="H137" s="23"/>
      <c r="I137" s="23"/>
      <c r="J137" s="23"/>
      <c r="K137" s="23"/>
      <c r="L137" s="21"/>
    </row>
    <row r="138" s="1" customFormat="1" ht="12" customHeight="1">
      <c r="B138" s="22"/>
      <c r="C138" s="33" t="s">
        <v>212</v>
      </c>
      <c r="D138" s="23"/>
      <c r="E138" s="23"/>
      <c r="F138" s="23"/>
      <c r="G138" s="23"/>
      <c r="H138" s="23"/>
      <c r="I138" s="23"/>
      <c r="J138" s="23"/>
      <c r="K138" s="23"/>
      <c r="L138" s="21"/>
    </row>
    <row r="139" s="2" customFormat="1" ht="16.5" customHeight="1">
      <c r="A139" s="39"/>
      <c r="B139" s="40"/>
      <c r="C139" s="41"/>
      <c r="D139" s="41"/>
      <c r="E139" s="303" t="s">
        <v>1408</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1409</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77" t="str">
        <f>E13</f>
        <v>D.1.4.F - MĚŘENÍ A REGULACE</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20</v>
      </c>
      <c r="D143" s="41"/>
      <c r="E143" s="41"/>
      <c r="F143" s="28" t="str">
        <f>F16</f>
        <v xml:space="preserve"> </v>
      </c>
      <c r="G143" s="41"/>
      <c r="H143" s="41"/>
      <c r="I143" s="33" t="s">
        <v>22</v>
      </c>
      <c r="J143" s="80" t="str">
        <f>IF(J16="","",J16)</f>
        <v>18. 9. 2024</v>
      </c>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25.65" customHeight="1">
      <c r="A145" s="39"/>
      <c r="B145" s="40"/>
      <c r="C145" s="33" t="s">
        <v>24</v>
      </c>
      <c r="D145" s="41"/>
      <c r="E145" s="41"/>
      <c r="F145" s="28" t="str">
        <f>E19</f>
        <v>Kraj Vysočina</v>
      </c>
      <c r="G145" s="41"/>
      <c r="H145" s="41"/>
      <c r="I145" s="33" t="s">
        <v>30</v>
      </c>
      <c r="J145" s="37" t="str">
        <f>E25</f>
        <v>ARPIK OSTRAVA s.r.o.</v>
      </c>
      <c r="K145" s="41"/>
      <c r="L145" s="64"/>
      <c r="S145" s="39"/>
      <c r="T145" s="39"/>
      <c r="U145" s="39"/>
      <c r="V145" s="39"/>
      <c r="W145" s="39"/>
      <c r="X145" s="39"/>
      <c r="Y145" s="39"/>
      <c r="Z145" s="39"/>
      <c r="AA145" s="39"/>
      <c r="AB145" s="39"/>
      <c r="AC145" s="39"/>
      <c r="AD145" s="39"/>
      <c r="AE145" s="39"/>
    </row>
    <row r="146" s="2" customFormat="1" ht="15.15" customHeight="1">
      <c r="A146" s="39"/>
      <c r="B146" s="40"/>
      <c r="C146" s="33" t="s">
        <v>28</v>
      </c>
      <c r="D146" s="41"/>
      <c r="E146" s="41"/>
      <c r="F146" s="28" t="str">
        <f>IF(E22="","",E22)</f>
        <v>Vyplň údaj</v>
      </c>
      <c r="G146" s="41"/>
      <c r="H146" s="41"/>
      <c r="I146" s="33" t="s">
        <v>33</v>
      </c>
      <c r="J146" s="37" t="str">
        <f>E28</f>
        <v xml:space="preserve"> </v>
      </c>
      <c r="K146" s="41"/>
      <c r="L146" s="64"/>
      <c r="S146" s="39"/>
      <c r="T146" s="39"/>
      <c r="U146" s="39"/>
      <c r="V146" s="39"/>
      <c r="W146" s="39"/>
      <c r="X146" s="39"/>
      <c r="Y146" s="39"/>
      <c r="Z146" s="39"/>
      <c r="AA146" s="39"/>
      <c r="AB146" s="39"/>
      <c r="AC146" s="39"/>
      <c r="AD146" s="39"/>
      <c r="AE146" s="39"/>
    </row>
    <row r="147" s="2" customFormat="1" ht="10.32"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11" customFormat="1" ht="29.28" customHeight="1">
      <c r="A148" s="201"/>
      <c r="B148" s="202"/>
      <c r="C148" s="203" t="s">
        <v>250</v>
      </c>
      <c r="D148" s="204" t="s">
        <v>61</v>
      </c>
      <c r="E148" s="204" t="s">
        <v>57</v>
      </c>
      <c r="F148" s="204" t="s">
        <v>58</v>
      </c>
      <c r="G148" s="204" t="s">
        <v>251</v>
      </c>
      <c r="H148" s="204" t="s">
        <v>252</v>
      </c>
      <c r="I148" s="204" t="s">
        <v>253</v>
      </c>
      <c r="J148" s="204" t="s">
        <v>217</v>
      </c>
      <c r="K148" s="205" t="s">
        <v>254</v>
      </c>
      <c r="L148" s="206"/>
      <c r="M148" s="101" t="s">
        <v>1</v>
      </c>
      <c r="N148" s="102" t="s">
        <v>40</v>
      </c>
      <c r="O148" s="102" t="s">
        <v>255</v>
      </c>
      <c r="P148" s="102" t="s">
        <v>256</v>
      </c>
      <c r="Q148" s="102" t="s">
        <v>257</v>
      </c>
      <c r="R148" s="102" t="s">
        <v>258</v>
      </c>
      <c r="S148" s="102" t="s">
        <v>259</v>
      </c>
      <c r="T148" s="103" t="s">
        <v>260</v>
      </c>
      <c r="U148" s="201"/>
      <c r="V148" s="201"/>
      <c r="W148" s="201"/>
      <c r="X148" s="201"/>
      <c r="Y148" s="201"/>
      <c r="Z148" s="201"/>
      <c r="AA148" s="201"/>
      <c r="AB148" s="201"/>
      <c r="AC148" s="201"/>
      <c r="AD148" s="201"/>
      <c r="AE148" s="201"/>
    </row>
    <row r="149" s="2" customFormat="1" ht="22.8" customHeight="1">
      <c r="A149" s="39"/>
      <c r="B149" s="40"/>
      <c r="C149" s="108" t="s">
        <v>261</v>
      </c>
      <c r="D149" s="41"/>
      <c r="E149" s="41"/>
      <c r="F149" s="41"/>
      <c r="G149" s="41"/>
      <c r="H149" s="41"/>
      <c r="I149" s="41"/>
      <c r="J149" s="207">
        <f>BK149</f>
        <v>0</v>
      </c>
      <c r="K149" s="41"/>
      <c r="L149" s="45"/>
      <c r="M149" s="104"/>
      <c r="N149" s="208"/>
      <c r="O149" s="105"/>
      <c r="P149" s="209">
        <f>P150+P155+P165+P193+P210</f>
        <v>0</v>
      </c>
      <c r="Q149" s="105"/>
      <c r="R149" s="209">
        <f>R150+R155+R165+R193+R210</f>
        <v>0</v>
      </c>
      <c r="S149" s="105"/>
      <c r="T149" s="210">
        <f>T150+T155+T165+T193+T210</f>
        <v>0</v>
      </c>
      <c r="U149" s="39"/>
      <c r="V149" s="39"/>
      <c r="W149" s="39"/>
      <c r="X149" s="39"/>
      <c r="Y149" s="39"/>
      <c r="Z149" s="39"/>
      <c r="AA149" s="39"/>
      <c r="AB149" s="39"/>
      <c r="AC149" s="39"/>
      <c r="AD149" s="39"/>
      <c r="AE149" s="39"/>
      <c r="AT149" s="18" t="s">
        <v>75</v>
      </c>
      <c r="AU149" s="18" t="s">
        <v>219</v>
      </c>
      <c r="BK149" s="211">
        <f>BK150+BK155+BK165+BK193+BK210</f>
        <v>0</v>
      </c>
    </row>
    <row r="150" s="12" customFormat="1" ht="25.92" customHeight="1">
      <c r="A150" s="12"/>
      <c r="B150" s="212"/>
      <c r="C150" s="213"/>
      <c r="D150" s="214" t="s">
        <v>75</v>
      </c>
      <c r="E150" s="215" t="s">
        <v>1981</v>
      </c>
      <c r="F150" s="215" t="s">
        <v>2400</v>
      </c>
      <c r="G150" s="213"/>
      <c r="H150" s="213"/>
      <c r="I150" s="216"/>
      <c r="J150" s="217">
        <f>BK150</f>
        <v>0</v>
      </c>
      <c r="K150" s="213"/>
      <c r="L150" s="218"/>
      <c r="M150" s="219"/>
      <c r="N150" s="220"/>
      <c r="O150" s="220"/>
      <c r="P150" s="221">
        <f>P151+P153</f>
        <v>0</v>
      </c>
      <c r="Q150" s="220"/>
      <c r="R150" s="221">
        <f>R151+R153</f>
        <v>0</v>
      </c>
      <c r="S150" s="220"/>
      <c r="T150" s="222">
        <f>T151+T153</f>
        <v>0</v>
      </c>
      <c r="U150" s="12"/>
      <c r="V150" s="12"/>
      <c r="W150" s="12"/>
      <c r="X150" s="12"/>
      <c r="Y150" s="12"/>
      <c r="Z150" s="12"/>
      <c r="AA150" s="12"/>
      <c r="AB150" s="12"/>
      <c r="AC150" s="12"/>
      <c r="AD150" s="12"/>
      <c r="AE150" s="12"/>
      <c r="AR150" s="223" t="s">
        <v>83</v>
      </c>
      <c r="AT150" s="224" t="s">
        <v>75</v>
      </c>
      <c r="AU150" s="224" t="s">
        <v>76</v>
      </c>
      <c r="AY150" s="223" t="s">
        <v>264</v>
      </c>
      <c r="BK150" s="225">
        <f>BK151+BK153</f>
        <v>0</v>
      </c>
    </row>
    <row r="151" s="12" customFormat="1" ht="22.8" customHeight="1">
      <c r="A151" s="12"/>
      <c r="B151" s="212"/>
      <c r="C151" s="213"/>
      <c r="D151" s="214" t="s">
        <v>75</v>
      </c>
      <c r="E151" s="226" t="s">
        <v>1983</v>
      </c>
      <c r="F151" s="226" t="s">
        <v>2401</v>
      </c>
      <c r="G151" s="213"/>
      <c r="H151" s="213"/>
      <c r="I151" s="216"/>
      <c r="J151" s="227">
        <f>BK151</f>
        <v>0</v>
      </c>
      <c r="K151" s="213"/>
      <c r="L151" s="218"/>
      <c r="M151" s="219"/>
      <c r="N151" s="220"/>
      <c r="O151" s="220"/>
      <c r="P151" s="221">
        <f>P152</f>
        <v>0</v>
      </c>
      <c r="Q151" s="220"/>
      <c r="R151" s="221">
        <f>R152</f>
        <v>0</v>
      </c>
      <c r="S151" s="220"/>
      <c r="T151" s="222">
        <f>T152</f>
        <v>0</v>
      </c>
      <c r="U151" s="12"/>
      <c r="V151" s="12"/>
      <c r="W151" s="12"/>
      <c r="X151" s="12"/>
      <c r="Y151" s="12"/>
      <c r="Z151" s="12"/>
      <c r="AA151" s="12"/>
      <c r="AB151" s="12"/>
      <c r="AC151" s="12"/>
      <c r="AD151" s="12"/>
      <c r="AE151" s="12"/>
      <c r="AR151" s="223" t="s">
        <v>83</v>
      </c>
      <c r="AT151" s="224" t="s">
        <v>75</v>
      </c>
      <c r="AU151" s="224" t="s">
        <v>83</v>
      </c>
      <c r="AY151" s="223" t="s">
        <v>264</v>
      </c>
      <c r="BK151" s="225">
        <f>BK152</f>
        <v>0</v>
      </c>
    </row>
    <row r="152" s="2" customFormat="1" ht="16.5" customHeight="1">
      <c r="A152" s="39"/>
      <c r="B152" s="40"/>
      <c r="C152" s="228" t="s">
        <v>83</v>
      </c>
      <c r="D152" s="228" t="s">
        <v>266</v>
      </c>
      <c r="E152" s="229" t="s">
        <v>83</v>
      </c>
      <c r="F152" s="230" t="s">
        <v>2402</v>
      </c>
      <c r="G152" s="231" t="s">
        <v>1051</v>
      </c>
      <c r="H152" s="232">
        <v>1</v>
      </c>
      <c r="I152" s="233"/>
      <c r="J152" s="234">
        <f>ROUND(I152*H152,2)</f>
        <v>0</v>
      </c>
      <c r="K152" s="230" t="s">
        <v>1</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271</v>
      </c>
      <c r="AT152" s="239" t="s">
        <v>266</v>
      </c>
      <c r="AU152" s="239" t="s">
        <v>85</v>
      </c>
      <c r="AY152" s="18" t="s">
        <v>264</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271</v>
      </c>
      <c r="BM152" s="239" t="s">
        <v>85</v>
      </c>
    </row>
    <row r="153" s="12" customFormat="1" ht="22.8" customHeight="1">
      <c r="A153" s="12"/>
      <c r="B153" s="212"/>
      <c r="C153" s="213"/>
      <c r="D153" s="214" t="s">
        <v>75</v>
      </c>
      <c r="E153" s="226" t="s">
        <v>1996</v>
      </c>
      <c r="F153" s="226" t="s">
        <v>2403</v>
      </c>
      <c r="G153" s="213"/>
      <c r="H153" s="213"/>
      <c r="I153" s="216"/>
      <c r="J153" s="227">
        <f>BK153</f>
        <v>0</v>
      </c>
      <c r="K153" s="213"/>
      <c r="L153" s="218"/>
      <c r="M153" s="219"/>
      <c r="N153" s="220"/>
      <c r="O153" s="220"/>
      <c r="P153" s="221">
        <f>P154</f>
        <v>0</v>
      </c>
      <c r="Q153" s="220"/>
      <c r="R153" s="221">
        <f>R154</f>
        <v>0</v>
      </c>
      <c r="S153" s="220"/>
      <c r="T153" s="222">
        <f>T154</f>
        <v>0</v>
      </c>
      <c r="U153" s="12"/>
      <c r="V153" s="12"/>
      <c r="W153" s="12"/>
      <c r="X153" s="12"/>
      <c r="Y153" s="12"/>
      <c r="Z153" s="12"/>
      <c r="AA153" s="12"/>
      <c r="AB153" s="12"/>
      <c r="AC153" s="12"/>
      <c r="AD153" s="12"/>
      <c r="AE153" s="12"/>
      <c r="AR153" s="223" t="s">
        <v>83</v>
      </c>
      <c r="AT153" s="224" t="s">
        <v>75</v>
      </c>
      <c r="AU153" s="224" t="s">
        <v>83</v>
      </c>
      <c r="AY153" s="223" t="s">
        <v>264</v>
      </c>
      <c r="BK153" s="225">
        <f>BK154</f>
        <v>0</v>
      </c>
    </row>
    <row r="154" s="2" customFormat="1" ht="16.5" customHeight="1">
      <c r="A154" s="39"/>
      <c r="B154" s="40"/>
      <c r="C154" s="228" t="s">
        <v>85</v>
      </c>
      <c r="D154" s="228" t="s">
        <v>266</v>
      </c>
      <c r="E154" s="229" t="s">
        <v>85</v>
      </c>
      <c r="F154" s="230" t="s">
        <v>2404</v>
      </c>
      <c r="G154" s="231" t="s">
        <v>1051</v>
      </c>
      <c r="H154" s="232">
        <v>1</v>
      </c>
      <c r="I154" s="233"/>
      <c r="J154" s="234">
        <f>ROUND(I154*H154,2)</f>
        <v>0</v>
      </c>
      <c r="K154" s="230" t="s">
        <v>1</v>
      </c>
      <c r="L154" s="45"/>
      <c r="M154" s="235" t="s">
        <v>1</v>
      </c>
      <c r="N154" s="236" t="s">
        <v>41</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271</v>
      </c>
      <c r="AT154" s="239" t="s">
        <v>266</v>
      </c>
      <c r="AU154" s="239" t="s">
        <v>85</v>
      </c>
      <c r="AY154" s="18" t="s">
        <v>264</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271</v>
      </c>
      <c r="BM154" s="239" t="s">
        <v>271</v>
      </c>
    </row>
    <row r="155" s="12" customFormat="1" ht="25.92" customHeight="1">
      <c r="A155" s="12"/>
      <c r="B155" s="212"/>
      <c r="C155" s="213"/>
      <c r="D155" s="214" t="s">
        <v>75</v>
      </c>
      <c r="E155" s="215" t="s">
        <v>2000</v>
      </c>
      <c r="F155" s="215" t="s">
        <v>2405</v>
      </c>
      <c r="G155" s="213"/>
      <c r="H155" s="213"/>
      <c r="I155" s="216"/>
      <c r="J155" s="217">
        <f>BK155</f>
        <v>0</v>
      </c>
      <c r="K155" s="213"/>
      <c r="L155" s="218"/>
      <c r="M155" s="219"/>
      <c r="N155" s="220"/>
      <c r="O155" s="220"/>
      <c r="P155" s="221">
        <f>P156+SUM(P157:P159)</f>
        <v>0</v>
      </c>
      <c r="Q155" s="220"/>
      <c r="R155" s="221">
        <f>R156+SUM(R157:R159)</f>
        <v>0</v>
      </c>
      <c r="S155" s="220"/>
      <c r="T155" s="222">
        <f>T156+SUM(T157:T159)</f>
        <v>0</v>
      </c>
      <c r="U155" s="12"/>
      <c r="V155" s="12"/>
      <c r="W155" s="12"/>
      <c r="X155" s="12"/>
      <c r="Y155" s="12"/>
      <c r="Z155" s="12"/>
      <c r="AA155" s="12"/>
      <c r="AB155" s="12"/>
      <c r="AC155" s="12"/>
      <c r="AD155" s="12"/>
      <c r="AE155" s="12"/>
      <c r="AR155" s="223" t="s">
        <v>83</v>
      </c>
      <c r="AT155" s="224" t="s">
        <v>75</v>
      </c>
      <c r="AU155" s="224" t="s">
        <v>76</v>
      </c>
      <c r="AY155" s="223" t="s">
        <v>264</v>
      </c>
      <c r="BK155" s="225">
        <f>BK156+SUM(BK157:BK159)</f>
        <v>0</v>
      </c>
    </row>
    <row r="156" s="2" customFormat="1" ht="16.5" customHeight="1">
      <c r="A156" s="39"/>
      <c r="B156" s="40"/>
      <c r="C156" s="228" t="s">
        <v>96</v>
      </c>
      <c r="D156" s="228" t="s">
        <v>266</v>
      </c>
      <c r="E156" s="229" t="s">
        <v>96</v>
      </c>
      <c r="F156" s="230" t="s">
        <v>2406</v>
      </c>
      <c r="G156" s="231" t="s">
        <v>1051</v>
      </c>
      <c r="H156" s="232">
        <v>1</v>
      </c>
      <c r="I156" s="233"/>
      <c r="J156" s="234">
        <f>ROUND(I156*H156,2)</f>
        <v>0</v>
      </c>
      <c r="K156" s="230" t="s">
        <v>1</v>
      </c>
      <c r="L156" s="45"/>
      <c r="M156" s="235" t="s">
        <v>1</v>
      </c>
      <c r="N156" s="236" t="s">
        <v>41</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271</v>
      </c>
      <c r="AT156" s="239" t="s">
        <v>266</v>
      </c>
      <c r="AU156" s="239" t="s">
        <v>83</v>
      </c>
      <c r="AY156" s="18" t="s">
        <v>264</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271</v>
      </c>
      <c r="BM156" s="239" t="s">
        <v>295</v>
      </c>
    </row>
    <row r="157" s="2" customFormat="1" ht="16.5" customHeight="1">
      <c r="A157" s="39"/>
      <c r="B157" s="40"/>
      <c r="C157" s="228" t="s">
        <v>271</v>
      </c>
      <c r="D157" s="228" t="s">
        <v>266</v>
      </c>
      <c r="E157" s="229" t="s">
        <v>271</v>
      </c>
      <c r="F157" s="230" t="s">
        <v>2407</v>
      </c>
      <c r="G157" s="231" t="s">
        <v>1051</v>
      </c>
      <c r="H157" s="232">
        <v>1</v>
      </c>
      <c r="I157" s="233"/>
      <c r="J157" s="234">
        <f>ROUND(I157*H157,2)</f>
        <v>0</v>
      </c>
      <c r="K157" s="230" t="s">
        <v>1</v>
      </c>
      <c r="L157" s="45"/>
      <c r="M157" s="235" t="s">
        <v>1</v>
      </c>
      <c r="N157" s="236" t="s">
        <v>41</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271</v>
      </c>
      <c r="AT157" s="239" t="s">
        <v>266</v>
      </c>
      <c r="AU157" s="239" t="s">
        <v>83</v>
      </c>
      <c r="AY157" s="18" t="s">
        <v>264</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271</v>
      </c>
      <c r="BM157" s="239" t="s">
        <v>304</v>
      </c>
    </row>
    <row r="158" s="2" customFormat="1" ht="16.5" customHeight="1">
      <c r="A158" s="39"/>
      <c r="B158" s="40"/>
      <c r="C158" s="228" t="s">
        <v>290</v>
      </c>
      <c r="D158" s="228" t="s">
        <v>266</v>
      </c>
      <c r="E158" s="229" t="s">
        <v>290</v>
      </c>
      <c r="F158" s="230" t="s">
        <v>2408</v>
      </c>
      <c r="G158" s="231" t="s">
        <v>1051</v>
      </c>
      <c r="H158" s="232">
        <v>4</v>
      </c>
      <c r="I158" s="233"/>
      <c r="J158" s="234">
        <f>ROUND(I158*H158,2)</f>
        <v>0</v>
      </c>
      <c r="K158" s="230" t="s">
        <v>1</v>
      </c>
      <c r="L158" s="45"/>
      <c r="M158" s="235" t="s">
        <v>1</v>
      </c>
      <c r="N158" s="236" t="s">
        <v>41</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271</v>
      </c>
      <c r="AT158" s="239" t="s">
        <v>266</v>
      </c>
      <c r="AU158" s="239" t="s">
        <v>83</v>
      </c>
      <c r="AY158" s="18" t="s">
        <v>264</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271</v>
      </c>
      <c r="BM158" s="239" t="s">
        <v>315</v>
      </c>
    </row>
    <row r="159" s="12" customFormat="1" ht="22.8" customHeight="1">
      <c r="A159" s="12"/>
      <c r="B159" s="212"/>
      <c r="C159" s="213"/>
      <c r="D159" s="214" t="s">
        <v>75</v>
      </c>
      <c r="E159" s="226" t="s">
        <v>2004</v>
      </c>
      <c r="F159" s="226" t="s">
        <v>2409</v>
      </c>
      <c r="G159" s="213"/>
      <c r="H159" s="213"/>
      <c r="I159" s="216"/>
      <c r="J159" s="227">
        <f>BK159</f>
        <v>0</v>
      </c>
      <c r="K159" s="213"/>
      <c r="L159" s="218"/>
      <c r="M159" s="219"/>
      <c r="N159" s="220"/>
      <c r="O159" s="220"/>
      <c r="P159" s="221">
        <f>SUM(P160:P164)</f>
        <v>0</v>
      </c>
      <c r="Q159" s="220"/>
      <c r="R159" s="221">
        <f>SUM(R160:R164)</f>
        <v>0</v>
      </c>
      <c r="S159" s="220"/>
      <c r="T159" s="222">
        <f>SUM(T160:T164)</f>
        <v>0</v>
      </c>
      <c r="U159" s="12"/>
      <c r="V159" s="12"/>
      <c r="W159" s="12"/>
      <c r="X159" s="12"/>
      <c r="Y159" s="12"/>
      <c r="Z159" s="12"/>
      <c r="AA159" s="12"/>
      <c r="AB159" s="12"/>
      <c r="AC159" s="12"/>
      <c r="AD159" s="12"/>
      <c r="AE159" s="12"/>
      <c r="AR159" s="223" t="s">
        <v>83</v>
      </c>
      <c r="AT159" s="224" t="s">
        <v>75</v>
      </c>
      <c r="AU159" s="224" t="s">
        <v>83</v>
      </c>
      <c r="AY159" s="223" t="s">
        <v>264</v>
      </c>
      <c r="BK159" s="225">
        <f>SUM(BK160:BK164)</f>
        <v>0</v>
      </c>
    </row>
    <row r="160" s="2" customFormat="1" ht="16.5" customHeight="1">
      <c r="A160" s="39"/>
      <c r="B160" s="40"/>
      <c r="C160" s="228" t="s">
        <v>295</v>
      </c>
      <c r="D160" s="228" t="s">
        <v>266</v>
      </c>
      <c r="E160" s="229" t="s">
        <v>295</v>
      </c>
      <c r="F160" s="230" t="s">
        <v>2410</v>
      </c>
      <c r="G160" s="231" t="s">
        <v>1051</v>
      </c>
      <c r="H160" s="232">
        <v>1</v>
      </c>
      <c r="I160" s="233"/>
      <c r="J160" s="234">
        <f>ROUND(I160*H160,2)</f>
        <v>0</v>
      </c>
      <c r="K160" s="230" t="s">
        <v>1</v>
      </c>
      <c r="L160" s="45"/>
      <c r="M160" s="235" t="s">
        <v>1</v>
      </c>
      <c r="N160" s="236" t="s">
        <v>41</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271</v>
      </c>
      <c r="AT160" s="239" t="s">
        <v>266</v>
      </c>
      <c r="AU160" s="239" t="s">
        <v>85</v>
      </c>
      <c r="AY160" s="18" t="s">
        <v>264</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271</v>
      </c>
      <c r="BM160" s="239" t="s">
        <v>8</v>
      </c>
    </row>
    <row r="161" s="2" customFormat="1" ht="16.5" customHeight="1">
      <c r="A161" s="39"/>
      <c r="B161" s="40"/>
      <c r="C161" s="228" t="s">
        <v>300</v>
      </c>
      <c r="D161" s="228" t="s">
        <v>266</v>
      </c>
      <c r="E161" s="229" t="s">
        <v>300</v>
      </c>
      <c r="F161" s="230" t="s">
        <v>2411</v>
      </c>
      <c r="G161" s="231" t="s">
        <v>1051</v>
      </c>
      <c r="H161" s="232">
        <v>2</v>
      </c>
      <c r="I161" s="233"/>
      <c r="J161" s="234">
        <f>ROUND(I161*H161,2)</f>
        <v>0</v>
      </c>
      <c r="K161" s="230" t="s">
        <v>1</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85</v>
      </c>
      <c r="AY161" s="18" t="s">
        <v>264</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271</v>
      </c>
      <c r="BM161" s="239" t="s">
        <v>342</v>
      </c>
    </row>
    <row r="162" s="2" customFormat="1" ht="16.5" customHeight="1">
      <c r="A162" s="39"/>
      <c r="B162" s="40"/>
      <c r="C162" s="228" t="s">
        <v>304</v>
      </c>
      <c r="D162" s="228" t="s">
        <v>266</v>
      </c>
      <c r="E162" s="229" t="s">
        <v>304</v>
      </c>
      <c r="F162" s="230" t="s">
        <v>2412</v>
      </c>
      <c r="G162" s="231" t="s">
        <v>1051</v>
      </c>
      <c r="H162" s="232">
        <v>1</v>
      </c>
      <c r="I162" s="233"/>
      <c r="J162" s="234">
        <f>ROUND(I162*H162,2)</f>
        <v>0</v>
      </c>
      <c r="K162" s="230" t="s">
        <v>1</v>
      </c>
      <c r="L162" s="45"/>
      <c r="M162" s="235" t="s">
        <v>1</v>
      </c>
      <c r="N162" s="236" t="s">
        <v>41</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271</v>
      </c>
      <c r="AT162" s="239" t="s">
        <v>266</v>
      </c>
      <c r="AU162" s="239" t="s">
        <v>85</v>
      </c>
      <c r="AY162" s="18" t="s">
        <v>264</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271</v>
      </c>
      <c r="BM162" s="239" t="s">
        <v>351</v>
      </c>
    </row>
    <row r="163" s="2" customFormat="1" ht="16.5" customHeight="1">
      <c r="A163" s="39"/>
      <c r="B163" s="40"/>
      <c r="C163" s="228" t="s">
        <v>309</v>
      </c>
      <c r="D163" s="228" t="s">
        <v>266</v>
      </c>
      <c r="E163" s="229" t="s">
        <v>309</v>
      </c>
      <c r="F163" s="230" t="s">
        <v>2413</v>
      </c>
      <c r="G163" s="231" t="s">
        <v>1051</v>
      </c>
      <c r="H163" s="232">
        <v>1</v>
      </c>
      <c r="I163" s="233"/>
      <c r="J163" s="234">
        <f>ROUND(I163*H163,2)</f>
        <v>0</v>
      </c>
      <c r="K163" s="230" t="s">
        <v>1</v>
      </c>
      <c r="L163" s="45"/>
      <c r="M163" s="235" t="s">
        <v>1</v>
      </c>
      <c r="N163" s="236" t="s">
        <v>41</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271</v>
      </c>
      <c r="AT163" s="239" t="s">
        <v>266</v>
      </c>
      <c r="AU163" s="239" t="s">
        <v>85</v>
      </c>
      <c r="AY163" s="18" t="s">
        <v>264</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271</v>
      </c>
      <c r="BM163" s="239" t="s">
        <v>366</v>
      </c>
    </row>
    <row r="164" s="2" customFormat="1" ht="16.5" customHeight="1">
      <c r="A164" s="39"/>
      <c r="B164" s="40"/>
      <c r="C164" s="228" t="s">
        <v>315</v>
      </c>
      <c r="D164" s="228" t="s">
        <v>266</v>
      </c>
      <c r="E164" s="229" t="s">
        <v>315</v>
      </c>
      <c r="F164" s="230" t="s">
        <v>2414</v>
      </c>
      <c r="G164" s="231" t="s">
        <v>269</v>
      </c>
      <c r="H164" s="232">
        <v>16</v>
      </c>
      <c r="I164" s="233"/>
      <c r="J164" s="234">
        <f>ROUND(I164*H164,2)</f>
        <v>0</v>
      </c>
      <c r="K164" s="230" t="s">
        <v>1</v>
      </c>
      <c r="L164" s="45"/>
      <c r="M164" s="235" t="s">
        <v>1</v>
      </c>
      <c r="N164" s="236" t="s">
        <v>41</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271</v>
      </c>
      <c r="BM164" s="239" t="s">
        <v>377</v>
      </c>
    </row>
    <row r="165" s="12" customFormat="1" ht="25.92" customHeight="1">
      <c r="A165" s="12"/>
      <c r="B165" s="212"/>
      <c r="C165" s="213"/>
      <c r="D165" s="214" t="s">
        <v>75</v>
      </c>
      <c r="E165" s="215" t="s">
        <v>2008</v>
      </c>
      <c r="F165" s="215" t="s">
        <v>2208</v>
      </c>
      <c r="G165" s="213"/>
      <c r="H165" s="213"/>
      <c r="I165" s="216"/>
      <c r="J165" s="217">
        <f>BK165</f>
        <v>0</v>
      </c>
      <c r="K165" s="213"/>
      <c r="L165" s="218"/>
      <c r="M165" s="219"/>
      <c r="N165" s="220"/>
      <c r="O165" s="220"/>
      <c r="P165" s="221">
        <f>P166+P168+P170+P172+P174+P180+P182+P184+P186+P187+P189+P190</f>
        <v>0</v>
      </c>
      <c r="Q165" s="220"/>
      <c r="R165" s="221">
        <f>R166+R168+R170+R172+R174+R180+R182+R184+R186+R187+R189+R190</f>
        <v>0</v>
      </c>
      <c r="S165" s="220"/>
      <c r="T165" s="222">
        <f>T166+T168+T170+T172+T174+T180+T182+T184+T186+T187+T189+T190</f>
        <v>0</v>
      </c>
      <c r="U165" s="12"/>
      <c r="V165" s="12"/>
      <c r="W165" s="12"/>
      <c r="X165" s="12"/>
      <c r="Y165" s="12"/>
      <c r="Z165" s="12"/>
      <c r="AA165" s="12"/>
      <c r="AB165" s="12"/>
      <c r="AC165" s="12"/>
      <c r="AD165" s="12"/>
      <c r="AE165" s="12"/>
      <c r="AR165" s="223" t="s">
        <v>83</v>
      </c>
      <c r="AT165" s="224" t="s">
        <v>75</v>
      </c>
      <c r="AU165" s="224" t="s">
        <v>76</v>
      </c>
      <c r="AY165" s="223" t="s">
        <v>264</v>
      </c>
      <c r="BK165" s="225">
        <f>BK166+BK168+BK170+BK172+BK174+BK180+BK182+BK184+BK186+BK187+BK189+BK190</f>
        <v>0</v>
      </c>
    </row>
    <row r="166" s="12" customFormat="1" ht="22.8" customHeight="1">
      <c r="A166" s="12"/>
      <c r="B166" s="212"/>
      <c r="C166" s="213"/>
      <c r="D166" s="214" t="s">
        <v>75</v>
      </c>
      <c r="E166" s="226" t="s">
        <v>2024</v>
      </c>
      <c r="F166" s="226" t="s">
        <v>2415</v>
      </c>
      <c r="G166" s="213"/>
      <c r="H166" s="213"/>
      <c r="I166" s="216"/>
      <c r="J166" s="227">
        <f>BK166</f>
        <v>0</v>
      </c>
      <c r="K166" s="213"/>
      <c r="L166" s="218"/>
      <c r="M166" s="219"/>
      <c r="N166" s="220"/>
      <c r="O166" s="220"/>
      <c r="P166" s="221">
        <f>P167</f>
        <v>0</v>
      </c>
      <c r="Q166" s="220"/>
      <c r="R166" s="221">
        <f>R167</f>
        <v>0</v>
      </c>
      <c r="S166" s="220"/>
      <c r="T166" s="222">
        <f>T167</f>
        <v>0</v>
      </c>
      <c r="U166" s="12"/>
      <c r="V166" s="12"/>
      <c r="W166" s="12"/>
      <c r="X166" s="12"/>
      <c r="Y166" s="12"/>
      <c r="Z166" s="12"/>
      <c r="AA166" s="12"/>
      <c r="AB166" s="12"/>
      <c r="AC166" s="12"/>
      <c r="AD166" s="12"/>
      <c r="AE166" s="12"/>
      <c r="AR166" s="223" t="s">
        <v>83</v>
      </c>
      <c r="AT166" s="224" t="s">
        <v>75</v>
      </c>
      <c r="AU166" s="224" t="s">
        <v>83</v>
      </c>
      <c r="AY166" s="223" t="s">
        <v>264</v>
      </c>
      <c r="BK166" s="225">
        <f>BK167</f>
        <v>0</v>
      </c>
    </row>
    <row r="167" s="2" customFormat="1" ht="16.5" customHeight="1">
      <c r="A167" s="39"/>
      <c r="B167" s="40"/>
      <c r="C167" s="228" t="s">
        <v>322</v>
      </c>
      <c r="D167" s="228" t="s">
        <v>266</v>
      </c>
      <c r="E167" s="229" t="s">
        <v>322</v>
      </c>
      <c r="F167" s="230" t="s">
        <v>2416</v>
      </c>
      <c r="G167" s="231" t="s">
        <v>1051</v>
      </c>
      <c r="H167" s="232">
        <v>1</v>
      </c>
      <c r="I167" s="233"/>
      <c r="J167" s="234">
        <f>ROUND(I167*H167,2)</f>
        <v>0</v>
      </c>
      <c r="K167" s="230" t="s">
        <v>1</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271</v>
      </c>
      <c r="AT167" s="239" t="s">
        <v>266</v>
      </c>
      <c r="AU167" s="239" t="s">
        <v>85</v>
      </c>
      <c r="AY167" s="18" t="s">
        <v>264</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271</v>
      </c>
      <c r="BM167" s="239" t="s">
        <v>386</v>
      </c>
    </row>
    <row r="168" s="12" customFormat="1" ht="22.8" customHeight="1">
      <c r="A168" s="12"/>
      <c r="B168" s="212"/>
      <c r="C168" s="213"/>
      <c r="D168" s="214" t="s">
        <v>75</v>
      </c>
      <c r="E168" s="226" t="s">
        <v>2030</v>
      </c>
      <c r="F168" s="226" t="s">
        <v>2417</v>
      </c>
      <c r="G168" s="213"/>
      <c r="H168" s="213"/>
      <c r="I168" s="216"/>
      <c r="J168" s="227">
        <f>BK168</f>
        <v>0</v>
      </c>
      <c r="K168" s="213"/>
      <c r="L168" s="218"/>
      <c r="M168" s="219"/>
      <c r="N168" s="220"/>
      <c r="O168" s="220"/>
      <c r="P168" s="221">
        <f>P169</f>
        <v>0</v>
      </c>
      <c r="Q168" s="220"/>
      <c r="R168" s="221">
        <f>R169</f>
        <v>0</v>
      </c>
      <c r="S168" s="220"/>
      <c r="T168" s="222">
        <f>T169</f>
        <v>0</v>
      </c>
      <c r="U168" s="12"/>
      <c r="V168" s="12"/>
      <c r="W168" s="12"/>
      <c r="X168" s="12"/>
      <c r="Y168" s="12"/>
      <c r="Z168" s="12"/>
      <c r="AA168" s="12"/>
      <c r="AB168" s="12"/>
      <c r="AC168" s="12"/>
      <c r="AD168" s="12"/>
      <c r="AE168" s="12"/>
      <c r="AR168" s="223" t="s">
        <v>83</v>
      </c>
      <c r="AT168" s="224" t="s">
        <v>75</v>
      </c>
      <c r="AU168" s="224" t="s">
        <v>83</v>
      </c>
      <c r="AY168" s="223" t="s">
        <v>264</v>
      </c>
      <c r="BK168" s="225">
        <f>BK169</f>
        <v>0</v>
      </c>
    </row>
    <row r="169" s="2" customFormat="1" ht="16.5" customHeight="1">
      <c r="A169" s="39"/>
      <c r="B169" s="40"/>
      <c r="C169" s="228" t="s">
        <v>8</v>
      </c>
      <c r="D169" s="228" t="s">
        <v>266</v>
      </c>
      <c r="E169" s="229" t="s">
        <v>8</v>
      </c>
      <c r="F169" s="230" t="s">
        <v>2418</v>
      </c>
      <c r="G169" s="231" t="s">
        <v>453</v>
      </c>
      <c r="H169" s="232">
        <v>10</v>
      </c>
      <c r="I169" s="233"/>
      <c r="J169" s="234">
        <f>ROUND(I169*H169,2)</f>
        <v>0</v>
      </c>
      <c r="K169" s="230" t="s">
        <v>1</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271</v>
      </c>
      <c r="BM169" s="239" t="s">
        <v>395</v>
      </c>
    </row>
    <row r="170" s="12" customFormat="1" ht="22.8" customHeight="1">
      <c r="A170" s="12"/>
      <c r="B170" s="212"/>
      <c r="C170" s="213"/>
      <c r="D170" s="214" t="s">
        <v>75</v>
      </c>
      <c r="E170" s="226" t="s">
        <v>2034</v>
      </c>
      <c r="F170" s="226" t="s">
        <v>2240</v>
      </c>
      <c r="G170" s="213"/>
      <c r="H170" s="213"/>
      <c r="I170" s="216"/>
      <c r="J170" s="227">
        <f>BK170</f>
        <v>0</v>
      </c>
      <c r="K170" s="213"/>
      <c r="L170" s="218"/>
      <c r="M170" s="219"/>
      <c r="N170" s="220"/>
      <c r="O170" s="220"/>
      <c r="P170" s="221">
        <f>P171</f>
        <v>0</v>
      </c>
      <c r="Q170" s="220"/>
      <c r="R170" s="221">
        <f>R171</f>
        <v>0</v>
      </c>
      <c r="S170" s="220"/>
      <c r="T170" s="222">
        <f>T171</f>
        <v>0</v>
      </c>
      <c r="U170" s="12"/>
      <c r="V170" s="12"/>
      <c r="W170" s="12"/>
      <c r="X170" s="12"/>
      <c r="Y170" s="12"/>
      <c r="Z170" s="12"/>
      <c r="AA170" s="12"/>
      <c r="AB170" s="12"/>
      <c r="AC170" s="12"/>
      <c r="AD170" s="12"/>
      <c r="AE170" s="12"/>
      <c r="AR170" s="223" t="s">
        <v>83</v>
      </c>
      <c r="AT170" s="224" t="s">
        <v>75</v>
      </c>
      <c r="AU170" s="224" t="s">
        <v>83</v>
      </c>
      <c r="AY170" s="223" t="s">
        <v>264</v>
      </c>
      <c r="BK170" s="225">
        <f>BK171</f>
        <v>0</v>
      </c>
    </row>
    <row r="171" s="2" customFormat="1" ht="16.5" customHeight="1">
      <c r="A171" s="39"/>
      <c r="B171" s="40"/>
      <c r="C171" s="228" t="s">
        <v>335</v>
      </c>
      <c r="D171" s="228" t="s">
        <v>266</v>
      </c>
      <c r="E171" s="229" t="s">
        <v>335</v>
      </c>
      <c r="F171" s="230" t="s">
        <v>2419</v>
      </c>
      <c r="G171" s="231" t="s">
        <v>453</v>
      </c>
      <c r="H171" s="232">
        <v>40</v>
      </c>
      <c r="I171" s="233"/>
      <c r="J171" s="234">
        <f>ROUND(I171*H171,2)</f>
        <v>0</v>
      </c>
      <c r="K171" s="230" t="s">
        <v>1</v>
      </c>
      <c r="L171" s="45"/>
      <c r="M171" s="235" t="s">
        <v>1</v>
      </c>
      <c r="N171" s="236" t="s">
        <v>41</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271</v>
      </c>
      <c r="AT171" s="239" t="s">
        <v>266</v>
      </c>
      <c r="AU171" s="239" t="s">
        <v>85</v>
      </c>
      <c r="AY171" s="18" t="s">
        <v>264</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271</v>
      </c>
      <c r="BM171" s="239" t="s">
        <v>407</v>
      </c>
    </row>
    <row r="172" s="12" customFormat="1" ht="22.8" customHeight="1">
      <c r="A172" s="12"/>
      <c r="B172" s="212"/>
      <c r="C172" s="213"/>
      <c r="D172" s="214" t="s">
        <v>75</v>
      </c>
      <c r="E172" s="226" t="s">
        <v>2034</v>
      </c>
      <c r="F172" s="226" t="s">
        <v>2240</v>
      </c>
      <c r="G172" s="213"/>
      <c r="H172" s="213"/>
      <c r="I172" s="216"/>
      <c r="J172" s="227">
        <f>BK172</f>
        <v>0</v>
      </c>
      <c r="K172" s="213"/>
      <c r="L172" s="218"/>
      <c r="M172" s="219"/>
      <c r="N172" s="220"/>
      <c r="O172" s="220"/>
      <c r="P172" s="221">
        <f>P173</f>
        <v>0</v>
      </c>
      <c r="Q172" s="220"/>
      <c r="R172" s="221">
        <f>R173</f>
        <v>0</v>
      </c>
      <c r="S172" s="220"/>
      <c r="T172" s="222">
        <f>T173</f>
        <v>0</v>
      </c>
      <c r="U172" s="12"/>
      <c r="V172" s="12"/>
      <c r="W172" s="12"/>
      <c r="X172" s="12"/>
      <c r="Y172" s="12"/>
      <c r="Z172" s="12"/>
      <c r="AA172" s="12"/>
      <c r="AB172" s="12"/>
      <c r="AC172" s="12"/>
      <c r="AD172" s="12"/>
      <c r="AE172" s="12"/>
      <c r="AR172" s="223" t="s">
        <v>83</v>
      </c>
      <c r="AT172" s="224" t="s">
        <v>75</v>
      </c>
      <c r="AU172" s="224" t="s">
        <v>83</v>
      </c>
      <c r="AY172" s="223" t="s">
        <v>264</v>
      </c>
      <c r="BK172" s="225">
        <f>BK173</f>
        <v>0</v>
      </c>
    </row>
    <row r="173" s="2" customFormat="1" ht="16.5" customHeight="1">
      <c r="A173" s="39"/>
      <c r="B173" s="40"/>
      <c r="C173" s="228" t="s">
        <v>342</v>
      </c>
      <c r="D173" s="228" t="s">
        <v>266</v>
      </c>
      <c r="E173" s="229" t="s">
        <v>342</v>
      </c>
      <c r="F173" s="230" t="s">
        <v>2241</v>
      </c>
      <c r="G173" s="231" t="s">
        <v>453</v>
      </c>
      <c r="H173" s="232">
        <v>28</v>
      </c>
      <c r="I173" s="233"/>
      <c r="J173" s="234">
        <f>ROUND(I173*H173,2)</f>
        <v>0</v>
      </c>
      <c r="K173" s="230" t="s">
        <v>1</v>
      </c>
      <c r="L173" s="45"/>
      <c r="M173" s="235" t="s">
        <v>1</v>
      </c>
      <c r="N173" s="236" t="s">
        <v>41</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271</v>
      </c>
      <c r="AT173" s="239" t="s">
        <v>266</v>
      </c>
      <c r="AU173" s="239" t="s">
        <v>85</v>
      </c>
      <c r="AY173" s="18" t="s">
        <v>264</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271</v>
      </c>
      <c r="BM173" s="239" t="s">
        <v>417</v>
      </c>
    </row>
    <row r="174" s="12" customFormat="1" ht="22.8" customHeight="1">
      <c r="A174" s="12"/>
      <c r="B174" s="212"/>
      <c r="C174" s="213"/>
      <c r="D174" s="214" t="s">
        <v>75</v>
      </c>
      <c r="E174" s="226" t="s">
        <v>2042</v>
      </c>
      <c r="F174" s="226" t="s">
        <v>2420</v>
      </c>
      <c r="G174" s="213"/>
      <c r="H174" s="213"/>
      <c r="I174" s="216"/>
      <c r="J174" s="227">
        <f>BK174</f>
        <v>0</v>
      </c>
      <c r="K174" s="213"/>
      <c r="L174" s="218"/>
      <c r="M174" s="219"/>
      <c r="N174" s="220"/>
      <c r="O174" s="220"/>
      <c r="P174" s="221">
        <f>SUM(P175:P179)</f>
        <v>0</v>
      </c>
      <c r="Q174" s="220"/>
      <c r="R174" s="221">
        <f>SUM(R175:R179)</f>
        <v>0</v>
      </c>
      <c r="S174" s="220"/>
      <c r="T174" s="222">
        <f>SUM(T175:T179)</f>
        <v>0</v>
      </c>
      <c r="U174" s="12"/>
      <c r="V174" s="12"/>
      <c r="W174" s="12"/>
      <c r="X174" s="12"/>
      <c r="Y174" s="12"/>
      <c r="Z174" s="12"/>
      <c r="AA174" s="12"/>
      <c r="AB174" s="12"/>
      <c r="AC174" s="12"/>
      <c r="AD174" s="12"/>
      <c r="AE174" s="12"/>
      <c r="AR174" s="223" t="s">
        <v>83</v>
      </c>
      <c r="AT174" s="224" t="s">
        <v>75</v>
      </c>
      <c r="AU174" s="224" t="s">
        <v>83</v>
      </c>
      <c r="AY174" s="223" t="s">
        <v>264</v>
      </c>
      <c r="BK174" s="225">
        <f>SUM(BK175:BK179)</f>
        <v>0</v>
      </c>
    </row>
    <row r="175" s="2" customFormat="1" ht="16.5" customHeight="1">
      <c r="A175" s="39"/>
      <c r="B175" s="40"/>
      <c r="C175" s="228" t="s">
        <v>347</v>
      </c>
      <c r="D175" s="228" t="s">
        <v>266</v>
      </c>
      <c r="E175" s="229" t="s">
        <v>347</v>
      </c>
      <c r="F175" s="230" t="s">
        <v>2421</v>
      </c>
      <c r="G175" s="231" t="s">
        <v>453</v>
      </c>
      <c r="H175" s="232">
        <v>30</v>
      </c>
      <c r="I175" s="233"/>
      <c r="J175" s="234">
        <f>ROUND(I175*H175,2)</f>
        <v>0</v>
      </c>
      <c r="K175" s="230" t="s">
        <v>1</v>
      </c>
      <c r="L175" s="45"/>
      <c r="M175" s="235" t="s">
        <v>1</v>
      </c>
      <c r="N175" s="236" t="s">
        <v>41</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271</v>
      </c>
      <c r="AT175" s="239" t="s">
        <v>266</v>
      </c>
      <c r="AU175" s="239" t="s">
        <v>85</v>
      </c>
      <c r="AY175" s="18" t="s">
        <v>264</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271</v>
      </c>
      <c r="BM175" s="239" t="s">
        <v>426</v>
      </c>
    </row>
    <row r="176" s="2" customFormat="1" ht="16.5" customHeight="1">
      <c r="A176" s="39"/>
      <c r="B176" s="40"/>
      <c r="C176" s="228" t="s">
        <v>351</v>
      </c>
      <c r="D176" s="228" t="s">
        <v>266</v>
      </c>
      <c r="E176" s="229" t="s">
        <v>351</v>
      </c>
      <c r="F176" s="230" t="s">
        <v>2422</v>
      </c>
      <c r="G176" s="231" t="s">
        <v>453</v>
      </c>
      <c r="H176" s="232">
        <v>40</v>
      </c>
      <c r="I176" s="233"/>
      <c r="J176" s="234">
        <f>ROUND(I176*H176,2)</f>
        <v>0</v>
      </c>
      <c r="K176" s="230" t="s">
        <v>1</v>
      </c>
      <c r="L176" s="45"/>
      <c r="M176" s="235" t="s">
        <v>1</v>
      </c>
      <c r="N176" s="236" t="s">
        <v>41</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271</v>
      </c>
      <c r="AT176" s="239" t="s">
        <v>266</v>
      </c>
      <c r="AU176" s="239" t="s">
        <v>85</v>
      </c>
      <c r="AY176" s="18" t="s">
        <v>264</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271</v>
      </c>
      <c r="BM176" s="239" t="s">
        <v>434</v>
      </c>
    </row>
    <row r="177" s="2" customFormat="1" ht="16.5" customHeight="1">
      <c r="A177" s="39"/>
      <c r="B177" s="40"/>
      <c r="C177" s="228" t="s">
        <v>358</v>
      </c>
      <c r="D177" s="228" t="s">
        <v>266</v>
      </c>
      <c r="E177" s="229" t="s">
        <v>358</v>
      </c>
      <c r="F177" s="230" t="s">
        <v>2423</v>
      </c>
      <c r="G177" s="231" t="s">
        <v>1051</v>
      </c>
      <c r="H177" s="232">
        <v>10</v>
      </c>
      <c r="I177" s="233"/>
      <c r="J177" s="234">
        <f>ROUND(I177*H177,2)</f>
        <v>0</v>
      </c>
      <c r="K177" s="230" t="s">
        <v>1</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85</v>
      </c>
      <c r="AY177" s="18" t="s">
        <v>264</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271</v>
      </c>
      <c r="BM177" s="239" t="s">
        <v>442</v>
      </c>
    </row>
    <row r="178" s="2" customFormat="1" ht="16.5" customHeight="1">
      <c r="A178" s="39"/>
      <c r="B178" s="40"/>
      <c r="C178" s="228" t="s">
        <v>366</v>
      </c>
      <c r="D178" s="228" t="s">
        <v>266</v>
      </c>
      <c r="E178" s="229" t="s">
        <v>366</v>
      </c>
      <c r="F178" s="230" t="s">
        <v>2424</v>
      </c>
      <c r="G178" s="231" t="s">
        <v>1051</v>
      </c>
      <c r="H178" s="232">
        <v>20</v>
      </c>
      <c r="I178" s="233"/>
      <c r="J178" s="234">
        <f>ROUND(I178*H178,2)</f>
        <v>0</v>
      </c>
      <c r="K178" s="230" t="s">
        <v>1</v>
      </c>
      <c r="L178" s="45"/>
      <c r="M178" s="235" t="s">
        <v>1</v>
      </c>
      <c r="N178" s="236" t="s">
        <v>41</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271</v>
      </c>
      <c r="AT178" s="239" t="s">
        <v>266</v>
      </c>
      <c r="AU178" s="239" t="s">
        <v>85</v>
      </c>
      <c r="AY178" s="18" t="s">
        <v>264</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271</v>
      </c>
      <c r="BM178" s="239" t="s">
        <v>450</v>
      </c>
    </row>
    <row r="179" s="2" customFormat="1" ht="16.5" customHeight="1">
      <c r="A179" s="39"/>
      <c r="B179" s="40"/>
      <c r="C179" s="228" t="s">
        <v>373</v>
      </c>
      <c r="D179" s="228" t="s">
        <v>266</v>
      </c>
      <c r="E179" s="229" t="s">
        <v>373</v>
      </c>
      <c r="F179" s="230" t="s">
        <v>2425</v>
      </c>
      <c r="G179" s="231" t="s">
        <v>1051</v>
      </c>
      <c r="H179" s="232">
        <v>25</v>
      </c>
      <c r="I179" s="233"/>
      <c r="J179" s="234">
        <f>ROUND(I179*H179,2)</f>
        <v>0</v>
      </c>
      <c r="K179" s="230" t="s">
        <v>1</v>
      </c>
      <c r="L179" s="45"/>
      <c r="M179" s="235" t="s">
        <v>1</v>
      </c>
      <c r="N179" s="236" t="s">
        <v>41</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271</v>
      </c>
      <c r="AT179" s="239" t="s">
        <v>266</v>
      </c>
      <c r="AU179" s="239" t="s">
        <v>85</v>
      </c>
      <c r="AY179" s="18" t="s">
        <v>264</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271</v>
      </c>
      <c r="BM179" s="239" t="s">
        <v>461</v>
      </c>
    </row>
    <row r="180" s="12" customFormat="1" ht="22.8" customHeight="1">
      <c r="A180" s="12"/>
      <c r="B180" s="212"/>
      <c r="C180" s="213"/>
      <c r="D180" s="214" t="s">
        <v>75</v>
      </c>
      <c r="E180" s="226" t="s">
        <v>2050</v>
      </c>
      <c r="F180" s="226" t="s">
        <v>2426</v>
      </c>
      <c r="G180" s="213"/>
      <c r="H180" s="213"/>
      <c r="I180" s="216"/>
      <c r="J180" s="227">
        <f>BK180</f>
        <v>0</v>
      </c>
      <c r="K180" s="213"/>
      <c r="L180" s="218"/>
      <c r="M180" s="219"/>
      <c r="N180" s="220"/>
      <c r="O180" s="220"/>
      <c r="P180" s="221">
        <f>P181</f>
        <v>0</v>
      </c>
      <c r="Q180" s="220"/>
      <c r="R180" s="221">
        <f>R181</f>
        <v>0</v>
      </c>
      <c r="S180" s="220"/>
      <c r="T180" s="222">
        <f>T181</f>
        <v>0</v>
      </c>
      <c r="U180" s="12"/>
      <c r="V180" s="12"/>
      <c r="W180" s="12"/>
      <c r="X180" s="12"/>
      <c r="Y180" s="12"/>
      <c r="Z180" s="12"/>
      <c r="AA180" s="12"/>
      <c r="AB180" s="12"/>
      <c r="AC180" s="12"/>
      <c r="AD180" s="12"/>
      <c r="AE180" s="12"/>
      <c r="AR180" s="223" t="s">
        <v>83</v>
      </c>
      <c r="AT180" s="224" t="s">
        <v>75</v>
      </c>
      <c r="AU180" s="224" t="s">
        <v>83</v>
      </c>
      <c r="AY180" s="223" t="s">
        <v>264</v>
      </c>
      <c r="BK180" s="225">
        <f>BK181</f>
        <v>0</v>
      </c>
    </row>
    <row r="181" s="2" customFormat="1" ht="16.5" customHeight="1">
      <c r="A181" s="39"/>
      <c r="B181" s="40"/>
      <c r="C181" s="228" t="s">
        <v>377</v>
      </c>
      <c r="D181" s="228" t="s">
        <v>266</v>
      </c>
      <c r="E181" s="229" t="s">
        <v>377</v>
      </c>
      <c r="F181" s="230" t="s">
        <v>2427</v>
      </c>
      <c r="G181" s="231" t="s">
        <v>453</v>
      </c>
      <c r="H181" s="232">
        <v>10</v>
      </c>
      <c r="I181" s="233"/>
      <c r="J181" s="234">
        <f>ROUND(I181*H181,2)</f>
        <v>0</v>
      </c>
      <c r="K181" s="230" t="s">
        <v>1</v>
      </c>
      <c r="L181" s="45"/>
      <c r="M181" s="235" t="s">
        <v>1</v>
      </c>
      <c r="N181" s="236" t="s">
        <v>41</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271</v>
      </c>
      <c r="AT181" s="239" t="s">
        <v>266</v>
      </c>
      <c r="AU181" s="239" t="s">
        <v>85</v>
      </c>
      <c r="AY181" s="18" t="s">
        <v>264</v>
      </c>
      <c r="BE181" s="240">
        <f>IF(N181="základní",J181,0)</f>
        <v>0</v>
      </c>
      <c r="BF181" s="240">
        <f>IF(N181="snížená",J181,0)</f>
        <v>0</v>
      </c>
      <c r="BG181" s="240">
        <f>IF(N181="zákl. přenesená",J181,0)</f>
        <v>0</v>
      </c>
      <c r="BH181" s="240">
        <f>IF(N181="sníž. přenesená",J181,0)</f>
        <v>0</v>
      </c>
      <c r="BI181" s="240">
        <f>IF(N181="nulová",J181,0)</f>
        <v>0</v>
      </c>
      <c r="BJ181" s="18" t="s">
        <v>83</v>
      </c>
      <c r="BK181" s="240">
        <f>ROUND(I181*H181,2)</f>
        <v>0</v>
      </c>
      <c r="BL181" s="18" t="s">
        <v>271</v>
      </c>
      <c r="BM181" s="239" t="s">
        <v>470</v>
      </c>
    </row>
    <row r="182" s="12" customFormat="1" ht="22.8" customHeight="1">
      <c r="A182" s="12"/>
      <c r="B182" s="212"/>
      <c r="C182" s="213"/>
      <c r="D182" s="214" t="s">
        <v>75</v>
      </c>
      <c r="E182" s="226" t="s">
        <v>2060</v>
      </c>
      <c r="F182" s="226" t="s">
        <v>2428</v>
      </c>
      <c r="G182" s="213"/>
      <c r="H182" s="213"/>
      <c r="I182" s="216"/>
      <c r="J182" s="227">
        <f>BK182</f>
        <v>0</v>
      </c>
      <c r="K182" s="213"/>
      <c r="L182" s="218"/>
      <c r="M182" s="219"/>
      <c r="N182" s="220"/>
      <c r="O182" s="220"/>
      <c r="P182" s="221">
        <f>P183</f>
        <v>0</v>
      </c>
      <c r="Q182" s="220"/>
      <c r="R182" s="221">
        <f>R183</f>
        <v>0</v>
      </c>
      <c r="S182" s="220"/>
      <c r="T182" s="222">
        <f>T183</f>
        <v>0</v>
      </c>
      <c r="U182" s="12"/>
      <c r="V182" s="12"/>
      <c r="W182" s="12"/>
      <c r="X182" s="12"/>
      <c r="Y182" s="12"/>
      <c r="Z182" s="12"/>
      <c r="AA182" s="12"/>
      <c r="AB182" s="12"/>
      <c r="AC182" s="12"/>
      <c r="AD182" s="12"/>
      <c r="AE182" s="12"/>
      <c r="AR182" s="223" t="s">
        <v>83</v>
      </c>
      <c r="AT182" s="224" t="s">
        <v>75</v>
      </c>
      <c r="AU182" s="224" t="s">
        <v>83</v>
      </c>
      <c r="AY182" s="223" t="s">
        <v>264</v>
      </c>
      <c r="BK182" s="225">
        <f>BK183</f>
        <v>0</v>
      </c>
    </row>
    <row r="183" s="2" customFormat="1" ht="16.5" customHeight="1">
      <c r="A183" s="39"/>
      <c r="B183" s="40"/>
      <c r="C183" s="228" t="s">
        <v>7</v>
      </c>
      <c r="D183" s="228" t="s">
        <v>266</v>
      </c>
      <c r="E183" s="229" t="s">
        <v>7</v>
      </c>
      <c r="F183" s="230" t="s">
        <v>2429</v>
      </c>
      <c r="G183" s="231" t="s">
        <v>453</v>
      </c>
      <c r="H183" s="232">
        <v>15</v>
      </c>
      <c r="I183" s="233"/>
      <c r="J183" s="234">
        <f>ROUND(I183*H183,2)</f>
        <v>0</v>
      </c>
      <c r="K183" s="230" t="s">
        <v>1</v>
      </c>
      <c r="L183" s="45"/>
      <c r="M183" s="235" t="s">
        <v>1</v>
      </c>
      <c r="N183" s="236" t="s">
        <v>41</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271</v>
      </c>
      <c r="BM183" s="239" t="s">
        <v>479</v>
      </c>
    </row>
    <row r="184" s="12" customFormat="1" ht="22.8" customHeight="1">
      <c r="A184" s="12"/>
      <c r="B184" s="212"/>
      <c r="C184" s="213"/>
      <c r="D184" s="214" t="s">
        <v>75</v>
      </c>
      <c r="E184" s="226" t="s">
        <v>2070</v>
      </c>
      <c r="F184" s="226" t="s">
        <v>2227</v>
      </c>
      <c r="G184" s="213"/>
      <c r="H184" s="213"/>
      <c r="I184" s="216"/>
      <c r="J184" s="227">
        <f>BK184</f>
        <v>0</v>
      </c>
      <c r="K184" s="213"/>
      <c r="L184" s="218"/>
      <c r="M184" s="219"/>
      <c r="N184" s="220"/>
      <c r="O184" s="220"/>
      <c r="P184" s="221">
        <f>P185</f>
        <v>0</v>
      </c>
      <c r="Q184" s="220"/>
      <c r="R184" s="221">
        <f>R185</f>
        <v>0</v>
      </c>
      <c r="S184" s="220"/>
      <c r="T184" s="222">
        <f>T185</f>
        <v>0</v>
      </c>
      <c r="U184" s="12"/>
      <c r="V184" s="12"/>
      <c r="W184" s="12"/>
      <c r="X184" s="12"/>
      <c r="Y184" s="12"/>
      <c r="Z184" s="12"/>
      <c r="AA184" s="12"/>
      <c r="AB184" s="12"/>
      <c r="AC184" s="12"/>
      <c r="AD184" s="12"/>
      <c r="AE184" s="12"/>
      <c r="AR184" s="223" t="s">
        <v>83</v>
      </c>
      <c r="AT184" s="224" t="s">
        <v>75</v>
      </c>
      <c r="AU184" s="224" t="s">
        <v>83</v>
      </c>
      <c r="AY184" s="223" t="s">
        <v>264</v>
      </c>
      <c r="BK184" s="225">
        <f>BK185</f>
        <v>0</v>
      </c>
    </row>
    <row r="185" s="2" customFormat="1" ht="16.5" customHeight="1">
      <c r="A185" s="39"/>
      <c r="B185" s="40"/>
      <c r="C185" s="228" t="s">
        <v>386</v>
      </c>
      <c r="D185" s="228" t="s">
        <v>266</v>
      </c>
      <c r="E185" s="229" t="s">
        <v>386</v>
      </c>
      <c r="F185" s="230" t="s">
        <v>2430</v>
      </c>
      <c r="G185" s="231" t="s">
        <v>1051</v>
      </c>
      <c r="H185" s="232">
        <v>4</v>
      </c>
      <c r="I185" s="233"/>
      <c r="J185" s="234">
        <f>ROUND(I185*H185,2)</f>
        <v>0</v>
      </c>
      <c r="K185" s="230" t="s">
        <v>1</v>
      </c>
      <c r="L185" s="45"/>
      <c r="M185" s="235" t="s">
        <v>1</v>
      </c>
      <c r="N185" s="236" t="s">
        <v>41</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271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271</v>
      </c>
      <c r="BM185" s="239" t="s">
        <v>489</v>
      </c>
    </row>
    <row r="186" s="12" customFormat="1" ht="22.8" customHeight="1">
      <c r="A186" s="12"/>
      <c r="B186" s="212"/>
      <c r="C186" s="213"/>
      <c r="D186" s="214" t="s">
        <v>75</v>
      </c>
      <c r="E186" s="226" t="s">
        <v>2080</v>
      </c>
      <c r="F186" s="226" t="s">
        <v>2221</v>
      </c>
      <c r="G186" s="213"/>
      <c r="H186" s="213"/>
      <c r="I186" s="216"/>
      <c r="J186" s="227">
        <f>BK186</f>
        <v>0</v>
      </c>
      <c r="K186" s="213"/>
      <c r="L186" s="218"/>
      <c r="M186" s="219"/>
      <c r="N186" s="220"/>
      <c r="O186" s="220"/>
      <c r="P186" s="221">
        <v>0</v>
      </c>
      <c r="Q186" s="220"/>
      <c r="R186" s="221">
        <v>0</v>
      </c>
      <c r="S186" s="220"/>
      <c r="T186" s="222">
        <v>0</v>
      </c>
      <c r="U186" s="12"/>
      <c r="V186" s="12"/>
      <c r="W186" s="12"/>
      <c r="X186" s="12"/>
      <c r="Y186" s="12"/>
      <c r="Z186" s="12"/>
      <c r="AA186" s="12"/>
      <c r="AB186" s="12"/>
      <c r="AC186" s="12"/>
      <c r="AD186" s="12"/>
      <c r="AE186" s="12"/>
      <c r="AR186" s="223" t="s">
        <v>83</v>
      </c>
      <c r="AT186" s="224" t="s">
        <v>75</v>
      </c>
      <c r="AU186" s="224" t="s">
        <v>83</v>
      </c>
      <c r="AY186" s="223" t="s">
        <v>264</v>
      </c>
      <c r="BK186" s="225">
        <v>0</v>
      </c>
    </row>
    <row r="187" s="12" customFormat="1" ht="22.8" customHeight="1">
      <c r="A187" s="12"/>
      <c r="B187" s="212"/>
      <c r="C187" s="213"/>
      <c r="D187" s="214" t="s">
        <v>75</v>
      </c>
      <c r="E187" s="226" t="s">
        <v>2084</v>
      </c>
      <c r="F187" s="226" t="s">
        <v>2222</v>
      </c>
      <c r="G187" s="213"/>
      <c r="H187" s="213"/>
      <c r="I187" s="216"/>
      <c r="J187" s="227">
        <f>BK187</f>
        <v>0</v>
      </c>
      <c r="K187" s="213"/>
      <c r="L187" s="218"/>
      <c r="M187" s="219"/>
      <c r="N187" s="220"/>
      <c r="O187" s="220"/>
      <c r="P187" s="221">
        <f>P188</f>
        <v>0</v>
      </c>
      <c r="Q187" s="220"/>
      <c r="R187" s="221">
        <f>R188</f>
        <v>0</v>
      </c>
      <c r="S187" s="220"/>
      <c r="T187" s="222">
        <f>T188</f>
        <v>0</v>
      </c>
      <c r="U187" s="12"/>
      <c r="V187" s="12"/>
      <c r="W187" s="12"/>
      <c r="X187" s="12"/>
      <c r="Y187" s="12"/>
      <c r="Z187" s="12"/>
      <c r="AA187" s="12"/>
      <c r="AB187" s="12"/>
      <c r="AC187" s="12"/>
      <c r="AD187" s="12"/>
      <c r="AE187" s="12"/>
      <c r="AR187" s="223" t="s">
        <v>83</v>
      </c>
      <c r="AT187" s="224" t="s">
        <v>75</v>
      </c>
      <c r="AU187" s="224" t="s">
        <v>83</v>
      </c>
      <c r="AY187" s="223" t="s">
        <v>264</v>
      </c>
      <c r="BK187" s="225">
        <f>BK188</f>
        <v>0</v>
      </c>
    </row>
    <row r="188" s="2" customFormat="1" ht="16.5" customHeight="1">
      <c r="A188" s="39"/>
      <c r="B188" s="40"/>
      <c r="C188" s="228" t="s">
        <v>391</v>
      </c>
      <c r="D188" s="228" t="s">
        <v>266</v>
      </c>
      <c r="E188" s="229" t="s">
        <v>391</v>
      </c>
      <c r="F188" s="230" t="s">
        <v>2223</v>
      </c>
      <c r="G188" s="231" t="s">
        <v>1051</v>
      </c>
      <c r="H188" s="232">
        <v>4</v>
      </c>
      <c r="I188" s="233"/>
      <c r="J188" s="234">
        <f>ROUND(I188*H188,2)</f>
        <v>0</v>
      </c>
      <c r="K188" s="230" t="s">
        <v>1</v>
      </c>
      <c r="L188" s="45"/>
      <c r="M188" s="235" t="s">
        <v>1</v>
      </c>
      <c r="N188" s="236" t="s">
        <v>41</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271</v>
      </c>
      <c r="AT188" s="239" t="s">
        <v>266</v>
      </c>
      <c r="AU188" s="239" t="s">
        <v>85</v>
      </c>
      <c r="AY188" s="18" t="s">
        <v>264</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271</v>
      </c>
      <c r="BM188" s="239" t="s">
        <v>498</v>
      </c>
    </row>
    <row r="189" s="12" customFormat="1" ht="22.8" customHeight="1">
      <c r="A189" s="12"/>
      <c r="B189" s="212"/>
      <c r="C189" s="213"/>
      <c r="D189" s="214" t="s">
        <v>75</v>
      </c>
      <c r="E189" s="226" t="s">
        <v>2088</v>
      </c>
      <c r="F189" s="226" t="s">
        <v>2224</v>
      </c>
      <c r="G189" s="213"/>
      <c r="H189" s="213"/>
      <c r="I189" s="216"/>
      <c r="J189" s="227">
        <f>BK189</f>
        <v>0</v>
      </c>
      <c r="K189" s="213"/>
      <c r="L189" s="218"/>
      <c r="M189" s="219"/>
      <c r="N189" s="220"/>
      <c r="O189" s="220"/>
      <c r="P189" s="221">
        <v>0</v>
      </c>
      <c r="Q189" s="220"/>
      <c r="R189" s="221">
        <v>0</v>
      </c>
      <c r="S189" s="220"/>
      <c r="T189" s="222">
        <v>0</v>
      </c>
      <c r="U189" s="12"/>
      <c r="V189" s="12"/>
      <c r="W189" s="12"/>
      <c r="X189" s="12"/>
      <c r="Y189" s="12"/>
      <c r="Z189" s="12"/>
      <c r="AA189" s="12"/>
      <c r="AB189" s="12"/>
      <c r="AC189" s="12"/>
      <c r="AD189" s="12"/>
      <c r="AE189" s="12"/>
      <c r="AR189" s="223" t="s">
        <v>83</v>
      </c>
      <c r="AT189" s="224" t="s">
        <v>75</v>
      </c>
      <c r="AU189" s="224" t="s">
        <v>83</v>
      </c>
      <c r="AY189" s="223" t="s">
        <v>264</v>
      </c>
      <c r="BK189" s="225">
        <v>0</v>
      </c>
    </row>
    <row r="190" s="12" customFormat="1" ht="22.8" customHeight="1">
      <c r="A190" s="12"/>
      <c r="B190" s="212"/>
      <c r="C190" s="213"/>
      <c r="D190" s="214" t="s">
        <v>75</v>
      </c>
      <c r="E190" s="226" t="s">
        <v>2092</v>
      </c>
      <c r="F190" s="226" t="s">
        <v>2431</v>
      </c>
      <c r="G190" s="213"/>
      <c r="H190" s="213"/>
      <c r="I190" s="216"/>
      <c r="J190" s="227">
        <f>BK190</f>
        <v>0</v>
      </c>
      <c r="K190" s="213"/>
      <c r="L190" s="218"/>
      <c r="M190" s="219"/>
      <c r="N190" s="220"/>
      <c r="O190" s="220"/>
      <c r="P190" s="221">
        <f>SUM(P191:P192)</f>
        <v>0</v>
      </c>
      <c r="Q190" s="220"/>
      <c r="R190" s="221">
        <f>SUM(R191:R192)</f>
        <v>0</v>
      </c>
      <c r="S190" s="220"/>
      <c r="T190" s="222">
        <f>SUM(T191:T192)</f>
        <v>0</v>
      </c>
      <c r="U190" s="12"/>
      <c r="V190" s="12"/>
      <c r="W190" s="12"/>
      <c r="X190" s="12"/>
      <c r="Y190" s="12"/>
      <c r="Z190" s="12"/>
      <c r="AA190" s="12"/>
      <c r="AB190" s="12"/>
      <c r="AC190" s="12"/>
      <c r="AD190" s="12"/>
      <c r="AE190" s="12"/>
      <c r="AR190" s="223" t="s">
        <v>83</v>
      </c>
      <c r="AT190" s="224" t="s">
        <v>75</v>
      </c>
      <c r="AU190" s="224" t="s">
        <v>83</v>
      </c>
      <c r="AY190" s="223" t="s">
        <v>264</v>
      </c>
      <c r="BK190" s="225">
        <f>SUM(BK191:BK192)</f>
        <v>0</v>
      </c>
    </row>
    <row r="191" s="2" customFormat="1" ht="16.5" customHeight="1">
      <c r="A191" s="39"/>
      <c r="B191" s="40"/>
      <c r="C191" s="228" t="s">
        <v>395</v>
      </c>
      <c r="D191" s="228" t="s">
        <v>266</v>
      </c>
      <c r="E191" s="229" t="s">
        <v>395</v>
      </c>
      <c r="F191" s="230" t="s">
        <v>2226</v>
      </c>
      <c r="G191" s="231" t="s">
        <v>453</v>
      </c>
      <c r="H191" s="232">
        <v>18</v>
      </c>
      <c r="I191" s="233"/>
      <c r="J191" s="234">
        <f>ROUND(I191*H191,2)</f>
        <v>0</v>
      </c>
      <c r="K191" s="230" t="s">
        <v>1</v>
      </c>
      <c r="L191" s="45"/>
      <c r="M191" s="235" t="s">
        <v>1</v>
      </c>
      <c r="N191" s="236" t="s">
        <v>41</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271</v>
      </c>
      <c r="AT191" s="239" t="s">
        <v>266</v>
      </c>
      <c r="AU191" s="239" t="s">
        <v>85</v>
      </c>
      <c r="AY191" s="18" t="s">
        <v>264</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271</v>
      </c>
      <c r="BM191" s="239" t="s">
        <v>509</v>
      </c>
    </row>
    <row r="192" s="2" customFormat="1" ht="16.5" customHeight="1">
      <c r="A192" s="39"/>
      <c r="B192" s="40"/>
      <c r="C192" s="228" t="s">
        <v>401</v>
      </c>
      <c r="D192" s="228" t="s">
        <v>266</v>
      </c>
      <c r="E192" s="229" t="s">
        <v>401</v>
      </c>
      <c r="F192" s="230" t="s">
        <v>2290</v>
      </c>
      <c r="G192" s="231" t="s">
        <v>1051</v>
      </c>
      <c r="H192" s="232">
        <v>1</v>
      </c>
      <c r="I192" s="233"/>
      <c r="J192" s="234">
        <f>ROUND(I192*H192,2)</f>
        <v>0</v>
      </c>
      <c r="K192" s="230" t="s">
        <v>1</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271</v>
      </c>
      <c r="BM192" s="239" t="s">
        <v>519</v>
      </c>
    </row>
    <row r="193" s="12" customFormat="1" ht="25.92" customHeight="1">
      <c r="A193" s="12"/>
      <c r="B193" s="212"/>
      <c r="C193" s="213"/>
      <c r="D193" s="214" t="s">
        <v>75</v>
      </c>
      <c r="E193" s="215" t="s">
        <v>2096</v>
      </c>
      <c r="F193" s="215" t="s">
        <v>2300</v>
      </c>
      <c r="G193" s="213"/>
      <c r="H193" s="213"/>
      <c r="I193" s="216"/>
      <c r="J193" s="217">
        <f>BK193</f>
        <v>0</v>
      </c>
      <c r="K193" s="213"/>
      <c r="L193" s="218"/>
      <c r="M193" s="219"/>
      <c r="N193" s="220"/>
      <c r="O193" s="220"/>
      <c r="P193" s="221">
        <f>P194+P202+P204+P206+P207</f>
        <v>0</v>
      </c>
      <c r="Q193" s="220"/>
      <c r="R193" s="221">
        <f>R194+R202+R204+R206+R207</f>
        <v>0</v>
      </c>
      <c r="S193" s="220"/>
      <c r="T193" s="222">
        <f>T194+T202+T204+T206+T207</f>
        <v>0</v>
      </c>
      <c r="U193" s="12"/>
      <c r="V193" s="12"/>
      <c r="W193" s="12"/>
      <c r="X193" s="12"/>
      <c r="Y193" s="12"/>
      <c r="Z193" s="12"/>
      <c r="AA193" s="12"/>
      <c r="AB193" s="12"/>
      <c r="AC193" s="12"/>
      <c r="AD193" s="12"/>
      <c r="AE193" s="12"/>
      <c r="AR193" s="223" t="s">
        <v>83</v>
      </c>
      <c r="AT193" s="224" t="s">
        <v>75</v>
      </c>
      <c r="AU193" s="224" t="s">
        <v>76</v>
      </c>
      <c r="AY193" s="223" t="s">
        <v>264</v>
      </c>
      <c r="BK193" s="225">
        <f>BK194+BK202+BK204+BK206+BK207</f>
        <v>0</v>
      </c>
    </row>
    <row r="194" s="12" customFormat="1" ht="22.8" customHeight="1">
      <c r="A194" s="12"/>
      <c r="B194" s="212"/>
      <c r="C194" s="213"/>
      <c r="D194" s="214" t="s">
        <v>75</v>
      </c>
      <c r="E194" s="226" t="s">
        <v>2098</v>
      </c>
      <c r="F194" s="226" t="s">
        <v>2303</v>
      </c>
      <c r="G194" s="213"/>
      <c r="H194" s="213"/>
      <c r="I194" s="216"/>
      <c r="J194" s="227">
        <f>BK194</f>
        <v>0</v>
      </c>
      <c r="K194" s="213"/>
      <c r="L194" s="218"/>
      <c r="M194" s="219"/>
      <c r="N194" s="220"/>
      <c r="O194" s="220"/>
      <c r="P194" s="221">
        <f>SUM(P195:P201)</f>
        <v>0</v>
      </c>
      <c r="Q194" s="220"/>
      <c r="R194" s="221">
        <f>SUM(R195:R201)</f>
        <v>0</v>
      </c>
      <c r="S194" s="220"/>
      <c r="T194" s="222">
        <f>SUM(T195:T201)</f>
        <v>0</v>
      </c>
      <c r="U194" s="12"/>
      <c r="V194" s="12"/>
      <c r="W194" s="12"/>
      <c r="X194" s="12"/>
      <c r="Y194" s="12"/>
      <c r="Z194" s="12"/>
      <c r="AA194" s="12"/>
      <c r="AB194" s="12"/>
      <c r="AC194" s="12"/>
      <c r="AD194" s="12"/>
      <c r="AE194" s="12"/>
      <c r="AR194" s="223" t="s">
        <v>83</v>
      </c>
      <c r="AT194" s="224" t="s">
        <v>75</v>
      </c>
      <c r="AU194" s="224" t="s">
        <v>83</v>
      </c>
      <c r="AY194" s="223" t="s">
        <v>264</v>
      </c>
      <c r="BK194" s="225">
        <f>SUM(BK195:BK201)</f>
        <v>0</v>
      </c>
    </row>
    <row r="195" s="2" customFormat="1" ht="16.5" customHeight="1">
      <c r="A195" s="39"/>
      <c r="B195" s="40"/>
      <c r="C195" s="228" t="s">
        <v>407</v>
      </c>
      <c r="D195" s="228" t="s">
        <v>266</v>
      </c>
      <c r="E195" s="229" t="s">
        <v>407</v>
      </c>
      <c r="F195" s="230" t="s">
        <v>2432</v>
      </c>
      <c r="G195" s="231" t="s">
        <v>1051</v>
      </c>
      <c r="H195" s="232">
        <v>1</v>
      </c>
      <c r="I195" s="233"/>
      <c r="J195" s="234">
        <f>ROUND(I195*H195,2)</f>
        <v>0</v>
      </c>
      <c r="K195" s="230" t="s">
        <v>1</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271</v>
      </c>
      <c r="BM195" s="239" t="s">
        <v>527</v>
      </c>
    </row>
    <row r="196" s="2" customFormat="1" ht="16.5" customHeight="1">
      <c r="A196" s="39"/>
      <c r="B196" s="40"/>
      <c r="C196" s="228" t="s">
        <v>412</v>
      </c>
      <c r="D196" s="228" t="s">
        <v>266</v>
      </c>
      <c r="E196" s="229" t="s">
        <v>412</v>
      </c>
      <c r="F196" s="230" t="s">
        <v>2433</v>
      </c>
      <c r="G196" s="231" t="s">
        <v>269</v>
      </c>
      <c r="H196" s="232">
        <v>3</v>
      </c>
      <c r="I196" s="233"/>
      <c r="J196" s="234">
        <f>ROUND(I196*H196,2)</f>
        <v>0</v>
      </c>
      <c r="K196" s="230" t="s">
        <v>1</v>
      </c>
      <c r="L196" s="45"/>
      <c r="M196" s="235" t="s">
        <v>1</v>
      </c>
      <c r="N196" s="236" t="s">
        <v>41</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271</v>
      </c>
      <c r="AT196" s="239" t="s">
        <v>266</v>
      </c>
      <c r="AU196" s="239" t="s">
        <v>85</v>
      </c>
      <c r="AY196" s="18" t="s">
        <v>264</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271</v>
      </c>
      <c r="BM196" s="239" t="s">
        <v>538</v>
      </c>
    </row>
    <row r="197" s="2" customFormat="1" ht="16.5" customHeight="1">
      <c r="A197" s="39"/>
      <c r="B197" s="40"/>
      <c r="C197" s="228" t="s">
        <v>417</v>
      </c>
      <c r="D197" s="228" t="s">
        <v>266</v>
      </c>
      <c r="E197" s="229" t="s">
        <v>417</v>
      </c>
      <c r="F197" s="230" t="s">
        <v>2434</v>
      </c>
      <c r="G197" s="231" t="s">
        <v>269</v>
      </c>
      <c r="H197" s="232">
        <v>24</v>
      </c>
      <c r="I197" s="233"/>
      <c r="J197" s="234">
        <f>ROUND(I197*H197,2)</f>
        <v>0</v>
      </c>
      <c r="K197" s="230" t="s">
        <v>1</v>
      </c>
      <c r="L197" s="45"/>
      <c r="M197" s="235" t="s">
        <v>1</v>
      </c>
      <c r="N197" s="236" t="s">
        <v>41</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271</v>
      </c>
      <c r="BM197" s="239" t="s">
        <v>546</v>
      </c>
    </row>
    <row r="198" s="2" customFormat="1" ht="16.5" customHeight="1">
      <c r="A198" s="39"/>
      <c r="B198" s="40"/>
      <c r="C198" s="228" t="s">
        <v>422</v>
      </c>
      <c r="D198" s="228" t="s">
        <v>266</v>
      </c>
      <c r="E198" s="229" t="s">
        <v>422</v>
      </c>
      <c r="F198" s="230" t="s">
        <v>2435</v>
      </c>
      <c r="G198" s="231" t="s">
        <v>269</v>
      </c>
      <c r="H198" s="232">
        <v>18</v>
      </c>
      <c r="I198" s="233"/>
      <c r="J198" s="234">
        <f>ROUND(I198*H198,2)</f>
        <v>0</v>
      </c>
      <c r="K198" s="230" t="s">
        <v>1</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271</v>
      </c>
      <c r="BM198" s="239" t="s">
        <v>556</v>
      </c>
    </row>
    <row r="199" s="2" customFormat="1" ht="16.5" customHeight="1">
      <c r="A199" s="39"/>
      <c r="B199" s="40"/>
      <c r="C199" s="228" t="s">
        <v>426</v>
      </c>
      <c r="D199" s="228" t="s">
        <v>266</v>
      </c>
      <c r="E199" s="229" t="s">
        <v>426</v>
      </c>
      <c r="F199" s="230" t="s">
        <v>2305</v>
      </c>
      <c r="G199" s="231" t="s">
        <v>269</v>
      </c>
      <c r="H199" s="232">
        <v>16</v>
      </c>
      <c r="I199" s="233"/>
      <c r="J199" s="234">
        <f>ROUND(I199*H199,2)</f>
        <v>0</v>
      </c>
      <c r="K199" s="230" t="s">
        <v>1</v>
      </c>
      <c r="L199" s="45"/>
      <c r="M199" s="235" t="s">
        <v>1</v>
      </c>
      <c r="N199" s="236" t="s">
        <v>41</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271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83</v>
      </c>
      <c r="BK199" s="240">
        <f>ROUND(I199*H199,2)</f>
        <v>0</v>
      </c>
      <c r="BL199" s="18" t="s">
        <v>271</v>
      </c>
      <c r="BM199" s="239" t="s">
        <v>564</v>
      </c>
    </row>
    <row r="200" s="2" customFormat="1" ht="16.5" customHeight="1">
      <c r="A200" s="39"/>
      <c r="B200" s="40"/>
      <c r="C200" s="228" t="s">
        <v>430</v>
      </c>
      <c r="D200" s="228" t="s">
        <v>266</v>
      </c>
      <c r="E200" s="229" t="s">
        <v>430</v>
      </c>
      <c r="F200" s="230" t="s">
        <v>2306</v>
      </c>
      <c r="G200" s="231" t="s">
        <v>269</v>
      </c>
      <c r="H200" s="232">
        <v>4</v>
      </c>
      <c r="I200" s="233"/>
      <c r="J200" s="234">
        <f>ROUND(I200*H200,2)</f>
        <v>0</v>
      </c>
      <c r="K200" s="230" t="s">
        <v>1</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271</v>
      </c>
      <c r="BM200" s="239" t="s">
        <v>575</v>
      </c>
    </row>
    <row r="201" s="2" customFormat="1" ht="16.5" customHeight="1">
      <c r="A201" s="39"/>
      <c r="B201" s="40"/>
      <c r="C201" s="228" t="s">
        <v>434</v>
      </c>
      <c r="D201" s="228" t="s">
        <v>266</v>
      </c>
      <c r="E201" s="229" t="s">
        <v>434</v>
      </c>
      <c r="F201" s="230" t="s">
        <v>2304</v>
      </c>
      <c r="G201" s="231" t="s">
        <v>269</v>
      </c>
      <c r="H201" s="232">
        <v>2</v>
      </c>
      <c r="I201" s="233"/>
      <c r="J201" s="234">
        <f>ROUND(I201*H201,2)</f>
        <v>0</v>
      </c>
      <c r="K201" s="230" t="s">
        <v>1</v>
      </c>
      <c r="L201" s="45"/>
      <c r="M201" s="235" t="s">
        <v>1</v>
      </c>
      <c r="N201" s="236" t="s">
        <v>41</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271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271</v>
      </c>
      <c r="BM201" s="239" t="s">
        <v>585</v>
      </c>
    </row>
    <row r="202" s="12" customFormat="1" ht="22.8" customHeight="1">
      <c r="A202" s="12"/>
      <c r="B202" s="212"/>
      <c r="C202" s="213"/>
      <c r="D202" s="214" t="s">
        <v>75</v>
      </c>
      <c r="E202" s="226" t="s">
        <v>2100</v>
      </c>
      <c r="F202" s="226" t="s">
        <v>2308</v>
      </c>
      <c r="G202" s="213"/>
      <c r="H202" s="213"/>
      <c r="I202" s="216"/>
      <c r="J202" s="227">
        <f>BK202</f>
        <v>0</v>
      </c>
      <c r="K202" s="213"/>
      <c r="L202" s="218"/>
      <c r="M202" s="219"/>
      <c r="N202" s="220"/>
      <c r="O202" s="220"/>
      <c r="P202" s="221">
        <f>P203</f>
        <v>0</v>
      </c>
      <c r="Q202" s="220"/>
      <c r="R202" s="221">
        <f>R203</f>
        <v>0</v>
      </c>
      <c r="S202" s="220"/>
      <c r="T202" s="222">
        <f>T203</f>
        <v>0</v>
      </c>
      <c r="U202" s="12"/>
      <c r="V202" s="12"/>
      <c r="W202" s="12"/>
      <c r="X202" s="12"/>
      <c r="Y202" s="12"/>
      <c r="Z202" s="12"/>
      <c r="AA202" s="12"/>
      <c r="AB202" s="12"/>
      <c r="AC202" s="12"/>
      <c r="AD202" s="12"/>
      <c r="AE202" s="12"/>
      <c r="AR202" s="223" t="s">
        <v>83</v>
      </c>
      <c r="AT202" s="224" t="s">
        <v>75</v>
      </c>
      <c r="AU202" s="224" t="s">
        <v>83</v>
      </c>
      <c r="AY202" s="223" t="s">
        <v>264</v>
      </c>
      <c r="BK202" s="225">
        <f>BK203</f>
        <v>0</v>
      </c>
    </row>
    <row r="203" s="2" customFormat="1" ht="16.5" customHeight="1">
      <c r="A203" s="39"/>
      <c r="B203" s="40"/>
      <c r="C203" s="228" t="s">
        <v>438</v>
      </c>
      <c r="D203" s="228" t="s">
        <v>266</v>
      </c>
      <c r="E203" s="229" t="s">
        <v>438</v>
      </c>
      <c r="F203" s="230" t="s">
        <v>2309</v>
      </c>
      <c r="G203" s="231" t="s">
        <v>269</v>
      </c>
      <c r="H203" s="232">
        <v>6</v>
      </c>
      <c r="I203" s="233"/>
      <c r="J203" s="234">
        <f>ROUND(I203*H203,2)</f>
        <v>0</v>
      </c>
      <c r="K203" s="230" t="s">
        <v>1</v>
      </c>
      <c r="L203" s="45"/>
      <c r="M203" s="235" t="s">
        <v>1</v>
      </c>
      <c r="N203" s="236" t="s">
        <v>41</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271</v>
      </c>
      <c r="AT203" s="239" t="s">
        <v>266</v>
      </c>
      <c r="AU203" s="239" t="s">
        <v>85</v>
      </c>
      <c r="AY203" s="18" t="s">
        <v>264</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271</v>
      </c>
      <c r="BM203" s="239" t="s">
        <v>593</v>
      </c>
    </row>
    <row r="204" s="12" customFormat="1" ht="22.8" customHeight="1">
      <c r="A204" s="12"/>
      <c r="B204" s="212"/>
      <c r="C204" s="213"/>
      <c r="D204" s="214" t="s">
        <v>75</v>
      </c>
      <c r="E204" s="226" t="s">
        <v>2104</v>
      </c>
      <c r="F204" s="226" t="s">
        <v>2311</v>
      </c>
      <c r="G204" s="213"/>
      <c r="H204" s="213"/>
      <c r="I204" s="216"/>
      <c r="J204" s="227">
        <f>BK204</f>
        <v>0</v>
      </c>
      <c r="K204" s="213"/>
      <c r="L204" s="218"/>
      <c r="M204" s="219"/>
      <c r="N204" s="220"/>
      <c r="O204" s="220"/>
      <c r="P204" s="221">
        <f>P205</f>
        <v>0</v>
      </c>
      <c r="Q204" s="220"/>
      <c r="R204" s="221">
        <f>R205</f>
        <v>0</v>
      </c>
      <c r="S204" s="220"/>
      <c r="T204" s="222">
        <f>T205</f>
        <v>0</v>
      </c>
      <c r="U204" s="12"/>
      <c r="V204" s="12"/>
      <c r="W204" s="12"/>
      <c r="X204" s="12"/>
      <c r="Y204" s="12"/>
      <c r="Z204" s="12"/>
      <c r="AA204" s="12"/>
      <c r="AB204" s="12"/>
      <c r="AC204" s="12"/>
      <c r="AD204" s="12"/>
      <c r="AE204" s="12"/>
      <c r="AR204" s="223" t="s">
        <v>83</v>
      </c>
      <c r="AT204" s="224" t="s">
        <v>75</v>
      </c>
      <c r="AU204" s="224" t="s">
        <v>83</v>
      </c>
      <c r="AY204" s="223" t="s">
        <v>264</v>
      </c>
      <c r="BK204" s="225">
        <f>BK205</f>
        <v>0</v>
      </c>
    </row>
    <row r="205" s="2" customFormat="1" ht="16.5" customHeight="1">
      <c r="A205" s="39"/>
      <c r="B205" s="40"/>
      <c r="C205" s="228" t="s">
        <v>442</v>
      </c>
      <c r="D205" s="228" t="s">
        <v>266</v>
      </c>
      <c r="E205" s="229" t="s">
        <v>442</v>
      </c>
      <c r="F205" s="230" t="s">
        <v>2312</v>
      </c>
      <c r="G205" s="231" t="s">
        <v>269</v>
      </c>
      <c r="H205" s="232">
        <v>24</v>
      </c>
      <c r="I205" s="233"/>
      <c r="J205" s="234">
        <f>ROUND(I205*H205,2)</f>
        <v>0</v>
      </c>
      <c r="K205" s="230" t="s">
        <v>1</v>
      </c>
      <c r="L205" s="45"/>
      <c r="M205" s="235" t="s">
        <v>1</v>
      </c>
      <c r="N205" s="236" t="s">
        <v>41</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271</v>
      </c>
      <c r="AT205" s="239" t="s">
        <v>266</v>
      </c>
      <c r="AU205" s="239" t="s">
        <v>85</v>
      </c>
      <c r="AY205" s="18" t="s">
        <v>264</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271</v>
      </c>
      <c r="BM205" s="239" t="s">
        <v>601</v>
      </c>
    </row>
    <row r="206" s="12" customFormat="1" ht="22.8" customHeight="1">
      <c r="A206" s="12"/>
      <c r="B206" s="212"/>
      <c r="C206" s="213"/>
      <c r="D206" s="214" t="s">
        <v>75</v>
      </c>
      <c r="E206" s="226" t="s">
        <v>2142</v>
      </c>
      <c r="F206" s="226" t="s">
        <v>2314</v>
      </c>
      <c r="G206" s="213"/>
      <c r="H206" s="213"/>
      <c r="I206" s="216"/>
      <c r="J206" s="227">
        <f>BK206</f>
        <v>0</v>
      </c>
      <c r="K206" s="213"/>
      <c r="L206" s="218"/>
      <c r="M206" s="219"/>
      <c r="N206" s="220"/>
      <c r="O206" s="220"/>
      <c r="P206" s="221">
        <v>0</v>
      </c>
      <c r="Q206" s="220"/>
      <c r="R206" s="221">
        <v>0</v>
      </c>
      <c r="S206" s="220"/>
      <c r="T206" s="222">
        <v>0</v>
      </c>
      <c r="U206" s="12"/>
      <c r="V206" s="12"/>
      <c r="W206" s="12"/>
      <c r="X206" s="12"/>
      <c r="Y206" s="12"/>
      <c r="Z206" s="12"/>
      <c r="AA206" s="12"/>
      <c r="AB206" s="12"/>
      <c r="AC206" s="12"/>
      <c r="AD206" s="12"/>
      <c r="AE206" s="12"/>
      <c r="AR206" s="223" t="s">
        <v>83</v>
      </c>
      <c r="AT206" s="224" t="s">
        <v>75</v>
      </c>
      <c r="AU206" s="224" t="s">
        <v>83</v>
      </c>
      <c r="AY206" s="223" t="s">
        <v>264</v>
      </c>
      <c r="BK206" s="225">
        <v>0</v>
      </c>
    </row>
    <row r="207" s="12" customFormat="1" ht="22.8" customHeight="1">
      <c r="A207" s="12"/>
      <c r="B207" s="212"/>
      <c r="C207" s="213"/>
      <c r="D207" s="214" t="s">
        <v>75</v>
      </c>
      <c r="E207" s="226" t="s">
        <v>2143</v>
      </c>
      <c r="F207" s="226" t="s">
        <v>2436</v>
      </c>
      <c r="G207" s="213"/>
      <c r="H207" s="213"/>
      <c r="I207" s="216"/>
      <c r="J207" s="227">
        <f>BK207</f>
        <v>0</v>
      </c>
      <c r="K207" s="213"/>
      <c r="L207" s="218"/>
      <c r="M207" s="219"/>
      <c r="N207" s="220"/>
      <c r="O207" s="220"/>
      <c r="P207" s="221">
        <f>SUM(P208:P209)</f>
        <v>0</v>
      </c>
      <c r="Q207" s="220"/>
      <c r="R207" s="221">
        <f>SUM(R208:R209)</f>
        <v>0</v>
      </c>
      <c r="S207" s="220"/>
      <c r="T207" s="222">
        <f>SUM(T208:T209)</f>
        <v>0</v>
      </c>
      <c r="U207" s="12"/>
      <c r="V207" s="12"/>
      <c r="W207" s="12"/>
      <c r="X207" s="12"/>
      <c r="Y207" s="12"/>
      <c r="Z207" s="12"/>
      <c r="AA207" s="12"/>
      <c r="AB207" s="12"/>
      <c r="AC207" s="12"/>
      <c r="AD207" s="12"/>
      <c r="AE207" s="12"/>
      <c r="AR207" s="223" t="s">
        <v>83</v>
      </c>
      <c r="AT207" s="224" t="s">
        <v>75</v>
      </c>
      <c r="AU207" s="224" t="s">
        <v>83</v>
      </c>
      <c r="AY207" s="223" t="s">
        <v>264</v>
      </c>
      <c r="BK207" s="225">
        <f>SUM(BK208:BK209)</f>
        <v>0</v>
      </c>
    </row>
    <row r="208" s="2" customFormat="1" ht="16.5" customHeight="1">
      <c r="A208" s="39"/>
      <c r="B208" s="40"/>
      <c r="C208" s="228" t="s">
        <v>446</v>
      </c>
      <c r="D208" s="228" t="s">
        <v>266</v>
      </c>
      <c r="E208" s="229" t="s">
        <v>446</v>
      </c>
      <c r="F208" s="230" t="s">
        <v>2318</v>
      </c>
      <c r="G208" s="231" t="s">
        <v>269</v>
      </c>
      <c r="H208" s="232">
        <v>8</v>
      </c>
      <c r="I208" s="233"/>
      <c r="J208" s="234">
        <f>ROUND(I208*H208,2)</f>
        <v>0</v>
      </c>
      <c r="K208" s="230" t="s">
        <v>1</v>
      </c>
      <c r="L208" s="45"/>
      <c r="M208" s="235" t="s">
        <v>1</v>
      </c>
      <c r="N208" s="236" t="s">
        <v>41</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271</v>
      </c>
      <c r="AT208" s="239" t="s">
        <v>266</v>
      </c>
      <c r="AU208" s="239" t="s">
        <v>85</v>
      </c>
      <c r="AY208" s="18" t="s">
        <v>264</v>
      </c>
      <c r="BE208" s="240">
        <f>IF(N208="základní",J208,0)</f>
        <v>0</v>
      </c>
      <c r="BF208" s="240">
        <f>IF(N208="snížená",J208,0)</f>
        <v>0</v>
      </c>
      <c r="BG208" s="240">
        <f>IF(N208="zákl. přenesená",J208,0)</f>
        <v>0</v>
      </c>
      <c r="BH208" s="240">
        <f>IF(N208="sníž. přenesená",J208,0)</f>
        <v>0</v>
      </c>
      <c r="BI208" s="240">
        <f>IF(N208="nulová",J208,0)</f>
        <v>0</v>
      </c>
      <c r="BJ208" s="18" t="s">
        <v>83</v>
      </c>
      <c r="BK208" s="240">
        <f>ROUND(I208*H208,2)</f>
        <v>0</v>
      </c>
      <c r="BL208" s="18" t="s">
        <v>271</v>
      </c>
      <c r="BM208" s="239" t="s">
        <v>610</v>
      </c>
    </row>
    <row r="209" s="2" customFormat="1" ht="16.5" customHeight="1">
      <c r="A209" s="39"/>
      <c r="B209" s="40"/>
      <c r="C209" s="228" t="s">
        <v>450</v>
      </c>
      <c r="D209" s="228" t="s">
        <v>266</v>
      </c>
      <c r="E209" s="229" t="s">
        <v>450</v>
      </c>
      <c r="F209" s="230" t="s">
        <v>2437</v>
      </c>
      <c r="G209" s="231" t="s">
        <v>1051</v>
      </c>
      <c r="H209" s="232">
        <v>1</v>
      </c>
      <c r="I209" s="233"/>
      <c r="J209" s="234">
        <f>ROUND(I209*H209,2)</f>
        <v>0</v>
      </c>
      <c r="K209" s="230" t="s">
        <v>1</v>
      </c>
      <c r="L209" s="45"/>
      <c r="M209" s="235" t="s">
        <v>1</v>
      </c>
      <c r="N209" s="236" t="s">
        <v>41</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271</v>
      </c>
      <c r="AT209" s="239" t="s">
        <v>266</v>
      </c>
      <c r="AU209" s="239" t="s">
        <v>85</v>
      </c>
      <c r="AY209" s="18" t="s">
        <v>264</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271</v>
      </c>
      <c r="BM209" s="239" t="s">
        <v>618</v>
      </c>
    </row>
    <row r="210" s="12" customFormat="1" ht="25.92" customHeight="1">
      <c r="A210" s="12"/>
      <c r="B210" s="212"/>
      <c r="C210" s="213"/>
      <c r="D210" s="214" t="s">
        <v>75</v>
      </c>
      <c r="E210" s="215" t="s">
        <v>2168</v>
      </c>
      <c r="F210" s="215" t="s">
        <v>1400</v>
      </c>
      <c r="G210" s="213"/>
      <c r="H210" s="213"/>
      <c r="I210" s="216"/>
      <c r="J210" s="217">
        <f>BK210</f>
        <v>0</v>
      </c>
      <c r="K210" s="213"/>
      <c r="L210" s="218"/>
      <c r="M210" s="219"/>
      <c r="N210" s="220"/>
      <c r="O210" s="220"/>
      <c r="P210" s="221">
        <f>P211</f>
        <v>0</v>
      </c>
      <c r="Q210" s="220"/>
      <c r="R210" s="221">
        <f>R211</f>
        <v>0</v>
      </c>
      <c r="S210" s="220"/>
      <c r="T210" s="222">
        <f>T211</f>
        <v>0</v>
      </c>
      <c r="U210" s="12"/>
      <c r="V210" s="12"/>
      <c r="W210" s="12"/>
      <c r="X210" s="12"/>
      <c r="Y210" s="12"/>
      <c r="Z210" s="12"/>
      <c r="AA210" s="12"/>
      <c r="AB210" s="12"/>
      <c r="AC210" s="12"/>
      <c r="AD210" s="12"/>
      <c r="AE210" s="12"/>
      <c r="AR210" s="223" t="s">
        <v>271</v>
      </c>
      <c r="AT210" s="224" t="s">
        <v>75</v>
      </c>
      <c r="AU210" s="224" t="s">
        <v>76</v>
      </c>
      <c r="AY210" s="223" t="s">
        <v>264</v>
      </c>
      <c r="BK210" s="225">
        <f>BK211</f>
        <v>0</v>
      </c>
    </row>
    <row r="211" s="2" customFormat="1" ht="16.5" customHeight="1">
      <c r="A211" s="39"/>
      <c r="B211" s="40"/>
      <c r="C211" s="228" t="s">
        <v>456</v>
      </c>
      <c r="D211" s="228" t="s">
        <v>266</v>
      </c>
      <c r="E211" s="229" t="s">
        <v>2169</v>
      </c>
      <c r="F211" s="230" t="s">
        <v>2170</v>
      </c>
      <c r="G211" s="231" t="s">
        <v>420</v>
      </c>
      <c r="H211" s="232">
        <v>1</v>
      </c>
      <c r="I211" s="233"/>
      <c r="J211" s="234">
        <f>ROUND(I211*H211,2)</f>
        <v>0</v>
      </c>
      <c r="K211" s="230" t="s">
        <v>1</v>
      </c>
      <c r="L211" s="45"/>
      <c r="M211" s="307" t="s">
        <v>1</v>
      </c>
      <c r="N211" s="308" t="s">
        <v>41</v>
      </c>
      <c r="O211" s="309"/>
      <c r="P211" s="310">
        <f>O211*H211</f>
        <v>0</v>
      </c>
      <c r="Q211" s="310">
        <v>0</v>
      </c>
      <c r="R211" s="310">
        <f>Q211*H211</f>
        <v>0</v>
      </c>
      <c r="S211" s="310">
        <v>0</v>
      </c>
      <c r="T211" s="311">
        <f>S211*H211</f>
        <v>0</v>
      </c>
      <c r="U211" s="39"/>
      <c r="V211" s="39"/>
      <c r="W211" s="39"/>
      <c r="X211" s="39"/>
      <c r="Y211" s="39"/>
      <c r="Z211" s="39"/>
      <c r="AA211" s="39"/>
      <c r="AB211" s="39"/>
      <c r="AC211" s="39"/>
      <c r="AD211" s="39"/>
      <c r="AE211" s="39"/>
      <c r="AR211" s="239" t="s">
        <v>1385</v>
      </c>
      <c r="AT211" s="239" t="s">
        <v>266</v>
      </c>
      <c r="AU211" s="239" t="s">
        <v>83</v>
      </c>
      <c r="AY211" s="18" t="s">
        <v>264</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1385</v>
      </c>
      <c r="BM211" s="239" t="s">
        <v>2438</v>
      </c>
    </row>
    <row r="212" s="2" customFormat="1" ht="6.96" customHeight="1">
      <c r="A212" s="39"/>
      <c r="B212" s="67"/>
      <c r="C212" s="68"/>
      <c r="D212" s="68"/>
      <c r="E212" s="68"/>
      <c r="F212" s="68"/>
      <c r="G212" s="68"/>
      <c r="H212" s="68"/>
      <c r="I212" s="68"/>
      <c r="J212" s="68"/>
      <c r="K212" s="68"/>
      <c r="L212" s="45"/>
      <c r="M212" s="39"/>
      <c r="O212" s="39"/>
      <c r="P212" s="39"/>
      <c r="Q212" s="39"/>
      <c r="R212" s="39"/>
      <c r="S212" s="39"/>
      <c r="T212" s="39"/>
      <c r="U212" s="39"/>
      <c r="V212" s="39"/>
      <c r="W212" s="39"/>
      <c r="X212" s="39"/>
      <c r="Y212" s="39"/>
      <c r="Z212" s="39"/>
      <c r="AA212" s="39"/>
      <c r="AB212" s="39"/>
      <c r="AC212" s="39"/>
      <c r="AD212" s="39"/>
      <c r="AE212" s="39"/>
    </row>
  </sheetData>
  <sheetProtection sheet="1" autoFilter="0" formatColumns="0" formatRows="0" objects="1" scenarios="1" spinCount="100000" saltValue="wYuC+MqQFZz48Z4ChH7Yd1X2n8apVR6RFtAEU/H84O5hCrc/YWtjlWzbjIQqEArbN1mGTPPi9rzjIIIfFJ/MAg==" hashValue="Gk2zKtDM4/rz02Rw5ms8Ype3s0NjcNKWVg85/5RF4SSxA78whYmpHOws7mrpIDlNt8u6PYRaHFWELj/VZRR/5w==" algorithmName="SHA-512" password="E785"/>
  <autoFilter ref="C148:K211"/>
  <mergeCells count="15">
    <mergeCell ref="E7:H7"/>
    <mergeCell ref="E11:H11"/>
    <mergeCell ref="E9:H9"/>
    <mergeCell ref="E13:H13"/>
    <mergeCell ref="E22:H22"/>
    <mergeCell ref="E31:H31"/>
    <mergeCell ref="E85:H85"/>
    <mergeCell ref="E89:H89"/>
    <mergeCell ref="E87:H87"/>
    <mergeCell ref="E91:H91"/>
    <mergeCell ref="E135:H135"/>
    <mergeCell ref="E139:H139"/>
    <mergeCell ref="E137:H137"/>
    <mergeCell ref="E141:H14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1" customFormat="1" ht="12" customHeight="1">
      <c r="B8" s="21"/>
      <c r="D8" s="152" t="s">
        <v>210</v>
      </c>
      <c r="L8" s="21"/>
    </row>
    <row r="9" s="2" customFormat="1" ht="16.5" customHeight="1">
      <c r="A9" s="39"/>
      <c r="B9" s="45"/>
      <c r="C9" s="39"/>
      <c r="D9" s="39"/>
      <c r="E9" s="153" t="s">
        <v>2439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212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213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18. 9. 2024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19.25" customHeight="1">
      <c r="A29" s="156"/>
      <c r="B29" s="157"/>
      <c r="C29" s="156"/>
      <c r="D29" s="156"/>
      <c r="E29" s="158" t="s">
        <v>214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ROUND(J150,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ROUND((SUM(BE150:BE843)),  2)</f>
        <v>0</v>
      </c>
      <c r="G35" s="39"/>
      <c r="H35" s="39"/>
      <c r="I35" s="166">
        <v>0.20999999999999999</v>
      </c>
      <c r="J35" s="165">
        <f>ROUND(((SUM(BE150:BE843))*I35),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ROUND((SUM(BF150:BF843)),  2)</f>
        <v>0</v>
      </c>
      <c r="G36" s="39"/>
      <c r="H36" s="39"/>
      <c r="I36" s="166">
        <v>0.12</v>
      </c>
      <c r="J36" s="165">
        <f>ROUND(((SUM(BF150:BF843))*I36),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ROUND((SUM(BG150:BG843)),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ROUND((SUM(BH150:BH843)),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ROUND((SUM(BI150:BI843)),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2" customFormat="1" ht="16.5" customHeight="1">
      <c r="A87" s="39"/>
      <c r="B87" s="40"/>
      <c r="C87" s="41"/>
      <c r="D87" s="41"/>
      <c r="E87" s="185" t="s">
        <v>2439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212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D.1.1-2 - Architektonicko-stavební a stavebně konstrukční řešení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18. 9. 2024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30</v>
      </c>
      <c r="J93" s="37" t="str">
        <f>E23</f>
        <v>ARPIK OSTRAVA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216</v>
      </c>
      <c r="D96" s="187"/>
      <c r="E96" s="187"/>
      <c r="F96" s="187"/>
      <c r="G96" s="187"/>
      <c r="H96" s="187"/>
      <c r="I96" s="187"/>
      <c r="J96" s="188" t="s">
        <v>217</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218</v>
      </c>
      <c r="D98" s="41"/>
      <c r="E98" s="41"/>
      <c r="F98" s="41"/>
      <c r="G98" s="41"/>
      <c r="H98" s="41"/>
      <c r="I98" s="41"/>
      <c r="J98" s="111">
        <f>J150</f>
        <v>0</v>
      </c>
      <c r="K98" s="41"/>
      <c r="L98" s="64"/>
      <c r="S98" s="39"/>
      <c r="T98" s="39"/>
      <c r="U98" s="39"/>
      <c r="V98" s="39"/>
      <c r="W98" s="39"/>
      <c r="X98" s="39"/>
      <c r="Y98" s="39"/>
      <c r="Z98" s="39"/>
      <c r="AA98" s="39"/>
      <c r="AB98" s="39"/>
      <c r="AC98" s="39"/>
      <c r="AD98" s="39"/>
      <c r="AE98" s="39"/>
      <c r="AU98" s="18" t="s">
        <v>219</v>
      </c>
    </row>
    <row r="99" s="9" customFormat="1" ht="24.96" customHeight="1">
      <c r="A99" s="9"/>
      <c r="B99" s="190"/>
      <c r="C99" s="191"/>
      <c r="D99" s="192" t="s">
        <v>220</v>
      </c>
      <c r="E99" s="193"/>
      <c r="F99" s="193"/>
      <c r="G99" s="193"/>
      <c r="H99" s="193"/>
      <c r="I99" s="193"/>
      <c r="J99" s="194">
        <f>J151</f>
        <v>0</v>
      </c>
      <c r="K99" s="191"/>
      <c r="L99" s="195"/>
      <c r="S99" s="9"/>
      <c r="T99" s="9"/>
      <c r="U99" s="9"/>
      <c r="V99" s="9"/>
      <c r="W99" s="9"/>
      <c r="X99" s="9"/>
      <c r="Y99" s="9"/>
      <c r="Z99" s="9"/>
      <c r="AA99" s="9"/>
      <c r="AB99" s="9"/>
      <c r="AC99" s="9"/>
      <c r="AD99" s="9"/>
      <c r="AE99" s="9"/>
    </row>
    <row r="100" s="10" customFormat="1" ht="19.92" customHeight="1">
      <c r="A100" s="10"/>
      <c r="B100" s="196"/>
      <c r="C100" s="134"/>
      <c r="D100" s="197" t="s">
        <v>221</v>
      </c>
      <c r="E100" s="198"/>
      <c r="F100" s="198"/>
      <c r="G100" s="198"/>
      <c r="H100" s="198"/>
      <c r="I100" s="198"/>
      <c r="J100" s="199">
        <f>J152</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222</v>
      </c>
      <c r="E101" s="198"/>
      <c r="F101" s="198"/>
      <c r="G101" s="198"/>
      <c r="H101" s="198"/>
      <c r="I101" s="198"/>
      <c r="J101" s="199">
        <f>J186</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223</v>
      </c>
      <c r="E102" s="198"/>
      <c r="F102" s="198"/>
      <c r="G102" s="198"/>
      <c r="H102" s="198"/>
      <c r="I102" s="198"/>
      <c r="J102" s="199">
        <f>J221</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224</v>
      </c>
      <c r="E103" s="198"/>
      <c r="F103" s="198"/>
      <c r="G103" s="198"/>
      <c r="H103" s="198"/>
      <c r="I103" s="198"/>
      <c r="J103" s="199">
        <f>J260</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225</v>
      </c>
      <c r="E104" s="198"/>
      <c r="F104" s="198"/>
      <c r="G104" s="198"/>
      <c r="H104" s="198"/>
      <c r="I104" s="198"/>
      <c r="J104" s="199">
        <f>J292</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226</v>
      </c>
      <c r="E105" s="198"/>
      <c r="F105" s="198"/>
      <c r="G105" s="198"/>
      <c r="H105" s="198"/>
      <c r="I105" s="198"/>
      <c r="J105" s="199">
        <f>J304</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227</v>
      </c>
      <c r="E106" s="198"/>
      <c r="F106" s="198"/>
      <c r="G106" s="198"/>
      <c r="H106" s="198"/>
      <c r="I106" s="198"/>
      <c r="J106" s="199">
        <f>J412</f>
        <v>0</v>
      </c>
      <c r="K106" s="134"/>
      <c r="L106" s="200"/>
      <c r="S106" s="10"/>
      <c r="T106" s="10"/>
      <c r="U106" s="10"/>
      <c r="V106" s="10"/>
      <c r="W106" s="10"/>
      <c r="X106" s="10"/>
      <c r="Y106" s="10"/>
      <c r="Z106" s="10"/>
      <c r="AA106" s="10"/>
      <c r="AB106" s="10"/>
      <c r="AC106" s="10"/>
      <c r="AD106" s="10"/>
      <c r="AE106" s="10"/>
    </row>
    <row r="107" s="10" customFormat="1" ht="14.88" customHeight="1">
      <c r="A107" s="10"/>
      <c r="B107" s="196"/>
      <c r="C107" s="134"/>
      <c r="D107" s="197" t="s">
        <v>2440</v>
      </c>
      <c r="E107" s="198"/>
      <c r="F107" s="198"/>
      <c r="G107" s="198"/>
      <c r="H107" s="198"/>
      <c r="I107" s="198"/>
      <c r="J107" s="199">
        <f>J468</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228</v>
      </c>
      <c r="E108" s="198"/>
      <c r="F108" s="198"/>
      <c r="G108" s="198"/>
      <c r="H108" s="198"/>
      <c r="I108" s="198"/>
      <c r="J108" s="199">
        <f>J473</f>
        <v>0</v>
      </c>
      <c r="K108" s="134"/>
      <c r="L108" s="200"/>
      <c r="S108" s="10"/>
      <c r="T108" s="10"/>
      <c r="U108" s="10"/>
      <c r="V108" s="10"/>
      <c r="W108" s="10"/>
      <c r="X108" s="10"/>
      <c r="Y108" s="10"/>
      <c r="Z108" s="10"/>
      <c r="AA108" s="10"/>
      <c r="AB108" s="10"/>
      <c r="AC108" s="10"/>
      <c r="AD108" s="10"/>
      <c r="AE108" s="10"/>
    </row>
    <row r="109" s="9" customFormat="1" ht="24.96" customHeight="1">
      <c r="A109" s="9"/>
      <c r="B109" s="190"/>
      <c r="C109" s="191"/>
      <c r="D109" s="192" t="s">
        <v>229</v>
      </c>
      <c r="E109" s="193"/>
      <c r="F109" s="193"/>
      <c r="G109" s="193"/>
      <c r="H109" s="193"/>
      <c r="I109" s="193"/>
      <c r="J109" s="194">
        <f>J475</f>
        <v>0</v>
      </c>
      <c r="K109" s="191"/>
      <c r="L109" s="195"/>
      <c r="S109" s="9"/>
      <c r="T109" s="9"/>
      <c r="U109" s="9"/>
      <c r="V109" s="9"/>
      <c r="W109" s="9"/>
      <c r="X109" s="9"/>
      <c r="Y109" s="9"/>
      <c r="Z109" s="9"/>
      <c r="AA109" s="9"/>
      <c r="AB109" s="9"/>
      <c r="AC109" s="9"/>
      <c r="AD109" s="9"/>
      <c r="AE109" s="9"/>
    </row>
    <row r="110" s="10" customFormat="1" ht="19.92" customHeight="1">
      <c r="A110" s="10"/>
      <c r="B110" s="196"/>
      <c r="C110" s="134"/>
      <c r="D110" s="197" t="s">
        <v>230</v>
      </c>
      <c r="E110" s="198"/>
      <c r="F110" s="198"/>
      <c r="G110" s="198"/>
      <c r="H110" s="198"/>
      <c r="I110" s="198"/>
      <c r="J110" s="199">
        <f>J476</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231</v>
      </c>
      <c r="E111" s="198"/>
      <c r="F111" s="198"/>
      <c r="G111" s="198"/>
      <c r="H111" s="198"/>
      <c r="I111" s="198"/>
      <c r="J111" s="199">
        <f>J507</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232</v>
      </c>
      <c r="E112" s="198"/>
      <c r="F112" s="198"/>
      <c r="G112" s="198"/>
      <c r="H112" s="198"/>
      <c r="I112" s="198"/>
      <c r="J112" s="199">
        <f>J534</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233</v>
      </c>
      <c r="E113" s="198"/>
      <c r="F113" s="198"/>
      <c r="G113" s="198"/>
      <c r="H113" s="198"/>
      <c r="I113" s="198"/>
      <c r="J113" s="199">
        <f>J590</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234</v>
      </c>
      <c r="E114" s="198"/>
      <c r="F114" s="198"/>
      <c r="G114" s="198"/>
      <c r="H114" s="198"/>
      <c r="I114" s="198"/>
      <c r="J114" s="199">
        <f>J599</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235</v>
      </c>
      <c r="E115" s="198"/>
      <c r="F115" s="198"/>
      <c r="G115" s="198"/>
      <c r="H115" s="198"/>
      <c r="I115" s="198"/>
      <c r="J115" s="199">
        <f>J622</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236</v>
      </c>
      <c r="E116" s="198"/>
      <c r="F116" s="198"/>
      <c r="G116" s="198"/>
      <c r="H116" s="198"/>
      <c r="I116" s="198"/>
      <c r="J116" s="199">
        <f>J636</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237</v>
      </c>
      <c r="E117" s="198"/>
      <c r="F117" s="198"/>
      <c r="G117" s="198"/>
      <c r="H117" s="198"/>
      <c r="I117" s="198"/>
      <c r="J117" s="199">
        <f>J668</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238</v>
      </c>
      <c r="E118" s="198"/>
      <c r="F118" s="198"/>
      <c r="G118" s="198"/>
      <c r="H118" s="198"/>
      <c r="I118" s="198"/>
      <c r="J118" s="199">
        <f>J696</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239</v>
      </c>
      <c r="E119" s="198"/>
      <c r="F119" s="198"/>
      <c r="G119" s="198"/>
      <c r="H119" s="198"/>
      <c r="I119" s="198"/>
      <c r="J119" s="199">
        <f>J743</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240</v>
      </c>
      <c r="E120" s="198"/>
      <c r="F120" s="198"/>
      <c r="G120" s="198"/>
      <c r="H120" s="198"/>
      <c r="I120" s="198"/>
      <c r="J120" s="199">
        <f>J767</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241</v>
      </c>
      <c r="E121" s="198"/>
      <c r="F121" s="198"/>
      <c r="G121" s="198"/>
      <c r="H121" s="198"/>
      <c r="I121" s="198"/>
      <c r="J121" s="199">
        <f>J780</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242</v>
      </c>
      <c r="E122" s="198"/>
      <c r="F122" s="198"/>
      <c r="G122" s="198"/>
      <c r="H122" s="198"/>
      <c r="I122" s="198"/>
      <c r="J122" s="199">
        <f>J786</f>
        <v>0</v>
      </c>
      <c r="K122" s="134"/>
      <c r="L122" s="200"/>
      <c r="S122" s="10"/>
      <c r="T122" s="10"/>
      <c r="U122" s="10"/>
      <c r="V122" s="10"/>
      <c r="W122" s="10"/>
      <c r="X122" s="10"/>
      <c r="Y122" s="10"/>
      <c r="Z122" s="10"/>
      <c r="AA122" s="10"/>
      <c r="AB122" s="10"/>
      <c r="AC122" s="10"/>
      <c r="AD122" s="10"/>
      <c r="AE122" s="10"/>
    </row>
    <row r="123" s="9" customFormat="1" ht="24.96" customHeight="1">
      <c r="A123" s="9"/>
      <c r="B123" s="190"/>
      <c r="C123" s="191"/>
      <c r="D123" s="192" t="s">
        <v>243</v>
      </c>
      <c r="E123" s="193"/>
      <c r="F123" s="193"/>
      <c r="G123" s="193"/>
      <c r="H123" s="193"/>
      <c r="I123" s="193"/>
      <c r="J123" s="194">
        <f>J791</f>
        <v>0</v>
      </c>
      <c r="K123" s="191"/>
      <c r="L123" s="195"/>
      <c r="S123" s="9"/>
      <c r="T123" s="9"/>
      <c r="U123" s="9"/>
      <c r="V123" s="9"/>
      <c r="W123" s="9"/>
      <c r="X123" s="9"/>
      <c r="Y123" s="9"/>
      <c r="Z123" s="9"/>
      <c r="AA123" s="9"/>
      <c r="AB123" s="9"/>
      <c r="AC123" s="9"/>
      <c r="AD123" s="9"/>
      <c r="AE123" s="9"/>
    </row>
    <row r="124" s="10" customFormat="1" ht="19.92" customHeight="1">
      <c r="A124" s="10"/>
      <c r="B124" s="196"/>
      <c r="C124" s="134"/>
      <c r="D124" s="197" t="s">
        <v>244</v>
      </c>
      <c r="E124" s="198"/>
      <c r="F124" s="198"/>
      <c r="G124" s="198"/>
      <c r="H124" s="198"/>
      <c r="I124" s="198"/>
      <c r="J124" s="199">
        <f>J792</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245</v>
      </c>
      <c r="E125" s="198"/>
      <c r="F125" s="198"/>
      <c r="G125" s="198"/>
      <c r="H125" s="198"/>
      <c r="I125" s="198"/>
      <c r="J125" s="199">
        <f>J801</f>
        <v>0</v>
      </c>
      <c r="K125" s="134"/>
      <c r="L125" s="200"/>
      <c r="S125" s="10"/>
      <c r="T125" s="10"/>
      <c r="U125" s="10"/>
      <c r="V125" s="10"/>
      <c r="W125" s="10"/>
      <c r="X125" s="10"/>
      <c r="Y125" s="10"/>
      <c r="Z125" s="10"/>
      <c r="AA125" s="10"/>
      <c r="AB125" s="10"/>
      <c r="AC125" s="10"/>
      <c r="AD125" s="10"/>
      <c r="AE125" s="10"/>
    </row>
    <row r="126" s="9" customFormat="1" ht="24.96" customHeight="1">
      <c r="A126" s="9"/>
      <c r="B126" s="190"/>
      <c r="C126" s="191"/>
      <c r="D126" s="192" t="s">
        <v>246</v>
      </c>
      <c r="E126" s="193"/>
      <c r="F126" s="193"/>
      <c r="G126" s="193"/>
      <c r="H126" s="193"/>
      <c r="I126" s="193"/>
      <c r="J126" s="194">
        <f>J826</f>
        <v>0</v>
      </c>
      <c r="K126" s="191"/>
      <c r="L126" s="195"/>
      <c r="S126" s="9"/>
      <c r="T126" s="9"/>
      <c r="U126" s="9"/>
      <c r="V126" s="9"/>
      <c r="W126" s="9"/>
      <c r="X126" s="9"/>
      <c r="Y126" s="9"/>
      <c r="Z126" s="9"/>
      <c r="AA126" s="9"/>
      <c r="AB126" s="9"/>
      <c r="AC126" s="9"/>
      <c r="AD126" s="9"/>
      <c r="AE126" s="9"/>
    </row>
    <row r="127" s="9" customFormat="1" ht="24.96" customHeight="1">
      <c r="A127" s="9"/>
      <c r="B127" s="190"/>
      <c r="C127" s="191"/>
      <c r="D127" s="192" t="s">
        <v>247</v>
      </c>
      <c r="E127" s="193"/>
      <c r="F127" s="193"/>
      <c r="G127" s="193"/>
      <c r="H127" s="193"/>
      <c r="I127" s="193"/>
      <c r="J127" s="194">
        <f>J837</f>
        <v>0</v>
      </c>
      <c r="K127" s="191"/>
      <c r="L127" s="195"/>
      <c r="S127" s="9"/>
      <c r="T127" s="9"/>
      <c r="U127" s="9"/>
      <c r="V127" s="9"/>
      <c r="W127" s="9"/>
      <c r="X127" s="9"/>
      <c r="Y127" s="9"/>
      <c r="Z127" s="9"/>
      <c r="AA127" s="9"/>
      <c r="AB127" s="9"/>
      <c r="AC127" s="9"/>
      <c r="AD127" s="9"/>
      <c r="AE127" s="9"/>
    </row>
    <row r="128" s="10" customFormat="1" ht="19.92" customHeight="1">
      <c r="A128" s="10"/>
      <c r="B128" s="196"/>
      <c r="C128" s="134"/>
      <c r="D128" s="197" t="s">
        <v>248</v>
      </c>
      <c r="E128" s="198"/>
      <c r="F128" s="198"/>
      <c r="G128" s="198"/>
      <c r="H128" s="198"/>
      <c r="I128" s="198"/>
      <c r="J128" s="199">
        <f>J838</f>
        <v>0</v>
      </c>
      <c r="K128" s="134"/>
      <c r="L128" s="200"/>
      <c r="S128" s="10"/>
      <c r="T128" s="10"/>
      <c r="U128" s="10"/>
      <c r="V128" s="10"/>
      <c r="W128" s="10"/>
      <c r="X128" s="10"/>
      <c r="Y128" s="10"/>
      <c r="Z128" s="10"/>
      <c r="AA128" s="10"/>
      <c r="AB128" s="10"/>
      <c r="AC128" s="10"/>
      <c r="AD128" s="10"/>
      <c r="AE128" s="10"/>
    </row>
    <row r="129" s="2" customFormat="1" ht="21.84"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67"/>
      <c r="C130" s="68"/>
      <c r="D130" s="68"/>
      <c r="E130" s="68"/>
      <c r="F130" s="68"/>
      <c r="G130" s="68"/>
      <c r="H130" s="68"/>
      <c r="I130" s="68"/>
      <c r="J130" s="68"/>
      <c r="K130" s="68"/>
      <c r="L130" s="64"/>
      <c r="S130" s="39"/>
      <c r="T130" s="39"/>
      <c r="U130" s="39"/>
      <c r="V130" s="39"/>
      <c r="W130" s="39"/>
      <c r="X130" s="39"/>
      <c r="Y130" s="39"/>
      <c r="Z130" s="39"/>
      <c r="AA130" s="39"/>
      <c r="AB130" s="39"/>
      <c r="AC130" s="39"/>
      <c r="AD130" s="39"/>
      <c r="AE130" s="39"/>
    </row>
    <row r="134" s="2" customFormat="1" ht="6.96" customHeight="1">
      <c r="A134" s="39"/>
      <c r="B134" s="69"/>
      <c r="C134" s="70"/>
      <c r="D134" s="70"/>
      <c r="E134" s="70"/>
      <c r="F134" s="70"/>
      <c r="G134" s="70"/>
      <c r="H134" s="70"/>
      <c r="I134" s="70"/>
      <c r="J134" s="70"/>
      <c r="K134" s="70"/>
      <c r="L134" s="64"/>
      <c r="S134" s="39"/>
      <c r="T134" s="39"/>
      <c r="U134" s="39"/>
      <c r="V134" s="39"/>
      <c r="W134" s="39"/>
      <c r="X134" s="39"/>
      <c r="Y134" s="39"/>
      <c r="Z134" s="39"/>
      <c r="AA134" s="39"/>
      <c r="AB134" s="39"/>
      <c r="AC134" s="39"/>
      <c r="AD134" s="39"/>
      <c r="AE134" s="39"/>
    </row>
    <row r="135" s="2" customFormat="1" ht="24.96" customHeight="1">
      <c r="A135" s="39"/>
      <c r="B135" s="40"/>
      <c r="C135" s="24" t="s">
        <v>249</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6.96"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16</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6.5" customHeight="1">
      <c r="A138" s="39"/>
      <c r="B138" s="40"/>
      <c r="C138" s="41"/>
      <c r="D138" s="41"/>
      <c r="E138" s="185" t="str">
        <f>E7</f>
        <v>Transformace domova Černovice – Lidmaň I. – Polná</v>
      </c>
      <c r="F138" s="33"/>
      <c r="G138" s="33"/>
      <c r="H138" s="33"/>
      <c r="I138" s="41"/>
      <c r="J138" s="41"/>
      <c r="K138" s="41"/>
      <c r="L138" s="64"/>
      <c r="S138" s="39"/>
      <c r="T138" s="39"/>
      <c r="U138" s="39"/>
      <c r="V138" s="39"/>
      <c r="W138" s="39"/>
      <c r="X138" s="39"/>
      <c r="Y138" s="39"/>
      <c r="Z138" s="39"/>
      <c r="AA138" s="39"/>
      <c r="AB138" s="39"/>
      <c r="AC138" s="39"/>
      <c r="AD138" s="39"/>
      <c r="AE138" s="39"/>
    </row>
    <row r="139" s="1" customFormat="1" ht="12" customHeight="1">
      <c r="B139" s="22"/>
      <c r="C139" s="33" t="s">
        <v>210</v>
      </c>
      <c r="D139" s="23"/>
      <c r="E139" s="23"/>
      <c r="F139" s="23"/>
      <c r="G139" s="23"/>
      <c r="H139" s="23"/>
      <c r="I139" s="23"/>
      <c r="J139" s="23"/>
      <c r="K139" s="23"/>
      <c r="L139" s="21"/>
    </row>
    <row r="140" s="2" customFormat="1" ht="16.5" customHeight="1">
      <c r="A140" s="39"/>
      <c r="B140" s="40"/>
      <c r="C140" s="41"/>
      <c r="D140" s="41"/>
      <c r="E140" s="185" t="s">
        <v>2439</v>
      </c>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212</v>
      </c>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6.5" customHeight="1">
      <c r="A142" s="39"/>
      <c r="B142" s="40"/>
      <c r="C142" s="41"/>
      <c r="D142" s="41"/>
      <c r="E142" s="77" t="str">
        <f>E11</f>
        <v xml:space="preserve">D.1.1-2 - Architektonicko-stavební a stavebně konstrukční řešení </v>
      </c>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20</v>
      </c>
      <c r="D144" s="41"/>
      <c r="E144" s="41"/>
      <c r="F144" s="28" t="str">
        <f>F14</f>
        <v xml:space="preserve"> </v>
      </c>
      <c r="G144" s="41"/>
      <c r="H144" s="41"/>
      <c r="I144" s="33" t="s">
        <v>22</v>
      </c>
      <c r="J144" s="80" t="str">
        <f>IF(J14="","",J14)</f>
        <v>18. 9. 2024</v>
      </c>
      <c r="K144" s="41"/>
      <c r="L144" s="64"/>
      <c r="S144" s="39"/>
      <c r="T144" s="39"/>
      <c r="U144" s="39"/>
      <c r="V144" s="39"/>
      <c r="W144" s="39"/>
      <c r="X144" s="39"/>
      <c r="Y144" s="39"/>
      <c r="Z144" s="39"/>
      <c r="AA144" s="39"/>
      <c r="AB144" s="39"/>
      <c r="AC144" s="39"/>
      <c r="AD144" s="39"/>
      <c r="AE144" s="39"/>
    </row>
    <row r="145" s="2" customFormat="1" ht="6.96"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2" customFormat="1" ht="25.65" customHeight="1">
      <c r="A146" s="39"/>
      <c r="B146" s="40"/>
      <c r="C146" s="33" t="s">
        <v>24</v>
      </c>
      <c r="D146" s="41"/>
      <c r="E146" s="41"/>
      <c r="F146" s="28" t="str">
        <f>E17</f>
        <v>Kraj Vysočina</v>
      </c>
      <c r="G146" s="41"/>
      <c r="H146" s="41"/>
      <c r="I146" s="33" t="s">
        <v>30</v>
      </c>
      <c r="J146" s="37" t="str">
        <f>E23</f>
        <v>ARPIK OSTRAVA s.r.o.</v>
      </c>
      <c r="K146" s="41"/>
      <c r="L146" s="64"/>
      <c r="S146" s="39"/>
      <c r="T146" s="39"/>
      <c r="U146" s="39"/>
      <c r="V146" s="39"/>
      <c r="W146" s="39"/>
      <c r="X146" s="39"/>
      <c r="Y146" s="39"/>
      <c r="Z146" s="39"/>
      <c r="AA146" s="39"/>
      <c r="AB146" s="39"/>
      <c r="AC146" s="39"/>
      <c r="AD146" s="39"/>
      <c r="AE146" s="39"/>
    </row>
    <row r="147" s="2" customFormat="1" ht="15.15" customHeight="1">
      <c r="A147" s="39"/>
      <c r="B147" s="40"/>
      <c r="C147" s="33" t="s">
        <v>28</v>
      </c>
      <c r="D147" s="41"/>
      <c r="E147" s="41"/>
      <c r="F147" s="28" t="str">
        <f>IF(E20="","",E20)</f>
        <v>Vyplň údaj</v>
      </c>
      <c r="G147" s="41"/>
      <c r="H147" s="41"/>
      <c r="I147" s="33" t="s">
        <v>33</v>
      </c>
      <c r="J147" s="37" t="str">
        <f>E26</f>
        <v xml:space="preserve"> </v>
      </c>
      <c r="K147" s="41"/>
      <c r="L147" s="64"/>
      <c r="S147" s="39"/>
      <c r="T147" s="39"/>
      <c r="U147" s="39"/>
      <c r="V147" s="39"/>
      <c r="W147" s="39"/>
      <c r="X147" s="39"/>
      <c r="Y147" s="39"/>
      <c r="Z147" s="39"/>
      <c r="AA147" s="39"/>
      <c r="AB147" s="39"/>
      <c r="AC147" s="39"/>
      <c r="AD147" s="39"/>
      <c r="AE147" s="39"/>
    </row>
    <row r="148" s="2" customFormat="1" ht="10.32"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11" customFormat="1" ht="29.28" customHeight="1">
      <c r="A149" s="201"/>
      <c r="B149" s="202"/>
      <c r="C149" s="203" t="s">
        <v>250</v>
      </c>
      <c r="D149" s="204" t="s">
        <v>61</v>
      </c>
      <c r="E149" s="204" t="s">
        <v>57</v>
      </c>
      <c r="F149" s="204" t="s">
        <v>58</v>
      </c>
      <c r="G149" s="204" t="s">
        <v>251</v>
      </c>
      <c r="H149" s="204" t="s">
        <v>252</v>
      </c>
      <c r="I149" s="204" t="s">
        <v>253</v>
      </c>
      <c r="J149" s="204" t="s">
        <v>217</v>
      </c>
      <c r="K149" s="205" t="s">
        <v>254</v>
      </c>
      <c r="L149" s="206"/>
      <c r="M149" s="101" t="s">
        <v>1</v>
      </c>
      <c r="N149" s="102" t="s">
        <v>40</v>
      </c>
      <c r="O149" s="102" t="s">
        <v>255</v>
      </c>
      <c r="P149" s="102" t="s">
        <v>256</v>
      </c>
      <c r="Q149" s="102" t="s">
        <v>257</v>
      </c>
      <c r="R149" s="102" t="s">
        <v>258</v>
      </c>
      <c r="S149" s="102" t="s">
        <v>259</v>
      </c>
      <c r="T149" s="103" t="s">
        <v>260</v>
      </c>
      <c r="U149" s="201"/>
      <c r="V149" s="201"/>
      <c r="W149" s="201"/>
      <c r="X149" s="201"/>
      <c r="Y149" s="201"/>
      <c r="Z149" s="201"/>
      <c r="AA149" s="201"/>
      <c r="AB149" s="201"/>
      <c r="AC149" s="201"/>
      <c r="AD149" s="201"/>
      <c r="AE149" s="201"/>
    </row>
    <row r="150" s="2" customFormat="1" ht="22.8" customHeight="1">
      <c r="A150" s="39"/>
      <c r="B150" s="40"/>
      <c r="C150" s="108" t="s">
        <v>261</v>
      </c>
      <c r="D150" s="41"/>
      <c r="E150" s="41"/>
      <c r="F150" s="41"/>
      <c r="G150" s="41"/>
      <c r="H150" s="41"/>
      <c r="I150" s="41"/>
      <c r="J150" s="207">
        <f>BK150</f>
        <v>0</v>
      </c>
      <c r="K150" s="41"/>
      <c r="L150" s="45"/>
      <c r="M150" s="104"/>
      <c r="N150" s="208"/>
      <c r="O150" s="105"/>
      <c r="P150" s="209">
        <f>P151+P475+P791+P826+P837</f>
        <v>0</v>
      </c>
      <c r="Q150" s="105"/>
      <c r="R150" s="209">
        <f>R151+R475+R791+R826+R837</f>
        <v>1389.3198642400002</v>
      </c>
      <c r="S150" s="105"/>
      <c r="T150" s="210">
        <f>T151+T475+T791+T826+T837</f>
        <v>0.00047900000000000004</v>
      </c>
      <c r="U150" s="39"/>
      <c r="V150" s="39"/>
      <c r="W150" s="39"/>
      <c r="X150" s="39"/>
      <c r="Y150" s="39"/>
      <c r="Z150" s="39"/>
      <c r="AA150" s="39"/>
      <c r="AB150" s="39"/>
      <c r="AC150" s="39"/>
      <c r="AD150" s="39"/>
      <c r="AE150" s="39"/>
      <c r="AT150" s="18" t="s">
        <v>75</v>
      </c>
      <c r="AU150" s="18" t="s">
        <v>219</v>
      </c>
      <c r="BK150" s="211">
        <f>BK151+BK475+BK791+BK826+BK837</f>
        <v>0</v>
      </c>
    </row>
    <row r="151" s="12" customFormat="1" ht="25.92" customHeight="1">
      <c r="A151" s="12"/>
      <c r="B151" s="212"/>
      <c r="C151" s="213"/>
      <c r="D151" s="214" t="s">
        <v>75</v>
      </c>
      <c r="E151" s="215" t="s">
        <v>262</v>
      </c>
      <c r="F151" s="215" t="s">
        <v>263</v>
      </c>
      <c r="G151" s="213"/>
      <c r="H151" s="213"/>
      <c r="I151" s="216"/>
      <c r="J151" s="217">
        <f>BK151</f>
        <v>0</v>
      </c>
      <c r="K151" s="213"/>
      <c r="L151" s="218"/>
      <c r="M151" s="219"/>
      <c r="N151" s="220"/>
      <c r="O151" s="220"/>
      <c r="P151" s="221">
        <f>P152+P186+P221+P260+P292+P304+P412+P473</f>
        <v>0</v>
      </c>
      <c r="Q151" s="220"/>
      <c r="R151" s="221">
        <f>R152+R186+R221+R260+R292+R304+R412+R473</f>
        <v>1355.0845107100001</v>
      </c>
      <c r="S151" s="220"/>
      <c r="T151" s="222">
        <f>T152+T186+T221+T260+T292+T304+T412+T473</f>
        <v>0.00047900000000000004</v>
      </c>
      <c r="U151" s="12"/>
      <c r="V151" s="12"/>
      <c r="W151" s="12"/>
      <c r="X151" s="12"/>
      <c r="Y151" s="12"/>
      <c r="Z151" s="12"/>
      <c r="AA151" s="12"/>
      <c r="AB151" s="12"/>
      <c r="AC151" s="12"/>
      <c r="AD151" s="12"/>
      <c r="AE151" s="12"/>
      <c r="AR151" s="223" t="s">
        <v>83</v>
      </c>
      <c r="AT151" s="224" t="s">
        <v>75</v>
      </c>
      <c r="AU151" s="224" t="s">
        <v>76</v>
      </c>
      <c r="AY151" s="223" t="s">
        <v>264</v>
      </c>
      <c r="BK151" s="225">
        <f>BK152+BK186+BK221+BK260+BK292+BK304+BK412+BK473</f>
        <v>0</v>
      </c>
    </row>
    <row r="152" s="12" customFormat="1" ht="22.8" customHeight="1">
      <c r="A152" s="12"/>
      <c r="B152" s="212"/>
      <c r="C152" s="213"/>
      <c r="D152" s="214" t="s">
        <v>75</v>
      </c>
      <c r="E152" s="226" t="s">
        <v>83</v>
      </c>
      <c r="F152" s="226" t="s">
        <v>265</v>
      </c>
      <c r="G152" s="213"/>
      <c r="H152" s="213"/>
      <c r="I152" s="216"/>
      <c r="J152" s="227">
        <f>BK152</f>
        <v>0</v>
      </c>
      <c r="K152" s="213"/>
      <c r="L152" s="218"/>
      <c r="M152" s="219"/>
      <c r="N152" s="220"/>
      <c r="O152" s="220"/>
      <c r="P152" s="221">
        <f>SUM(P153:P185)</f>
        <v>0</v>
      </c>
      <c r="Q152" s="220"/>
      <c r="R152" s="221">
        <f>SUM(R153:R185)</f>
        <v>253.2526</v>
      </c>
      <c r="S152" s="220"/>
      <c r="T152" s="222">
        <f>SUM(T153:T185)</f>
        <v>0</v>
      </c>
      <c r="U152" s="12"/>
      <c r="V152" s="12"/>
      <c r="W152" s="12"/>
      <c r="X152" s="12"/>
      <c r="Y152" s="12"/>
      <c r="Z152" s="12"/>
      <c r="AA152" s="12"/>
      <c r="AB152" s="12"/>
      <c r="AC152" s="12"/>
      <c r="AD152" s="12"/>
      <c r="AE152" s="12"/>
      <c r="AR152" s="223" t="s">
        <v>83</v>
      </c>
      <c r="AT152" s="224" t="s">
        <v>75</v>
      </c>
      <c r="AU152" s="224" t="s">
        <v>83</v>
      </c>
      <c r="AY152" s="223" t="s">
        <v>264</v>
      </c>
      <c r="BK152" s="225">
        <f>SUM(BK153:BK185)</f>
        <v>0</v>
      </c>
    </row>
    <row r="153" s="2" customFormat="1" ht="16.5" customHeight="1">
      <c r="A153" s="39"/>
      <c r="B153" s="40"/>
      <c r="C153" s="228" t="s">
        <v>83</v>
      </c>
      <c r="D153" s="228" t="s">
        <v>266</v>
      </c>
      <c r="E153" s="229" t="s">
        <v>267</v>
      </c>
      <c r="F153" s="230" t="s">
        <v>268</v>
      </c>
      <c r="G153" s="231" t="s">
        <v>269</v>
      </c>
      <c r="H153" s="232">
        <v>720</v>
      </c>
      <c r="I153" s="233"/>
      <c r="J153" s="234">
        <f>ROUND(I153*H153,2)</f>
        <v>0</v>
      </c>
      <c r="K153" s="230" t="s">
        <v>270</v>
      </c>
      <c r="L153" s="45"/>
      <c r="M153" s="235" t="s">
        <v>1</v>
      </c>
      <c r="N153" s="236" t="s">
        <v>42</v>
      </c>
      <c r="O153" s="92"/>
      <c r="P153" s="237">
        <f>O153*H153</f>
        <v>0</v>
      </c>
      <c r="Q153" s="237">
        <v>3.0000000000000001E-05</v>
      </c>
      <c r="R153" s="237">
        <f>Q153*H153</f>
        <v>0.021600000000000001</v>
      </c>
      <c r="S153" s="237">
        <v>0</v>
      </c>
      <c r="T153" s="238">
        <f>S153*H153</f>
        <v>0</v>
      </c>
      <c r="U153" s="39"/>
      <c r="V153" s="39"/>
      <c r="W153" s="39"/>
      <c r="X153" s="39"/>
      <c r="Y153" s="39"/>
      <c r="Z153" s="39"/>
      <c r="AA153" s="39"/>
      <c r="AB153" s="39"/>
      <c r="AC153" s="39"/>
      <c r="AD153" s="39"/>
      <c r="AE153" s="39"/>
      <c r="AR153" s="239" t="s">
        <v>271</v>
      </c>
      <c r="AT153" s="239" t="s">
        <v>266</v>
      </c>
      <c r="AU153" s="239" t="s">
        <v>85</v>
      </c>
      <c r="AY153" s="18" t="s">
        <v>264</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271</v>
      </c>
      <c r="BM153" s="239" t="s">
        <v>272</v>
      </c>
    </row>
    <row r="154" s="13" customFormat="1">
      <c r="A154" s="13"/>
      <c r="B154" s="241"/>
      <c r="C154" s="242"/>
      <c r="D154" s="243" t="s">
        <v>273</v>
      </c>
      <c r="E154" s="244" t="s">
        <v>1</v>
      </c>
      <c r="F154" s="245" t="s">
        <v>274</v>
      </c>
      <c r="G154" s="242"/>
      <c r="H154" s="246">
        <v>720</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85</v>
      </c>
      <c r="AV154" s="13" t="s">
        <v>85</v>
      </c>
      <c r="AW154" s="13" t="s">
        <v>32</v>
      </c>
      <c r="AX154" s="13" t="s">
        <v>76</v>
      </c>
      <c r="AY154" s="252" t="s">
        <v>264</v>
      </c>
    </row>
    <row r="155" s="14" customFormat="1">
      <c r="A155" s="14"/>
      <c r="B155" s="253"/>
      <c r="C155" s="254"/>
      <c r="D155" s="243" t="s">
        <v>273</v>
      </c>
      <c r="E155" s="255" t="s">
        <v>1</v>
      </c>
      <c r="F155" s="256" t="s">
        <v>275</v>
      </c>
      <c r="G155" s="254"/>
      <c r="H155" s="257">
        <v>720</v>
      </c>
      <c r="I155" s="258"/>
      <c r="J155" s="254"/>
      <c r="K155" s="254"/>
      <c r="L155" s="259"/>
      <c r="M155" s="260"/>
      <c r="N155" s="261"/>
      <c r="O155" s="261"/>
      <c r="P155" s="261"/>
      <c r="Q155" s="261"/>
      <c r="R155" s="261"/>
      <c r="S155" s="261"/>
      <c r="T155" s="262"/>
      <c r="U155" s="14"/>
      <c r="V155" s="14"/>
      <c r="W155" s="14"/>
      <c r="X155" s="14"/>
      <c r="Y155" s="14"/>
      <c r="Z155" s="14"/>
      <c r="AA155" s="14"/>
      <c r="AB155" s="14"/>
      <c r="AC155" s="14"/>
      <c r="AD155" s="14"/>
      <c r="AE155" s="14"/>
      <c r="AT155" s="263" t="s">
        <v>273</v>
      </c>
      <c r="AU155" s="263" t="s">
        <v>85</v>
      </c>
      <c r="AV155" s="14" t="s">
        <v>271</v>
      </c>
      <c r="AW155" s="14" t="s">
        <v>32</v>
      </c>
      <c r="AX155" s="14" t="s">
        <v>83</v>
      </c>
      <c r="AY155" s="263" t="s">
        <v>264</v>
      </c>
    </row>
    <row r="156" s="2" customFormat="1" ht="16.5" customHeight="1">
      <c r="A156" s="39"/>
      <c r="B156" s="40"/>
      <c r="C156" s="228" t="s">
        <v>85</v>
      </c>
      <c r="D156" s="228" t="s">
        <v>266</v>
      </c>
      <c r="E156" s="229" t="s">
        <v>276</v>
      </c>
      <c r="F156" s="230" t="s">
        <v>277</v>
      </c>
      <c r="G156" s="231" t="s">
        <v>278</v>
      </c>
      <c r="H156" s="232">
        <v>293.76400000000001</v>
      </c>
      <c r="I156" s="233"/>
      <c r="J156" s="234">
        <f>ROUND(I156*H156,2)</f>
        <v>0</v>
      </c>
      <c r="K156" s="230" t="s">
        <v>270</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271</v>
      </c>
      <c r="AT156" s="239" t="s">
        <v>266</v>
      </c>
      <c r="AU156" s="239" t="s">
        <v>85</v>
      </c>
      <c r="AY156" s="18" t="s">
        <v>264</v>
      </c>
      <c r="BE156" s="240">
        <f>IF(N156="základní",J156,0)</f>
        <v>0</v>
      </c>
      <c r="BF156" s="240">
        <f>IF(N156="snížená",J156,0)</f>
        <v>0</v>
      </c>
      <c r="BG156" s="240">
        <f>IF(N156="zákl. přenesená",J156,0)</f>
        <v>0</v>
      </c>
      <c r="BH156" s="240">
        <f>IF(N156="sníž. přenesená",J156,0)</f>
        <v>0</v>
      </c>
      <c r="BI156" s="240">
        <f>IF(N156="nulová",J156,0)</f>
        <v>0</v>
      </c>
      <c r="BJ156" s="18" t="s">
        <v>85</v>
      </c>
      <c r="BK156" s="240">
        <f>ROUND(I156*H156,2)</f>
        <v>0</v>
      </c>
      <c r="BL156" s="18" t="s">
        <v>271</v>
      </c>
      <c r="BM156" s="239" t="s">
        <v>279</v>
      </c>
    </row>
    <row r="157" s="13" customFormat="1">
      <c r="A157" s="13"/>
      <c r="B157" s="241"/>
      <c r="C157" s="242"/>
      <c r="D157" s="243" t="s">
        <v>273</v>
      </c>
      <c r="E157" s="244" t="s">
        <v>1</v>
      </c>
      <c r="F157" s="245" t="s">
        <v>2441</v>
      </c>
      <c r="G157" s="242"/>
      <c r="H157" s="246">
        <v>293.76400000000001</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273</v>
      </c>
      <c r="AU157" s="252" t="s">
        <v>85</v>
      </c>
      <c r="AV157" s="13" t="s">
        <v>85</v>
      </c>
      <c r="AW157" s="13" t="s">
        <v>32</v>
      </c>
      <c r="AX157" s="13" t="s">
        <v>76</v>
      </c>
      <c r="AY157" s="252" t="s">
        <v>264</v>
      </c>
    </row>
    <row r="158" s="14" customFormat="1">
      <c r="A158" s="14"/>
      <c r="B158" s="253"/>
      <c r="C158" s="254"/>
      <c r="D158" s="243" t="s">
        <v>273</v>
      </c>
      <c r="E158" s="255" t="s">
        <v>1</v>
      </c>
      <c r="F158" s="256" t="s">
        <v>275</v>
      </c>
      <c r="G158" s="254"/>
      <c r="H158" s="257">
        <v>293.76400000000001</v>
      </c>
      <c r="I158" s="258"/>
      <c r="J158" s="254"/>
      <c r="K158" s="254"/>
      <c r="L158" s="259"/>
      <c r="M158" s="260"/>
      <c r="N158" s="261"/>
      <c r="O158" s="261"/>
      <c r="P158" s="261"/>
      <c r="Q158" s="261"/>
      <c r="R158" s="261"/>
      <c r="S158" s="261"/>
      <c r="T158" s="262"/>
      <c r="U158" s="14"/>
      <c r="V158" s="14"/>
      <c r="W158" s="14"/>
      <c r="X158" s="14"/>
      <c r="Y158" s="14"/>
      <c r="Z158" s="14"/>
      <c r="AA158" s="14"/>
      <c r="AB158" s="14"/>
      <c r="AC158" s="14"/>
      <c r="AD158" s="14"/>
      <c r="AE158" s="14"/>
      <c r="AT158" s="263" t="s">
        <v>273</v>
      </c>
      <c r="AU158" s="263" t="s">
        <v>85</v>
      </c>
      <c r="AV158" s="14" t="s">
        <v>271</v>
      </c>
      <c r="AW158" s="14" t="s">
        <v>32</v>
      </c>
      <c r="AX158" s="14" t="s">
        <v>83</v>
      </c>
      <c r="AY158" s="263" t="s">
        <v>264</v>
      </c>
    </row>
    <row r="159" s="2" customFormat="1" ht="21.75" customHeight="1">
      <c r="A159" s="39"/>
      <c r="B159" s="40"/>
      <c r="C159" s="228" t="s">
        <v>96</v>
      </c>
      <c r="D159" s="228" t="s">
        <v>266</v>
      </c>
      <c r="E159" s="229" t="s">
        <v>281</v>
      </c>
      <c r="F159" s="230" t="s">
        <v>282</v>
      </c>
      <c r="G159" s="231" t="s">
        <v>278</v>
      </c>
      <c r="H159" s="232">
        <v>225.40799999999999</v>
      </c>
      <c r="I159" s="233"/>
      <c r="J159" s="234">
        <f>ROUND(I159*H159,2)</f>
        <v>0</v>
      </c>
      <c r="K159" s="230" t="s">
        <v>270</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271</v>
      </c>
      <c r="AT159" s="239" t="s">
        <v>266</v>
      </c>
      <c r="AU159" s="239" t="s">
        <v>85</v>
      </c>
      <c r="AY159" s="18" t="s">
        <v>264</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271</v>
      </c>
      <c r="BM159" s="239" t="s">
        <v>283</v>
      </c>
    </row>
    <row r="160" s="13" customFormat="1">
      <c r="A160" s="13"/>
      <c r="B160" s="241"/>
      <c r="C160" s="242"/>
      <c r="D160" s="243" t="s">
        <v>273</v>
      </c>
      <c r="E160" s="244" t="s">
        <v>1</v>
      </c>
      <c r="F160" s="245" t="s">
        <v>2442</v>
      </c>
      <c r="G160" s="242"/>
      <c r="H160" s="246">
        <v>225.40799999999999</v>
      </c>
      <c r="I160" s="247"/>
      <c r="J160" s="242"/>
      <c r="K160" s="242"/>
      <c r="L160" s="248"/>
      <c r="M160" s="249"/>
      <c r="N160" s="250"/>
      <c r="O160" s="250"/>
      <c r="P160" s="250"/>
      <c r="Q160" s="250"/>
      <c r="R160" s="250"/>
      <c r="S160" s="250"/>
      <c r="T160" s="251"/>
      <c r="U160" s="13"/>
      <c r="V160" s="13"/>
      <c r="W160" s="13"/>
      <c r="X160" s="13"/>
      <c r="Y160" s="13"/>
      <c r="Z160" s="13"/>
      <c r="AA160" s="13"/>
      <c r="AB160" s="13"/>
      <c r="AC160" s="13"/>
      <c r="AD160" s="13"/>
      <c r="AE160" s="13"/>
      <c r="AT160" s="252" t="s">
        <v>273</v>
      </c>
      <c r="AU160" s="252" t="s">
        <v>85</v>
      </c>
      <c r="AV160" s="13" t="s">
        <v>85</v>
      </c>
      <c r="AW160" s="13" t="s">
        <v>32</v>
      </c>
      <c r="AX160" s="13" t="s">
        <v>76</v>
      </c>
      <c r="AY160" s="252" t="s">
        <v>264</v>
      </c>
    </row>
    <row r="161" s="14" customFormat="1">
      <c r="A161" s="14"/>
      <c r="B161" s="253"/>
      <c r="C161" s="254"/>
      <c r="D161" s="243" t="s">
        <v>273</v>
      </c>
      <c r="E161" s="255" t="s">
        <v>1</v>
      </c>
      <c r="F161" s="256" t="s">
        <v>275</v>
      </c>
      <c r="G161" s="254"/>
      <c r="H161" s="257">
        <v>225.40799999999999</v>
      </c>
      <c r="I161" s="258"/>
      <c r="J161" s="254"/>
      <c r="K161" s="254"/>
      <c r="L161" s="259"/>
      <c r="M161" s="260"/>
      <c r="N161" s="261"/>
      <c r="O161" s="261"/>
      <c r="P161" s="261"/>
      <c r="Q161" s="261"/>
      <c r="R161" s="261"/>
      <c r="S161" s="261"/>
      <c r="T161" s="262"/>
      <c r="U161" s="14"/>
      <c r="V161" s="14"/>
      <c r="W161" s="14"/>
      <c r="X161" s="14"/>
      <c r="Y161" s="14"/>
      <c r="Z161" s="14"/>
      <c r="AA161" s="14"/>
      <c r="AB161" s="14"/>
      <c r="AC161" s="14"/>
      <c r="AD161" s="14"/>
      <c r="AE161" s="14"/>
      <c r="AT161" s="263" t="s">
        <v>273</v>
      </c>
      <c r="AU161" s="263" t="s">
        <v>85</v>
      </c>
      <c r="AV161" s="14" t="s">
        <v>271</v>
      </c>
      <c r="AW161" s="14" t="s">
        <v>32</v>
      </c>
      <c r="AX161" s="14" t="s">
        <v>83</v>
      </c>
      <c r="AY161" s="263" t="s">
        <v>264</v>
      </c>
    </row>
    <row r="162" s="2" customFormat="1" ht="21.75" customHeight="1">
      <c r="A162" s="39"/>
      <c r="B162" s="40"/>
      <c r="C162" s="228" t="s">
        <v>271</v>
      </c>
      <c r="D162" s="228" t="s">
        <v>266</v>
      </c>
      <c r="E162" s="229" t="s">
        <v>285</v>
      </c>
      <c r="F162" s="230" t="s">
        <v>286</v>
      </c>
      <c r="G162" s="231" t="s">
        <v>278</v>
      </c>
      <c r="H162" s="232">
        <v>519.17200000000003</v>
      </c>
      <c r="I162" s="233"/>
      <c r="J162" s="234">
        <f>ROUND(I162*H162,2)</f>
        <v>0</v>
      </c>
      <c r="K162" s="230" t="s">
        <v>270</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271</v>
      </c>
      <c r="AT162" s="239" t="s">
        <v>266</v>
      </c>
      <c r="AU162" s="239" t="s">
        <v>85</v>
      </c>
      <c r="AY162" s="18" t="s">
        <v>264</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271</v>
      </c>
      <c r="BM162" s="239" t="s">
        <v>287</v>
      </c>
    </row>
    <row r="163" s="13" customFormat="1">
      <c r="A163" s="13"/>
      <c r="B163" s="241"/>
      <c r="C163" s="242"/>
      <c r="D163" s="243" t="s">
        <v>273</v>
      </c>
      <c r="E163" s="244" t="s">
        <v>1</v>
      </c>
      <c r="F163" s="245" t="s">
        <v>2443</v>
      </c>
      <c r="G163" s="242"/>
      <c r="H163" s="246">
        <v>519.17200000000003</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273</v>
      </c>
      <c r="AU163" s="252" t="s">
        <v>85</v>
      </c>
      <c r="AV163" s="13" t="s">
        <v>85</v>
      </c>
      <c r="AW163" s="13" t="s">
        <v>32</v>
      </c>
      <c r="AX163" s="13" t="s">
        <v>76</v>
      </c>
      <c r="AY163" s="252" t="s">
        <v>264</v>
      </c>
    </row>
    <row r="164" s="15" customFormat="1">
      <c r="A164" s="15"/>
      <c r="B164" s="264"/>
      <c r="C164" s="265"/>
      <c r="D164" s="243" t="s">
        <v>273</v>
      </c>
      <c r="E164" s="266" t="s">
        <v>1</v>
      </c>
      <c r="F164" s="267" t="s">
        <v>289</v>
      </c>
      <c r="G164" s="265"/>
      <c r="H164" s="266" t="s">
        <v>1</v>
      </c>
      <c r="I164" s="268"/>
      <c r="J164" s="265"/>
      <c r="K164" s="265"/>
      <c r="L164" s="269"/>
      <c r="M164" s="270"/>
      <c r="N164" s="271"/>
      <c r="O164" s="271"/>
      <c r="P164" s="271"/>
      <c r="Q164" s="271"/>
      <c r="R164" s="271"/>
      <c r="S164" s="271"/>
      <c r="T164" s="272"/>
      <c r="U164" s="15"/>
      <c r="V164" s="15"/>
      <c r="W164" s="15"/>
      <c r="X164" s="15"/>
      <c r="Y164" s="15"/>
      <c r="Z164" s="15"/>
      <c r="AA164" s="15"/>
      <c r="AB164" s="15"/>
      <c r="AC164" s="15"/>
      <c r="AD164" s="15"/>
      <c r="AE164" s="15"/>
      <c r="AT164" s="273" t="s">
        <v>273</v>
      </c>
      <c r="AU164" s="273" t="s">
        <v>85</v>
      </c>
      <c r="AV164" s="15" t="s">
        <v>83</v>
      </c>
      <c r="AW164" s="15" t="s">
        <v>32</v>
      </c>
      <c r="AX164" s="15" t="s">
        <v>76</v>
      </c>
      <c r="AY164" s="273" t="s">
        <v>264</v>
      </c>
    </row>
    <row r="165" s="14" customFormat="1">
      <c r="A165" s="14"/>
      <c r="B165" s="253"/>
      <c r="C165" s="254"/>
      <c r="D165" s="243" t="s">
        <v>273</v>
      </c>
      <c r="E165" s="255" t="s">
        <v>1</v>
      </c>
      <c r="F165" s="256" t="s">
        <v>275</v>
      </c>
      <c r="G165" s="254"/>
      <c r="H165" s="257">
        <v>519.17200000000003</v>
      </c>
      <c r="I165" s="258"/>
      <c r="J165" s="254"/>
      <c r="K165" s="254"/>
      <c r="L165" s="259"/>
      <c r="M165" s="260"/>
      <c r="N165" s="261"/>
      <c r="O165" s="261"/>
      <c r="P165" s="261"/>
      <c r="Q165" s="261"/>
      <c r="R165" s="261"/>
      <c r="S165" s="261"/>
      <c r="T165" s="262"/>
      <c r="U165" s="14"/>
      <c r="V165" s="14"/>
      <c r="W165" s="14"/>
      <c r="X165" s="14"/>
      <c r="Y165" s="14"/>
      <c r="Z165" s="14"/>
      <c r="AA165" s="14"/>
      <c r="AB165" s="14"/>
      <c r="AC165" s="14"/>
      <c r="AD165" s="14"/>
      <c r="AE165" s="14"/>
      <c r="AT165" s="263" t="s">
        <v>273</v>
      </c>
      <c r="AU165" s="263" t="s">
        <v>85</v>
      </c>
      <c r="AV165" s="14" t="s">
        <v>271</v>
      </c>
      <c r="AW165" s="14" t="s">
        <v>32</v>
      </c>
      <c r="AX165" s="14" t="s">
        <v>83</v>
      </c>
      <c r="AY165" s="263" t="s">
        <v>264</v>
      </c>
    </row>
    <row r="166" s="2" customFormat="1" ht="24.15" customHeight="1">
      <c r="A166" s="39"/>
      <c r="B166" s="40"/>
      <c r="C166" s="228" t="s">
        <v>290</v>
      </c>
      <c r="D166" s="228" t="s">
        <v>266</v>
      </c>
      <c r="E166" s="229" t="s">
        <v>291</v>
      </c>
      <c r="F166" s="230" t="s">
        <v>292</v>
      </c>
      <c r="G166" s="231" t="s">
        <v>278</v>
      </c>
      <c r="H166" s="232">
        <v>5191.7200000000003</v>
      </c>
      <c r="I166" s="233"/>
      <c r="J166" s="234">
        <f>ROUND(I166*H166,2)</f>
        <v>0</v>
      </c>
      <c r="K166" s="230" t="s">
        <v>270</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271</v>
      </c>
      <c r="BM166" s="239" t="s">
        <v>293</v>
      </c>
    </row>
    <row r="167" s="13" customFormat="1">
      <c r="A167" s="13"/>
      <c r="B167" s="241"/>
      <c r="C167" s="242"/>
      <c r="D167" s="243" t="s">
        <v>273</v>
      </c>
      <c r="E167" s="242"/>
      <c r="F167" s="245" t="s">
        <v>2444</v>
      </c>
      <c r="G167" s="242"/>
      <c r="H167" s="246">
        <v>5191.7200000000003</v>
      </c>
      <c r="I167" s="247"/>
      <c r="J167" s="242"/>
      <c r="K167" s="242"/>
      <c r="L167" s="248"/>
      <c r="M167" s="249"/>
      <c r="N167" s="250"/>
      <c r="O167" s="250"/>
      <c r="P167" s="250"/>
      <c r="Q167" s="250"/>
      <c r="R167" s="250"/>
      <c r="S167" s="250"/>
      <c r="T167" s="251"/>
      <c r="U167" s="13"/>
      <c r="V167" s="13"/>
      <c r="W167" s="13"/>
      <c r="X167" s="13"/>
      <c r="Y167" s="13"/>
      <c r="Z167" s="13"/>
      <c r="AA167" s="13"/>
      <c r="AB167" s="13"/>
      <c r="AC167" s="13"/>
      <c r="AD167" s="13"/>
      <c r="AE167" s="13"/>
      <c r="AT167" s="252" t="s">
        <v>273</v>
      </c>
      <c r="AU167" s="252" t="s">
        <v>85</v>
      </c>
      <c r="AV167" s="13" t="s">
        <v>85</v>
      </c>
      <c r="AW167" s="13" t="s">
        <v>4</v>
      </c>
      <c r="AX167" s="13" t="s">
        <v>83</v>
      </c>
      <c r="AY167" s="252" t="s">
        <v>264</v>
      </c>
    </row>
    <row r="168" s="2" customFormat="1" ht="16.5" customHeight="1">
      <c r="A168" s="39"/>
      <c r="B168" s="40"/>
      <c r="C168" s="228" t="s">
        <v>295</v>
      </c>
      <c r="D168" s="228" t="s">
        <v>266</v>
      </c>
      <c r="E168" s="229" t="s">
        <v>296</v>
      </c>
      <c r="F168" s="230" t="s">
        <v>297</v>
      </c>
      <c r="G168" s="231" t="s">
        <v>278</v>
      </c>
      <c r="H168" s="232">
        <v>519.17200000000003</v>
      </c>
      <c r="I168" s="233"/>
      <c r="J168" s="234">
        <f>ROUND(I168*H168,2)</f>
        <v>0</v>
      </c>
      <c r="K168" s="230" t="s">
        <v>298</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271</v>
      </c>
      <c r="AT168" s="239" t="s">
        <v>266</v>
      </c>
      <c r="AU168" s="239" t="s">
        <v>85</v>
      </c>
      <c r="AY168" s="18" t="s">
        <v>264</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271</v>
      </c>
      <c r="BM168" s="239" t="s">
        <v>299</v>
      </c>
    </row>
    <row r="169" s="2" customFormat="1" ht="16.5" customHeight="1">
      <c r="A169" s="39"/>
      <c r="B169" s="40"/>
      <c r="C169" s="228" t="s">
        <v>300</v>
      </c>
      <c r="D169" s="228" t="s">
        <v>266</v>
      </c>
      <c r="E169" s="229" t="s">
        <v>301</v>
      </c>
      <c r="F169" s="230" t="s">
        <v>302</v>
      </c>
      <c r="G169" s="231" t="s">
        <v>278</v>
      </c>
      <c r="H169" s="232">
        <v>519.17200000000003</v>
      </c>
      <c r="I169" s="233"/>
      <c r="J169" s="234">
        <f>ROUND(I169*H169,2)</f>
        <v>0</v>
      </c>
      <c r="K169" s="230" t="s">
        <v>270</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271</v>
      </c>
      <c r="BM169" s="239" t="s">
        <v>303</v>
      </c>
    </row>
    <row r="170" s="2" customFormat="1" ht="16.5" customHeight="1">
      <c r="A170" s="39"/>
      <c r="B170" s="40"/>
      <c r="C170" s="228" t="s">
        <v>304</v>
      </c>
      <c r="D170" s="228" t="s">
        <v>266</v>
      </c>
      <c r="E170" s="229" t="s">
        <v>305</v>
      </c>
      <c r="F170" s="230" t="s">
        <v>306</v>
      </c>
      <c r="G170" s="231" t="s">
        <v>278</v>
      </c>
      <c r="H170" s="232">
        <v>230.21000000000001</v>
      </c>
      <c r="I170" s="233"/>
      <c r="J170" s="234">
        <f>ROUND(I170*H170,2)</f>
        <v>0</v>
      </c>
      <c r="K170" s="230" t="s">
        <v>270</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271</v>
      </c>
      <c r="AT170" s="239" t="s">
        <v>266</v>
      </c>
      <c r="AU170" s="239" t="s">
        <v>85</v>
      </c>
      <c r="AY170" s="18" t="s">
        <v>264</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271</v>
      </c>
      <c r="BM170" s="239" t="s">
        <v>307</v>
      </c>
    </row>
    <row r="171" s="15" customFormat="1">
      <c r="A171" s="15"/>
      <c r="B171" s="264"/>
      <c r="C171" s="265"/>
      <c r="D171" s="243" t="s">
        <v>273</v>
      </c>
      <c r="E171" s="266" t="s">
        <v>1</v>
      </c>
      <c r="F171" s="267" t="s">
        <v>289</v>
      </c>
      <c r="G171" s="265"/>
      <c r="H171" s="266" t="s">
        <v>1</v>
      </c>
      <c r="I171" s="268"/>
      <c r="J171" s="265"/>
      <c r="K171" s="265"/>
      <c r="L171" s="269"/>
      <c r="M171" s="270"/>
      <c r="N171" s="271"/>
      <c r="O171" s="271"/>
      <c r="P171" s="271"/>
      <c r="Q171" s="271"/>
      <c r="R171" s="271"/>
      <c r="S171" s="271"/>
      <c r="T171" s="272"/>
      <c r="U171" s="15"/>
      <c r="V171" s="15"/>
      <c r="W171" s="15"/>
      <c r="X171" s="15"/>
      <c r="Y171" s="15"/>
      <c r="Z171" s="15"/>
      <c r="AA171" s="15"/>
      <c r="AB171" s="15"/>
      <c r="AC171" s="15"/>
      <c r="AD171" s="15"/>
      <c r="AE171" s="15"/>
      <c r="AT171" s="273" t="s">
        <v>273</v>
      </c>
      <c r="AU171" s="273" t="s">
        <v>85</v>
      </c>
      <c r="AV171" s="15" t="s">
        <v>83</v>
      </c>
      <c r="AW171" s="15" t="s">
        <v>32</v>
      </c>
      <c r="AX171" s="15" t="s">
        <v>76</v>
      </c>
      <c r="AY171" s="273" t="s">
        <v>264</v>
      </c>
    </row>
    <row r="172" s="13" customFormat="1">
      <c r="A172" s="13"/>
      <c r="B172" s="241"/>
      <c r="C172" s="242"/>
      <c r="D172" s="243" t="s">
        <v>273</v>
      </c>
      <c r="E172" s="244" t="s">
        <v>1</v>
      </c>
      <c r="F172" s="245" t="s">
        <v>2445</v>
      </c>
      <c r="G172" s="242"/>
      <c r="H172" s="246">
        <v>230.21000000000001</v>
      </c>
      <c r="I172" s="247"/>
      <c r="J172" s="242"/>
      <c r="K172" s="242"/>
      <c r="L172" s="248"/>
      <c r="M172" s="249"/>
      <c r="N172" s="250"/>
      <c r="O172" s="250"/>
      <c r="P172" s="250"/>
      <c r="Q172" s="250"/>
      <c r="R172" s="250"/>
      <c r="S172" s="250"/>
      <c r="T172" s="251"/>
      <c r="U172" s="13"/>
      <c r="V172" s="13"/>
      <c r="W172" s="13"/>
      <c r="X172" s="13"/>
      <c r="Y172" s="13"/>
      <c r="Z172" s="13"/>
      <c r="AA172" s="13"/>
      <c r="AB172" s="13"/>
      <c r="AC172" s="13"/>
      <c r="AD172" s="13"/>
      <c r="AE172" s="13"/>
      <c r="AT172" s="252" t="s">
        <v>273</v>
      </c>
      <c r="AU172" s="252" t="s">
        <v>85</v>
      </c>
      <c r="AV172" s="13" t="s">
        <v>85</v>
      </c>
      <c r="AW172" s="13" t="s">
        <v>32</v>
      </c>
      <c r="AX172" s="13" t="s">
        <v>76</v>
      </c>
      <c r="AY172" s="252" t="s">
        <v>264</v>
      </c>
    </row>
    <row r="173" s="14" customFormat="1">
      <c r="A173" s="14"/>
      <c r="B173" s="253"/>
      <c r="C173" s="254"/>
      <c r="D173" s="243" t="s">
        <v>273</v>
      </c>
      <c r="E173" s="255" t="s">
        <v>1</v>
      </c>
      <c r="F173" s="256" t="s">
        <v>275</v>
      </c>
      <c r="G173" s="254"/>
      <c r="H173" s="257">
        <v>230.21000000000001</v>
      </c>
      <c r="I173" s="258"/>
      <c r="J173" s="254"/>
      <c r="K173" s="254"/>
      <c r="L173" s="259"/>
      <c r="M173" s="260"/>
      <c r="N173" s="261"/>
      <c r="O173" s="261"/>
      <c r="P173" s="261"/>
      <c r="Q173" s="261"/>
      <c r="R173" s="261"/>
      <c r="S173" s="261"/>
      <c r="T173" s="262"/>
      <c r="U173" s="14"/>
      <c r="V173" s="14"/>
      <c r="W173" s="14"/>
      <c r="X173" s="14"/>
      <c r="Y173" s="14"/>
      <c r="Z173" s="14"/>
      <c r="AA173" s="14"/>
      <c r="AB173" s="14"/>
      <c r="AC173" s="14"/>
      <c r="AD173" s="14"/>
      <c r="AE173" s="14"/>
      <c r="AT173" s="263" t="s">
        <v>273</v>
      </c>
      <c r="AU173" s="263" t="s">
        <v>85</v>
      </c>
      <c r="AV173" s="14" t="s">
        <v>271</v>
      </c>
      <c r="AW173" s="14" t="s">
        <v>32</v>
      </c>
      <c r="AX173" s="14" t="s">
        <v>83</v>
      </c>
      <c r="AY173" s="263" t="s">
        <v>264</v>
      </c>
    </row>
    <row r="174" s="2" customFormat="1" ht="16.5" customHeight="1">
      <c r="A174" s="39"/>
      <c r="B174" s="40"/>
      <c r="C174" s="274" t="s">
        <v>309</v>
      </c>
      <c r="D174" s="274" t="s">
        <v>310</v>
      </c>
      <c r="E174" s="275" t="s">
        <v>311</v>
      </c>
      <c r="F174" s="276" t="s">
        <v>312</v>
      </c>
      <c r="G174" s="277" t="s">
        <v>278</v>
      </c>
      <c r="H174" s="278">
        <v>253.231</v>
      </c>
      <c r="I174" s="279"/>
      <c r="J174" s="280">
        <f>ROUND(I174*H174,2)</f>
        <v>0</v>
      </c>
      <c r="K174" s="276" t="s">
        <v>298</v>
      </c>
      <c r="L174" s="281"/>
      <c r="M174" s="282" t="s">
        <v>1</v>
      </c>
      <c r="N174" s="283" t="s">
        <v>42</v>
      </c>
      <c r="O174" s="92"/>
      <c r="P174" s="237">
        <f>O174*H174</f>
        <v>0</v>
      </c>
      <c r="Q174" s="237">
        <v>1</v>
      </c>
      <c r="R174" s="237">
        <f>Q174*H174</f>
        <v>253.231</v>
      </c>
      <c r="S174" s="237">
        <v>0</v>
      </c>
      <c r="T174" s="238">
        <f>S174*H174</f>
        <v>0</v>
      </c>
      <c r="U174" s="39"/>
      <c r="V174" s="39"/>
      <c r="W174" s="39"/>
      <c r="X174" s="39"/>
      <c r="Y174" s="39"/>
      <c r="Z174" s="39"/>
      <c r="AA174" s="39"/>
      <c r="AB174" s="39"/>
      <c r="AC174" s="39"/>
      <c r="AD174" s="39"/>
      <c r="AE174" s="39"/>
      <c r="AR174" s="239" t="s">
        <v>304</v>
      </c>
      <c r="AT174" s="239" t="s">
        <v>310</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271</v>
      </c>
      <c r="BM174" s="239" t="s">
        <v>313</v>
      </c>
    </row>
    <row r="175" s="13" customFormat="1">
      <c r="A175" s="13"/>
      <c r="B175" s="241"/>
      <c r="C175" s="242"/>
      <c r="D175" s="243" t="s">
        <v>273</v>
      </c>
      <c r="E175" s="242"/>
      <c r="F175" s="245" t="s">
        <v>2446</v>
      </c>
      <c r="G175" s="242"/>
      <c r="H175" s="246">
        <v>253.231</v>
      </c>
      <c r="I175" s="247"/>
      <c r="J175" s="242"/>
      <c r="K175" s="242"/>
      <c r="L175" s="248"/>
      <c r="M175" s="249"/>
      <c r="N175" s="250"/>
      <c r="O175" s="250"/>
      <c r="P175" s="250"/>
      <c r="Q175" s="250"/>
      <c r="R175" s="250"/>
      <c r="S175" s="250"/>
      <c r="T175" s="251"/>
      <c r="U175" s="13"/>
      <c r="V175" s="13"/>
      <c r="W175" s="13"/>
      <c r="X175" s="13"/>
      <c r="Y175" s="13"/>
      <c r="Z175" s="13"/>
      <c r="AA175" s="13"/>
      <c r="AB175" s="13"/>
      <c r="AC175" s="13"/>
      <c r="AD175" s="13"/>
      <c r="AE175" s="13"/>
      <c r="AT175" s="252" t="s">
        <v>273</v>
      </c>
      <c r="AU175" s="252" t="s">
        <v>85</v>
      </c>
      <c r="AV175" s="13" t="s">
        <v>85</v>
      </c>
      <c r="AW175" s="13" t="s">
        <v>4</v>
      </c>
      <c r="AX175" s="13" t="s">
        <v>83</v>
      </c>
      <c r="AY175" s="252" t="s">
        <v>264</v>
      </c>
    </row>
    <row r="176" s="2" customFormat="1" ht="16.5" customHeight="1">
      <c r="A176" s="39"/>
      <c r="B176" s="40"/>
      <c r="C176" s="228" t="s">
        <v>315</v>
      </c>
      <c r="D176" s="228" t="s">
        <v>266</v>
      </c>
      <c r="E176" s="229" t="s">
        <v>316</v>
      </c>
      <c r="F176" s="230" t="s">
        <v>317</v>
      </c>
      <c r="G176" s="231" t="s">
        <v>318</v>
      </c>
      <c r="H176" s="232">
        <v>41.049999999999997</v>
      </c>
      <c r="I176" s="233"/>
      <c r="J176" s="234">
        <f>ROUND(I176*H176,2)</f>
        <v>0</v>
      </c>
      <c r="K176" s="230" t="s">
        <v>270</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271</v>
      </c>
      <c r="AT176" s="239" t="s">
        <v>266</v>
      </c>
      <c r="AU176" s="239" t="s">
        <v>85</v>
      </c>
      <c r="AY176" s="18" t="s">
        <v>264</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271</v>
      </c>
      <c r="BM176" s="239" t="s">
        <v>319</v>
      </c>
    </row>
    <row r="177" s="13" customFormat="1">
      <c r="A177" s="13"/>
      <c r="B177" s="241"/>
      <c r="C177" s="242"/>
      <c r="D177" s="243" t="s">
        <v>273</v>
      </c>
      <c r="E177" s="244" t="s">
        <v>1</v>
      </c>
      <c r="F177" s="245" t="s">
        <v>2447</v>
      </c>
      <c r="G177" s="242"/>
      <c r="H177" s="246">
        <v>14.800000000000001</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273</v>
      </c>
      <c r="AU177" s="252" t="s">
        <v>85</v>
      </c>
      <c r="AV177" s="13" t="s">
        <v>85</v>
      </c>
      <c r="AW177" s="13" t="s">
        <v>32</v>
      </c>
      <c r="AX177" s="13" t="s">
        <v>76</v>
      </c>
      <c r="AY177" s="252" t="s">
        <v>264</v>
      </c>
    </row>
    <row r="178" s="13" customFormat="1">
      <c r="A178" s="13"/>
      <c r="B178" s="241"/>
      <c r="C178" s="242"/>
      <c r="D178" s="243" t="s">
        <v>273</v>
      </c>
      <c r="E178" s="244" t="s">
        <v>1</v>
      </c>
      <c r="F178" s="245" t="s">
        <v>2448</v>
      </c>
      <c r="G178" s="242"/>
      <c r="H178" s="246">
        <v>26.25</v>
      </c>
      <c r="I178" s="247"/>
      <c r="J178" s="242"/>
      <c r="K178" s="242"/>
      <c r="L178" s="248"/>
      <c r="M178" s="249"/>
      <c r="N178" s="250"/>
      <c r="O178" s="250"/>
      <c r="P178" s="250"/>
      <c r="Q178" s="250"/>
      <c r="R178" s="250"/>
      <c r="S178" s="250"/>
      <c r="T178" s="251"/>
      <c r="U178" s="13"/>
      <c r="V178" s="13"/>
      <c r="W178" s="13"/>
      <c r="X178" s="13"/>
      <c r="Y178" s="13"/>
      <c r="Z178" s="13"/>
      <c r="AA178" s="13"/>
      <c r="AB178" s="13"/>
      <c r="AC178" s="13"/>
      <c r="AD178" s="13"/>
      <c r="AE178" s="13"/>
      <c r="AT178" s="252" t="s">
        <v>273</v>
      </c>
      <c r="AU178" s="252" t="s">
        <v>85</v>
      </c>
      <c r="AV178" s="13" t="s">
        <v>85</v>
      </c>
      <c r="AW178" s="13" t="s">
        <v>32</v>
      </c>
      <c r="AX178" s="13" t="s">
        <v>76</v>
      </c>
      <c r="AY178" s="252" t="s">
        <v>264</v>
      </c>
    </row>
    <row r="179" s="14" customFormat="1">
      <c r="A179" s="14"/>
      <c r="B179" s="253"/>
      <c r="C179" s="254"/>
      <c r="D179" s="243" t="s">
        <v>273</v>
      </c>
      <c r="E179" s="255" t="s">
        <v>1</v>
      </c>
      <c r="F179" s="256" t="s">
        <v>275</v>
      </c>
      <c r="G179" s="254"/>
      <c r="H179" s="257">
        <v>41.049999999999997</v>
      </c>
      <c r="I179" s="258"/>
      <c r="J179" s="254"/>
      <c r="K179" s="254"/>
      <c r="L179" s="259"/>
      <c r="M179" s="260"/>
      <c r="N179" s="261"/>
      <c r="O179" s="261"/>
      <c r="P179" s="261"/>
      <c r="Q179" s="261"/>
      <c r="R179" s="261"/>
      <c r="S179" s="261"/>
      <c r="T179" s="262"/>
      <c r="U179" s="14"/>
      <c r="V179" s="14"/>
      <c r="W179" s="14"/>
      <c r="X179" s="14"/>
      <c r="Y179" s="14"/>
      <c r="Z179" s="14"/>
      <c r="AA179" s="14"/>
      <c r="AB179" s="14"/>
      <c r="AC179" s="14"/>
      <c r="AD179" s="14"/>
      <c r="AE179" s="14"/>
      <c r="AT179" s="263" t="s">
        <v>273</v>
      </c>
      <c r="AU179" s="263" t="s">
        <v>85</v>
      </c>
      <c r="AV179" s="14" t="s">
        <v>271</v>
      </c>
      <c r="AW179" s="14" t="s">
        <v>32</v>
      </c>
      <c r="AX179" s="14" t="s">
        <v>83</v>
      </c>
      <c r="AY179" s="263" t="s">
        <v>264</v>
      </c>
    </row>
    <row r="180" s="2" customFormat="1" ht="16.5" customHeight="1">
      <c r="A180" s="39"/>
      <c r="B180" s="40"/>
      <c r="C180" s="228" t="s">
        <v>322</v>
      </c>
      <c r="D180" s="228" t="s">
        <v>266</v>
      </c>
      <c r="E180" s="229" t="s">
        <v>316</v>
      </c>
      <c r="F180" s="230" t="s">
        <v>317</v>
      </c>
      <c r="G180" s="231" t="s">
        <v>318</v>
      </c>
      <c r="H180" s="232">
        <v>774.995</v>
      </c>
      <c r="I180" s="233"/>
      <c r="J180" s="234">
        <f>ROUND(I180*H180,2)</f>
        <v>0</v>
      </c>
      <c r="K180" s="230" t="s">
        <v>270</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271</v>
      </c>
      <c r="AT180" s="239" t="s">
        <v>266</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271</v>
      </c>
      <c r="BM180" s="239" t="s">
        <v>323</v>
      </c>
    </row>
    <row r="181" s="13" customFormat="1">
      <c r="A181" s="13"/>
      <c r="B181" s="241"/>
      <c r="C181" s="242"/>
      <c r="D181" s="243" t="s">
        <v>273</v>
      </c>
      <c r="E181" s="244" t="s">
        <v>1</v>
      </c>
      <c r="F181" s="245" t="s">
        <v>2449</v>
      </c>
      <c r="G181" s="242"/>
      <c r="H181" s="246">
        <v>367.20499999999998</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85</v>
      </c>
      <c r="AV181" s="13" t="s">
        <v>85</v>
      </c>
      <c r="AW181" s="13" t="s">
        <v>32</v>
      </c>
      <c r="AX181" s="13" t="s">
        <v>76</v>
      </c>
      <c r="AY181" s="252" t="s">
        <v>264</v>
      </c>
    </row>
    <row r="182" s="16" customFormat="1">
      <c r="A182" s="16"/>
      <c r="B182" s="284"/>
      <c r="C182" s="285"/>
      <c r="D182" s="243" t="s">
        <v>273</v>
      </c>
      <c r="E182" s="286" t="s">
        <v>1</v>
      </c>
      <c r="F182" s="287" t="s">
        <v>325</v>
      </c>
      <c r="G182" s="285"/>
      <c r="H182" s="288">
        <v>367.20499999999998</v>
      </c>
      <c r="I182" s="289"/>
      <c r="J182" s="285"/>
      <c r="K182" s="285"/>
      <c r="L182" s="290"/>
      <c r="M182" s="291"/>
      <c r="N182" s="292"/>
      <c r="O182" s="292"/>
      <c r="P182" s="292"/>
      <c r="Q182" s="292"/>
      <c r="R182" s="292"/>
      <c r="S182" s="292"/>
      <c r="T182" s="293"/>
      <c r="U182" s="16"/>
      <c r="V182" s="16"/>
      <c r="W182" s="16"/>
      <c r="X182" s="16"/>
      <c r="Y182" s="16"/>
      <c r="Z182" s="16"/>
      <c r="AA182" s="16"/>
      <c r="AB182" s="16"/>
      <c r="AC182" s="16"/>
      <c r="AD182" s="16"/>
      <c r="AE182" s="16"/>
      <c r="AT182" s="294" t="s">
        <v>273</v>
      </c>
      <c r="AU182" s="294" t="s">
        <v>85</v>
      </c>
      <c r="AV182" s="16" t="s">
        <v>96</v>
      </c>
      <c r="AW182" s="16" t="s">
        <v>32</v>
      </c>
      <c r="AX182" s="16" t="s">
        <v>76</v>
      </c>
      <c r="AY182" s="294" t="s">
        <v>264</v>
      </c>
    </row>
    <row r="183" s="13" customFormat="1">
      <c r="A183" s="13"/>
      <c r="B183" s="241"/>
      <c r="C183" s="242"/>
      <c r="D183" s="243" t="s">
        <v>273</v>
      </c>
      <c r="E183" s="244" t="s">
        <v>1</v>
      </c>
      <c r="F183" s="245" t="s">
        <v>2450</v>
      </c>
      <c r="G183" s="242"/>
      <c r="H183" s="246">
        <v>140.88</v>
      </c>
      <c r="I183" s="247"/>
      <c r="J183" s="242"/>
      <c r="K183" s="242"/>
      <c r="L183" s="248"/>
      <c r="M183" s="249"/>
      <c r="N183" s="250"/>
      <c r="O183" s="250"/>
      <c r="P183" s="250"/>
      <c r="Q183" s="250"/>
      <c r="R183" s="250"/>
      <c r="S183" s="250"/>
      <c r="T183" s="251"/>
      <c r="U183" s="13"/>
      <c r="V183" s="13"/>
      <c r="W183" s="13"/>
      <c r="X183" s="13"/>
      <c r="Y183" s="13"/>
      <c r="Z183" s="13"/>
      <c r="AA183" s="13"/>
      <c r="AB183" s="13"/>
      <c r="AC183" s="13"/>
      <c r="AD183" s="13"/>
      <c r="AE183" s="13"/>
      <c r="AT183" s="252" t="s">
        <v>273</v>
      </c>
      <c r="AU183" s="252" t="s">
        <v>85</v>
      </c>
      <c r="AV183" s="13" t="s">
        <v>85</v>
      </c>
      <c r="AW183" s="13" t="s">
        <v>32</v>
      </c>
      <c r="AX183" s="13" t="s">
        <v>76</v>
      </c>
      <c r="AY183" s="252" t="s">
        <v>264</v>
      </c>
    </row>
    <row r="184" s="13" customFormat="1">
      <c r="A184" s="13"/>
      <c r="B184" s="241"/>
      <c r="C184" s="242"/>
      <c r="D184" s="243" t="s">
        <v>273</v>
      </c>
      <c r="E184" s="244" t="s">
        <v>1</v>
      </c>
      <c r="F184" s="245" t="s">
        <v>2451</v>
      </c>
      <c r="G184" s="242"/>
      <c r="H184" s="246">
        <v>266.91000000000003</v>
      </c>
      <c r="I184" s="247"/>
      <c r="J184" s="242"/>
      <c r="K184" s="242"/>
      <c r="L184" s="248"/>
      <c r="M184" s="249"/>
      <c r="N184" s="250"/>
      <c r="O184" s="250"/>
      <c r="P184" s="250"/>
      <c r="Q184" s="250"/>
      <c r="R184" s="250"/>
      <c r="S184" s="250"/>
      <c r="T184" s="251"/>
      <c r="U184" s="13"/>
      <c r="V184" s="13"/>
      <c r="W184" s="13"/>
      <c r="X184" s="13"/>
      <c r="Y184" s="13"/>
      <c r="Z184" s="13"/>
      <c r="AA184" s="13"/>
      <c r="AB184" s="13"/>
      <c r="AC184" s="13"/>
      <c r="AD184" s="13"/>
      <c r="AE184" s="13"/>
      <c r="AT184" s="252" t="s">
        <v>273</v>
      </c>
      <c r="AU184" s="252" t="s">
        <v>85</v>
      </c>
      <c r="AV184" s="13" t="s">
        <v>85</v>
      </c>
      <c r="AW184" s="13" t="s">
        <v>32</v>
      </c>
      <c r="AX184" s="13" t="s">
        <v>76</v>
      </c>
      <c r="AY184" s="252" t="s">
        <v>264</v>
      </c>
    </row>
    <row r="185" s="14" customFormat="1">
      <c r="A185" s="14"/>
      <c r="B185" s="253"/>
      <c r="C185" s="254"/>
      <c r="D185" s="243" t="s">
        <v>273</v>
      </c>
      <c r="E185" s="255" t="s">
        <v>1</v>
      </c>
      <c r="F185" s="256" t="s">
        <v>275</v>
      </c>
      <c r="G185" s="254"/>
      <c r="H185" s="257">
        <v>774.995</v>
      </c>
      <c r="I185" s="258"/>
      <c r="J185" s="254"/>
      <c r="K185" s="254"/>
      <c r="L185" s="259"/>
      <c r="M185" s="260"/>
      <c r="N185" s="261"/>
      <c r="O185" s="261"/>
      <c r="P185" s="261"/>
      <c r="Q185" s="261"/>
      <c r="R185" s="261"/>
      <c r="S185" s="261"/>
      <c r="T185" s="262"/>
      <c r="U185" s="14"/>
      <c r="V185" s="14"/>
      <c r="W185" s="14"/>
      <c r="X185" s="14"/>
      <c r="Y185" s="14"/>
      <c r="Z185" s="14"/>
      <c r="AA185" s="14"/>
      <c r="AB185" s="14"/>
      <c r="AC185" s="14"/>
      <c r="AD185" s="14"/>
      <c r="AE185" s="14"/>
      <c r="AT185" s="263" t="s">
        <v>273</v>
      </c>
      <c r="AU185" s="263" t="s">
        <v>85</v>
      </c>
      <c r="AV185" s="14" t="s">
        <v>271</v>
      </c>
      <c r="AW185" s="14" t="s">
        <v>32</v>
      </c>
      <c r="AX185" s="14" t="s">
        <v>83</v>
      </c>
      <c r="AY185" s="263" t="s">
        <v>264</v>
      </c>
    </row>
    <row r="186" s="12" customFormat="1" ht="22.8" customHeight="1">
      <c r="A186" s="12"/>
      <c r="B186" s="212"/>
      <c r="C186" s="213"/>
      <c r="D186" s="214" t="s">
        <v>75</v>
      </c>
      <c r="E186" s="226" t="s">
        <v>85</v>
      </c>
      <c r="F186" s="226" t="s">
        <v>328</v>
      </c>
      <c r="G186" s="213"/>
      <c r="H186" s="213"/>
      <c r="I186" s="216"/>
      <c r="J186" s="227">
        <f>BK186</f>
        <v>0</v>
      </c>
      <c r="K186" s="213"/>
      <c r="L186" s="218"/>
      <c r="M186" s="219"/>
      <c r="N186" s="220"/>
      <c r="O186" s="220"/>
      <c r="P186" s="221">
        <f>SUM(P187:P220)</f>
        <v>0</v>
      </c>
      <c r="Q186" s="220"/>
      <c r="R186" s="221">
        <f>SUM(R187:R220)</f>
        <v>537.05997721000006</v>
      </c>
      <c r="S186" s="220"/>
      <c r="T186" s="222">
        <f>SUM(T187:T220)</f>
        <v>0</v>
      </c>
      <c r="U186" s="12"/>
      <c r="V186" s="12"/>
      <c r="W186" s="12"/>
      <c r="X186" s="12"/>
      <c r="Y186" s="12"/>
      <c r="Z186" s="12"/>
      <c r="AA186" s="12"/>
      <c r="AB186" s="12"/>
      <c r="AC186" s="12"/>
      <c r="AD186" s="12"/>
      <c r="AE186" s="12"/>
      <c r="AR186" s="223" t="s">
        <v>83</v>
      </c>
      <c r="AT186" s="224" t="s">
        <v>75</v>
      </c>
      <c r="AU186" s="224" t="s">
        <v>83</v>
      </c>
      <c r="AY186" s="223" t="s">
        <v>264</v>
      </c>
      <c r="BK186" s="225">
        <f>SUM(BK187:BK220)</f>
        <v>0</v>
      </c>
    </row>
    <row r="187" s="2" customFormat="1" ht="16.5" customHeight="1">
      <c r="A187" s="39"/>
      <c r="B187" s="40"/>
      <c r="C187" s="228" t="s">
        <v>8</v>
      </c>
      <c r="D187" s="228" t="s">
        <v>266</v>
      </c>
      <c r="E187" s="229" t="s">
        <v>329</v>
      </c>
      <c r="F187" s="230" t="s">
        <v>330</v>
      </c>
      <c r="G187" s="231" t="s">
        <v>278</v>
      </c>
      <c r="H187" s="232">
        <v>135.68299999999999</v>
      </c>
      <c r="I187" s="233"/>
      <c r="J187" s="234">
        <f>ROUND(I187*H187,2)</f>
        <v>0</v>
      </c>
      <c r="K187" s="230" t="s">
        <v>270</v>
      </c>
      <c r="L187" s="45"/>
      <c r="M187" s="235" t="s">
        <v>1</v>
      </c>
      <c r="N187" s="236" t="s">
        <v>42</v>
      </c>
      <c r="O187" s="92"/>
      <c r="P187" s="237">
        <f>O187*H187</f>
        <v>0</v>
      </c>
      <c r="Q187" s="237">
        <v>2.1600000000000001</v>
      </c>
      <c r="R187" s="237">
        <f>Q187*H187</f>
        <v>293.07528000000002</v>
      </c>
      <c r="S187" s="237">
        <v>0</v>
      </c>
      <c r="T187" s="238">
        <f>S187*H187</f>
        <v>0</v>
      </c>
      <c r="U187" s="39"/>
      <c r="V187" s="39"/>
      <c r="W187" s="39"/>
      <c r="X187" s="39"/>
      <c r="Y187" s="39"/>
      <c r="Z187" s="39"/>
      <c r="AA187" s="39"/>
      <c r="AB187" s="39"/>
      <c r="AC187" s="39"/>
      <c r="AD187" s="39"/>
      <c r="AE187" s="39"/>
      <c r="AR187" s="239" t="s">
        <v>271</v>
      </c>
      <c r="AT187" s="239" t="s">
        <v>266</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271</v>
      </c>
      <c r="BM187" s="239" t="s">
        <v>331</v>
      </c>
    </row>
    <row r="188" s="13" customFormat="1">
      <c r="A188" s="13"/>
      <c r="B188" s="241"/>
      <c r="C188" s="242"/>
      <c r="D188" s="243" t="s">
        <v>273</v>
      </c>
      <c r="E188" s="244" t="s">
        <v>1</v>
      </c>
      <c r="F188" s="245" t="s">
        <v>2452</v>
      </c>
      <c r="G188" s="242"/>
      <c r="H188" s="246">
        <v>42.264000000000003</v>
      </c>
      <c r="I188" s="247"/>
      <c r="J188" s="242"/>
      <c r="K188" s="242"/>
      <c r="L188" s="248"/>
      <c r="M188" s="249"/>
      <c r="N188" s="250"/>
      <c r="O188" s="250"/>
      <c r="P188" s="250"/>
      <c r="Q188" s="250"/>
      <c r="R188" s="250"/>
      <c r="S188" s="250"/>
      <c r="T188" s="251"/>
      <c r="U188" s="13"/>
      <c r="V188" s="13"/>
      <c r="W188" s="13"/>
      <c r="X188" s="13"/>
      <c r="Y188" s="13"/>
      <c r="Z188" s="13"/>
      <c r="AA188" s="13"/>
      <c r="AB188" s="13"/>
      <c r="AC188" s="13"/>
      <c r="AD188" s="13"/>
      <c r="AE188" s="13"/>
      <c r="AT188" s="252" t="s">
        <v>273</v>
      </c>
      <c r="AU188" s="252" t="s">
        <v>85</v>
      </c>
      <c r="AV188" s="13" t="s">
        <v>85</v>
      </c>
      <c r="AW188" s="13" t="s">
        <v>32</v>
      </c>
      <c r="AX188" s="13" t="s">
        <v>76</v>
      </c>
      <c r="AY188" s="252" t="s">
        <v>264</v>
      </c>
    </row>
    <row r="189" s="13" customFormat="1">
      <c r="A189" s="13"/>
      <c r="B189" s="241"/>
      <c r="C189" s="242"/>
      <c r="D189" s="243" t="s">
        <v>273</v>
      </c>
      <c r="E189" s="244" t="s">
        <v>1</v>
      </c>
      <c r="F189" s="245" t="s">
        <v>2453</v>
      </c>
      <c r="G189" s="242"/>
      <c r="H189" s="246">
        <v>93.418999999999997</v>
      </c>
      <c r="I189" s="247"/>
      <c r="J189" s="242"/>
      <c r="K189" s="242"/>
      <c r="L189" s="248"/>
      <c r="M189" s="249"/>
      <c r="N189" s="250"/>
      <c r="O189" s="250"/>
      <c r="P189" s="250"/>
      <c r="Q189" s="250"/>
      <c r="R189" s="250"/>
      <c r="S189" s="250"/>
      <c r="T189" s="251"/>
      <c r="U189" s="13"/>
      <c r="V189" s="13"/>
      <c r="W189" s="13"/>
      <c r="X189" s="13"/>
      <c r="Y189" s="13"/>
      <c r="Z189" s="13"/>
      <c r="AA189" s="13"/>
      <c r="AB189" s="13"/>
      <c r="AC189" s="13"/>
      <c r="AD189" s="13"/>
      <c r="AE189" s="13"/>
      <c r="AT189" s="252" t="s">
        <v>273</v>
      </c>
      <c r="AU189" s="252" t="s">
        <v>85</v>
      </c>
      <c r="AV189" s="13" t="s">
        <v>85</v>
      </c>
      <c r="AW189" s="13" t="s">
        <v>32</v>
      </c>
      <c r="AX189" s="13" t="s">
        <v>76</v>
      </c>
      <c r="AY189" s="252" t="s">
        <v>264</v>
      </c>
    </row>
    <row r="190" s="14" customFormat="1">
      <c r="A190" s="14"/>
      <c r="B190" s="253"/>
      <c r="C190" s="254"/>
      <c r="D190" s="243" t="s">
        <v>273</v>
      </c>
      <c r="E190" s="255" t="s">
        <v>1</v>
      </c>
      <c r="F190" s="256" t="s">
        <v>275</v>
      </c>
      <c r="G190" s="254"/>
      <c r="H190" s="257">
        <v>135.68299999999999</v>
      </c>
      <c r="I190" s="258"/>
      <c r="J190" s="254"/>
      <c r="K190" s="254"/>
      <c r="L190" s="259"/>
      <c r="M190" s="260"/>
      <c r="N190" s="261"/>
      <c r="O190" s="261"/>
      <c r="P190" s="261"/>
      <c r="Q190" s="261"/>
      <c r="R190" s="261"/>
      <c r="S190" s="261"/>
      <c r="T190" s="262"/>
      <c r="U190" s="14"/>
      <c r="V190" s="14"/>
      <c r="W190" s="14"/>
      <c r="X190" s="14"/>
      <c r="Y190" s="14"/>
      <c r="Z190" s="14"/>
      <c r="AA190" s="14"/>
      <c r="AB190" s="14"/>
      <c r="AC190" s="14"/>
      <c r="AD190" s="14"/>
      <c r="AE190" s="14"/>
      <c r="AT190" s="263" t="s">
        <v>273</v>
      </c>
      <c r="AU190" s="263" t="s">
        <v>85</v>
      </c>
      <c r="AV190" s="14" t="s">
        <v>271</v>
      </c>
      <c r="AW190" s="14" t="s">
        <v>32</v>
      </c>
      <c r="AX190" s="14" t="s">
        <v>83</v>
      </c>
      <c r="AY190" s="263" t="s">
        <v>264</v>
      </c>
    </row>
    <row r="191" s="2" customFormat="1" ht="16.5" customHeight="1">
      <c r="A191" s="39"/>
      <c r="B191" s="40"/>
      <c r="C191" s="228" t="s">
        <v>335</v>
      </c>
      <c r="D191" s="228" t="s">
        <v>266</v>
      </c>
      <c r="E191" s="229" t="s">
        <v>336</v>
      </c>
      <c r="F191" s="230" t="s">
        <v>337</v>
      </c>
      <c r="G191" s="231" t="s">
        <v>278</v>
      </c>
      <c r="H191" s="232">
        <v>40.036999999999999</v>
      </c>
      <c r="I191" s="233"/>
      <c r="J191" s="234">
        <f>ROUND(I191*H191,2)</f>
        <v>0</v>
      </c>
      <c r="K191" s="230" t="s">
        <v>270</v>
      </c>
      <c r="L191" s="45"/>
      <c r="M191" s="235" t="s">
        <v>1</v>
      </c>
      <c r="N191" s="236" t="s">
        <v>42</v>
      </c>
      <c r="O191" s="92"/>
      <c r="P191" s="237">
        <f>O191*H191</f>
        <v>0</v>
      </c>
      <c r="Q191" s="237">
        <v>2.5018699999999998</v>
      </c>
      <c r="R191" s="237">
        <f>Q191*H191</f>
        <v>100.16736918999999</v>
      </c>
      <c r="S191" s="237">
        <v>0</v>
      </c>
      <c r="T191" s="238">
        <f>S191*H191</f>
        <v>0</v>
      </c>
      <c r="U191" s="39"/>
      <c r="V191" s="39"/>
      <c r="W191" s="39"/>
      <c r="X191" s="39"/>
      <c r="Y191" s="39"/>
      <c r="Z191" s="39"/>
      <c r="AA191" s="39"/>
      <c r="AB191" s="39"/>
      <c r="AC191" s="39"/>
      <c r="AD191" s="39"/>
      <c r="AE191" s="39"/>
      <c r="AR191" s="239" t="s">
        <v>271</v>
      </c>
      <c r="AT191" s="239" t="s">
        <v>266</v>
      </c>
      <c r="AU191" s="239" t="s">
        <v>85</v>
      </c>
      <c r="AY191" s="18" t="s">
        <v>264</v>
      </c>
      <c r="BE191" s="240">
        <f>IF(N191="základní",J191,0)</f>
        <v>0</v>
      </c>
      <c r="BF191" s="240">
        <f>IF(N191="snížená",J191,0)</f>
        <v>0</v>
      </c>
      <c r="BG191" s="240">
        <f>IF(N191="zákl. přenesená",J191,0)</f>
        <v>0</v>
      </c>
      <c r="BH191" s="240">
        <f>IF(N191="sníž. přenesená",J191,0)</f>
        <v>0</v>
      </c>
      <c r="BI191" s="240">
        <f>IF(N191="nulová",J191,0)</f>
        <v>0</v>
      </c>
      <c r="BJ191" s="18" t="s">
        <v>85</v>
      </c>
      <c r="BK191" s="240">
        <f>ROUND(I191*H191,2)</f>
        <v>0</v>
      </c>
      <c r="BL191" s="18" t="s">
        <v>271</v>
      </c>
      <c r="BM191" s="239" t="s">
        <v>338</v>
      </c>
    </row>
    <row r="192" s="2" customFormat="1">
      <c r="A192" s="39"/>
      <c r="B192" s="40"/>
      <c r="C192" s="41"/>
      <c r="D192" s="243" t="s">
        <v>339</v>
      </c>
      <c r="E192" s="41"/>
      <c r="F192" s="295" t="s">
        <v>340</v>
      </c>
      <c r="G192" s="41"/>
      <c r="H192" s="41"/>
      <c r="I192" s="296"/>
      <c r="J192" s="41"/>
      <c r="K192" s="41"/>
      <c r="L192" s="45"/>
      <c r="M192" s="297"/>
      <c r="N192" s="298"/>
      <c r="O192" s="92"/>
      <c r="P192" s="92"/>
      <c r="Q192" s="92"/>
      <c r="R192" s="92"/>
      <c r="S192" s="92"/>
      <c r="T192" s="93"/>
      <c r="U192" s="39"/>
      <c r="V192" s="39"/>
      <c r="W192" s="39"/>
      <c r="X192" s="39"/>
      <c r="Y192" s="39"/>
      <c r="Z192" s="39"/>
      <c r="AA192" s="39"/>
      <c r="AB192" s="39"/>
      <c r="AC192" s="39"/>
      <c r="AD192" s="39"/>
      <c r="AE192" s="39"/>
      <c r="AT192" s="18" t="s">
        <v>339</v>
      </c>
      <c r="AU192" s="18" t="s">
        <v>85</v>
      </c>
    </row>
    <row r="193" s="13" customFormat="1">
      <c r="A193" s="13"/>
      <c r="B193" s="241"/>
      <c r="C193" s="242"/>
      <c r="D193" s="243" t="s">
        <v>273</v>
      </c>
      <c r="E193" s="244" t="s">
        <v>1</v>
      </c>
      <c r="F193" s="245" t="s">
        <v>2454</v>
      </c>
      <c r="G193" s="242"/>
      <c r="H193" s="246">
        <v>40.036999999999999</v>
      </c>
      <c r="I193" s="247"/>
      <c r="J193" s="242"/>
      <c r="K193" s="242"/>
      <c r="L193" s="248"/>
      <c r="M193" s="249"/>
      <c r="N193" s="250"/>
      <c r="O193" s="250"/>
      <c r="P193" s="250"/>
      <c r="Q193" s="250"/>
      <c r="R193" s="250"/>
      <c r="S193" s="250"/>
      <c r="T193" s="251"/>
      <c r="U193" s="13"/>
      <c r="V193" s="13"/>
      <c r="W193" s="13"/>
      <c r="X193" s="13"/>
      <c r="Y193" s="13"/>
      <c r="Z193" s="13"/>
      <c r="AA193" s="13"/>
      <c r="AB193" s="13"/>
      <c r="AC193" s="13"/>
      <c r="AD193" s="13"/>
      <c r="AE193" s="13"/>
      <c r="AT193" s="252" t="s">
        <v>273</v>
      </c>
      <c r="AU193" s="252" t="s">
        <v>85</v>
      </c>
      <c r="AV193" s="13" t="s">
        <v>85</v>
      </c>
      <c r="AW193" s="13" t="s">
        <v>32</v>
      </c>
      <c r="AX193" s="13" t="s">
        <v>76</v>
      </c>
      <c r="AY193" s="252" t="s">
        <v>264</v>
      </c>
    </row>
    <row r="194" s="14" customFormat="1">
      <c r="A194" s="14"/>
      <c r="B194" s="253"/>
      <c r="C194" s="254"/>
      <c r="D194" s="243" t="s">
        <v>273</v>
      </c>
      <c r="E194" s="255" t="s">
        <v>1</v>
      </c>
      <c r="F194" s="256" t="s">
        <v>275</v>
      </c>
      <c r="G194" s="254"/>
      <c r="H194" s="257">
        <v>40.036999999999999</v>
      </c>
      <c r="I194" s="258"/>
      <c r="J194" s="254"/>
      <c r="K194" s="254"/>
      <c r="L194" s="259"/>
      <c r="M194" s="260"/>
      <c r="N194" s="261"/>
      <c r="O194" s="261"/>
      <c r="P194" s="261"/>
      <c r="Q194" s="261"/>
      <c r="R194" s="261"/>
      <c r="S194" s="261"/>
      <c r="T194" s="262"/>
      <c r="U194" s="14"/>
      <c r="V194" s="14"/>
      <c r="W194" s="14"/>
      <c r="X194" s="14"/>
      <c r="Y194" s="14"/>
      <c r="Z194" s="14"/>
      <c r="AA194" s="14"/>
      <c r="AB194" s="14"/>
      <c r="AC194" s="14"/>
      <c r="AD194" s="14"/>
      <c r="AE194" s="14"/>
      <c r="AT194" s="263" t="s">
        <v>273</v>
      </c>
      <c r="AU194" s="263" t="s">
        <v>85</v>
      </c>
      <c r="AV194" s="14" t="s">
        <v>271</v>
      </c>
      <c r="AW194" s="14" t="s">
        <v>32</v>
      </c>
      <c r="AX194" s="14" t="s">
        <v>83</v>
      </c>
      <c r="AY194" s="263" t="s">
        <v>264</v>
      </c>
    </row>
    <row r="195" s="2" customFormat="1" ht="16.5" customHeight="1">
      <c r="A195" s="39"/>
      <c r="B195" s="40"/>
      <c r="C195" s="228" t="s">
        <v>342</v>
      </c>
      <c r="D195" s="228" t="s">
        <v>266</v>
      </c>
      <c r="E195" s="229" t="s">
        <v>343</v>
      </c>
      <c r="F195" s="230" t="s">
        <v>344</v>
      </c>
      <c r="G195" s="231" t="s">
        <v>318</v>
      </c>
      <c r="H195" s="232">
        <v>11.115</v>
      </c>
      <c r="I195" s="233"/>
      <c r="J195" s="234">
        <f>ROUND(I195*H195,2)</f>
        <v>0</v>
      </c>
      <c r="K195" s="230" t="s">
        <v>270</v>
      </c>
      <c r="L195" s="45"/>
      <c r="M195" s="235" t="s">
        <v>1</v>
      </c>
      <c r="N195" s="236" t="s">
        <v>42</v>
      </c>
      <c r="O195" s="92"/>
      <c r="P195" s="237">
        <f>O195*H195</f>
        <v>0</v>
      </c>
      <c r="Q195" s="237">
        <v>0.0029399999999999999</v>
      </c>
      <c r="R195" s="237">
        <f>Q195*H195</f>
        <v>0.032678100000000002</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271</v>
      </c>
      <c r="BM195" s="239" t="s">
        <v>345</v>
      </c>
    </row>
    <row r="196" s="13" customFormat="1">
      <c r="A196" s="13"/>
      <c r="B196" s="241"/>
      <c r="C196" s="242"/>
      <c r="D196" s="243" t="s">
        <v>273</v>
      </c>
      <c r="E196" s="244" t="s">
        <v>1</v>
      </c>
      <c r="F196" s="245" t="s">
        <v>2455</v>
      </c>
      <c r="G196" s="242"/>
      <c r="H196" s="246">
        <v>11.115</v>
      </c>
      <c r="I196" s="247"/>
      <c r="J196" s="242"/>
      <c r="K196" s="242"/>
      <c r="L196" s="248"/>
      <c r="M196" s="249"/>
      <c r="N196" s="250"/>
      <c r="O196" s="250"/>
      <c r="P196" s="250"/>
      <c r="Q196" s="250"/>
      <c r="R196" s="250"/>
      <c r="S196" s="250"/>
      <c r="T196" s="251"/>
      <c r="U196" s="13"/>
      <c r="V196" s="13"/>
      <c r="W196" s="13"/>
      <c r="X196" s="13"/>
      <c r="Y196" s="13"/>
      <c r="Z196" s="13"/>
      <c r="AA196" s="13"/>
      <c r="AB196" s="13"/>
      <c r="AC196" s="13"/>
      <c r="AD196" s="13"/>
      <c r="AE196" s="13"/>
      <c r="AT196" s="252" t="s">
        <v>273</v>
      </c>
      <c r="AU196" s="252" t="s">
        <v>85</v>
      </c>
      <c r="AV196" s="13" t="s">
        <v>85</v>
      </c>
      <c r="AW196" s="13" t="s">
        <v>32</v>
      </c>
      <c r="AX196" s="13" t="s">
        <v>76</v>
      </c>
      <c r="AY196" s="252" t="s">
        <v>264</v>
      </c>
    </row>
    <row r="197" s="14" customFormat="1">
      <c r="A197" s="14"/>
      <c r="B197" s="253"/>
      <c r="C197" s="254"/>
      <c r="D197" s="243" t="s">
        <v>273</v>
      </c>
      <c r="E197" s="255" t="s">
        <v>1</v>
      </c>
      <c r="F197" s="256" t="s">
        <v>275</v>
      </c>
      <c r="G197" s="254"/>
      <c r="H197" s="257">
        <v>11.115</v>
      </c>
      <c r="I197" s="258"/>
      <c r="J197" s="254"/>
      <c r="K197" s="254"/>
      <c r="L197" s="259"/>
      <c r="M197" s="260"/>
      <c r="N197" s="261"/>
      <c r="O197" s="261"/>
      <c r="P197" s="261"/>
      <c r="Q197" s="261"/>
      <c r="R197" s="261"/>
      <c r="S197" s="261"/>
      <c r="T197" s="262"/>
      <c r="U197" s="14"/>
      <c r="V197" s="14"/>
      <c r="W197" s="14"/>
      <c r="X197" s="14"/>
      <c r="Y197" s="14"/>
      <c r="Z197" s="14"/>
      <c r="AA197" s="14"/>
      <c r="AB197" s="14"/>
      <c r="AC197" s="14"/>
      <c r="AD197" s="14"/>
      <c r="AE197" s="14"/>
      <c r="AT197" s="263" t="s">
        <v>273</v>
      </c>
      <c r="AU197" s="263" t="s">
        <v>85</v>
      </c>
      <c r="AV197" s="14" t="s">
        <v>271</v>
      </c>
      <c r="AW197" s="14" t="s">
        <v>32</v>
      </c>
      <c r="AX197" s="14" t="s">
        <v>83</v>
      </c>
      <c r="AY197" s="263" t="s">
        <v>264</v>
      </c>
    </row>
    <row r="198" s="2" customFormat="1" ht="16.5" customHeight="1">
      <c r="A198" s="39"/>
      <c r="B198" s="40"/>
      <c r="C198" s="228" t="s">
        <v>347</v>
      </c>
      <c r="D198" s="228" t="s">
        <v>266</v>
      </c>
      <c r="E198" s="229" t="s">
        <v>348</v>
      </c>
      <c r="F198" s="230" t="s">
        <v>349</v>
      </c>
      <c r="G198" s="231" t="s">
        <v>318</v>
      </c>
      <c r="H198" s="232">
        <v>11.115</v>
      </c>
      <c r="I198" s="233"/>
      <c r="J198" s="234">
        <f>ROUND(I198*H198,2)</f>
        <v>0</v>
      </c>
      <c r="K198" s="230" t="s">
        <v>270</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271</v>
      </c>
      <c r="BM198" s="239" t="s">
        <v>350</v>
      </c>
    </row>
    <row r="199" s="2" customFormat="1" ht="16.5" customHeight="1">
      <c r="A199" s="39"/>
      <c r="B199" s="40"/>
      <c r="C199" s="228" t="s">
        <v>351</v>
      </c>
      <c r="D199" s="228" t="s">
        <v>266</v>
      </c>
      <c r="E199" s="229" t="s">
        <v>352</v>
      </c>
      <c r="F199" s="230" t="s">
        <v>353</v>
      </c>
      <c r="G199" s="231" t="s">
        <v>354</v>
      </c>
      <c r="H199" s="232">
        <v>3.7599999999999998</v>
      </c>
      <c r="I199" s="233"/>
      <c r="J199" s="234">
        <f>ROUND(I199*H199,2)</f>
        <v>0</v>
      </c>
      <c r="K199" s="230" t="s">
        <v>270</v>
      </c>
      <c r="L199" s="45"/>
      <c r="M199" s="235" t="s">
        <v>1</v>
      </c>
      <c r="N199" s="236" t="s">
        <v>42</v>
      </c>
      <c r="O199" s="92"/>
      <c r="P199" s="237">
        <f>O199*H199</f>
        <v>0</v>
      </c>
      <c r="Q199" s="237">
        <v>1.06277</v>
      </c>
      <c r="R199" s="237">
        <f>Q199*H199</f>
        <v>3.9960151999999995</v>
      </c>
      <c r="S199" s="237">
        <v>0</v>
      </c>
      <c r="T199" s="238">
        <f>S199*H199</f>
        <v>0</v>
      </c>
      <c r="U199" s="39"/>
      <c r="V199" s="39"/>
      <c r="W199" s="39"/>
      <c r="X199" s="39"/>
      <c r="Y199" s="39"/>
      <c r="Z199" s="39"/>
      <c r="AA199" s="39"/>
      <c r="AB199" s="39"/>
      <c r="AC199" s="39"/>
      <c r="AD199" s="39"/>
      <c r="AE199" s="39"/>
      <c r="AR199" s="239" t="s">
        <v>271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271</v>
      </c>
      <c r="BM199" s="239" t="s">
        <v>355</v>
      </c>
    </row>
    <row r="200" s="15" customFormat="1">
      <c r="A200" s="15"/>
      <c r="B200" s="264"/>
      <c r="C200" s="265"/>
      <c r="D200" s="243" t="s">
        <v>273</v>
      </c>
      <c r="E200" s="266" t="s">
        <v>1</v>
      </c>
      <c r="F200" s="267" t="s">
        <v>356</v>
      </c>
      <c r="G200" s="265"/>
      <c r="H200" s="266" t="s">
        <v>1</v>
      </c>
      <c r="I200" s="268"/>
      <c r="J200" s="265"/>
      <c r="K200" s="265"/>
      <c r="L200" s="269"/>
      <c r="M200" s="270"/>
      <c r="N200" s="271"/>
      <c r="O200" s="271"/>
      <c r="P200" s="271"/>
      <c r="Q200" s="271"/>
      <c r="R200" s="271"/>
      <c r="S200" s="271"/>
      <c r="T200" s="272"/>
      <c r="U200" s="15"/>
      <c r="V200" s="15"/>
      <c r="W200" s="15"/>
      <c r="X200" s="15"/>
      <c r="Y200" s="15"/>
      <c r="Z200" s="15"/>
      <c r="AA200" s="15"/>
      <c r="AB200" s="15"/>
      <c r="AC200" s="15"/>
      <c r="AD200" s="15"/>
      <c r="AE200" s="15"/>
      <c r="AT200" s="273" t="s">
        <v>273</v>
      </c>
      <c r="AU200" s="273" t="s">
        <v>85</v>
      </c>
      <c r="AV200" s="15" t="s">
        <v>83</v>
      </c>
      <c r="AW200" s="15" t="s">
        <v>32</v>
      </c>
      <c r="AX200" s="15" t="s">
        <v>76</v>
      </c>
      <c r="AY200" s="273" t="s">
        <v>264</v>
      </c>
    </row>
    <row r="201" s="13" customFormat="1">
      <c r="A201" s="13"/>
      <c r="B201" s="241"/>
      <c r="C201" s="242"/>
      <c r="D201" s="243" t="s">
        <v>273</v>
      </c>
      <c r="E201" s="244" t="s">
        <v>1</v>
      </c>
      <c r="F201" s="245" t="s">
        <v>357</v>
      </c>
      <c r="G201" s="242"/>
      <c r="H201" s="246">
        <v>3.7599999999999998</v>
      </c>
      <c r="I201" s="247"/>
      <c r="J201" s="242"/>
      <c r="K201" s="242"/>
      <c r="L201" s="248"/>
      <c r="M201" s="249"/>
      <c r="N201" s="250"/>
      <c r="O201" s="250"/>
      <c r="P201" s="250"/>
      <c r="Q201" s="250"/>
      <c r="R201" s="250"/>
      <c r="S201" s="250"/>
      <c r="T201" s="251"/>
      <c r="U201" s="13"/>
      <c r="V201" s="13"/>
      <c r="W201" s="13"/>
      <c r="X201" s="13"/>
      <c r="Y201" s="13"/>
      <c r="Z201" s="13"/>
      <c r="AA201" s="13"/>
      <c r="AB201" s="13"/>
      <c r="AC201" s="13"/>
      <c r="AD201" s="13"/>
      <c r="AE201" s="13"/>
      <c r="AT201" s="252" t="s">
        <v>273</v>
      </c>
      <c r="AU201" s="252" t="s">
        <v>85</v>
      </c>
      <c r="AV201" s="13" t="s">
        <v>85</v>
      </c>
      <c r="AW201" s="13" t="s">
        <v>32</v>
      </c>
      <c r="AX201" s="13" t="s">
        <v>76</v>
      </c>
      <c r="AY201" s="252" t="s">
        <v>264</v>
      </c>
    </row>
    <row r="202" s="14" customFormat="1">
      <c r="A202" s="14"/>
      <c r="B202" s="253"/>
      <c r="C202" s="254"/>
      <c r="D202" s="243" t="s">
        <v>273</v>
      </c>
      <c r="E202" s="255" t="s">
        <v>1</v>
      </c>
      <c r="F202" s="256" t="s">
        <v>275</v>
      </c>
      <c r="G202" s="254"/>
      <c r="H202" s="257">
        <v>3.7599999999999998</v>
      </c>
      <c r="I202" s="258"/>
      <c r="J202" s="254"/>
      <c r="K202" s="254"/>
      <c r="L202" s="259"/>
      <c r="M202" s="260"/>
      <c r="N202" s="261"/>
      <c r="O202" s="261"/>
      <c r="P202" s="261"/>
      <c r="Q202" s="261"/>
      <c r="R202" s="261"/>
      <c r="S202" s="261"/>
      <c r="T202" s="262"/>
      <c r="U202" s="14"/>
      <c r="V202" s="14"/>
      <c r="W202" s="14"/>
      <c r="X202" s="14"/>
      <c r="Y202" s="14"/>
      <c r="Z202" s="14"/>
      <c r="AA202" s="14"/>
      <c r="AB202" s="14"/>
      <c r="AC202" s="14"/>
      <c r="AD202" s="14"/>
      <c r="AE202" s="14"/>
      <c r="AT202" s="263" t="s">
        <v>273</v>
      </c>
      <c r="AU202" s="263" t="s">
        <v>85</v>
      </c>
      <c r="AV202" s="14" t="s">
        <v>271</v>
      </c>
      <c r="AW202" s="14" t="s">
        <v>32</v>
      </c>
      <c r="AX202" s="14" t="s">
        <v>83</v>
      </c>
      <c r="AY202" s="263" t="s">
        <v>264</v>
      </c>
    </row>
    <row r="203" s="2" customFormat="1" ht="16.5" customHeight="1">
      <c r="A203" s="39"/>
      <c r="B203" s="40"/>
      <c r="C203" s="228" t="s">
        <v>358</v>
      </c>
      <c r="D203" s="228" t="s">
        <v>266</v>
      </c>
      <c r="E203" s="229" t="s">
        <v>359</v>
      </c>
      <c r="F203" s="230" t="s">
        <v>360</v>
      </c>
      <c r="G203" s="231" t="s">
        <v>278</v>
      </c>
      <c r="H203" s="232">
        <v>53.607999999999997</v>
      </c>
      <c r="I203" s="233"/>
      <c r="J203" s="234">
        <f>ROUND(I203*H203,2)</f>
        <v>0</v>
      </c>
      <c r="K203" s="230" t="s">
        <v>270</v>
      </c>
      <c r="L203" s="45"/>
      <c r="M203" s="235" t="s">
        <v>1</v>
      </c>
      <c r="N203" s="236" t="s">
        <v>42</v>
      </c>
      <c r="O203" s="92"/>
      <c r="P203" s="237">
        <f>O203*H203</f>
        <v>0</v>
      </c>
      <c r="Q203" s="237">
        <v>2.5018699999999998</v>
      </c>
      <c r="R203" s="237">
        <f>Q203*H203</f>
        <v>134.12024695999997</v>
      </c>
      <c r="S203" s="237">
        <v>0</v>
      </c>
      <c r="T203" s="238">
        <f>S203*H203</f>
        <v>0</v>
      </c>
      <c r="U203" s="39"/>
      <c r="V203" s="39"/>
      <c r="W203" s="39"/>
      <c r="X203" s="39"/>
      <c r="Y203" s="39"/>
      <c r="Z203" s="39"/>
      <c r="AA203" s="39"/>
      <c r="AB203" s="39"/>
      <c r="AC203" s="39"/>
      <c r="AD203" s="39"/>
      <c r="AE203" s="39"/>
      <c r="AR203" s="239" t="s">
        <v>271</v>
      </c>
      <c r="AT203" s="239" t="s">
        <v>266</v>
      </c>
      <c r="AU203" s="239" t="s">
        <v>85</v>
      </c>
      <c r="AY203" s="18" t="s">
        <v>264</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271</v>
      </c>
      <c r="BM203" s="239" t="s">
        <v>361</v>
      </c>
    </row>
    <row r="204" s="2" customFormat="1">
      <c r="A204" s="39"/>
      <c r="B204" s="40"/>
      <c r="C204" s="41"/>
      <c r="D204" s="243" t="s">
        <v>339</v>
      </c>
      <c r="E204" s="41"/>
      <c r="F204" s="295" t="s">
        <v>340</v>
      </c>
      <c r="G204" s="41"/>
      <c r="H204" s="41"/>
      <c r="I204" s="296"/>
      <c r="J204" s="41"/>
      <c r="K204" s="41"/>
      <c r="L204" s="45"/>
      <c r="M204" s="297"/>
      <c r="N204" s="298"/>
      <c r="O204" s="92"/>
      <c r="P204" s="92"/>
      <c r="Q204" s="92"/>
      <c r="R204" s="92"/>
      <c r="S204" s="92"/>
      <c r="T204" s="93"/>
      <c r="U204" s="39"/>
      <c r="V204" s="39"/>
      <c r="W204" s="39"/>
      <c r="X204" s="39"/>
      <c r="Y204" s="39"/>
      <c r="Z204" s="39"/>
      <c r="AA204" s="39"/>
      <c r="AB204" s="39"/>
      <c r="AC204" s="39"/>
      <c r="AD204" s="39"/>
      <c r="AE204" s="39"/>
      <c r="AT204" s="18" t="s">
        <v>339</v>
      </c>
      <c r="AU204" s="18" t="s">
        <v>85</v>
      </c>
    </row>
    <row r="205" s="15" customFormat="1">
      <c r="A205" s="15"/>
      <c r="B205" s="264"/>
      <c r="C205" s="265"/>
      <c r="D205" s="243" t="s">
        <v>273</v>
      </c>
      <c r="E205" s="266" t="s">
        <v>1</v>
      </c>
      <c r="F205" s="267" t="s">
        <v>362</v>
      </c>
      <c r="G205" s="265"/>
      <c r="H205" s="266" t="s">
        <v>1</v>
      </c>
      <c r="I205" s="268"/>
      <c r="J205" s="265"/>
      <c r="K205" s="265"/>
      <c r="L205" s="269"/>
      <c r="M205" s="270"/>
      <c r="N205" s="271"/>
      <c r="O205" s="271"/>
      <c r="P205" s="271"/>
      <c r="Q205" s="271"/>
      <c r="R205" s="271"/>
      <c r="S205" s="271"/>
      <c r="T205" s="272"/>
      <c r="U205" s="15"/>
      <c r="V205" s="15"/>
      <c r="W205" s="15"/>
      <c r="X205" s="15"/>
      <c r="Y205" s="15"/>
      <c r="Z205" s="15"/>
      <c r="AA205" s="15"/>
      <c r="AB205" s="15"/>
      <c r="AC205" s="15"/>
      <c r="AD205" s="15"/>
      <c r="AE205" s="15"/>
      <c r="AT205" s="273" t="s">
        <v>273</v>
      </c>
      <c r="AU205" s="273" t="s">
        <v>85</v>
      </c>
      <c r="AV205" s="15" t="s">
        <v>83</v>
      </c>
      <c r="AW205" s="15" t="s">
        <v>32</v>
      </c>
      <c r="AX205" s="15" t="s">
        <v>76</v>
      </c>
      <c r="AY205" s="273" t="s">
        <v>264</v>
      </c>
    </row>
    <row r="206" s="13" customFormat="1">
      <c r="A206" s="13"/>
      <c r="B206" s="241"/>
      <c r="C206" s="242"/>
      <c r="D206" s="243" t="s">
        <v>273</v>
      </c>
      <c r="E206" s="244" t="s">
        <v>1</v>
      </c>
      <c r="F206" s="245" t="s">
        <v>2456</v>
      </c>
      <c r="G206" s="242"/>
      <c r="H206" s="246">
        <v>31.199999999999999</v>
      </c>
      <c r="I206" s="247"/>
      <c r="J206" s="242"/>
      <c r="K206" s="242"/>
      <c r="L206" s="248"/>
      <c r="M206" s="249"/>
      <c r="N206" s="250"/>
      <c r="O206" s="250"/>
      <c r="P206" s="250"/>
      <c r="Q206" s="250"/>
      <c r="R206" s="250"/>
      <c r="S206" s="250"/>
      <c r="T206" s="251"/>
      <c r="U206" s="13"/>
      <c r="V206" s="13"/>
      <c r="W206" s="13"/>
      <c r="X206" s="13"/>
      <c r="Y206" s="13"/>
      <c r="Z206" s="13"/>
      <c r="AA206" s="13"/>
      <c r="AB206" s="13"/>
      <c r="AC206" s="13"/>
      <c r="AD206" s="13"/>
      <c r="AE206" s="13"/>
      <c r="AT206" s="252" t="s">
        <v>273</v>
      </c>
      <c r="AU206" s="252" t="s">
        <v>85</v>
      </c>
      <c r="AV206" s="13" t="s">
        <v>85</v>
      </c>
      <c r="AW206" s="13" t="s">
        <v>32</v>
      </c>
      <c r="AX206" s="13" t="s">
        <v>76</v>
      </c>
      <c r="AY206" s="252" t="s">
        <v>264</v>
      </c>
    </row>
    <row r="207" s="13" customFormat="1">
      <c r="A207" s="13"/>
      <c r="B207" s="241"/>
      <c r="C207" s="242"/>
      <c r="D207" s="243" t="s">
        <v>273</v>
      </c>
      <c r="E207" s="244" t="s">
        <v>1</v>
      </c>
      <c r="F207" s="245" t="s">
        <v>2457</v>
      </c>
      <c r="G207" s="242"/>
      <c r="H207" s="246">
        <v>9.5920000000000005</v>
      </c>
      <c r="I207" s="247"/>
      <c r="J207" s="242"/>
      <c r="K207" s="242"/>
      <c r="L207" s="248"/>
      <c r="M207" s="249"/>
      <c r="N207" s="250"/>
      <c r="O207" s="250"/>
      <c r="P207" s="250"/>
      <c r="Q207" s="250"/>
      <c r="R207" s="250"/>
      <c r="S207" s="250"/>
      <c r="T207" s="251"/>
      <c r="U207" s="13"/>
      <c r="V207" s="13"/>
      <c r="W207" s="13"/>
      <c r="X207" s="13"/>
      <c r="Y207" s="13"/>
      <c r="Z207" s="13"/>
      <c r="AA207" s="13"/>
      <c r="AB207" s="13"/>
      <c r="AC207" s="13"/>
      <c r="AD207" s="13"/>
      <c r="AE207" s="13"/>
      <c r="AT207" s="252" t="s">
        <v>273</v>
      </c>
      <c r="AU207" s="252" t="s">
        <v>85</v>
      </c>
      <c r="AV207" s="13" t="s">
        <v>85</v>
      </c>
      <c r="AW207" s="13" t="s">
        <v>32</v>
      </c>
      <c r="AX207" s="13" t="s">
        <v>76</v>
      </c>
      <c r="AY207" s="252" t="s">
        <v>264</v>
      </c>
    </row>
    <row r="208" s="13" customFormat="1">
      <c r="A208" s="13"/>
      <c r="B208" s="241"/>
      <c r="C208" s="242"/>
      <c r="D208" s="243" t="s">
        <v>273</v>
      </c>
      <c r="E208" s="244" t="s">
        <v>1</v>
      </c>
      <c r="F208" s="245" t="s">
        <v>2458</v>
      </c>
      <c r="G208" s="242"/>
      <c r="H208" s="246">
        <v>12.816000000000001</v>
      </c>
      <c r="I208" s="247"/>
      <c r="J208" s="242"/>
      <c r="K208" s="242"/>
      <c r="L208" s="248"/>
      <c r="M208" s="249"/>
      <c r="N208" s="250"/>
      <c r="O208" s="250"/>
      <c r="P208" s="250"/>
      <c r="Q208" s="250"/>
      <c r="R208" s="250"/>
      <c r="S208" s="250"/>
      <c r="T208" s="251"/>
      <c r="U208" s="13"/>
      <c r="V208" s="13"/>
      <c r="W208" s="13"/>
      <c r="X208" s="13"/>
      <c r="Y208" s="13"/>
      <c r="Z208" s="13"/>
      <c r="AA208" s="13"/>
      <c r="AB208" s="13"/>
      <c r="AC208" s="13"/>
      <c r="AD208" s="13"/>
      <c r="AE208" s="13"/>
      <c r="AT208" s="252" t="s">
        <v>273</v>
      </c>
      <c r="AU208" s="252" t="s">
        <v>85</v>
      </c>
      <c r="AV208" s="13" t="s">
        <v>85</v>
      </c>
      <c r="AW208" s="13" t="s">
        <v>32</v>
      </c>
      <c r="AX208" s="13" t="s">
        <v>76</v>
      </c>
      <c r="AY208" s="252" t="s">
        <v>264</v>
      </c>
    </row>
    <row r="209" s="14" customFormat="1">
      <c r="A209" s="14"/>
      <c r="B209" s="253"/>
      <c r="C209" s="254"/>
      <c r="D209" s="243" t="s">
        <v>273</v>
      </c>
      <c r="E209" s="255" t="s">
        <v>1</v>
      </c>
      <c r="F209" s="256" t="s">
        <v>275</v>
      </c>
      <c r="G209" s="254"/>
      <c r="H209" s="257">
        <v>53.607999999999997</v>
      </c>
      <c r="I209" s="258"/>
      <c r="J209" s="254"/>
      <c r="K209" s="254"/>
      <c r="L209" s="259"/>
      <c r="M209" s="260"/>
      <c r="N209" s="261"/>
      <c r="O209" s="261"/>
      <c r="P209" s="261"/>
      <c r="Q209" s="261"/>
      <c r="R209" s="261"/>
      <c r="S209" s="261"/>
      <c r="T209" s="262"/>
      <c r="U209" s="14"/>
      <c r="V209" s="14"/>
      <c r="W209" s="14"/>
      <c r="X209" s="14"/>
      <c r="Y209" s="14"/>
      <c r="Z209" s="14"/>
      <c r="AA209" s="14"/>
      <c r="AB209" s="14"/>
      <c r="AC209" s="14"/>
      <c r="AD209" s="14"/>
      <c r="AE209" s="14"/>
      <c r="AT209" s="263" t="s">
        <v>273</v>
      </c>
      <c r="AU209" s="263" t="s">
        <v>85</v>
      </c>
      <c r="AV209" s="14" t="s">
        <v>271</v>
      </c>
      <c r="AW209" s="14" t="s">
        <v>32</v>
      </c>
      <c r="AX209" s="14" t="s">
        <v>83</v>
      </c>
      <c r="AY209" s="263" t="s">
        <v>264</v>
      </c>
    </row>
    <row r="210" s="2" customFormat="1" ht="16.5" customHeight="1">
      <c r="A210" s="39"/>
      <c r="B210" s="40"/>
      <c r="C210" s="228" t="s">
        <v>366</v>
      </c>
      <c r="D210" s="228" t="s">
        <v>266</v>
      </c>
      <c r="E210" s="229" t="s">
        <v>367</v>
      </c>
      <c r="F210" s="230" t="s">
        <v>368</v>
      </c>
      <c r="G210" s="231" t="s">
        <v>318</v>
      </c>
      <c r="H210" s="232">
        <v>187.84</v>
      </c>
      <c r="I210" s="233"/>
      <c r="J210" s="234">
        <f>ROUND(I210*H210,2)</f>
        <v>0</v>
      </c>
      <c r="K210" s="230" t="s">
        <v>270</v>
      </c>
      <c r="L210" s="45"/>
      <c r="M210" s="235" t="s">
        <v>1</v>
      </c>
      <c r="N210" s="236" t="s">
        <v>42</v>
      </c>
      <c r="O210" s="92"/>
      <c r="P210" s="237">
        <f>O210*H210</f>
        <v>0</v>
      </c>
      <c r="Q210" s="237">
        <v>0.0026900000000000001</v>
      </c>
      <c r="R210" s="237">
        <f>Q210*H210</f>
        <v>0.50528960000000001</v>
      </c>
      <c r="S210" s="237">
        <v>0</v>
      </c>
      <c r="T210" s="238">
        <f>S210*H210</f>
        <v>0</v>
      </c>
      <c r="U210" s="39"/>
      <c r="V210" s="39"/>
      <c r="W210" s="39"/>
      <c r="X210" s="39"/>
      <c r="Y210" s="39"/>
      <c r="Z210" s="39"/>
      <c r="AA210" s="39"/>
      <c r="AB210" s="39"/>
      <c r="AC210" s="39"/>
      <c r="AD210" s="39"/>
      <c r="AE210" s="39"/>
      <c r="AR210" s="239" t="s">
        <v>271</v>
      </c>
      <c r="AT210" s="239" t="s">
        <v>266</v>
      </c>
      <c r="AU210" s="239" t="s">
        <v>85</v>
      </c>
      <c r="AY210" s="18" t="s">
        <v>264</v>
      </c>
      <c r="BE210" s="240">
        <f>IF(N210="základní",J210,0)</f>
        <v>0</v>
      </c>
      <c r="BF210" s="240">
        <f>IF(N210="snížená",J210,0)</f>
        <v>0</v>
      </c>
      <c r="BG210" s="240">
        <f>IF(N210="zákl. přenesená",J210,0)</f>
        <v>0</v>
      </c>
      <c r="BH210" s="240">
        <f>IF(N210="sníž. přenesená",J210,0)</f>
        <v>0</v>
      </c>
      <c r="BI210" s="240">
        <f>IF(N210="nulová",J210,0)</f>
        <v>0</v>
      </c>
      <c r="BJ210" s="18" t="s">
        <v>85</v>
      </c>
      <c r="BK210" s="240">
        <f>ROUND(I210*H210,2)</f>
        <v>0</v>
      </c>
      <c r="BL210" s="18" t="s">
        <v>271</v>
      </c>
      <c r="BM210" s="239" t="s">
        <v>369</v>
      </c>
    </row>
    <row r="211" s="15" customFormat="1">
      <c r="A211" s="15"/>
      <c r="B211" s="264"/>
      <c r="C211" s="265"/>
      <c r="D211" s="243" t="s">
        <v>273</v>
      </c>
      <c r="E211" s="266" t="s">
        <v>1</v>
      </c>
      <c r="F211" s="267" t="s">
        <v>362</v>
      </c>
      <c r="G211" s="265"/>
      <c r="H211" s="266" t="s">
        <v>1</v>
      </c>
      <c r="I211" s="268"/>
      <c r="J211" s="265"/>
      <c r="K211" s="265"/>
      <c r="L211" s="269"/>
      <c r="M211" s="270"/>
      <c r="N211" s="271"/>
      <c r="O211" s="271"/>
      <c r="P211" s="271"/>
      <c r="Q211" s="271"/>
      <c r="R211" s="271"/>
      <c r="S211" s="271"/>
      <c r="T211" s="272"/>
      <c r="U211" s="15"/>
      <c r="V211" s="15"/>
      <c r="W211" s="15"/>
      <c r="X211" s="15"/>
      <c r="Y211" s="15"/>
      <c r="Z211" s="15"/>
      <c r="AA211" s="15"/>
      <c r="AB211" s="15"/>
      <c r="AC211" s="15"/>
      <c r="AD211" s="15"/>
      <c r="AE211" s="15"/>
      <c r="AT211" s="273" t="s">
        <v>273</v>
      </c>
      <c r="AU211" s="273" t="s">
        <v>85</v>
      </c>
      <c r="AV211" s="15" t="s">
        <v>83</v>
      </c>
      <c r="AW211" s="15" t="s">
        <v>32</v>
      </c>
      <c r="AX211" s="15" t="s">
        <v>76</v>
      </c>
      <c r="AY211" s="273" t="s">
        <v>264</v>
      </c>
    </row>
    <row r="212" s="13" customFormat="1">
      <c r="A212" s="13"/>
      <c r="B212" s="241"/>
      <c r="C212" s="242"/>
      <c r="D212" s="243" t="s">
        <v>273</v>
      </c>
      <c r="E212" s="244" t="s">
        <v>1</v>
      </c>
      <c r="F212" s="245" t="s">
        <v>2459</v>
      </c>
      <c r="G212" s="242"/>
      <c r="H212" s="246">
        <v>96</v>
      </c>
      <c r="I212" s="247"/>
      <c r="J212" s="242"/>
      <c r="K212" s="242"/>
      <c r="L212" s="248"/>
      <c r="M212" s="249"/>
      <c r="N212" s="250"/>
      <c r="O212" s="250"/>
      <c r="P212" s="250"/>
      <c r="Q212" s="250"/>
      <c r="R212" s="250"/>
      <c r="S212" s="250"/>
      <c r="T212" s="251"/>
      <c r="U212" s="13"/>
      <c r="V212" s="13"/>
      <c r="W212" s="13"/>
      <c r="X212" s="13"/>
      <c r="Y212" s="13"/>
      <c r="Z212" s="13"/>
      <c r="AA212" s="13"/>
      <c r="AB212" s="13"/>
      <c r="AC212" s="13"/>
      <c r="AD212" s="13"/>
      <c r="AE212" s="13"/>
      <c r="AT212" s="252" t="s">
        <v>273</v>
      </c>
      <c r="AU212" s="252" t="s">
        <v>85</v>
      </c>
      <c r="AV212" s="13" t="s">
        <v>85</v>
      </c>
      <c r="AW212" s="13" t="s">
        <v>32</v>
      </c>
      <c r="AX212" s="13" t="s">
        <v>76</v>
      </c>
      <c r="AY212" s="252" t="s">
        <v>264</v>
      </c>
    </row>
    <row r="213" s="13" customFormat="1">
      <c r="A213" s="13"/>
      <c r="B213" s="241"/>
      <c r="C213" s="242"/>
      <c r="D213" s="243" t="s">
        <v>273</v>
      </c>
      <c r="E213" s="244" t="s">
        <v>1</v>
      </c>
      <c r="F213" s="245" t="s">
        <v>2460</v>
      </c>
      <c r="G213" s="242"/>
      <c r="H213" s="246">
        <v>34.880000000000003</v>
      </c>
      <c r="I213" s="247"/>
      <c r="J213" s="242"/>
      <c r="K213" s="242"/>
      <c r="L213" s="248"/>
      <c r="M213" s="249"/>
      <c r="N213" s="250"/>
      <c r="O213" s="250"/>
      <c r="P213" s="250"/>
      <c r="Q213" s="250"/>
      <c r="R213" s="250"/>
      <c r="S213" s="250"/>
      <c r="T213" s="251"/>
      <c r="U213" s="13"/>
      <c r="V213" s="13"/>
      <c r="W213" s="13"/>
      <c r="X213" s="13"/>
      <c r="Y213" s="13"/>
      <c r="Z213" s="13"/>
      <c r="AA213" s="13"/>
      <c r="AB213" s="13"/>
      <c r="AC213" s="13"/>
      <c r="AD213" s="13"/>
      <c r="AE213" s="13"/>
      <c r="AT213" s="252" t="s">
        <v>273</v>
      </c>
      <c r="AU213" s="252" t="s">
        <v>85</v>
      </c>
      <c r="AV213" s="13" t="s">
        <v>85</v>
      </c>
      <c r="AW213" s="13" t="s">
        <v>32</v>
      </c>
      <c r="AX213" s="13" t="s">
        <v>76</v>
      </c>
      <c r="AY213" s="252" t="s">
        <v>264</v>
      </c>
    </row>
    <row r="214" s="13" customFormat="1">
      <c r="A214" s="13"/>
      <c r="B214" s="241"/>
      <c r="C214" s="242"/>
      <c r="D214" s="243" t="s">
        <v>273</v>
      </c>
      <c r="E214" s="244" t="s">
        <v>1</v>
      </c>
      <c r="F214" s="245" t="s">
        <v>2461</v>
      </c>
      <c r="G214" s="242"/>
      <c r="H214" s="246">
        <v>56.960000000000001</v>
      </c>
      <c r="I214" s="247"/>
      <c r="J214" s="242"/>
      <c r="K214" s="242"/>
      <c r="L214" s="248"/>
      <c r="M214" s="249"/>
      <c r="N214" s="250"/>
      <c r="O214" s="250"/>
      <c r="P214" s="250"/>
      <c r="Q214" s="250"/>
      <c r="R214" s="250"/>
      <c r="S214" s="250"/>
      <c r="T214" s="251"/>
      <c r="U214" s="13"/>
      <c r="V214" s="13"/>
      <c r="W214" s="13"/>
      <c r="X214" s="13"/>
      <c r="Y214" s="13"/>
      <c r="Z214" s="13"/>
      <c r="AA214" s="13"/>
      <c r="AB214" s="13"/>
      <c r="AC214" s="13"/>
      <c r="AD214" s="13"/>
      <c r="AE214" s="13"/>
      <c r="AT214" s="252" t="s">
        <v>273</v>
      </c>
      <c r="AU214" s="252" t="s">
        <v>85</v>
      </c>
      <c r="AV214" s="13" t="s">
        <v>85</v>
      </c>
      <c r="AW214" s="13" t="s">
        <v>32</v>
      </c>
      <c r="AX214" s="13" t="s">
        <v>76</v>
      </c>
      <c r="AY214" s="252" t="s">
        <v>264</v>
      </c>
    </row>
    <row r="215" s="14" customFormat="1">
      <c r="A215" s="14"/>
      <c r="B215" s="253"/>
      <c r="C215" s="254"/>
      <c r="D215" s="243" t="s">
        <v>273</v>
      </c>
      <c r="E215" s="255" t="s">
        <v>1</v>
      </c>
      <c r="F215" s="256" t="s">
        <v>275</v>
      </c>
      <c r="G215" s="254"/>
      <c r="H215" s="257">
        <v>187.84</v>
      </c>
      <c r="I215" s="258"/>
      <c r="J215" s="254"/>
      <c r="K215" s="254"/>
      <c r="L215" s="259"/>
      <c r="M215" s="260"/>
      <c r="N215" s="261"/>
      <c r="O215" s="261"/>
      <c r="P215" s="261"/>
      <c r="Q215" s="261"/>
      <c r="R215" s="261"/>
      <c r="S215" s="261"/>
      <c r="T215" s="262"/>
      <c r="U215" s="14"/>
      <c r="V215" s="14"/>
      <c r="W215" s="14"/>
      <c r="X215" s="14"/>
      <c r="Y215" s="14"/>
      <c r="Z215" s="14"/>
      <c r="AA215" s="14"/>
      <c r="AB215" s="14"/>
      <c r="AC215" s="14"/>
      <c r="AD215" s="14"/>
      <c r="AE215" s="14"/>
      <c r="AT215" s="263" t="s">
        <v>273</v>
      </c>
      <c r="AU215" s="263" t="s">
        <v>85</v>
      </c>
      <c r="AV215" s="14" t="s">
        <v>271</v>
      </c>
      <c r="AW215" s="14" t="s">
        <v>32</v>
      </c>
      <c r="AX215" s="14" t="s">
        <v>83</v>
      </c>
      <c r="AY215" s="263" t="s">
        <v>264</v>
      </c>
    </row>
    <row r="216" s="2" customFormat="1" ht="16.5" customHeight="1">
      <c r="A216" s="39"/>
      <c r="B216" s="40"/>
      <c r="C216" s="228" t="s">
        <v>373</v>
      </c>
      <c r="D216" s="228" t="s">
        <v>266</v>
      </c>
      <c r="E216" s="229" t="s">
        <v>374</v>
      </c>
      <c r="F216" s="230" t="s">
        <v>375</v>
      </c>
      <c r="G216" s="231" t="s">
        <v>318</v>
      </c>
      <c r="H216" s="232">
        <v>187.84</v>
      </c>
      <c r="I216" s="233"/>
      <c r="J216" s="234">
        <f>ROUND(I216*H216,2)</f>
        <v>0</v>
      </c>
      <c r="K216" s="230" t="s">
        <v>270</v>
      </c>
      <c r="L216" s="45"/>
      <c r="M216" s="235" t="s">
        <v>1</v>
      </c>
      <c r="N216" s="236" t="s">
        <v>42</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271</v>
      </c>
      <c r="AT216" s="239" t="s">
        <v>266</v>
      </c>
      <c r="AU216" s="239" t="s">
        <v>85</v>
      </c>
      <c r="AY216" s="18" t="s">
        <v>264</v>
      </c>
      <c r="BE216" s="240">
        <f>IF(N216="základní",J216,0)</f>
        <v>0</v>
      </c>
      <c r="BF216" s="240">
        <f>IF(N216="snížená",J216,0)</f>
        <v>0</v>
      </c>
      <c r="BG216" s="240">
        <f>IF(N216="zákl. přenesená",J216,0)</f>
        <v>0</v>
      </c>
      <c r="BH216" s="240">
        <f>IF(N216="sníž. přenesená",J216,0)</f>
        <v>0</v>
      </c>
      <c r="BI216" s="240">
        <f>IF(N216="nulová",J216,0)</f>
        <v>0</v>
      </c>
      <c r="BJ216" s="18" t="s">
        <v>85</v>
      </c>
      <c r="BK216" s="240">
        <f>ROUND(I216*H216,2)</f>
        <v>0</v>
      </c>
      <c r="BL216" s="18" t="s">
        <v>271</v>
      </c>
      <c r="BM216" s="239" t="s">
        <v>376</v>
      </c>
    </row>
    <row r="217" s="2" customFormat="1" ht="16.5" customHeight="1">
      <c r="A217" s="39"/>
      <c r="B217" s="40"/>
      <c r="C217" s="228" t="s">
        <v>377</v>
      </c>
      <c r="D217" s="228" t="s">
        <v>266</v>
      </c>
      <c r="E217" s="229" t="s">
        <v>378</v>
      </c>
      <c r="F217" s="230" t="s">
        <v>379</v>
      </c>
      <c r="G217" s="231" t="s">
        <v>354</v>
      </c>
      <c r="H217" s="232">
        <v>4.8680000000000003</v>
      </c>
      <c r="I217" s="233"/>
      <c r="J217" s="234">
        <f>ROUND(I217*H217,2)</f>
        <v>0</v>
      </c>
      <c r="K217" s="230" t="s">
        <v>270</v>
      </c>
      <c r="L217" s="45"/>
      <c r="M217" s="235" t="s">
        <v>1</v>
      </c>
      <c r="N217" s="236" t="s">
        <v>42</v>
      </c>
      <c r="O217" s="92"/>
      <c r="P217" s="237">
        <f>O217*H217</f>
        <v>0</v>
      </c>
      <c r="Q217" s="237">
        <v>1.0606199999999999</v>
      </c>
      <c r="R217" s="237">
        <f>Q217*H217</f>
        <v>5.1630981599999997</v>
      </c>
      <c r="S217" s="237">
        <v>0</v>
      </c>
      <c r="T217" s="238">
        <f>S217*H217</f>
        <v>0</v>
      </c>
      <c r="U217" s="39"/>
      <c r="V217" s="39"/>
      <c r="W217" s="39"/>
      <c r="X217" s="39"/>
      <c r="Y217" s="39"/>
      <c r="Z217" s="39"/>
      <c r="AA217" s="39"/>
      <c r="AB217" s="39"/>
      <c r="AC217" s="39"/>
      <c r="AD217" s="39"/>
      <c r="AE217" s="39"/>
      <c r="AR217" s="239" t="s">
        <v>271</v>
      </c>
      <c r="AT217" s="239" t="s">
        <v>266</v>
      </c>
      <c r="AU217" s="239" t="s">
        <v>85</v>
      </c>
      <c r="AY217" s="18" t="s">
        <v>264</v>
      </c>
      <c r="BE217" s="240">
        <f>IF(N217="základní",J217,0)</f>
        <v>0</v>
      </c>
      <c r="BF217" s="240">
        <f>IF(N217="snížená",J217,0)</f>
        <v>0</v>
      </c>
      <c r="BG217" s="240">
        <f>IF(N217="zákl. přenesená",J217,0)</f>
        <v>0</v>
      </c>
      <c r="BH217" s="240">
        <f>IF(N217="sníž. přenesená",J217,0)</f>
        <v>0</v>
      </c>
      <c r="BI217" s="240">
        <f>IF(N217="nulová",J217,0)</f>
        <v>0</v>
      </c>
      <c r="BJ217" s="18" t="s">
        <v>85</v>
      </c>
      <c r="BK217" s="240">
        <f>ROUND(I217*H217,2)</f>
        <v>0</v>
      </c>
      <c r="BL217" s="18" t="s">
        <v>271</v>
      </c>
      <c r="BM217" s="239" t="s">
        <v>380</v>
      </c>
    </row>
    <row r="218" s="15" customFormat="1">
      <c r="A218" s="15"/>
      <c r="B218" s="264"/>
      <c r="C218" s="265"/>
      <c r="D218" s="243" t="s">
        <v>273</v>
      </c>
      <c r="E218" s="266" t="s">
        <v>1</v>
      </c>
      <c r="F218" s="267" t="s">
        <v>356</v>
      </c>
      <c r="G218" s="265"/>
      <c r="H218" s="266" t="s">
        <v>1</v>
      </c>
      <c r="I218" s="268"/>
      <c r="J218" s="265"/>
      <c r="K218" s="265"/>
      <c r="L218" s="269"/>
      <c r="M218" s="270"/>
      <c r="N218" s="271"/>
      <c r="O218" s="271"/>
      <c r="P218" s="271"/>
      <c r="Q218" s="271"/>
      <c r="R218" s="271"/>
      <c r="S218" s="271"/>
      <c r="T218" s="272"/>
      <c r="U218" s="15"/>
      <c r="V218" s="15"/>
      <c r="W218" s="15"/>
      <c r="X218" s="15"/>
      <c r="Y218" s="15"/>
      <c r="Z218" s="15"/>
      <c r="AA218" s="15"/>
      <c r="AB218" s="15"/>
      <c r="AC218" s="15"/>
      <c r="AD218" s="15"/>
      <c r="AE218" s="15"/>
      <c r="AT218" s="273" t="s">
        <v>273</v>
      </c>
      <c r="AU218" s="273" t="s">
        <v>85</v>
      </c>
      <c r="AV218" s="15" t="s">
        <v>83</v>
      </c>
      <c r="AW218" s="15" t="s">
        <v>32</v>
      </c>
      <c r="AX218" s="15" t="s">
        <v>76</v>
      </c>
      <c r="AY218" s="273" t="s">
        <v>264</v>
      </c>
    </row>
    <row r="219" s="13" customFormat="1">
      <c r="A219" s="13"/>
      <c r="B219" s="241"/>
      <c r="C219" s="242"/>
      <c r="D219" s="243" t="s">
        <v>273</v>
      </c>
      <c r="E219" s="244" t="s">
        <v>1</v>
      </c>
      <c r="F219" s="245" t="s">
        <v>2462</v>
      </c>
      <c r="G219" s="242"/>
      <c r="H219" s="246">
        <v>4.8680000000000003</v>
      </c>
      <c r="I219" s="247"/>
      <c r="J219" s="242"/>
      <c r="K219" s="242"/>
      <c r="L219" s="248"/>
      <c r="M219" s="249"/>
      <c r="N219" s="250"/>
      <c r="O219" s="250"/>
      <c r="P219" s="250"/>
      <c r="Q219" s="250"/>
      <c r="R219" s="250"/>
      <c r="S219" s="250"/>
      <c r="T219" s="251"/>
      <c r="U219" s="13"/>
      <c r="V219" s="13"/>
      <c r="W219" s="13"/>
      <c r="X219" s="13"/>
      <c r="Y219" s="13"/>
      <c r="Z219" s="13"/>
      <c r="AA219" s="13"/>
      <c r="AB219" s="13"/>
      <c r="AC219" s="13"/>
      <c r="AD219" s="13"/>
      <c r="AE219" s="13"/>
      <c r="AT219" s="252" t="s">
        <v>273</v>
      </c>
      <c r="AU219" s="252" t="s">
        <v>85</v>
      </c>
      <c r="AV219" s="13" t="s">
        <v>85</v>
      </c>
      <c r="AW219" s="13" t="s">
        <v>32</v>
      </c>
      <c r="AX219" s="13" t="s">
        <v>76</v>
      </c>
      <c r="AY219" s="252" t="s">
        <v>264</v>
      </c>
    </row>
    <row r="220" s="14" customFormat="1">
      <c r="A220" s="14"/>
      <c r="B220" s="253"/>
      <c r="C220" s="254"/>
      <c r="D220" s="243" t="s">
        <v>273</v>
      </c>
      <c r="E220" s="255" t="s">
        <v>1</v>
      </c>
      <c r="F220" s="256" t="s">
        <v>275</v>
      </c>
      <c r="G220" s="254"/>
      <c r="H220" s="257">
        <v>4.8680000000000003</v>
      </c>
      <c r="I220" s="258"/>
      <c r="J220" s="254"/>
      <c r="K220" s="254"/>
      <c r="L220" s="259"/>
      <c r="M220" s="260"/>
      <c r="N220" s="261"/>
      <c r="O220" s="261"/>
      <c r="P220" s="261"/>
      <c r="Q220" s="261"/>
      <c r="R220" s="261"/>
      <c r="S220" s="261"/>
      <c r="T220" s="262"/>
      <c r="U220" s="14"/>
      <c r="V220" s="14"/>
      <c r="W220" s="14"/>
      <c r="X220" s="14"/>
      <c r="Y220" s="14"/>
      <c r="Z220" s="14"/>
      <c r="AA220" s="14"/>
      <c r="AB220" s="14"/>
      <c r="AC220" s="14"/>
      <c r="AD220" s="14"/>
      <c r="AE220" s="14"/>
      <c r="AT220" s="263" t="s">
        <v>273</v>
      </c>
      <c r="AU220" s="263" t="s">
        <v>85</v>
      </c>
      <c r="AV220" s="14" t="s">
        <v>271</v>
      </c>
      <c r="AW220" s="14" t="s">
        <v>32</v>
      </c>
      <c r="AX220" s="14" t="s">
        <v>83</v>
      </c>
      <c r="AY220" s="263" t="s">
        <v>264</v>
      </c>
    </row>
    <row r="221" s="12" customFormat="1" ht="22.8" customHeight="1">
      <c r="A221" s="12"/>
      <c r="B221" s="212"/>
      <c r="C221" s="213"/>
      <c r="D221" s="214" t="s">
        <v>75</v>
      </c>
      <c r="E221" s="226" t="s">
        <v>96</v>
      </c>
      <c r="F221" s="226" t="s">
        <v>400</v>
      </c>
      <c r="G221" s="213"/>
      <c r="H221" s="213"/>
      <c r="I221" s="216"/>
      <c r="J221" s="227">
        <f>BK221</f>
        <v>0</v>
      </c>
      <c r="K221" s="213"/>
      <c r="L221" s="218"/>
      <c r="M221" s="219"/>
      <c r="N221" s="220"/>
      <c r="O221" s="220"/>
      <c r="P221" s="221">
        <f>SUM(P222:P259)</f>
        <v>0</v>
      </c>
      <c r="Q221" s="220"/>
      <c r="R221" s="221">
        <f>SUM(R222:R259)</f>
        <v>183.28883305999997</v>
      </c>
      <c r="S221" s="220"/>
      <c r="T221" s="222">
        <f>SUM(T222:T259)</f>
        <v>0</v>
      </c>
      <c r="U221" s="12"/>
      <c r="V221" s="12"/>
      <c r="W221" s="12"/>
      <c r="X221" s="12"/>
      <c r="Y221" s="12"/>
      <c r="Z221" s="12"/>
      <c r="AA221" s="12"/>
      <c r="AB221" s="12"/>
      <c r="AC221" s="12"/>
      <c r="AD221" s="12"/>
      <c r="AE221" s="12"/>
      <c r="AR221" s="223" t="s">
        <v>83</v>
      </c>
      <c r="AT221" s="224" t="s">
        <v>75</v>
      </c>
      <c r="AU221" s="224" t="s">
        <v>83</v>
      </c>
      <c r="AY221" s="223" t="s">
        <v>264</v>
      </c>
      <c r="BK221" s="225">
        <f>SUM(BK222:BK259)</f>
        <v>0</v>
      </c>
    </row>
    <row r="222" s="2" customFormat="1" ht="16.5" customHeight="1">
      <c r="A222" s="39"/>
      <c r="B222" s="40"/>
      <c r="C222" s="228" t="s">
        <v>7</v>
      </c>
      <c r="D222" s="228" t="s">
        <v>266</v>
      </c>
      <c r="E222" s="229" t="s">
        <v>402</v>
      </c>
      <c r="F222" s="230" t="s">
        <v>403</v>
      </c>
      <c r="G222" s="231" t="s">
        <v>318</v>
      </c>
      <c r="H222" s="232">
        <v>211.916</v>
      </c>
      <c r="I222" s="233"/>
      <c r="J222" s="234">
        <f>ROUND(I222*H222,2)</f>
        <v>0</v>
      </c>
      <c r="K222" s="230" t="s">
        <v>270</v>
      </c>
      <c r="L222" s="45"/>
      <c r="M222" s="235" t="s">
        <v>1</v>
      </c>
      <c r="N222" s="236" t="s">
        <v>42</v>
      </c>
      <c r="O222" s="92"/>
      <c r="P222" s="237">
        <f>O222*H222</f>
        <v>0</v>
      </c>
      <c r="Q222" s="237">
        <v>0.26878000000000002</v>
      </c>
      <c r="R222" s="237">
        <f>Q222*H222</f>
        <v>56.958782480000004</v>
      </c>
      <c r="S222" s="237">
        <v>0</v>
      </c>
      <c r="T222" s="238">
        <f>S222*H222</f>
        <v>0</v>
      </c>
      <c r="U222" s="39"/>
      <c r="V222" s="39"/>
      <c r="W222" s="39"/>
      <c r="X222" s="39"/>
      <c r="Y222" s="39"/>
      <c r="Z222" s="39"/>
      <c r="AA222" s="39"/>
      <c r="AB222" s="39"/>
      <c r="AC222" s="39"/>
      <c r="AD222" s="39"/>
      <c r="AE222" s="39"/>
      <c r="AR222" s="239" t="s">
        <v>271</v>
      </c>
      <c r="AT222" s="239" t="s">
        <v>266</v>
      </c>
      <c r="AU222" s="239" t="s">
        <v>85</v>
      </c>
      <c r="AY222" s="18" t="s">
        <v>264</v>
      </c>
      <c r="BE222" s="240">
        <f>IF(N222="základní",J222,0)</f>
        <v>0</v>
      </c>
      <c r="BF222" s="240">
        <f>IF(N222="snížená",J222,0)</f>
        <v>0</v>
      </c>
      <c r="BG222" s="240">
        <f>IF(N222="zákl. přenesená",J222,0)</f>
        <v>0</v>
      </c>
      <c r="BH222" s="240">
        <f>IF(N222="sníž. přenesená",J222,0)</f>
        <v>0</v>
      </c>
      <c r="BI222" s="240">
        <f>IF(N222="nulová",J222,0)</f>
        <v>0</v>
      </c>
      <c r="BJ222" s="18" t="s">
        <v>85</v>
      </c>
      <c r="BK222" s="240">
        <f>ROUND(I222*H222,2)</f>
        <v>0</v>
      </c>
      <c r="BL222" s="18" t="s">
        <v>271</v>
      </c>
      <c r="BM222" s="239" t="s">
        <v>404</v>
      </c>
    </row>
    <row r="223" s="13" customFormat="1">
      <c r="A223" s="13"/>
      <c r="B223" s="241"/>
      <c r="C223" s="242"/>
      <c r="D223" s="243" t="s">
        <v>273</v>
      </c>
      <c r="E223" s="244" t="s">
        <v>1</v>
      </c>
      <c r="F223" s="245" t="s">
        <v>2463</v>
      </c>
      <c r="G223" s="242"/>
      <c r="H223" s="246">
        <v>62.075000000000003</v>
      </c>
      <c r="I223" s="247"/>
      <c r="J223" s="242"/>
      <c r="K223" s="242"/>
      <c r="L223" s="248"/>
      <c r="M223" s="249"/>
      <c r="N223" s="250"/>
      <c r="O223" s="250"/>
      <c r="P223" s="250"/>
      <c r="Q223" s="250"/>
      <c r="R223" s="250"/>
      <c r="S223" s="250"/>
      <c r="T223" s="251"/>
      <c r="U223" s="13"/>
      <c r="V223" s="13"/>
      <c r="W223" s="13"/>
      <c r="X223" s="13"/>
      <c r="Y223" s="13"/>
      <c r="Z223" s="13"/>
      <c r="AA223" s="13"/>
      <c r="AB223" s="13"/>
      <c r="AC223" s="13"/>
      <c r="AD223" s="13"/>
      <c r="AE223" s="13"/>
      <c r="AT223" s="252" t="s">
        <v>273</v>
      </c>
      <c r="AU223" s="252" t="s">
        <v>85</v>
      </c>
      <c r="AV223" s="13" t="s">
        <v>85</v>
      </c>
      <c r="AW223" s="13" t="s">
        <v>32</v>
      </c>
      <c r="AX223" s="13" t="s">
        <v>76</v>
      </c>
      <c r="AY223" s="252" t="s">
        <v>264</v>
      </c>
    </row>
    <row r="224" s="13" customFormat="1">
      <c r="A224" s="13"/>
      <c r="B224" s="241"/>
      <c r="C224" s="242"/>
      <c r="D224" s="243" t="s">
        <v>273</v>
      </c>
      <c r="E224" s="244" t="s">
        <v>1</v>
      </c>
      <c r="F224" s="245" t="s">
        <v>2464</v>
      </c>
      <c r="G224" s="242"/>
      <c r="H224" s="246">
        <v>149.84100000000001</v>
      </c>
      <c r="I224" s="247"/>
      <c r="J224" s="242"/>
      <c r="K224" s="242"/>
      <c r="L224" s="248"/>
      <c r="M224" s="249"/>
      <c r="N224" s="250"/>
      <c r="O224" s="250"/>
      <c r="P224" s="250"/>
      <c r="Q224" s="250"/>
      <c r="R224" s="250"/>
      <c r="S224" s="250"/>
      <c r="T224" s="251"/>
      <c r="U224" s="13"/>
      <c r="V224" s="13"/>
      <c r="W224" s="13"/>
      <c r="X224" s="13"/>
      <c r="Y224" s="13"/>
      <c r="Z224" s="13"/>
      <c r="AA224" s="13"/>
      <c r="AB224" s="13"/>
      <c r="AC224" s="13"/>
      <c r="AD224" s="13"/>
      <c r="AE224" s="13"/>
      <c r="AT224" s="252" t="s">
        <v>273</v>
      </c>
      <c r="AU224" s="252" t="s">
        <v>85</v>
      </c>
      <c r="AV224" s="13" t="s">
        <v>85</v>
      </c>
      <c r="AW224" s="13" t="s">
        <v>32</v>
      </c>
      <c r="AX224" s="13" t="s">
        <v>76</v>
      </c>
      <c r="AY224" s="252" t="s">
        <v>264</v>
      </c>
    </row>
    <row r="225" s="14" customFormat="1">
      <c r="A225" s="14"/>
      <c r="B225" s="253"/>
      <c r="C225" s="254"/>
      <c r="D225" s="243" t="s">
        <v>273</v>
      </c>
      <c r="E225" s="255" t="s">
        <v>1</v>
      </c>
      <c r="F225" s="256" t="s">
        <v>275</v>
      </c>
      <c r="G225" s="254"/>
      <c r="H225" s="257">
        <v>211.916</v>
      </c>
      <c r="I225" s="258"/>
      <c r="J225" s="254"/>
      <c r="K225" s="254"/>
      <c r="L225" s="259"/>
      <c r="M225" s="260"/>
      <c r="N225" s="261"/>
      <c r="O225" s="261"/>
      <c r="P225" s="261"/>
      <c r="Q225" s="261"/>
      <c r="R225" s="261"/>
      <c r="S225" s="261"/>
      <c r="T225" s="262"/>
      <c r="U225" s="14"/>
      <c r="V225" s="14"/>
      <c r="W225" s="14"/>
      <c r="X225" s="14"/>
      <c r="Y225" s="14"/>
      <c r="Z225" s="14"/>
      <c r="AA225" s="14"/>
      <c r="AB225" s="14"/>
      <c r="AC225" s="14"/>
      <c r="AD225" s="14"/>
      <c r="AE225" s="14"/>
      <c r="AT225" s="263" t="s">
        <v>273</v>
      </c>
      <c r="AU225" s="263" t="s">
        <v>85</v>
      </c>
      <c r="AV225" s="14" t="s">
        <v>271</v>
      </c>
      <c r="AW225" s="14" t="s">
        <v>32</v>
      </c>
      <c r="AX225" s="14" t="s">
        <v>83</v>
      </c>
      <c r="AY225" s="263" t="s">
        <v>264</v>
      </c>
    </row>
    <row r="226" s="2" customFormat="1" ht="21.75" customHeight="1">
      <c r="A226" s="39"/>
      <c r="B226" s="40"/>
      <c r="C226" s="228" t="s">
        <v>386</v>
      </c>
      <c r="D226" s="228" t="s">
        <v>266</v>
      </c>
      <c r="E226" s="229" t="s">
        <v>408</v>
      </c>
      <c r="F226" s="230" t="s">
        <v>409</v>
      </c>
      <c r="G226" s="231" t="s">
        <v>318</v>
      </c>
      <c r="H226" s="232">
        <v>89.537999999999997</v>
      </c>
      <c r="I226" s="233"/>
      <c r="J226" s="234">
        <f>ROUND(I226*H226,2)</f>
        <v>0</v>
      </c>
      <c r="K226" s="230" t="s">
        <v>270</v>
      </c>
      <c r="L226" s="45"/>
      <c r="M226" s="235" t="s">
        <v>1</v>
      </c>
      <c r="N226" s="236" t="s">
        <v>42</v>
      </c>
      <c r="O226" s="92"/>
      <c r="P226" s="237">
        <f>O226*H226</f>
        <v>0</v>
      </c>
      <c r="Q226" s="237">
        <v>0.19692000000000001</v>
      </c>
      <c r="R226" s="237">
        <f>Q226*H226</f>
        <v>17.631822960000001</v>
      </c>
      <c r="S226" s="237">
        <v>0</v>
      </c>
      <c r="T226" s="238">
        <f>S226*H226</f>
        <v>0</v>
      </c>
      <c r="U226" s="39"/>
      <c r="V226" s="39"/>
      <c r="W226" s="39"/>
      <c r="X226" s="39"/>
      <c r="Y226" s="39"/>
      <c r="Z226" s="39"/>
      <c r="AA226" s="39"/>
      <c r="AB226" s="39"/>
      <c r="AC226" s="39"/>
      <c r="AD226" s="39"/>
      <c r="AE226" s="39"/>
      <c r="AR226" s="239" t="s">
        <v>271</v>
      </c>
      <c r="AT226" s="239" t="s">
        <v>266</v>
      </c>
      <c r="AU226" s="239" t="s">
        <v>85</v>
      </c>
      <c r="AY226" s="18" t="s">
        <v>264</v>
      </c>
      <c r="BE226" s="240">
        <f>IF(N226="základní",J226,0)</f>
        <v>0</v>
      </c>
      <c r="BF226" s="240">
        <f>IF(N226="snížená",J226,0)</f>
        <v>0</v>
      </c>
      <c r="BG226" s="240">
        <f>IF(N226="zákl. přenesená",J226,0)</f>
        <v>0</v>
      </c>
      <c r="BH226" s="240">
        <f>IF(N226="sníž. přenesená",J226,0)</f>
        <v>0</v>
      </c>
      <c r="BI226" s="240">
        <f>IF(N226="nulová",J226,0)</f>
        <v>0</v>
      </c>
      <c r="BJ226" s="18" t="s">
        <v>85</v>
      </c>
      <c r="BK226" s="240">
        <f>ROUND(I226*H226,2)</f>
        <v>0</v>
      </c>
      <c r="BL226" s="18" t="s">
        <v>271</v>
      </c>
      <c r="BM226" s="239" t="s">
        <v>410</v>
      </c>
    </row>
    <row r="227" s="13" customFormat="1">
      <c r="A227" s="13"/>
      <c r="B227" s="241"/>
      <c r="C227" s="242"/>
      <c r="D227" s="243" t="s">
        <v>273</v>
      </c>
      <c r="E227" s="244" t="s">
        <v>1</v>
      </c>
      <c r="F227" s="245" t="s">
        <v>2465</v>
      </c>
      <c r="G227" s="242"/>
      <c r="H227" s="246">
        <v>89.537999999999997</v>
      </c>
      <c r="I227" s="247"/>
      <c r="J227" s="242"/>
      <c r="K227" s="242"/>
      <c r="L227" s="248"/>
      <c r="M227" s="249"/>
      <c r="N227" s="250"/>
      <c r="O227" s="250"/>
      <c r="P227" s="250"/>
      <c r="Q227" s="250"/>
      <c r="R227" s="250"/>
      <c r="S227" s="250"/>
      <c r="T227" s="251"/>
      <c r="U227" s="13"/>
      <c r="V227" s="13"/>
      <c r="W227" s="13"/>
      <c r="X227" s="13"/>
      <c r="Y227" s="13"/>
      <c r="Z227" s="13"/>
      <c r="AA227" s="13"/>
      <c r="AB227" s="13"/>
      <c r="AC227" s="13"/>
      <c r="AD227" s="13"/>
      <c r="AE227" s="13"/>
      <c r="AT227" s="252" t="s">
        <v>273</v>
      </c>
      <c r="AU227" s="252" t="s">
        <v>85</v>
      </c>
      <c r="AV227" s="13" t="s">
        <v>85</v>
      </c>
      <c r="AW227" s="13" t="s">
        <v>32</v>
      </c>
      <c r="AX227" s="13" t="s">
        <v>76</v>
      </c>
      <c r="AY227" s="252" t="s">
        <v>264</v>
      </c>
    </row>
    <row r="228" s="14" customFormat="1">
      <c r="A228" s="14"/>
      <c r="B228" s="253"/>
      <c r="C228" s="254"/>
      <c r="D228" s="243" t="s">
        <v>273</v>
      </c>
      <c r="E228" s="255" t="s">
        <v>1</v>
      </c>
      <c r="F228" s="256" t="s">
        <v>275</v>
      </c>
      <c r="G228" s="254"/>
      <c r="H228" s="257">
        <v>89.537999999999997</v>
      </c>
      <c r="I228" s="258"/>
      <c r="J228" s="254"/>
      <c r="K228" s="254"/>
      <c r="L228" s="259"/>
      <c r="M228" s="260"/>
      <c r="N228" s="261"/>
      <c r="O228" s="261"/>
      <c r="P228" s="261"/>
      <c r="Q228" s="261"/>
      <c r="R228" s="261"/>
      <c r="S228" s="261"/>
      <c r="T228" s="262"/>
      <c r="U228" s="14"/>
      <c r="V228" s="14"/>
      <c r="W228" s="14"/>
      <c r="X228" s="14"/>
      <c r="Y228" s="14"/>
      <c r="Z228" s="14"/>
      <c r="AA228" s="14"/>
      <c r="AB228" s="14"/>
      <c r="AC228" s="14"/>
      <c r="AD228" s="14"/>
      <c r="AE228" s="14"/>
      <c r="AT228" s="263" t="s">
        <v>273</v>
      </c>
      <c r="AU228" s="263" t="s">
        <v>85</v>
      </c>
      <c r="AV228" s="14" t="s">
        <v>271</v>
      </c>
      <c r="AW228" s="14" t="s">
        <v>32</v>
      </c>
      <c r="AX228" s="14" t="s">
        <v>83</v>
      </c>
      <c r="AY228" s="263" t="s">
        <v>264</v>
      </c>
    </row>
    <row r="229" s="2" customFormat="1" ht="24.15" customHeight="1">
      <c r="A229" s="39"/>
      <c r="B229" s="40"/>
      <c r="C229" s="228" t="s">
        <v>391</v>
      </c>
      <c r="D229" s="228" t="s">
        <v>266</v>
      </c>
      <c r="E229" s="229" t="s">
        <v>413</v>
      </c>
      <c r="F229" s="230" t="s">
        <v>414</v>
      </c>
      <c r="G229" s="231" t="s">
        <v>318</v>
      </c>
      <c r="H229" s="232">
        <v>249.98599999999999</v>
      </c>
      <c r="I229" s="233"/>
      <c r="J229" s="234">
        <f>ROUND(I229*H229,2)</f>
        <v>0</v>
      </c>
      <c r="K229" s="230" t="s">
        <v>270</v>
      </c>
      <c r="L229" s="45"/>
      <c r="M229" s="235" t="s">
        <v>1</v>
      </c>
      <c r="N229" s="236" t="s">
        <v>42</v>
      </c>
      <c r="O229" s="92"/>
      <c r="P229" s="237">
        <f>O229*H229</f>
        <v>0</v>
      </c>
      <c r="Q229" s="237">
        <v>0.20885999999999999</v>
      </c>
      <c r="R229" s="237">
        <f>Q229*H229</f>
        <v>52.212075959999993</v>
      </c>
      <c r="S229" s="237">
        <v>0</v>
      </c>
      <c r="T229" s="238">
        <f>S229*H229</f>
        <v>0</v>
      </c>
      <c r="U229" s="39"/>
      <c r="V229" s="39"/>
      <c r="W229" s="39"/>
      <c r="X229" s="39"/>
      <c r="Y229" s="39"/>
      <c r="Z229" s="39"/>
      <c r="AA229" s="39"/>
      <c r="AB229" s="39"/>
      <c r="AC229" s="39"/>
      <c r="AD229" s="39"/>
      <c r="AE229" s="39"/>
      <c r="AR229" s="239" t="s">
        <v>271</v>
      </c>
      <c r="AT229" s="239" t="s">
        <v>266</v>
      </c>
      <c r="AU229" s="239" t="s">
        <v>85</v>
      </c>
      <c r="AY229" s="18" t="s">
        <v>264</v>
      </c>
      <c r="BE229" s="240">
        <f>IF(N229="základní",J229,0)</f>
        <v>0</v>
      </c>
      <c r="BF229" s="240">
        <f>IF(N229="snížená",J229,0)</f>
        <v>0</v>
      </c>
      <c r="BG229" s="240">
        <f>IF(N229="zákl. přenesená",J229,0)</f>
        <v>0</v>
      </c>
      <c r="BH229" s="240">
        <f>IF(N229="sníž. přenesená",J229,0)</f>
        <v>0</v>
      </c>
      <c r="BI229" s="240">
        <f>IF(N229="nulová",J229,0)</f>
        <v>0</v>
      </c>
      <c r="BJ229" s="18" t="s">
        <v>85</v>
      </c>
      <c r="BK229" s="240">
        <f>ROUND(I229*H229,2)</f>
        <v>0</v>
      </c>
      <c r="BL229" s="18" t="s">
        <v>271</v>
      </c>
      <c r="BM229" s="239" t="s">
        <v>415</v>
      </c>
    </row>
    <row r="230" s="13" customFormat="1">
      <c r="A230" s="13"/>
      <c r="B230" s="241"/>
      <c r="C230" s="242"/>
      <c r="D230" s="243" t="s">
        <v>273</v>
      </c>
      <c r="E230" s="244" t="s">
        <v>1</v>
      </c>
      <c r="F230" s="245" t="s">
        <v>2466</v>
      </c>
      <c r="G230" s="242"/>
      <c r="H230" s="246">
        <v>249.98599999999999</v>
      </c>
      <c r="I230" s="247"/>
      <c r="J230" s="242"/>
      <c r="K230" s="242"/>
      <c r="L230" s="248"/>
      <c r="M230" s="249"/>
      <c r="N230" s="250"/>
      <c r="O230" s="250"/>
      <c r="P230" s="250"/>
      <c r="Q230" s="250"/>
      <c r="R230" s="250"/>
      <c r="S230" s="250"/>
      <c r="T230" s="251"/>
      <c r="U230" s="13"/>
      <c r="V230" s="13"/>
      <c r="W230" s="13"/>
      <c r="X230" s="13"/>
      <c r="Y230" s="13"/>
      <c r="Z230" s="13"/>
      <c r="AA230" s="13"/>
      <c r="AB230" s="13"/>
      <c r="AC230" s="13"/>
      <c r="AD230" s="13"/>
      <c r="AE230" s="13"/>
      <c r="AT230" s="252" t="s">
        <v>273</v>
      </c>
      <c r="AU230" s="252" t="s">
        <v>85</v>
      </c>
      <c r="AV230" s="13" t="s">
        <v>85</v>
      </c>
      <c r="AW230" s="13" t="s">
        <v>32</v>
      </c>
      <c r="AX230" s="13" t="s">
        <v>76</v>
      </c>
      <c r="AY230" s="252" t="s">
        <v>264</v>
      </c>
    </row>
    <row r="231" s="14" customFormat="1">
      <c r="A231" s="14"/>
      <c r="B231" s="253"/>
      <c r="C231" s="254"/>
      <c r="D231" s="243" t="s">
        <v>273</v>
      </c>
      <c r="E231" s="255" t="s">
        <v>1</v>
      </c>
      <c r="F231" s="256" t="s">
        <v>275</v>
      </c>
      <c r="G231" s="254"/>
      <c r="H231" s="257">
        <v>249.98599999999999</v>
      </c>
      <c r="I231" s="258"/>
      <c r="J231" s="254"/>
      <c r="K231" s="254"/>
      <c r="L231" s="259"/>
      <c r="M231" s="260"/>
      <c r="N231" s="261"/>
      <c r="O231" s="261"/>
      <c r="P231" s="261"/>
      <c r="Q231" s="261"/>
      <c r="R231" s="261"/>
      <c r="S231" s="261"/>
      <c r="T231" s="262"/>
      <c r="U231" s="14"/>
      <c r="V231" s="14"/>
      <c r="W231" s="14"/>
      <c r="X231" s="14"/>
      <c r="Y231" s="14"/>
      <c r="Z231" s="14"/>
      <c r="AA231" s="14"/>
      <c r="AB231" s="14"/>
      <c r="AC231" s="14"/>
      <c r="AD231" s="14"/>
      <c r="AE231" s="14"/>
      <c r="AT231" s="263" t="s">
        <v>273</v>
      </c>
      <c r="AU231" s="263" t="s">
        <v>85</v>
      </c>
      <c r="AV231" s="14" t="s">
        <v>271</v>
      </c>
      <c r="AW231" s="14" t="s">
        <v>32</v>
      </c>
      <c r="AX231" s="14" t="s">
        <v>83</v>
      </c>
      <c r="AY231" s="263" t="s">
        <v>264</v>
      </c>
    </row>
    <row r="232" s="2" customFormat="1" ht="16.5" customHeight="1">
      <c r="A232" s="39"/>
      <c r="B232" s="40"/>
      <c r="C232" s="228" t="s">
        <v>395</v>
      </c>
      <c r="D232" s="228" t="s">
        <v>266</v>
      </c>
      <c r="E232" s="229" t="s">
        <v>418</v>
      </c>
      <c r="F232" s="230" t="s">
        <v>419</v>
      </c>
      <c r="G232" s="231" t="s">
        <v>420</v>
      </c>
      <c r="H232" s="232">
        <v>8</v>
      </c>
      <c r="I232" s="233"/>
      <c r="J232" s="234">
        <f>ROUND(I232*H232,2)</f>
        <v>0</v>
      </c>
      <c r="K232" s="230" t="s">
        <v>270</v>
      </c>
      <c r="L232" s="45"/>
      <c r="M232" s="235" t="s">
        <v>1</v>
      </c>
      <c r="N232" s="236" t="s">
        <v>42</v>
      </c>
      <c r="O232" s="92"/>
      <c r="P232" s="237">
        <f>O232*H232</f>
        <v>0</v>
      </c>
      <c r="Q232" s="237">
        <v>0.026929999999999999</v>
      </c>
      <c r="R232" s="237">
        <f>Q232*H232</f>
        <v>0.21543999999999999</v>
      </c>
      <c r="S232" s="237">
        <v>0</v>
      </c>
      <c r="T232" s="238">
        <f>S232*H232</f>
        <v>0</v>
      </c>
      <c r="U232" s="39"/>
      <c r="V232" s="39"/>
      <c r="W232" s="39"/>
      <c r="X232" s="39"/>
      <c r="Y232" s="39"/>
      <c r="Z232" s="39"/>
      <c r="AA232" s="39"/>
      <c r="AB232" s="39"/>
      <c r="AC232" s="39"/>
      <c r="AD232" s="39"/>
      <c r="AE232" s="39"/>
      <c r="AR232" s="239" t="s">
        <v>271</v>
      </c>
      <c r="AT232" s="239" t="s">
        <v>266</v>
      </c>
      <c r="AU232" s="239" t="s">
        <v>85</v>
      </c>
      <c r="AY232" s="18" t="s">
        <v>264</v>
      </c>
      <c r="BE232" s="240">
        <f>IF(N232="základní",J232,0)</f>
        <v>0</v>
      </c>
      <c r="BF232" s="240">
        <f>IF(N232="snížená",J232,0)</f>
        <v>0</v>
      </c>
      <c r="BG232" s="240">
        <f>IF(N232="zákl. přenesená",J232,0)</f>
        <v>0</v>
      </c>
      <c r="BH232" s="240">
        <f>IF(N232="sníž. přenesená",J232,0)</f>
        <v>0</v>
      </c>
      <c r="BI232" s="240">
        <f>IF(N232="nulová",J232,0)</f>
        <v>0</v>
      </c>
      <c r="BJ232" s="18" t="s">
        <v>85</v>
      </c>
      <c r="BK232" s="240">
        <f>ROUND(I232*H232,2)</f>
        <v>0</v>
      </c>
      <c r="BL232" s="18" t="s">
        <v>271</v>
      </c>
      <c r="BM232" s="239" t="s">
        <v>421</v>
      </c>
    </row>
    <row r="233" s="2" customFormat="1" ht="16.5" customHeight="1">
      <c r="A233" s="39"/>
      <c r="B233" s="40"/>
      <c r="C233" s="228" t="s">
        <v>401</v>
      </c>
      <c r="D233" s="228" t="s">
        <v>266</v>
      </c>
      <c r="E233" s="229" t="s">
        <v>2467</v>
      </c>
      <c r="F233" s="230" t="s">
        <v>2468</v>
      </c>
      <c r="G233" s="231" t="s">
        <v>420</v>
      </c>
      <c r="H233" s="232">
        <v>1</v>
      </c>
      <c r="I233" s="233"/>
      <c r="J233" s="234">
        <f>ROUND(I233*H233,2)</f>
        <v>0</v>
      </c>
      <c r="K233" s="230" t="s">
        <v>270</v>
      </c>
      <c r="L233" s="45"/>
      <c r="M233" s="235" t="s">
        <v>1</v>
      </c>
      <c r="N233" s="236" t="s">
        <v>42</v>
      </c>
      <c r="O233" s="92"/>
      <c r="P233" s="237">
        <f>O233*H233</f>
        <v>0</v>
      </c>
      <c r="Q233" s="237">
        <v>0.047759999999999997</v>
      </c>
      <c r="R233" s="237">
        <f>Q233*H233</f>
        <v>0.047759999999999997</v>
      </c>
      <c r="S233" s="237">
        <v>0</v>
      </c>
      <c r="T233" s="238">
        <f>S233*H233</f>
        <v>0</v>
      </c>
      <c r="U233" s="39"/>
      <c r="V233" s="39"/>
      <c r="W233" s="39"/>
      <c r="X233" s="39"/>
      <c r="Y233" s="39"/>
      <c r="Z233" s="39"/>
      <c r="AA233" s="39"/>
      <c r="AB233" s="39"/>
      <c r="AC233" s="39"/>
      <c r="AD233" s="39"/>
      <c r="AE233" s="39"/>
      <c r="AR233" s="239" t="s">
        <v>271</v>
      </c>
      <c r="AT233" s="239" t="s">
        <v>266</v>
      </c>
      <c r="AU233" s="239" t="s">
        <v>85</v>
      </c>
      <c r="AY233" s="18" t="s">
        <v>264</v>
      </c>
      <c r="BE233" s="240">
        <f>IF(N233="základní",J233,0)</f>
        <v>0</v>
      </c>
      <c r="BF233" s="240">
        <f>IF(N233="snížená",J233,0)</f>
        <v>0</v>
      </c>
      <c r="BG233" s="240">
        <f>IF(N233="zákl. přenesená",J233,0)</f>
        <v>0</v>
      </c>
      <c r="BH233" s="240">
        <f>IF(N233="sníž. přenesená",J233,0)</f>
        <v>0</v>
      </c>
      <c r="BI233" s="240">
        <f>IF(N233="nulová",J233,0)</f>
        <v>0</v>
      </c>
      <c r="BJ233" s="18" t="s">
        <v>85</v>
      </c>
      <c r="BK233" s="240">
        <f>ROUND(I233*H233,2)</f>
        <v>0</v>
      </c>
      <c r="BL233" s="18" t="s">
        <v>271</v>
      </c>
      <c r="BM233" s="239" t="s">
        <v>2469</v>
      </c>
    </row>
    <row r="234" s="2" customFormat="1" ht="16.5" customHeight="1">
      <c r="A234" s="39"/>
      <c r="B234" s="40"/>
      <c r="C234" s="228" t="s">
        <v>407</v>
      </c>
      <c r="D234" s="228" t="s">
        <v>266</v>
      </c>
      <c r="E234" s="229" t="s">
        <v>427</v>
      </c>
      <c r="F234" s="230" t="s">
        <v>428</v>
      </c>
      <c r="G234" s="231" t="s">
        <v>420</v>
      </c>
      <c r="H234" s="232">
        <v>34</v>
      </c>
      <c r="I234" s="233"/>
      <c r="J234" s="234">
        <f>ROUND(I234*H234,2)</f>
        <v>0</v>
      </c>
      <c r="K234" s="230" t="s">
        <v>270</v>
      </c>
      <c r="L234" s="45"/>
      <c r="M234" s="235" t="s">
        <v>1</v>
      </c>
      <c r="N234" s="236" t="s">
        <v>42</v>
      </c>
      <c r="O234" s="92"/>
      <c r="P234" s="237">
        <f>O234*H234</f>
        <v>0</v>
      </c>
      <c r="Q234" s="237">
        <v>0.04555</v>
      </c>
      <c r="R234" s="237">
        <f>Q234*H234</f>
        <v>1.5487</v>
      </c>
      <c r="S234" s="237">
        <v>0</v>
      </c>
      <c r="T234" s="238">
        <f>S234*H234</f>
        <v>0</v>
      </c>
      <c r="U234" s="39"/>
      <c r="V234" s="39"/>
      <c r="W234" s="39"/>
      <c r="X234" s="39"/>
      <c r="Y234" s="39"/>
      <c r="Z234" s="39"/>
      <c r="AA234" s="39"/>
      <c r="AB234" s="39"/>
      <c r="AC234" s="39"/>
      <c r="AD234" s="39"/>
      <c r="AE234" s="39"/>
      <c r="AR234" s="239" t="s">
        <v>271</v>
      </c>
      <c r="AT234" s="239" t="s">
        <v>266</v>
      </c>
      <c r="AU234" s="239" t="s">
        <v>85</v>
      </c>
      <c r="AY234" s="18" t="s">
        <v>264</v>
      </c>
      <c r="BE234" s="240">
        <f>IF(N234="základní",J234,0)</f>
        <v>0</v>
      </c>
      <c r="BF234" s="240">
        <f>IF(N234="snížená",J234,0)</f>
        <v>0</v>
      </c>
      <c r="BG234" s="240">
        <f>IF(N234="zákl. přenesená",J234,0)</f>
        <v>0</v>
      </c>
      <c r="BH234" s="240">
        <f>IF(N234="sníž. přenesená",J234,0)</f>
        <v>0</v>
      </c>
      <c r="BI234" s="240">
        <f>IF(N234="nulová",J234,0)</f>
        <v>0</v>
      </c>
      <c r="BJ234" s="18" t="s">
        <v>85</v>
      </c>
      <c r="BK234" s="240">
        <f>ROUND(I234*H234,2)</f>
        <v>0</v>
      </c>
      <c r="BL234" s="18" t="s">
        <v>271</v>
      </c>
      <c r="BM234" s="239" t="s">
        <v>429</v>
      </c>
    </row>
    <row r="235" s="2" customFormat="1" ht="16.5" customHeight="1">
      <c r="A235" s="39"/>
      <c r="B235" s="40"/>
      <c r="C235" s="228" t="s">
        <v>412</v>
      </c>
      <c r="D235" s="228" t="s">
        <v>266</v>
      </c>
      <c r="E235" s="229" t="s">
        <v>431</v>
      </c>
      <c r="F235" s="230" t="s">
        <v>432</v>
      </c>
      <c r="G235" s="231" t="s">
        <v>420</v>
      </c>
      <c r="H235" s="232">
        <v>3</v>
      </c>
      <c r="I235" s="233"/>
      <c r="J235" s="234">
        <f>ROUND(I235*H235,2)</f>
        <v>0</v>
      </c>
      <c r="K235" s="230" t="s">
        <v>270</v>
      </c>
      <c r="L235" s="45"/>
      <c r="M235" s="235" t="s">
        <v>1</v>
      </c>
      <c r="N235" s="236" t="s">
        <v>42</v>
      </c>
      <c r="O235" s="92"/>
      <c r="P235" s="237">
        <f>O235*H235</f>
        <v>0</v>
      </c>
      <c r="Q235" s="237">
        <v>0.054550000000000001</v>
      </c>
      <c r="R235" s="237">
        <f>Q235*H235</f>
        <v>0.16365000000000002</v>
      </c>
      <c r="S235" s="237">
        <v>0</v>
      </c>
      <c r="T235" s="238">
        <f>S235*H235</f>
        <v>0</v>
      </c>
      <c r="U235" s="39"/>
      <c r="V235" s="39"/>
      <c r="W235" s="39"/>
      <c r="X235" s="39"/>
      <c r="Y235" s="39"/>
      <c r="Z235" s="39"/>
      <c r="AA235" s="39"/>
      <c r="AB235" s="39"/>
      <c r="AC235" s="39"/>
      <c r="AD235" s="39"/>
      <c r="AE235" s="39"/>
      <c r="AR235" s="239" t="s">
        <v>271</v>
      </c>
      <c r="AT235" s="239" t="s">
        <v>266</v>
      </c>
      <c r="AU235" s="239" t="s">
        <v>85</v>
      </c>
      <c r="AY235" s="18" t="s">
        <v>264</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271</v>
      </c>
      <c r="BM235" s="239" t="s">
        <v>433</v>
      </c>
    </row>
    <row r="236" s="2" customFormat="1" ht="16.5" customHeight="1">
      <c r="A236" s="39"/>
      <c r="B236" s="40"/>
      <c r="C236" s="228" t="s">
        <v>417</v>
      </c>
      <c r="D236" s="228" t="s">
        <v>266</v>
      </c>
      <c r="E236" s="229" t="s">
        <v>435</v>
      </c>
      <c r="F236" s="230" t="s">
        <v>436</v>
      </c>
      <c r="G236" s="231" t="s">
        <v>420</v>
      </c>
      <c r="H236" s="232">
        <v>3</v>
      </c>
      <c r="I236" s="233"/>
      <c r="J236" s="234">
        <f>ROUND(I236*H236,2)</f>
        <v>0</v>
      </c>
      <c r="K236" s="230" t="s">
        <v>270</v>
      </c>
      <c r="L236" s="45"/>
      <c r="M236" s="235" t="s">
        <v>1</v>
      </c>
      <c r="N236" s="236" t="s">
        <v>42</v>
      </c>
      <c r="O236" s="92"/>
      <c r="P236" s="237">
        <f>O236*H236</f>
        <v>0</v>
      </c>
      <c r="Q236" s="237">
        <v>0.063549999999999995</v>
      </c>
      <c r="R236" s="237">
        <f>Q236*H236</f>
        <v>0.19064999999999999</v>
      </c>
      <c r="S236" s="237">
        <v>0</v>
      </c>
      <c r="T236" s="238">
        <f>S236*H236</f>
        <v>0</v>
      </c>
      <c r="U236" s="39"/>
      <c r="V236" s="39"/>
      <c r="W236" s="39"/>
      <c r="X236" s="39"/>
      <c r="Y236" s="39"/>
      <c r="Z236" s="39"/>
      <c r="AA236" s="39"/>
      <c r="AB236" s="39"/>
      <c r="AC236" s="39"/>
      <c r="AD236" s="39"/>
      <c r="AE236" s="39"/>
      <c r="AR236" s="239" t="s">
        <v>271</v>
      </c>
      <c r="AT236" s="239" t="s">
        <v>266</v>
      </c>
      <c r="AU236" s="239" t="s">
        <v>85</v>
      </c>
      <c r="AY236" s="18" t="s">
        <v>264</v>
      </c>
      <c r="BE236" s="240">
        <f>IF(N236="základní",J236,0)</f>
        <v>0</v>
      </c>
      <c r="BF236" s="240">
        <f>IF(N236="snížená",J236,0)</f>
        <v>0</v>
      </c>
      <c r="BG236" s="240">
        <f>IF(N236="zákl. přenesená",J236,0)</f>
        <v>0</v>
      </c>
      <c r="BH236" s="240">
        <f>IF(N236="sníž. přenesená",J236,0)</f>
        <v>0</v>
      </c>
      <c r="BI236" s="240">
        <f>IF(N236="nulová",J236,0)</f>
        <v>0</v>
      </c>
      <c r="BJ236" s="18" t="s">
        <v>85</v>
      </c>
      <c r="BK236" s="240">
        <f>ROUND(I236*H236,2)</f>
        <v>0</v>
      </c>
      <c r="BL236" s="18" t="s">
        <v>271</v>
      </c>
      <c r="BM236" s="239" t="s">
        <v>437</v>
      </c>
    </row>
    <row r="237" s="2" customFormat="1" ht="16.5" customHeight="1">
      <c r="A237" s="39"/>
      <c r="B237" s="40"/>
      <c r="C237" s="228" t="s">
        <v>422</v>
      </c>
      <c r="D237" s="228" t="s">
        <v>266</v>
      </c>
      <c r="E237" s="229" t="s">
        <v>439</v>
      </c>
      <c r="F237" s="230" t="s">
        <v>440</v>
      </c>
      <c r="G237" s="231" t="s">
        <v>420</v>
      </c>
      <c r="H237" s="232">
        <v>33</v>
      </c>
      <c r="I237" s="233"/>
      <c r="J237" s="234">
        <f>ROUND(I237*H237,2)</f>
        <v>0</v>
      </c>
      <c r="K237" s="230" t="s">
        <v>270</v>
      </c>
      <c r="L237" s="45"/>
      <c r="M237" s="235" t="s">
        <v>1</v>
      </c>
      <c r="N237" s="236" t="s">
        <v>42</v>
      </c>
      <c r="O237" s="92"/>
      <c r="P237" s="237">
        <f>O237*H237</f>
        <v>0</v>
      </c>
      <c r="Q237" s="237">
        <v>0.091050000000000006</v>
      </c>
      <c r="R237" s="237">
        <f>Q237*H237</f>
        <v>3.0046500000000003</v>
      </c>
      <c r="S237" s="237">
        <v>0</v>
      </c>
      <c r="T237" s="238">
        <f>S237*H237</f>
        <v>0</v>
      </c>
      <c r="U237" s="39"/>
      <c r="V237" s="39"/>
      <c r="W237" s="39"/>
      <c r="X237" s="39"/>
      <c r="Y237" s="39"/>
      <c r="Z237" s="39"/>
      <c r="AA237" s="39"/>
      <c r="AB237" s="39"/>
      <c r="AC237" s="39"/>
      <c r="AD237" s="39"/>
      <c r="AE237" s="39"/>
      <c r="AR237" s="239" t="s">
        <v>271</v>
      </c>
      <c r="AT237" s="239" t="s">
        <v>266</v>
      </c>
      <c r="AU237" s="239" t="s">
        <v>85</v>
      </c>
      <c r="AY237" s="18" t="s">
        <v>264</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271</v>
      </c>
      <c r="BM237" s="239" t="s">
        <v>2470</v>
      </c>
    </row>
    <row r="238" s="2" customFormat="1" ht="16.5" customHeight="1">
      <c r="A238" s="39"/>
      <c r="B238" s="40"/>
      <c r="C238" s="228" t="s">
        <v>426</v>
      </c>
      <c r="D238" s="228" t="s">
        <v>266</v>
      </c>
      <c r="E238" s="229" t="s">
        <v>2471</v>
      </c>
      <c r="F238" s="230" t="s">
        <v>2472</v>
      </c>
      <c r="G238" s="231" t="s">
        <v>420</v>
      </c>
      <c r="H238" s="232">
        <v>8</v>
      </c>
      <c r="I238" s="233"/>
      <c r="J238" s="234">
        <f>ROUND(I238*H238,2)</f>
        <v>0</v>
      </c>
      <c r="K238" s="230" t="s">
        <v>270</v>
      </c>
      <c r="L238" s="45"/>
      <c r="M238" s="235" t="s">
        <v>1</v>
      </c>
      <c r="N238" s="236" t="s">
        <v>42</v>
      </c>
      <c r="O238" s="92"/>
      <c r="P238" s="237">
        <f>O238*H238</f>
        <v>0</v>
      </c>
      <c r="Q238" s="237">
        <v>0.10005</v>
      </c>
      <c r="R238" s="237">
        <f>Q238*H238</f>
        <v>0.8004</v>
      </c>
      <c r="S238" s="237">
        <v>0</v>
      </c>
      <c r="T238" s="238">
        <f>S238*H238</f>
        <v>0</v>
      </c>
      <c r="U238" s="39"/>
      <c r="V238" s="39"/>
      <c r="W238" s="39"/>
      <c r="X238" s="39"/>
      <c r="Y238" s="39"/>
      <c r="Z238" s="39"/>
      <c r="AA238" s="39"/>
      <c r="AB238" s="39"/>
      <c r="AC238" s="39"/>
      <c r="AD238" s="39"/>
      <c r="AE238" s="39"/>
      <c r="AR238" s="239" t="s">
        <v>271</v>
      </c>
      <c r="AT238" s="239" t="s">
        <v>266</v>
      </c>
      <c r="AU238" s="239" t="s">
        <v>85</v>
      </c>
      <c r="AY238" s="18" t="s">
        <v>264</v>
      </c>
      <c r="BE238" s="240">
        <f>IF(N238="základní",J238,0)</f>
        <v>0</v>
      </c>
      <c r="BF238" s="240">
        <f>IF(N238="snížená",J238,0)</f>
        <v>0</v>
      </c>
      <c r="BG238" s="240">
        <f>IF(N238="zákl. přenesená",J238,0)</f>
        <v>0</v>
      </c>
      <c r="BH238" s="240">
        <f>IF(N238="sníž. přenesená",J238,0)</f>
        <v>0</v>
      </c>
      <c r="BI238" s="240">
        <f>IF(N238="nulová",J238,0)</f>
        <v>0</v>
      </c>
      <c r="BJ238" s="18" t="s">
        <v>85</v>
      </c>
      <c r="BK238" s="240">
        <f>ROUND(I238*H238,2)</f>
        <v>0</v>
      </c>
      <c r="BL238" s="18" t="s">
        <v>271</v>
      </c>
      <c r="BM238" s="239" t="s">
        <v>2473</v>
      </c>
    </row>
    <row r="239" s="2" customFormat="1" ht="16.5" customHeight="1">
      <c r="A239" s="39"/>
      <c r="B239" s="40"/>
      <c r="C239" s="228" t="s">
        <v>430</v>
      </c>
      <c r="D239" s="228" t="s">
        <v>266</v>
      </c>
      <c r="E239" s="229" t="s">
        <v>447</v>
      </c>
      <c r="F239" s="230" t="s">
        <v>448</v>
      </c>
      <c r="G239" s="231" t="s">
        <v>420</v>
      </c>
      <c r="H239" s="232">
        <v>3</v>
      </c>
      <c r="I239" s="233"/>
      <c r="J239" s="234">
        <f>ROUND(I239*H239,2)</f>
        <v>0</v>
      </c>
      <c r="K239" s="230" t="s">
        <v>270</v>
      </c>
      <c r="L239" s="45"/>
      <c r="M239" s="235" t="s">
        <v>1</v>
      </c>
      <c r="N239" s="236" t="s">
        <v>42</v>
      </c>
      <c r="O239" s="92"/>
      <c r="P239" s="237">
        <f>O239*H239</f>
        <v>0</v>
      </c>
      <c r="Q239" s="237">
        <v>0.12705</v>
      </c>
      <c r="R239" s="237">
        <f>Q239*H239</f>
        <v>0.38114999999999999</v>
      </c>
      <c r="S239" s="237">
        <v>0</v>
      </c>
      <c r="T239" s="238">
        <f>S239*H239</f>
        <v>0</v>
      </c>
      <c r="U239" s="39"/>
      <c r="V239" s="39"/>
      <c r="W239" s="39"/>
      <c r="X239" s="39"/>
      <c r="Y239" s="39"/>
      <c r="Z239" s="39"/>
      <c r="AA239" s="39"/>
      <c r="AB239" s="39"/>
      <c r="AC239" s="39"/>
      <c r="AD239" s="39"/>
      <c r="AE239" s="39"/>
      <c r="AR239" s="239" t="s">
        <v>271</v>
      </c>
      <c r="AT239" s="239" t="s">
        <v>266</v>
      </c>
      <c r="AU239" s="239" t="s">
        <v>85</v>
      </c>
      <c r="AY239" s="18" t="s">
        <v>264</v>
      </c>
      <c r="BE239" s="240">
        <f>IF(N239="základní",J239,0)</f>
        <v>0</v>
      </c>
      <c r="BF239" s="240">
        <f>IF(N239="snížená",J239,0)</f>
        <v>0</v>
      </c>
      <c r="BG239" s="240">
        <f>IF(N239="zákl. přenesená",J239,0)</f>
        <v>0</v>
      </c>
      <c r="BH239" s="240">
        <f>IF(N239="sníž. přenesená",J239,0)</f>
        <v>0</v>
      </c>
      <c r="BI239" s="240">
        <f>IF(N239="nulová",J239,0)</f>
        <v>0</v>
      </c>
      <c r="BJ239" s="18" t="s">
        <v>85</v>
      </c>
      <c r="BK239" s="240">
        <f>ROUND(I239*H239,2)</f>
        <v>0</v>
      </c>
      <c r="BL239" s="18" t="s">
        <v>271</v>
      </c>
      <c r="BM239" s="239" t="s">
        <v>449</v>
      </c>
    </row>
    <row r="240" s="2" customFormat="1" ht="16.5" customHeight="1">
      <c r="A240" s="39"/>
      <c r="B240" s="40"/>
      <c r="C240" s="228" t="s">
        <v>434</v>
      </c>
      <c r="D240" s="228" t="s">
        <v>266</v>
      </c>
      <c r="E240" s="229" t="s">
        <v>2474</v>
      </c>
      <c r="F240" s="230" t="s">
        <v>2475</v>
      </c>
      <c r="G240" s="231" t="s">
        <v>453</v>
      </c>
      <c r="H240" s="232">
        <v>3.75</v>
      </c>
      <c r="I240" s="233"/>
      <c r="J240" s="234">
        <f>ROUND(I240*H240,2)</f>
        <v>0</v>
      </c>
      <c r="K240" s="230" t="s">
        <v>270</v>
      </c>
      <c r="L240" s="45"/>
      <c r="M240" s="235" t="s">
        <v>1</v>
      </c>
      <c r="N240" s="236" t="s">
        <v>42</v>
      </c>
      <c r="O240" s="92"/>
      <c r="P240" s="237">
        <f>O240*H240</f>
        <v>0</v>
      </c>
      <c r="Q240" s="237">
        <v>0.00019000000000000001</v>
      </c>
      <c r="R240" s="237">
        <f>Q240*H240</f>
        <v>0.00071250000000000003</v>
      </c>
      <c r="S240" s="237">
        <v>0</v>
      </c>
      <c r="T240" s="238">
        <f>S240*H240</f>
        <v>0</v>
      </c>
      <c r="U240" s="39"/>
      <c r="V240" s="39"/>
      <c r="W240" s="39"/>
      <c r="X240" s="39"/>
      <c r="Y240" s="39"/>
      <c r="Z240" s="39"/>
      <c r="AA240" s="39"/>
      <c r="AB240" s="39"/>
      <c r="AC240" s="39"/>
      <c r="AD240" s="39"/>
      <c r="AE240" s="39"/>
      <c r="AR240" s="239" t="s">
        <v>271</v>
      </c>
      <c r="AT240" s="239" t="s">
        <v>266</v>
      </c>
      <c r="AU240" s="239" t="s">
        <v>85</v>
      </c>
      <c r="AY240" s="18" t="s">
        <v>264</v>
      </c>
      <c r="BE240" s="240">
        <f>IF(N240="základní",J240,0)</f>
        <v>0</v>
      </c>
      <c r="BF240" s="240">
        <f>IF(N240="snížená",J240,0)</f>
        <v>0</v>
      </c>
      <c r="BG240" s="240">
        <f>IF(N240="zákl. přenesená",J240,0)</f>
        <v>0</v>
      </c>
      <c r="BH240" s="240">
        <f>IF(N240="sníž. přenesená",J240,0)</f>
        <v>0</v>
      </c>
      <c r="BI240" s="240">
        <f>IF(N240="nulová",J240,0)</f>
        <v>0</v>
      </c>
      <c r="BJ240" s="18" t="s">
        <v>85</v>
      </c>
      <c r="BK240" s="240">
        <f>ROUND(I240*H240,2)</f>
        <v>0</v>
      </c>
      <c r="BL240" s="18" t="s">
        <v>271</v>
      </c>
      <c r="BM240" s="239" t="s">
        <v>2476</v>
      </c>
    </row>
    <row r="241" s="13" customFormat="1">
      <c r="A241" s="13"/>
      <c r="B241" s="241"/>
      <c r="C241" s="242"/>
      <c r="D241" s="243" t="s">
        <v>273</v>
      </c>
      <c r="E241" s="244" t="s">
        <v>1</v>
      </c>
      <c r="F241" s="245" t="s">
        <v>2477</v>
      </c>
      <c r="G241" s="242"/>
      <c r="H241" s="246">
        <v>3.75</v>
      </c>
      <c r="I241" s="247"/>
      <c r="J241" s="242"/>
      <c r="K241" s="242"/>
      <c r="L241" s="248"/>
      <c r="M241" s="249"/>
      <c r="N241" s="250"/>
      <c r="O241" s="250"/>
      <c r="P241" s="250"/>
      <c r="Q241" s="250"/>
      <c r="R241" s="250"/>
      <c r="S241" s="250"/>
      <c r="T241" s="251"/>
      <c r="U241" s="13"/>
      <c r="V241" s="13"/>
      <c r="W241" s="13"/>
      <c r="X241" s="13"/>
      <c r="Y241" s="13"/>
      <c r="Z241" s="13"/>
      <c r="AA241" s="13"/>
      <c r="AB241" s="13"/>
      <c r="AC241" s="13"/>
      <c r="AD241" s="13"/>
      <c r="AE241" s="13"/>
      <c r="AT241" s="252" t="s">
        <v>273</v>
      </c>
      <c r="AU241" s="252" t="s">
        <v>85</v>
      </c>
      <c r="AV241" s="13" t="s">
        <v>85</v>
      </c>
      <c r="AW241" s="13" t="s">
        <v>32</v>
      </c>
      <c r="AX241" s="13" t="s">
        <v>76</v>
      </c>
      <c r="AY241" s="252" t="s">
        <v>264</v>
      </c>
    </row>
    <row r="242" s="14" customFormat="1">
      <c r="A242" s="14"/>
      <c r="B242" s="253"/>
      <c r="C242" s="254"/>
      <c r="D242" s="243" t="s">
        <v>273</v>
      </c>
      <c r="E242" s="255" t="s">
        <v>1</v>
      </c>
      <c r="F242" s="256" t="s">
        <v>275</v>
      </c>
      <c r="G242" s="254"/>
      <c r="H242" s="257">
        <v>3.75</v>
      </c>
      <c r="I242" s="258"/>
      <c r="J242" s="254"/>
      <c r="K242" s="254"/>
      <c r="L242" s="259"/>
      <c r="M242" s="260"/>
      <c r="N242" s="261"/>
      <c r="O242" s="261"/>
      <c r="P242" s="261"/>
      <c r="Q242" s="261"/>
      <c r="R242" s="261"/>
      <c r="S242" s="261"/>
      <c r="T242" s="262"/>
      <c r="U242" s="14"/>
      <c r="V242" s="14"/>
      <c r="W242" s="14"/>
      <c r="X242" s="14"/>
      <c r="Y242" s="14"/>
      <c r="Z242" s="14"/>
      <c r="AA242" s="14"/>
      <c r="AB242" s="14"/>
      <c r="AC242" s="14"/>
      <c r="AD242" s="14"/>
      <c r="AE242" s="14"/>
      <c r="AT242" s="263" t="s">
        <v>273</v>
      </c>
      <c r="AU242" s="263" t="s">
        <v>85</v>
      </c>
      <c r="AV242" s="14" t="s">
        <v>271</v>
      </c>
      <c r="AW242" s="14" t="s">
        <v>32</v>
      </c>
      <c r="AX242" s="14" t="s">
        <v>83</v>
      </c>
      <c r="AY242" s="263" t="s">
        <v>264</v>
      </c>
    </row>
    <row r="243" s="2" customFormat="1" ht="16.5" customHeight="1">
      <c r="A243" s="39"/>
      <c r="B243" s="40"/>
      <c r="C243" s="228" t="s">
        <v>438</v>
      </c>
      <c r="D243" s="228" t="s">
        <v>266</v>
      </c>
      <c r="E243" s="229" t="s">
        <v>451</v>
      </c>
      <c r="F243" s="230" t="s">
        <v>452</v>
      </c>
      <c r="G243" s="231" t="s">
        <v>453</v>
      </c>
      <c r="H243" s="232">
        <v>34.25</v>
      </c>
      <c r="I243" s="233"/>
      <c r="J243" s="234">
        <f>ROUND(I243*H243,2)</f>
        <v>0</v>
      </c>
      <c r="K243" s="230" t="s">
        <v>270</v>
      </c>
      <c r="L243" s="45"/>
      <c r="M243" s="235" t="s">
        <v>1</v>
      </c>
      <c r="N243" s="236" t="s">
        <v>42</v>
      </c>
      <c r="O243" s="92"/>
      <c r="P243" s="237">
        <f>O243*H243</f>
        <v>0</v>
      </c>
      <c r="Q243" s="237">
        <v>0.00029999999999999997</v>
      </c>
      <c r="R243" s="237">
        <f>Q243*H243</f>
        <v>0.010274999999999999</v>
      </c>
      <c r="S243" s="237">
        <v>0</v>
      </c>
      <c r="T243" s="238">
        <f>S243*H243</f>
        <v>0</v>
      </c>
      <c r="U243" s="39"/>
      <c r="V243" s="39"/>
      <c r="W243" s="39"/>
      <c r="X243" s="39"/>
      <c r="Y243" s="39"/>
      <c r="Z243" s="39"/>
      <c r="AA243" s="39"/>
      <c r="AB243" s="39"/>
      <c r="AC243" s="39"/>
      <c r="AD243" s="39"/>
      <c r="AE243" s="39"/>
      <c r="AR243" s="239" t="s">
        <v>271</v>
      </c>
      <c r="AT243" s="239" t="s">
        <v>266</v>
      </c>
      <c r="AU243" s="239" t="s">
        <v>85</v>
      </c>
      <c r="AY243" s="18" t="s">
        <v>264</v>
      </c>
      <c r="BE243" s="240">
        <f>IF(N243="základní",J243,0)</f>
        <v>0</v>
      </c>
      <c r="BF243" s="240">
        <f>IF(N243="snížená",J243,0)</f>
        <v>0</v>
      </c>
      <c r="BG243" s="240">
        <f>IF(N243="zákl. přenesená",J243,0)</f>
        <v>0</v>
      </c>
      <c r="BH243" s="240">
        <f>IF(N243="sníž. přenesená",J243,0)</f>
        <v>0</v>
      </c>
      <c r="BI243" s="240">
        <f>IF(N243="nulová",J243,0)</f>
        <v>0</v>
      </c>
      <c r="BJ243" s="18" t="s">
        <v>85</v>
      </c>
      <c r="BK243" s="240">
        <f>ROUND(I243*H243,2)</f>
        <v>0</v>
      </c>
      <c r="BL243" s="18" t="s">
        <v>271</v>
      </c>
      <c r="BM243" s="239" t="s">
        <v>454</v>
      </c>
    </row>
    <row r="244" s="13" customFormat="1">
      <c r="A244" s="13"/>
      <c r="B244" s="241"/>
      <c r="C244" s="242"/>
      <c r="D244" s="243" t="s">
        <v>273</v>
      </c>
      <c r="E244" s="244" t="s">
        <v>1</v>
      </c>
      <c r="F244" s="245" t="s">
        <v>2478</v>
      </c>
      <c r="G244" s="242"/>
      <c r="H244" s="246">
        <v>34.25</v>
      </c>
      <c r="I244" s="247"/>
      <c r="J244" s="242"/>
      <c r="K244" s="242"/>
      <c r="L244" s="248"/>
      <c r="M244" s="249"/>
      <c r="N244" s="250"/>
      <c r="O244" s="250"/>
      <c r="P244" s="250"/>
      <c r="Q244" s="250"/>
      <c r="R244" s="250"/>
      <c r="S244" s="250"/>
      <c r="T244" s="251"/>
      <c r="U244" s="13"/>
      <c r="V244" s="13"/>
      <c r="W244" s="13"/>
      <c r="X244" s="13"/>
      <c r="Y244" s="13"/>
      <c r="Z244" s="13"/>
      <c r="AA244" s="13"/>
      <c r="AB244" s="13"/>
      <c r="AC244" s="13"/>
      <c r="AD244" s="13"/>
      <c r="AE244" s="13"/>
      <c r="AT244" s="252" t="s">
        <v>273</v>
      </c>
      <c r="AU244" s="252" t="s">
        <v>85</v>
      </c>
      <c r="AV244" s="13" t="s">
        <v>85</v>
      </c>
      <c r="AW244" s="13" t="s">
        <v>32</v>
      </c>
      <c r="AX244" s="13" t="s">
        <v>76</v>
      </c>
      <c r="AY244" s="252" t="s">
        <v>264</v>
      </c>
    </row>
    <row r="245" s="14" customFormat="1">
      <c r="A245" s="14"/>
      <c r="B245" s="253"/>
      <c r="C245" s="254"/>
      <c r="D245" s="243" t="s">
        <v>273</v>
      </c>
      <c r="E245" s="255" t="s">
        <v>1</v>
      </c>
      <c r="F245" s="256" t="s">
        <v>275</v>
      </c>
      <c r="G245" s="254"/>
      <c r="H245" s="257">
        <v>34.25</v>
      </c>
      <c r="I245" s="258"/>
      <c r="J245" s="254"/>
      <c r="K245" s="254"/>
      <c r="L245" s="259"/>
      <c r="M245" s="260"/>
      <c r="N245" s="261"/>
      <c r="O245" s="261"/>
      <c r="P245" s="261"/>
      <c r="Q245" s="261"/>
      <c r="R245" s="261"/>
      <c r="S245" s="261"/>
      <c r="T245" s="262"/>
      <c r="U245" s="14"/>
      <c r="V245" s="14"/>
      <c r="W245" s="14"/>
      <c r="X245" s="14"/>
      <c r="Y245" s="14"/>
      <c r="Z245" s="14"/>
      <c r="AA245" s="14"/>
      <c r="AB245" s="14"/>
      <c r="AC245" s="14"/>
      <c r="AD245" s="14"/>
      <c r="AE245" s="14"/>
      <c r="AT245" s="263" t="s">
        <v>273</v>
      </c>
      <c r="AU245" s="263" t="s">
        <v>85</v>
      </c>
      <c r="AV245" s="14" t="s">
        <v>271</v>
      </c>
      <c r="AW245" s="14" t="s">
        <v>32</v>
      </c>
      <c r="AX245" s="14" t="s">
        <v>83</v>
      </c>
      <c r="AY245" s="263" t="s">
        <v>264</v>
      </c>
    </row>
    <row r="246" s="2" customFormat="1" ht="16.5" customHeight="1">
      <c r="A246" s="39"/>
      <c r="B246" s="40"/>
      <c r="C246" s="228" t="s">
        <v>442</v>
      </c>
      <c r="D246" s="228" t="s">
        <v>266</v>
      </c>
      <c r="E246" s="229" t="s">
        <v>480</v>
      </c>
      <c r="F246" s="230" t="s">
        <v>481</v>
      </c>
      <c r="G246" s="231" t="s">
        <v>318</v>
      </c>
      <c r="H246" s="232">
        <v>126.16500000000001</v>
      </c>
      <c r="I246" s="233"/>
      <c r="J246" s="234">
        <f>ROUND(I246*H246,2)</f>
        <v>0</v>
      </c>
      <c r="K246" s="230" t="s">
        <v>270</v>
      </c>
      <c r="L246" s="45"/>
      <c r="M246" s="235" t="s">
        <v>1</v>
      </c>
      <c r="N246" s="236" t="s">
        <v>42</v>
      </c>
      <c r="O246" s="92"/>
      <c r="P246" s="237">
        <f>O246*H246</f>
        <v>0</v>
      </c>
      <c r="Q246" s="237">
        <v>0.11396000000000001</v>
      </c>
      <c r="R246" s="237">
        <f>Q246*H246</f>
        <v>14.377763400000001</v>
      </c>
      <c r="S246" s="237">
        <v>0</v>
      </c>
      <c r="T246" s="238">
        <f>S246*H246</f>
        <v>0</v>
      </c>
      <c r="U246" s="39"/>
      <c r="V246" s="39"/>
      <c r="W246" s="39"/>
      <c r="X246" s="39"/>
      <c r="Y246" s="39"/>
      <c r="Z246" s="39"/>
      <c r="AA246" s="39"/>
      <c r="AB246" s="39"/>
      <c r="AC246" s="39"/>
      <c r="AD246" s="39"/>
      <c r="AE246" s="39"/>
      <c r="AR246" s="239" t="s">
        <v>271</v>
      </c>
      <c r="AT246" s="239" t="s">
        <v>266</v>
      </c>
      <c r="AU246" s="239" t="s">
        <v>85</v>
      </c>
      <c r="AY246" s="18" t="s">
        <v>264</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271</v>
      </c>
      <c r="BM246" s="239" t="s">
        <v>482</v>
      </c>
    </row>
    <row r="247" s="13" customFormat="1">
      <c r="A247" s="13"/>
      <c r="B247" s="241"/>
      <c r="C247" s="242"/>
      <c r="D247" s="243" t="s">
        <v>273</v>
      </c>
      <c r="E247" s="244" t="s">
        <v>1</v>
      </c>
      <c r="F247" s="245" t="s">
        <v>2479</v>
      </c>
      <c r="G247" s="242"/>
      <c r="H247" s="246">
        <v>126.16500000000001</v>
      </c>
      <c r="I247" s="247"/>
      <c r="J247" s="242"/>
      <c r="K247" s="242"/>
      <c r="L247" s="248"/>
      <c r="M247" s="249"/>
      <c r="N247" s="250"/>
      <c r="O247" s="250"/>
      <c r="P247" s="250"/>
      <c r="Q247" s="250"/>
      <c r="R247" s="250"/>
      <c r="S247" s="250"/>
      <c r="T247" s="251"/>
      <c r="U247" s="13"/>
      <c r="V247" s="13"/>
      <c r="W247" s="13"/>
      <c r="X247" s="13"/>
      <c r="Y247" s="13"/>
      <c r="Z247" s="13"/>
      <c r="AA247" s="13"/>
      <c r="AB247" s="13"/>
      <c r="AC247" s="13"/>
      <c r="AD247" s="13"/>
      <c r="AE247" s="13"/>
      <c r="AT247" s="252" t="s">
        <v>273</v>
      </c>
      <c r="AU247" s="252" t="s">
        <v>85</v>
      </c>
      <c r="AV247" s="13" t="s">
        <v>85</v>
      </c>
      <c r="AW247" s="13" t="s">
        <v>32</v>
      </c>
      <c r="AX247" s="13" t="s">
        <v>76</v>
      </c>
      <c r="AY247" s="252" t="s">
        <v>264</v>
      </c>
    </row>
    <row r="248" s="14" customFormat="1">
      <c r="A248" s="14"/>
      <c r="B248" s="253"/>
      <c r="C248" s="254"/>
      <c r="D248" s="243" t="s">
        <v>273</v>
      </c>
      <c r="E248" s="255" t="s">
        <v>1</v>
      </c>
      <c r="F248" s="256" t="s">
        <v>275</v>
      </c>
      <c r="G248" s="254"/>
      <c r="H248" s="257">
        <v>126.16500000000001</v>
      </c>
      <c r="I248" s="258"/>
      <c r="J248" s="254"/>
      <c r="K248" s="254"/>
      <c r="L248" s="259"/>
      <c r="M248" s="260"/>
      <c r="N248" s="261"/>
      <c r="O248" s="261"/>
      <c r="P248" s="261"/>
      <c r="Q248" s="261"/>
      <c r="R248" s="261"/>
      <c r="S248" s="261"/>
      <c r="T248" s="262"/>
      <c r="U248" s="14"/>
      <c r="V248" s="14"/>
      <c r="W248" s="14"/>
      <c r="X248" s="14"/>
      <c r="Y248" s="14"/>
      <c r="Z248" s="14"/>
      <c r="AA248" s="14"/>
      <c r="AB248" s="14"/>
      <c r="AC248" s="14"/>
      <c r="AD248" s="14"/>
      <c r="AE248" s="14"/>
      <c r="AT248" s="263" t="s">
        <v>273</v>
      </c>
      <c r="AU248" s="263" t="s">
        <v>85</v>
      </c>
      <c r="AV248" s="14" t="s">
        <v>271</v>
      </c>
      <c r="AW248" s="14" t="s">
        <v>32</v>
      </c>
      <c r="AX248" s="14" t="s">
        <v>83</v>
      </c>
      <c r="AY248" s="263" t="s">
        <v>264</v>
      </c>
    </row>
    <row r="249" s="2" customFormat="1" ht="16.5" customHeight="1">
      <c r="A249" s="39"/>
      <c r="B249" s="40"/>
      <c r="C249" s="228" t="s">
        <v>446</v>
      </c>
      <c r="D249" s="228" t="s">
        <v>266</v>
      </c>
      <c r="E249" s="229" t="s">
        <v>485</v>
      </c>
      <c r="F249" s="230" t="s">
        <v>486</v>
      </c>
      <c r="G249" s="231" t="s">
        <v>278</v>
      </c>
      <c r="H249" s="232">
        <v>13.692</v>
      </c>
      <c r="I249" s="233"/>
      <c r="J249" s="234">
        <f>ROUND(I249*H249,2)</f>
        <v>0</v>
      </c>
      <c r="K249" s="230" t="s">
        <v>270</v>
      </c>
      <c r="L249" s="45"/>
      <c r="M249" s="235" t="s">
        <v>1</v>
      </c>
      <c r="N249" s="236" t="s">
        <v>42</v>
      </c>
      <c r="O249" s="92"/>
      <c r="P249" s="237">
        <f>O249*H249</f>
        <v>0</v>
      </c>
      <c r="Q249" s="237">
        <v>2.5018899999999999</v>
      </c>
      <c r="R249" s="237">
        <f>Q249*H249</f>
        <v>34.25587788</v>
      </c>
      <c r="S249" s="237">
        <v>0</v>
      </c>
      <c r="T249" s="238">
        <f>S249*H249</f>
        <v>0</v>
      </c>
      <c r="U249" s="39"/>
      <c r="V249" s="39"/>
      <c r="W249" s="39"/>
      <c r="X249" s="39"/>
      <c r="Y249" s="39"/>
      <c r="Z249" s="39"/>
      <c r="AA249" s="39"/>
      <c r="AB249" s="39"/>
      <c r="AC249" s="39"/>
      <c r="AD249" s="39"/>
      <c r="AE249" s="39"/>
      <c r="AR249" s="239" t="s">
        <v>271</v>
      </c>
      <c r="AT249" s="239" t="s">
        <v>266</v>
      </c>
      <c r="AU249" s="239" t="s">
        <v>85</v>
      </c>
      <c r="AY249" s="18" t="s">
        <v>264</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271</v>
      </c>
      <c r="BM249" s="239" t="s">
        <v>487</v>
      </c>
    </row>
    <row r="250" s="13" customFormat="1">
      <c r="A250" s="13"/>
      <c r="B250" s="241"/>
      <c r="C250" s="242"/>
      <c r="D250" s="243" t="s">
        <v>273</v>
      </c>
      <c r="E250" s="244" t="s">
        <v>1</v>
      </c>
      <c r="F250" s="245" t="s">
        <v>2480</v>
      </c>
      <c r="G250" s="242"/>
      <c r="H250" s="246">
        <v>13.692</v>
      </c>
      <c r="I250" s="247"/>
      <c r="J250" s="242"/>
      <c r="K250" s="242"/>
      <c r="L250" s="248"/>
      <c r="M250" s="249"/>
      <c r="N250" s="250"/>
      <c r="O250" s="250"/>
      <c r="P250" s="250"/>
      <c r="Q250" s="250"/>
      <c r="R250" s="250"/>
      <c r="S250" s="250"/>
      <c r="T250" s="251"/>
      <c r="U250" s="13"/>
      <c r="V250" s="13"/>
      <c r="W250" s="13"/>
      <c r="X250" s="13"/>
      <c r="Y250" s="13"/>
      <c r="Z250" s="13"/>
      <c r="AA250" s="13"/>
      <c r="AB250" s="13"/>
      <c r="AC250" s="13"/>
      <c r="AD250" s="13"/>
      <c r="AE250" s="13"/>
      <c r="AT250" s="252" t="s">
        <v>273</v>
      </c>
      <c r="AU250" s="252" t="s">
        <v>85</v>
      </c>
      <c r="AV250" s="13" t="s">
        <v>85</v>
      </c>
      <c r="AW250" s="13" t="s">
        <v>32</v>
      </c>
      <c r="AX250" s="13" t="s">
        <v>76</v>
      </c>
      <c r="AY250" s="252" t="s">
        <v>264</v>
      </c>
    </row>
    <row r="251" s="14" customFormat="1">
      <c r="A251" s="14"/>
      <c r="B251" s="253"/>
      <c r="C251" s="254"/>
      <c r="D251" s="243" t="s">
        <v>273</v>
      </c>
      <c r="E251" s="255" t="s">
        <v>1</v>
      </c>
      <c r="F251" s="256" t="s">
        <v>275</v>
      </c>
      <c r="G251" s="254"/>
      <c r="H251" s="257">
        <v>13.692</v>
      </c>
      <c r="I251" s="258"/>
      <c r="J251" s="254"/>
      <c r="K251" s="254"/>
      <c r="L251" s="259"/>
      <c r="M251" s="260"/>
      <c r="N251" s="261"/>
      <c r="O251" s="261"/>
      <c r="P251" s="261"/>
      <c r="Q251" s="261"/>
      <c r="R251" s="261"/>
      <c r="S251" s="261"/>
      <c r="T251" s="262"/>
      <c r="U251" s="14"/>
      <c r="V251" s="14"/>
      <c r="W251" s="14"/>
      <c r="X251" s="14"/>
      <c r="Y251" s="14"/>
      <c r="Z251" s="14"/>
      <c r="AA251" s="14"/>
      <c r="AB251" s="14"/>
      <c r="AC251" s="14"/>
      <c r="AD251" s="14"/>
      <c r="AE251" s="14"/>
      <c r="AT251" s="263" t="s">
        <v>273</v>
      </c>
      <c r="AU251" s="263" t="s">
        <v>85</v>
      </c>
      <c r="AV251" s="14" t="s">
        <v>271</v>
      </c>
      <c r="AW251" s="14" t="s">
        <v>32</v>
      </c>
      <c r="AX251" s="14" t="s">
        <v>83</v>
      </c>
      <c r="AY251" s="263" t="s">
        <v>264</v>
      </c>
    </row>
    <row r="252" s="2" customFormat="1" ht="16.5" customHeight="1">
      <c r="A252" s="39"/>
      <c r="B252" s="40"/>
      <c r="C252" s="228" t="s">
        <v>450</v>
      </c>
      <c r="D252" s="228" t="s">
        <v>266</v>
      </c>
      <c r="E252" s="229" t="s">
        <v>490</v>
      </c>
      <c r="F252" s="230" t="s">
        <v>491</v>
      </c>
      <c r="G252" s="231" t="s">
        <v>318</v>
      </c>
      <c r="H252" s="232">
        <v>136.91999999999999</v>
      </c>
      <c r="I252" s="233"/>
      <c r="J252" s="234">
        <f>ROUND(I252*H252,2)</f>
        <v>0</v>
      </c>
      <c r="K252" s="230" t="s">
        <v>270</v>
      </c>
      <c r="L252" s="45"/>
      <c r="M252" s="235" t="s">
        <v>1</v>
      </c>
      <c r="N252" s="236" t="s">
        <v>42</v>
      </c>
      <c r="O252" s="92"/>
      <c r="P252" s="237">
        <f>O252*H252</f>
        <v>0</v>
      </c>
      <c r="Q252" s="237">
        <v>0.00142</v>
      </c>
      <c r="R252" s="237">
        <f>Q252*H252</f>
        <v>0.1944264</v>
      </c>
      <c r="S252" s="237">
        <v>0</v>
      </c>
      <c r="T252" s="238">
        <f>S252*H252</f>
        <v>0</v>
      </c>
      <c r="U252" s="39"/>
      <c r="V252" s="39"/>
      <c r="W252" s="39"/>
      <c r="X252" s="39"/>
      <c r="Y252" s="39"/>
      <c r="Z252" s="39"/>
      <c r="AA252" s="39"/>
      <c r="AB252" s="39"/>
      <c r="AC252" s="39"/>
      <c r="AD252" s="39"/>
      <c r="AE252" s="39"/>
      <c r="AR252" s="239" t="s">
        <v>271</v>
      </c>
      <c r="AT252" s="239" t="s">
        <v>266</v>
      </c>
      <c r="AU252" s="239" t="s">
        <v>85</v>
      </c>
      <c r="AY252" s="18" t="s">
        <v>264</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271</v>
      </c>
      <c r="BM252" s="239" t="s">
        <v>492</v>
      </c>
    </row>
    <row r="253" s="13" customFormat="1">
      <c r="A253" s="13"/>
      <c r="B253" s="241"/>
      <c r="C253" s="242"/>
      <c r="D253" s="243" t="s">
        <v>273</v>
      </c>
      <c r="E253" s="244" t="s">
        <v>1</v>
      </c>
      <c r="F253" s="245" t="s">
        <v>2481</v>
      </c>
      <c r="G253" s="242"/>
      <c r="H253" s="246">
        <v>136.91999999999999</v>
      </c>
      <c r="I253" s="247"/>
      <c r="J253" s="242"/>
      <c r="K253" s="242"/>
      <c r="L253" s="248"/>
      <c r="M253" s="249"/>
      <c r="N253" s="250"/>
      <c r="O253" s="250"/>
      <c r="P253" s="250"/>
      <c r="Q253" s="250"/>
      <c r="R253" s="250"/>
      <c r="S253" s="250"/>
      <c r="T253" s="251"/>
      <c r="U253" s="13"/>
      <c r="V253" s="13"/>
      <c r="W253" s="13"/>
      <c r="X253" s="13"/>
      <c r="Y253" s="13"/>
      <c r="Z253" s="13"/>
      <c r="AA253" s="13"/>
      <c r="AB253" s="13"/>
      <c r="AC253" s="13"/>
      <c r="AD253" s="13"/>
      <c r="AE253" s="13"/>
      <c r="AT253" s="252" t="s">
        <v>273</v>
      </c>
      <c r="AU253" s="252" t="s">
        <v>85</v>
      </c>
      <c r="AV253" s="13" t="s">
        <v>85</v>
      </c>
      <c r="AW253" s="13" t="s">
        <v>32</v>
      </c>
      <c r="AX253" s="13" t="s">
        <v>76</v>
      </c>
      <c r="AY253" s="252" t="s">
        <v>264</v>
      </c>
    </row>
    <row r="254" s="14" customFormat="1">
      <c r="A254" s="14"/>
      <c r="B254" s="253"/>
      <c r="C254" s="254"/>
      <c r="D254" s="243" t="s">
        <v>273</v>
      </c>
      <c r="E254" s="255" t="s">
        <v>1</v>
      </c>
      <c r="F254" s="256" t="s">
        <v>275</v>
      </c>
      <c r="G254" s="254"/>
      <c r="H254" s="257">
        <v>136.91999999999999</v>
      </c>
      <c r="I254" s="258"/>
      <c r="J254" s="254"/>
      <c r="K254" s="254"/>
      <c r="L254" s="259"/>
      <c r="M254" s="260"/>
      <c r="N254" s="261"/>
      <c r="O254" s="261"/>
      <c r="P254" s="261"/>
      <c r="Q254" s="261"/>
      <c r="R254" s="261"/>
      <c r="S254" s="261"/>
      <c r="T254" s="262"/>
      <c r="U254" s="14"/>
      <c r="V254" s="14"/>
      <c r="W254" s="14"/>
      <c r="X254" s="14"/>
      <c r="Y254" s="14"/>
      <c r="Z254" s="14"/>
      <c r="AA254" s="14"/>
      <c r="AB254" s="14"/>
      <c r="AC254" s="14"/>
      <c r="AD254" s="14"/>
      <c r="AE254" s="14"/>
      <c r="AT254" s="263" t="s">
        <v>273</v>
      </c>
      <c r="AU254" s="263" t="s">
        <v>85</v>
      </c>
      <c r="AV254" s="14" t="s">
        <v>271</v>
      </c>
      <c r="AW254" s="14" t="s">
        <v>32</v>
      </c>
      <c r="AX254" s="14" t="s">
        <v>83</v>
      </c>
      <c r="AY254" s="263" t="s">
        <v>264</v>
      </c>
    </row>
    <row r="255" s="2" customFormat="1" ht="16.5" customHeight="1">
      <c r="A255" s="39"/>
      <c r="B255" s="40"/>
      <c r="C255" s="228" t="s">
        <v>456</v>
      </c>
      <c r="D255" s="228" t="s">
        <v>266</v>
      </c>
      <c r="E255" s="229" t="s">
        <v>495</v>
      </c>
      <c r="F255" s="230" t="s">
        <v>496</v>
      </c>
      <c r="G255" s="231" t="s">
        <v>318</v>
      </c>
      <c r="H255" s="232">
        <v>136.91999999999999</v>
      </c>
      <c r="I255" s="233"/>
      <c r="J255" s="234">
        <f>ROUND(I255*H255,2)</f>
        <v>0</v>
      </c>
      <c r="K255" s="230" t="s">
        <v>270</v>
      </c>
      <c r="L255" s="45"/>
      <c r="M255" s="235" t="s">
        <v>1</v>
      </c>
      <c r="N255" s="236" t="s">
        <v>42</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271</v>
      </c>
      <c r="AT255" s="239" t="s">
        <v>266</v>
      </c>
      <c r="AU255" s="239" t="s">
        <v>85</v>
      </c>
      <c r="AY255" s="18" t="s">
        <v>264</v>
      </c>
      <c r="BE255" s="240">
        <f>IF(N255="základní",J255,0)</f>
        <v>0</v>
      </c>
      <c r="BF255" s="240">
        <f>IF(N255="snížená",J255,0)</f>
        <v>0</v>
      </c>
      <c r="BG255" s="240">
        <f>IF(N255="zákl. přenesená",J255,0)</f>
        <v>0</v>
      </c>
      <c r="BH255" s="240">
        <f>IF(N255="sníž. přenesená",J255,0)</f>
        <v>0</v>
      </c>
      <c r="BI255" s="240">
        <f>IF(N255="nulová",J255,0)</f>
        <v>0</v>
      </c>
      <c r="BJ255" s="18" t="s">
        <v>85</v>
      </c>
      <c r="BK255" s="240">
        <f>ROUND(I255*H255,2)</f>
        <v>0</v>
      </c>
      <c r="BL255" s="18" t="s">
        <v>271</v>
      </c>
      <c r="BM255" s="239" t="s">
        <v>497</v>
      </c>
    </row>
    <row r="256" s="2" customFormat="1" ht="16.5" customHeight="1">
      <c r="A256" s="39"/>
      <c r="B256" s="40"/>
      <c r="C256" s="228" t="s">
        <v>461</v>
      </c>
      <c r="D256" s="228" t="s">
        <v>266</v>
      </c>
      <c r="E256" s="229" t="s">
        <v>499</v>
      </c>
      <c r="F256" s="230" t="s">
        <v>500</v>
      </c>
      <c r="G256" s="231" t="s">
        <v>354</v>
      </c>
      <c r="H256" s="232">
        <v>1.232</v>
      </c>
      <c r="I256" s="233"/>
      <c r="J256" s="234">
        <f>ROUND(I256*H256,2)</f>
        <v>0</v>
      </c>
      <c r="K256" s="230" t="s">
        <v>270</v>
      </c>
      <c r="L256" s="45"/>
      <c r="M256" s="235" t="s">
        <v>1</v>
      </c>
      <c r="N256" s="236" t="s">
        <v>42</v>
      </c>
      <c r="O256" s="92"/>
      <c r="P256" s="237">
        <f>O256*H256</f>
        <v>0</v>
      </c>
      <c r="Q256" s="237">
        <v>1.0508900000000001</v>
      </c>
      <c r="R256" s="237">
        <f>Q256*H256</f>
        <v>1.29469648</v>
      </c>
      <c r="S256" s="237">
        <v>0</v>
      </c>
      <c r="T256" s="238">
        <f>S256*H256</f>
        <v>0</v>
      </c>
      <c r="U256" s="39"/>
      <c r="V256" s="39"/>
      <c r="W256" s="39"/>
      <c r="X256" s="39"/>
      <c r="Y256" s="39"/>
      <c r="Z256" s="39"/>
      <c r="AA256" s="39"/>
      <c r="AB256" s="39"/>
      <c r="AC256" s="39"/>
      <c r="AD256" s="39"/>
      <c r="AE256" s="39"/>
      <c r="AR256" s="239" t="s">
        <v>271</v>
      </c>
      <c r="AT256" s="239" t="s">
        <v>266</v>
      </c>
      <c r="AU256" s="239" t="s">
        <v>85</v>
      </c>
      <c r="AY256" s="18" t="s">
        <v>264</v>
      </c>
      <c r="BE256" s="240">
        <f>IF(N256="základní",J256,0)</f>
        <v>0</v>
      </c>
      <c r="BF256" s="240">
        <f>IF(N256="snížená",J256,0)</f>
        <v>0</v>
      </c>
      <c r="BG256" s="240">
        <f>IF(N256="zákl. přenesená",J256,0)</f>
        <v>0</v>
      </c>
      <c r="BH256" s="240">
        <f>IF(N256="sníž. přenesená",J256,0)</f>
        <v>0</v>
      </c>
      <c r="BI256" s="240">
        <f>IF(N256="nulová",J256,0)</f>
        <v>0</v>
      </c>
      <c r="BJ256" s="18" t="s">
        <v>85</v>
      </c>
      <c r="BK256" s="240">
        <f>ROUND(I256*H256,2)</f>
        <v>0</v>
      </c>
      <c r="BL256" s="18" t="s">
        <v>271</v>
      </c>
      <c r="BM256" s="239" t="s">
        <v>501</v>
      </c>
    </row>
    <row r="257" s="15" customFormat="1">
      <c r="A257" s="15"/>
      <c r="B257" s="264"/>
      <c r="C257" s="265"/>
      <c r="D257" s="243" t="s">
        <v>273</v>
      </c>
      <c r="E257" s="266" t="s">
        <v>1</v>
      </c>
      <c r="F257" s="267" t="s">
        <v>356</v>
      </c>
      <c r="G257" s="265"/>
      <c r="H257" s="266" t="s">
        <v>1</v>
      </c>
      <c r="I257" s="268"/>
      <c r="J257" s="265"/>
      <c r="K257" s="265"/>
      <c r="L257" s="269"/>
      <c r="M257" s="270"/>
      <c r="N257" s="271"/>
      <c r="O257" s="271"/>
      <c r="P257" s="271"/>
      <c r="Q257" s="271"/>
      <c r="R257" s="271"/>
      <c r="S257" s="271"/>
      <c r="T257" s="272"/>
      <c r="U257" s="15"/>
      <c r="V257" s="15"/>
      <c r="W257" s="15"/>
      <c r="X257" s="15"/>
      <c r="Y257" s="15"/>
      <c r="Z257" s="15"/>
      <c r="AA257" s="15"/>
      <c r="AB257" s="15"/>
      <c r="AC257" s="15"/>
      <c r="AD257" s="15"/>
      <c r="AE257" s="15"/>
      <c r="AT257" s="273" t="s">
        <v>273</v>
      </c>
      <c r="AU257" s="273" t="s">
        <v>85</v>
      </c>
      <c r="AV257" s="15" t="s">
        <v>83</v>
      </c>
      <c r="AW257" s="15" t="s">
        <v>32</v>
      </c>
      <c r="AX257" s="15" t="s">
        <v>76</v>
      </c>
      <c r="AY257" s="273" t="s">
        <v>264</v>
      </c>
    </row>
    <row r="258" s="13" customFormat="1">
      <c r="A258" s="13"/>
      <c r="B258" s="241"/>
      <c r="C258" s="242"/>
      <c r="D258" s="243" t="s">
        <v>273</v>
      </c>
      <c r="E258" s="244" t="s">
        <v>1</v>
      </c>
      <c r="F258" s="245" t="s">
        <v>2482</v>
      </c>
      <c r="G258" s="242"/>
      <c r="H258" s="246">
        <v>1.232</v>
      </c>
      <c r="I258" s="247"/>
      <c r="J258" s="242"/>
      <c r="K258" s="242"/>
      <c r="L258" s="248"/>
      <c r="M258" s="249"/>
      <c r="N258" s="250"/>
      <c r="O258" s="250"/>
      <c r="P258" s="250"/>
      <c r="Q258" s="250"/>
      <c r="R258" s="250"/>
      <c r="S258" s="250"/>
      <c r="T258" s="251"/>
      <c r="U258" s="13"/>
      <c r="V258" s="13"/>
      <c r="W258" s="13"/>
      <c r="X258" s="13"/>
      <c r="Y258" s="13"/>
      <c r="Z258" s="13"/>
      <c r="AA258" s="13"/>
      <c r="AB258" s="13"/>
      <c r="AC258" s="13"/>
      <c r="AD258" s="13"/>
      <c r="AE258" s="13"/>
      <c r="AT258" s="252" t="s">
        <v>273</v>
      </c>
      <c r="AU258" s="252" t="s">
        <v>85</v>
      </c>
      <c r="AV258" s="13" t="s">
        <v>85</v>
      </c>
      <c r="AW258" s="13" t="s">
        <v>32</v>
      </c>
      <c r="AX258" s="13" t="s">
        <v>76</v>
      </c>
      <c r="AY258" s="252" t="s">
        <v>264</v>
      </c>
    </row>
    <row r="259" s="14" customFormat="1">
      <c r="A259" s="14"/>
      <c r="B259" s="253"/>
      <c r="C259" s="254"/>
      <c r="D259" s="243" t="s">
        <v>273</v>
      </c>
      <c r="E259" s="255" t="s">
        <v>1</v>
      </c>
      <c r="F259" s="256" t="s">
        <v>275</v>
      </c>
      <c r="G259" s="254"/>
      <c r="H259" s="257">
        <v>1.232</v>
      </c>
      <c r="I259" s="258"/>
      <c r="J259" s="254"/>
      <c r="K259" s="254"/>
      <c r="L259" s="259"/>
      <c r="M259" s="260"/>
      <c r="N259" s="261"/>
      <c r="O259" s="261"/>
      <c r="P259" s="261"/>
      <c r="Q259" s="261"/>
      <c r="R259" s="261"/>
      <c r="S259" s="261"/>
      <c r="T259" s="262"/>
      <c r="U259" s="14"/>
      <c r="V259" s="14"/>
      <c r="W259" s="14"/>
      <c r="X259" s="14"/>
      <c r="Y259" s="14"/>
      <c r="Z259" s="14"/>
      <c r="AA259" s="14"/>
      <c r="AB259" s="14"/>
      <c r="AC259" s="14"/>
      <c r="AD259" s="14"/>
      <c r="AE259" s="14"/>
      <c r="AT259" s="263" t="s">
        <v>273</v>
      </c>
      <c r="AU259" s="263" t="s">
        <v>85</v>
      </c>
      <c r="AV259" s="14" t="s">
        <v>271</v>
      </c>
      <c r="AW259" s="14" t="s">
        <v>32</v>
      </c>
      <c r="AX259" s="14" t="s">
        <v>83</v>
      </c>
      <c r="AY259" s="263" t="s">
        <v>264</v>
      </c>
    </row>
    <row r="260" s="12" customFormat="1" ht="22.8" customHeight="1">
      <c r="A260" s="12"/>
      <c r="B260" s="212"/>
      <c r="C260" s="213"/>
      <c r="D260" s="214" t="s">
        <v>75</v>
      </c>
      <c r="E260" s="226" t="s">
        <v>271</v>
      </c>
      <c r="F260" s="226" t="s">
        <v>503</v>
      </c>
      <c r="G260" s="213"/>
      <c r="H260" s="213"/>
      <c r="I260" s="216"/>
      <c r="J260" s="227">
        <f>BK260</f>
        <v>0</v>
      </c>
      <c r="K260" s="213"/>
      <c r="L260" s="218"/>
      <c r="M260" s="219"/>
      <c r="N260" s="220"/>
      <c r="O260" s="220"/>
      <c r="P260" s="221">
        <f>SUM(P261:P291)</f>
        <v>0</v>
      </c>
      <c r="Q260" s="220"/>
      <c r="R260" s="221">
        <f>SUM(R261:R291)</f>
        <v>261.32161772000001</v>
      </c>
      <c r="S260" s="220"/>
      <c r="T260" s="222">
        <f>SUM(T261:T291)</f>
        <v>0</v>
      </c>
      <c r="U260" s="12"/>
      <c r="V260" s="12"/>
      <c r="W260" s="12"/>
      <c r="X260" s="12"/>
      <c r="Y260" s="12"/>
      <c r="Z260" s="12"/>
      <c r="AA260" s="12"/>
      <c r="AB260" s="12"/>
      <c r="AC260" s="12"/>
      <c r="AD260" s="12"/>
      <c r="AE260" s="12"/>
      <c r="AR260" s="223" t="s">
        <v>83</v>
      </c>
      <c r="AT260" s="224" t="s">
        <v>75</v>
      </c>
      <c r="AU260" s="224" t="s">
        <v>83</v>
      </c>
      <c r="AY260" s="223" t="s">
        <v>264</v>
      </c>
      <c r="BK260" s="225">
        <f>SUM(BK261:BK291)</f>
        <v>0</v>
      </c>
    </row>
    <row r="261" s="2" customFormat="1" ht="16.5" customHeight="1">
      <c r="A261" s="39"/>
      <c r="B261" s="40"/>
      <c r="C261" s="228" t="s">
        <v>466</v>
      </c>
      <c r="D261" s="228" t="s">
        <v>266</v>
      </c>
      <c r="E261" s="229" t="s">
        <v>505</v>
      </c>
      <c r="F261" s="230" t="s">
        <v>506</v>
      </c>
      <c r="G261" s="231" t="s">
        <v>278</v>
      </c>
      <c r="H261" s="232">
        <v>82.266999999999996</v>
      </c>
      <c r="I261" s="233"/>
      <c r="J261" s="234">
        <f>ROUND(I261*H261,2)</f>
        <v>0</v>
      </c>
      <c r="K261" s="230" t="s">
        <v>270</v>
      </c>
      <c r="L261" s="45"/>
      <c r="M261" s="235" t="s">
        <v>1</v>
      </c>
      <c r="N261" s="236" t="s">
        <v>42</v>
      </c>
      <c r="O261" s="92"/>
      <c r="P261" s="237">
        <f>O261*H261</f>
        <v>0</v>
      </c>
      <c r="Q261" s="237">
        <v>2.5020099999999998</v>
      </c>
      <c r="R261" s="237">
        <f>Q261*H261</f>
        <v>205.83285666999998</v>
      </c>
      <c r="S261" s="237">
        <v>0</v>
      </c>
      <c r="T261" s="238">
        <f>S261*H261</f>
        <v>0</v>
      </c>
      <c r="U261" s="39"/>
      <c r="V261" s="39"/>
      <c r="W261" s="39"/>
      <c r="X261" s="39"/>
      <c r="Y261" s="39"/>
      <c r="Z261" s="39"/>
      <c r="AA261" s="39"/>
      <c r="AB261" s="39"/>
      <c r="AC261" s="39"/>
      <c r="AD261" s="39"/>
      <c r="AE261" s="39"/>
      <c r="AR261" s="239" t="s">
        <v>271</v>
      </c>
      <c r="AT261" s="239" t="s">
        <v>266</v>
      </c>
      <c r="AU261" s="239" t="s">
        <v>85</v>
      </c>
      <c r="AY261" s="18" t="s">
        <v>264</v>
      </c>
      <c r="BE261" s="240">
        <f>IF(N261="základní",J261,0)</f>
        <v>0</v>
      </c>
      <c r="BF261" s="240">
        <f>IF(N261="snížená",J261,0)</f>
        <v>0</v>
      </c>
      <c r="BG261" s="240">
        <f>IF(N261="zákl. přenesená",J261,0)</f>
        <v>0</v>
      </c>
      <c r="BH261" s="240">
        <f>IF(N261="sníž. přenesená",J261,0)</f>
        <v>0</v>
      </c>
      <c r="BI261" s="240">
        <f>IF(N261="nulová",J261,0)</f>
        <v>0</v>
      </c>
      <c r="BJ261" s="18" t="s">
        <v>85</v>
      </c>
      <c r="BK261" s="240">
        <f>ROUND(I261*H261,2)</f>
        <v>0</v>
      </c>
      <c r="BL261" s="18" t="s">
        <v>271</v>
      </c>
      <c r="BM261" s="239" t="s">
        <v>507</v>
      </c>
    </row>
    <row r="262" s="13" customFormat="1">
      <c r="A262" s="13"/>
      <c r="B262" s="241"/>
      <c r="C262" s="242"/>
      <c r="D262" s="243" t="s">
        <v>273</v>
      </c>
      <c r="E262" s="244" t="s">
        <v>1</v>
      </c>
      <c r="F262" s="245" t="s">
        <v>2483</v>
      </c>
      <c r="G262" s="242"/>
      <c r="H262" s="246">
        <v>82.266999999999996</v>
      </c>
      <c r="I262" s="247"/>
      <c r="J262" s="242"/>
      <c r="K262" s="242"/>
      <c r="L262" s="248"/>
      <c r="M262" s="249"/>
      <c r="N262" s="250"/>
      <c r="O262" s="250"/>
      <c r="P262" s="250"/>
      <c r="Q262" s="250"/>
      <c r="R262" s="250"/>
      <c r="S262" s="250"/>
      <c r="T262" s="251"/>
      <c r="U262" s="13"/>
      <c r="V262" s="13"/>
      <c r="W262" s="13"/>
      <c r="X262" s="13"/>
      <c r="Y262" s="13"/>
      <c r="Z262" s="13"/>
      <c r="AA262" s="13"/>
      <c r="AB262" s="13"/>
      <c r="AC262" s="13"/>
      <c r="AD262" s="13"/>
      <c r="AE262" s="13"/>
      <c r="AT262" s="252" t="s">
        <v>273</v>
      </c>
      <c r="AU262" s="252" t="s">
        <v>85</v>
      </c>
      <c r="AV262" s="13" t="s">
        <v>85</v>
      </c>
      <c r="AW262" s="13" t="s">
        <v>32</v>
      </c>
      <c r="AX262" s="13" t="s">
        <v>76</v>
      </c>
      <c r="AY262" s="252" t="s">
        <v>264</v>
      </c>
    </row>
    <row r="263" s="14" customFormat="1">
      <c r="A263" s="14"/>
      <c r="B263" s="253"/>
      <c r="C263" s="254"/>
      <c r="D263" s="243" t="s">
        <v>273</v>
      </c>
      <c r="E263" s="255" t="s">
        <v>1</v>
      </c>
      <c r="F263" s="256" t="s">
        <v>275</v>
      </c>
      <c r="G263" s="254"/>
      <c r="H263" s="257">
        <v>82.266999999999996</v>
      </c>
      <c r="I263" s="258"/>
      <c r="J263" s="254"/>
      <c r="K263" s="254"/>
      <c r="L263" s="259"/>
      <c r="M263" s="260"/>
      <c r="N263" s="261"/>
      <c r="O263" s="261"/>
      <c r="P263" s="261"/>
      <c r="Q263" s="261"/>
      <c r="R263" s="261"/>
      <c r="S263" s="261"/>
      <c r="T263" s="262"/>
      <c r="U263" s="14"/>
      <c r="V263" s="14"/>
      <c r="W263" s="14"/>
      <c r="X263" s="14"/>
      <c r="Y263" s="14"/>
      <c r="Z263" s="14"/>
      <c r="AA263" s="14"/>
      <c r="AB263" s="14"/>
      <c r="AC263" s="14"/>
      <c r="AD263" s="14"/>
      <c r="AE263" s="14"/>
      <c r="AT263" s="263" t="s">
        <v>273</v>
      </c>
      <c r="AU263" s="263" t="s">
        <v>85</v>
      </c>
      <c r="AV263" s="14" t="s">
        <v>271</v>
      </c>
      <c r="AW263" s="14" t="s">
        <v>32</v>
      </c>
      <c r="AX263" s="14" t="s">
        <v>83</v>
      </c>
      <c r="AY263" s="263" t="s">
        <v>264</v>
      </c>
    </row>
    <row r="264" s="2" customFormat="1" ht="16.5" customHeight="1">
      <c r="A264" s="39"/>
      <c r="B264" s="40"/>
      <c r="C264" s="228" t="s">
        <v>470</v>
      </c>
      <c r="D264" s="228" t="s">
        <v>266</v>
      </c>
      <c r="E264" s="229" t="s">
        <v>510</v>
      </c>
      <c r="F264" s="230" t="s">
        <v>511</v>
      </c>
      <c r="G264" s="231" t="s">
        <v>318</v>
      </c>
      <c r="H264" s="232">
        <v>399.04399999999998</v>
      </c>
      <c r="I264" s="233"/>
      <c r="J264" s="234">
        <f>ROUND(I264*H264,2)</f>
        <v>0</v>
      </c>
      <c r="K264" s="230" t="s">
        <v>270</v>
      </c>
      <c r="L264" s="45"/>
      <c r="M264" s="235" t="s">
        <v>1</v>
      </c>
      <c r="N264" s="236" t="s">
        <v>42</v>
      </c>
      <c r="O264" s="92"/>
      <c r="P264" s="237">
        <f>O264*H264</f>
        <v>0</v>
      </c>
      <c r="Q264" s="237">
        <v>0.0053299999999999997</v>
      </c>
      <c r="R264" s="237">
        <f>Q264*H264</f>
        <v>2.1269045199999996</v>
      </c>
      <c r="S264" s="237">
        <v>0</v>
      </c>
      <c r="T264" s="238">
        <f>S264*H264</f>
        <v>0</v>
      </c>
      <c r="U264" s="39"/>
      <c r="V264" s="39"/>
      <c r="W264" s="39"/>
      <c r="X264" s="39"/>
      <c r="Y264" s="39"/>
      <c r="Z264" s="39"/>
      <c r="AA264" s="39"/>
      <c r="AB264" s="39"/>
      <c r="AC264" s="39"/>
      <c r="AD264" s="39"/>
      <c r="AE264" s="39"/>
      <c r="AR264" s="239" t="s">
        <v>271</v>
      </c>
      <c r="AT264" s="239" t="s">
        <v>266</v>
      </c>
      <c r="AU264" s="239" t="s">
        <v>85</v>
      </c>
      <c r="AY264" s="18" t="s">
        <v>264</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271</v>
      </c>
      <c r="BM264" s="239" t="s">
        <v>512</v>
      </c>
    </row>
    <row r="265" s="13" customFormat="1">
      <c r="A265" s="13"/>
      <c r="B265" s="241"/>
      <c r="C265" s="242"/>
      <c r="D265" s="243" t="s">
        <v>273</v>
      </c>
      <c r="E265" s="244" t="s">
        <v>1</v>
      </c>
      <c r="F265" s="245" t="s">
        <v>2484</v>
      </c>
      <c r="G265" s="242"/>
      <c r="H265" s="246">
        <v>399.04399999999998</v>
      </c>
      <c r="I265" s="247"/>
      <c r="J265" s="242"/>
      <c r="K265" s="242"/>
      <c r="L265" s="248"/>
      <c r="M265" s="249"/>
      <c r="N265" s="250"/>
      <c r="O265" s="250"/>
      <c r="P265" s="250"/>
      <c r="Q265" s="250"/>
      <c r="R265" s="250"/>
      <c r="S265" s="250"/>
      <c r="T265" s="251"/>
      <c r="U265" s="13"/>
      <c r="V265" s="13"/>
      <c r="W265" s="13"/>
      <c r="X265" s="13"/>
      <c r="Y265" s="13"/>
      <c r="Z265" s="13"/>
      <c r="AA265" s="13"/>
      <c r="AB265" s="13"/>
      <c r="AC265" s="13"/>
      <c r="AD265" s="13"/>
      <c r="AE265" s="13"/>
      <c r="AT265" s="252" t="s">
        <v>273</v>
      </c>
      <c r="AU265" s="252" t="s">
        <v>85</v>
      </c>
      <c r="AV265" s="13" t="s">
        <v>85</v>
      </c>
      <c r="AW265" s="13" t="s">
        <v>32</v>
      </c>
      <c r="AX265" s="13" t="s">
        <v>76</v>
      </c>
      <c r="AY265" s="252" t="s">
        <v>264</v>
      </c>
    </row>
    <row r="266" s="14" customFormat="1">
      <c r="A266" s="14"/>
      <c r="B266" s="253"/>
      <c r="C266" s="254"/>
      <c r="D266" s="243" t="s">
        <v>273</v>
      </c>
      <c r="E266" s="255" t="s">
        <v>1</v>
      </c>
      <c r="F266" s="256" t="s">
        <v>275</v>
      </c>
      <c r="G266" s="254"/>
      <c r="H266" s="257">
        <v>399.04399999999998</v>
      </c>
      <c r="I266" s="258"/>
      <c r="J266" s="254"/>
      <c r="K266" s="254"/>
      <c r="L266" s="259"/>
      <c r="M266" s="260"/>
      <c r="N266" s="261"/>
      <c r="O266" s="261"/>
      <c r="P266" s="261"/>
      <c r="Q266" s="261"/>
      <c r="R266" s="261"/>
      <c r="S266" s="261"/>
      <c r="T266" s="262"/>
      <c r="U266" s="14"/>
      <c r="V266" s="14"/>
      <c r="W266" s="14"/>
      <c r="X266" s="14"/>
      <c r="Y266" s="14"/>
      <c r="Z266" s="14"/>
      <c r="AA266" s="14"/>
      <c r="AB266" s="14"/>
      <c r="AC266" s="14"/>
      <c r="AD266" s="14"/>
      <c r="AE266" s="14"/>
      <c r="AT266" s="263" t="s">
        <v>273</v>
      </c>
      <c r="AU266" s="263" t="s">
        <v>85</v>
      </c>
      <c r="AV266" s="14" t="s">
        <v>271</v>
      </c>
      <c r="AW266" s="14" t="s">
        <v>32</v>
      </c>
      <c r="AX266" s="14" t="s">
        <v>83</v>
      </c>
      <c r="AY266" s="263" t="s">
        <v>264</v>
      </c>
    </row>
    <row r="267" s="2" customFormat="1" ht="16.5" customHeight="1">
      <c r="A267" s="39"/>
      <c r="B267" s="40"/>
      <c r="C267" s="228" t="s">
        <v>474</v>
      </c>
      <c r="D267" s="228" t="s">
        <v>266</v>
      </c>
      <c r="E267" s="229" t="s">
        <v>516</v>
      </c>
      <c r="F267" s="230" t="s">
        <v>517</v>
      </c>
      <c r="G267" s="231" t="s">
        <v>318</v>
      </c>
      <c r="H267" s="232">
        <v>399.04399999999998</v>
      </c>
      <c r="I267" s="233"/>
      <c r="J267" s="234">
        <f>ROUND(I267*H267,2)</f>
        <v>0</v>
      </c>
      <c r="K267" s="230" t="s">
        <v>270</v>
      </c>
      <c r="L267" s="45"/>
      <c r="M267" s="235" t="s">
        <v>1</v>
      </c>
      <c r="N267" s="236" t="s">
        <v>42</v>
      </c>
      <c r="O267" s="92"/>
      <c r="P267" s="237">
        <f>O267*H267</f>
        <v>0</v>
      </c>
      <c r="Q267" s="237">
        <v>0</v>
      </c>
      <c r="R267" s="237">
        <f>Q267*H267</f>
        <v>0</v>
      </c>
      <c r="S267" s="237">
        <v>0</v>
      </c>
      <c r="T267" s="238">
        <f>S267*H267</f>
        <v>0</v>
      </c>
      <c r="U267" s="39"/>
      <c r="V267" s="39"/>
      <c r="W267" s="39"/>
      <c r="X267" s="39"/>
      <c r="Y267" s="39"/>
      <c r="Z267" s="39"/>
      <c r="AA267" s="39"/>
      <c r="AB267" s="39"/>
      <c r="AC267" s="39"/>
      <c r="AD267" s="39"/>
      <c r="AE267" s="39"/>
      <c r="AR267" s="239" t="s">
        <v>271</v>
      </c>
      <c r="AT267" s="239" t="s">
        <v>266</v>
      </c>
      <c r="AU267" s="239" t="s">
        <v>85</v>
      </c>
      <c r="AY267" s="18" t="s">
        <v>264</v>
      </c>
      <c r="BE267" s="240">
        <f>IF(N267="základní",J267,0)</f>
        <v>0</v>
      </c>
      <c r="BF267" s="240">
        <f>IF(N267="snížená",J267,0)</f>
        <v>0</v>
      </c>
      <c r="BG267" s="240">
        <f>IF(N267="zákl. přenesená",J267,0)</f>
        <v>0</v>
      </c>
      <c r="BH267" s="240">
        <f>IF(N267="sníž. přenesená",J267,0)</f>
        <v>0</v>
      </c>
      <c r="BI267" s="240">
        <f>IF(N267="nulová",J267,0)</f>
        <v>0</v>
      </c>
      <c r="BJ267" s="18" t="s">
        <v>85</v>
      </c>
      <c r="BK267" s="240">
        <f>ROUND(I267*H267,2)</f>
        <v>0</v>
      </c>
      <c r="BL267" s="18" t="s">
        <v>271</v>
      </c>
      <c r="BM267" s="239" t="s">
        <v>518</v>
      </c>
    </row>
    <row r="268" s="2" customFormat="1" ht="16.5" customHeight="1">
      <c r="A268" s="39"/>
      <c r="B268" s="40"/>
      <c r="C268" s="228" t="s">
        <v>479</v>
      </c>
      <c r="D268" s="228" t="s">
        <v>266</v>
      </c>
      <c r="E268" s="229" t="s">
        <v>520</v>
      </c>
      <c r="F268" s="230" t="s">
        <v>521</v>
      </c>
      <c r="G268" s="231" t="s">
        <v>318</v>
      </c>
      <c r="H268" s="232">
        <v>373.94200000000001</v>
      </c>
      <c r="I268" s="233"/>
      <c r="J268" s="234">
        <f>ROUND(I268*H268,2)</f>
        <v>0</v>
      </c>
      <c r="K268" s="230" t="s">
        <v>270</v>
      </c>
      <c r="L268" s="45"/>
      <c r="M268" s="235" t="s">
        <v>1</v>
      </c>
      <c r="N268" s="236" t="s">
        <v>42</v>
      </c>
      <c r="O268" s="92"/>
      <c r="P268" s="237">
        <f>O268*H268</f>
        <v>0</v>
      </c>
      <c r="Q268" s="237">
        <v>0.00088000000000000003</v>
      </c>
      <c r="R268" s="237">
        <f>Q268*H268</f>
        <v>0.32906896000000002</v>
      </c>
      <c r="S268" s="237">
        <v>0</v>
      </c>
      <c r="T268" s="238">
        <f>S268*H268</f>
        <v>0</v>
      </c>
      <c r="U268" s="39"/>
      <c r="V268" s="39"/>
      <c r="W268" s="39"/>
      <c r="X268" s="39"/>
      <c r="Y268" s="39"/>
      <c r="Z268" s="39"/>
      <c r="AA268" s="39"/>
      <c r="AB268" s="39"/>
      <c r="AC268" s="39"/>
      <c r="AD268" s="39"/>
      <c r="AE268" s="39"/>
      <c r="AR268" s="239" t="s">
        <v>271</v>
      </c>
      <c r="AT268" s="239" t="s">
        <v>266</v>
      </c>
      <c r="AU268" s="239" t="s">
        <v>85</v>
      </c>
      <c r="AY268" s="18" t="s">
        <v>264</v>
      </c>
      <c r="BE268" s="240">
        <f>IF(N268="základní",J268,0)</f>
        <v>0</v>
      </c>
      <c r="BF268" s="240">
        <f>IF(N268="snížená",J268,0)</f>
        <v>0</v>
      </c>
      <c r="BG268" s="240">
        <f>IF(N268="zákl. přenesená",J268,0)</f>
        <v>0</v>
      </c>
      <c r="BH268" s="240">
        <f>IF(N268="sníž. přenesená",J268,0)</f>
        <v>0</v>
      </c>
      <c r="BI268" s="240">
        <f>IF(N268="nulová",J268,0)</f>
        <v>0</v>
      </c>
      <c r="BJ268" s="18" t="s">
        <v>85</v>
      </c>
      <c r="BK268" s="240">
        <f>ROUND(I268*H268,2)</f>
        <v>0</v>
      </c>
      <c r="BL268" s="18" t="s">
        <v>271</v>
      </c>
      <c r="BM268" s="239" t="s">
        <v>522</v>
      </c>
    </row>
    <row r="269" s="13" customFormat="1">
      <c r="A269" s="13"/>
      <c r="B269" s="241"/>
      <c r="C269" s="242"/>
      <c r="D269" s="243" t="s">
        <v>273</v>
      </c>
      <c r="E269" s="244" t="s">
        <v>1</v>
      </c>
      <c r="F269" s="245" t="s">
        <v>2485</v>
      </c>
      <c r="G269" s="242"/>
      <c r="H269" s="246">
        <v>373.94200000000001</v>
      </c>
      <c r="I269" s="247"/>
      <c r="J269" s="242"/>
      <c r="K269" s="242"/>
      <c r="L269" s="248"/>
      <c r="M269" s="249"/>
      <c r="N269" s="250"/>
      <c r="O269" s="250"/>
      <c r="P269" s="250"/>
      <c r="Q269" s="250"/>
      <c r="R269" s="250"/>
      <c r="S269" s="250"/>
      <c r="T269" s="251"/>
      <c r="U269" s="13"/>
      <c r="V269" s="13"/>
      <c r="W269" s="13"/>
      <c r="X269" s="13"/>
      <c r="Y269" s="13"/>
      <c r="Z269" s="13"/>
      <c r="AA269" s="13"/>
      <c r="AB269" s="13"/>
      <c r="AC269" s="13"/>
      <c r="AD269" s="13"/>
      <c r="AE269" s="13"/>
      <c r="AT269" s="252" t="s">
        <v>273</v>
      </c>
      <c r="AU269" s="252" t="s">
        <v>85</v>
      </c>
      <c r="AV269" s="13" t="s">
        <v>85</v>
      </c>
      <c r="AW269" s="13" t="s">
        <v>32</v>
      </c>
      <c r="AX269" s="13" t="s">
        <v>76</v>
      </c>
      <c r="AY269" s="252" t="s">
        <v>264</v>
      </c>
    </row>
    <row r="270" s="14" customFormat="1">
      <c r="A270" s="14"/>
      <c r="B270" s="253"/>
      <c r="C270" s="254"/>
      <c r="D270" s="243" t="s">
        <v>273</v>
      </c>
      <c r="E270" s="255" t="s">
        <v>1</v>
      </c>
      <c r="F270" s="256" t="s">
        <v>275</v>
      </c>
      <c r="G270" s="254"/>
      <c r="H270" s="257">
        <v>373.94200000000001</v>
      </c>
      <c r="I270" s="258"/>
      <c r="J270" s="254"/>
      <c r="K270" s="254"/>
      <c r="L270" s="259"/>
      <c r="M270" s="260"/>
      <c r="N270" s="261"/>
      <c r="O270" s="261"/>
      <c r="P270" s="261"/>
      <c r="Q270" s="261"/>
      <c r="R270" s="261"/>
      <c r="S270" s="261"/>
      <c r="T270" s="262"/>
      <c r="U270" s="14"/>
      <c r="V270" s="14"/>
      <c r="W270" s="14"/>
      <c r="X270" s="14"/>
      <c r="Y270" s="14"/>
      <c r="Z270" s="14"/>
      <c r="AA270" s="14"/>
      <c r="AB270" s="14"/>
      <c r="AC270" s="14"/>
      <c r="AD270" s="14"/>
      <c r="AE270" s="14"/>
      <c r="AT270" s="263" t="s">
        <v>273</v>
      </c>
      <c r="AU270" s="263" t="s">
        <v>85</v>
      </c>
      <c r="AV270" s="14" t="s">
        <v>271</v>
      </c>
      <c r="AW270" s="14" t="s">
        <v>32</v>
      </c>
      <c r="AX270" s="14" t="s">
        <v>83</v>
      </c>
      <c r="AY270" s="263" t="s">
        <v>264</v>
      </c>
    </row>
    <row r="271" s="2" customFormat="1" ht="16.5" customHeight="1">
      <c r="A271" s="39"/>
      <c r="B271" s="40"/>
      <c r="C271" s="228" t="s">
        <v>484</v>
      </c>
      <c r="D271" s="228" t="s">
        <v>266</v>
      </c>
      <c r="E271" s="229" t="s">
        <v>524</v>
      </c>
      <c r="F271" s="230" t="s">
        <v>525</v>
      </c>
      <c r="G271" s="231" t="s">
        <v>318</v>
      </c>
      <c r="H271" s="232">
        <v>373.94200000000001</v>
      </c>
      <c r="I271" s="233"/>
      <c r="J271" s="234">
        <f>ROUND(I271*H271,2)</f>
        <v>0</v>
      </c>
      <c r="K271" s="230" t="s">
        <v>270</v>
      </c>
      <c r="L271" s="45"/>
      <c r="M271" s="235" t="s">
        <v>1</v>
      </c>
      <c r="N271" s="236" t="s">
        <v>42</v>
      </c>
      <c r="O271" s="92"/>
      <c r="P271" s="237">
        <f>O271*H271</f>
        <v>0</v>
      </c>
      <c r="Q271" s="237">
        <v>0</v>
      </c>
      <c r="R271" s="237">
        <f>Q271*H271</f>
        <v>0</v>
      </c>
      <c r="S271" s="237">
        <v>0</v>
      </c>
      <c r="T271" s="238">
        <f>S271*H271</f>
        <v>0</v>
      </c>
      <c r="U271" s="39"/>
      <c r="V271" s="39"/>
      <c r="W271" s="39"/>
      <c r="X271" s="39"/>
      <c r="Y271" s="39"/>
      <c r="Z271" s="39"/>
      <c r="AA271" s="39"/>
      <c r="AB271" s="39"/>
      <c r="AC271" s="39"/>
      <c r="AD271" s="39"/>
      <c r="AE271" s="39"/>
      <c r="AR271" s="239" t="s">
        <v>271</v>
      </c>
      <c r="AT271" s="239" t="s">
        <v>266</v>
      </c>
      <c r="AU271" s="239" t="s">
        <v>85</v>
      </c>
      <c r="AY271" s="18" t="s">
        <v>264</v>
      </c>
      <c r="BE271" s="240">
        <f>IF(N271="základní",J271,0)</f>
        <v>0</v>
      </c>
      <c r="BF271" s="240">
        <f>IF(N271="snížená",J271,0)</f>
        <v>0</v>
      </c>
      <c r="BG271" s="240">
        <f>IF(N271="zákl. přenesená",J271,0)</f>
        <v>0</v>
      </c>
      <c r="BH271" s="240">
        <f>IF(N271="sníž. přenesená",J271,0)</f>
        <v>0</v>
      </c>
      <c r="BI271" s="240">
        <f>IF(N271="nulová",J271,0)</f>
        <v>0</v>
      </c>
      <c r="BJ271" s="18" t="s">
        <v>85</v>
      </c>
      <c r="BK271" s="240">
        <f>ROUND(I271*H271,2)</f>
        <v>0</v>
      </c>
      <c r="BL271" s="18" t="s">
        <v>271</v>
      </c>
      <c r="BM271" s="239" t="s">
        <v>526</v>
      </c>
    </row>
    <row r="272" s="2" customFormat="1" ht="16.5" customHeight="1">
      <c r="A272" s="39"/>
      <c r="B272" s="40"/>
      <c r="C272" s="228" t="s">
        <v>489</v>
      </c>
      <c r="D272" s="228" t="s">
        <v>266</v>
      </c>
      <c r="E272" s="229" t="s">
        <v>528</v>
      </c>
      <c r="F272" s="230" t="s">
        <v>529</v>
      </c>
      <c r="G272" s="231" t="s">
        <v>354</v>
      </c>
      <c r="H272" s="232">
        <v>9.8719999999999999</v>
      </c>
      <c r="I272" s="233"/>
      <c r="J272" s="234">
        <f>ROUND(I272*H272,2)</f>
        <v>0</v>
      </c>
      <c r="K272" s="230" t="s">
        <v>270</v>
      </c>
      <c r="L272" s="45"/>
      <c r="M272" s="235" t="s">
        <v>1</v>
      </c>
      <c r="N272" s="236" t="s">
        <v>42</v>
      </c>
      <c r="O272" s="92"/>
      <c r="P272" s="237">
        <f>O272*H272</f>
        <v>0</v>
      </c>
      <c r="Q272" s="237">
        <v>1.05555</v>
      </c>
      <c r="R272" s="237">
        <f>Q272*H272</f>
        <v>10.4203896</v>
      </c>
      <c r="S272" s="237">
        <v>0</v>
      </c>
      <c r="T272" s="238">
        <f>S272*H272</f>
        <v>0</v>
      </c>
      <c r="U272" s="39"/>
      <c r="V272" s="39"/>
      <c r="W272" s="39"/>
      <c r="X272" s="39"/>
      <c r="Y272" s="39"/>
      <c r="Z272" s="39"/>
      <c r="AA272" s="39"/>
      <c r="AB272" s="39"/>
      <c r="AC272" s="39"/>
      <c r="AD272" s="39"/>
      <c r="AE272" s="39"/>
      <c r="AR272" s="239" t="s">
        <v>271</v>
      </c>
      <c r="AT272" s="239" t="s">
        <v>266</v>
      </c>
      <c r="AU272" s="239" t="s">
        <v>85</v>
      </c>
      <c r="AY272" s="18" t="s">
        <v>264</v>
      </c>
      <c r="BE272" s="240">
        <f>IF(N272="základní",J272,0)</f>
        <v>0</v>
      </c>
      <c r="BF272" s="240">
        <f>IF(N272="snížená",J272,0)</f>
        <v>0</v>
      </c>
      <c r="BG272" s="240">
        <f>IF(N272="zákl. přenesená",J272,0)</f>
        <v>0</v>
      </c>
      <c r="BH272" s="240">
        <f>IF(N272="sníž. přenesená",J272,0)</f>
        <v>0</v>
      </c>
      <c r="BI272" s="240">
        <f>IF(N272="nulová",J272,0)</f>
        <v>0</v>
      </c>
      <c r="BJ272" s="18" t="s">
        <v>85</v>
      </c>
      <c r="BK272" s="240">
        <f>ROUND(I272*H272,2)</f>
        <v>0</v>
      </c>
      <c r="BL272" s="18" t="s">
        <v>271</v>
      </c>
      <c r="BM272" s="239" t="s">
        <v>530</v>
      </c>
    </row>
    <row r="273" s="15" customFormat="1">
      <c r="A273" s="15"/>
      <c r="B273" s="264"/>
      <c r="C273" s="265"/>
      <c r="D273" s="243" t="s">
        <v>273</v>
      </c>
      <c r="E273" s="266" t="s">
        <v>1</v>
      </c>
      <c r="F273" s="267" t="s">
        <v>356</v>
      </c>
      <c r="G273" s="265"/>
      <c r="H273" s="266" t="s">
        <v>1</v>
      </c>
      <c r="I273" s="268"/>
      <c r="J273" s="265"/>
      <c r="K273" s="265"/>
      <c r="L273" s="269"/>
      <c r="M273" s="270"/>
      <c r="N273" s="271"/>
      <c r="O273" s="271"/>
      <c r="P273" s="271"/>
      <c r="Q273" s="271"/>
      <c r="R273" s="271"/>
      <c r="S273" s="271"/>
      <c r="T273" s="272"/>
      <c r="U273" s="15"/>
      <c r="V273" s="15"/>
      <c r="W273" s="15"/>
      <c r="X273" s="15"/>
      <c r="Y273" s="15"/>
      <c r="Z273" s="15"/>
      <c r="AA273" s="15"/>
      <c r="AB273" s="15"/>
      <c r="AC273" s="15"/>
      <c r="AD273" s="15"/>
      <c r="AE273" s="15"/>
      <c r="AT273" s="273" t="s">
        <v>273</v>
      </c>
      <c r="AU273" s="273" t="s">
        <v>85</v>
      </c>
      <c r="AV273" s="15" t="s">
        <v>83</v>
      </c>
      <c r="AW273" s="15" t="s">
        <v>32</v>
      </c>
      <c r="AX273" s="15" t="s">
        <v>76</v>
      </c>
      <c r="AY273" s="273" t="s">
        <v>264</v>
      </c>
    </row>
    <row r="274" s="13" customFormat="1">
      <c r="A274" s="13"/>
      <c r="B274" s="241"/>
      <c r="C274" s="242"/>
      <c r="D274" s="243" t="s">
        <v>273</v>
      </c>
      <c r="E274" s="244" t="s">
        <v>1</v>
      </c>
      <c r="F274" s="245" t="s">
        <v>2486</v>
      </c>
      <c r="G274" s="242"/>
      <c r="H274" s="246">
        <v>9.8719999999999999</v>
      </c>
      <c r="I274" s="247"/>
      <c r="J274" s="242"/>
      <c r="K274" s="242"/>
      <c r="L274" s="248"/>
      <c r="M274" s="249"/>
      <c r="N274" s="250"/>
      <c r="O274" s="250"/>
      <c r="P274" s="250"/>
      <c r="Q274" s="250"/>
      <c r="R274" s="250"/>
      <c r="S274" s="250"/>
      <c r="T274" s="251"/>
      <c r="U274" s="13"/>
      <c r="V274" s="13"/>
      <c r="W274" s="13"/>
      <c r="X274" s="13"/>
      <c r="Y274" s="13"/>
      <c r="Z274" s="13"/>
      <c r="AA274" s="13"/>
      <c r="AB274" s="13"/>
      <c r="AC274" s="13"/>
      <c r="AD274" s="13"/>
      <c r="AE274" s="13"/>
      <c r="AT274" s="252" t="s">
        <v>273</v>
      </c>
      <c r="AU274" s="252" t="s">
        <v>85</v>
      </c>
      <c r="AV274" s="13" t="s">
        <v>85</v>
      </c>
      <c r="AW274" s="13" t="s">
        <v>32</v>
      </c>
      <c r="AX274" s="13" t="s">
        <v>76</v>
      </c>
      <c r="AY274" s="252" t="s">
        <v>264</v>
      </c>
    </row>
    <row r="275" s="14" customFormat="1">
      <c r="A275" s="14"/>
      <c r="B275" s="253"/>
      <c r="C275" s="254"/>
      <c r="D275" s="243" t="s">
        <v>273</v>
      </c>
      <c r="E275" s="255" t="s">
        <v>1</v>
      </c>
      <c r="F275" s="256" t="s">
        <v>275</v>
      </c>
      <c r="G275" s="254"/>
      <c r="H275" s="257">
        <v>9.8719999999999999</v>
      </c>
      <c r="I275" s="258"/>
      <c r="J275" s="254"/>
      <c r="K275" s="254"/>
      <c r="L275" s="259"/>
      <c r="M275" s="260"/>
      <c r="N275" s="261"/>
      <c r="O275" s="261"/>
      <c r="P275" s="261"/>
      <c r="Q275" s="261"/>
      <c r="R275" s="261"/>
      <c r="S275" s="261"/>
      <c r="T275" s="262"/>
      <c r="U275" s="14"/>
      <c r="V275" s="14"/>
      <c r="W275" s="14"/>
      <c r="X275" s="14"/>
      <c r="Y275" s="14"/>
      <c r="Z275" s="14"/>
      <c r="AA275" s="14"/>
      <c r="AB275" s="14"/>
      <c r="AC275" s="14"/>
      <c r="AD275" s="14"/>
      <c r="AE275" s="14"/>
      <c r="AT275" s="263" t="s">
        <v>273</v>
      </c>
      <c r="AU275" s="263" t="s">
        <v>85</v>
      </c>
      <c r="AV275" s="14" t="s">
        <v>271</v>
      </c>
      <c r="AW275" s="14" t="s">
        <v>32</v>
      </c>
      <c r="AX275" s="14" t="s">
        <v>83</v>
      </c>
      <c r="AY275" s="263" t="s">
        <v>264</v>
      </c>
    </row>
    <row r="276" s="2" customFormat="1" ht="16.5" customHeight="1">
      <c r="A276" s="39"/>
      <c r="B276" s="40"/>
      <c r="C276" s="228" t="s">
        <v>494</v>
      </c>
      <c r="D276" s="228" t="s">
        <v>266</v>
      </c>
      <c r="E276" s="229" t="s">
        <v>2487</v>
      </c>
      <c r="F276" s="230" t="s">
        <v>2488</v>
      </c>
      <c r="G276" s="231" t="s">
        <v>278</v>
      </c>
      <c r="H276" s="232">
        <v>3.8809999999999998</v>
      </c>
      <c r="I276" s="233"/>
      <c r="J276" s="234">
        <f>ROUND(I276*H276,2)</f>
        <v>0</v>
      </c>
      <c r="K276" s="230" t="s">
        <v>270</v>
      </c>
      <c r="L276" s="45"/>
      <c r="M276" s="235" t="s">
        <v>1</v>
      </c>
      <c r="N276" s="236" t="s">
        <v>42</v>
      </c>
      <c r="O276" s="92"/>
      <c r="P276" s="237">
        <f>O276*H276</f>
        <v>0</v>
      </c>
      <c r="Q276" s="237">
        <v>2.5019499999999999</v>
      </c>
      <c r="R276" s="237">
        <f>Q276*H276</f>
        <v>9.7100679499999991</v>
      </c>
      <c r="S276" s="237">
        <v>0</v>
      </c>
      <c r="T276" s="238">
        <f>S276*H276</f>
        <v>0</v>
      </c>
      <c r="U276" s="39"/>
      <c r="V276" s="39"/>
      <c r="W276" s="39"/>
      <c r="X276" s="39"/>
      <c r="Y276" s="39"/>
      <c r="Z276" s="39"/>
      <c r="AA276" s="39"/>
      <c r="AB276" s="39"/>
      <c r="AC276" s="39"/>
      <c r="AD276" s="39"/>
      <c r="AE276" s="39"/>
      <c r="AR276" s="239" t="s">
        <v>271</v>
      </c>
      <c r="AT276" s="239" t="s">
        <v>266</v>
      </c>
      <c r="AU276" s="239" t="s">
        <v>85</v>
      </c>
      <c r="AY276" s="18" t="s">
        <v>264</v>
      </c>
      <c r="BE276" s="240">
        <f>IF(N276="základní",J276,0)</f>
        <v>0</v>
      </c>
      <c r="BF276" s="240">
        <f>IF(N276="snížená",J276,0)</f>
        <v>0</v>
      </c>
      <c r="BG276" s="240">
        <f>IF(N276="zákl. přenesená",J276,0)</f>
        <v>0</v>
      </c>
      <c r="BH276" s="240">
        <f>IF(N276="sníž. přenesená",J276,0)</f>
        <v>0</v>
      </c>
      <c r="BI276" s="240">
        <f>IF(N276="nulová",J276,0)</f>
        <v>0</v>
      </c>
      <c r="BJ276" s="18" t="s">
        <v>85</v>
      </c>
      <c r="BK276" s="240">
        <f>ROUND(I276*H276,2)</f>
        <v>0</v>
      </c>
      <c r="BL276" s="18" t="s">
        <v>271</v>
      </c>
      <c r="BM276" s="239" t="s">
        <v>2489</v>
      </c>
    </row>
    <row r="277" s="13" customFormat="1">
      <c r="A277" s="13"/>
      <c r="B277" s="241"/>
      <c r="C277" s="242"/>
      <c r="D277" s="243" t="s">
        <v>273</v>
      </c>
      <c r="E277" s="244" t="s">
        <v>1</v>
      </c>
      <c r="F277" s="245" t="s">
        <v>2490</v>
      </c>
      <c r="G277" s="242"/>
      <c r="H277" s="246">
        <v>3.8809999999999998</v>
      </c>
      <c r="I277" s="247"/>
      <c r="J277" s="242"/>
      <c r="K277" s="242"/>
      <c r="L277" s="248"/>
      <c r="M277" s="249"/>
      <c r="N277" s="250"/>
      <c r="O277" s="250"/>
      <c r="P277" s="250"/>
      <c r="Q277" s="250"/>
      <c r="R277" s="250"/>
      <c r="S277" s="250"/>
      <c r="T277" s="251"/>
      <c r="U277" s="13"/>
      <c r="V277" s="13"/>
      <c r="W277" s="13"/>
      <c r="X277" s="13"/>
      <c r="Y277" s="13"/>
      <c r="Z277" s="13"/>
      <c r="AA277" s="13"/>
      <c r="AB277" s="13"/>
      <c r="AC277" s="13"/>
      <c r="AD277" s="13"/>
      <c r="AE277" s="13"/>
      <c r="AT277" s="252" t="s">
        <v>273</v>
      </c>
      <c r="AU277" s="252" t="s">
        <v>85</v>
      </c>
      <c r="AV277" s="13" t="s">
        <v>85</v>
      </c>
      <c r="AW277" s="13" t="s">
        <v>32</v>
      </c>
      <c r="AX277" s="13" t="s">
        <v>76</v>
      </c>
      <c r="AY277" s="252" t="s">
        <v>264</v>
      </c>
    </row>
    <row r="278" s="14" customFormat="1">
      <c r="A278" s="14"/>
      <c r="B278" s="253"/>
      <c r="C278" s="254"/>
      <c r="D278" s="243" t="s">
        <v>273</v>
      </c>
      <c r="E278" s="255" t="s">
        <v>1</v>
      </c>
      <c r="F278" s="256" t="s">
        <v>275</v>
      </c>
      <c r="G278" s="254"/>
      <c r="H278" s="257">
        <v>3.8809999999999998</v>
      </c>
      <c r="I278" s="258"/>
      <c r="J278" s="254"/>
      <c r="K278" s="254"/>
      <c r="L278" s="259"/>
      <c r="M278" s="260"/>
      <c r="N278" s="261"/>
      <c r="O278" s="261"/>
      <c r="P278" s="261"/>
      <c r="Q278" s="261"/>
      <c r="R278" s="261"/>
      <c r="S278" s="261"/>
      <c r="T278" s="262"/>
      <c r="U278" s="14"/>
      <c r="V278" s="14"/>
      <c r="W278" s="14"/>
      <c r="X278" s="14"/>
      <c r="Y278" s="14"/>
      <c r="Z278" s="14"/>
      <c r="AA278" s="14"/>
      <c r="AB278" s="14"/>
      <c r="AC278" s="14"/>
      <c r="AD278" s="14"/>
      <c r="AE278" s="14"/>
      <c r="AT278" s="263" t="s">
        <v>273</v>
      </c>
      <c r="AU278" s="263" t="s">
        <v>85</v>
      </c>
      <c r="AV278" s="14" t="s">
        <v>271</v>
      </c>
      <c r="AW278" s="14" t="s">
        <v>32</v>
      </c>
      <c r="AX278" s="14" t="s">
        <v>83</v>
      </c>
      <c r="AY278" s="263" t="s">
        <v>264</v>
      </c>
    </row>
    <row r="279" s="2" customFormat="1" ht="16.5" customHeight="1">
      <c r="A279" s="39"/>
      <c r="B279" s="40"/>
      <c r="C279" s="228" t="s">
        <v>498</v>
      </c>
      <c r="D279" s="228" t="s">
        <v>266</v>
      </c>
      <c r="E279" s="229" t="s">
        <v>2491</v>
      </c>
      <c r="F279" s="230" t="s">
        <v>2492</v>
      </c>
      <c r="G279" s="231" t="s">
        <v>354</v>
      </c>
      <c r="H279" s="232">
        <v>0.58199999999999996</v>
      </c>
      <c r="I279" s="233"/>
      <c r="J279" s="234">
        <f>ROUND(I279*H279,2)</f>
        <v>0</v>
      </c>
      <c r="K279" s="230" t="s">
        <v>270</v>
      </c>
      <c r="L279" s="45"/>
      <c r="M279" s="235" t="s">
        <v>1</v>
      </c>
      <c r="N279" s="236" t="s">
        <v>42</v>
      </c>
      <c r="O279" s="92"/>
      <c r="P279" s="237">
        <f>O279*H279</f>
        <v>0</v>
      </c>
      <c r="Q279" s="237">
        <v>1.0492699999999999</v>
      </c>
      <c r="R279" s="237">
        <f>Q279*H279</f>
        <v>0.61067513999999989</v>
      </c>
      <c r="S279" s="237">
        <v>0</v>
      </c>
      <c r="T279" s="238">
        <f>S279*H279</f>
        <v>0</v>
      </c>
      <c r="U279" s="39"/>
      <c r="V279" s="39"/>
      <c r="W279" s="39"/>
      <c r="X279" s="39"/>
      <c r="Y279" s="39"/>
      <c r="Z279" s="39"/>
      <c r="AA279" s="39"/>
      <c r="AB279" s="39"/>
      <c r="AC279" s="39"/>
      <c r="AD279" s="39"/>
      <c r="AE279" s="39"/>
      <c r="AR279" s="239" t="s">
        <v>271</v>
      </c>
      <c r="AT279" s="239" t="s">
        <v>266</v>
      </c>
      <c r="AU279" s="239" t="s">
        <v>85</v>
      </c>
      <c r="AY279" s="18" t="s">
        <v>264</v>
      </c>
      <c r="BE279" s="240">
        <f>IF(N279="základní",J279,0)</f>
        <v>0</v>
      </c>
      <c r="BF279" s="240">
        <f>IF(N279="snížená",J279,0)</f>
        <v>0</v>
      </c>
      <c r="BG279" s="240">
        <f>IF(N279="zákl. přenesená",J279,0)</f>
        <v>0</v>
      </c>
      <c r="BH279" s="240">
        <f>IF(N279="sníž. přenesená",J279,0)</f>
        <v>0</v>
      </c>
      <c r="BI279" s="240">
        <f>IF(N279="nulová",J279,0)</f>
        <v>0</v>
      </c>
      <c r="BJ279" s="18" t="s">
        <v>85</v>
      </c>
      <c r="BK279" s="240">
        <f>ROUND(I279*H279,2)</f>
        <v>0</v>
      </c>
      <c r="BL279" s="18" t="s">
        <v>271</v>
      </c>
      <c r="BM279" s="239" t="s">
        <v>2493</v>
      </c>
    </row>
    <row r="280" s="15" customFormat="1">
      <c r="A280" s="15"/>
      <c r="B280" s="264"/>
      <c r="C280" s="265"/>
      <c r="D280" s="243" t="s">
        <v>273</v>
      </c>
      <c r="E280" s="266" t="s">
        <v>1</v>
      </c>
      <c r="F280" s="267" t="s">
        <v>356</v>
      </c>
      <c r="G280" s="265"/>
      <c r="H280" s="266" t="s">
        <v>1</v>
      </c>
      <c r="I280" s="268"/>
      <c r="J280" s="265"/>
      <c r="K280" s="265"/>
      <c r="L280" s="269"/>
      <c r="M280" s="270"/>
      <c r="N280" s="271"/>
      <c r="O280" s="271"/>
      <c r="P280" s="271"/>
      <c r="Q280" s="271"/>
      <c r="R280" s="271"/>
      <c r="S280" s="271"/>
      <c r="T280" s="272"/>
      <c r="U280" s="15"/>
      <c r="V280" s="15"/>
      <c r="W280" s="15"/>
      <c r="X280" s="15"/>
      <c r="Y280" s="15"/>
      <c r="Z280" s="15"/>
      <c r="AA280" s="15"/>
      <c r="AB280" s="15"/>
      <c r="AC280" s="15"/>
      <c r="AD280" s="15"/>
      <c r="AE280" s="15"/>
      <c r="AT280" s="273" t="s">
        <v>273</v>
      </c>
      <c r="AU280" s="273" t="s">
        <v>85</v>
      </c>
      <c r="AV280" s="15" t="s">
        <v>83</v>
      </c>
      <c r="AW280" s="15" t="s">
        <v>32</v>
      </c>
      <c r="AX280" s="15" t="s">
        <v>76</v>
      </c>
      <c r="AY280" s="273" t="s">
        <v>264</v>
      </c>
    </row>
    <row r="281" s="13" customFormat="1">
      <c r="A281" s="13"/>
      <c r="B281" s="241"/>
      <c r="C281" s="242"/>
      <c r="D281" s="243" t="s">
        <v>273</v>
      </c>
      <c r="E281" s="244" t="s">
        <v>1</v>
      </c>
      <c r="F281" s="245" t="s">
        <v>2494</v>
      </c>
      <c r="G281" s="242"/>
      <c r="H281" s="246">
        <v>0.58199999999999996</v>
      </c>
      <c r="I281" s="247"/>
      <c r="J281" s="242"/>
      <c r="K281" s="242"/>
      <c r="L281" s="248"/>
      <c r="M281" s="249"/>
      <c r="N281" s="250"/>
      <c r="O281" s="250"/>
      <c r="P281" s="250"/>
      <c r="Q281" s="250"/>
      <c r="R281" s="250"/>
      <c r="S281" s="250"/>
      <c r="T281" s="251"/>
      <c r="U281" s="13"/>
      <c r="V281" s="13"/>
      <c r="W281" s="13"/>
      <c r="X281" s="13"/>
      <c r="Y281" s="13"/>
      <c r="Z281" s="13"/>
      <c r="AA281" s="13"/>
      <c r="AB281" s="13"/>
      <c r="AC281" s="13"/>
      <c r="AD281" s="13"/>
      <c r="AE281" s="13"/>
      <c r="AT281" s="252" t="s">
        <v>273</v>
      </c>
      <c r="AU281" s="252" t="s">
        <v>85</v>
      </c>
      <c r="AV281" s="13" t="s">
        <v>85</v>
      </c>
      <c r="AW281" s="13" t="s">
        <v>32</v>
      </c>
      <c r="AX281" s="13" t="s">
        <v>76</v>
      </c>
      <c r="AY281" s="252" t="s">
        <v>264</v>
      </c>
    </row>
    <row r="282" s="14" customFormat="1">
      <c r="A282" s="14"/>
      <c r="B282" s="253"/>
      <c r="C282" s="254"/>
      <c r="D282" s="243" t="s">
        <v>273</v>
      </c>
      <c r="E282" s="255" t="s">
        <v>1</v>
      </c>
      <c r="F282" s="256" t="s">
        <v>275</v>
      </c>
      <c r="G282" s="254"/>
      <c r="H282" s="257">
        <v>0.58199999999999996</v>
      </c>
      <c r="I282" s="258"/>
      <c r="J282" s="254"/>
      <c r="K282" s="254"/>
      <c r="L282" s="259"/>
      <c r="M282" s="260"/>
      <c r="N282" s="261"/>
      <c r="O282" s="261"/>
      <c r="P282" s="261"/>
      <c r="Q282" s="261"/>
      <c r="R282" s="261"/>
      <c r="S282" s="261"/>
      <c r="T282" s="262"/>
      <c r="U282" s="14"/>
      <c r="V282" s="14"/>
      <c r="W282" s="14"/>
      <c r="X282" s="14"/>
      <c r="Y282" s="14"/>
      <c r="Z282" s="14"/>
      <c r="AA282" s="14"/>
      <c r="AB282" s="14"/>
      <c r="AC282" s="14"/>
      <c r="AD282" s="14"/>
      <c r="AE282" s="14"/>
      <c r="AT282" s="263" t="s">
        <v>273</v>
      </c>
      <c r="AU282" s="263" t="s">
        <v>85</v>
      </c>
      <c r="AV282" s="14" t="s">
        <v>271</v>
      </c>
      <c r="AW282" s="14" t="s">
        <v>32</v>
      </c>
      <c r="AX282" s="14" t="s">
        <v>83</v>
      </c>
      <c r="AY282" s="263" t="s">
        <v>264</v>
      </c>
    </row>
    <row r="283" s="2" customFormat="1" ht="16.5" customHeight="1">
      <c r="A283" s="39"/>
      <c r="B283" s="40"/>
      <c r="C283" s="228" t="s">
        <v>504</v>
      </c>
      <c r="D283" s="228" t="s">
        <v>266</v>
      </c>
      <c r="E283" s="229" t="s">
        <v>2495</v>
      </c>
      <c r="F283" s="230" t="s">
        <v>2496</v>
      </c>
      <c r="G283" s="231" t="s">
        <v>318</v>
      </c>
      <c r="H283" s="232">
        <v>10.663</v>
      </c>
      <c r="I283" s="233"/>
      <c r="J283" s="234">
        <f>ROUND(I283*H283,2)</f>
        <v>0</v>
      </c>
      <c r="K283" s="230" t="s">
        <v>270</v>
      </c>
      <c r="L283" s="45"/>
      <c r="M283" s="235" t="s">
        <v>1</v>
      </c>
      <c r="N283" s="236" t="s">
        <v>42</v>
      </c>
      <c r="O283" s="92"/>
      <c r="P283" s="237">
        <f>O283*H283</f>
        <v>0</v>
      </c>
      <c r="Q283" s="237">
        <v>0.012959999999999999</v>
      </c>
      <c r="R283" s="237">
        <f>Q283*H283</f>
        <v>0.13819248000000001</v>
      </c>
      <c r="S283" s="237">
        <v>0</v>
      </c>
      <c r="T283" s="238">
        <f>S283*H283</f>
        <v>0</v>
      </c>
      <c r="U283" s="39"/>
      <c r="V283" s="39"/>
      <c r="W283" s="39"/>
      <c r="X283" s="39"/>
      <c r="Y283" s="39"/>
      <c r="Z283" s="39"/>
      <c r="AA283" s="39"/>
      <c r="AB283" s="39"/>
      <c r="AC283" s="39"/>
      <c r="AD283" s="39"/>
      <c r="AE283" s="39"/>
      <c r="AR283" s="239" t="s">
        <v>271</v>
      </c>
      <c r="AT283" s="239" t="s">
        <v>266</v>
      </c>
      <c r="AU283" s="239" t="s">
        <v>85</v>
      </c>
      <c r="AY283" s="18" t="s">
        <v>264</v>
      </c>
      <c r="BE283" s="240">
        <f>IF(N283="základní",J283,0)</f>
        <v>0</v>
      </c>
      <c r="BF283" s="240">
        <f>IF(N283="snížená",J283,0)</f>
        <v>0</v>
      </c>
      <c r="BG283" s="240">
        <f>IF(N283="zákl. přenesená",J283,0)</f>
        <v>0</v>
      </c>
      <c r="BH283" s="240">
        <f>IF(N283="sníž. přenesená",J283,0)</f>
        <v>0</v>
      </c>
      <c r="BI283" s="240">
        <f>IF(N283="nulová",J283,0)</f>
        <v>0</v>
      </c>
      <c r="BJ283" s="18" t="s">
        <v>85</v>
      </c>
      <c r="BK283" s="240">
        <f>ROUND(I283*H283,2)</f>
        <v>0</v>
      </c>
      <c r="BL283" s="18" t="s">
        <v>271</v>
      </c>
      <c r="BM283" s="239" t="s">
        <v>2497</v>
      </c>
    </row>
    <row r="284" s="13" customFormat="1">
      <c r="A284" s="13"/>
      <c r="B284" s="241"/>
      <c r="C284" s="242"/>
      <c r="D284" s="243" t="s">
        <v>273</v>
      </c>
      <c r="E284" s="244" t="s">
        <v>1</v>
      </c>
      <c r="F284" s="245" t="s">
        <v>2498</v>
      </c>
      <c r="G284" s="242"/>
      <c r="H284" s="246">
        <v>10.663</v>
      </c>
      <c r="I284" s="247"/>
      <c r="J284" s="242"/>
      <c r="K284" s="242"/>
      <c r="L284" s="248"/>
      <c r="M284" s="249"/>
      <c r="N284" s="250"/>
      <c r="O284" s="250"/>
      <c r="P284" s="250"/>
      <c r="Q284" s="250"/>
      <c r="R284" s="250"/>
      <c r="S284" s="250"/>
      <c r="T284" s="251"/>
      <c r="U284" s="13"/>
      <c r="V284" s="13"/>
      <c r="W284" s="13"/>
      <c r="X284" s="13"/>
      <c r="Y284" s="13"/>
      <c r="Z284" s="13"/>
      <c r="AA284" s="13"/>
      <c r="AB284" s="13"/>
      <c r="AC284" s="13"/>
      <c r="AD284" s="13"/>
      <c r="AE284" s="13"/>
      <c r="AT284" s="252" t="s">
        <v>273</v>
      </c>
      <c r="AU284" s="252" t="s">
        <v>85</v>
      </c>
      <c r="AV284" s="13" t="s">
        <v>85</v>
      </c>
      <c r="AW284" s="13" t="s">
        <v>32</v>
      </c>
      <c r="AX284" s="13" t="s">
        <v>76</v>
      </c>
      <c r="AY284" s="252" t="s">
        <v>264</v>
      </c>
    </row>
    <row r="285" s="14" customFormat="1">
      <c r="A285" s="14"/>
      <c r="B285" s="253"/>
      <c r="C285" s="254"/>
      <c r="D285" s="243" t="s">
        <v>273</v>
      </c>
      <c r="E285" s="255" t="s">
        <v>1</v>
      </c>
      <c r="F285" s="256" t="s">
        <v>275</v>
      </c>
      <c r="G285" s="254"/>
      <c r="H285" s="257">
        <v>10.663</v>
      </c>
      <c r="I285" s="258"/>
      <c r="J285" s="254"/>
      <c r="K285" s="254"/>
      <c r="L285" s="259"/>
      <c r="M285" s="260"/>
      <c r="N285" s="261"/>
      <c r="O285" s="261"/>
      <c r="P285" s="261"/>
      <c r="Q285" s="261"/>
      <c r="R285" s="261"/>
      <c r="S285" s="261"/>
      <c r="T285" s="262"/>
      <c r="U285" s="14"/>
      <c r="V285" s="14"/>
      <c r="W285" s="14"/>
      <c r="X285" s="14"/>
      <c r="Y285" s="14"/>
      <c r="Z285" s="14"/>
      <c r="AA285" s="14"/>
      <c r="AB285" s="14"/>
      <c r="AC285" s="14"/>
      <c r="AD285" s="14"/>
      <c r="AE285" s="14"/>
      <c r="AT285" s="263" t="s">
        <v>273</v>
      </c>
      <c r="AU285" s="263" t="s">
        <v>85</v>
      </c>
      <c r="AV285" s="14" t="s">
        <v>271</v>
      </c>
      <c r="AW285" s="14" t="s">
        <v>32</v>
      </c>
      <c r="AX285" s="14" t="s">
        <v>83</v>
      </c>
      <c r="AY285" s="263" t="s">
        <v>264</v>
      </c>
    </row>
    <row r="286" s="2" customFormat="1" ht="16.5" customHeight="1">
      <c r="A286" s="39"/>
      <c r="B286" s="40"/>
      <c r="C286" s="228" t="s">
        <v>509</v>
      </c>
      <c r="D286" s="228" t="s">
        <v>266</v>
      </c>
      <c r="E286" s="229" t="s">
        <v>2499</v>
      </c>
      <c r="F286" s="230" t="s">
        <v>2500</v>
      </c>
      <c r="G286" s="231" t="s">
        <v>318</v>
      </c>
      <c r="H286" s="232">
        <v>10.663</v>
      </c>
      <c r="I286" s="233"/>
      <c r="J286" s="234">
        <f>ROUND(I286*H286,2)</f>
        <v>0</v>
      </c>
      <c r="K286" s="230" t="s">
        <v>270</v>
      </c>
      <c r="L286" s="45"/>
      <c r="M286" s="235" t="s">
        <v>1</v>
      </c>
      <c r="N286" s="236" t="s">
        <v>42</v>
      </c>
      <c r="O286" s="92"/>
      <c r="P286" s="237">
        <f>O286*H286</f>
        <v>0</v>
      </c>
      <c r="Q286" s="237">
        <v>0</v>
      </c>
      <c r="R286" s="237">
        <f>Q286*H286</f>
        <v>0</v>
      </c>
      <c r="S286" s="237">
        <v>0</v>
      </c>
      <c r="T286" s="238">
        <f>S286*H286</f>
        <v>0</v>
      </c>
      <c r="U286" s="39"/>
      <c r="V286" s="39"/>
      <c r="W286" s="39"/>
      <c r="X286" s="39"/>
      <c r="Y286" s="39"/>
      <c r="Z286" s="39"/>
      <c r="AA286" s="39"/>
      <c r="AB286" s="39"/>
      <c r="AC286" s="39"/>
      <c r="AD286" s="39"/>
      <c r="AE286" s="39"/>
      <c r="AR286" s="239" t="s">
        <v>271</v>
      </c>
      <c r="AT286" s="239" t="s">
        <v>266</v>
      </c>
      <c r="AU286" s="239" t="s">
        <v>85</v>
      </c>
      <c r="AY286" s="18" t="s">
        <v>264</v>
      </c>
      <c r="BE286" s="240">
        <f>IF(N286="základní",J286,0)</f>
        <v>0</v>
      </c>
      <c r="BF286" s="240">
        <f>IF(N286="snížená",J286,0)</f>
        <v>0</v>
      </c>
      <c r="BG286" s="240">
        <f>IF(N286="zákl. přenesená",J286,0)</f>
        <v>0</v>
      </c>
      <c r="BH286" s="240">
        <f>IF(N286="sníž. přenesená",J286,0)</f>
        <v>0</v>
      </c>
      <c r="BI286" s="240">
        <f>IF(N286="nulová",J286,0)</f>
        <v>0</v>
      </c>
      <c r="BJ286" s="18" t="s">
        <v>85</v>
      </c>
      <c r="BK286" s="240">
        <f>ROUND(I286*H286,2)</f>
        <v>0</v>
      </c>
      <c r="BL286" s="18" t="s">
        <v>271</v>
      </c>
      <c r="BM286" s="239" t="s">
        <v>2501</v>
      </c>
    </row>
    <row r="287" s="2" customFormat="1" ht="16.5" customHeight="1">
      <c r="A287" s="39"/>
      <c r="B287" s="40"/>
      <c r="C287" s="228" t="s">
        <v>515</v>
      </c>
      <c r="D287" s="228" t="s">
        <v>266</v>
      </c>
      <c r="E287" s="229" t="s">
        <v>2502</v>
      </c>
      <c r="F287" s="230" t="s">
        <v>2503</v>
      </c>
      <c r="G287" s="231" t="s">
        <v>318</v>
      </c>
      <c r="H287" s="232">
        <v>4.5</v>
      </c>
      <c r="I287" s="233"/>
      <c r="J287" s="234">
        <f>ROUND(I287*H287,2)</f>
        <v>0</v>
      </c>
      <c r="K287" s="230" t="s">
        <v>270</v>
      </c>
      <c r="L287" s="45"/>
      <c r="M287" s="235" t="s">
        <v>1</v>
      </c>
      <c r="N287" s="236" t="s">
        <v>42</v>
      </c>
      <c r="O287" s="92"/>
      <c r="P287" s="237">
        <f>O287*H287</f>
        <v>0</v>
      </c>
      <c r="Q287" s="237">
        <v>0.00792</v>
      </c>
      <c r="R287" s="237">
        <f>Q287*H287</f>
        <v>0.035639999999999998</v>
      </c>
      <c r="S287" s="237">
        <v>0</v>
      </c>
      <c r="T287" s="238">
        <f>S287*H287</f>
        <v>0</v>
      </c>
      <c r="U287" s="39"/>
      <c r="V287" s="39"/>
      <c r="W287" s="39"/>
      <c r="X287" s="39"/>
      <c r="Y287" s="39"/>
      <c r="Z287" s="39"/>
      <c r="AA287" s="39"/>
      <c r="AB287" s="39"/>
      <c r="AC287" s="39"/>
      <c r="AD287" s="39"/>
      <c r="AE287" s="39"/>
      <c r="AR287" s="239" t="s">
        <v>271</v>
      </c>
      <c r="AT287" s="239" t="s">
        <v>266</v>
      </c>
      <c r="AU287" s="239" t="s">
        <v>85</v>
      </c>
      <c r="AY287" s="18" t="s">
        <v>264</v>
      </c>
      <c r="BE287" s="240">
        <f>IF(N287="základní",J287,0)</f>
        <v>0</v>
      </c>
      <c r="BF287" s="240">
        <f>IF(N287="snížená",J287,0)</f>
        <v>0</v>
      </c>
      <c r="BG287" s="240">
        <f>IF(N287="zákl. přenesená",J287,0)</f>
        <v>0</v>
      </c>
      <c r="BH287" s="240">
        <f>IF(N287="sníž. přenesená",J287,0)</f>
        <v>0</v>
      </c>
      <c r="BI287" s="240">
        <f>IF(N287="nulová",J287,0)</f>
        <v>0</v>
      </c>
      <c r="BJ287" s="18" t="s">
        <v>85</v>
      </c>
      <c r="BK287" s="240">
        <f>ROUND(I287*H287,2)</f>
        <v>0</v>
      </c>
      <c r="BL287" s="18" t="s">
        <v>271</v>
      </c>
      <c r="BM287" s="239" t="s">
        <v>2504</v>
      </c>
    </row>
    <row r="288" s="2" customFormat="1" ht="16.5" customHeight="1">
      <c r="A288" s="39"/>
      <c r="B288" s="40"/>
      <c r="C288" s="228" t="s">
        <v>519</v>
      </c>
      <c r="D288" s="228" t="s">
        <v>266</v>
      </c>
      <c r="E288" s="229" t="s">
        <v>2505</v>
      </c>
      <c r="F288" s="230" t="s">
        <v>2506</v>
      </c>
      <c r="G288" s="231" t="s">
        <v>318</v>
      </c>
      <c r="H288" s="232">
        <v>4.5</v>
      </c>
      <c r="I288" s="233"/>
      <c r="J288" s="234">
        <f>ROUND(I288*H288,2)</f>
        <v>0</v>
      </c>
      <c r="K288" s="230" t="s">
        <v>270</v>
      </c>
      <c r="L288" s="45"/>
      <c r="M288" s="235" t="s">
        <v>1</v>
      </c>
      <c r="N288" s="236" t="s">
        <v>42</v>
      </c>
      <c r="O288" s="92"/>
      <c r="P288" s="237">
        <f>O288*H288</f>
        <v>0</v>
      </c>
      <c r="Q288" s="237">
        <v>0</v>
      </c>
      <c r="R288" s="237">
        <f>Q288*H288</f>
        <v>0</v>
      </c>
      <c r="S288" s="237">
        <v>0</v>
      </c>
      <c r="T288" s="238">
        <f>S288*H288</f>
        <v>0</v>
      </c>
      <c r="U288" s="39"/>
      <c r="V288" s="39"/>
      <c r="W288" s="39"/>
      <c r="X288" s="39"/>
      <c r="Y288" s="39"/>
      <c r="Z288" s="39"/>
      <c r="AA288" s="39"/>
      <c r="AB288" s="39"/>
      <c r="AC288" s="39"/>
      <c r="AD288" s="39"/>
      <c r="AE288" s="39"/>
      <c r="AR288" s="239" t="s">
        <v>271</v>
      </c>
      <c r="AT288" s="239" t="s">
        <v>266</v>
      </c>
      <c r="AU288" s="239" t="s">
        <v>85</v>
      </c>
      <c r="AY288" s="18" t="s">
        <v>264</v>
      </c>
      <c r="BE288" s="240">
        <f>IF(N288="základní",J288,0)</f>
        <v>0</v>
      </c>
      <c r="BF288" s="240">
        <f>IF(N288="snížená",J288,0)</f>
        <v>0</v>
      </c>
      <c r="BG288" s="240">
        <f>IF(N288="zákl. přenesená",J288,0)</f>
        <v>0</v>
      </c>
      <c r="BH288" s="240">
        <f>IF(N288="sníž. přenesená",J288,0)</f>
        <v>0</v>
      </c>
      <c r="BI288" s="240">
        <f>IF(N288="nulová",J288,0)</f>
        <v>0</v>
      </c>
      <c r="BJ288" s="18" t="s">
        <v>85</v>
      </c>
      <c r="BK288" s="240">
        <f>ROUND(I288*H288,2)</f>
        <v>0</v>
      </c>
      <c r="BL288" s="18" t="s">
        <v>271</v>
      </c>
      <c r="BM288" s="239" t="s">
        <v>2507</v>
      </c>
    </row>
    <row r="289" s="2" customFormat="1" ht="16.5" customHeight="1">
      <c r="A289" s="39"/>
      <c r="B289" s="40"/>
      <c r="C289" s="228" t="s">
        <v>523</v>
      </c>
      <c r="D289" s="228" t="s">
        <v>266</v>
      </c>
      <c r="E289" s="229" t="s">
        <v>533</v>
      </c>
      <c r="F289" s="230" t="s">
        <v>534</v>
      </c>
      <c r="G289" s="231" t="s">
        <v>318</v>
      </c>
      <c r="H289" s="232">
        <v>140.88</v>
      </c>
      <c r="I289" s="233"/>
      <c r="J289" s="234">
        <f>ROUND(I289*H289,2)</f>
        <v>0</v>
      </c>
      <c r="K289" s="230" t="s">
        <v>270</v>
      </c>
      <c r="L289" s="45"/>
      <c r="M289" s="235" t="s">
        <v>1</v>
      </c>
      <c r="N289" s="236" t="s">
        <v>42</v>
      </c>
      <c r="O289" s="92"/>
      <c r="P289" s="237">
        <f>O289*H289</f>
        <v>0</v>
      </c>
      <c r="Q289" s="237">
        <v>0.22797999999999999</v>
      </c>
      <c r="R289" s="237">
        <f>Q289*H289</f>
        <v>32.117822399999994</v>
      </c>
      <c r="S289" s="237">
        <v>0</v>
      </c>
      <c r="T289" s="238">
        <f>S289*H289</f>
        <v>0</v>
      </c>
      <c r="U289" s="39"/>
      <c r="V289" s="39"/>
      <c r="W289" s="39"/>
      <c r="X289" s="39"/>
      <c r="Y289" s="39"/>
      <c r="Z289" s="39"/>
      <c r="AA289" s="39"/>
      <c r="AB289" s="39"/>
      <c r="AC289" s="39"/>
      <c r="AD289" s="39"/>
      <c r="AE289" s="39"/>
      <c r="AR289" s="239" t="s">
        <v>271</v>
      </c>
      <c r="AT289" s="239" t="s">
        <v>266</v>
      </c>
      <c r="AU289" s="239" t="s">
        <v>85</v>
      </c>
      <c r="AY289" s="18" t="s">
        <v>264</v>
      </c>
      <c r="BE289" s="240">
        <f>IF(N289="základní",J289,0)</f>
        <v>0</v>
      </c>
      <c r="BF289" s="240">
        <f>IF(N289="snížená",J289,0)</f>
        <v>0</v>
      </c>
      <c r="BG289" s="240">
        <f>IF(N289="zákl. přenesená",J289,0)</f>
        <v>0</v>
      </c>
      <c r="BH289" s="240">
        <f>IF(N289="sníž. přenesená",J289,0)</f>
        <v>0</v>
      </c>
      <c r="BI289" s="240">
        <f>IF(N289="nulová",J289,0)</f>
        <v>0</v>
      </c>
      <c r="BJ289" s="18" t="s">
        <v>85</v>
      </c>
      <c r="BK289" s="240">
        <f>ROUND(I289*H289,2)</f>
        <v>0</v>
      </c>
      <c r="BL289" s="18" t="s">
        <v>271</v>
      </c>
      <c r="BM289" s="239" t="s">
        <v>535</v>
      </c>
    </row>
    <row r="290" s="13" customFormat="1">
      <c r="A290" s="13"/>
      <c r="B290" s="241"/>
      <c r="C290" s="242"/>
      <c r="D290" s="243" t="s">
        <v>273</v>
      </c>
      <c r="E290" s="244" t="s">
        <v>1</v>
      </c>
      <c r="F290" s="245" t="s">
        <v>2450</v>
      </c>
      <c r="G290" s="242"/>
      <c r="H290" s="246">
        <v>140.88</v>
      </c>
      <c r="I290" s="247"/>
      <c r="J290" s="242"/>
      <c r="K290" s="242"/>
      <c r="L290" s="248"/>
      <c r="M290" s="249"/>
      <c r="N290" s="250"/>
      <c r="O290" s="250"/>
      <c r="P290" s="250"/>
      <c r="Q290" s="250"/>
      <c r="R290" s="250"/>
      <c r="S290" s="250"/>
      <c r="T290" s="251"/>
      <c r="U290" s="13"/>
      <c r="V290" s="13"/>
      <c r="W290" s="13"/>
      <c r="X290" s="13"/>
      <c r="Y290" s="13"/>
      <c r="Z290" s="13"/>
      <c r="AA290" s="13"/>
      <c r="AB290" s="13"/>
      <c r="AC290" s="13"/>
      <c r="AD290" s="13"/>
      <c r="AE290" s="13"/>
      <c r="AT290" s="252" t="s">
        <v>273</v>
      </c>
      <c r="AU290" s="252" t="s">
        <v>85</v>
      </c>
      <c r="AV290" s="13" t="s">
        <v>85</v>
      </c>
      <c r="AW290" s="13" t="s">
        <v>32</v>
      </c>
      <c r="AX290" s="13" t="s">
        <v>76</v>
      </c>
      <c r="AY290" s="252" t="s">
        <v>264</v>
      </c>
    </row>
    <row r="291" s="14" customFormat="1">
      <c r="A291" s="14"/>
      <c r="B291" s="253"/>
      <c r="C291" s="254"/>
      <c r="D291" s="243" t="s">
        <v>273</v>
      </c>
      <c r="E291" s="255" t="s">
        <v>1</v>
      </c>
      <c r="F291" s="256" t="s">
        <v>275</v>
      </c>
      <c r="G291" s="254"/>
      <c r="H291" s="257">
        <v>140.88</v>
      </c>
      <c r="I291" s="258"/>
      <c r="J291" s="254"/>
      <c r="K291" s="254"/>
      <c r="L291" s="259"/>
      <c r="M291" s="260"/>
      <c r="N291" s="261"/>
      <c r="O291" s="261"/>
      <c r="P291" s="261"/>
      <c r="Q291" s="261"/>
      <c r="R291" s="261"/>
      <c r="S291" s="261"/>
      <c r="T291" s="262"/>
      <c r="U291" s="14"/>
      <c r="V291" s="14"/>
      <c r="W291" s="14"/>
      <c r="X291" s="14"/>
      <c r="Y291" s="14"/>
      <c r="Z291" s="14"/>
      <c r="AA291" s="14"/>
      <c r="AB291" s="14"/>
      <c r="AC291" s="14"/>
      <c r="AD291" s="14"/>
      <c r="AE291" s="14"/>
      <c r="AT291" s="263" t="s">
        <v>273</v>
      </c>
      <c r="AU291" s="263" t="s">
        <v>85</v>
      </c>
      <c r="AV291" s="14" t="s">
        <v>271</v>
      </c>
      <c r="AW291" s="14" t="s">
        <v>32</v>
      </c>
      <c r="AX291" s="14" t="s">
        <v>83</v>
      </c>
      <c r="AY291" s="263" t="s">
        <v>264</v>
      </c>
    </row>
    <row r="292" s="12" customFormat="1" ht="22.8" customHeight="1">
      <c r="A292" s="12"/>
      <c r="B292" s="212"/>
      <c r="C292" s="213"/>
      <c r="D292" s="214" t="s">
        <v>75</v>
      </c>
      <c r="E292" s="226" t="s">
        <v>290</v>
      </c>
      <c r="F292" s="226" t="s">
        <v>537</v>
      </c>
      <c r="G292" s="213"/>
      <c r="H292" s="213"/>
      <c r="I292" s="216"/>
      <c r="J292" s="227">
        <f>BK292</f>
        <v>0</v>
      </c>
      <c r="K292" s="213"/>
      <c r="L292" s="218"/>
      <c r="M292" s="219"/>
      <c r="N292" s="220"/>
      <c r="O292" s="220"/>
      <c r="P292" s="221">
        <f>SUM(P293:P303)</f>
        <v>0</v>
      </c>
      <c r="Q292" s="220"/>
      <c r="R292" s="221">
        <f>SUM(R293:R303)</f>
        <v>3.7925000000000004</v>
      </c>
      <c r="S292" s="220"/>
      <c r="T292" s="222">
        <f>SUM(T293:T303)</f>
        <v>0</v>
      </c>
      <c r="U292" s="12"/>
      <c r="V292" s="12"/>
      <c r="W292" s="12"/>
      <c r="X292" s="12"/>
      <c r="Y292" s="12"/>
      <c r="Z292" s="12"/>
      <c r="AA292" s="12"/>
      <c r="AB292" s="12"/>
      <c r="AC292" s="12"/>
      <c r="AD292" s="12"/>
      <c r="AE292" s="12"/>
      <c r="AR292" s="223" t="s">
        <v>83</v>
      </c>
      <c r="AT292" s="224" t="s">
        <v>75</v>
      </c>
      <c r="AU292" s="224" t="s">
        <v>83</v>
      </c>
      <c r="AY292" s="223" t="s">
        <v>264</v>
      </c>
      <c r="BK292" s="225">
        <f>SUM(BK293:BK303)</f>
        <v>0</v>
      </c>
    </row>
    <row r="293" s="2" customFormat="1" ht="16.5" customHeight="1">
      <c r="A293" s="39"/>
      <c r="B293" s="40"/>
      <c r="C293" s="228" t="s">
        <v>527</v>
      </c>
      <c r="D293" s="228" t="s">
        <v>266</v>
      </c>
      <c r="E293" s="229" t="s">
        <v>539</v>
      </c>
      <c r="F293" s="230" t="s">
        <v>540</v>
      </c>
      <c r="G293" s="231" t="s">
        <v>318</v>
      </c>
      <c r="H293" s="232">
        <v>14.800000000000001</v>
      </c>
      <c r="I293" s="233"/>
      <c r="J293" s="234">
        <f>ROUND(I293*H293,2)</f>
        <v>0</v>
      </c>
      <c r="K293" s="230" t="s">
        <v>270</v>
      </c>
      <c r="L293" s="45"/>
      <c r="M293" s="235" t="s">
        <v>1</v>
      </c>
      <c r="N293" s="236" t="s">
        <v>42</v>
      </c>
      <c r="O293" s="92"/>
      <c r="P293" s="237">
        <f>O293*H293</f>
        <v>0</v>
      </c>
      <c r="Q293" s="237">
        <v>0</v>
      </c>
      <c r="R293" s="237">
        <f>Q293*H293</f>
        <v>0</v>
      </c>
      <c r="S293" s="237">
        <v>0</v>
      </c>
      <c r="T293" s="238">
        <f>S293*H293</f>
        <v>0</v>
      </c>
      <c r="U293" s="39"/>
      <c r="V293" s="39"/>
      <c r="W293" s="39"/>
      <c r="X293" s="39"/>
      <c r="Y293" s="39"/>
      <c r="Z293" s="39"/>
      <c r="AA293" s="39"/>
      <c r="AB293" s="39"/>
      <c r="AC293" s="39"/>
      <c r="AD293" s="39"/>
      <c r="AE293" s="39"/>
      <c r="AR293" s="239" t="s">
        <v>271</v>
      </c>
      <c r="AT293" s="239" t="s">
        <v>266</v>
      </c>
      <c r="AU293" s="239" t="s">
        <v>85</v>
      </c>
      <c r="AY293" s="18" t="s">
        <v>264</v>
      </c>
      <c r="BE293" s="240">
        <f>IF(N293="základní",J293,0)</f>
        <v>0</v>
      </c>
      <c r="BF293" s="240">
        <f>IF(N293="snížená",J293,0)</f>
        <v>0</v>
      </c>
      <c r="BG293" s="240">
        <f>IF(N293="zákl. přenesená",J293,0)</f>
        <v>0</v>
      </c>
      <c r="BH293" s="240">
        <f>IF(N293="sníž. přenesená",J293,0)</f>
        <v>0</v>
      </c>
      <c r="BI293" s="240">
        <f>IF(N293="nulová",J293,0)</f>
        <v>0</v>
      </c>
      <c r="BJ293" s="18" t="s">
        <v>85</v>
      </c>
      <c r="BK293" s="240">
        <f>ROUND(I293*H293,2)</f>
        <v>0</v>
      </c>
      <c r="BL293" s="18" t="s">
        <v>271</v>
      </c>
      <c r="BM293" s="239" t="s">
        <v>541</v>
      </c>
    </row>
    <row r="294" s="13" customFormat="1">
      <c r="A294" s="13"/>
      <c r="B294" s="241"/>
      <c r="C294" s="242"/>
      <c r="D294" s="243" t="s">
        <v>273</v>
      </c>
      <c r="E294" s="244" t="s">
        <v>1</v>
      </c>
      <c r="F294" s="245" t="s">
        <v>2447</v>
      </c>
      <c r="G294" s="242"/>
      <c r="H294" s="246">
        <v>14.800000000000001</v>
      </c>
      <c r="I294" s="247"/>
      <c r="J294" s="242"/>
      <c r="K294" s="242"/>
      <c r="L294" s="248"/>
      <c r="M294" s="249"/>
      <c r="N294" s="250"/>
      <c r="O294" s="250"/>
      <c r="P294" s="250"/>
      <c r="Q294" s="250"/>
      <c r="R294" s="250"/>
      <c r="S294" s="250"/>
      <c r="T294" s="251"/>
      <c r="U294" s="13"/>
      <c r="V294" s="13"/>
      <c r="W294" s="13"/>
      <c r="X294" s="13"/>
      <c r="Y294" s="13"/>
      <c r="Z294" s="13"/>
      <c r="AA294" s="13"/>
      <c r="AB294" s="13"/>
      <c r="AC294" s="13"/>
      <c r="AD294" s="13"/>
      <c r="AE294" s="13"/>
      <c r="AT294" s="252" t="s">
        <v>273</v>
      </c>
      <c r="AU294" s="252" t="s">
        <v>85</v>
      </c>
      <c r="AV294" s="13" t="s">
        <v>85</v>
      </c>
      <c r="AW294" s="13" t="s">
        <v>32</v>
      </c>
      <c r="AX294" s="13" t="s">
        <v>76</v>
      </c>
      <c r="AY294" s="252" t="s">
        <v>264</v>
      </c>
    </row>
    <row r="295" s="14" customFormat="1">
      <c r="A295" s="14"/>
      <c r="B295" s="253"/>
      <c r="C295" s="254"/>
      <c r="D295" s="243" t="s">
        <v>273</v>
      </c>
      <c r="E295" s="255" t="s">
        <v>1</v>
      </c>
      <c r="F295" s="256" t="s">
        <v>275</v>
      </c>
      <c r="G295" s="254"/>
      <c r="H295" s="257">
        <v>14.800000000000001</v>
      </c>
      <c r="I295" s="258"/>
      <c r="J295" s="254"/>
      <c r="K295" s="254"/>
      <c r="L295" s="259"/>
      <c r="M295" s="260"/>
      <c r="N295" s="261"/>
      <c r="O295" s="261"/>
      <c r="P295" s="261"/>
      <c r="Q295" s="261"/>
      <c r="R295" s="261"/>
      <c r="S295" s="261"/>
      <c r="T295" s="262"/>
      <c r="U295" s="14"/>
      <c r="V295" s="14"/>
      <c r="W295" s="14"/>
      <c r="X295" s="14"/>
      <c r="Y295" s="14"/>
      <c r="Z295" s="14"/>
      <c r="AA295" s="14"/>
      <c r="AB295" s="14"/>
      <c r="AC295" s="14"/>
      <c r="AD295" s="14"/>
      <c r="AE295" s="14"/>
      <c r="AT295" s="263" t="s">
        <v>273</v>
      </c>
      <c r="AU295" s="263" t="s">
        <v>85</v>
      </c>
      <c r="AV295" s="14" t="s">
        <v>271</v>
      </c>
      <c r="AW295" s="14" t="s">
        <v>32</v>
      </c>
      <c r="AX295" s="14" t="s">
        <v>83</v>
      </c>
      <c r="AY295" s="263" t="s">
        <v>264</v>
      </c>
    </row>
    <row r="296" s="2" customFormat="1" ht="16.5" customHeight="1">
      <c r="A296" s="39"/>
      <c r="B296" s="40"/>
      <c r="C296" s="228" t="s">
        <v>532</v>
      </c>
      <c r="D296" s="228" t="s">
        <v>266</v>
      </c>
      <c r="E296" s="229" t="s">
        <v>543</v>
      </c>
      <c r="F296" s="230" t="s">
        <v>544</v>
      </c>
      <c r="G296" s="231" t="s">
        <v>318</v>
      </c>
      <c r="H296" s="232">
        <v>14.800000000000001</v>
      </c>
      <c r="I296" s="233"/>
      <c r="J296" s="234">
        <f>ROUND(I296*H296,2)</f>
        <v>0</v>
      </c>
      <c r="K296" s="230" t="s">
        <v>270</v>
      </c>
      <c r="L296" s="45"/>
      <c r="M296" s="235" t="s">
        <v>1</v>
      </c>
      <c r="N296" s="236" t="s">
        <v>42</v>
      </c>
      <c r="O296" s="92"/>
      <c r="P296" s="237">
        <f>O296*H296</f>
        <v>0</v>
      </c>
      <c r="Q296" s="237">
        <v>0</v>
      </c>
      <c r="R296" s="237">
        <f>Q296*H296</f>
        <v>0</v>
      </c>
      <c r="S296" s="237">
        <v>0</v>
      </c>
      <c r="T296" s="238">
        <f>S296*H296</f>
        <v>0</v>
      </c>
      <c r="U296" s="39"/>
      <c r="V296" s="39"/>
      <c r="W296" s="39"/>
      <c r="X296" s="39"/>
      <c r="Y296" s="39"/>
      <c r="Z296" s="39"/>
      <c r="AA296" s="39"/>
      <c r="AB296" s="39"/>
      <c r="AC296" s="39"/>
      <c r="AD296" s="39"/>
      <c r="AE296" s="39"/>
      <c r="AR296" s="239" t="s">
        <v>271</v>
      </c>
      <c r="AT296" s="239" t="s">
        <v>266</v>
      </c>
      <c r="AU296" s="239" t="s">
        <v>85</v>
      </c>
      <c r="AY296" s="18" t="s">
        <v>264</v>
      </c>
      <c r="BE296" s="240">
        <f>IF(N296="základní",J296,0)</f>
        <v>0</v>
      </c>
      <c r="BF296" s="240">
        <f>IF(N296="snížená",J296,0)</f>
        <v>0</v>
      </c>
      <c r="BG296" s="240">
        <f>IF(N296="zákl. přenesená",J296,0)</f>
        <v>0</v>
      </c>
      <c r="BH296" s="240">
        <f>IF(N296="sníž. přenesená",J296,0)</f>
        <v>0</v>
      </c>
      <c r="BI296" s="240">
        <f>IF(N296="nulová",J296,0)</f>
        <v>0</v>
      </c>
      <c r="BJ296" s="18" t="s">
        <v>85</v>
      </c>
      <c r="BK296" s="240">
        <f>ROUND(I296*H296,2)</f>
        <v>0</v>
      </c>
      <c r="BL296" s="18" t="s">
        <v>271</v>
      </c>
      <c r="BM296" s="239" t="s">
        <v>545</v>
      </c>
    </row>
    <row r="297" s="13" customFormat="1">
      <c r="A297" s="13"/>
      <c r="B297" s="241"/>
      <c r="C297" s="242"/>
      <c r="D297" s="243" t="s">
        <v>273</v>
      </c>
      <c r="E297" s="244" t="s">
        <v>1</v>
      </c>
      <c r="F297" s="245" t="s">
        <v>2447</v>
      </c>
      <c r="G297" s="242"/>
      <c r="H297" s="246">
        <v>14.800000000000001</v>
      </c>
      <c r="I297" s="247"/>
      <c r="J297" s="242"/>
      <c r="K297" s="242"/>
      <c r="L297" s="248"/>
      <c r="M297" s="249"/>
      <c r="N297" s="250"/>
      <c r="O297" s="250"/>
      <c r="P297" s="250"/>
      <c r="Q297" s="250"/>
      <c r="R297" s="250"/>
      <c r="S297" s="250"/>
      <c r="T297" s="251"/>
      <c r="U297" s="13"/>
      <c r="V297" s="13"/>
      <c r="W297" s="13"/>
      <c r="X297" s="13"/>
      <c r="Y297" s="13"/>
      <c r="Z297" s="13"/>
      <c r="AA297" s="13"/>
      <c r="AB297" s="13"/>
      <c r="AC297" s="13"/>
      <c r="AD297" s="13"/>
      <c r="AE297" s="13"/>
      <c r="AT297" s="252" t="s">
        <v>273</v>
      </c>
      <c r="AU297" s="252" t="s">
        <v>85</v>
      </c>
      <c r="AV297" s="13" t="s">
        <v>85</v>
      </c>
      <c r="AW297" s="13" t="s">
        <v>32</v>
      </c>
      <c r="AX297" s="13" t="s">
        <v>76</v>
      </c>
      <c r="AY297" s="252" t="s">
        <v>264</v>
      </c>
    </row>
    <row r="298" s="14" customFormat="1">
      <c r="A298" s="14"/>
      <c r="B298" s="253"/>
      <c r="C298" s="254"/>
      <c r="D298" s="243" t="s">
        <v>273</v>
      </c>
      <c r="E298" s="255" t="s">
        <v>1</v>
      </c>
      <c r="F298" s="256" t="s">
        <v>275</v>
      </c>
      <c r="G298" s="254"/>
      <c r="H298" s="257">
        <v>14.800000000000001</v>
      </c>
      <c r="I298" s="258"/>
      <c r="J298" s="254"/>
      <c r="K298" s="254"/>
      <c r="L298" s="259"/>
      <c r="M298" s="260"/>
      <c r="N298" s="261"/>
      <c r="O298" s="261"/>
      <c r="P298" s="261"/>
      <c r="Q298" s="261"/>
      <c r="R298" s="261"/>
      <c r="S298" s="261"/>
      <c r="T298" s="262"/>
      <c r="U298" s="14"/>
      <c r="V298" s="14"/>
      <c r="W298" s="14"/>
      <c r="X298" s="14"/>
      <c r="Y298" s="14"/>
      <c r="Z298" s="14"/>
      <c r="AA298" s="14"/>
      <c r="AB298" s="14"/>
      <c r="AC298" s="14"/>
      <c r="AD298" s="14"/>
      <c r="AE298" s="14"/>
      <c r="AT298" s="263" t="s">
        <v>273</v>
      </c>
      <c r="AU298" s="263" t="s">
        <v>85</v>
      </c>
      <c r="AV298" s="14" t="s">
        <v>271</v>
      </c>
      <c r="AW298" s="14" t="s">
        <v>32</v>
      </c>
      <c r="AX298" s="14" t="s">
        <v>83</v>
      </c>
      <c r="AY298" s="263" t="s">
        <v>264</v>
      </c>
    </row>
    <row r="299" s="2" customFormat="1" ht="21.75" customHeight="1">
      <c r="A299" s="39"/>
      <c r="B299" s="40"/>
      <c r="C299" s="228" t="s">
        <v>538</v>
      </c>
      <c r="D299" s="228" t="s">
        <v>266</v>
      </c>
      <c r="E299" s="229" t="s">
        <v>547</v>
      </c>
      <c r="F299" s="230" t="s">
        <v>548</v>
      </c>
      <c r="G299" s="231" t="s">
        <v>318</v>
      </c>
      <c r="H299" s="232">
        <v>14.800000000000001</v>
      </c>
      <c r="I299" s="233"/>
      <c r="J299" s="234">
        <f>ROUND(I299*H299,2)</f>
        <v>0</v>
      </c>
      <c r="K299" s="230" t="s">
        <v>270</v>
      </c>
      <c r="L299" s="45"/>
      <c r="M299" s="235" t="s">
        <v>1</v>
      </c>
      <c r="N299" s="236" t="s">
        <v>42</v>
      </c>
      <c r="O299" s="92"/>
      <c r="P299" s="237">
        <f>O299*H299</f>
        <v>0</v>
      </c>
      <c r="Q299" s="237">
        <v>0.10100000000000001</v>
      </c>
      <c r="R299" s="237">
        <f>Q299*H299</f>
        <v>1.4948000000000001</v>
      </c>
      <c r="S299" s="237">
        <v>0</v>
      </c>
      <c r="T299" s="238">
        <f>S299*H299</f>
        <v>0</v>
      </c>
      <c r="U299" s="39"/>
      <c r="V299" s="39"/>
      <c r="W299" s="39"/>
      <c r="X299" s="39"/>
      <c r="Y299" s="39"/>
      <c r="Z299" s="39"/>
      <c r="AA299" s="39"/>
      <c r="AB299" s="39"/>
      <c r="AC299" s="39"/>
      <c r="AD299" s="39"/>
      <c r="AE299" s="39"/>
      <c r="AR299" s="239" t="s">
        <v>271</v>
      </c>
      <c r="AT299" s="239" t="s">
        <v>266</v>
      </c>
      <c r="AU299" s="239" t="s">
        <v>85</v>
      </c>
      <c r="AY299" s="18" t="s">
        <v>264</v>
      </c>
      <c r="BE299" s="240">
        <f>IF(N299="základní",J299,0)</f>
        <v>0</v>
      </c>
      <c r="BF299" s="240">
        <f>IF(N299="snížená",J299,0)</f>
        <v>0</v>
      </c>
      <c r="BG299" s="240">
        <f>IF(N299="zákl. přenesená",J299,0)</f>
        <v>0</v>
      </c>
      <c r="BH299" s="240">
        <f>IF(N299="sníž. přenesená",J299,0)</f>
        <v>0</v>
      </c>
      <c r="BI299" s="240">
        <f>IF(N299="nulová",J299,0)</f>
        <v>0</v>
      </c>
      <c r="BJ299" s="18" t="s">
        <v>85</v>
      </c>
      <c r="BK299" s="240">
        <f>ROUND(I299*H299,2)</f>
        <v>0</v>
      </c>
      <c r="BL299" s="18" t="s">
        <v>271</v>
      </c>
      <c r="BM299" s="239" t="s">
        <v>549</v>
      </c>
    </row>
    <row r="300" s="13" customFormat="1">
      <c r="A300" s="13"/>
      <c r="B300" s="241"/>
      <c r="C300" s="242"/>
      <c r="D300" s="243" t="s">
        <v>273</v>
      </c>
      <c r="E300" s="244" t="s">
        <v>1</v>
      </c>
      <c r="F300" s="245" t="s">
        <v>2447</v>
      </c>
      <c r="G300" s="242"/>
      <c r="H300" s="246">
        <v>14.800000000000001</v>
      </c>
      <c r="I300" s="247"/>
      <c r="J300" s="242"/>
      <c r="K300" s="242"/>
      <c r="L300" s="248"/>
      <c r="M300" s="249"/>
      <c r="N300" s="250"/>
      <c r="O300" s="250"/>
      <c r="P300" s="250"/>
      <c r="Q300" s="250"/>
      <c r="R300" s="250"/>
      <c r="S300" s="250"/>
      <c r="T300" s="251"/>
      <c r="U300" s="13"/>
      <c r="V300" s="13"/>
      <c r="W300" s="13"/>
      <c r="X300" s="13"/>
      <c r="Y300" s="13"/>
      <c r="Z300" s="13"/>
      <c r="AA300" s="13"/>
      <c r="AB300" s="13"/>
      <c r="AC300" s="13"/>
      <c r="AD300" s="13"/>
      <c r="AE300" s="13"/>
      <c r="AT300" s="252" t="s">
        <v>273</v>
      </c>
      <c r="AU300" s="252" t="s">
        <v>85</v>
      </c>
      <c r="AV300" s="13" t="s">
        <v>85</v>
      </c>
      <c r="AW300" s="13" t="s">
        <v>32</v>
      </c>
      <c r="AX300" s="13" t="s">
        <v>76</v>
      </c>
      <c r="AY300" s="252" t="s">
        <v>264</v>
      </c>
    </row>
    <row r="301" s="14" customFormat="1">
      <c r="A301" s="14"/>
      <c r="B301" s="253"/>
      <c r="C301" s="254"/>
      <c r="D301" s="243" t="s">
        <v>273</v>
      </c>
      <c r="E301" s="255" t="s">
        <v>1</v>
      </c>
      <c r="F301" s="256" t="s">
        <v>275</v>
      </c>
      <c r="G301" s="254"/>
      <c r="H301" s="257">
        <v>14.800000000000001</v>
      </c>
      <c r="I301" s="258"/>
      <c r="J301" s="254"/>
      <c r="K301" s="254"/>
      <c r="L301" s="259"/>
      <c r="M301" s="260"/>
      <c r="N301" s="261"/>
      <c r="O301" s="261"/>
      <c r="P301" s="261"/>
      <c r="Q301" s="261"/>
      <c r="R301" s="261"/>
      <c r="S301" s="261"/>
      <c r="T301" s="262"/>
      <c r="U301" s="14"/>
      <c r="V301" s="14"/>
      <c r="W301" s="14"/>
      <c r="X301" s="14"/>
      <c r="Y301" s="14"/>
      <c r="Z301" s="14"/>
      <c r="AA301" s="14"/>
      <c r="AB301" s="14"/>
      <c r="AC301" s="14"/>
      <c r="AD301" s="14"/>
      <c r="AE301" s="14"/>
      <c r="AT301" s="263" t="s">
        <v>273</v>
      </c>
      <c r="AU301" s="263" t="s">
        <v>85</v>
      </c>
      <c r="AV301" s="14" t="s">
        <v>271</v>
      </c>
      <c r="AW301" s="14" t="s">
        <v>32</v>
      </c>
      <c r="AX301" s="14" t="s">
        <v>83</v>
      </c>
      <c r="AY301" s="263" t="s">
        <v>264</v>
      </c>
    </row>
    <row r="302" s="2" customFormat="1" ht="16.5" customHeight="1">
      <c r="A302" s="39"/>
      <c r="B302" s="40"/>
      <c r="C302" s="274" t="s">
        <v>542</v>
      </c>
      <c r="D302" s="274" t="s">
        <v>310</v>
      </c>
      <c r="E302" s="275" t="s">
        <v>551</v>
      </c>
      <c r="F302" s="276" t="s">
        <v>552</v>
      </c>
      <c r="G302" s="277" t="s">
        <v>318</v>
      </c>
      <c r="H302" s="278">
        <v>17.02</v>
      </c>
      <c r="I302" s="279"/>
      <c r="J302" s="280">
        <f>ROUND(I302*H302,2)</f>
        <v>0</v>
      </c>
      <c r="K302" s="276" t="s">
        <v>298</v>
      </c>
      <c r="L302" s="281"/>
      <c r="M302" s="282" t="s">
        <v>1</v>
      </c>
      <c r="N302" s="283" t="s">
        <v>42</v>
      </c>
      <c r="O302" s="92"/>
      <c r="P302" s="237">
        <f>O302*H302</f>
        <v>0</v>
      </c>
      <c r="Q302" s="237">
        <v>0.13500000000000001</v>
      </c>
      <c r="R302" s="237">
        <f>Q302*H302</f>
        <v>2.2977000000000003</v>
      </c>
      <c r="S302" s="237">
        <v>0</v>
      </c>
      <c r="T302" s="238">
        <f>S302*H302</f>
        <v>0</v>
      </c>
      <c r="U302" s="39"/>
      <c r="V302" s="39"/>
      <c r="W302" s="39"/>
      <c r="X302" s="39"/>
      <c r="Y302" s="39"/>
      <c r="Z302" s="39"/>
      <c r="AA302" s="39"/>
      <c r="AB302" s="39"/>
      <c r="AC302" s="39"/>
      <c r="AD302" s="39"/>
      <c r="AE302" s="39"/>
      <c r="AR302" s="239" t="s">
        <v>304</v>
      </c>
      <c r="AT302" s="239" t="s">
        <v>310</v>
      </c>
      <c r="AU302" s="239" t="s">
        <v>85</v>
      </c>
      <c r="AY302" s="18" t="s">
        <v>264</v>
      </c>
      <c r="BE302" s="240">
        <f>IF(N302="základní",J302,0)</f>
        <v>0</v>
      </c>
      <c r="BF302" s="240">
        <f>IF(N302="snížená",J302,0)</f>
        <v>0</v>
      </c>
      <c r="BG302" s="240">
        <f>IF(N302="zákl. přenesená",J302,0)</f>
        <v>0</v>
      </c>
      <c r="BH302" s="240">
        <f>IF(N302="sníž. přenesená",J302,0)</f>
        <v>0</v>
      </c>
      <c r="BI302" s="240">
        <f>IF(N302="nulová",J302,0)</f>
        <v>0</v>
      </c>
      <c r="BJ302" s="18" t="s">
        <v>85</v>
      </c>
      <c r="BK302" s="240">
        <f>ROUND(I302*H302,2)</f>
        <v>0</v>
      </c>
      <c r="BL302" s="18" t="s">
        <v>271</v>
      </c>
      <c r="BM302" s="239" t="s">
        <v>553</v>
      </c>
    </row>
    <row r="303" s="13" customFormat="1">
      <c r="A303" s="13"/>
      <c r="B303" s="241"/>
      <c r="C303" s="242"/>
      <c r="D303" s="243" t="s">
        <v>273</v>
      </c>
      <c r="E303" s="242"/>
      <c r="F303" s="245" t="s">
        <v>2508</v>
      </c>
      <c r="G303" s="242"/>
      <c r="H303" s="246">
        <v>17.02</v>
      </c>
      <c r="I303" s="247"/>
      <c r="J303" s="242"/>
      <c r="K303" s="242"/>
      <c r="L303" s="248"/>
      <c r="M303" s="249"/>
      <c r="N303" s="250"/>
      <c r="O303" s="250"/>
      <c r="P303" s="250"/>
      <c r="Q303" s="250"/>
      <c r="R303" s="250"/>
      <c r="S303" s="250"/>
      <c r="T303" s="251"/>
      <c r="U303" s="13"/>
      <c r="V303" s="13"/>
      <c r="W303" s="13"/>
      <c r="X303" s="13"/>
      <c r="Y303" s="13"/>
      <c r="Z303" s="13"/>
      <c r="AA303" s="13"/>
      <c r="AB303" s="13"/>
      <c r="AC303" s="13"/>
      <c r="AD303" s="13"/>
      <c r="AE303" s="13"/>
      <c r="AT303" s="252" t="s">
        <v>273</v>
      </c>
      <c r="AU303" s="252" t="s">
        <v>85</v>
      </c>
      <c r="AV303" s="13" t="s">
        <v>85</v>
      </c>
      <c r="AW303" s="13" t="s">
        <v>4</v>
      </c>
      <c r="AX303" s="13" t="s">
        <v>83</v>
      </c>
      <c r="AY303" s="252" t="s">
        <v>264</v>
      </c>
    </row>
    <row r="304" s="12" customFormat="1" ht="22.8" customHeight="1">
      <c r="A304" s="12"/>
      <c r="B304" s="212"/>
      <c r="C304" s="213"/>
      <c r="D304" s="214" t="s">
        <v>75</v>
      </c>
      <c r="E304" s="226" t="s">
        <v>295</v>
      </c>
      <c r="F304" s="226" t="s">
        <v>555</v>
      </c>
      <c r="G304" s="213"/>
      <c r="H304" s="213"/>
      <c r="I304" s="216"/>
      <c r="J304" s="227">
        <f>BK304</f>
        <v>0</v>
      </c>
      <c r="K304" s="213"/>
      <c r="L304" s="218"/>
      <c r="M304" s="219"/>
      <c r="N304" s="220"/>
      <c r="O304" s="220"/>
      <c r="P304" s="221">
        <f>SUM(P305:P411)</f>
        <v>0</v>
      </c>
      <c r="Q304" s="220"/>
      <c r="R304" s="221">
        <f>SUM(R305:R411)</f>
        <v>115.47997284</v>
      </c>
      <c r="S304" s="220"/>
      <c r="T304" s="222">
        <f>SUM(T305:T411)</f>
        <v>0.00047900000000000004</v>
      </c>
      <c r="U304" s="12"/>
      <c r="V304" s="12"/>
      <c r="W304" s="12"/>
      <c r="X304" s="12"/>
      <c r="Y304" s="12"/>
      <c r="Z304" s="12"/>
      <c r="AA304" s="12"/>
      <c r="AB304" s="12"/>
      <c r="AC304" s="12"/>
      <c r="AD304" s="12"/>
      <c r="AE304" s="12"/>
      <c r="AR304" s="223" t="s">
        <v>83</v>
      </c>
      <c r="AT304" s="224" t="s">
        <v>75</v>
      </c>
      <c r="AU304" s="224" t="s">
        <v>83</v>
      </c>
      <c r="AY304" s="223" t="s">
        <v>264</v>
      </c>
      <c r="BK304" s="225">
        <f>SUM(BK305:BK411)</f>
        <v>0</v>
      </c>
    </row>
    <row r="305" s="2" customFormat="1" ht="16.5" customHeight="1">
      <c r="A305" s="39"/>
      <c r="B305" s="40"/>
      <c r="C305" s="228" t="s">
        <v>546</v>
      </c>
      <c r="D305" s="228" t="s">
        <v>266</v>
      </c>
      <c r="E305" s="229" t="s">
        <v>557</v>
      </c>
      <c r="F305" s="230" t="s">
        <v>558</v>
      </c>
      <c r="G305" s="231" t="s">
        <v>318</v>
      </c>
      <c r="H305" s="232">
        <v>4.4000000000000004</v>
      </c>
      <c r="I305" s="233"/>
      <c r="J305" s="234">
        <f>ROUND(I305*H305,2)</f>
        <v>0</v>
      </c>
      <c r="K305" s="230" t="s">
        <v>270</v>
      </c>
      <c r="L305" s="45"/>
      <c r="M305" s="235" t="s">
        <v>1</v>
      </c>
      <c r="N305" s="236" t="s">
        <v>42</v>
      </c>
      <c r="O305" s="92"/>
      <c r="P305" s="237">
        <f>O305*H305</f>
        <v>0</v>
      </c>
      <c r="Q305" s="237">
        <v>0.0064999999999999997</v>
      </c>
      <c r="R305" s="237">
        <f>Q305*H305</f>
        <v>0.0286</v>
      </c>
      <c r="S305" s="237">
        <v>0</v>
      </c>
      <c r="T305" s="238">
        <f>S305*H305</f>
        <v>0</v>
      </c>
      <c r="U305" s="39"/>
      <c r="V305" s="39"/>
      <c r="W305" s="39"/>
      <c r="X305" s="39"/>
      <c r="Y305" s="39"/>
      <c r="Z305" s="39"/>
      <c r="AA305" s="39"/>
      <c r="AB305" s="39"/>
      <c r="AC305" s="39"/>
      <c r="AD305" s="39"/>
      <c r="AE305" s="39"/>
      <c r="AR305" s="239" t="s">
        <v>271</v>
      </c>
      <c r="AT305" s="239" t="s">
        <v>266</v>
      </c>
      <c r="AU305" s="239" t="s">
        <v>85</v>
      </c>
      <c r="AY305" s="18" t="s">
        <v>264</v>
      </c>
      <c r="BE305" s="240">
        <f>IF(N305="základní",J305,0)</f>
        <v>0</v>
      </c>
      <c r="BF305" s="240">
        <f>IF(N305="snížená",J305,0)</f>
        <v>0</v>
      </c>
      <c r="BG305" s="240">
        <f>IF(N305="zákl. přenesená",J305,0)</f>
        <v>0</v>
      </c>
      <c r="BH305" s="240">
        <f>IF(N305="sníž. přenesená",J305,0)</f>
        <v>0</v>
      </c>
      <c r="BI305" s="240">
        <f>IF(N305="nulová",J305,0)</f>
        <v>0</v>
      </c>
      <c r="BJ305" s="18" t="s">
        <v>85</v>
      </c>
      <c r="BK305" s="240">
        <f>ROUND(I305*H305,2)</f>
        <v>0</v>
      </c>
      <c r="BL305" s="18" t="s">
        <v>271</v>
      </c>
      <c r="BM305" s="239" t="s">
        <v>559</v>
      </c>
    </row>
    <row r="306" s="2" customFormat="1" ht="16.5" customHeight="1">
      <c r="A306" s="39"/>
      <c r="B306" s="40"/>
      <c r="C306" s="228" t="s">
        <v>550</v>
      </c>
      <c r="D306" s="228" t="s">
        <v>266</v>
      </c>
      <c r="E306" s="229" t="s">
        <v>2509</v>
      </c>
      <c r="F306" s="230" t="s">
        <v>2510</v>
      </c>
      <c r="G306" s="231" t="s">
        <v>318</v>
      </c>
      <c r="H306" s="232">
        <v>10.663</v>
      </c>
      <c r="I306" s="233"/>
      <c r="J306" s="234">
        <f>ROUND(I306*H306,2)</f>
        <v>0</v>
      </c>
      <c r="K306" s="230" t="s">
        <v>270</v>
      </c>
      <c r="L306" s="45"/>
      <c r="M306" s="235" t="s">
        <v>1</v>
      </c>
      <c r="N306" s="236" t="s">
        <v>42</v>
      </c>
      <c r="O306" s="92"/>
      <c r="P306" s="237">
        <f>O306*H306</f>
        <v>0</v>
      </c>
      <c r="Q306" s="237">
        <v>0.0064999999999999997</v>
      </c>
      <c r="R306" s="237">
        <f>Q306*H306</f>
        <v>0.069309499999999996</v>
      </c>
      <c r="S306" s="237">
        <v>0</v>
      </c>
      <c r="T306" s="238">
        <f>S306*H306</f>
        <v>0</v>
      </c>
      <c r="U306" s="39"/>
      <c r="V306" s="39"/>
      <c r="W306" s="39"/>
      <c r="X306" s="39"/>
      <c r="Y306" s="39"/>
      <c r="Z306" s="39"/>
      <c r="AA306" s="39"/>
      <c r="AB306" s="39"/>
      <c r="AC306" s="39"/>
      <c r="AD306" s="39"/>
      <c r="AE306" s="39"/>
      <c r="AR306" s="239" t="s">
        <v>271</v>
      </c>
      <c r="AT306" s="239" t="s">
        <v>266</v>
      </c>
      <c r="AU306" s="239" t="s">
        <v>85</v>
      </c>
      <c r="AY306" s="18" t="s">
        <v>264</v>
      </c>
      <c r="BE306" s="240">
        <f>IF(N306="základní",J306,0)</f>
        <v>0</v>
      </c>
      <c r="BF306" s="240">
        <f>IF(N306="snížená",J306,0)</f>
        <v>0</v>
      </c>
      <c r="BG306" s="240">
        <f>IF(N306="zákl. přenesená",J306,0)</f>
        <v>0</v>
      </c>
      <c r="BH306" s="240">
        <f>IF(N306="sníž. přenesená",J306,0)</f>
        <v>0</v>
      </c>
      <c r="BI306" s="240">
        <f>IF(N306="nulová",J306,0)</f>
        <v>0</v>
      </c>
      <c r="BJ306" s="18" t="s">
        <v>85</v>
      </c>
      <c r="BK306" s="240">
        <f>ROUND(I306*H306,2)</f>
        <v>0</v>
      </c>
      <c r="BL306" s="18" t="s">
        <v>271</v>
      </c>
      <c r="BM306" s="239" t="s">
        <v>2511</v>
      </c>
    </row>
    <row r="307" s="2" customFormat="1" ht="16.5" customHeight="1">
      <c r="A307" s="39"/>
      <c r="B307" s="40"/>
      <c r="C307" s="228" t="s">
        <v>556</v>
      </c>
      <c r="D307" s="228" t="s">
        <v>266</v>
      </c>
      <c r="E307" s="229" t="s">
        <v>561</v>
      </c>
      <c r="F307" s="230" t="s">
        <v>562</v>
      </c>
      <c r="G307" s="231" t="s">
        <v>318</v>
      </c>
      <c r="H307" s="232">
        <v>4.4000000000000004</v>
      </c>
      <c r="I307" s="233"/>
      <c r="J307" s="234">
        <f>ROUND(I307*H307,2)</f>
        <v>0</v>
      </c>
      <c r="K307" s="230" t="s">
        <v>270</v>
      </c>
      <c r="L307" s="45"/>
      <c r="M307" s="235" t="s">
        <v>1</v>
      </c>
      <c r="N307" s="236" t="s">
        <v>42</v>
      </c>
      <c r="O307" s="92"/>
      <c r="P307" s="237">
        <f>O307*H307</f>
        <v>0</v>
      </c>
      <c r="Q307" s="237">
        <v>0.01103</v>
      </c>
      <c r="R307" s="237">
        <f>Q307*H307</f>
        <v>0.048532000000000006</v>
      </c>
      <c r="S307" s="237">
        <v>0</v>
      </c>
      <c r="T307" s="238">
        <f>S307*H307</f>
        <v>0</v>
      </c>
      <c r="U307" s="39"/>
      <c r="V307" s="39"/>
      <c r="W307" s="39"/>
      <c r="X307" s="39"/>
      <c r="Y307" s="39"/>
      <c r="Z307" s="39"/>
      <c r="AA307" s="39"/>
      <c r="AB307" s="39"/>
      <c r="AC307" s="39"/>
      <c r="AD307" s="39"/>
      <c r="AE307" s="39"/>
      <c r="AR307" s="239" t="s">
        <v>271</v>
      </c>
      <c r="AT307" s="239" t="s">
        <v>266</v>
      </c>
      <c r="AU307" s="239" t="s">
        <v>85</v>
      </c>
      <c r="AY307" s="18" t="s">
        <v>264</v>
      </c>
      <c r="BE307" s="240">
        <f>IF(N307="základní",J307,0)</f>
        <v>0</v>
      </c>
      <c r="BF307" s="240">
        <f>IF(N307="snížená",J307,0)</f>
        <v>0</v>
      </c>
      <c r="BG307" s="240">
        <f>IF(N307="zákl. přenesená",J307,0)</f>
        <v>0</v>
      </c>
      <c r="BH307" s="240">
        <f>IF(N307="sníž. přenesená",J307,0)</f>
        <v>0</v>
      </c>
      <c r="BI307" s="240">
        <f>IF(N307="nulová",J307,0)</f>
        <v>0</v>
      </c>
      <c r="BJ307" s="18" t="s">
        <v>85</v>
      </c>
      <c r="BK307" s="240">
        <f>ROUND(I307*H307,2)</f>
        <v>0</v>
      </c>
      <c r="BL307" s="18" t="s">
        <v>271</v>
      </c>
      <c r="BM307" s="239" t="s">
        <v>563</v>
      </c>
    </row>
    <row r="308" s="2" customFormat="1" ht="16.5" customHeight="1">
      <c r="A308" s="39"/>
      <c r="B308" s="40"/>
      <c r="C308" s="228" t="s">
        <v>560</v>
      </c>
      <c r="D308" s="228" t="s">
        <v>266</v>
      </c>
      <c r="E308" s="229" t="s">
        <v>2512</v>
      </c>
      <c r="F308" s="230" t="s">
        <v>2513</v>
      </c>
      <c r="G308" s="231" t="s">
        <v>318</v>
      </c>
      <c r="H308" s="232">
        <v>10.663</v>
      </c>
      <c r="I308" s="233"/>
      <c r="J308" s="234">
        <f>ROUND(I308*H308,2)</f>
        <v>0</v>
      </c>
      <c r="K308" s="230" t="s">
        <v>270</v>
      </c>
      <c r="L308" s="45"/>
      <c r="M308" s="235" t="s">
        <v>1</v>
      </c>
      <c r="N308" s="236" t="s">
        <v>42</v>
      </c>
      <c r="O308" s="92"/>
      <c r="P308" s="237">
        <f>O308*H308</f>
        <v>0</v>
      </c>
      <c r="Q308" s="237">
        <v>0.01103</v>
      </c>
      <c r="R308" s="237">
        <f>Q308*H308</f>
        <v>0.11761289</v>
      </c>
      <c r="S308" s="237">
        <v>0</v>
      </c>
      <c r="T308" s="238">
        <f>S308*H308</f>
        <v>0</v>
      </c>
      <c r="U308" s="39"/>
      <c r="V308" s="39"/>
      <c r="W308" s="39"/>
      <c r="X308" s="39"/>
      <c r="Y308" s="39"/>
      <c r="Z308" s="39"/>
      <c r="AA308" s="39"/>
      <c r="AB308" s="39"/>
      <c r="AC308" s="39"/>
      <c r="AD308" s="39"/>
      <c r="AE308" s="39"/>
      <c r="AR308" s="239" t="s">
        <v>271</v>
      </c>
      <c r="AT308" s="239" t="s">
        <v>266</v>
      </c>
      <c r="AU308" s="239" t="s">
        <v>85</v>
      </c>
      <c r="AY308" s="18" t="s">
        <v>264</v>
      </c>
      <c r="BE308" s="240">
        <f>IF(N308="základní",J308,0)</f>
        <v>0</v>
      </c>
      <c r="BF308" s="240">
        <f>IF(N308="snížená",J308,0)</f>
        <v>0</v>
      </c>
      <c r="BG308" s="240">
        <f>IF(N308="zákl. přenesená",J308,0)</f>
        <v>0</v>
      </c>
      <c r="BH308" s="240">
        <f>IF(N308="sníž. přenesená",J308,0)</f>
        <v>0</v>
      </c>
      <c r="BI308" s="240">
        <f>IF(N308="nulová",J308,0)</f>
        <v>0</v>
      </c>
      <c r="BJ308" s="18" t="s">
        <v>85</v>
      </c>
      <c r="BK308" s="240">
        <f>ROUND(I308*H308,2)</f>
        <v>0</v>
      </c>
      <c r="BL308" s="18" t="s">
        <v>271</v>
      </c>
      <c r="BM308" s="239" t="s">
        <v>2514</v>
      </c>
    </row>
    <row r="309" s="13" customFormat="1">
      <c r="A309" s="13"/>
      <c r="B309" s="241"/>
      <c r="C309" s="242"/>
      <c r="D309" s="243" t="s">
        <v>273</v>
      </c>
      <c r="E309" s="244" t="s">
        <v>1</v>
      </c>
      <c r="F309" s="245" t="s">
        <v>2498</v>
      </c>
      <c r="G309" s="242"/>
      <c r="H309" s="246">
        <v>10.663</v>
      </c>
      <c r="I309" s="247"/>
      <c r="J309" s="242"/>
      <c r="K309" s="242"/>
      <c r="L309" s="248"/>
      <c r="M309" s="249"/>
      <c r="N309" s="250"/>
      <c r="O309" s="250"/>
      <c r="P309" s="250"/>
      <c r="Q309" s="250"/>
      <c r="R309" s="250"/>
      <c r="S309" s="250"/>
      <c r="T309" s="251"/>
      <c r="U309" s="13"/>
      <c r="V309" s="13"/>
      <c r="W309" s="13"/>
      <c r="X309" s="13"/>
      <c r="Y309" s="13"/>
      <c r="Z309" s="13"/>
      <c r="AA309" s="13"/>
      <c r="AB309" s="13"/>
      <c r="AC309" s="13"/>
      <c r="AD309" s="13"/>
      <c r="AE309" s="13"/>
      <c r="AT309" s="252" t="s">
        <v>273</v>
      </c>
      <c r="AU309" s="252" t="s">
        <v>85</v>
      </c>
      <c r="AV309" s="13" t="s">
        <v>85</v>
      </c>
      <c r="AW309" s="13" t="s">
        <v>32</v>
      </c>
      <c r="AX309" s="13" t="s">
        <v>76</v>
      </c>
      <c r="AY309" s="252" t="s">
        <v>264</v>
      </c>
    </row>
    <row r="310" s="14" customFormat="1">
      <c r="A310" s="14"/>
      <c r="B310" s="253"/>
      <c r="C310" s="254"/>
      <c r="D310" s="243" t="s">
        <v>273</v>
      </c>
      <c r="E310" s="255" t="s">
        <v>1</v>
      </c>
      <c r="F310" s="256" t="s">
        <v>275</v>
      </c>
      <c r="G310" s="254"/>
      <c r="H310" s="257">
        <v>10.663</v>
      </c>
      <c r="I310" s="258"/>
      <c r="J310" s="254"/>
      <c r="K310" s="254"/>
      <c r="L310" s="259"/>
      <c r="M310" s="260"/>
      <c r="N310" s="261"/>
      <c r="O310" s="261"/>
      <c r="P310" s="261"/>
      <c r="Q310" s="261"/>
      <c r="R310" s="261"/>
      <c r="S310" s="261"/>
      <c r="T310" s="262"/>
      <c r="U310" s="14"/>
      <c r="V310" s="14"/>
      <c r="W310" s="14"/>
      <c r="X310" s="14"/>
      <c r="Y310" s="14"/>
      <c r="Z310" s="14"/>
      <c r="AA310" s="14"/>
      <c r="AB310" s="14"/>
      <c r="AC310" s="14"/>
      <c r="AD310" s="14"/>
      <c r="AE310" s="14"/>
      <c r="AT310" s="263" t="s">
        <v>273</v>
      </c>
      <c r="AU310" s="263" t="s">
        <v>85</v>
      </c>
      <c r="AV310" s="14" t="s">
        <v>271</v>
      </c>
      <c r="AW310" s="14" t="s">
        <v>32</v>
      </c>
      <c r="AX310" s="14" t="s">
        <v>83</v>
      </c>
      <c r="AY310" s="263" t="s">
        <v>264</v>
      </c>
    </row>
    <row r="311" s="2" customFormat="1" ht="16.5" customHeight="1">
      <c r="A311" s="39"/>
      <c r="B311" s="40"/>
      <c r="C311" s="228" t="s">
        <v>564</v>
      </c>
      <c r="D311" s="228" t="s">
        <v>266</v>
      </c>
      <c r="E311" s="229" t="s">
        <v>565</v>
      </c>
      <c r="F311" s="230" t="s">
        <v>566</v>
      </c>
      <c r="G311" s="231" t="s">
        <v>318</v>
      </c>
      <c r="H311" s="232">
        <v>4.4000000000000004</v>
      </c>
      <c r="I311" s="233"/>
      <c r="J311" s="234">
        <f>ROUND(I311*H311,2)</f>
        <v>0</v>
      </c>
      <c r="K311" s="230" t="s">
        <v>270</v>
      </c>
      <c r="L311" s="45"/>
      <c r="M311" s="235" t="s">
        <v>1</v>
      </c>
      <c r="N311" s="236" t="s">
        <v>42</v>
      </c>
      <c r="O311" s="92"/>
      <c r="P311" s="237">
        <f>O311*H311</f>
        <v>0</v>
      </c>
      <c r="Q311" s="237">
        <v>0.0055199999999999997</v>
      </c>
      <c r="R311" s="237">
        <f>Q311*H311</f>
        <v>0.024288000000000001</v>
      </c>
      <c r="S311" s="237">
        <v>0</v>
      </c>
      <c r="T311" s="238">
        <f>S311*H311</f>
        <v>0</v>
      </c>
      <c r="U311" s="39"/>
      <c r="V311" s="39"/>
      <c r="W311" s="39"/>
      <c r="X311" s="39"/>
      <c r="Y311" s="39"/>
      <c r="Z311" s="39"/>
      <c r="AA311" s="39"/>
      <c r="AB311" s="39"/>
      <c r="AC311" s="39"/>
      <c r="AD311" s="39"/>
      <c r="AE311" s="39"/>
      <c r="AR311" s="239" t="s">
        <v>271</v>
      </c>
      <c r="AT311" s="239" t="s">
        <v>266</v>
      </c>
      <c r="AU311" s="239" t="s">
        <v>85</v>
      </c>
      <c r="AY311" s="18" t="s">
        <v>264</v>
      </c>
      <c r="BE311" s="240">
        <f>IF(N311="základní",J311,0)</f>
        <v>0</v>
      </c>
      <c r="BF311" s="240">
        <f>IF(N311="snížená",J311,0)</f>
        <v>0</v>
      </c>
      <c r="BG311" s="240">
        <f>IF(N311="zákl. přenesená",J311,0)</f>
        <v>0</v>
      </c>
      <c r="BH311" s="240">
        <f>IF(N311="sníž. přenesená",J311,0)</f>
        <v>0</v>
      </c>
      <c r="BI311" s="240">
        <f>IF(N311="nulová",J311,0)</f>
        <v>0</v>
      </c>
      <c r="BJ311" s="18" t="s">
        <v>85</v>
      </c>
      <c r="BK311" s="240">
        <f>ROUND(I311*H311,2)</f>
        <v>0</v>
      </c>
      <c r="BL311" s="18" t="s">
        <v>271</v>
      </c>
      <c r="BM311" s="239" t="s">
        <v>567</v>
      </c>
    </row>
    <row r="312" s="2" customFormat="1" ht="16.5" customHeight="1">
      <c r="A312" s="39"/>
      <c r="B312" s="40"/>
      <c r="C312" s="228" t="s">
        <v>568</v>
      </c>
      <c r="D312" s="228" t="s">
        <v>266</v>
      </c>
      <c r="E312" s="229" t="s">
        <v>2515</v>
      </c>
      <c r="F312" s="230" t="s">
        <v>2516</v>
      </c>
      <c r="G312" s="231" t="s">
        <v>318</v>
      </c>
      <c r="H312" s="232">
        <v>10.663</v>
      </c>
      <c r="I312" s="233"/>
      <c r="J312" s="234">
        <f>ROUND(I312*H312,2)</f>
        <v>0</v>
      </c>
      <c r="K312" s="230" t="s">
        <v>270</v>
      </c>
      <c r="L312" s="45"/>
      <c r="M312" s="235" t="s">
        <v>1</v>
      </c>
      <c r="N312" s="236" t="s">
        <v>42</v>
      </c>
      <c r="O312" s="92"/>
      <c r="P312" s="237">
        <f>O312*H312</f>
        <v>0</v>
      </c>
      <c r="Q312" s="237">
        <v>0.0055199999999999997</v>
      </c>
      <c r="R312" s="237">
        <f>Q312*H312</f>
        <v>0.058859759999999997</v>
      </c>
      <c r="S312" s="237">
        <v>0</v>
      </c>
      <c r="T312" s="238">
        <f>S312*H312</f>
        <v>0</v>
      </c>
      <c r="U312" s="39"/>
      <c r="V312" s="39"/>
      <c r="W312" s="39"/>
      <c r="X312" s="39"/>
      <c r="Y312" s="39"/>
      <c r="Z312" s="39"/>
      <c r="AA312" s="39"/>
      <c r="AB312" s="39"/>
      <c r="AC312" s="39"/>
      <c r="AD312" s="39"/>
      <c r="AE312" s="39"/>
      <c r="AR312" s="239" t="s">
        <v>271</v>
      </c>
      <c r="AT312" s="239" t="s">
        <v>266</v>
      </c>
      <c r="AU312" s="239" t="s">
        <v>85</v>
      </c>
      <c r="AY312" s="18" t="s">
        <v>264</v>
      </c>
      <c r="BE312" s="240">
        <f>IF(N312="základní",J312,0)</f>
        <v>0</v>
      </c>
      <c r="BF312" s="240">
        <f>IF(N312="snížená",J312,0)</f>
        <v>0</v>
      </c>
      <c r="BG312" s="240">
        <f>IF(N312="zákl. přenesená",J312,0)</f>
        <v>0</v>
      </c>
      <c r="BH312" s="240">
        <f>IF(N312="sníž. přenesená",J312,0)</f>
        <v>0</v>
      </c>
      <c r="BI312" s="240">
        <f>IF(N312="nulová",J312,0)</f>
        <v>0</v>
      </c>
      <c r="BJ312" s="18" t="s">
        <v>85</v>
      </c>
      <c r="BK312" s="240">
        <f>ROUND(I312*H312,2)</f>
        <v>0</v>
      </c>
      <c r="BL312" s="18" t="s">
        <v>271</v>
      </c>
      <c r="BM312" s="239" t="s">
        <v>2517</v>
      </c>
    </row>
    <row r="313" s="2" customFormat="1" ht="16.5" customHeight="1">
      <c r="A313" s="39"/>
      <c r="B313" s="40"/>
      <c r="C313" s="228" t="s">
        <v>575</v>
      </c>
      <c r="D313" s="228" t="s">
        <v>266</v>
      </c>
      <c r="E313" s="229" t="s">
        <v>569</v>
      </c>
      <c r="F313" s="230" t="s">
        <v>570</v>
      </c>
      <c r="G313" s="231" t="s">
        <v>318</v>
      </c>
      <c r="H313" s="232">
        <v>1066.3689999999999</v>
      </c>
      <c r="I313" s="233"/>
      <c r="J313" s="234">
        <f>ROUND(I313*H313,2)</f>
        <v>0</v>
      </c>
      <c r="K313" s="230" t="s">
        <v>270</v>
      </c>
      <c r="L313" s="45"/>
      <c r="M313" s="235" t="s">
        <v>1</v>
      </c>
      <c r="N313" s="236" t="s">
        <v>42</v>
      </c>
      <c r="O313" s="92"/>
      <c r="P313" s="237">
        <f>O313*H313</f>
        <v>0</v>
      </c>
      <c r="Q313" s="237">
        <v>0.0064999999999999997</v>
      </c>
      <c r="R313" s="237">
        <f>Q313*H313</f>
        <v>6.9313984999999994</v>
      </c>
      <c r="S313" s="237">
        <v>0</v>
      </c>
      <c r="T313" s="238">
        <f>S313*H313</f>
        <v>0</v>
      </c>
      <c r="U313" s="39"/>
      <c r="V313" s="39"/>
      <c r="W313" s="39"/>
      <c r="X313" s="39"/>
      <c r="Y313" s="39"/>
      <c r="Z313" s="39"/>
      <c r="AA313" s="39"/>
      <c r="AB313" s="39"/>
      <c r="AC313" s="39"/>
      <c r="AD313" s="39"/>
      <c r="AE313" s="39"/>
      <c r="AR313" s="239" t="s">
        <v>271</v>
      </c>
      <c r="AT313" s="239" t="s">
        <v>266</v>
      </c>
      <c r="AU313" s="239" t="s">
        <v>85</v>
      </c>
      <c r="AY313" s="18" t="s">
        <v>264</v>
      </c>
      <c r="BE313" s="240">
        <f>IF(N313="základní",J313,0)</f>
        <v>0</v>
      </c>
      <c r="BF313" s="240">
        <f>IF(N313="snížená",J313,0)</f>
        <v>0</v>
      </c>
      <c r="BG313" s="240">
        <f>IF(N313="zákl. přenesená",J313,0)</f>
        <v>0</v>
      </c>
      <c r="BH313" s="240">
        <f>IF(N313="sníž. přenesená",J313,0)</f>
        <v>0</v>
      </c>
      <c r="BI313" s="240">
        <f>IF(N313="nulová",J313,0)</f>
        <v>0</v>
      </c>
      <c r="BJ313" s="18" t="s">
        <v>85</v>
      </c>
      <c r="BK313" s="240">
        <f>ROUND(I313*H313,2)</f>
        <v>0</v>
      </c>
      <c r="BL313" s="18" t="s">
        <v>271</v>
      </c>
      <c r="BM313" s="239" t="s">
        <v>571</v>
      </c>
    </row>
    <row r="314" s="15" customFormat="1">
      <c r="A314" s="15"/>
      <c r="B314" s="264"/>
      <c r="C314" s="265"/>
      <c r="D314" s="243" t="s">
        <v>273</v>
      </c>
      <c r="E314" s="266" t="s">
        <v>1</v>
      </c>
      <c r="F314" s="267" t="s">
        <v>572</v>
      </c>
      <c r="G314" s="265"/>
      <c r="H314" s="266" t="s">
        <v>1</v>
      </c>
      <c r="I314" s="268"/>
      <c r="J314" s="265"/>
      <c r="K314" s="265"/>
      <c r="L314" s="269"/>
      <c r="M314" s="270"/>
      <c r="N314" s="271"/>
      <c r="O314" s="271"/>
      <c r="P314" s="271"/>
      <c r="Q314" s="271"/>
      <c r="R314" s="271"/>
      <c r="S314" s="271"/>
      <c r="T314" s="272"/>
      <c r="U314" s="15"/>
      <c r="V314" s="15"/>
      <c r="W314" s="15"/>
      <c r="X314" s="15"/>
      <c r="Y314" s="15"/>
      <c r="Z314" s="15"/>
      <c r="AA314" s="15"/>
      <c r="AB314" s="15"/>
      <c r="AC314" s="15"/>
      <c r="AD314" s="15"/>
      <c r="AE314" s="15"/>
      <c r="AT314" s="273" t="s">
        <v>273</v>
      </c>
      <c r="AU314" s="273" t="s">
        <v>85</v>
      </c>
      <c r="AV314" s="15" t="s">
        <v>83</v>
      </c>
      <c r="AW314" s="15" t="s">
        <v>32</v>
      </c>
      <c r="AX314" s="15" t="s">
        <v>76</v>
      </c>
      <c r="AY314" s="273" t="s">
        <v>264</v>
      </c>
    </row>
    <row r="315" s="13" customFormat="1">
      <c r="A315" s="13"/>
      <c r="B315" s="241"/>
      <c r="C315" s="242"/>
      <c r="D315" s="243" t="s">
        <v>273</v>
      </c>
      <c r="E315" s="244" t="s">
        <v>1</v>
      </c>
      <c r="F315" s="245" t="s">
        <v>2518</v>
      </c>
      <c r="G315" s="242"/>
      <c r="H315" s="246">
        <v>1043.1489999999999</v>
      </c>
      <c r="I315" s="247"/>
      <c r="J315" s="242"/>
      <c r="K315" s="242"/>
      <c r="L315" s="248"/>
      <c r="M315" s="249"/>
      <c r="N315" s="250"/>
      <c r="O315" s="250"/>
      <c r="P315" s="250"/>
      <c r="Q315" s="250"/>
      <c r="R315" s="250"/>
      <c r="S315" s="250"/>
      <c r="T315" s="251"/>
      <c r="U315" s="13"/>
      <c r="V315" s="13"/>
      <c r="W315" s="13"/>
      <c r="X315" s="13"/>
      <c r="Y315" s="13"/>
      <c r="Z315" s="13"/>
      <c r="AA315" s="13"/>
      <c r="AB315" s="13"/>
      <c r="AC315" s="13"/>
      <c r="AD315" s="13"/>
      <c r="AE315" s="13"/>
      <c r="AT315" s="252" t="s">
        <v>273</v>
      </c>
      <c r="AU315" s="252" t="s">
        <v>85</v>
      </c>
      <c r="AV315" s="13" t="s">
        <v>85</v>
      </c>
      <c r="AW315" s="13" t="s">
        <v>32</v>
      </c>
      <c r="AX315" s="13" t="s">
        <v>76</v>
      </c>
      <c r="AY315" s="252" t="s">
        <v>264</v>
      </c>
    </row>
    <row r="316" s="13" customFormat="1">
      <c r="A316" s="13"/>
      <c r="B316" s="241"/>
      <c r="C316" s="242"/>
      <c r="D316" s="243" t="s">
        <v>273</v>
      </c>
      <c r="E316" s="244" t="s">
        <v>1</v>
      </c>
      <c r="F316" s="245" t="s">
        <v>2519</v>
      </c>
      <c r="G316" s="242"/>
      <c r="H316" s="246">
        <v>23.219999999999999</v>
      </c>
      <c r="I316" s="247"/>
      <c r="J316" s="242"/>
      <c r="K316" s="242"/>
      <c r="L316" s="248"/>
      <c r="M316" s="249"/>
      <c r="N316" s="250"/>
      <c r="O316" s="250"/>
      <c r="P316" s="250"/>
      <c r="Q316" s="250"/>
      <c r="R316" s="250"/>
      <c r="S316" s="250"/>
      <c r="T316" s="251"/>
      <c r="U316" s="13"/>
      <c r="V316" s="13"/>
      <c r="W316" s="13"/>
      <c r="X316" s="13"/>
      <c r="Y316" s="13"/>
      <c r="Z316" s="13"/>
      <c r="AA316" s="13"/>
      <c r="AB316" s="13"/>
      <c r="AC316" s="13"/>
      <c r="AD316" s="13"/>
      <c r="AE316" s="13"/>
      <c r="AT316" s="252" t="s">
        <v>273</v>
      </c>
      <c r="AU316" s="252" t="s">
        <v>85</v>
      </c>
      <c r="AV316" s="13" t="s">
        <v>85</v>
      </c>
      <c r="AW316" s="13" t="s">
        <v>32</v>
      </c>
      <c r="AX316" s="13" t="s">
        <v>76</v>
      </c>
      <c r="AY316" s="252" t="s">
        <v>264</v>
      </c>
    </row>
    <row r="317" s="14" customFormat="1">
      <c r="A317" s="14"/>
      <c r="B317" s="253"/>
      <c r="C317" s="254"/>
      <c r="D317" s="243" t="s">
        <v>273</v>
      </c>
      <c r="E317" s="255" t="s">
        <v>1</v>
      </c>
      <c r="F317" s="256" t="s">
        <v>275</v>
      </c>
      <c r="G317" s="254"/>
      <c r="H317" s="257">
        <v>1066.3689999999999</v>
      </c>
      <c r="I317" s="258"/>
      <c r="J317" s="254"/>
      <c r="K317" s="254"/>
      <c r="L317" s="259"/>
      <c r="M317" s="260"/>
      <c r="N317" s="261"/>
      <c r="O317" s="261"/>
      <c r="P317" s="261"/>
      <c r="Q317" s="261"/>
      <c r="R317" s="261"/>
      <c r="S317" s="261"/>
      <c r="T317" s="262"/>
      <c r="U317" s="14"/>
      <c r="V317" s="14"/>
      <c r="W317" s="14"/>
      <c r="X317" s="14"/>
      <c r="Y317" s="14"/>
      <c r="Z317" s="14"/>
      <c r="AA317" s="14"/>
      <c r="AB317" s="14"/>
      <c r="AC317" s="14"/>
      <c r="AD317" s="14"/>
      <c r="AE317" s="14"/>
      <c r="AT317" s="263" t="s">
        <v>273</v>
      </c>
      <c r="AU317" s="263" t="s">
        <v>85</v>
      </c>
      <c r="AV317" s="14" t="s">
        <v>271</v>
      </c>
      <c r="AW317" s="14" t="s">
        <v>32</v>
      </c>
      <c r="AX317" s="14" t="s">
        <v>83</v>
      </c>
      <c r="AY317" s="263" t="s">
        <v>264</v>
      </c>
    </row>
    <row r="318" s="2" customFormat="1" ht="16.5" customHeight="1">
      <c r="A318" s="39"/>
      <c r="B318" s="40"/>
      <c r="C318" s="228" t="s">
        <v>580</v>
      </c>
      <c r="D318" s="228" t="s">
        <v>266</v>
      </c>
      <c r="E318" s="229" t="s">
        <v>576</v>
      </c>
      <c r="F318" s="230" t="s">
        <v>577</v>
      </c>
      <c r="G318" s="231" t="s">
        <v>318</v>
      </c>
      <c r="H318" s="232">
        <v>106.637</v>
      </c>
      <c r="I318" s="233"/>
      <c r="J318" s="234">
        <f>ROUND(I318*H318,2)</f>
        <v>0</v>
      </c>
      <c r="K318" s="230" t="s">
        <v>270</v>
      </c>
      <c r="L318" s="45"/>
      <c r="M318" s="235" t="s">
        <v>1</v>
      </c>
      <c r="N318" s="236" t="s">
        <v>42</v>
      </c>
      <c r="O318" s="92"/>
      <c r="P318" s="237">
        <f>O318*H318</f>
        <v>0</v>
      </c>
      <c r="Q318" s="237">
        <v>0.056000000000000001</v>
      </c>
      <c r="R318" s="237">
        <f>Q318*H318</f>
        <v>5.9716719999999999</v>
      </c>
      <c r="S318" s="237">
        <v>0</v>
      </c>
      <c r="T318" s="238">
        <f>S318*H318</f>
        <v>0</v>
      </c>
      <c r="U318" s="39"/>
      <c r="V318" s="39"/>
      <c r="W318" s="39"/>
      <c r="X318" s="39"/>
      <c r="Y318" s="39"/>
      <c r="Z318" s="39"/>
      <c r="AA318" s="39"/>
      <c r="AB318" s="39"/>
      <c r="AC318" s="39"/>
      <c r="AD318" s="39"/>
      <c r="AE318" s="39"/>
      <c r="AR318" s="239" t="s">
        <v>271</v>
      </c>
      <c r="AT318" s="239" t="s">
        <v>266</v>
      </c>
      <c r="AU318" s="239" t="s">
        <v>85</v>
      </c>
      <c r="AY318" s="18" t="s">
        <v>264</v>
      </c>
      <c r="BE318" s="240">
        <f>IF(N318="základní",J318,0)</f>
        <v>0</v>
      </c>
      <c r="BF318" s="240">
        <f>IF(N318="snížená",J318,0)</f>
        <v>0</v>
      </c>
      <c r="BG318" s="240">
        <f>IF(N318="zákl. přenesená",J318,0)</f>
        <v>0</v>
      </c>
      <c r="BH318" s="240">
        <f>IF(N318="sníž. přenesená",J318,0)</f>
        <v>0</v>
      </c>
      <c r="BI318" s="240">
        <f>IF(N318="nulová",J318,0)</f>
        <v>0</v>
      </c>
      <c r="BJ318" s="18" t="s">
        <v>85</v>
      </c>
      <c r="BK318" s="240">
        <f>ROUND(I318*H318,2)</f>
        <v>0</v>
      </c>
      <c r="BL318" s="18" t="s">
        <v>271</v>
      </c>
      <c r="BM318" s="239" t="s">
        <v>578</v>
      </c>
    </row>
    <row r="319" s="13" customFormat="1">
      <c r="A319" s="13"/>
      <c r="B319" s="241"/>
      <c r="C319" s="242"/>
      <c r="D319" s="243" t="s">
        <v>273</v>
      </c>
      <c r="E319" s="242"/>
      <c r="F319" s="245" t="s">
        <v>2520</v>
      </c>
      <c r="G319" s="242"/>
      <c r="H319" s="246">
        <v>106.637</v>
      </c>
      <c r="I319" s="247"/>
      <c r="J319" s="242"/>
      <c r="K319" s="242"/>
      <c r="L319" s="248"/>
      <c r="M319" s="249"/>
      <c r="N319" s="250"/>
      <c r="O319" s="250"/>
      <c r="P319" s="250"/>
      <c r="Q319" s="250"/>
      <c r="R319" s="250"/>
      <c r="S319" s="250"/>
      <c r="T319" s="251"/>
      <c r="U319" s="13"/>
      <c r="V319" s="13"/>
      <c r="W319" s="13"/>
      <c r="X319" s="13"/>
      <c r="Y319" s="13"/>
      <c r="Z319" s="13"/>
      <c r="AA319" s="13"/>
      <c r="AB319" s="13"/>
      <c r="AC319" s="13"/>
      <c r="AD319" s="13"/>
      <c r="AE319" s="13"/>
      <c r="AT319" s="252" t="s">
        <v>273</v>
      </c>
      <c r="AU319" s="252" t="s">
        <v>85</v>
      </c>
      <c r="AV319" s="13" t="s">
        <v>85</v>
      </c>
      <c r="AW319" s="13" t="s">
        <v>4</v>
      </c>
      <c r="AX319" s="13" t="s">
        <v>83</v>
      </c>
      <c r="AY319" s="252" t="s">
        <v>264</v>
      </c>
    </row>
    <row r="320" s="2" customFormat="1" ht="24.15" customHeight="1">
      <c r="A320" s="39"/>
      <c r="B320" s="40"/>
      <c r="C320" s="228" t="s">
        <v>585</v>
      </c>
      <c r="D320" s="228" t="s">
        <v>266</v>
      </c>
      <c r="E320" s="229" t="s">
        <v>581</v>
      </c>
      <c r="F320" s="230" t="s">
        <v>582</v>
      </c>
      <c r="G320" s="231" t="s">
        <v>318</v>
      </c>
      <c r="H320" s="232">
        <v>1066.3689999999999</v>
      </c>
      <c r="I320" s="233"/>
      <c r="J320" s="234">
        <f>ROUND(I320*H320,2)</f>
        <v>0</v>
      </c>
      <c r="K320" s="230" t="s">
        <v>298</v>
      </c>
      <c r="L320" s="45"/>
      <c r="M320" s="235" t="s">
        <v>1</v>
      </c>
      <c r="N320" s="236" t="s">
        <v>42</v>
      </c>
      <c r="O320" s="92"/>
      <c r="P320" s="237">
        <f>O320*H320</f>
        <v>0</v>
      </c>
      <c r="Q320" s="237">
        <v>0</v>
      </c>
      <c r="R320" s="237">
        <f>Q320*H320</f>
        <v>0</v>
      </c>
      <c r="S320" s="237">
        <v>0</v>
      </c>
      <c r="T320" s="238">
        <f>S320*H320</f>
        <v>0</v>
      </c>
      <c r="U320" s="39"/>
      <c r="V320" s="39"/>
      <c r="W320" s="39"/>
      <c r="X320" s="39"/>
      <c r="Y320" s="39"/>
      <c r="Z320" s="39"/>
      <c r="AA320" s="39"/>
      <c r="AB320" s="39"/>
      <c r="AC320" s="39"/>
      <c r="AD320" s="39"/>
      <c r="AE320" s="39"/>
      <c r="AR320" s="239" t="s">
        <v>271</v>
      </c>
      <c r="AT320" s="239" t="s">
        <v>266</v>
      </c>
      <c r="AU320" s="239" t="s">
        <v>85</v>
      </c>
      <c r="AY320" s="18" t="s">
        <v>264</v>
      </c>
      <c r="BE320" s="240">
        <f>IF(N320="základní",J320,0)</f>
        <v>0</v>
      </c>
      <c r="BF320" s="240">
        <f>IF(N320="snížená",J320,0)</f>
        <v>0</v>
      </c>
      <c r="BG320" s="240">
        <f>IF(N320="zákl. přenesená",J320,0)</f>
        <v>0</v>
      </c>
      <c r="BH320" s="240">
        <f>IF(N320="sníž. přenesená",J320,0)</f>
        <v>0</v>
      </c>
      <c r="BI320" s="240">
        <f>IF(N320="nulová",J320,0)</f>
        <v>0</v>
      </c>
      <c r="BJ320" s="18" t="s">
        <v>85</v>
      </c>
      <c r="BK320" s="240">
        <f>ROUND(I320*H320,2)</f>
        <v>0</v>
      </c>
      <c r="BL320" s="18" t="s">
        <v>271</v>
      </c>
      <c r="BM320" s="239" t="s">
        <v>583</v>
      </c>
    </row>
    <row r="321" s="2" customFormat="1">
      <c r="A321" s="39"/>
      <c r="B321" s="40"/>
      <c r="C321" s="41"/>
      <c r="D321" s="243" t="s">
        <v>339</v>
      </c>
      <c r="E321" s="41"/>
      <c r="F321" s="295" t="s">
        <v>584</v>
      </c>
      <c r="G321" s="41"/>
      <c r="H321" s="41"/>
      <c r="I321" s="296"/>
      <c r="J321" s="41"/>
      <c r="K321" s="41"/>
      <c r="L321" s="45"/>
      <c r="M321" s="297"/>
      <c r="N321" s="298"/>
      <c r="O321" s="92"/>
      <c r="P321" s="92"/>
      <c r="Q321" s="92"/>
      <c r="R321" s="92"/>
      <c r="S321" s="92"/>
      <c r="T321" s="93"/>
      <c r="U321" s="39"/>
      <c r="V321" s="39"/>
      <c r="W321" s="39"/>
      <c r="X321" s="39"/>
      <c r="Y321" s="39"/>
      <c r="Z321" s="39"/>
      <c r="AA321" s="39"/>
      <c r="AB321" s="39"/>
      <c r="AC321" s="39"/>
      <c r="AD321" s="39"/>
      <c r="AE321" s="39"/>
      <c r="AT321" s="18" t="s">
        <v>339</v>
      </c>
      <c r="AU321" s="18" t="s">
        <v>85</v>
      </c>
    </row>
    <row r="322" s="2" customFormat="1" ht="16.5" customHeight="1">
      <c r="A322" s="39"/>
      <c r="B322" s="40"/>
      <c r="C322" s="228" t="s">
        <v>589</v>
      </c>
      <c r="D322" s="228" t="s">
        <v>266</v>
      </c>
      <c r="E322" s="229" t="s">
        <v>586</v>
      </c>
      <c r="F322" s="230" t="s">
        <v>587</v>
      </c>
      <c r="G322" s="231" t="s">
        <v>318</v>
      </c>
      <c r="H322" s="232">
        <v>1066.3689999999999</v>
      </c>
      <c r="I322" s="233"/>
      <c r="J322" s="234">
        <f>ROUND(I322*H322,2)</f>
        <v>0</v>
      </c>
      <c r="K322" s="230" t="s">
        <v>270</v>
      </c>
      <c r="L322" s="45"/>
      <c r="M322" s="235" t="s">
        <v>1</v>
      </c>
      <c r="N322" s="236" t="s">
        <v>42</v>
      </c>
      <c r="O322" s="92"/>
      <c r="P322" s="237">
        <f>O322*H322</f>
        <v>0</v>
      </c>
      <c r="Q322" s="237">
        <v>0.01103</v>
      </c>
      <c r="R322" s="237">
        <f>Q322*H322</f>
        <v>11.762050069999999</v>
      </c>
      <c r="S322" s="237">
        <v>0</v>
      </c>
      <c r="T322" s="238">
        <f>S322*H322</f>
        <v>0</v>
      </c>
      <c r="U322" s="39"/>
      <c r="V322" s="39"/>
      <c r="W322" s="39"/>
      <c r="X322" s="39"/>
      <c r="Y322" s="39"/>
      <c r="Z322" s="39"/>
      <c r="AA322" s="39"/>
      <c r="AB322" s="39"/>
      <c r="AC322" s="39"/>
      <c r="AD322" s="39"/>
      <c r="AE322" s="39"/>
      <c r="AR322" s="239" t="s">
        <v>271</v>
      </c>
      <c r="AT322" s="239" t="s">
        <v>266</v>
      </c>
      <c r="AU322" s="239" t="s">
        <v>85</v>
      </c>
      <c r="AY322" s="18" t="s">
        <v>264</v>
      </c>
      <c r="BE322" s="240">
        <f>IF(N322="základní",J322,0)</f>
        <v>0</v>
      </c>
      <c r="BF322" s="240">
        <f>IF(N322="snížená",J322,0)</f>
        <v>0</v>
      </c>
      <c r="BG322" s="240">
        <f>IF(N322="zákl. přenesená",J322,0)</f>
        <v>0</v>
      </c>
      <c r="BH322" s="240">
        <f>IF(N322="sníž. přenesená",J322,0)</f>
        <v>0</v>
      </c>
      <c r="BI322" s="240">
        <f>IF(N322="nulová",J322,0)</f>
        <v>0</v>
      </c>
      <c r="BJ322" s="18" t="s">
        <v>85</v>
      </c>
      <c r="BK322" s="240">
        <f>ROUND(I322*H322,2)</f>
        <v>0</v>
      </c>
      <c r="BL322" s="18" t="s">
        <v>271</v>
      </c>
      <c r="BM322" s="239" t="s">
        <v>588</v>
      </c>
    </row>
    <row r="323" s="15" customFormat="1">
      <c r="A323" s="15"/>
      <c r="B323" s="264"/>
      <c r="C323" s="265"/>
      <c r="D323" s="243" t="s">
        <v>273</v>
      </c>
      <c r="E323" s="266" t="s">
        <v>1</v>
      </c>
      <c r="F323" s="267" t="s">
        <v>572</v>
      </c>
      <c r="G323" s="265"/>
      <c r="H323" s="266" t="s">
        <v>1</v>
      </c>
      <c r="I323" s="268"/>
      <c r="J323" s="265"/>
      <c r="K323" s="265"/>
      <c r="L323" s="269"/>
      <c r="M323" s="270"/>
      <c r="N323" s="271"/>
      <c r="O323" s="271"/>
      <c r="P323" s="271"/>
      <c r="Q323" s="271"/>
      <c r="R323" s="271"/>
      <c r="S323" s="271"/>
      <c r="T323" s="272"/>
      <c r="U323" s="15"/>
      <c r="V323" s="15"/>
      <c r="W323" s="15"/>
      <c r="X323" s="15"/>
      <c r="Y323" s="15"/>
      <c r="Z323" s="15"/>
      <c r="AA323" s="15"/>
      <c r="AB323" s="15"/>
      <c r="AC323" s="15"/>
      <c r="AD323" s="15"/>
      <c r="AE323" s="15"/>
      <c r="AT323" s="273" t="s">
        <v>273</v>
      </c>
      <c r="AU323" s="273" t="s">
        <v>85</v>
      </c>
      <c r="AV323" s="15" t="s">
        <v>83</v>
      </c>
      <c r="AW323" s="15" t="s">
        <v>32</v>
      </c>
      <c r="AX323" s="15" t="s">
        <v>76</v>
      </c>
      <c r="AY323" s="273" t="s">
        <v>264</v>
      </c>
    </row>
    <row r="324" s="13" customFormat="1">
      <c r="A324" s="13"/>
      <c r="B324" s="241"/>
      <c r="C324" s="242"/>
      <c r="D324" s="243" t="s">
        <v>273</v>
      </c>
      <c r="E324" s="244" t="s">
        <v>1</v>
      </c>
      <c r="F324" s="245" t="s">
        <v>2518</v>
      </c>
      <c r="G324" s="242"/>
      <c r="H324" s="246">
        <v>1043.1489999999999</v>
      </c>
      <c r="I324" s="247"/>
      <c r="J324" s="242"/>
      <c r="K324" s="242"/>
      <c r="L324" s="248"/>
      <c r="M324" s="249"/>
      <c r="N324" s="250"/>
      <c r="O324" s="250"/>
      <c r="P324" s="250"/>
      <c r="Q324" s="250"/>
      <c r="R324" s="250"/>
      <c r="S324" s="250"/>
      <c r="T324" s="251"/>
      <c r="U324" s="13"/>
      <c r="V324" s="13"/>
      <c r="W324" s="13"/>
      <c r="X324" s="13"/>
      <c r="Y324" s="13"/>
      <c r="Z324" s="13"/>
      <c r="AA324" s="13"/>
      <c r="AB324" s="13"/>
      <c r="AC324" s="13"/>
      <c r="AD324" s="13"/>
      <c r="AE324" s="13"/>
      <c r="AT324" s="252" t="s">
        <v>273</v>
      </c>
      <c r="AU324" s="252" t="s">
        <v>85</v>
      </c>
      <c r="AV324" s="13" t="s">
        <v>85</v>
      </c>
      <c r="AW324" s="13" t="s">
        <v>32</v>
      </c>
      <c r="AX324" s="13" t="s">
        <v>76</v>
      </c>
      <c r="AY324" s="252" t="s">
        <v>264</v>
      </c>
    </row>
    <row r="325" s="13" customFormat="1">
      <c r="A325" s="13"/>
      <c r="B325" s="241"/>
      <c r="C325" s="242"/>
      <c r="D325" s="243" t="s">
        <v>273</v>
      </c>
      <c r="E325" s="244" t="s">
        <v>1</v>
      </c>
      <c r="F325" s="245" t="s">
        <v>2519</v>
      </c>
      <c r="G325" s="242"/>
      <c r="H325" s="246">
        <v>23.219999999999999</v>
      </c>
      <c r="I325" s="247"/>
      <c r="J325" s="242"/>
      <c r="K325" s="242"/>
      <c r="L325" s="248"/>
      <c r="M325" s="249"/>
      <c r="N325" s="250"/>
      <c r="O325" s="250"/>
      <c r="P325" s="250"/>
      <c r="Q325" s="250"/>
      <c r="R325" s="250"/>
      <c r="S325" s="250"/>
      <c r="T325" s="251"/>
      <c r="U325" s="13"/>
      <c r="V325" s="13"/>
      <c r="W325" s="13"/>
      <c r="X325" s="13"/>
      <c r="Y325" s="13"/>
      <c r="Z325" s="13"/>
      <c r="AA325" s="13"/>
      <c r="AB325" s="13"/>
      <c r="AC325" s="13"/>
      <c r="AD325" s="13"/>
      <c r="AE325" s="13"/>
      <c r="AT325" s="252" t="s">
        <v>273</v>
      </c>
      <c r="AU325" s="252" t="s">
        <v>85</v>
      </c>
      <c r="AV325" s="13" t="s">
        <v>85</v>
      </c>
      <c r="AW325" s="13" t="s">
        <v>32</v>
      </c>
      <c r="AX325" s="13" t="s">
        <v>76</v>
      </c>
      <c r="AY325" s="252" t="s">
        <v>264</v>
      </c>
    </row>
    <row r="326" s="14" customFormat="1">
      <c r="A326" s="14"/>
      <c r="B326" s="253"/>
      <c r="C326" s="254"/>
      <c r="D326" s="243" t="s">
        <v>273</v>
      </c>
      <c r="E326" s="255" t="s">
        <v>1</v>
      </c>
      <c r="F326" s="256" t="s">
        <v>275</v>
      </c>
      <c r="G326" s="254"/>
      <c r="H326" s="257">
        <v>1066.3689999999999</v>
      </c>
      <c r="I326" s="258"/>
      <c r="J326" s="254"/>
      <c r="K326" s="254"/>
      <c r="L326" s="259"/>
      <c r="M326" s="260"/>
      <c r="N326" s="261"/>
      <c r="O326" s="261"/>
      <c r="P326" s="261"/>
      <c r="Q326" s="261"/>
      <c r="R326" s="261"/>
      <c r="S326" s="261"/>
      <c r="T326" s="262"/>
      <c r="U326" s="14"/>
      <c r="V326" s="14"/>
      <c r="W326" s="14"/>
      <c r="X326" s="14"/>
      <c r="Y326" s="14"/>
      <c r="Z326" s="14"/>
      <c r="AA326" s="14"/>
      <c r="AB326" s="14"/>
      <c r="AC326" s="14"/>
      <c r="AD326" s="14"/>
      <c r="AE326" s="14"/>
      <c r="AT326" s="263" t="s">
        <v>273</v>
      </c>
      <c r="AU326" s="263" t="s">
        <v>85</v>
      </c>
      <c r="AV326" s="14" t="s">
        <v>271</v>
      </c>
      <c r="AW326" s="14" t="s">
        <v>32</v>
      </c>
      <c r="AX326" s="14" t="s">
        <v>83</v>
      </c>
      <c r="AY326" s="263" t="s">
        <v>264</v>
      </c>
    </row>
    <row r="327" s="2" customFormat="1" ht="16.5" customHeight="1">
      <c r="A327" s="39"/>
      <c r="B327" s="40"/>
      <c r="C327" s="228" t="s">
        <v>593</v>
      </c>
      <c r="D327" s="228" t="s">
        <v>266</v>
      </c>
      <c r="E327" s="229" t="s">
        <v>590</v>
      </c>
      <c r="F327" s="230" t="s">
        <v>591</v>
      </c>
      <c r="G327" s="231" t="s">
        <v>318</v>
      </c>
      <c r="H327" s="232">
        <v>1066.3689999999999</v>
      </c>
      <c r="I327" s="233"/>
      <c r="J327" s="234">
        <f>ROUND(I327*H327,2)</f>
        <v>0</v>
      </c>
      <c r="K327" s="230" t="s">
        <v>270</v>
      </c>
      <c r="L327" s="45"/>
      <c r="M327" s="235" t="s">
        <v>1</v>
      </c>
      <c r="N327" s="236" t="s">
        <v>42</v>
      </c>
      <c r="O327" s="92"/>
      <c r="P327" s="237">
        <f>O327*H327</f>
        <v>0</v>
      </c>
      <c r="Q327" s="237">
        <v>0.0055199999999999997</v>
      </c>
      <c r="R327" s="237">
        <f>Q327*H327</f>
        <v>5.8863568799999992</v>
      </c>
      <c r="S327" s="237">
        <v>0</v>
      </c>
      <c r="T327" s="238">
        <f>S327*H327</f>
        <v>0</v>
      </c>
      <c r="U327" s="39"/>
      <c r="V327" s="39"/>
      <c r="W327" s="39"/>
      <c r="X327" s="39"/>
      <c r="Y327" s="39"/>
      <c r="Z327" s="39"/>
      <c r="AA327" s="39"/>
      <c r="AB327" s="39"/>
      <c r="AC327" s="39"/>
      <c r="AD327" s="39"/>
      <c r="AE327" s="39"/>
      <c r="AR327" s="239" t="s">
        <v>271</v>
      </c>
      <c r="AT327" s="239" t="s">
        <v>266</v>
      </c>
      <c r="AU327" s="239" t="s">
        <v>85</v>
      </c>
      <c r="AY327" s="18" t="s">
        <v>264</v>
      </c>
      <c r="BE327" s="240">
        <f>IF(N327="základní",J327,0)</f>
        <v>0</v>
      </c>
      <c r="BF327" s="240">
        <f>IF(N327="snížená",J327,0)</f>
        <v>0</v>
      </c>
      <c r="BG327" s="240">
        <f>IF(N327="zákl. přenesená",J327,0)</f>
        <v>0</v>
      </c>
      <c r="BH327" s="240">
        <f>IF(N327="sníž. přenesená",J327,0)</f>
        <v>0</v>
      </c>
      <c r="BI327" s="240">
        <f>IF(N327="nulová",J327,0)</f>
        <v>0</v>
      </c>
      <c r="BJ327" s="18" t="s">
        <v>85</v>
      </c>
      <c r="BK327" s="240">
        <f>ROUND(I327*H327,2)</f>
        <v>0</v>
      </c>
      <c r="BL327" s="18" t="s">
        <v>271</v>
      </c>
      <c r="BM327" s="239" t="s">
        <v>592</v>
      </c>
    </row>
    <row r="328" s="2" customFormat="1" ht="16.5" customHeight="1">
      <c r="A328" s="39"/>
      <c r="B328" s="40"/>
      <c r="C328" s="228" t="s">
        <v>597</v>
      </c>
      <c r="D328" s="228" t="s">
        <v>266</v>
      </c>
      <c r="E328" s="229" t="s">
        <v>594</v>
      </c>
      <c r="F328" s="230" t="s">
        <v>595</v>
      </c>
      <c r="G328" s="231" t="s">
        <v>318</v>
      </c>
      <c r="H328" s="232">
        <v>19.449999999999999</v>
      </c>
      <c r="I328" s="233"/>
      <c r="J328" s="234">
        <f>ROUND(I328*H328,2)</f>
        <v>0</v>
      </c>
      <c r="K328" s="230" t="s">
        <v>270</v>
      </c>
      <c r="L328" s="45"/>
      <c r="M328" s="235" t="s">
        <v>1</v>
      </c>
      <c r="N328" s="236" t="s">
        <v>42</v>
      </c>
      <c r="O328" s="92"/>
      <c r="P328" s="237">
        <f>O328*H328</f>
        <v>0</v>
      </c>
      <c r="Q328" s="237">
        <v>0.00025999999999999998</v>
      </c>
      <c r="R328" s="237">
        <f>Q328*H328</f>
        <v>0.005056999999999999</v>
      </c>
      <c r="S328" s="237">
        <v>0</v>
      </c>
      <c r="T328" s="238">
        <f>S328*H328</f>
        <v>0</v>
      </c>
      <c r="U328" s="39"/>
      <c r="V328" s="39"/>
      <c r="W328" s="39"/>
      <c r="X328" s="39"/>
      <c r="Y328" s="39"/>
      <c r="Z328" s="39"/>
      <c r="AA328" s="39"/>
      <c r="AB328" s="39"/>
      <c r="AC328" s="39"/>
      <c r="AD328" s="39"/>
      <c r="AE328" s="39"/>
      <c r="AR328" s="239" t="s">
        <v>271</v>
      </c>
      <c r="AT328" s="239" t="s">
        <v>266</v>
      </c>
      <c r="AU328" s="239" t="s">
        <v>85</v>
      </c>
      <c r="AY328" s="18" t="s">
        <v>264</v>
      </c>
      <c r="BE328" s="240">
        <f>IF(N328="základní",J328,0)</f>
        <v>0</v>
      </c>
      <c r="BF328" s="240">
        <f>IF(N328="snížená",J328,0)</f>
        <v>0</v>
      </c>
      <c r="BG328" s="240">
        <f>IF(N328="zákl. přenesená",J328,0)</f>
        <v>0</v>
      </c>
      <c r="BH328" s="240">
        <f>IF(N328="sníž. přenesená",J328,0)</f>
        <v>0</v>
      </c>
      <c r="BI328" s="240">
        <f>IF(N328="nulová",J328,0)</f>
        <v>0</v>
      </c>
      <c r="BJ328" s="18" t="s">
        <v>85</v>
      </c>
      <c r="BK328" s="240">
        <f>ROUND(I328*H328,2)</f>
        <v>0</v>
      </c>
      <c r="BL328" s="18" t="s">
        <v>271</v>
      </c>
      <c r="BM328" s="239" t="s">
        <v>596</v>
      </c>
    </row>
    <row r="329" s="2" customFormat="1" ht="16.5" customHeight="1">
      <c r="A329" s="39"/>
      <c r="B329" s="40"/>
      <c r="C329" s="228" t="s">
        <v>601</v>
      </c>
      <c r="D329" s="228" t="s">
        <v>266</v>
      </c>
      <c r="E329" s="229" t="s">
        <v>598</v>
      </c>
      <c r="F329" s="230" t="s">
        <v>599</v>
      </c>
      <c r="G329" s="231" t="s">
        <v>318</v>
      </c>
      <c r="H329" s="232">
        <v>19.449999999999999</v>
      </c>
      <c r="I329" s="233"/>
      <c r="J329" s="234">
        <f>ROUND(I329*H329,2)</f>
        <v>0</v>
      </c>
      <c r="K329" s="230" t="s">
        <v>270</v>
      </c>
      <c r="L329" s="45"/>
      <c r="M329" s="235" t="s">
        <v>1</v>
      </c>
      <c r="N329" s="236" t="s">
        <v>42</v>
      </c>
      <c r="O329" s="92"/>
      <c r="P329" s="237">
        <f>O329*H329</f>
        <v>0</v>
      </c>
      <c r="Q329" s="237">
        <v>0.00013999999999999999</v>
      </c>
      <c r="R329" s="237">
        <f>Q329*H329</f>
        <v>0.0027229999999999997</v>
      </c>
      <c r="S329" s="237">
        <v>0</v>
      </c>
      <c r="T329" s="238">
        <f>S329*H329</f>
        <v>0</v>
      </c>
      <c r="U329" s="39"/>
      <c r="V329" s="39"/>
      <c r="W329" s="39"/>
      <c r="X329" s="39"/>
      <c r="Y329" s="39"/>
      <c r="Z329" s="39"/>
      <c r="AA329" s="39"/>
      <c r="AB329" s="39"/>
      <c r="AC329" s="39"/>
      <c r="AD329" s="39"/>
      <c r="AE329" s="39"/>
      <c r="AR329" s="239" t="s">
        <v>271</v>
      </c>
      <c r="AT329" s="239" t="s">
        <v>266</v>
      </c>
      <c r="AU329" s="239" t="s">
        <v>85</v>
      </c>
      <c r="AY329" s="18" t="s">
        <v>264</v>
      </c>
      <c r="BE329" s="240">
        <f>IF(N329="základní",J329,0)</f>
        <v>0</v>
      </c>
      <c r="BF329" s="240">
        <f>IF(N329="snížená",J329,0)</f>
        <v>0</v>
      </c>
      <c r="BG329" s="240">
        <f>IF(N329="zákl. přenesená",J329,0)</f>
        <v>0</v>
      </c>
      <c r="BH329" s="240">
        <f>IF(N329="sníž. přenesená",J329,0)</f>
        <v>0</v>
      </c>
      <c r="BI329" s="240">
        <f>IF(N329="nulová",J329,0)</f>
        <v>0</v>
      </c>
      <c r="BJ329" s="18" t="s">
        <v>85</v>
      </c>
      <c r="BK329" s="240">
        <f>ROUND(I329*H329,2)</f>
        <v>0</v>
      </c>
      <c r="BL329" s="18" t="s">
        <v>271</v>
      </c>
      <c r="BM329" s="239" t="s">
        <v>600</v>
      </c>
    </row>
    <row r="330" s="2" customFormat="1" ht="24.15" customHeight="1">
      <c r="A330" s="39"/>
      <c r="B330" s="40"/>
      <c r="C330" s="228" t="s">
        <v>605</v>
      </c>
      <c r="D330" s="228" t="s">
        <v>266</v>
      </c>
      <c r="E330" s="229" t="s">
        <v>602</v>
      </c>
      <c r="F330" s="230" t="s">
        <v>603</v>
      </c>
      <c r="G330" s="231" t="s">
        <v>318</v>
      </c>
      <c r="H330" s="232">
        <v>19.449999999999999</v>
      </c>
      <c r="I330" s="233"/>
      <c r="J330" s="234">
        <f>ROUND(I330*H330,2)</f>
        <v>0</v>
      </c>
      <c r="K330" s="230" t="s">
        <v>270</v>
      </c>
      <c r="L330" s="45"/>
      <c r="M330" s="235" t="s">
        <v>1</v>
      </c>
      <c r="N330" s="236" t="s">
        <v>42</v>
      </c>
      <c r="O330" s="92"/>
      <c r="P330" s="237">
        <f>O330*H330</f>
        <v>0</v>
      </c>
      <c r="Q330" s="237">
        <v>0.0118</v>
      </c>
      <c r="R330" s="237">
        <f>Q330*H330</f>
        <v>0.22950999999999999</v>
      </c>
      <c r="S330" s="237">
        <v>0</v>
      </c>
      <c r="T330" s="238">
        <f>S330*H330</f>
        <v>0</v>
      </c>
      <c r="U330" s="39"/>
      <c r="V330" s="39"/>
      <c r="W330" s="39"/>
      <c r="X330" s="39"/>
      <c r="Y330" s="39"/>
      <c r="Z330" s="39"/>
      <c r="AA330" s="39"/>
      <c r="AB330" s="39"/>
      <c r="AC330" s="39"/>
      <c r="AD330" s="39"/>
      <c r="AE330" s="39"/>
      <c r="AR330" s="239" t="s">
        <v>271</v>
      </c>
      <c r="AT330" s="239" t="s">
        <v>266</v>
      </c>
      <c r="AU330" s="239" t="s">
        <v>85</v>
      </c>
      <c r="AY330" s="18" t="s">
        <v>264</v>
      </c>
      <c r="BE330" s="240">
        <f>IF(N330="základní",J330,0)</f>
        <v>0</v>
      </c>
      <c r="BF330" s="240">
        <f>IF(N330="snížená",J330,0)</f>
        <v>0</v>
      </c>
      <c r="BG330" s="240">
        <f>IF(N330="zákl. přenesená",J330,0)</f>
        <v>0</v>
      </c>
      <c r="BH330" s="240">
        <f>IF(N330="sníž. přenesená",J330,0)</f>
        <v>0</v>
      </c>
      <c r="BI330" s="240">
        <f>IF(N330="nulová",J330,0)</f>
        <v>0</v>
      </c>
      <c r="BJ330" s="18" t="s">
        <v>85</v>
      </c>
      <c r="BK330" s="240">
        <f>ROUND(I330*H330,2)</f>
        <v>0</v>
      </c>
      <c r="BL330" s="18" t="s">
        <v>271</v>
      </c>
      <c r="BM330" s="239" t="s">
        <v>2521</v>
      </c>
    </row>
    <row r="331" s="2" customFormat="1" ht="21.75" customHeight="1">
      <c r="A331" s="39"/>
      <c r="B331" s="40"/>
      <c r="C331" s="274" t="s">
        <v>610</v>
      </c>
      <c r="D331" s="274" t="s">
        <v>310</v>
      </c>
      <c r="E331" s="275" t="s">
        <v>606</v>
      </c>
      <c r="F331" s="276" t="s">
        <v>607</v>
      </c>
      <c r="G331" s="277" t="s">
        <v>318</v>
      </c>
      <c r="H331" s="278">
        <v>21.395</v>
      </c>
      <c r="I331" s="279"/>
      <c r="J331" s="280">
        <f>ROUND(I331*H331,2)</f>
        <v>0</v>
      </c>
      <c r="K331" s="276" t="s">
        <v>298</v>
      </c>
      <c r="L331" s="281"/>
      <c r="M331" s="282" t="s">
        <v>1</v>
      </c>
      <c r="N331" s="283" t="s">
        <v>42</v>
      </c>
      <c r="O331" s="92"/>
      <c r="P331" s="237">
        <f>O331*H331</f>
        <v>0</v>
      </c>
      <c r="Q331" s="237">
        <v>0.031</v>
      </c>
      <c r="R331" s="237">
        <f>Q331*H331</f>
        <v>0.66324499999999997</v>
      </c>
      <c r="S331" s="237">
        <v>0</v>
      </c>
      <c r="T331" s="238">
        <f>S331*H331</f>
        <v>0</v>
      </c>
      <c r="U331" s="39"/>
      <c r="V331" s="39"/>
      <c r="W331" s="39"/>
      <c r="X331" s="39"/>
      <c r="Y331" s="39"/>
      <c r="Z331" s="39"/>
      <c r="AA331" s="39"/>
      <c r="AB331" s="39"/>
      <c r="AC331" s="39"/>
      <c r="AD331" s="39"/>
      <c r="AE331" s="39"/>
      <c r="AR331" s="239" t="s">
        <v>304</v>
      </c>
      <c r="AT331" s="239" t="s">
        <v>310</v>
      </c>
      <c r="AU331" s="239" t="s">
        <v>85</v>
      </c>
      <c r="AY331" s="18" t="s">
        <v>264</v>
      </c>
      <c r="BE331" s="240">
        <f>IF(N331="základní",J331,0)</f>
        <v>0</v>
      </c>
      <c r="BF331" s="240">
        <f>IF(N331="snížená",J331,0)</f>
        <v>0</v>
      </c>
      <c r="BG331" s="240">
        <f>IF(N331="zákl. přenesená",J331,0)</f>
        <v>0</v>
      </c>
      <c r="BH331" s="240">
        <f>IF(N331="sníž. přenesená",J331,0)</f>
        <v>0</v>
      </c>
      <c r="BI331" s="240">
        <f>IF(N331="nulová",J331,0)</f>
        <v>0</v>
      </c>
      <c r="BJ331" s="18" t="s">
        <v>85</v>
      </c>
      <c r="BK331" s="240">
        <f>ROUND(I331*H331,2)</f>
        <v>0</v>
      </c>
      <c r="BL331" s="18" t="s">
        <v>271</v>
      </c>
      <c r="BM331" s="239" t="s">
        <v>2522</v>
      </c>
    </row>
    <row r="332" s="13" customFormat="1">
      <c r="A332" s="13"/>
      <c r="B332" s="241"/>
      <c r="C332" s="242"/>
      <c r="D332" s="243" t="s">
        <v>273</v>
      </c>
      <c r="E332" s="242"/>
      <c r="F332" s="245" t="s">
        <v>2523</v>
      </c>
      <c r="G332" s="242"/>
      <c r="H332" s="246">
        <v>21.395</v>
      </c>
      <c r="I332" s="247"/>
      <c r="J332" s="242"/>
      <c r="K332" s="242"/>
      <c r="L332" s="248"/>
      <c r="M332" s="249"/>
      <c r="N332" s="250"/>
      <c r="O332" s="250"/>
      <c r="P332" s="250"/>
      <c r="Q332" s="250"/>
      <c r="R332" s="250"/>
      <c r="S332" s="250"/>
      <c r="T332" s="251"/>
      <c r="U332" s="13"/>
      <c r="V332" s="13"/>
      <c r="W332" s="13"/>
      <c r="X332" s="13"/>
      <c r="Y332" s="13"/>
      <c r="Z332" s="13"/>
      <c r="AA332" s="13"/>
      <c r="AB332" s="13"/>
      <c r="AC332" s="13"/>
      <c r="AD332" s="13"/>
      <c r="AE332" s="13"/>
      <c r="AT332" s="252" t="s">
        <v>273</v>
      </c>
      <c r="AU332" s="252" t="s">
        <v>85</v>
      </c>
      <c r="AV332" s="13" t="s">
        <v>85</v>
      </c>
      <c r="AW332" s="13" t="s">
        <v>4</v>
      </c>
      <c r="AX332" s="13" t="s">
        <v>83</v>
      </c>
      <c r="AY332" s="252" t="s">
        <v>264</v>
      </c>
    </row>
    <row r="333" s="2" customFormat="1" ht="24.15" customHeight="1">
      <c r="A333" s="39"/>
      <c r="B333" s="40"/>
      <c r="C333" s="228" t="s">
        <v>614</v>
      </c>
      <c r="D333" s="228" t="s">
        <v>266</v>
      </c>
      <c r="E333" s="229" t="s">
        <v>611</v>
      </c>
      <c r="F333" s="230" t="s">
        <v>612</v>
      </c>
      <c r="G333" s="231" t="s">
        <v>318</v>
      </c>
      <c r="H333" s="232">
        <v>19.449999999999999</v>
      </c>
      <c r="I333" s="233"/>
      <c r="J333" s="234">
        <f>ROUND(I333*H333,2)</f>
        <v>0</v>
      </c>
      <c r="K333" s="230" t="s">
        <v>270</v>
      </c>
      <c r="L333" s="45"/>
      <c r="M333" s="235" t="s">
        <v>1</v>
      </c>
      <c r="N333" s="236" t="s">
        <v>42</v>
      </c>
      <c r="O333" s="92"/>
      <c r="P333" s="237">
        <f>O333*H333</f>
        <v>0</v>
      </c>
      <c r="Q333" s="237">
        <v>0.00010000000000000001</v>
      </c>
      <c r="R333" s="237">
        <f>Q333*H333</f>
        <v>0.0019450000000000001</v>
      </c>
      <c r="S333" s="237">
        <v>0</v>
      </c>
      <c r="T333" s="238">
        <f>S333*H333</f>
        <v>0</v>
      </c>
      <c r="U333" s="39"/>
      <c r="V333" s="39"/>
      <c r="W333" s="39"/>
      <c r="X333" s="39"/>
      <c r="Y333" s="39"/>
      <c r="Z333" s="39"/>
      <c r="AA333" s="39"/>
      <c r="AB333" s="39"/>
      <c r="AC333" s="39"/>
      <c r="AD333" s="39"/>
      <c r="AE333" s="39"/>
      <c r="AR333" s="239" t="s">
        <v>271</v>
      </c>
      <c r="AT333" s="239" t="s">
        <v>266</v>
      </c>
      <c r="AU333" s="239" t="s">
        <v>85</v>
      </c>
      <c r="AY333" s="18" t="s">
        <v>264</v>
      </c>
      <c r="BE333" s="240">
        <f>IF(N333="základní",J333,0)</f>
        <v>0</v>
      </c>
      <c r="BF333" s="240">
        <f>IF(N333="snížená",J333,0)</f>
        <v>0</v>
      </c>
      <c r="BG333" s="240">
        <f>IF(N333="zákl. přenesená",J333,0)</f>
        <v>0</v>
      </c>
      <c r="BH333" s="240">
        <f>IF(N333="sníž. přenesená",J333,0)</f>
        <v>0</v>
      </c>
      <c r="BI333" s="240">
        <f>IF(N333="nulová",J333,0)</f>
        <v>0</v>
      </c>
      <c r="BJ333" s="18" t="s">
        <v>85</v>
      </c>
      <c r="BK333" s="240">
        <f>ROUND(I333*H333,2)</f>
        <v>0</v>
      </c>
      <c r="BL333" s="18" t="s">
        <v>271</v>
      </c>
      <c r="BM333" s="239" t="s">
        <v>613</v>
      </c>
    </row>
    <row r="334" s="2" customFormat="1" ht="16.5" customHeight="1">
      <c r="A334" s="39"/>
      <c r="B334" s="40"/>
      <c r="C334" s="228" t="s">
        <v>618</v>
      </c>
      <c r="D334" s="228" t="s">
        <v>266</v>
      </c>
      <c r="E334" s="229" t="s">
        <v>615</v>
      </c>
      <c r="F334" s="230" t="s">
        <v>616</v>
      </c>
      <c r="G334" s="231" t="s">
        <v>318</v>
      </c>
      <c r="H334" s="232">
        <v>19.449999999999999</v>
      </c>
      <c r="I334" s="233"/>
      <c r="J334" s="234">
        <f>ROUND(I334*H334,2)</f>
        <v>0</v>
      </c>
      <c r="K334" s="230" t="s">
        <v>270</v>
      </c>
      <c r="L334" s="45"/>
      <c r="M334" s="235" t="s">
        <v>1</v>
      </c>
      <c r="N334" s="236" t="s">
        <v>42</v>
      </c>
      <c r="O334" s="92"/>
      <c r="P334" s="237">
        <f>O334*H334</f>
        <v>0</v>
      </c>
      <c r="Q334" s="237">
        <v>0.0028500000000000001</v>
      </c>
      <c r="R334" s="237">
        <f>Q334*H334</f>
        <v>0.055432500000000003</v>
      </c>
      <c r="S334" s="237">
        <v>0</v>
      </c>
      <c r="T334" s="238">
        <f>S334*H334</f>
        <v>0</v>
      </c>
      <c r="U334" s="39"/>
      <c r="V334" s="39"/>
      <c r="W334" s="39"/>
      <c r="X334" s="39"/>
      <c r="Y334" s="39"/>
      <c r="Z334" s="39"/>
      <c r="AA334" s="39"/>
      <c r="AB334" s="39"/>
      <c r="AC334" s="39"/>
      <c r="AD334" s="39"/>
      <c r="AE334" s="39"/>
      <c r="AR334" s="239" t="s">
        <v>271</v>
      </c>
      <c r="AT334" s="239" t="s">
        <v>266</v>
      </c>
      <c r="AU334" s="239" t="s">
        <v>85</v>
      </c>
      <c r="AY334" s="18" t="s">
        <v>264</v>
      </c>
      <c r="BE334" s="240">
        <f>IF(N334="základní",J334,0)</f>
        <v>0</v>
      </c>
      <c r="BF334" s="240">
        <f>IF(N334="snížená",J334,0)</f>
        <v>0</v>
      </c>
      <c r="BG334" s="240">
        <f>IF(N334="zákl. přenesená",J334,0)</f>
        <v>0</v>
      </c>
      <c r="BH334" s="240">
        <f>IF(N334="sníž. přenesená",J334,0)</f>
        <v>0</v>
      </c>
      <c r="BI334" s="240">
        <f>IF(N334="nulová",J334,0)</f>
        <v>0</v>
      </c>
      <c r="BJ334" s="18" t="s">
        <v>85</v>
      </c>
      <c r="BK334" s="240">
        <f>ROUND(I334*H334,2)</f>
        <v>0</v>
      </c>
      <c r="BL334" s="18" t="s">
        <v>271</v>
      </c>
      <c r="BM334" s="239" t="s">
        <v>617</v>
      </c>
    </row>
    <row r="335" s="2" customFormat="1" ht="16.5" customHeight="1">
      <c r="A335" s="39"/>
      <c r="B335" s="40"/>
      <c r="C335" s="228" t="s">
        <v>625</v>
      </c>
      <c r="D335" s="228" t="s">
        <v>266</v>
      </c>
      <c r="E335" s="229" t="s">
        <v>619</v>
      </c>
      <c r="F335" s="230" t="s">
        <v>620</v>
      </c>
      <c r="G335" s="231" t="s">
        <v>318</v>
      </c>
      <c r="H335" s="232">
        <v>205.773</v>
      </c>
      <c r="I335" s="233"/>
      <c r="J335" s="234">
        <f>ROUND(I335*H335,2)</f>
        <v>0</v>
      </c>
      <c r="K335" s="230" t="s">
        <v>270</v>
      </c>
      <c r="L335" s="45"/>
      <c r="M335" s="235" t="s">
        <v>1</v>
      </c>
      <c r="N335" s="236" t="s">
        <v>42</v>
      </c>
      <c r="O335" s="92"/>
      <c r="P335" s="237">
        <f>O335*H335</f>
        <v>0</v>
      </c>
      <c r="Q335" s="237">
        <v>0.00025999999999999998</v>
      </c>
      <c r="R335" s="237">
        <f>Q335*H335</f>
        <v>0.053500979999999997</v>
      </c>
      <c r="S335" s="237">
        <v>0</v>
      </c>
      <c r="T335" s="238">
        <f>S335*H335</f>
        <v>0</v>
      </c>
      <c r="U335" s="39"/>
      <c r="V335" s="39"/>
      <c r="W335" s="39"/>
      <c r="X335" s="39"/>
      <c r="Y335" s="39"/>
      <c r="Z335" s="39"/>
      <c r="AA335" s="39"/>
      <c r="AB335" s="39"/>
      <c r="AC335" s="39"/>
      <c r="AD335" s="39"/>
      <c r="AE335" s="39"/>
      <c r="AR335" s="239" t="s">
        <v>271</v>
      </c>
      <c r="AT335" s="239" t="s">
        <v>266</v>
      </c>
      <c r="AU335" s="239" t="s">
        <v>85</v>
      </c>
      <c r="AY335" s="18" t="s">
        <v>264</v>
      </c>
      <c r="BE335" s="240">
        <f>IF(N335="základní",J335,0)</f>
        <v>0</v>
      </c>
      <c r="BF335" s="240">
        <f>IF(N335="snížená",J335,0)</f>
        <v>0</v>
      </c>
      <c r="BG335" s="240">
        <f>IF(N335="zákl. přenesená",J335,0)</f>
        <v>0</v>
      </c>
      <c r="BH335" s="240">
        <f>IF(N335="sníž. přenesená",J335,0)</f>
        <v>0</v>
      </c>
      <c r="BI335" s="240">
        <f>IF(N335="nulová",J335,0)</f>
        <v>0</v>
      </c>
      <c r="BJ335" s="18" t="s">
        <v>85</v>
      </c>
      <c r="BK335" s="240">
        <f>ROUND(I335*H335,2)</f>
        <v>0</v>
      </c>
      <c r="BL335" s="18" t="s">
        <v>271</v>
      </c>
      <c r="BM335" s="239" t="s">
        <v>621</v>
      </c>
    </row>
    <row r="336" s="13" customFormat="1">
      <c r="A336" s="13"/>
      <c r="B336" s="241"/>
      <c r="C336" s="242"/>
      <c r="D336" s="243" t="s">
        <v>273</v>
      </c>
      <c r="E336" s="244" t="s">
        <v>1</v>
      </c>
      <c r="F336" s="245" t="s">
        <v>2524</v>
      </c>
      <c r="G336" s="242"/>
      <c r="H336" s="246">
        <v>31.890000000000001</v>
      </c>
      <c r="I336" s="247"/>
      <c r="J336" s="242"/>
      <c r="K336" s="242"/>
      <c r="L336" s="248"/>
      <c r="M336" s="249"/>
      <c r="N336" s="250"/>
      <c r="O336" s="250"/>
      <c r="P336" s="250"/>
      <c r="Q336" s="250"/>
      <c r="R336" s="250"/>
      <c r="S336" s="250"/>
      <c r="T336" s="251"/>
      <c r="U336" s="13"/>
      <c r="V336" s="13"/>
      <c r="W336" s="13"/>
      <c r="X336" s="13"/>
      <c r="Y336" s="13"/>
      <c r="Z336" s="13"/>
      <c r="AA336" s="13"/>
      <c r="AB336" s="13"/>
      <c r="AC336" s="13"/>
      <c r="AD336" s="13"/>
      <c r="AE336" s="13"/>
      <c r="AT336" s="252" t="s">
        <v>273</v>
      </c>
      <c r="AU336" s="252" t="s">
        <v>85</v>
      </c>
      <c r="AV336" s="13" t="s">
        <v>85</v>
      </c>
      <c r="AW336" s="13" t="s">
        <v>32</v>
      </c>
      <c r="AX336" s="13" t="s">
        <v>76</v>
      </c>
      <c r="AY336" s="252" t="s">
        <v>264</v>
      </c>
    </row>
    <row r="337" s="13" customFormat="1">
      <c r="A337" s="13"/>
      <c r="B337" s="241"/>
      <c r="C337" s="242"/>
      <c r="D337" s="243" t="s">
        <v>273</v>
      </c>
      <c r="E337" s="244" t="s">
        <v>1</v>
      </c>
      <c r="F337" s="245" t="s">
        <v>2525</v>
      </c>
      <c r="G337" s="242"/>
      <c r="H337" s="246">
        <v>160.803</v>
      </c>
      <c r="I337" s="247"/>
      <c r="J337" s="242"/>
      <c r="K337" s="242"/>
      <c r="L337" s="248"/>
      <c r="M337" s="249"/>
      <c r="N337" s="250"/>
      <c r="O337" s="250"/>
      <c r="P337" s="250"/>
      <c r="Q337" s="250"/>
      <c r="R337" s="250"/>
      <c r="S337" s="250"/>
      <c r="T337" s="251"/>
      <c r="U337" s="13"/>
      <c r="V337" s="13"/>
      <c r="W337" s="13"/>
      <c r="X337" s="13"/>
      <c r="Y337" s="13"/>
      <c r="Z337" s="13"/>
      <c r="AA337" s="13"/>
      <c r="AB337" s="13"/>
      <c r="AC337" s="13"/>
      <c r="AD337" s="13"/>
      <c r="AE337" s="13"/>
      <c r="AT337" s="252" t="s">
        <v>273</v>
      </c>
      <c r="AU337" s="252" t="s">
        <v>85</v>
      </c>
      <c r="AV337" s="13" t="s">
        <v>85</v>
      </c>
      <c r="AW337" s="13" t="s">
        <v>32</v>
      </c>
      <c r="AX337" s="13" t="s">
        <v>76</v>
      </c>
      <c r="AY337" s="252" t="s">
        <v>264</v>
      </c>
    </row>
    <row r="338" s="13" customFormat="1">
      <c r="A338" s="13"/>
      <c r="B338" s="241"/>
      <c r="C338" s="242"/>
      <c r="D338" s="243" t="s">
        <v>273</v>
      </c>
      <c r="E338" s="244" t="s">
        <v>1</v>
      </c>
      <c r="F338" s="245" t="s">
        <v>2526</v>
      </c>
      <c r="G338" s="242"/>
      <c r="H338" s="246">
        <v>13.08</v>
      </c>
      <c r="I338" s="247"/>
      <c r="J338" s="242"/>
      <c r="K338" s="242"/>
      <c r="L338" s="248"/>
      <c r="M338" s="249"/>
      <c r="N338" s="250"/>
      <c r="O338" s="250"/>
      <c r="P338" s="250"/>
      <c r="Q338" s="250"/>
      <c r="R338" s="250"/>
      <c r="S338" s="250"/>
      <c r="T338" s="251"/>
      <c r="U338" s="13"/>
      <c r="V338" s="13"/>
      <c r="W338" s="13"/>
      <c r="X338" s="13"/>
      <c r="Y338" s="13"/>
      <c r="Z338" s="13"/>
      <c r="AA338" s="13"/>
      <c r="AB338" s="13"/>
      <c r="AC338" s="13"/>
      <c r="AD338" s="13"/>
      <c r="AE338" s="13"/>
      <c r="AT338" s="252" t="s">
        <v>273</v>
      </c>
      <c r="AU338" s="252" t="s">
        <v>85</v>
      </c>
      <c r="AV338" s="13" t="s">
        <v>85</v>
      </c>
      <c r="AW338" s="13" t="s">
        <v>32</v>
      </c>
      <c r="AX338" s="13" t="s">
        <v>76</v>
      </c>
      <c r="AY338" s="252" t="s">
        <v>264</v>
      </c>
    </row>
    <row r="339" s="14" customFormat="1">
      <c r="A339" s="14"/>
      <c r="B339" s="253"/>
      <c r="C339" s="254"/>
      <c r="D339" s="243" t="s">
        <v>273</v>
      </c>
      <c r="E339" s="255" t="s">
        <v>1</v>
      </c>
      <c r="F339" s="256" t="s">
        <v>275</v>
      </c>
      <c r="G339" s="254"/>
      <c r="H339" s="257">
        <v>205.773</v>
      </c>
      <c r="I339" s="258"/>
      <c r="J339" s="254"/>
      <c r="K339" s="254"/>
      <c r="L339" s="259"/>
      <c r="M339" s="260"/>
      <c r="N339" s="261"/>
      <c r="O339" s="261"/>
      <c r="P339" s="261"/>
      <c r="Q339" s="261"/>
      <c r="R339" s="261"/>
      <c r="S339" s="261"/>
      <c r="T339" s="262"/>
      <c r="U339" s="14"/>
      <c r="V339" s="14"/>
      <c r="W339" s="14"/>
      <c r="X339" s="14"/>
      <c r="Y339" s="14"/>
      <c r="Z339" s="14"/>
      <c r="AA339" s="14"/>
      <c r="AB339" s="14"/>
      <c r="AC339" s="14"/>
      <c r="AD339" s="14"/>
      <c r="AE339" s="14"/>
      <c r="AT339" s="263" t="s">
        <v>273</v>
      </c>
      <c r="AU339" s="263" t="s">
        <v>85</v>
      </c>
      <c r="AV339" s="14" t="s">
        <v>271</v>
      </c>
      <c r="AW339" s="14" t="s">
        <v>32</v>
      </c>
      <c r="AX339" s="14" t="s">
        <v>83</v>
      </c>
      <c r="AY339" s="263" t="s">
        <v>264</v>
      </c>
    </row>
    <row r="340" s="2" customFormat="1" ht="16.5" customHeight="1">
      <c r="A340" s="39"/>
      <c r="B340" s="40"/>
      <c r="C340" s="228" t="s">
        <v>629</v>
      </c>
      <c r="D340" s="228" t="s">
        <v>266</v>
      </c>
      <c r="E340" s="229" t="s">
        <v>626</v>
      </c>
      <c r="F340" s="230" t="s">
        <v>627</v>
      </c>
      <c r="G340" s="231" t="s">
        <v>318</v>
      </c>
      <c r="H340" s="232">
        <v>31.890000000000001</v>
      </c>
      <c r="I340" s="233"/>
      <c r="J340" s="234">
        <f>ROUND(I340*H340,2)</f>
        <v>0</v>
      </c>
      <c r="K340" s="230" t="s">
        <v>270</v>
      </c>
      <c r="L340" s="45"/>
      <c r="M340" s="235" t="s">
        <v>1</v>
      </c>
      <c r="N340" s="236" t="s">
        <v>42</v>
      </c>
      <c r="O340" s="92"/>
      <c r="P340" s="237">
        <f>O340*H340</f>
        <v>0</v>
      </c>
      <c r="Q340" s="237">
        <v>0.00018000000000000001</v>
      </c>
      <c r="R340" s="237">
        <f>Q340*H340</f>
        <v>0.0057402000000000009</v>
      </c>
      <c r="S340" s="237">
        <v>0</v>
      </c>
      <c r="T340" s="238">
        <f>S340*H340</f>
        <v>0</v>
      </c>
      <c r="U340" s="39"/>
      <c r="V340" s="39"/>
      <c r="W340" s="39"/>
      <c r="X340" s="39"/>
      <c r="Y340" s="39"/>
      <c r="Z340" s="39"/>
      <c r="AA340" s="39"/>
      <c r="AB340" s="39"/>
      <c r="AC340" s="39"/>
      <c r="AD340" s="39"/>
      <c r="AE340" s="39"/>
      <c r="AR340" s="239" t="s">
        <v>271</v>
      </c>
      <c r="AT340" s="239" t="s">
        <v>266</v>
      </c>
      <c r="AU340" s="239" t="s">
        <v>85</v>
      </c>
      <c r="AY340" s="18" t="s">
        <v>264</v>
      </c>
      <c r="BE340" s="240">
        <f>IF(N340="základní",J340,0)</f>
        <v>0</v>
      </c>
      <c r="BF340" s="240">
        <f>IF(N340="snížená",J340,0)</f>
        <v>0</v>
      </c>
      <c r="BG340" s="240">
        <f>IF(N340="zákl. přenesená",J340,0)</f>
        <v>0</v>
      </c>
      <c r="BH340" s="240">
        <f>IF(N340="sníž. přenesená",J340,0)</f>
        <v>0</v>
      </c>
      <c r="BI340" s="240">
        <f>IF(N340="nulová",J340,0)</f>
        <v>0</v>
      </c>
      <c r="BJ340" s="18" t="s">
        <v>85</v>
      </c>
      <c r="BK340" s="240">
        <f>ROUND(I340*H340,2)</f>
        <v>0</v>
      </c>
      <c r="BL340" s="18" t="s">
        <v>271</v>
      </c>
      <c r="BM340" s="239" t="s">
        <v>628</v>
      </c>
    </row>
    <row r="341" s="2" customFormat="1" ht="16.5" customHeight="1">
      <c r="A341" s="39"/>
      <c r="B341" s="40"/>
      <c r="C341" s="228" t="s">
        <v>633</v>
      </c>
      <c r="D341" s="228" t="s">
        <v>266</v>
      </c>
      <c r="E341" s="229" t="s">
        <v>630</v>
      </c>
      <c r="F341" s="230" t="s">
        <v>631</v>
      </c>
      <c r="G341" s="231" t="s">
        <v>318</v>
      </c>
      <c r="H341" s="232">
        <v>205.773</v>
      </c>
      <c r="I341" s="233"/>
      <c r="J341" s="234">
        <f>ROUND(I341*H341,2)</f>
        <v>0</v>
      </c>
      <c r="K341" s="230" t="s">
        <v>270</v>
      </c>
      <c r="L341" s="45"/>
      <c r="M341" s="235" t="s">
        <v>1</v>
      </c>
      <c r="N341" s="236" t="s">
        <v>42</v>
      </c>
      <c r="O341" s="92"/>
      <c r="P341" s="237">
        <f>O341*H341</f>
        <v>0</v>
      </c>
      <c r="Q341" s="237">
        <v>0.00013999999999999999</v>
      </c>
      <c r="R341" s="237">
        <f>Q341*H341</f>
        <v>0.028808219999999995</v>
      </c>
      <c r="S341" s="237">
        <v>0</v>
      </c>
      <c r="T341" s="238">
        <f>S341*H341</f>
        <v>0</v>
      </c>
      <c r="U341" s="39"/>
      <c r="V341" s="39"/>
      <c r="W341" s="39"/>
      <c r="X341" s="39"/>
      <c r="Y341" s="39"/>
      <c r="Z341" s="39"/>
      <c r="AA341" s="39"/>
      <c r="AB341" s="39"/>
      <c r="AC341" s="39"/>
      <c r="AD341" s="39"/>
      <c r="AE341" s="39"/>
      <c r="AR341" s="239" t="s">
        <v>271</v>
      </c>
      <c r="AT341" s="239" t="s">
        <v>266</v>
      </c>
      <c r="AU341" s="239" t="s">
        <v>85</v>
      </c>
      <c r="AY341" s="18" t="s">
        <v>264</v>
      </c>
      <c r="BE341" s="240">
        <f>IF(N341="základní",J341,0)</f>
        <v>0</v>
      </c>
      <c r="BF341" s="240">
        <f>IF(N341="snížená",J341,0)</f>
        <v>0</v>
      </c>
      <c r="BG341" s="240">
        <f>IF(N341="zákl. přenesená",J341,0)</f>
        <v>0</v>
      </c>
      <c r="BH341" s="240">
        <f>IF(N341="sníž. přenesená",J341,0)</f>
        <v>0</v>
      </c>
      <c r="BI341" s="240">
        <f>IF(N341="nulová",J341,0)</f>
        <v>0</v>
      </c>
      <c r="BJ341" s="18" t="s">
        <v>85</v>
      </c>
      <c r="BK341" s="240">
        <f>ROUND(I341*H341,2)</f>
        <v>0</v>
      </c>
      <c r="BL341" s="18" t="s">
        <v>271</v>
      </c>
      <c r="BM341" s="239" t="s">
        <v>632</v>
      </c>
    </row>
    <row r="342" s="2" customFormat="1" ht="24.15" customHeight="1">
      <c r="A342" s="39"/>
      <c r="B342" s="40"/>
      <c r="C342" s="228" t="s">
        <v>637</v>
      </c>
      <c r="D342" s="228" t="s">
        <v>266</v>
      </c>
      <c r="E342" s="229" t="s">
        <v>634</v>
      </c>
      <c r="F342" s="230" t="s">
        <v>635</v>
      </c>
      <c r="G342" s="231" t="s">
        <v>318</v>
      </c>
      <c r="H342" s="232">
        <v>31.890000000000001</v>
      </c>
      <c r="I342" s="233"/>
      <c r="J342" s="234">
        <f>ROUND(I342*H342,2)</f>
        <v>0</v>
      </c>
      <c r="K342" s="230" t="s">
        <v>270</v>
      </c>
      <c r="L342" s="45"/>
      <c r="M342" s="235" t="s">
        <v>1</v>
      </c>
      <c r="N342" s="236" t="s">
        <v>42</v>
      </c>
      <c r="O342" s="92"/>
      <c r="P342" s="237">
        <f>O342*H342</f>
        <v>0</v>
      </c>
      <c r="Q342" s="237">
        <v>0.0086800000000000002</v>
      </c>
      <c r="R342" s="237">
        <f>Q342*H342</f>
        <v>0.27680520000000003</v>
      </c>
      <c r="S342" s="237">
        <v>0</v>
      </c>
      <c r="T342" s="238">
        <f>S342*H342</f>
        <v>0</v>
      </c>
      <c r="U342" s="39"/>
      <c r="V342" s="39"/>
      <c r="W342" s="39"/>
      <c r="X342" s="39"/>
      <c r="Y342" s="39"/>
      <c r="Z342" s="39"/>
      <c r="AA342" s="39"/>
      <c r="AB342" s="39"/>
      <c r="AC342" s="39"/>
      <c r="AD342" s="39"/>
      <c r="AE342" s="39"/>
      <c r="AR342" s="239" t="s">
        <v>271</v>
      </c>
      <c r="AT342" s="239" t="s">
        <v>266</v>
      </c>
      <c r="AU342" s="239" t="s">
        <v>85</v>
      </c>
      <c r="AY342" s="18" t="s">
        <v>264</v>
      </c>
      <c r="BE342" s="240">
        <f>IF(N342="základní",J342,0)</f>
        <v>0</v>
      </c>
      <c r="BF342" s="240">
        <f>IF(N342="snížená",J342,0)</f>
        <v>0</v>
      </c>
      <c r="BG342" s="240">
        <f>IF(N342="zákl. přenesená",J342,0)</f>
        <v>0</v>
      </c>
      <c r="BH342" s="240">
        <f>IF(N342="sníž. přenesená",J342,0)</f>
        <v>0</v>
      </c>
      <c r="BI342" s="240">
        <f>IF(N342="nulová",J342,0)</f>
        <v>0</v>
      </c>
      <c r="BJ342" s="18" t="s">
        <v>85</v>
      </c>
      <c r="BK342" s="240">
        <f>ROUND(I342*H342,2)</f>
        <v>0</v>
      </c>
      <c r="BL342" s="18" t="s">
        <v>271</v>
      </c>
      <c r="BM342" s="239" t="s">
        <v>636</v>
      </c>
    </row>
    <row r="343" s="13" customFormat="1">
      <c r="A343" s="13"/>
      <c r="B343" s="241"/>
      <c r="C343" s="242"/>
      <c r="D343" s="243" t="s">
        <v>273</v>
      </c>
      <c r="E343" s="244" t="s">
        <v>1</v>
      </c>
      <c r="F343" s="245" t="s">
        <v>2524</v>
      </c>
      <c r="G343" s="242"/>
      <c r="H343" s="246">
        <v>31.890000000000001</v>
      </c>
      <c r="I343" s="247"/>
      <c r="J343" s="242"/>
      <c r="K343" s="242"/>
      <c r="L343" s="248"/>
      <c r="M343" s="249"/>
      <c r="N343" s="250"/>
      <c r="O343" s="250"/>
      <c r="P343" s="250"/>
      <c r="Q343" s="250"/>
      <c r="R343" s="250"/>
      <c r="S343" s="250"/>
      <c r="T343" s="251"/>
      <c r="U343" s="13"/>
      <c r="V343" s="13"/>
      <c r="W343" s="13"/>
      <c r="X343" s="13"/>
      <c r="Y343" s="13"/>
      <c r="Z343" s="13"/>
      <c r="AA343" s="13"/>
      <c r="AB343" s="13"/>
      <c r="AC343" s="13"/>
      <c r="AD343" s="13"/>
      <c r="AE343" s="13"/>
      <c r="AT343" s="252" t="s">
        <v>273</v>
      </c>
      <c r="AU343" s="252" t="s">
        <v>85</v>
      </c>
      <c r="AV343" s="13" t="s">
        <v>85</v>
      </c>
      <c r="AW343" s="13" t="s">
        <v>32</v>
      </c>
      <c r="AX343" s="13" t="s">
        <v>76</v>
      </c>
      <c r="AY343" s="252" t="s">
        <v>264</v>
      </c>
    </row>
    <row r="344" s="14" customFormat="1">
      <c r="A344" s="14"/>
      <c r="B344" s="253"/>
      <c r="C344" s="254"/>
      <c r="D344" s="243" t="s">
        <v>273</v>
      </c>
      <c r="E344" s="255" t="s">
        <v>1</v>
      </c>
      <c r="F344" s="256" t="s">
        <v>275</v>
      </c>
      <c r="G344" s="254"/>
      <c r="H344" s="257">
        <v>31.890000000000001</v>
      </c>
      <c r="I344" s="258"/>
      <c r="J344" s="254"/>
      <c r="K344" s="254"/>
      <c r="L344" s="259"/>
      <c r="M344" s="260"/>
      <c r="N344" s="261"/>
      <c r="O344" s="261"/>
      <c r="P344" s="261"/>
      <c r="Q344" s="261"/>
      <c r="R344" s="261"/>
      <c r="S344" s="261"/>
      <c r="T344" s="262"/>
      <c r="U344" s="14"/>
      <c r="V344" s="14"/>
      <c r="W344" s="14"/>
      <c r="X344" s="14"/>
      <c r="Y344" s="14"/>
      <c r="Z344" s="14"/>
      <c r="AA344" s="14"/>
      <c r="AB344" s="14"/>
      <c r="AC344" s="14"/>
      <c r="AD344" s="14"/>
      <c r="AE344" s="14"/>
      <c r="AT344" s="263" t="s">
        <v>273</v>
      </c>
      <c r="AU344" s="263" t="s">
        <v>85</v>
      </c>
      <c r="AV344" s="14" t="s">
        <v>271</v>
      </c>
      <c r="AW344" s="14" t="s">
        <v>32</v>
      </c>
      <c r="AX344" s="14" t="s">
        <v>83</v>
      </c>
      <c r="AY344" s="263" t="s">
        <v>264</v>
      </c>
    </row>
    <row r="345" s="2" customFormat="1" ht="16.5" customHeight="1">
      <c r="A345" s="39"/>
      <c r="B345" s="40"/>
      <c r="C345" s="274" t="s">
        <v>642</v>
      </c>
      <c r="D345" s="274" t="s">
        <v>310</v>
      </c>
      <c r="E345" s="275" t="s">
        <v>638</v>
      </c>
      <c r="F345" s="276" t="s">
        <v>639</v>
      </c>
      <c r="G345" s="277" t="s">
        <v>318</v>
      </c>
      <c r="H345" s="278">
        <v>35.079000000000001</v>
      </c>
      <c r="I345" s="279"/>
      <c r="J345" s="280">
        <f>ROUND(I345*H345,2)</f>
        <v>0</v>
      </c>
      <c r="K345" s="276" t="s">
        <v>298</v>
      </c>
      <c r="L345" s="281"/>
      <c r="M345" s="282" t="s">
        <v>1</v>
      </c>
      <c r="N345" s="283" t="s">
        <v>42</v>
      </c>
      <c r="O345" s="92"/>
      <c r="P345" s="237">
        <f>O345*H345</f>
        <v>0</v>
      </c>
      <c r="Q345" s="237">
        <v>0.0070000000000000001</v>
      </c>
      <c r="R345" s="237">
        <f>Q345*H345</f>
        <v>0.24555300000000002</v>
      </c>
      <c r="S345" s="237">
        <v>0</v>
      </c>
      <c r="T345" s="238">
        <f>S345*H345</f>
        <v>0</v>
      </c>
      <c r="U345" s="39"/>
      <c r="V345" s="39"/>
      <c r="W345" s="39"/>
      <c r="X345" s="39"/>
      <c r="Y345" s="39"/>
      <c r="Z345" s="39"/>
      <c r="AA345" s="39"/>
      <c r="AB345" s="39"/>
      <c r="AC345" s="39"/>
      <c r="AD345" s="39"/>
      <c r="AE345" s="39"/>
      <c r="AR345" s="239" t="s">
        <v>304</v>
      </c>
      <c r="AT345" s="239" t="s">
        <v>310</v>
      </c>
      <c r="AU345" s="239" t="s">
        <v>85</v>
      </c>
      <c r="AY345" s="18" t="s">
        <v>264</v>
      </c>
      <c r="BE345" s="240">
        <f>IF(N345="základní",J345,0)</f>
        <v>0</v>
      </c>
      <c r="BF345" s="240">
        <f>IF(N345="snížená",J345,0)</f>
        <v>0</v>
      </c>
      <c r="BG345" s="240">
        <f>IF(N345="zákl. přenesená",J345,0)</f>
        <v>0</v>
      </c>
      <c r="BH345" s="240">
        <f>IF(N345="sníž. přenesená",J345,0)</f>
        <v>0</v>
      </c>
      <c r="BI345" s="240">
        <f>IF(N345="nulová",J345,0)</f>
        <v>0</v>
      </c>
      <c r="BJ345" s="18" t="s">
        <v>85</v>
      </c>
      <c r="BK345" s="240">
        <f>ROUND(I345*H345,2)</f>
        <v>0</v>
      </c>
      <c r="BL345" s="18" t="s">
        <v>271</v>
      </c>
      <c r="BM345" s="239" t="s">
        <v>640</v>
      </c>
    </row>
    <row r="346" s="13" customFormat="1">
      <c r="A346" s="13"/>
      <c r="B346" s="241"/>
      <c r="C346" s="242"/>
      <c r="D346" s="243" t="s">
        <v>273</v>
      </c>
      <c r="E346" s="242"/>
      <c r="F346" s="245" t="s">
        <v>2527</v>
      </c>
      <c r="G346" s="242"/>
      <c r="H346" s="246">
        <v>35.079000000000001</v>
      </c>
      <c r="I346" s="247"/>
      <c r="J346" s="242"/>
      <c r="K346" s="242"/>
      <c r="L346" s="248"/>
      <c r="M346" s="249"/>
      <c r="N346" s="250"/>
      <c r="O346" s="250"/>
      <c r="P346" s="250"/>
      <c r="Q346" s="250"/>
      <c r="R346" s="250"/>
      <c r="S346" s="250"/>
      <c r="T346" s="251"/>
      <c r="U346" s="13"/>
      <c r="V346" s="13"/>
      <c r="W346" s="13"/>
      <c r="X346" s="13"/>
      <c r="Y346" s="13"/>
      <c r="Z346" s="13"/>
      <c r="AA346" s="13"/>
      <c r="AB346" s="13"/>
      <c r="AC346" s="13"/>
      <c r="AD346" s="13"/>
      <c r="AE346" s="13"/>
      <c r="AT346" s="252" t="s">
        <v>273</v>
      </c>
      <c r="AU346" s="252" t="s">
        <v>85</v>
      </c>
      <c r="AV346" s="13" t="s">
        <v>85</v>
      </c>
      <c r="AW346" s="13" t="s">
        <v>4</v>
      </c>
      <c r="AX346" s="13" t="s">
        <v>83</v>
      </c>
      <c r="AY346" s="252" t="s">
        <v>264</v>
      </c>
    </row>
    <row r="347" s="2" customFormat="1" ht="24.15" customHeight="1">
      <c r="A347" s="39"/>
      <c r="B347" s="40"/>
      <c r="C347" s="228" t="s">
        <v>647</v>
      </c>
      <c r="D347" s="228" t="s">
        <v>266</v>
      </c>
      <c r="E347" s="229" t="s">
        <v>643</v>
      </c>
      <c r="F347" s="230" t="s">
        <v>644</v>
      </c>
      <c r="G347" s="231" t="s">
        <v>453</v>
      </c>
      <c r="H347" s="232">
        <v>17.699999999999999</v>
      </c>
      <c r="I347" s="233"/>
      <c r="J347" s="234">
        <f>ROUND(I347*H347,2)</f>
        <v>0</v>
      </c>
      <c r="K347" s="230" t="s">
        <v>270</v>
      </c>
      <c r="L347" s="45"/>
      <c r="M347" s="235" t="s">
        <v>1</v>
      </c>
      <c r="N347" s="236" t="s">
        <v>42</v>
      </c>
      <c r="O347" s="92"/>
      <c r="P347" s="237">
        <f>O347*H347</f>
        <v>0</v>
      </c>
      <c r="Q347" s="237">
        <v>0.0017600000000000001</v>
      </c>
      <c r="R347" s="237">
        <f>Q347*H347</f>
        <v>0.031151999999999999</v>
      </c>
      <c r="S347" s="237">
        <v>0</v>
      </c>
      <c r="T347" s="238">
        <f>S347*H347</f>
        <v>0</v>
      </c>
      <c r="U347" s="39"/>
      <c r="V347" s="39"/>
      <c r="W347" s="39"/>
      <c r="X347" s="39"/>
      <c r="Y347" s="39"/>
      <c r="Z347" s="39"/>
      <c r="AA347" s="39"/>
      <c r="AB347" s="39"/>
      <c r="AC347" s="39"/>
      <c r="AD347" s="39"/>
      <c r="AE347" s="39"/>
      <c r="AR347" s="239" t="s">
        <v>271</v>
      </c>
      <c r="AT347" s="239" t="s">
        <v>266</v>
      </c>
      <c r="AU347" s="239" t="s">
        <v>85</v>
      </c>
      <c r="AY347" s="18" t="s">
        <v>264</v>
      </c>
      <c r="BE347" s="240">
        <f>IF(N347="základní",J347,0)</f>
        <v>0</v>
      </c>
      <c r="BF347" s="240">
        <f>IF(N347="snížená",J347,0)</f>
        <v>0</v>
      </c>
      <c r="BG347" s="240">
        <f>IF(N347="zákl. přenesená",J347,0)</f>
        <v>0</v>
      </c>
      <c r="BH347" s="240">
        <f>IF(N347="sníž. přenesená",J347,0)</f>
        <v>0</v>
      </c>
      <c r="BI347" s="240">
        <f>IF(N347="nulová",J347,0)</f>
        <v>0</v>
      </c>
      <c r="BJ347" s="18" t="s">
        <v>85</v>
      </c>
      <c r="BK347" s="240">
        <f>ROUND(I347*H347,2)</f>
        <v>0</v>
      </c>
      <c r="BL347" s="18" t="s">
        <v>271</v>
      </c>
      <c r="BM347" s="239" t="s">
        <v>645</v>
      </c>
    </row>
    <row r="348" s="13" customFormat="1">
      <c r="A348" s="13"/>
      <c r="B348" s="241"/>
      <c r="C348" s="242"/>
      <c r="D348" s="243" t="s">
        <v>273</v>
      </c>
      <c r="E348" s="244" t="s">
        <v>1</v>
      </c>
      <c r="F348" s="245" t="s">
        <v>2528</v>
      </c>
      <c r="G348" s="242"/>
      <c r="H348" s="246">
        <v>17.699999999999999</v>
      </c>
      <c r="I348" s="247"/>
      <c r="J348" s="242"/>
      <c r="K348" s="242"/>
      <c r="L348" s="248"/>
      <c r="M348" s="249"/>
      <c r="N348" s="250"/>
      <c r="O348" s="250"/>
      <c r="P348" s="250"/>
      <c r="Q348" s="250"/>
      <c r="R348" s="250"/>
      <c r="S348" s="250"/>
      <c r="T348" s="251"/>
      <c r="U348" s="13"/>
      <c r="V348" s="13"/>
      <c r="W348" s="13"/>
      <c r="X348" s="13"/>
      <c r="Y348" s="13"/>
      <c r="Z348" s="13"/>
      <c r="AA348" s="13"/>
      <c r="AB348" s="13"/>
      <c r="AC348" s="13"/>
      <c r="AD348" s="13"/>
      <c r="AE348" s="13"/>
      <c r="AT348" s="252" t="s">
        <v>273</v>
      </c>
      <c r="AU348" s="252" t="s">
        <v>85</v>
      </c>
      <c r="AV348" s="13" t="s">
        <v>85</v>
      </c>
      <c r="AW348" s="13" t="s">
        <v>32</v>
      </c>
      <c r="AX348" s="13" t="s">
        <v>76</v>
      </c>
      <c r="AY348" s="252" t="s">
        <v>264</v>
      </c>
    </row>
    <row r="349" s="14" customFormat="1">
      <c r="A349" s="14"/>
      <c r="B349" s="253"/>
      <c r="C349" s="254"/>
      <c r="D349" s="243" t="s">
        <v>273</v>
      </c>
      <c r="E349" s="255" t="s">
        <v>1</v>
      </c>
      <c r="F349" s="256" t="s">
        <v>275</v>
      </c>
      <c r="G349" s="254"/>
      <c r="H349" s="257">
        <v>17.699999999999999</v>
      </c>
      <c r="I349" s="258"/>
      <c r="J349" s="254"/>
      <c r="K349" s="254"/>
      <c r="L349" s="259"/>
      <c r="M349" s="260"/>
      <c r="N349" s="261"/>
      <c r="O349" s="261"/>
      <c r="P349" s="261"/>
      <c r="Q349" s="261"/>
      <c r="R349" s="261"/>
      <c r="S349" s="261"/>
      <c r="T349" s="262"/>
      <c r="U349" s="14"/>
      <c r="V349" s="14"/>
      <c r="W349" s="14"/>
      <c r="X349" s="14"/>
      <c r="Y349" s="14"/>
      <c r="Z349" s="14"/>
      <c r="AA349" s="14"/>
      <c r="AB349" s="14"/>
      <c r="AC349" s="14"/>
      <c r="AD349" s="14"/>
      <c r="AE349" s="14"/>
      <c r="AT349" s="263" t="s">
        <v>273</v>
      </c>
      <c r="AU349" s="263" t="s">
        <v>85</v>
      </c>
      <c r="AV349" s="14" t="s">
        <v>271</v>
      </c>
      <c r="AW349" s="14" t="s">
        <v>32</v>
      </c>
      <c r="AX349" s="14" t="s">
        <v>83</v>
      </c>
      <c r="AY349" s="263" t="s">
        <v>264</v>
      </c>
    </row>
    <row r="350" s="2" customFormat="1" ht="16.5" customHeight="1">
      <c r="A350" s="39"/>
      <c r="B350" s="40"/>
      <c r="C350" s="274" t="s">
        <v>652</v>
      </c>
      <c r="D350" s="274" t="s">
        <v>310</v>
      </c>
      <c r="E350" s="275" t="s">
        <v>648</v>
      </c>
      <c r="F350" s="276" t="s">
        <v>649</v>
      </c>
      <c r="G350" s="277" t="s">
        <v>318</v>
      </c>
      <c r="H350" s="278">
        <v>4.4249999999999998</v>
      </c>
      <c r="I350" s="279"/>
      <c r="J350" s="280">
        <f>ROUND(I350*H350,2)</f>
        <v>0</v>
      </c>
      <c r="K350" s="276" t="s">
        <v>298</v>
      </c>
      <c r="L350" s="281"/>
      <c r="M350" s="282" t="s">
        <v>1</v>
      </c>
      <c r="N350" s="283" t="s">
        <v>42</v>
      </c>
      <c r="O350" s="92"/>
      <c r="P350" s="237">
        <f>O350*H350</f>
        <v>0</v>
      </c>
      <c r="Q350" s="237">
        <v>0.0011999999999999999</v>
      </c>
      <c r="R350" s="237">
        <f>Q350*H350</f>
        <v>0.0053099999999999996</v>
      </c>
      <c r="S350" s="237">
        <v>0</v>
      </c>
      <c r="T350" s="238">
        <f>S350*H350</f>
        <v>0</v>
      </c>
      <c r="U350" s="39"/>
      <c r="V350" s="39"/>
      <c r="W350" s="39"/>
      <c r="X350" s="39"/>
      <c r="Y350" s="39"/>
      <c r="Z350" s="39"/>
      <c r="AA350" s="39"/>
      <c r="AB350" s="39"/>
      <c r="AC350" s="39"/>
      <c r="AD350" s="39"/>
      <c r="AE350" s="39"/>
      <c r="AR350" s="239" t="s">
        <v>304</v>
      </c>
      <c r="AT350" s="239" t="s">
        <v>310</v>
      </c>
      <c r="AU350" s="239" t="s">
        <v>85</v>
      </c>
      <c r="AY350" s="18" t="s">
        <v>264</v>
      </c>
      <c r="BE350" s="240">
        <f>IF(N350="základní",J350,0)</f>
        <v>0</v>
      </c>
      <c r="BF350" s="240">
        <f>IF(N350="snížená",J350,0)</f>
        <v>0</v>
      </c>
      <c r="BG350" s="240">
        <f>IF(N350="zákl. přenesená",J350,0)</f>
        <v>0</v>
      </c>
      <c r="BH350" s="240">
        <f>IF(N350="sníž. přenesená",J350,0)</f>
        <v>0</v>
      </c>
      <c r="BI350" s="240">
        <f>IF(N350="nulová",J350,0)</f>
        <v>0</v>
      </c>
      <c r="BJ350" s="18" t="s">
        <v>85</v>
      </c>
      <c r="BK350" s="240">
        <f>ROUND(I350*H350,2)</f>
        <v>0</v>
      </c>
      <c r="BL350" s="18" t="s">
        <v>271</v>
      </c>
      <c r="BM350" s="239" t="s">
        <v>650</v>
      </c>
    </row>
    <row r="351" s="13" customFormat="1">
      <c r="A351" s="13"/>
      <c r="B351" s="241"/>
      <c r="C351" s="242"/>
      <c r="D351" s="243" t="s">
        <v>273</v>
      </c>
      <c r="E351" s="242"/>
      <c r="F351" s="245" t="s">
        <v>2529</v>
      </c>
      <c r="G351" s="242"/>
      <c r="H351" s="246">
        <v>4.4249999999999998</v>
      </c>
      <c r="I351" s="247"/>
      <c r="J351" s="242"/>
      <c r="K351" s="242"/>
      <c r="L351" s="248"/>
      <c r="M351" s="249"/>
      <c r="N351" s="250"/>
      <c r="O351" s="250"/>
      <c r="P351" s="250"/>
      <c r="Q351" s="250"/>
      <c r="R351" s="250"/>
      <c r="S351" s="250"/>
      <c r="T351" s="251"/>
      <c r="U351" s="13"/>
      <c r="V351" s="13"/>
      <c r="W351" s="13"/>
      <c r="X351" s="13"/>
      <c r="Y351" s="13"/>
      <c r="Z351" s="13"/>
      <c r="AA351" s="13"/>
      <c r="AB351" s="13"/>
      <c r="AC351" s="13"/>
      <c r="AD351" s="13"/>
      <c r="AE351" s="13"/>
      <c r="AT351" s="252" t="s">
        <v>273</v>
      </c>
      <c r="AU351" s="252" t="s">
        <v>85</v>
      </c>
      <c r="AV351" s="13" t="s">
        <v>85</v>
      </c>
      <c r="AW351" s="13" t="s">
        <v>4</v>
      </c>
      <c r="AX351" s="13" t="s">
        <v>83</v>
      </c>
      <c r="AY351" s="252" t="s">
        <v>264</v>
      </c>
    </row>
    <row r="352" s="2" customFormat="1" ht="24.15" customHeight="1">
      <c r="A352" s="39"/>
      <c r="B352" s="40"/>
      <c r="C352" s="228" t="s">
        <v>656</v>
      </c>
      <c r="D352" s="228" t="s">
        <v>266</v>
      </c>
      <c r="E352" s="229" t="s">
        <v>653</v>
      </c>
      <c r="F352" s="230" t="s">
        <v>654</v>
      </c>
      <c r="G352" s="231" t="s">
        <v>318</v>
      </c>
      <c r="H352" s="232">
        <v>160.803</v>
      </c>
      <c r="I352" s="233"/>
      <c r="J352" s="234">
        <f>ROUND(I352*H352,2)</f>
        <v>0</v>
      </c>
      <c r="K352" s="230" t="s">
        <v>270</v>
      </c>
      <c r="L352" s="45"/>
      <c r="M352" s="235" t="s">
        <v>1</v>
      </c>
      <c r="N352" s="236" t="s">
        <v>42</v>
      </c>
      <c r="O352" s="92"/>
      <c r="P352" s="237">
        <f>O352*H352</f>
        <v>0</v>
      </c>
      <c r="Q352" s="237">
        <v>0.011679999999999999</v>
      </c>
      <c r="R352" s="237">
        <f>Q352*H352</f>
        <v>1.8781790399999998</v>
      </c>
      <c r="S352" s="237">
        <v>0</v>
      </c>
      <c r="T352" s="238">
        <f>S352*H352</f>
        <v>0</v>
      </c>
      <c r="U352" s="39"/>
      <c r="V352" s="39"/>
      <c r="W352" s="39"/>
      <c r="X352" s="39"/>
      <c r="Y352" s="39"/>
      <c r="Z352" s="39"/>
      <c r="AA352" s="39"/>
      <c r="AB352" s="39"/>
      <c r="AC352" s="39"/>
      <c r="AD352" s="39"/>
      <c r="AE352" s="39"/>
      <c r="AR352" s="239" t="s">
        <v>271</v>
      </c>
      <c r="AT352" s="239" t="s">
        <v>266</v>
      </c>
      <c r="AU352" s="239" t="s">
        <v>85</v>
      </c>
      <c r="AY352" s="18" t="s">
        <v>264</v>
      </c>
      <c r="BE352" s="240">
        <f>IF(N352="základní",J352,0)</f>
        <v>0</v>
      </c>
      <c r="BF352" s="240">
        <f>IF(N352="snížená",J352,0)</f>
        <v>0</v>
      </c>
      <c r="BG352" s="240">
        <f>IF(N352="zákl. přenesená",J352,0)</f>
        <v>0</v>
      </c>
      <c r="BH352" s="240">
        <f>IF(N352="sníž. přenesená",J352,0)</f>
        <v>0</v>
      </c>
      <c r="BI352" s="240">
        <f>IF(N352="nulová",J352,0)</f>
        <v>0</v>
      </c>
      <c r="BJ352" s="18" t="s">
        <v>85</v>
      </c>
      <c r="BK352" s="240">
        <f>ROUND(I352*H352,2)</f>
        <v>0</v>
      </c>
      <c r="BL352" s="18" t="s">
        <v>271</v>
      </c>
      <c r="BM352" s="239" t="s">
        <v>655</v>
      </c>
    </row>
    <row r="353" s="13" customFormat="1">
      <c r="A353" s="13"/>
      <c r="B353" s="241"/>
      <c r="C353" s="242"/>
      <c r="D353" s="243" t="s">
        <v>273</v>
      </c>
      <c r="E353" s="244" t="s">
        <v>1</v>
      </c>
      <c r="F353" s="245" t="s">
        <v>2525</v>
      </c>
      <c r="G353" s="242"/>
      <c r="H353" s="246">
        <v>160.803</v>
      </c>
      <c r="I353" s="247"/>
      <c r="J353" s="242"/>
      <c r="K353" s="242"/>
      <c r="L353" s="248"/>
      <c r="M353" s="249"/>
      <c r="N353" s="250"/>
      <c r="O353" s="250"/>
      <c r="P353" s="250"/>
      <c r="Q353" s="250"/>
      <c r="R353" s="250"/>
      <c r="S353" s="250"/>
      <c r="T353" s="251"/>
      <c r="U353" s="13"/>
      <c r="V353" s="13"/>
      <c r="W353" s="13"/>
      <c r="X353" s="13"/>
      <c r="Y353" s="13"/>
      <c r="Z353" s="13"/>
      <c r="AA353" s="13"/>
      <c r="AB353" s="13"/>
      <c r="AC353" s="13"/>
      <c r="AD353" s="13"/>
      <c r="AE353" s="13"/>
      <c r="AT353" s="252" t="s">
        <v>273</v>
      </c>
      <c r="AU353" s="252" t="s">
        <v>85</v>
      </c>
      <c r="AV353" s="13" t="s">
        <v>85</v>
      </c>
      <c r="AW353" s="13" t="s">
        <v>32</v>
      </c>
      <c r="AX353" s="13" t="s">
        <v>76</v>
      </c>
      <c r="AY353" s="252" t="s">
        <v>264</v>
      </c>
    </row>
    <row r="354" s="14" customFormat="1">
      <c r="A354" s="14"/>
      <c r="B354" s="253"/>
      <c r="C354" s="254"/>
      <c r="D354" s="243" t="s">
        <v>273</v>
      </c>
      <c r="E354" s="255" t="s">
        <v>1</v>
      </c>
      <c r="F354" s="256" t="s">
        <v>275</v>
      </c>
      <c r="G354" s="254"/>
      <c r="H354" s="257">
        <v>160.803</v>
      </c>
      <c r="I354" s="258"/>
      <c r="J354" s="254"/>
      <c r="K354" s="254"/>
      <c r="L354" s="259"/>
      <c r="M354" s="260"/>
      <c r="N354" s="261"/>
      <c r="O354" s="261"/>
      <c r="P354" s="261"/>
      <c r="Q354" s="261"/>
      <c r="R354" s="261"/>
      <c r="S354" s="261"/>
      <c r="T354" s="262"/>
      <c r="U354" s="14"/>
      <c r="V354" s="14"/>
      <c r="W354" s="14"/>
      <c r="X354" s="14"/>
      <c r="Y354" s="14"/>
      <c r="Z354" s="14"/>
      <c r="AA354" s="14"/>
      <c r="AB354" s="14"/>
      <c r="AC354" s="14"/>
      <c r="AD354" s="14"/>
      <c r="AE354" s="14"/>
      <c r="AT354" s="263" t="s">
        <v>273</v>
      </c>
      <c r="AU354" s="263" t="s">
        <v>85</v>
      </c>
      <c r="AV354" s="14" t="s">
        <v>271</v>
      </c>
      <c r="AW354" s="14" t="s">
        <v>32</v>
      </c>
      <c r="AX354" s="14" t="s">
        <v>83</v>
      </c>
      <c r="AY354" s="263" t="s">
        <v>264</v>
      </c>
    </row>
    <row r="355" s="2" customFormat="1" ht="21.75" customHeight="1">
      <c r="A355" s="39"/>
      <c r="B355" s="40"/>
      <c r="C355" s="274" t="s">
        <v>659</v>
      </c>
      <c r="D355" s="274" t="s">
        <v>310</v>
      </c>
      <c r="E355" s="275" t="s">
        <v>606</v>
      </c>
      <c r="F355" s="276" t="s">
        <v>607</v>
      </c>
      <c r="G355" s="277" t="s">
        <v>318</v>
      </c>
      <c r="H355" s="278">
        <v>176.88300000000001</v>
      </c>
      <c r="I355" s="279"/>
      <c r="J355" s="280">
        <f>ROUND(I355*H355,2)</f>
        <v>0</v>
      </c>
      <c r="K355" s="276" t="s">
        <v>298</v>
      </c>
      <c r="L355" s="281"/>
      <c r="M355" s="282" t="s">
        <v>1</v>
      </c>
      <c r="N355" s="283" t="s">
        <v>42</v>
      </c>
      <c r="O355" s="92"/>
      <c r="P355" s="237">
        <f>O355*H355</f>
        <v>0</v>
      </c>
      <c r="Q355" s="237">
        <v>0.031</v>
      </c>
      <c r="R355" s="237">
        <f>Q355*H355</f>
        <v>5.4833730000000003</v>
      </c>
      <c r="S355" s="237">
        <v>0</v>
      </c>
      <c r="T355" s="238">
        <f>S355*H355</f>
        <v>0</v>
      </c>
      <c r="U355" s="39"/>
      <c r="V355" s="39"/>
      <c r="W355" s="39"/>
      <c r="X355" s="39"/>
      <c r="Y355" s="39"/>
      <c r="Z355" s="39"/>
      <c r="AA355" s="39"/>
      <c r="AB355" s="39"/>
      <c r="AC355" s="39"/>
      <c r="AD355" s="39"/>
      <c r="AE355" s="39"/>
      <c r="AR355" s="239" t="s">
        <v>304</v>
      </c>
      <c r="AT355" s="239" t="s">
        <v>310</v>
      </c>
      <c r="AU355" s="239" t="s">
        <v>85</v>
      </c>
      <c r="AY355" s="18" t="s">
        <v>264</v>
      </c>
      <c r="BE355" s="240">
        <f>IF(N355="základní",J355,0)</f>
        <v>0</v>
      </c>
      <c r="BF355" s="240">
        <f>IF(N355="snížená",J355,0)</f>
        <v>0</v>
      </c>
      <c r="BG355" s="240">
        <f>IF(N355="zákl. přenesená",J355,0)</f>
        <v>0</v>
      </c>
      <c r="BH355" s="240">
        <f>IF(N355="sníž. přenesená",J355,0)</f>
        <v>0</v>
      </c>
      <c r="BI355" s="240">
        <f>IF(N355="nulová",J355,0)</f>
        <v>0</v>
      </c>
      <c r="BJ355" s="18" t="s">
        <v>85</v>
      </c>
      <c r="BK355" s="240">
        <f>ROUND(I355*H355,2)</f>
        <v>0</v>
      </c>
      <c r="BL355" s="18" t="s">
        <v>271</v>
      </c>
      <c r="BM355" s="239" t="s">
        <v>657</v>
      </c>
    </row>
    <row r="356" s="13" customFormat="1">
      <c r="A356" s="13"/>
      <c r="B356" s="241"/>
      <c r="C356" s="242"/>
      <c r="D356" s="243" t="s">
        <v>273</v>
      </c>
      <c r="E356" s="242"/>
      <c r="F356" s="245" t="s">
        <v>2530</v>
      </c>
      <c r="G356" s="242"/>
      <c r="H356" s="246">
        <v>176.88300000000001</v>
      </c>
      <c r="I356" s="247"/>
      <c r="J356" s="242"/>
      <c r="K356" s="242"/>
      <c r="L356" s="248"/>
      <c r="M356" s="249"/>
      <c r="N356" s="250"/>
      <c r="O356" s="250"/>
      <c r="P356" s="250"/>
      <c r="Q356" s="250"/>
      <c r="R356" s="250"/>
      <c r="S356" s="250"/>
      <c r="T356" s="251"/>
      <c r="U356" s="13"/>
      <c r="V356" s="13"/>
      <c r="W356" s="13"/>
      <c r="X356" s="13"/>
      <c r="Y356" s="13"/>
      <c r="Z356" s="13"/>
      <c r="AA356" s="13"/>
      <c r="AB356" s="13"/>
      <c r="AC356" s="13"/>
      <c r="AD356" s="13"/>
      <c r="AE356" s="13"/>
      <c r="AT356" s="252" t="s">
        <v>273</v>
      </c>
      <c r="AU356" s="252" t="s">
        <v>85</v>
      </c>
      <c r="AV356" s="13" t="s">
        <v>85</v>
      </c>
      <c r="AW356" s="13" t="s">
        <v>4</v>
      </c>
      <c r="AX356" s="13" t="s">
        <v>83</v>
      </c>
      <c r="AY356" s="252" t="s">
        <v>264</v>
      </c>
    </row>
    <row r="357" s="2" customFormat="1" ht="24.15" customHeight="1">
      <c r="A357" s="39"/>
      <c r="B357" s="40"/>
      <c r="C357" s="228" t="s">
        <v>664</v>
      </c>
      <c r="D357" s="228" t="s">
        <v>266</v>
      </c>
      <c r="E357" s="229" t="s">
        <v>660</v>
      </c>
      <c r="F357" s="230" t="s">
        <v>661</v>
      </c>
      <c r="G357" s="231" t="s">
        <v>453</v>
      </c>
      <c r="H357" s="232">
        <v>65.400000000000006</v>
      </c>
      <c r="I357" s="233"/>
      <c r="J357" s="234">
        <f>ROUND(I357*H357,2)</f>
        <v>0</v>
      </c>
      <c r="K357" s="230" t="s">
        <v>270</v>
      </c>
      <c r="L357" s="45"/>
      <c r="M357" s="235" t="s">
        <v>1</v>
      </c>
      <c r="N357" s="236" t="s">
        <v>42</v>
      </c>
      <c r="O357" s="92"/>
      <c r="P357" s="237">
        <f>O357*H357</f>
        <v>0</v>
      </c>
      <c r="Q357" s="237">
        <v>0.0017600000000000001</v>
      </c>
      <c r="R357" s="237">
        <f>Q357*H357</f>
        <v>0.11510400000000001</v>
      </c>
      <c r="S357" s="237">
        <v>0</v>
      </c>
      <c r="T357" s="238">
        <f>S357*H357</f>
        <v>0</v>
      </c>
      <c r="U357" s="39"/>
      <c r="V357" s="39"/>
      <c r="W357" s="39"/>
      <c r="X357" s="39"/>
      <c r="Y357" s="39"/>
      <c r="Z357" s="39"/>
      <c r="AA357" s="39"/>
      <c r="AB357" s="39"/>
      <c r="AC357" s="39"/>
      <c r="AD357" s="39"/>
      <c r="AE357" s="39"/>
      <c r="AR357" s="239" t="s">
        <v>271</v>
      </c>
      <c r="AT357" s="239" t="s">
        <v>266</v>
      </c>
      <c r="AU357" s="239" t="s">
        <v>85</v>
      </c>
      <c r="AY357" s="18" t="s">
        <v>264</v>
      </c>
      <c r="BE357" s="240">
        <f>IF(N357="základní",J357,0)</f>
        <v>0</v>
      </c>
      <c r="BF357" s="240">
        <f>IF(N357="snížená",J357,0)</f>
        <v>0</v>
      </c>
      <c r="BG357" s="240">
        <f>IF(N357="zákl. přenesená",J357,0)</f>
        <v>0</v>
      </c>
      <c r="BH357" s="240">
        <f>IF(N357="sníž. přenesená",J357,0)</f>
        <v>0</v>
      </c>
      <c r="BI357" s="240">
        <f>IF(N357="nulová",J357,0)</f>
        <v>0</v>
      </c>
      <c r="BJ357" s="18" t="s">
        <v>85</v>
      </c>
      <c r="BK357" s="240">
        <f>ROUND(I357*H357,2)</f>
        <v>0</v>
      </c>
      <c r="BL357" s="18" t="s">
        <v>271</v>
      </c>
      <c r="BM357" s="239" t="s">
        <v>662</v>
      </c>
    </row>
    <row r="358" s="13" customFormat="1">
      <c r="A358" s="13"/>
      <c r="B358" s="241"/>
      <c r="C358" s="242"/>
      <c r="D358" s="243" t="s">
        <v>273</v>
      </c>
      <c r="E358" s="244" t="s">
        <v>1</v>
      </c>
      <c r="F358" s="245" t="s">
        <v>2531</v>
      </c>
      <c r="G358" s="242"/>
      <c r="H358" s="246">
        <v>65.400000000000006</v>
      </c>
      <c r="I358" s="247"/>
      <c r="J358" s="242"/>
      <c r="K358" s="242"/>
      <c r="L358" s="248"/>
      <c r="M358" s="249"/>
      <c r="N358" s="250"/>
      <c r="O358" s="250"/>
      <c r="P358" s="250"/>
      <c r="Q358" s="250"/>
      <c r="R358" s="250"/>
      <c r="S358" s="250"/>
      <c r="T358" s="251"/>
      <c r="U358" s="13"/>
      <c r="V358" s="13"/>
      <c r="W358" s="13"/>
      <c r="X358" s="13"/>
      <c r="Y358" s="13"/>
      <c r="Z358" s="13"/>
      <c r="AA358" s="13"/>
      <c r="AB358" s="13"/>
      <c r="AC358" s="13"/>
      <c r="AD358" s="13"/>
      <c r="AE358" s="13"/>
      <c r="AT358" s="252" t="s">
        <v>273</v>
      </c>
      <c r="AU358" s="252" t="s">
        <v>85</v>
      </c>
      <c r="AV358" s="13" t="s">
        <v>85</v>
      </c>
      <c r="AW358" s="13" t="s">
        <v>32</v>
      </c>
      <c r="AX358" s="13" t="s">
        <v>76</v>
      </c>
      <c r="AY358" s="252" t="s">
        <v>264</v>
      </c>
    </row>
    <row r="359" s="14" customFormat="1">
      <c r="A359" s="14"/>
      <c r="B359" s="253"/>
      <c r="C359" s="254"/>
      <c r="D359" s="243" t="s">
        <v>273</v>
      </c>
      <c r="E359" s="255" t="s">
        <v>1</v>
      </c>
      <c r="F359" s="256" t="s">
        <v>275</v>
      </c>
      <c r="G359" s="254"/>
      <c r="H359" s="257">
        <v>65.400000000000006</v>
      </c>
      <c r="I359" s="258"/>
      <c r="J359" s="254"/>
      <c r="K359" s="254"/>
      <c r="L359" s="259"/>
      <c r="M359" s="260"/>
      <c r="N359" s="261"/>
      <c r="O359" s="261"/>
      <c r="P359" s="261"/>
      <c r="Q359" s="261"/>
      <c r="R359" s="261"/>
      <c r="S359" s="261"/>
      <c r="T359" s="262"/>
      <c r="U359" s="14"/>
      <c r="V359" s="14"/>
      <c r="W359" s="14"/>
      <c r="X359" s="14"/>
      <c r="Y359" s="14"/>
      <c r="Z359" s="14"/>
      <c r="AA359" s="14"/>
      <c r="AB359" s="14"/>
      <c r="AC359" s="14"/>
      <c r="AD359" s="14"/>
      <c r="AE359" s="14"/>
      <c r="AT359" s="263" t="s">
        <v>273</v>
      </c>
      <c r="AU359" s="263" t="s">
        <v>85</v>
      </c>
      <c r="AV359" s="14" t="s">
        <v>271</v>
      </c>
      <c r="AW359" s="14" t="s">
        <v>32</v>
      </c>
      <c r="AX359" s="14" t="s">
        <v>83</v>
      </c>
      <c r="AY359" s="263" t="s">
        <v>264</v>
      </c>
    </row>
    <row r="360" s="2" customFormat="1" ht="21.75" customHeight="1">
      <c r="A360" s="39"/>
      <c r="B360" s="40"/>
      <c r="C360" s="274" t="s">
        <v>669</v>
      </c>
      <c r="D360" s="274" t="s">
        <v>310</v>
      </c>
      <c r="E360" s="275" t="s">
        <v>665</v>
      </c>
      <c r="F360" s="276" t="s">
        <v>666</v>
      </c>
      <c r="G360" s="277" t="s">
        <v>318</v>
      </c>
      <c r="H360" s="278">
        <v>13.08</v>
      </c>
      <c r="I360" s="279"/>
      <c r="J360" s="280">
        <f>ROUND(I360*H360,2)</f>
        <v>0</v>
      </c>
      <c r="K360" s="276" t="s">
        <v>298</v>
      </c>
      <c r="L360" s="281"/>
      <c r="M360" s="282" t="s">
        <v>1</v>
      </c>
      <c r="N360" s="283" t="s">
        <v>42</v>
      </c>
      <c r="O360" s="92"/>
      <c r="P360" s="237">
        <f>O360*H360</f>
        <v>0</v>
      </c>
      <c r="Q360" s="237">
        <v>0.0047999999999999996</v>
      </c>
      <c r="R360" s="237">
        <f>Q360*H360</f>
        <v>0.062783999999999993</v>
      </c>
      <c r="S360" s="237">
        <v>0</v>
      </c>
      <c r="T360" s="238">
        <f>S360*H360</f>
        <v>0</v>
      </c>
      <c r="U360" s="39"/>
      <c r="V360" s="39"/>
      <c r="W360" s="39"/>
      <c r="X360" s="39"/>
      <c r="Y360" s="39"/>
      <c r="Z360" s="39"/>
      <c r="AA360" s="39"/>
      <c r="AB360" s="39"/>
      <c r="AC360" s="39"/>
      <c r="AD360" s="39"/>
      <c r="AE360" s="39"/>
      <c r="AR360" s="239" t="s">
        <v>304</v>
      </c>
      <c r="AT360" s="239" t="s">
        <v>310</v>
      </c>
      <c r="AU360" s="239" t="s">
        <v>85</v>
      </c>
      <c r="AY360" s="18" t="s">
        <v>264</v>
      </c>
      <c r="BE360" s="240">
        <f>IF(N360="základní",J360,0)</f>
        <v>0</v>
      </c>
      <c r="BF360" s="240">
        <f>IF(N360="snížená",J360,0)</f>
        <v>0</v>
      </c>
      <c r="BG360" s="240">
        <f>IF(N360="zákl. přenesená",J360,0)</f>
        <v>0</v>
      </c>
      <c r="BH360" s="240">
        <f>IF(N360="sníž. přenesená",J360,0)</f>
        <v>0</v>
      </c>
      <c r="BI360" s="240">
        <f>IF(N360="nulová",J360,0)</f>
        <v>0</v>
      </c>
      <c r="BJ360" s="18" t="s">
        <v>85</v>
      </c>
      <c r="BK360" s="240">
        <f>ROUND(I360*H360,2)</f>
        <v>0</v>
      </c>
      <c r="BL360" s="18" t="s">
        <v>271</v>
      </c>
      <c r="BM360" s="239" t="s">
        <v>667</v>
      </c>
    </row>
    <row r="361" s="13" customFormat="1">
      <c r="A361" s="13"/>
      <c r="B361" s="241"/>
      <c r="C361" s="242"/>
      <c r="D361" s="243" t="s">
        <v>273</v>
      </c>
      <c r="E361" s="242"/>
      <c r="F361" s="245" t="s">
        <v>2532</v>
      </c>
      <c r="G361" s="242"/>
      <c r="H361" s="246">
        <v>13.08</v>
      </c>
      <c r="I361" s="247"/>
      <c r="J361" s="242"/>
      <c r="K361" s="242"/>
      <c r="L361" s="248"/>
      <c r="M361" s="249"/>
      <c r="N361" s="250"/>
      <c r="O361" s="250"/>
      <c r="P361" s="250"/>
      <c r="Q361" s="250"/>
      <c r="R361" s="250"/>
      <c r="S361" s="250"/>
      <c r="T361" s="251"/>
      <c r="U361" s="13"/>
      <c r="V361" s="13"/>
      <c r="W361" s="13"/>
      <c r="X361" s="13"/>
      <c r="Y361" s="13"/>
      <c r="Z361" s="13"/>
      <c r="AA361" s="13"/>
      <c r="AB361" s="13"/>
      <c r="AC361" s="13"/>
      <c r="AD361" s="13"/>
      <c r="AE361" s="13"/>
      <c r="AT361" s="252" t="s">
        <v>273</v>
      </c>
      <c r="AU361" s="252" t="s">
        <v>85</v>
      </c>
      <c r="AV361" s="13" t="s">
        <v>85</v>
      </c>
      <c r="AW361" s="13" t="s">
        <v>4</v>
      </c>
      <c r="AX361" s="13" t="s">
        <v>83</v>
      </c>
      <c r="AY361" s="252" t="s">
        <v>264</v>
      </c>
    </row>
    <row r="362" s="2" customFormat="1" ht="24.15" customHeight="1">
      <c r="A362" s="39"/>
      <c r="B362" s="40"/>
      <c r="C362" s="228" t="s">
        <v>673</v>
      </c>
      <c r="D362" s="228" t="s">
        <v>266</v>
      </c>
      <c r="E362" s="229" t="s">
        <v>670</v>
      </c>
      <c r="F362" s="230" t="s">
        <v>671</v>
      </c>
      <c r="G362" s="231" t="s">
        <v>318</v>
      </c>
      <c r="H362" s="232">
        <v>31.890000000000001</v>
      </c>
      <c r="I362" s="233"/>
      <c r="J362" s="234">
        <f>ROUND(I362*H362,2)</f>
        <v>0</v>
      </c>
      <c r="K362" s="230" t="s">
        <v>270</v>
      </c>
      <c r="L362" s="45"/>
      <c r="M362" s="235" t="s">
        <v>1</v>
      </c>
      <c r="N362" s="236" t="s">
        <v>42</v>
      </c>
      <c r="O362" s="92"/>
      <c r="P362" s="237">
        <f>O362*H362</f>
        <v>0</v>
      </c>
      <c r="Q362" s="237">
        <v>8.0000000000000007E-05</v>
      </c>
      <c r="R362" s="237">
        <f>Q362*H362</f>
        <v>0.0025512000000000004</v>
      </c>
      <c r="S362" s="237">
        <v>0</v>
      </c>
      <c r="T362" s="238">
        <f>S362*H362</f>
        <v>0</v>
      </c>
      <c r="U362" s="39"/>
      <c r="V362" s="39"/>
      <c r="W362" s="39"/>
      <c r="X362" s="39"/>
      <c r="Y362" s="39"/>
      <c r="Z362" s="39"/>
      <c r="AA362" s="39"/>
      <c r="AB362" s="39"/>
      <c r="AC362" s="39"/>
      <c r="AD362" s="39"/>
      <c r="AE362" s="39"/>
      <c r="AR362" s="239" t="s">
        <v>271</v>
      </c>
      <c r="AT362" s="239" t="s">
        <v>266</v>
      </c>
      <c r="AU362" s="239" t="s">
        <v>85</v>
      </c>
      <c r="AY362" s="18" t="s">
        <v>264</v>
      </c>
      <c r="BE362" s="240">
        <f>IF(N362="základní",J362,0)</f>
        <v>0</v>
      </c>
      <c r="BF362" s="240">
        <f>IF(N362="snížená",J362,0)</f>
        <v>0</v>
      </c>
      <c r="BG362" s="240">
        <f>IF(N362="zákl. přenesená",J362,0)</f>
        <v>0</v>
      </c>
      <c r="BH362" s="240">
        <f>IF(N362="sníž. přenesená",J362,0)</f>
        <v>0</v>
      </c>
      <c r="BI362" s="240">
        <f>IF(N362="nulová",J362,0)</f>
        <v>0</v>
      </c>
      <c r="BJ362" s="18" t="s">
        <v>85</v>
      </c>
      <c r="BK362" s="240">
        <f>ROUND(I362*H362,2)</f>
        <v>0</v>
      </c>
      <c r="BL362" s="18" t="s">
        <v>271</v>
      </c>
      <c r="BM362" s="239" t="s">
        <v>672</v>
      </c>
    </row>
    <row r="363" s="13" customFormat="1">
      <c r="A363" s="13"/>
      <c r="B363" s="241"/>
      <c r="C363" s="242"/>
      <c r="D363" s="243" t="s">
        <v>273</v>
      </c>
      <c r="E363" s="244" t="s">
        <v>1</v>
      </c>
      <c r="F363" s="245" t="s">
        <v>2524</v>
      </c>
      <c r="G363" s="242"/>
      <c r="H363" s="246">
        <v>31.890000000000001</v>
      </c>
      <c r="I363" s="247"/>
      <c r="J363" s="242"/>
      <c r="K363" s="242"/>
      <c r="L363" s="248"/>
      <c r="M363" s="249"/>
      <c r="N363" s="250"/>
      <c r="O363" s="250"/>
      <c r="P363" s="250"/>
      <c r="Q363" s="250"/>
      <c r="R363" s="250"/>
      <c r="S363" s="250"/>
      <c r="T363" s="251"/>
      <c r="U363" s="13"/>
      <c r="V363" s="13"/>
      <c r="W363" s="13"/>
      <c r="X363" s="13"/>
      <c r="Y363" s="13"/>
      <c r="Z363" s="13"/>
      <c r="AA363" s="13"/>
      <c r="AB363" s="13"/>
      <c r="AC363" s="13"/>
      <c r="AD363" s="13"/>
      <c r="AE363" s="13"/>
      <c r="AT363" s="252" t="s">
        <v>273</v>
      </c>
      <c r="AU363" s="252" t="s">
        <v>85</v>
      </c>
      <c r="AV363" s="13" t="s">
        <v>85</v>
      </c>
      <c r="AW363" s="13" t="s">
        <v>32</v>
      </c>
      <c r="AX363" s="13" t="s">
        <v>76</v>
      </c>
      <c r="AY363" s="252" t="s">
        <v>264</v>
      </c>
    </row>
    <row r="364" s="14" customFormat="1">
      <c r="A364" s="14"/>
      <c r="B364" s="253"/>
      <c r="C364" s="254"/>
      <c r="D364" s="243" t="s">
        <v>273</v>
      </c>
      <c r="E364" s="255" t="s">
        <v>1</v>
      </c>
      <c r="F364" s="256" t="s">
        <v>275</v>
      </c>
      <c r="G364" s="254"/>
      <c r="H364" s="257">
        <v>31.890000000000001</v>
      </c>
      <c r="I364" s="258"/>
      <c r="J364" s="254"/>
      <c r="K364" s="254"/>
      <c r="L364" s="259"/>
      <c r="M364" s="260"/>
      <c r="N364" s="261"/>
      <c r="O364" s="261"/>
      <c r="P364" s="261"/>
      <c r="Q364" s="261"/>
      <c r="R364" s="261"/>
      <c r="S364" s="261"/>
      <c r="T364" s="262"/>
      <c r="U364" s="14"/>
      <c r="V364" s="14"/>
      <c r="W364" s="14"/>
      <c r="X364" s="14"/>
      <c r="Y364" s="14"/>
      <c r="Z364" s="14"/>
      <c r="AA364" s="14"/>
      <c r="AB364" s="14"/>
      <c r="AC364" s="14"/>
      <c r="AD364" s="14"/>
      <c r="AE364" s="14"/>
      <c r="AT364" s="263" t="s">
        <v>273</v>
      </c>
      <c r="AU364" s="263" t="s">
        <v>85</v>
      </c>
      <c r="AV364" s="14" t="s">
        <v>271</v>
      </c>
      <c r="AW364" s="14" t="s">
        <v>32</v>
      </c>
      <c r="AX364" s="14" t="s">
        <v>83</v>
      </c>
      <c r="AY364" s="263" t="s">
        <v>264</v>
      </c>
    </row>
    <row r="365" s="2" customFormat="1" ht="24.15" customHeight="1">
      <c r="A365" s="39"/>
      <c r="B365" s="40"/>
      <c r="C365" s="228" t="s">
        <v>677</v>
      </c>
      <c r="D365" s="228" t="s">
        <v>266</v>
      </c>
      <c r="E365" s="229" t="s">
        <v>674</v>
      </c>
      <c r="F365" s="230" t="s">
        <v>675</v>
      </c>
      <c r="G365" s="231" t="s">
        <v>318</v>
      </c>
      <c r="H365" s="232">
        <v>160.803</v>
      </c>
      <c r="I365" s="233"/>
      <c r="J365" s="234">
        <f>ROUND(I365*H365,2)</f>
        <v>0</v>
      </c>
      <c r="K365" s="230" t="s">
        <v>270</v>
      </c>
      <c r="L365" s="45"/>
      <c r="M365" s="235" t="s">
        <v>1</v>
      </c>
      <c r="N365" s="236" t="s">
        <v>42</v>
      </c>
      <c r="O365" s="92"/>
      <c r="P365" s="237">
        <f>O365*H365</f>
        <v>0</v>
      </c>
      <c r="Q365" s="237">
        <v>8.0000000000000007E-05</v>
      </c>
      <c r="R365" s="237">
        <f>Q365*H365</f>
        <v>0.012864240000000001</v>
      </c>
      <c r="S365" s="237">
        <v>0</v>
      </c>
      <c r="T365" s="238">
        <f>S365*H365</f>
        <v>0</v>
      </c>
      <c r="U365" s="39"/>
      <c r="V365" s="39"/>
      <c r="W365" s="39"/>
      <c r="X365" s="39"/>
      <c r="Y365" s="39"/>
      <c r="Z365" s="39"/>
      <c r="AA365" s="39"/>
      <c r="AB365" s="39"/>
      <c r="AC365" s="39"/>
      <c r="AD365" s="39"/>
      <c r="AE365" s="39"/>
      <c r="AR365" s="239" t="s">
        <v>271</v>
      </c>
      <c r="AT365" s="239" t="s">
        <v>266</v>
      </c>
      <c r="AU365" s="239" t="s">
        <v>85</v>
      </c>
      <c r="AY365" s="18" t="s">
        <v>264</v>
      </c>
      <c r="BE365" s="240">
        <f>IF(N365="základní",J365,0)</f>
        <v>0</v>
      </c>
      <c r="BF365" s="240">
        <f>IF(N365="snížená",J365,0)</f>
        <v>0</v>
      </c>
      <c r="BG365" s="240">
        <f>IF(N365="zákl. přenesená",J365,0)</f>
        <v>0</v>
      </c>
      <c r="BH365" s="240">
        <f>IF(N365="sníž. přenesená",J365,0)</f>
        <v>0</v>
      </c>
      <c r="BI365" s="240">
        <f>IF(N365="nulová",J365,0)</f>
        <v>0</v>
      </c>
      <c r="BJ365" s="18" t="s">
        <v>85</v>
      </c>
      <c r="BK365" s="240">
        <f>ROUND(I365*H365,2)</f>
        <v>0</v>
      </c>
      <c r="BL365" s="18" t="s">
        <v>271</v>
      </c>
      <c r="BM365" s="239" t="s">
        <v>676</v>
      </c>
    </row>
    <row r="366" s="13" customFormat="1">
      <c r="A366" s="13"/>
      <c r="B366" s="241"/>
      <c r="C366" s="242"/>
      <c r="D366" s="243" t="s">
        <v>273</v>
      </c>
      <c r="E366" s="244" t="s">
        <v>1</v>
      </c>
      <c r="F366" s="245" t="s">
        <v>2525</v>
      </c>
      <c r="G366" s="242"/>
      <c r="H366" s="246">
        <v>160.803</v>
      </c>
      <c r="I366" s="247"/>
      <c r="J366" s="242"/>
      <c r="K366" s="242"/>
      <c r="L366" s="248"/>
      <c r="M366" s="249"/>
      <c r="N366" s="250"/>
      <c r="O366" s="250"/>
      <c r="P366" s="250"/>
      <c r="Q366" s="250"/>
      <c r="R366" s="250"/>
      <c r="S366" s="250"/>
      <c r="T366" s="251"/>
      <c r="U366" s="13"/>
      <c r="V366" s="13"/>
      <c r="W366" s="13"/>
      <c r="X366" s="13"/>
      <c r="Y366" s="13"/>
      <c r="Z366" s="13"/>
      <c r="AA366" s="13"/>
      <c r="AB366" s="13"/>
      <c r="AC366" s="13"/>
      <c r="AD366" s="13"/>
      <c r="AE366" s="13"/>
      <c r="AT366" s="252" t="s">
        <v>273</v>
      </c>
      <c r="AU366" s="252" t="s">
        <v>85</v>
      </c>
      <c r="AV366" s="13" t="s">
        <v>85</v>
      </c>
      <c r="AW366" s="13" t="s">
        <v>32</v>
      </c>
      <c r="AX366" s="13" t="s">
        <v>76</v>
      </c>
      <c r="AY366" s="252" t="s">
        <v>264</v>
      </c>
    </row>
    <row r="367" s="14" customFormat="1">
      <c r="A367" s="14"/>
      <c r="B367" s="253"/>
      <c r="C367" s="254"/>
      <c r="D367" s="243" t="s">
        <v>273</v>
      </c>
      <c r="E367" s="255" t="s">
        <v>1</v>
      </c>
      <c r="F367" s="256" t="s">
        <v>275</v>
      </c>
      <c r="G367" s="254"/>
      <c r="H367" s="257">
        <v>160.803</v>
      </c>
      <c r="I367" s="258"/>
      <c r="J367" s="254"/>
      <c r="K367" s="254"/>
      <c r="L367" s="259"/>
      <c r="M367" s="260"/>
      <c r="N367" s="261"/>
      <c r="O367" s="261"/>
      <c r="P367" s="261"/>
      <c r="Q367" s="261"/>
      <c r="R367" s="261"/>
      <c r="S367" s="261"/>
      <c r="T367" s="262"/>
      <c r="U367" s="14"/>
      <c r="V367" s="14"/>
      <c r="W367" s="14"/>
      <c r="X367" s="14"/>
      <c r="Y367" s="14"/>
      <c r="Z367" s="14"/>
      <c r="AA367" s="14"/>
      <c r="AB367" s="14"/>
      <c r="AC367" s="14"/>
      <c r="AD367" s="14"/>
      <c r="AE367" s="14"/>
      <c r="AT367" s="263" t="s">
        <v>273</v>
      </c>
      <c r="AU367" s="263" t="s">
        <v>85</v>
      </c>
      <c r="AV367" s="14" t="s">
        <v>271</v>
      </c>
      <c r="AW367" s="14" t="s">
        <v>32</v>
      </c>
      <c r="AX367" s="14" t="s">
        <v>83</v>
      </c>
      <c r="AY367" s="263" t="s">
        <v>264</v>
      </c>
    </row>
    <row r="368" s="2" customFormat="1" ht="16.5" customHeight="1">
      <c r="A368" s="39"/>
      <c r="B368" s="40"/>
      <c r="C368" s="228" t="s">
        <v>683</v>
      </c>
      <c r="D368" s="228" t="s">
        <v>266</v>
      </c>
      <c r="E368" s="229" t="s">
        <v>678</v>
      </c>
      <c r="F368" s="230" t="s">
        <v>679</v>
      </c>
      <c r="G368" s="231" t="s">
        <v>318</v>
      </c>
      <c r="H368" s="232">
        <v>257.113</v>
      </c>
      <c r="I368" s="233"/>
      <c r="J368" s="234">
        <f>ROUND(I368*H368,2)</f>
        <v>0</v>
      </c>
      <c r="K368" s="230" t="s">
        <v>298</v>
      </c>
      <c r="L368" s="45"/>
      <c r="M368" s="235" t="s">
        <v>1</v>
      </c>
      <c r="N368" s="236" t="s">
        <v>42</v>
      </c>
      <c r="O368" s="92"/>
      <c r="P368" s="237">
        <f>O368*H368</f>
        <v>0</v>
      </c>
      <c r="Q368" s="237">
        <v>0</v>
      </c>
      <c r="R368" s="237">
        <f>Q368*H368</f>
        <v>0</v>
      </c>
      <c r="S368" s="237">
        <v>0</v>
      </c>
      <c r="T368" s="238">
        <f>S368*H368</f>
        <v>0</v>
      </c>
      <c r="U368" s="39"/>
      <c r="V368" s="39"/>
      <c r="W368" s="39"/>
      <c r="X368" s="39"/>
      <c r="Y368" s="39"/>
      <c r="Z368" s="39"/>
      <c r="AA368" s="39"/>
      <c r="AB368" s="39"/>
      <c r="AC368" s="39"/>
      <c r="AD368" s="39"/>
      <c r="AE368" s="39"/>
      <c r="AR368" s="239" t="s">
        <v>271</v>
      </c>
      <c r="AT368" s="239" t="s">
        <v>266</v>
      </c>
      <c r="AU368" s="239" t="s">
        <v>85</v>
      </c>
      <c r="AY368" s="18" t="s">
        <v>264</v>
      </c>
      <c r="BE368" s="240">
        <f>IF(N368="základní",J368,0)</f>
        <v>0</v>
      </c>
      <c r="BF368" s="240">
        <f>IF(N368="snížená",J368,0)</f>
        <v>0</v>
      </c>
      <c r="BG368" s="240">
        <f>IF(N368="zákl. přenesená",J368,0)</f>
        <v>0</v>
      </c>
      <c r="BH368" s="240">
        <f>IF(N368="sníž. přenesená",J368,0)</f>
        <v>0</v>
      </c>
      <c r="BI368" s="240">
        <f>IF(N368="nulová",J368,0)</f>
        <v>0</v>
      </c>
      <c r="BJ368" s="18" t="s">
        <v>85</v>
      </c>
      <c r="BK368" s="240">
        <f>ROUND(I368*H368,2)</f>
        <v>0</v>
      </c>
      <c r="BL368" s="18" t="s">
        <v>271</v>
      </c>
      <c r="BM368" s="239" t="s">
        <v>680</v>
      </c>
    </row>
    <row r="369" s="2" customFormat="1">
      <c r="A369" s="39"/>
      <c r="B369" s="40"/>
      <c r="C369" s="41"/>
      <c r="D369" s="243" t="s">
        <v>339</v>
      </c>
      <c r="E369" s="41"/>
      <c r="F369" s="295" t="s">
        <v>681</v>
      </c>
      <c r="G369" s="41"/>
      <c r="H369" s="41"/>
      <c r="I369" s="296"/>
      <c r="J369" s="41"/>
      <c r="K369" s="41"/>
      <c r="L369" s="45"/>
      <c r="M369" s="297"/>
      <c r="N369" s="298"/>
      <c r="O369" s="92"/>
      <c r="P369" s="92"/>
      <c r="Q369" s="92"/>
      <c r="R369" s="92"/>
      <c r="S369" s="92"/>
      <c r="T369" s="93"/>
      <c r="U369" s="39"/>
      <c r="V369" s="39"/>
      <c r="W369" s="39"/>
      <c r="X369" s="39"/>
      <c r="Y369" s="39"/>
      <c r="Z369" s="39"/>
      <c r="AA369" s="39"/>
      <c r="AB369" s="39"/>
      <c r="AC369" s="39"/>
      <c r="AD369" s="39"/>
      <c r="AE369" s="39"/>
      <c r="AT369" s="18" t="s">
        <v>339</v>
      </c>
      <c r="AU369" s="18" t="s">
        <v>85</v>
      </c>
    </row>
    <row r="370" s="13" customFormat="1">
      <c r="A370" s="13"/>
      <c r="B370" s="241"/>
      <c r="C370" s="242"/>
      <c r="D370" s="243" t="s">
        <v>273</v>
      </c>
      <c r="E370" s="244" t="s">
        <v>1</v>
      </c>
      <c r="F370" s="245" t="s">
        <v>2533</v>
      </c>
      <c r="G370" s="242"/>
      <c r="H370" s="246">
        <v>257.113</v>
      </c>
      <c r="I370" s="247"/>
      <c r="J370" s="242"/>
      <c r="K370" s="242"/>
      <c r="L370" s="248"/>
      <c r="M370" s="249"/>
      <c r="N370" s="250"/>
      <c r="O370" s="250"/>
      <c r="P370" s="250"/>
      <c r="Q370" s="250"/>
      <c r="R370" s="250"/>
      <c r="S370" s="250"/>
      <c r="T370" s="251"/>
      <c r="U370" s="13"/>
      <c r="V370" s="13"/>
      <c r="W370" s="13"/>
      <c r="X370" s="13"/>
      <c r="Y370" s="13"/>
      <c r="Z370" s="13"/>
      <c r="AA370" s="13"/>
      <c r="AB370" s="13"/>
      <c r="AC370" s="13"/>
      <c r="AD370" s="13"/>
      <c r="AE370" s="13"/>
      <c r="AT370" s="252" t="s">
        <v>273</v>
      </c>
      <c r="AU370" s="252" t="s">
        <v>85</v>
      </c>
      <c r="AV370" s="13" t="s">
        <v>85</v>
      </c>
      <c r="AW370" s="13" t="s">
        <v>32</v>
      </c>
      <c r="AX370" s="13" t="s">
        <v>76</v>
      </c>
      <c r="AY370" s="252" t="s">
        <v>264</v>
      </c>
    </row>
    <row r="371" s="14" customFormat="1">
      <c r="A371" s="14"/>
      <c r="B371" s="253"/>
      <c r="C371" s="254"/>
      <c r="D371" s="243" t="s">
        <v>273</v>
      </c>
      <c r="E371" s="255" t="s">
        <v>1</v>
      </c>
      <c r="F371" s="256" t="s">
        <v>275</v>
      </c>
      <c r="G371" s="254"/>
      <c r="H371" s="257">
        <v>257.113</v>
      </c>
      <c r="I371" s="258"/>
      <c r="J371" s="254"/>
      <c r="K371" s="254"/>
      <c r="L371" s="259"/>
      <c r="M371" s="260"/>
      <c r="N371" s="261"/>
      <c r="O371" s="261"/>
      <c r="P371" s="261"/>
      <c r="Q371" s="261"/>
      <c r="R371" s="261"/>
      <c r="S371" s="261"/>
      <c r="T371" s="262"/>
      <c r="U371" s="14"/>
      <c r="V371" s="14"/>
      <c r="W371" s="14"/>
      <c r="X371" s="14"/>
      <c r="Y371" s="14"/>
      <c r="Z371" s="14"/>
      <c r="AA371" s="14"/>
      <c r="AB371" s="14"/>
      <c r="AC371" s="14"/>
      <c r="AD371" s="14"/>
      <c r="AE371" s="14"/>
      <c r="AT371" s="263" t="s">
        <v>273</v>
      </c>
      <c r="AU371" s="263" t="s">
        <v>85</v>
      </c>
      <c r="AV371" s="14" t="s">
        <v>271</v>
      </c>
      <c r="AW371" s="14" t="s">
        <v>32</v>
      </c>
      <c r="AX371" s="14" t="s">
        <v>83</v>
      </c>
      <c r="AY371" s="263" t="s">
        <v>264</v>
      </c>
    </row>
    <row r="372" s="2" customFormat="1" ht="16.5" customHeight="1">
      <c r="A372" s="39"/>
      <c r="B372" s="40"/>
      <c r="C372" s="228" t="s">
        <v>687</v>
      </c>
      <c r="D372" s="228" t="s">
        <v>266</v>
      </c>
      <c r="E372" s="229" t="s">
        <v>684</v>
      </c>
      <c r="F372" s="230" t="s">
        <v>685</v>
      </c>
      <c r="G372" s="231" t="s">
        <v>318</v>
      </c>
      <c r="H372" s="232">
        <v>31.890000000000001</v>
      </c>
      <c r="I372" s="233"/>
      <c r="J372" s="234">
        <f>ROUND(I372*H372,2)</f>
        <v>0</v>
      </c>
      <c r="K372" s="230" t="s">
        <v>270</v>
      </c>
      <c r="L372" s="45"/>
      <c r="M372" s="235" t="s">
        <v>1</v>
      </c>
      <c r="N372" s="236" t="s">
        <v>42</v>
      </c>
      <c r="O372" s="92"/>
      <c r="P372" s="237">
        <f>O372*H372</f>
        <v>0</v>
      </c>
      <c r="Q372" s="237">
        <v>0.0057000000000000002</v>
      </c>
      <c r="R372" s="237">
        <f>Q372*H372</f>
        <v>0.18177300000000002</v>
      </c>
      <c r="S372" s="237">
        <v>0</v>
      </c>
      <c r="T372" s="238">
        <f>S372*H372</f>
        <v>0</v>
      </c>
      <c r="U372" s="39"/>
      <c r="V372" s="39"/>
      <c r="W372" s="39"/>
      <c r="X372" s="39"/>
      <c r="Y372" s="39"/>
      <c r="Z372" s="39"/>
      <c r="AA372" s="39"/>
      <c r="AB372" s="39"/>
      <c r="AC372" s="39"/>
      <c r="AD372" s="39"/>
      <c r="AE372" s="39"/>
      <c r="AR372" s="239" t="s">
        <v>271</v>
      </c>
      <c r="AT372" s="239" t="s">
        <v>266</v>
      </c>
      <c r="AU372" s="239" t="s">
        <v>85</v>
      </c>
      <c r="AY372" s="18" t="s">
        <v>264</v>
      </c>
      <c r="BE372" s="240">
        <f>IF(N372="základní",J372,0)</f>
        <v>0</v>
      </c>
      <c r="BF372" s="240">
        <f>IF(N372="snížená",J372,0)</f>
        <v>0</v>
      </c>
      <c r="BG372" s="240">
        <f>IF(N372="zákl. přenesená",J372,0)</f>
        <v>0</v>
      </c>
      <c r="BH372" s="240">
        <f>IF(N372="sníž. přenesená",J372,0)</f>
        <v>0</v>
      </c>
      <c r="BI372" s="240">
        <f>IF(N372="nulová",J372,0)</f>
        <v>0</v>
      </c>
      <c r="BJ372" s="18" t="s">
        <v>85</v>
      </c>
      <c r="BK372" s="240">
        <f>ROUND(I372*H372,2)</f>
        <v>0</v>
      </c>
      <c r="BL372" s="18" t="s">
        <v>271</v>
      </c>
      <c r="BM372" s="239" t="s">
        <v>686</v>
      </c>
    </row>
    <row r="373" s="13" customFormat="1">
      <c r="A373" s="13"/>
      <c r="B373" s="241"/>
      <c r="C373" s="242"/>
      <c r="D373" s="243" t="s">
        <v>273</v>
      </c>
      <c r="E373" s="244" t="s">
        <v>1</v>
      </c>
      <c r="F373" s="245" t="s">
        <v>2524</v>
      </c>
      <c r="G373" s="242"/>
      <c r="H373" s="246">
        <v>31.890000000000001</v>
      </c>
      <c r="I373" s="247"/>
      <c r="J373" s="242"/>
      <c r="K373" s="242"/>
      <c r="L373" s="248"/>
      <c r="M373" s="249"/>
      <c r="N373" s="250"/>
      <c r="O373" s="250"/>
      <c r="P373" s="250"/>
      <c r="Q373" s="250"/>
      <c r="R373" s="250"/>
      <c r="S373" s="250"/>
      <c r="T373" s="251"/>
      <c r="U373" s="13"/>
      <c r="V373" s="13"/>
      <c r="W373" s="13"/>
      <c r="X373" s="13"/>
      <c r="Y373" s="13"/>
      <c r="Z373" s="13"/>
      <c r="AA373" s="13"/>
      <c r="AB373" s="13"/>
      <c r="AC373" s="13"/>
      <c r="AD373" s="13"/>
      <c r="AE373" s="13"/>
      <c r="AT373" s="252" t="s">
        <v>273</v>
      </c>
      <c r="AU373" s="252" t="s">
        <v>85</v>
      </c>
      <c r="AV373" s="13" t="s">
        <v>85</v>
      </c>
      <c r="AW373" s="13" t="s">
        <v>32</v>
      </c>
      <c r="AX373" s="13" t="s">
        <v>76</v>
      </c>
      <c r="AY373" s="252" t="s">
        <v>264</v>
      </c>
    </row>
    <row r="374" s="14" customFormat="1">
      <c r="A374" s="14"/>
      <c r="B374" s="253"/>
      <c r="C374" s="254"/>
      <c r="D374" s="243" t="s">
        <v>273</v>
      </c>
      <c r="E374" s="255" t="s">
        <v>1</v>
      </c>
      <c r="F374" s="256" t="s">
        <v>275</v>
      </c>
      <c r="G374" s="254"/>
      <c r="H374" s="257">
        <v>31.890000000000001</v>
      </c>
      <c r="I374" s="258"/>
      <c r="J374" s="254"/>
      <c r="K374" s="254"/>
      <c r="L374" s="259"/>
      <c r="M374" s="260"/>
      <c r="N374" s="261"/>
      <c r="O374" s="261"/>
      <c r="P374" s="261"/>
      <c r="Q374" s="261"/>
      <c r="R374" s="261"/>
      <c r="S374" s="261"/>
      <c r="T374" s="262"/>
      <c r="U374" s="14"/>
      <c r="V374" s="14"/>
      <c r="W374" s="14"/>
      <c r="X374" s="14"/>
      <c r="Y374" s="14"/>
      <c r="Z374" s="14"/>
      <c r="AA374" s="14"/>
      <c r="AB374" s="14"/>
      <c r="AC374" s="14"/>
      <c r="AD374" s="14"/>
      <c r="AE374" s="14"/>
      <c r="AT374" s="263" t="s">
        <v>273</v>
      </c>
      <c r="AU374" s="263" t="s">
        <v>85</v>
      </c>
      <c r="AV374" s="14" t="s">
        <v>271</v>
      </c>
      <c r="AW374" s="14" t="s">
        <v>32</v>
      </c>
      <c r="AX374" s="14" t="s">
        <v>83</v>
      </c>
      <c r="AY374" s="263" t="s">
        <v>264</v>
      </c>
    </row>
    <row r="375" s="2" customFormat="1" ht="16.5" customHeight="1">
      <c r="A375" s="39"/>
      <c r="B375" s="40"/>
      <c r="C375" s="228" t="s">
        <v>691</v>
      </c>
      <c r="D375" s="228" t="s">
        <v>266</v>
      </c>
      <c r="E375" s="229" t="s">
        <v>688</v>
      </c>
      <c r="F375" s="230" t="s">
        <v>689</v>
      </c>
      <c r="G375" s="231" t="s">
        <v>318</v>
      </c>
      <c r="H375" s="232">
        <v>205.773</v>
      </c>
      <c r="I375" s="233"/>
      <c r="J375" s="234">
        <f>ROUND(I375*H375,2)</f>
        <v>0</v>
      </c>
      <c r="K375" s="230" t="s">
        <v>270</v>
      </c>
      <c r="L375" s="45"/>
      <c r="M375" s="235" t="s">
        <v>1</v>
      </c>
      <c r="N375" s="236" t="s">
        <v>42</v>
      </c>
      <c r="O375" s="92"/>
      <c r="P375" s="237">
        <f>O375*H375</f>
        <v>0</v>
      </c>
      <c r="Q375" s="237">
        <v>0.0028500000000000001</v>
      </c>
      <c r="R375" s="237">
        <f>Q375*H375</f>
        <v>0.58645305000000003</v>
      </c>
      <c r="S375" s="237">
        <v>0</v>
      </c>
      <c r="T375" s="238">
        <f>S375*H375</f>
        <v>0</v>
      </c>
      <c r="U375" s="39"/>
      <c r="V375" s="39"/>
      <c r="W375" s="39"/>
      <c r="X375" s="39"/>
      <c r="Y375" s="39"/>
      <c r="Z375" s="39"/>
      <c r="AA375" s="39"/>
      <c r="AB375" s="39"/>
      <c r="AC375" s="39"/>
      <c r="AD375" s="39"/>
      <c r="AE375" s="39"/>
      <c r="AR375" s="239" t="s">
        <v>271</v>
      </c>
      <c r="AT375" s="239" t="s">
        <v>266</v>
      </c>
      <c r="AU375" s="239" t="s">
        <v>85</v>
      </c>
      <c r="AY375" s="18" t="s">
        <v>264</v>
      </c>
      <c r="BE375" s="240">
        <f>IF(N375="základní",J375,0)</f>
        <v>0</v>
      </c>
      <c r="BF375" s="240">
        <f>IF(N375="snížená",J375,0)</f>
        <v>0</v>
      </c>
      <c r="BG375" s="240">
        <f>IF(N375="zákl. přenesená",J375,0)</f>
        <v>0</v>
      </c>
      <c r="BH375" s="240">
        <f>IF(N375="sníž. přenesená",J375,0)</f>
        <v>0</v>
      </c>
      <c r="BI375" s="240">
        <f>IF(N375="nulová",J375,0)</f>
        <v>0</v>
      </c>
      <c r="BJ375" s="18" t="s">
        <v>85</v>
      </c>
      <c r="BK375" s="240">
        <f>ROUND(I375*H375,2)</f>
        <v>0</v>
      </c>
      <c r="BL375" s="18" t="s">
        <v>271</v>
      </c>
      <c r="BM375" s="239" t="s">
        <v>690</v>
      </c>
    </row>
    <row r="376" s="13" customFormat="1">
      <c r="A376" s="13"/>
      <c r="B376" s="241"/>
      <c r="C376" s="242"/>
      <c r="D376" s="243" t="s">
        <v>273</v>
      </c>
      <c r="E376" s="244" t="s">
        <v>1</v>
      </c>
      <c r="F376" s="245" t="s">
        <v>2524</v>
      </c>
      <c r="G376" s="242"/>
      <c r="H376" s="246">
        <v>31.890000000000001</v>
      </c>
      <c r="I376" s="247"/>
      <c r="J376" s="242"/>
      <c r="K376" s="242"/>
      <c r="L376" s="248"/>
      <c r="M376" s="249"/>
      <c r="N376" s="250"/>
      <c r="O376" s="250"/>
      <c r="P376" s="250"/>
      <c r="Q376" s="250"/>
      <c r="R376" s="250"/>
      <c r="S376" s="250"/>
      <c r="T376" s="251"/>
      <c r="U376" s="13"/>
      <c r="V376" s="13"/>
      <c r="W376" s="13"/>
      <c r="X376" s="13"/>
      <c r="Y376" s="13"/>
      <c r="Z376" s="13"/>
      <c r="AA376" s="13"/>
      <c r="AB376" s="13"/>
      <c r="AC376" s="13"/>
      <c r="AD376" s="13"/>
      <c r="AE376" s="13"/>
      <c r="AT376" s="252" t="s">
        <v>273</v>
      </c>
      <c r="AU376" s="252" t="s">
        <v>85</v>
      </c>
      <c r="AV376" s="13" t="s">
        <v>85</v>
      </c>
      <c r="AW376" s="13" t="s">
        <v>32</v>
      </c>
      <c r="AX376" s="13" t="s">
        <v>76</v>
      </c>
      <c r="AY376" s="252" t="s">
        <v>264</v>
      </c>
    </row>
    <row r="377" s="13" customFormat="1">
      <c r="A377" s="13"/>
      <c r="B377" s="241"/>
      <c r="C377" s="242"/>
      <c r="D377" s="243" t="s">
        <v>273</v>
      </c>
      <c r="E377" s="244" t="s">
        <v>1</v>
      </c>
      <c r="F377" s="245" t="s">
        <v>2525</v>
      </c>
      <c r="G377" s="242"/>
      <c r="H377" s="246">
        <v>160.803</v>
      </c>
      <c r="I377" s="247"/>
      <c r="J377" s="242"/>
      <c r="K377" s="242"/>
      <c r="L377" s="248"/>
      <c r="M377" s="249"/>
      <c r="N377" s="250"/>
      <c r="O377" s="250"/>
      <c r="P377" s="250"/>
      <c r="Q377" s="250"/>
      <c r="R377" s="250"/>
      <c r="S377" s="250"/>
      <c r="T377" s="251"/>
      <c r="U377" s="13"/>
      <c r="V377" s="13"/>
      <c r="W377" s="13"/>
      <c r="X377" s="13"/>
      <c r="Y377" s="13"/>
      <c r="Z377" s="13"/>
      <c r="AA377" s="13"/>
      <c r="AB377" s="13"/>
      <c r="AC377" s="13"/>
      <c r="AD377" s="13"/>
      <c r="AE377" s="13"/>
      <c r="AT377" s="252" t="s">
        <v>273</v>
      </c>
      <c r="AU377" s="252" t="s">
        <v>85</v>
      </c>
      <c r="AV377" s="13" t="s">
        <v>85</v>
      </c>
      <c r="AW377" s="13" t="s">
        <v>32</v>
      </c>
      <c r="AX377" s="13" t="s">
        <v>76</v>
      </c>
      <c r="AY377" s="252" t="s">
        <v>264</v>
      </c>
    </row>
    <row r="378" s="13" customFormat="1">
      <c r="A378" s="13"/>
      <c r="B378" s="241"/>
      <c r="C378" s="242"/>
      <c r="D378" s="243" t="s">
        <v>273</v>
      </c>
      <c r="E378" s="244" t="s">
        <v>1</v>
      </c>
      <c r="F378" s="245" t="s">
        <v>2526</v>
      </c>
      <c r="G378" s="242"/>
      <c r="H378" s="246">
        <v>13.08</v>
      </c>
      <c r="I378" s="247"/>
      <c r="J378" s="242"/>
      <c r="K378" s="242"/>
      <c r="L378" s="248"/>
      <c r="M378" s="249"/>
      <c r="N378" s="250"/>
      <c r="O378" s="250"/>
      <c r="P378" s="250"/>
      <c r="Q378" s="250"/>
      <c r="R378" s="250"/>
      <c r="S378" s="250"/>
      <c r="T378" s="251"/>
      <c r="U378" s="13"/>
      <c r="V378" s="13"/>
      <c r="W378" s="13"/>
      <c r="X378" s="13"/>
      <c r="Y378" s="13"/>
      <c r="Z378" s="13"/>
      <c r="AA378" s="13"/>
      <c r="AB378" s="13"/>
      <c r="AC378" s="13"/>
      <c r="AD378" s="13"/>
      <c r="AE378" s="13"/>
      <c r="AT378" s="252" t="s">
        <v>273</v>
      </c>
      <c r="AU378" s="252" t="s">
        <v>85</v>
      </c>
      <c r="AV378" s="13" t="s">
        <v>85</v>
      </c>
      <c r="AW378" s="13" t="s">
        <v>32</v>
      </c>
      <c r="AX378" s="13" t="s">
        <v>76</v>
      </c>
      <c r="AY378" s="252" t="s">
        <v>264</v>
      </c>
    </row>
    <row r="379" s="14" customFormat="1">
      <c r="A379" s="14"/>
      <c r="B379" s="253"/>
      <c r="C379" s="254"/>
      <c r="D379" s="243" t="s">
        <v>273</v>
      </c>
      <c r="E379" s="255" t="s">
        <v>1</v>
      </c>
      <c r="F379" s="256" t="s">
        <v>275</v>
      </c>
      <c r="G379" s="254"/>
      <c r="H379" s="257">
        <v>205.773</v>
      </c>
      <c r="I379" s="258"/>
      <c r="J379" s="254"/>
      <c r="K379" s="254"/>
      <c r="L379" s="259"/>
      <c r="M379" s="260"/>
      <c r="N379" s="261"/>
      <c r="O379" s="261"/>
      <c r="P379" s="261"/>
      <c r="Q379" s="261"/>
      <c r="R379" s="261"/>
      <c r="S379" s="261"/>
      <c r="T379" s="262"/>
      <c r="U379" s="14"/>
      <c r="V379" s="14"/>
      <c r="W379" s="14"/>
      <c r="X379" s="14"/>
      <c r="Y379" s="14"/>
      <c r="Z379" s="14"/>
      <c r="AA379" s="14"/>
      <c r="AB379" s="14"/>
      <c r="AC379" s="14"/>
      <c r="AD379" s="14"/>
      <c r="AE379" s="14"/>
      <c r="AT379" s="263" t="s">
        <v>273</v>
      </c>
      <c r="AU379" s="263" t="s">
        <v>85</v>
      </c>
      <c r="AV379" s="14" t="s">
        <v>271</v>
      </c>
      <c r="AW379" s="14" t="s">
        <v>32</v>
      </c>
      <c r="AX379" s="14" t="s">
        <v>83</v>
      </c>
      <c r="AY379" s="263" t="s">
        <v>264</v>
      </c>
    </row>
    <row r="380" s="2" customFormat="1" ht="16.5" customHeight="1">
      <c r="A380" s="39"/>
      <c r="B380" s="40"/>
      <c r="C380" s="228" t="s">
        <v>695</v>
      </c>
      <c r="D380" s="228" t="s">
        <v>266</v>
      </c>
      <c r="E380" s="229" t="s">
        <v>692</v>
      </c>
      <c r="F380" s="230" t="s">
        <v>693</v>
      </c>
      <c r="G380" s="231" t="s">
        <v>318</v>
      </c>
      <c r="H380" s="232">
        <v>47.899999999999999</v>
      </c>
      <c r="I380" s="233"/>
      <c r="J380" s="234">
        <f>ROUND(I380*H380,2)</f>
        <v>0</v>
      </c>
      <c r="K380" s="230" t="s">
        <v>270</v>
      </c>
      <c r="L380" s="45"/>
      <c r="M380" s="235" t="s">
        <v>1</v>
      </c>
      <c r="N380" s="236" t="s">
        <v>42</v>
      </c>
      <c r="O380" s="92"/>
      <c r="P380" s="237">
        <f>O380*H380</f>
        <v>0</v>
      </c>
      <c r="Q380" s="237">
        <v>0.00038999999999999999</v>
      </c>
      <c r="R380" s="237">
        <f>Q380*H380</f>
        <v>0.018681</v>
      </c>
      <c r="S380" s="237">
        <v>1.0000000000000001E-05</v>
      </c>
      <c r="T380" s="238">
        <f>S380*H380</f>
        <v>0.00047900000000000004</v>
      </c>
      <c r="U380" s="39"/>
      <c r="V380" s="39"/>
      <c r="W380" s="39"/>
      <c r="X380" s="39"/>
      <c r="Y380" s="39"/>
      <c r="Z380" s="39"/>
      <c r="AA380" s="39"/>
      <c r="AB380" s="39"/>
      <c r="AC380" s="39"/>
      <c r="AD380" s="39"/>
      <c r="AE380" s="39"/>
      <c r="AR380" s="239" t="s">
        <v>271</v>
      </c>
      <c r="AT380" s="239" t="s">
        <v>266</v>
      </c>
      <c r="AU380" s="239" t="s">
        <v>85</v>
      </c>
      <c r="AY380" s="18" t="s">
        <v>264</v>
      </c>
      <c r="BE380" s="240">
        <f>IF(N380="základní",J380,0)</f>
        <v>0</v>
      </c>
      <c r="BF380" s="240">
        <f>IF(N380="snížená",J380,0)</f>
        <v>0</v>
      </c>
      <c r="BG380" s="240">
        <f>IF(N380="zákl. přenesená",J380,0)</f>
        <v>0</v>
      </c>
      <c r="BH380" s="240">
        <f>IF(N380="sníž. přenesená",J380,0)</f>
        <v>0</v>
      </c>
      <c r="BI380" s="240">
        <f>IF(N380="nulová",J380,0)</f>
        <v>0</v>
      </c>
      <c r="BJ380" s="18" t="s">
        <v>85</v>
      </c>
      <c r="BK380" s="240">
        <f>ROUND(I380*H380,2)</f>
        <v>0</v>
      </c>
      <c r="BL380" s="18" t="s">
        <v>271</v>
      </c>
      <c r="BM380" s="239" t="s">
        <v>694</v>
      </c>
    </row>
    <row r="381" s="2" customFormat="1" ht="21.75" customHeight="1">
      <c r="A381" s="39"/>
      <c r="B381" s="40"/>
      <c r="C381" s="228" t="s">
        <v>701</v>
      </c>
      <c r="D381" s="228" t="s">
        <v>266</v>
      </c>
      <c r="E381" s="229" t="s">
        <v>2534</v>
      </c>
      <c r="F381" s="230" t="s">
        <v>2535</v>
      </c>
      <c r="G381" s="231" t="s">
        <v>278</v>
      </c>
      <c r="H381" s="232">
        <v>1.365</v>
      </c>
      <c r="I381" s="233"/>
      <c r="J381" s="234">
        <f>ROUND(I381*H381,2)</f>
        <v>0</v>
      </c>
      <c r="K381" s="230" t="s">
        <v>270</v>
      </c>
      <c r="L381" s="45"/>
      <c r="M381" s="235" t="s">
        <v>1</v>
      </c>
      <c r="N381" s="236" t="s">
        <v>42</v>
      </c>
      <c r="O381" s="92"/>
      <c r="P381" s="237">
        <f>O381*H381</f>
        <v>0</v>
      </c>
      <c r="Q381" s="237">
        <v>2.5018699999999998</v>
      </c>
      <c r="R381" s="237">
        <f>Q381*H381</f>
        <v>3.4150525499999995</v>
      </c>
      <c r="S381" s="237">
        <v>0</v>
      </c>
      <c r="T381" s="238">
        <f>S381*H381</f>
        <v>0</v>
      </c>
      <c r="U381" s="39"/>
      <c r="V381" s="39"/>
      <c r="W381" s="39"/>
      <c r="X381" s="39"/>
      <c r="Y381" s="39"/>
      <c r="Z381" s="39"/>
      <c r="AA381" s="39"/>
      <c r="AB381" s="39"/>
      <c r="AC381" s="39"/>
      <c r="AD381" s="39"/>
      <c r="AE381" s="39"/>
      <c r="AR381" s="239" t="s">
        <v>271</v>
      </c>
      <c r="AT381" s="239" t="s">
        <v>266</v>
      </c>
      <c r="AU381" s="239" t="s">
        <v>85</v>
      </c>
      <c r="AY381" s="18" t="s">
        <v>264</v>
      </c>
      <c r="BE381" s="240">
        <f>IF(N381="základní",J381,0)</f>
        <v>0</v>
      </c>
      <c r="BF381" s="240">
        <f>IF(N381="snížená",J381,0)</f>
        <v>0</v>
      </c>
      <c r="BG381" s="240">
        <f>IF(N381="zákl. přenesená",J381,0)</f>
        <v>0</v>
      </c>
      <c r="BH381" s="240">
        <f>IF(N381="sníž. přenesená",J381,0)</f>
        <v>0</v>
      </c>
      <c r="BI381" s="240">
        <f>IF(N381="nulová",J381,0)</f>
        <v>0</v>
      </c>
      <c r="BJ381" s="18" t="s">
        <v>85</v>
      </c>
      <c r="BK381" s="240">
        <f>ROUND(I381*H381,2)</f>
        <v>0</v>
      </c>
      <c r="BL381" s="18" t="s">
        <v>271</v>
      </c>
      <c r="BM381" s="239" t="s">
        <v>2536</v>
      </c>
    </row>
    <row r="382" s="13" customFormat="1">
      <c r="A382" s="13"/>
      <c r="B382" s="241"/>
      <c r="C382" s="242"/>
      <c r="D382" s="243" t="s">
        <v>273</v>
      </c>
      <c r="E382" s="244" t="s">
        <v>1</v>
      </c>
      <c r="F382" s="245" t="s">
        <v>2537</v>
      </c>
      <c r="G382" s="242"/>
      <c r="H382" s="246">
        <v>1.365</v>
      </c>
      <c r="I382" s="247"/>
      <c r="J382" s="242"/>
      <c r="K382" s="242"/>
      <c r="L382" s="248"/>
      <c r="M382" s="249"/>
      <c r="N382" s="250"/>
      <c r="O382" s="250"/>
      <c r="P382" s="250"/>
      <c r="Q382" s="250"/>
      <c r="R382" s="250"/>
      <c r="S382" s="250"/>
      <c r="T382" s="251"/>
      <c r="U382" s="13"/>
      <c r="V382" s="13"/>
      <c r="W382" s="13"/>
      <c r="X382" s="13"/>
      <c r="Y382" s="13"/>
      <c r="Z382" s="13"/>
      <c r="AA382" s="13"/>
      <c r="AB382" s="13"/>
      <c r="AC382" s="13"/>
      <c r="AD382" s="13"/>
      <c r="AE382" s="13"/>
      <c r="AT382" s="252" t="s">
        <v>273</v>
      </c>
      <c r="AU382" s="252" t="s">
        <v>85</v>
      </c>
      <c r="AV382" s="13" t="s">
        <v>85</v>
      </c>
      <c r="AW382" s="13" t="s">
        <v>32</v>
      </c>
      <c r="AX382" s="13" t="s">
        <v>76</v>
      </c>
      <c r="AY382" s="252" t="s">
        <v>264</v>
      </c>
    </row>
    <row r="383" s="14" customFormat="1">
      <c r="A383" s="14"/>
      <c r="B383" s="253"/>
      <c r="C383" s="254"/>
      <c r="D383" s="243" t="s">
        <v>273</v>
      </c>
      <c r="E383" s="255" t="s">
        <v>1</v>
      </c>
      <c r="F383" s="256" t="s">
        <v>275</v>
      </c>
      <c r="G383" s="254"/>
      <c r="H383" s="257">
        <v>1.365</v>
      </c>
      <c r="I383" s="258"/>
      <c r="J383" s="254"/>
      <c r="K383" s="254"/>
      <c r="L383" s="259"/>
      <c r="M383" s="260"/>
      <c r="N383" s="261"/>
      <c r="O383" s="261"/>
      <c r="P383" s="261"/>
      <c r="Q383" s="261"/>
      <c r="R383" s="261"/>
      <c r="S383" s="261"/>
      <c r="T383" s="262"/>
      <c r="U383" s="14"/>
      <c r="V383" s="14"/>
      <c r="W383" s="14"/>
      <c r="X383" s="14"/>
      <c r="Y383" s="14"/>
      <c r="Z383" s="14"/>
      <c r="AA383" s="14"/>
      <c r="AB383" s="14"/>
      <c r="AC383" s="14"/>
      <c r="AD383" s="14"/>
      <c r="AE383" s="14"/>
      <c r="AT383" s="263" t="s">
        <v>273</v>
      </c>
      <c r="AU383" s="263" t="s">
        <v>85</v>
      </c>
      <c r="AV383" s="14" t="s">
        <v>271</v>
      </c>
      <c r="AW383" s="14" t="s">
        <v>32</v>
      </c>
      <c r="AX383" s="14" t="s">
        <v>83</v>
      </c>
      <c r="AY383" s="263" t="s">
        <v>264</v>
      </c>
    </row>
    <row r="384" s="2" customFormat="1" ht="21.75" customHeight="1">
      <c r="A384" s="39"/>
      <c r="B384" s="40"/>
      <c r="C384" s="228" t="s">
        <v>706</v>
      </c>
      <c r="D384" s="228" t="s">
        <v>266</v>
      </c>
      <c r="E384" s="229" t="s">
        <v>2538</v>
      </c>
      <c r="F384" s="230" t="s">
        <v>2539</v>
      </c>
      <c r="G384" s="231" t="s">
        <v>278</v>
      </c>
      <c r="H384" s="232">
        <v>1.365</v>
      </c>
      <c r="I384" s="233"/>
      <c r="J384" s="234">
        <f>ROUND(I384*H384,2)</f>
        <v>0</v>
      </c>
      <c r="K384" s="230" t="s">
        <v>270</v>
      </c>
      <c r="L384" s="45"/>
      <c r="M384" s="235" t="s">
        <v>1</v>
      </c>
      <c r="N384" s="236" t="s">
        <v>42</v>
      </c>
      <c r="O384" s="92"/>
      <c r="P384" s="237">
        <f>O384*H384</f>
        <v>0</v>
      </c>
      <c r="Q384" s="237">
        <v>0</v>
      </c>
      <c r="R384" s="237">
        <f>Q384*H384</f>
        <v>0</v>
      </c>
      <c r="S384" s="237">
        <v>0</v>
      </c>
      <c r="T384" s="238">
        <f>S384*H384</f>
        <v>0</v>
      </c>
      <c r="U384" s="39"/>
      <c r="V384" s="39"/>
      <c r="W384" s="39"/>
      <c r="X384" s="39"/>
      <c r="Y384" s="39"/>
      <c r="Z384" s="39"/>
      <c r="AA384" s="39"/>
      <c r="AB384" s="39"/>
      <c r="AC384" s="39"/>
      <c r="AD384" s="39"/>
      <c r="AE384" s="39"/>
      <c r="AR384" s="239" t="s">
        <v>271</v>
      </c>
      <c r="AT384" s="239" t="s">
        <v>266</v>
      </c>
      <c r="AU384" s="239" t="s">
        <v>85</v>
      </c>
      <c r="AY384" s="18" t="s">
        <v>264</v>
      </c>
      <c r="BE384" s="240">
        <f>IF(N384="základní",J384,0)</f>
        <v>0</v>
      </c>
      <c r="BF384" s="240">
        <f>IF(N384="snížená",J384,0)</f>
        <v>0</v>
      </c>
      <c r="BG384" s="240">
        <f>IF(N384="zákl. přenesená",J384,0)</f>
        <v>0</v>
      </c>
      <c r="BH384" s="240">
        <f>IF(N384="sníž. přenesená",J384,0)</f>
        <v>0</v>
      </c>
      <c r="BI384" s="240">
        <f>IF(N384="nulová",J384,0)</f>
        <v>0</v>
      </c>
      <c r="BJ384" s="18" t="s">
        <v>85</v>
      </c>
      <c r="BK384" s="240">
        <f>ROUND(I384*H384,2)</f>
        <v>0</v>
      </c>
      <c r="BL384" s="18" t="s">
        <v>271</v>
      </c>
      <c r="BM384" s="239" t="s">
        <v>2540</v>
      </c>
    </row>
    <row r="385" s="2" customFormat="1" ht="16.5" customHeight="1">
      <c r="A385" s="39"/>
      <c r="B385" s="40"/>
      <c r="C385" s="228" t="s">
        <v>710</v>
      </c>
      <c r="D385" s="228" t="s">
        <v>266</v>
      </c>
      <c r="E385" s="229" t="s">
        <v>2541</v>
      </c>
      <c r="F385" s="230" t="s">
        <v>2542</v>
      </c>
      <c r="G385" s="231" t="s">
        <v>354</v>
      </c>
      <c r="H385" s="232">
        <v>0.078</v>
      </c>
      <c r="I385" s="233"/>
      <c r="J385" s="234">
        <f>ROUND(I385*H385,2)</f>
        <v>0</v>
      </c>
      <c r="K385" s="230" t="s">
        <v>270</v>
      </c>
      <c r="L385" s="45"/>
      <c r="M385" s="235" t="s">
        <v>1</v>
      </c>
      <c r="N385" s="236" t="s">
        <v>42</v>
      </c>
      <c r="O385" s="92"/>
      <c r="P385" s="237">
        <f>O385*H385</f>
        <v>0</v>
      </c>
      <c r="Q385" s="237">
        <v>1.06277</v>
      </c>
      <c r="R385" s="237">
        <f>Q385*H385</f>
        <v>0.082896059999999994</v>
      </c>
      <c r="S385" s="237">
        <v>0</v>
      </c>
      <c r="T385" s="238">
        <f>S385*H385</f>
        <v>0</v>
      </c>
      <c r="U385" s="39"/>
      <c r="V385" s="39"/>
      <c r="W385" s="39"/>
      <c r="X385" s="39"/>
      <c r="Y385" s="39"/>
      <c r="Z385" s="39"/>
      <c r="AA385" s="39"/>
      <c r="AB385" s="39"/>
      <c r="AC385" s="39"/>
      <c r="AD385" s="39"/>
      <c r="AE385" s="39"/>
      <c r="AR385" s="239" t="s">
        <v>271</v>
      </c>
      <c r="AT385" s="239" t="s">
        <v>266</v>
      </c>
      <c r="AU385" s="239" t="s">
        <v>85</v>
      </c>
      <c r="AY385" s="18" t="s">
        <v>264</v>
      </c>
      <c r="BE385" s="240">
        <f>IF(N385="základní",J385,0)</f>
        <v>0</v>
      </c>
      <c r="BF385" s="240">
        <f>IF(N385="snížená",J385,0)</f>
        <v>0</v>
      </c>
      <c r="BG385" s="240">
        <f>IF(N385="zákl. přenesená",J385,0)</f>
        <v>0</v>
      </c>
      <c r="BH385" s="240">
        <f>IF(N385="sníž. přenesená",J385,0)</f>
        <v>0</v>
      </c>
      <c r="BI385" s="240">
        <f>IF(N385="nulová",J385,0)</f>
        <v>0</v>
      </c>
      <c r="BJ385" s="18" t="s">
        <v>85</v>
      </c>
      <c r="BK385" s="240">
        <f>ROUND(I385*H385,2)</f>
        <v>0</v>
      </c>
      <c r="BL385" s="18" t="s">
        <v>271</v>
      </c>
      <c r="BM385" s="239" t="s">
        <v>2543</v>
      </c>
    </row>
    <row r="386" s="13" customFormat="1">
      <c r="A386" s="13"/>
      <c r="B386" s="241"/>
      <c r="C386" s="242"/>
      <c r="D386" s="243" t="s">
        <v>273</v>
      </c>
      <c r="E386" s="244" t="s">
        <v>1</v>
      </c>
      <c r="F386" s="245" t="s">
        <v>2544</v>
      </c>
      <c r="G386" s="242"/>
      <c r="H386" s="246">
        <v>0.078</v>
      </c>
      <c r="I386" s="247"/>
      <c r="J386" s="242"/>
      <c r="K386" s="242"/>
      <c r="L386" s="248"/>
      <c r="M386" s="249"/>
      <c r="N386" s="250"/>
      <c r="O386" s="250"/>
      <c r="P386" s="250"/>
      <c r="Q386" s="250"/>
      <c r="R386" s="250"/>
      <c r="S386" s="250"/>
      <c r="T386" s="251"/>
      <c r="U386" s="13"/>
      <c r="V386" s="13"/>
      <c r="W386" s="13"/>
      <c r="X386" s="13"/>
      <c r="Y386" s="13"/>
      <c r="Z386" s="13"/>
      <c r="AA386" s="13"/>
      <c r="AB386" s="13"/>
      <c r="AC386" s="13"/>
      <c r="AD386" s="13"/>
      <c r="AE386" s="13"/>
      <c r="AT386" s="252" t="s">
        <v>273</v>
      </c>
      <c r="AU386" s="252" t="s">
        <v>85</v>
      </c>
      <c r="AV386" s="13" t="s">
        <v>85</v>
      </c>
      <c r="AW386" s="13" t="s">
        <v>32</v>
      </c>
      <c r="AX386" s="13" t="s">
        <v>76</v>
      </c>
      <c r="AY386" s="252" t="s">
        <v>264</v>
      </c>
    </row>
    <row r="387" s="14" customFormat="1">
      <c r="A387" s="14"/>
      <c r="B387" s="253"/>
      <c r="C387" s="254"/>
      <c r="D387" s="243" t="s">
        <v>273</v>
      </c>
      <c r="E387" s="255" t="s">
        <v>1</v>
      </c>
      <c r="F387" s="256" t="s">
        <v>275</v>
      </c>
      <c r="G387" s="254"/>
      <c r="H387" s="257">
        <v>0.078</v>
      </c>
      <c r="I387" s="258"/>
      <c r="J387" s="254"/>
      <c r="K387" s="254"/>
      <c r="L387" s="259"/>
      <c r="M387" s="260"/>
      <c r="N387" s="261"/>
      <c r="O387" s="261"/>
      <c r="P387" s="261"/>
      <c r="Q387" s="261"/>
      <c r="R387" s="261"/>
      <c r="S387" s="261"/>
      <c r="T387" s="262"/>
      <c r="U387" s="14"/>
      <c r="V387" s="14"/>
      <c r="W387" s="14"/>
      <c r="X387" s="14"/>
      <c r="Y387" s="14"/>
      <c r="Z387" s="14"/>
      <c r="AA387" s="14"/>
      <c r="AB387" s="14"/>
      <c r="AC387" s="14"/>
      <c r="AD387" s="14"/>
      <c r="AE387" s="14"/>
      <c r="AT387" s="263" t="s">
        <v>273</v>
      </c>
      <c r="AU387" s="263" t="s">
        <v>85</v>
      </c>
      <c r="AV387" s="14" t="s">
        <v>271</v>
      </c>
      <c r="AW387" s="14" t="s">
        <v>32</v>
      </c>
      <c r="AX387" s="14" t="s">
        <v>83</v>
      </c>
      <c r="AY387" s="263" t="s">
        <v>264</v>
      </c>
    </row>
    <row r="388" s="2" customFormat="1" ht="16.5" customHeight="1">
      <c r="A388" s="39"/>
      <c r="B388" s="40"/>
      <c r="C388" s="228" t="s">
        <v>715</v>
      </c>
      <c r="D388" s="228" t="s">
        <v>266</v>
      </c>
      <c r="E388" s="229" t="s">
        <v>2545</v>
      </c>
      <c r="F388" s="230" t="s">
        <v>2546</v>
      </c>
      <c r="G388" s="231" t="s">
        <v>318</v>
      </c>
      <c r="H388" s="232">
        <v>61</v>
      </c>
      <c r="I388" s="233"/>
      <c r="J388" s="234">
        <f>ROUND(I388*H388,2)</f>
        <v>0</v>
      </c>
      <c r="K388" s="230" t="s">
        <v>270</v>
      </c>
      <c r="L388" s="45"/>
      <c r="M388" s="235" t="s">
        <v>1</v>
      </c>
      <c r="N388" s="236" t="s">
        <v>42</v>
      </c>
      <c r="O388" s="92"/>
      <c r="P388" s="237">
        <f>O388*H388</f>
        <v>0</v>
      </c>
      <c r="Q388" s="237">
        <v>0.10199999999999999</v>
      </c>
      <c r="R388" s="237">
        <f>Q388*H388</f>
        <v>6.2219999999999995</v>
      </c>
      <c r="S388" s="237">
        <v>0</v>
      </c>
      <c r="T388" s="238">
        <f>S388*H388</f>
        <v>0</v>
      </c>
      <c r="U388" s="39"/>
      <c r="V388" s="39"/>
      <c r="W388" s="39"/>
      <c r="X388" s="39"/>
      <c r="Y388" s="39"/>
      <c r="Z388" s="39"/>
      <c r="AA388" s="39"/>
      <c r="AB388" s="39"/>
      <c r="AC388" s="39"/>
      <c r="AD388" s="39"/>
      <c r="AE388" s="39"/>
      <c r="AR388" s="239" t="s">
        <v>271</v>
      </c>
      <c r="AT388" s="239" t="s">
        <v>266</v>
      </c>
      <c r="AU388" s="239" t="s">
        <v>85</v>
      </c>
      <c r="AY388" s="18" t="s">
        <v>264</v>
      </c>
      <c r="BE388" s="240">
        <f>IF(N388="základní",J388,0)</f>
        <v>0</v>
      </c>
      <c r="BF388" s="240">
        <f>IF(N388="snížená",J388,0)</f>
        <v>0</v>
      </c>
      <c r="BG388" s="240">
        <f>IF(N388="zákl. přenesená",J388,0)</f>
        <v>0</v>
      </c>
      <c r="BH388" s="240">
        <f>IF(N388="sníž. přenesená",J388,0)</f>
        <v>0</v>
      </c>
      <c r="BI388" s="240">
        <f>IF(N388="nulová",J388,0)</f>
        <v>0</v>
      </c>
      <c r="BJ388" s="18" t="s">
        <v>85</v>
      </c>
      <c r="BK388" s="240">
        <f>ROUND(I388*H388,2)</f>
        <v>0</v>
      </c>
      <c r="BL388" s="18" t="s">
        <v>271</v>
      </c>
      <c r="BM388" s="239" t="s">
        <v>2547</v>
      </c>
    </row>
    <row r="389" s="13" customFormat="1">
      <c r="A389" s="13"/>
      <c r="B389" s="241"/>
      <c r="C389" s="242"/>
      <c r="D389" s="243" t="s">
        <v>273</v>
      </c>
      <c r="E389" s="244" t="s">
        <v>1</v>
      </c>
      <c r="F389" s="245" t="s">
        <v>2548</v>
      </c>
      <c r="G389" s="242"/>
      <c r="H389" s="246">
        <v>7.7999999999999998</v>
      </c>
      <c r="I389" s="247"/>
      <c r="J389" s="242"/>
      <c r="K389" s="242"/>
      <c r="L389" s="248"/>
      <c r="M389" s="249"/>
      <c r="N389" s="250"/>
      <c r="O389" s="250"/>
      <c r="P389" s="250"/>
      <c r="Q389" s="250"/>
      <c r="R389" s="250"/>
      <c r="S389" s="250"/>
      <c r="T389" s="251"/>
      <c r="U389" s="13"/>
      <c r="V389" s="13"/>
      <c r="W389" s="13"/>
      <c r="X389" s="13"/>
      <c r="Y389" s="13"/>
      <c r="Z389" s="13"/>
      <c r="AA389" s="13"/>
      <c r="AB389" s="13"/>
      <c r="AC389" s="13"/>
      <c r="AD389" s="13"/>
      <c r="AE389" s="13"/>
      <c r="AT389" s="252" t="s">
        <v>273</v>
      </c>
      <c r="AU389" s="252" t="s">
        <v>85</v>
      </c>
      <c r="AV389" s="13" t="s">
        <v>85</v>
      </c>
      <c r="AW389" s="13" t="s">
        <v>32</v>
      </c>
      <c r="AX389" s="13" t="s">
        <v>76</v>
      </c>
      <c r="AY389" s="252" t="s">
        <v>264</v>
      </c>
    </row>
    <row r="390" s="13" customFormat="1">
      <c r="A390" s="13"/>
      <c r="B390" s="241"/>
      <c r="C390" s="242"/>
      <c r="D390" s="243" t="s">
        <v>273</v>
      </c>
      <c r="E390" s="244" t="s">
        <v>1</v>
      </c>
      <c r="F390" s="245" t="s">
        <v>2549</v>
      </c>
      <c r="G390" s="242"/>
      <c r="H390" s="246">
        <v>53.200000000000003</v>
      </c>
      <c r="I390" s="247"/>
      <c r="J390" s="242"/>
      <c r="K390" s="242"/>
      <c r="L390" s="248"/>
      <c r="M390" s="249"/>
      <c r="N390" s="250"/>
      <c r="O390" s="250"/>
      <c r="P390" s="250"/>
      <c r="Q390" s="250"/>
      <c r="R390" s="250"/>
      <c r="S390" s="250"/>
      <c r="T390" s="251"/>
      <c r="U390" s="13"/>
      <c r="V390" s="13"/>
      <c r="W390" s="13"/>
      <c r="X390" s="13"/>
      <c r="Y390" s="13"/>
      <c r="Z390" s="13"/>
      <c r="AA390" s="13"/>
      <c r="AB390" s="13"/>
      <c r="AC390" s="13"/>
      <c r="AD390" s="13"/>
      <c r="AE390" s="13"/>
      <c r="AT390" s="252" t="s">
        <v>273</v>
      </c>
      <c r="AU390" s="252" t="s">
        <v>85</v>
      </c>
      <c r="AV390" s="13" t="s">
        <v>85</v>
      </c>
      <c r="AW390" s="13" t="s">
        <v>32</v>
      </c>
      <c r="AX390" s="13" t="s">
        <v>76</v>
      </c>
      <c r="AY390" s="252" t="s">
        <v>264</v>
      </c>
    </row>
    <row r="391" s="14" customFormat="1">
      <c r="A391" s="14"/>
      <c r="B391" s="253"/>
      <c r="C391" s="254"/>
      <c r="D391" s="243" t="s">
        <v>273</v>
      </c>
      <c r="E391" s="255" t="s">
        <v>1</v>
      </c>
      <c r="F391" s="256" t="s">
        <v>275</v>
      </c>
      <c r="G391" s="254"/>
      <c r="H391" s="257">
        <v>61</v>
      </c>
      <c r="I391" s="258"/>
      <c r="J391" s="254"/>
      <c r="K391" s="254"/>
      <c r="L391" s="259"/>
      <c r="M391" s="260"/>
      <c r="N391" s="261"/>
      <c r="O391" s="261"/>
      <c r="P391" s="261"/>
      <c r="Q391" s="261"/>
      <c r="R391" s="261"/>
      <c r="S391" s="261"/>
      <c r="T391" s="262"/>
      <c r="U391" s="14"/>
      <c r="V391" s="14"/>
      <c r="W391" s="14"/>
      <c r="X391" s="14"/>
      <c r="Y391" s="14"/>
      <c r="Z391" s="14"/>
      <c r="AA391" s="14"/>
      <c r="AB391" s="14"/>
      <c r="AC391" s="14"/>
      <c r="AD391" s="14"/>
      <c r="AE391" s="14"/>
      <c r="AT391" s="263" t="s">
        <v>273</v>
      </c>
      <c r="AU391" s="263" t="s">
        <v>85</v>
      </c>
      <c r="AV391" s="14" t="s">
        <v>271</v>
      </c>
      <c r="AW391" s="14" t="s">
        <v>32</v>
      </c>
      <c r="AX391" s="14" t="s">
        <v>83</v>
      </c>
      <c r="AY391" s="263" t="s">
        <v>264</v>
      </c>
    </row>
    <row r="392" s="2" customFormat="1" ht="16.5" customHeight="1">
      <c r="A392" s="39"/>
      <c r="B392" s="40"/>
      <c r="C392" s="228" t="s">
        <v>719</v>
      </c>
      <c r="D392" s="228" t="s">
        <v>266</v>
      </c>
      <c r="E392" s="229" t="s">
        <v>2550</v>
      </c>
      <c r="F392" s="230" t="s">
        <v>2551</v>
      </c>
      <c r="G392" s="231" t="s">
        <v>318</v>
      </c>
      <c r="H392" s="232">
        <v>220.59999999999999</v>
      </c>
      <c r="I392" s="233"/>
      <c r="J392" s="234">
        <f>ROUND(I392*H392,2)</f>
        <v>0</v>
      </c>
      <c r="K392" s="230" t="s">
        <v>270</v>
      </c>
      <c r="L392" s="45"/>
      <c r="M392" s="235" t="s">
        <v>1</v>
      </c>
      <c r="N392" s="236" t="s">
        <v>42</v>
      </c>
      <c r="O392" s="92"/>
      <c r="P392" s="237">
        <f>O392*H392</f>
        <v>0</v>
      </c>
      <c r="Q392" s="237">
        <v>0.010200000000000001</v>
      </c>
      <c r="R392" s="237">
        <f>Q392*H392</f>
        <v>2.2501199999999999</v>
      </c>
      <c r="S392" s="237">
        <v>0</v>
      </c>
      <c r="T392" s="238">
        <f>S392*H392</f>
        <v>0</v>
      </c>
      <c r="U392" s="39"/>
      <c r="V392" s="39"/>
      <c r="W392" s="39"/>
      <c r="X392" s="39"/>
      <c r="Y392" s="39"/>
      <c r="Z392" s="39"/>
      <c r="AA392" s="39"/>
      <c r="AB392" s="39"/>
      <c r="AC392" s="39"/>
      <c r="AD392" s="39"/>
      <c r="AE392" s="39"/>
      <c r="AR392" s="239" t="s">
        <v>271</v>
      </c>
      <c r="AT392" s="239" t="s">
        <v>266</v>
      </c>
      <c r="AU392" s="239" t="s">
        <v>85</v>
      </c>
      <c r="AY392" s="18" t="s">
        <v>264</v>
      </c>
      <c r="BE392" s="240">
        <f>IF(N392="základní",J392,0)</f>
        <v>0</v>
      </c>
      <c r="BF392" s="240">
        <f>IF(N392="snížená",J392,0)</f>
        <v>0</v>
      </c>
      <c r="BG392" s="240">
        <f>IF(N392="zákl. přenesená",J392,0)</f>
        <v>0</v>
      </c>
      <c r="BH392" s="240">
        <f>IF(N392="sníž. přenesená",J392,0)</f>
        <v>0</v>
      </c>
      <c r="BI392" s="240">
        <f>IF(N392="nulová",J392,0)</f>
        <v>0</v>
      </c>
      <c r="BJ392" s="18" t="s">
        <v>85</v>
      </c>
      <c r="BK392" s="240">
        <f>ROUND(I392*H392,2)</f>
        <v>0</v>
      </c>
      <c r="BL392" s="18" t="s">
        <v>271</v>
      </c>
      <c r="BM392" s="239" t="s">
        <v>2552</v>
      </c>
    </row>
    <row r="393" s="13" customFormat="1">
      <c r="A393" s="13"/>
      <c r="B393" s="241"/>
      <c r="C393" s="242"/>
      <c r="D393" s="243" t="s">
        <v>273</v>
      </c>
      <c r="E393" s="244" t="s">
        <v>1</v>
      </c>
      <c r="F393" s="245" t="s">
        <v>2553</v>
      </c>
      <c r="G393" s="242"/>
      <c r="H393" s="246">
        <v>7.7999999999999998</v>
      </c>
      <c r="I393" s="247"/>
      <c r="J393" s="242"/>
      <c r="K393" s="242"/>
      <c r="L393" s="248"/>
      <c r="M393" s="249"/>
      <c r="N393" s="250"/>
      <c r="O393" s="250"/>
      <c r="P393" s="250"/>
      <c r="Q393" s="250"/>
      <c r="R393" s="250"/>
      <c r="S393" s="250"/>
      <c r="T393" s="251"/>
      <c r="U393" s="13"/>
      <c r="V393" s="13"/>
      <c r="W393" s="13"/>
      <c r="X393" s="13"/>
      <c r="Y393" s="13"/>
      <c r="Z393" s="13"/>
      <c r="AA393" s="13"/>
      <c r="AB393" s="13"/>
      <c r="AC393" s="13"/>
      <c r="AD393" s="13"/>
      <c r="AE393" s="13"/>
      <c r="AT393" s="252" t="s">
        <v>273</v>
      </c>
      <c r="AU393" s="252" t="s">
        <v>85</v>
      </c>
      <c r="AV393" s="13" t="s">
        <v>85</v>
      </c>
      <c r="AW393" s="13" t="s">
        <v>32</v>
      </c>
      <c r="AX393" s="13" t="s">
        <v>76</v>
      </c>
      <c r="AY393" s="252" t="s">
        <v>264</v>
      </c>
    </row>
    <row r="394" s="13" customFormat="1">
      <c r="A394" s="13"/>
      <c r="B394" s="241"/>
      <c r="C394" s="242"/>
      <c r="D394" s="243" t="s">
        <v>273</v>
      </c>
      <c r="E394" s="244" t="s">
        <v>1</v>
      </c>
      <c r="F394" s="245" t="s">
        <v>2554</v>
      </c>
      <c r="G394" s="242"/>
      <c r="H394" s="246">
        <v>212.80000000000001</v>
      </c>
      <c r="I394" s="247"/>
      <c r="J394" s="242"/>
      <c r="K394" s="242"/>
      <c r="L394" s="248"/>
      <c r="M394" s="249"/>
      <c r="N394" s="250"/>
      <c r="O394" s="250"/>
      <c r="P394" s="250"/>
      <c r="Q394" s="250"/>
      <c r="R394" s="250"/>
      <c r="S394" s="250"/>
      <c r="T394" s="251"/>
      <c r="U394" s="13"/>
      <c r="V394" s="13"/>
      <c r="W394" s="13"/>
      <c r="X394" s="13"/>
      <c r="Y394" s="13"/>
      <c r="Z394" s="13"/>
      <c r="AA394" s="13"/>
      <c r="AB394" s="13"/>
      <c r="AC394" s="13"/>
      <c r="AD394" s="13"/>
      <c r="AE394" s="13"/>
      <c r="AT394" s="252" t="s">
        <v>273</v>
      </c>
      <c r="AU394" s="252" t="s">
        <v>85</v>
      </c>
      <c r="AV394" s="13" t="s">
        <v>85</v>
      </c>
      <c r="AW394" s="13" t="s">
        <v>32</v>
      </c>
      <c r="AX394" s="13" t="s">
        <v>76</v>
      </c>
      <c r="AY394" s="252" t="s">
        <v>264</v>
      </c>
    </row>
    <row r="395" s="14" customFormat="1">
      <c r="A395" s="14"/>
      <c r="B395" s="253"/>
      <c r="C395" s="254"/>
      <c r="D395" s="243" t="s">
        <v>273</v>
      </c>
      <c r="E395" s="255" t="s">
        <v>1</v>
      </c>
      <c r="F395" s="256" t="s">
        <v>275</v>
      </c>
      <c r="G395" s="254"/>
      <c r="H395" s="257">
        <v>220.59999999999999</v>
      </c>
      <c r="I395" s="258"/>
      <c r="J395" s="254"/>
      <c r="K395" s="254"/>
      <c r="L395" s="259"/>
      <c r="M395" s="260"/>
      <c r="N395" s="261"/>
      <c r="O395" s="261"/>
      <c r="P395" s="261"/>
      <c r="Q395" s="261"/>
      <c r="R395" s="261"/>
      <c r="S395" s="261"/>
      <c r="T395" s="262"/>
      <c r="U395" s="14"/>
      <c r="V395" s="14"/>
      <c r="W395" s="14"/>
      <c r="X395" s="14"/>
      <c r="Y395" s="14"/>
      <c r="Z395" s="14"/>
      <c r="AA395" s="14"/>
      <c r="AB395" s="14"/>
      <c r="AC395" s="14"/>
      <c r="AD395" s="14"/>
      <c r="AE395" s="14"/>
      <c r="AT395" s="263" t="s">
        <v>273</v>
      </c>
      <c r="AU395" s="263" t="s">
        <v>85</v>
      </c>
      <c r="AV395" s="14" t="s">
        <v>271</v>
      </c>
      <c r="AW395" s="14" t="s">
        <v>32</v>
      </c>
      <c r="AX395" s="14" t="s">
        <v>83</v>
      </c>
      <c r="AY395" s="263" t="s">
        <v>264</v>
      </c>
    </row>
    <row r="396" s="2" customFormat="1" ht="16.5" customHeight="1">
      <c r="A396" s="39"/>
      <c r="B396" s="40"/>
      <c r="C396" s="228" t="s">
        <v>724</v>
      </c>
      <c r="D396" s="228" t="s">
        <v>266</v>
      </c>
      <c r="E396" s="229" t="s">
        <v>2555</v>
      </c>
      <c r="F396" s="230" t="s">
        <v>2556</v>
      </c>
      <c r="G396" s="231" t="s">
        <v>318</v>
      </c>
      <c r="H396" s="232">
        <v>8.0999999999999996</v>
      </c>
      <c r="I396" s="233"/>
      <c r="J396" s="234">
        <f>ROUND(I396*H396,2)</f>
        <v>0</v>
      </c>
      <c r="K396" s="230" t="s">
        <v>270</v>
      </c>
      <c r="L396" s="45"/>
      <c r="M396" s="235" t="s">
        <v>1</v>
      </c>
      <c r="N396" s="236" t="s">
        <v>42</v>
      </c>
      <c r="O396" s="92"/>
      <c r="P396" s="237">
        <f>O396*H396</f>
        <v>0</v>
      </c>
      <c r="Q396" s="237">
        <v>0.063</v>
      </c>
      <c r="R396" s="237">
        <f>Q396*H396</f>
        <v>0.51029999999999998</v>
      </c>
      <c r="S396" s="237">
        <v>0</v>
      </c>
      <c r="T396" s="238">
        <f>S396*H396</f>
        <v>0</v>
      </c>
      <c r="U396" s="39"/>
      <c r="V396" s="39"/>
      <c r="W396" s="39"/>
      <c r="X396" s="39"/>
      <c r="Y396" s="39"/>
      <c r="Z396" s="39"/>
      <c r="AA396" s="39"/>
      <c r="AB396" s="39"/>
      <c r="AC396" s="39"/>
      <c r="AD396" s="39"/>
      <c r="AE396" s="39"/>
      <c r="AR396" s="239" t="s">
        <v>271</v>
      </c>
      <c r="AT396" s="239" t="s">
        <v>266</v>
      </c>
      <c r="AU396" s="239" t="s">
        <v>85</v>
      </c>
      <c r="AY396" s="18" t="s">
        <v>264</v>
      </c>
      <c r="BE396" s="240">
        <f>IF(N396="základní",J396,0)</f>
        <v>0</v>
      </c>
      <c r="BF396" s="240">
        <f>IF(N396="snížená",J396,0)</f>
        <v>0</v>
      </c>
      <c r="BG396" s="240">
        <f>IF(N396="zákl. přenesená",J396,0)</f>
        <v>0</v>
      </c>
      <c r="BH396" s="240">
        <f>IF(N396="sníž. přenesená",J396,0)</f>
        <v>0</v>
      </c>
      <c r="BI396" s="240">
        <f>IF(N396="nulová",J396,0)</f>
        <v>0</v>
      </c>
      <c r="BJ396" s="18" t="s">
        <v>85</v>
      </c>
      <c r="BK396" s="240">
        <f>ROUND(I396*H396,2)</f>
        <v>0</v>
      </c>
      <c r="BL396" s="18" t="s">
        <v>271</v>
      </c>
      <c r="BM396" s="239" t="s">
        <v>2557</v>
      </c>
    </row>
    <row r="397" s="2" customFormat="1" ht="16.5" customHeight="1">
      <c r="A397" s="39"/>
      <c r="B397" s="40"/>
      <c r="C397" s="228" t="s">
        <v>728</v>
      </c>
      <c r="D397" s="228" t="s">
        <v>266</v>
      </c>
      <c r="E397" s="229" t="s">
        <v>696</v>
      </c>
      <c r="F397" s="230" t="s">
        <v>697</v>
      </c>
      <c r="G397" s="231" t="s">
        <v>318</v>
      </c>
      <c r="H397" s="232">
        <v>204.90000000000001</v>
      </c>
      <c r="I397" s="233"/>
      <c r="J397" s="234">
        <f>ROUND(I397*H397,2)</f>
        <v>0</v>
      </c>
      <c r="K397" s="230" t="s">
        <v>270</v>
      </c>
      <c r="L397" s="45"/>
      <c r="M397" s="235" t="s">
        <v>1</v>
      </c>
      <c r="N397" s="236" t="s">
        <v>42</v>
      </c>
      <c r="O397" s="92"/>
      <c r="P397" s="237">
        <f>O397*H397</f>
        <v>0</v>
      </c>
      <c r="Q397" s="237">
        <v>0.11</v>
      </c>
      <c r="R397" s="237">
        <f>Q397*H397</f>
        <v>22.539000000000001</v>
      </c>
      <c r="S397" s="237">
        <v>0</v>
      </c>
      <c r="T397" s="238">
        <f>S397*H397</f>
        <v>0</v>
      </c>
      <c r="U397" s="39"/>
      <c r="V397" s="39"/>
      <c r="W397" s="39"/>
      <c r="X397" s="39"/>
      <c r="Y397" s="39"/>
      <c r="Z397" s="39"/>
      <c r="AA397" s="39"/>
      <c r="AB397" s="39"/>
      <c r="AC397" s="39"/>
      <c r="AD397" s="39"/>
      <c r="AE397" s="39"/>
      <c r="AR397" s="239" t="s">
        <v>271</v>
      </c>
      <c r="AT397" s="239" t="s">
        <v>266</v>
      </c>
      <c r="AU397" s="239" t="s">
        <v>85</v>
      </c>
      <c r="AY397" s="18" t="s">
        <v>264</v>
      </c>
      <c r="BE397" s="240">
        <f>IF(N397="základní",J397,0)</f>
        <v>0</v>
      </c>
      <c r="BF397" s="240">
        <f>IF(N397="snížená",J397,0)</f>
        <v>0</v>
      </c>
      <c r="BG397" s="240">
        <f>IF(N397="zákl. přenesená",J397,0)</f>
        <v>0</v>
      </c>
      <c r="BH397" s="240">
        <f>IF(N397="sníž. přenesená",J397,0)</f>
        <v>0</v>
      </c>
      <c r="BI397" s="240">
        <f>IF(N397="nulová",J397,0)</f>
        <v>0</v>
      </c>
      <c r="BJ397" s="18" t="s">
        <v>85</v>
      </c>
      <c r="BK397" s="240">
        <f>ROUND(I397*H397,2)</f>
        <v>0</v>
      </c>
      <c r="BL397" s="18" t="s">
        <v>271</v>
      </c>
      <c r="BM397" s="239" t="s">
        <v>698</v>
      </c>
    </row>
    <row r="398" s="13" customFormat="1">
      <c r="A398" s="13"/>
      <c r="B398" s="241"/>
      <c r="C398" s="242"/>
      <c r="D398" s="243" t="s">
        <v>273</v>
      </c>
      <c r="E398" s="244" t="s">
        <v>1</v>
      </c>
      <c r="F398" s="245" t="s">
        <v>2558</v>
      </c>
      <c r="G398" s="242"/>
      <c r="H398" s="246">
        <v>59.600000000000001</v>
      </c>
      <c r="I398" s="247"/>
      <c r="J398" s="242"/>
      <c r="K398" s="242"/>
      <c r="L398" s="248"/>
      <c r="M398" s="249"/>
      <c r="N398" s="250"/>
      <c r="O398" s="250"/>
      <c r="P398" s="250"/>
      <c r="Q398" s="250"/>
      <c r="R398" s="250"/>
      <c r="S398" s="250"/>
      <c r="T398" s="251"/>
      <c r="U398" s="13"/>
      <c r="V398" s="13"/>
      <c r="W398" s="13"/>
      <c r="X398" s="13"/>
      <c r="Y398" s="13"/>
      <c r="Z398" s="13"/>
      <c r="AA398" s="13"/>
      <c r="AB398" s="13"/>
      <c r="AC398" s="13"/>
      <c r="AD398" s="13"/>
      <c r="AE398" s="13"/>
      <c r="AT398" s="252" t="s">
        <v>273</v>
      </c>
      <c r="AU398" s="252" t="s">
        <v>85</v>
      </c>
      <c r="AV398" s="13" t="s">
        <v>85</v>
      </c>
      <c r="AW398" s="13" t="s">
        <v>32</v>
      </c>
      <c r="AX398" s="13" t="s">
        <v>76</v>
      </c>
      <c r="AY398" s="252" t="s">
        <v>264</v>
      </c>
    </row>
    <row r="399" s="13" customFormat="1">
      <c r="A399" s="13"/>
      <c r="B399" s="241"/>
      <c r="C399" s="242"/>
      <c r="D399" s="243" t="s">
        <v>273</v>
      </c>
      <c r="E399" s="244" t="s">
        <v>1</v>
      </c>
      <c r="F399" s="245" t="s">
        <v>2559</v>
      </c>
      <c r="G399" s="242"/>
      <c r="H399" s="246">
        <v>145.30000000000001</v>
      </c>
      <c r="I399" s="247"/>
      <c r="J399" s="242"/>
      <c r="K399" s="242"/>
      <c r="L399" s="248"/>
      <c r="M399" s="249"/>
      <c r="N399" s="250"/>
      <c r="O399" s="250"/>
      <c r="P399" s="250"/>
      <c r="Q399" s="250"/>
      <c r="R399" s="250"/>
      <c r="S399" s="250"/>
      <c r="T399" s="251"/>
      <c r="U399" s="13"/>
      <c r="V399" s="13"/>
      <c r="W399" s="13"/>
      <c r="X399" s="13"/>
      <c r="Y399" s="13"/>
      <c r="Z399" s="13"/>
      <c r="AA399" s="13"/>
      <c r="AB399" s="13"/>
      <c r="AC399" s="13"/>
      <c r="AD399" s="13"/>
      <c r="AE399" s="13"/>
      <c r="AT399" s="252" t="s">
        <v>273</v>
      </c>
      <c r="AU399" s="252" t="s">
        <v>85</v>
      </c>
      <c r="AV399" s="13" t="s">
        <v>85</v>
      </c>
      <c r="AW399" s="13" t="s">
        <v>32</v>
      </c>
      <c r="AX399" s="13" t="s">
        <v>76</v>
      </c>
      <c r="AY399" s="252" t="s">
        <v>264</v>
      </c>
    </row>
    <row r="400" s="14" customFormat="1">
      <c r="A400" s="14"/>
      <c r="B400" s="253"/>
      <c r="C400" s="254"/>
      <c r="D400" s="243" t="s">
        <v>273</v>
      </c>
      <c r="E400" s="255" t="s">
        <v>1</v>
      </c>
      <c r="F400" s="256" t="s">
        <v>275</v>
      </c>
      <c r="G400" s="254"/>
      <c r="H400" s="257">
        <v>204.90000000000001</v>
      </c>
      <c r="I400" s="258"/>
      <c r="J400" s="254"/>
      <c r="K400" s="254"/>
      <c r="L400" s="259"/>
      <c r="M400" s="260"/>
      <c r="N400" s="261"/>
      <c r="O400" s="261"/>
      <c r="P400" s="261"/>
      <c r="Q400" s="261"/>
      <c r="R400" s="261"/>
      <c r="S400" s="261"/>
      <c r="T400" s="262"/>
      <c r="U400" s="14"/>
      <c r="V400" s="14"/>
      <c r="W400" s="14"/>
      <c r="X400" s="14"/>
      <c r="Y400" s="14"/>
      <c r="Z400" s="14"/>
      <c r="AA400" s="14"/>
      <c r="AB400" s="14"/>
      <c r="AC400" s="14"/>
      <c r="AD400" s="14"/>
      <c r="AE400" s="14"/>
      <c r="AT400" s="263" t="s">
        <v>273</v>
      </c>
      <c r="AU400" s="263" t="s">
        <v>85</v>
      </c>
      <c r="AV400" s="14" t="s">
        <v>271</v>
      </c>
      <c r="AW400" s="14" t="s">
        <v>32</v>
      </c>
      <c r="AX400" s="14" t="s">
        <v>83</v>
      </c>
      <c r="AY400" s="263" t="s">
        <v>264</v>
      </c>
    </row>
    <row r="401" s="2" customFormat="1" ht="16.5" customHeight="1">
      <c r="A401" s="39"/>
      <c r="B401" s="40"/>
      <c r="C401" s="228" t="s">
        <v>733</v>
      </c>
      <c r="D401" s="228" t="s">
        <v>266</v>
      </c>
      <c r="E401" s="229" t="s">
        <v>702</v>
      </c>
      <c r="F401" s="230" t="s">
        <v>703</v>
      </c>
      <c r="G401" s="231" t="s">
        <v>318</v>
      </c>
      <c r="H401" s="232">
        <v>145.30000000000001</v>
      </c>
      <c r="I401" s="233"/>
      <c r="J401" s="234">
        <f>ROUND(I401*H401,2)</f>
        <v>0</v>
      </c>
      <c r="K401" s="230" t="s">
        <v>270</v>
      </c>
      <c r="L401" s="45"/>
      <c r="M401" s="235" t="s">
        <v>1</v>
      </c>
      <c r="N401" s="236" t="s">
        <v>42</v>
      </c>
      <c r="O401" s="92"/>
      <c r="P401" s="237">
        <f>O401*H401</f>
        <v>0</v>
      </c>
      <c r="Q401" s="237">
        <v>0.010999999999999999</v>
      </c>
      <c r="R401" s="237">
        <f>Q401*H401</f>
        <v>1.5983000000000001</v>
      </c>
      <c r="S401" s="237">
        <v>0</v>
      </c>
      <c r="T401" s="238">
        <f>S401*H401</f>
        <v>0</v>
      </c>
      <c r="U401" s="39"/>
      <c r="V401" s="39"/>
      <c r="W401" s="39"/>
      <c r="X401" s="39"/>
      <c r="Y401" s="39"/>
      <c r="Z401" s="39"/>
      <c r="AA401" s="39"/>
      <c r="AB401" s="39"/>
      <c r="AC401" s="39"/>
      <c r="AD401" s="39"/>
      <c r="AE401" s="39"/>
      <c r="AR401" s="239" t="s">
        <v>271</v>
      </c>
      <c r="AT401" s="239" t="s">
        <v>266</v>
      </c>
      <c r="AU401" s="239" t="s">
        <v>85</v>
      </c>
      <c r="AY401" s="18" t="s">
        <v>264</v>
      </c>
      <c r="BE401" s="240">
        <f>IF(N401="základní",J401,0)</f>
        <v>0</v>
      </c>
      <c r="BF401" s="240">
        <f>IF(N401="snížená",J401,0)</f>
        <v>0</v>
      </c>
      <c r="BG401" s="240">
        <f>IF(N401="zákl. přenesená",J401,0)</f>
        <v>0</v>
      </c>
      <c r="BH401" s="240">
        <f>IF(N401="sníž. přenesená",J401,0)</f>
        <v>0</v>
      </c>
      <c r="BI401" s="240">
        <f>IF(N401="nulová",J401,0)</f>
        <v>0</v>
      </c>
      <c r="BJ401" s="18" t="s">
        <v>85</v>
      </c>
      <c r="BK401" s="240">
        <f>ROUND(I401*H401,2)</f>
        <v>0</v>
      </c>
      <c r="BL401" s="18" t="s">
        <v>271</v>
      </c>
      <c r="BM401" s="239" t="s">
        <v>704</v>
      </c>
    </row>
    <row r="402" s="13" customFormat="1">
      <c r="A402" s="13"/>
      <c r="B402" s="241"/>
      <c r="C402" s="242"/>
      <c r="D402" s="243" t="s">
        <v>273</v>
      </c>
      <c r="E402" s="244" t="s">
        <v>1</v>
      </c>
      <c r="F402" s="245" t="s">
        <v>2560</v>
      </c>
      <c r="G402" s="242"/>
      <c r="H402" s="246">
        <v>145.30000000000001</v>
      </c>
      <c r="I402" s="247"/>
      <c r="J402" s="242"/>
      <c r="K402" s="242"/>
      <c r="L402" s="248"/>
      <c r="M402" s="249"/>
      <c r="N402" s="250"/>
      <c r="O402" s="250"/>
      <c r="P402" s="250"/>
      <c r="Q402" s="250"/>
      <c r="R402" s="250"/>
      <c r="S402" s="250"/>
      <c r="T402" s="251"/>
      <c r="U402" s="13"/>
      <c r="V402" s="13"/>
      <c r="W402" s="13"/>
      <c r="X402" s="13"/>
      <c r="Y402" s="13"/>
      <c r="Z402" s="13"/>
      <c r="AA402" s="13"/>
      <c r="AB402" s="13"/>
      <c r="AC402" s="13"/>
      <c r="AD402" s="13"/>
      <c r="AE402" s="13"/>
      <c r="AT402" s="252" t="s">
        <v>273</v>
      </c>
      <c r="AU402" s="252" t="s">
        <v>85</v>
      </c>
      <c r="AV402" s="13" t="s">
        <v>85</v>
      </c>
      <c r="AW402" s="13" t="s">
        <v>32</v>
      </c>
      <c r="AX402" s="13" t="s">
        <v>76</v>
      </c>
      <c r="AY402" s="252" t="s">
        <v>264</v>
      </c>
    </row>
    <row r="403" s="14" customFormat="1">
      <c r="A403" s="14"/>
      <c r="B403" s="253"/>
      <c r="C403" s="254"/>
      <c r="D403" s="243" t="s">
        <v>273</v>
      </c>
      <c r="E403" s="255" t="s">
        <v>1</v>
      </c>
      <c r="F403" s="256" t="s">
        <v>275</v>
      </c>
      <c r="G403" s="254"/>
      <c r="H403" s="257">
        <v>145.30000000000001</v>
      </c>
      <c r="I403" s="258"/>
      <c r="J403" s="254"/>
      <c r="K403" s="254"/>
      <c r="L403" s="259"/>
      <c r="M403" s="260"/>
      <c r="N403" s="261"/>
      <c r="O403" s="261"/>
      <c r="P403" s="261"/>
      <c r="Q403" s="261"/>
      <c r="R403" s="261"/>
      <c r="S403" s="261"/>
      <c r="T403" s="262"/>
      <c r="U403" s="14"/>
      <c r="V403" s="14"/>
      <c r="W403" s="14"/>
      <c r="X403" s="14"/>
      <c r="Y403" s="14"/>
      <c r="Z403" s="14"/>
      <c r="AA403" s="14"/>
      <c r="AB403" s="14"/>
      <c r="AC403" s="14"/>
      <c r="AD403" s="14"/>
      <c r="AE403" s="14"/>
      <c r="AT403" s="263" t="s">
        <v>273</v>
      </c>
      <c r="AU403" s="263" t="s">
        <v>85</v>
      </c>
      <c r="AV403" s="14" t="s">
        <v>271</v>
      </c>
      <c r="AW403" s="14" t="s">
        <v>32</v>
      </c>
      <c r="AX403" s="14" t="s">
        <v>83</v>
      </c>
      <c r="AY403" s="263" t="s">
        <v>264</v>
      </c>
    </row>
    <row r="404" s="2" customFormat="1" ht="16.5" customHeight="1">
      <c r="A404" s="39"/>
      <c r="B404" s="40"/>
      <c r="C404" s="228" t="s">
        <v>740</v>
      </c>
      <c r="D404" s="228" t="s">
        <v>266</v>
      </c>
      <c r="E404" s="229" t="s">
        <v>707</v>
      </c>
      <c r="F404" s="230" t="s">
        <v>708</v>
      </c>
      <c r="G404" s="231" t="s">
        <v>318</v>
      </c>
      <c r="H404" s="232">
        <v>265.89999999999998</v>
      </c>
      <c r="I404" s="233"/>
      <c r="J404" s="234">
        <f>ROUND(I404*H404,2)</f>
        <v>0</v>
      </c>
      <c r="K404" s="230" t="s">
        <v>270</v>
      </c>
      <c r="L404" s="45"/>
      <c r="M404" s="235" t="s">
        <v>1</v>
      </c>
      <c r="N404" s="236" t="s">
        <v>42</v>
      </c>
      <c r="O404" s="92"/>
      <c r="P404" s="237">
        <f>O404*H404</f>
        <v>0</v>
      </c>
      <c r="Q404" s="237">
        <v>0</v>
      </c>
      <c r="R404" s="237">
        <f>Q404*H404</f>
        <v>0</v>
      </c>
      <c r="S404" s="237">
        <v>0</v>
      </c>
      <c r="T404" s="238">
        <f>S404*H404</f>
        <v>0</v>
      </c>
      <c r="U404" s="39"/>
      <c r="V404" s="39"/>
      <c r="W404" s="39"/>
      <c r="X404" s="39"/>
      <c r="Y404" s="39"/>
      <c r="Z404" s="39"/>
      <c r="AA404" s="39"/>
      <c r="AB404" s="39"/>
      <c r="AC404" s="39"/>
      <c r="AD404" s="39"/>
      <c r="AE404" s="39"/>
      <c r="AR404" s="239" t="s">
        <v>271</v>
      </c>
      <c r="AT404" s="239" t="s">
        <v>266</v>
      </c>
      <c r="AU404" s="239" t="s">
        <v>85</v>
      </c>
      <c r="AY404" s="18" t="s">
        <v>264</v>
      </c>
      <c r="BE404" s="240">
        <f>IF(N404="základní",J404,0)</f>
        <v>0</v>
      </c>
      <c r="BF404" s="240">
        <f>IF(N404="snížená",J404,0)</f>
        <v>0</v>
      </c>
      <c r="BG404" s="240">
        <f>IF(N404="zákl. přenesená",J404,0)</f>
        <v>0</v>
      </c>
      <c r="BH404" s="240">
        <f>IF(N404="sníž. přenesená",J404,0)</f>
        <v>0</v>
      </c>
      <c r="BI404" s="240">
        <f>IF(N404="nulová",J404,0)</f>
        <v>0</v>
      </c>
      <c r="BJ404" s="18" t="s">
        <v>85</v>
      </c>
      <c r="BK404" s="240">
        <f>ROUND(I404*H404,2)</f>
        <v>0</v>
      </c>
      <c r="BL404" s="18" t="s">
        <v>271</v>
      </c>
      <c r="BM404" s="239" t="s">
        <v>709</v>
      </c>
    </row>
    <row r="405" s="2" customFormat="1" ht="16.5" customHeight="1">
      <c r="A405" s="39"/>
      <c r="B405" s="40"/>
      <c r="C405" s="228" t="s">
        <v>745</v>
      </c>
      <c r="D405" s="228" t="s">
        <v>266</v>
      </c>
      <c r="E405" s="229" t="s">
        <v>711</v>
      </c>
      <c r="F405" s="230" t="s">
        <v>712</v>
      </c>
      <c r="G405" s="231" t="s">
        <v>278</v>
      </c>
      <c r="H405" s="232">
        <v>13.346</v>
      </c>
      <c r="I405" s="233"/>
      <c r="J405" s="234">
        <f>ROUND(I405*H405,2)</f>
        <v>0</v>
      </c>
      <c r="K405" s="230" t="s">
        <v>270</v>
      </c>
      <c r="L405" s="45"/>
      <c r="M405" s="235" t="s">
        <v>1</v>
      </c>
      <c r="N405" s="236" t="s">
        <v>42</v>
      </c>
      <c r="O405" s="92"/>
      <c r="P405" s="237">
        <f>O405*H405</f>
        <v>0</v>
      </c>
      <c r="Q405" s="237">
        <v>1.98</v>
      </c>
      <c r="R405" s="237">
        <f>Q405*H405</f>
        <v>26.425080000000001</v>
      </c>
      <c r="S405" s="237">
        <v>0</v>
      </c>
      <c r="T405" s="238">
        <f>S405*H405</f>
        <v>0</v>
      </c>
      <c r="U405" s="39"/>
      <c r="V405" s="39"/>
      <c r="W405" s="39"/>
      <c r="X405" s="39"/>
      <c r="Y405" s="39"/>
      <c r="Z405" s="39"/>
      <c r="AA405" s="39"/>
      <c r="AB405" s="39"/>
      <c r="AC405" s="39"/>
      <c r="AD405" s="39"/>
      <c r="AE405" s="39"/>
      <c r="AR405" s="239" t="s">
        <v>271</v>
      </c>
      <c r="AT405" s="239" t="s">
        <v>266</v>
      </c>
      <c r="AU405" s="239" t="s">
        <v>85</v>
      </c>
      <c r="AY405" s="18" t="s">
        <v>264</v>
      </c>
      <c r="BE405" s="240">
        <f>IF(N405="základní",J405,0)</f>
        <v>0</v>
      </c>
      <c r="BF405" s="240">
        <f>IF(N405="snížená",J405,0)</f>
        <v>0</v>
      </c>
      <c r="BG405" s="240">
        <f>IF(N405="zákl. přenesená",J405,0)</f>
        <v>0</v>
      </c>
      <c r="BH405" s="240">
        <f>IF(N405="sníž. přenesená",J405,0)</f>
        <v>0</v>
      </c>
      <c r="BI405" s="240">
        <f>IF(N405="nulová",J405,0)</f>
        <v>0</v>
      </c>
      <c r="BJ405" s="18" t="s">
        <v>85</v>
      </c>
      <c r="BK405" s="240">
        <f>ROUND(I405*H405,2)</f>
        <v>0</v>
      </c>
      <c r="BL405" s="18" t="s">
        <v>271</v>
      </c>
      <c r="BM405" s="239" t="s">
        <v>713</v>
      </c>
    </row>
    <row r="406" s="13" customFormat="1">
      <c r="A406" s="13"/>
      <c r="B406" s="241"/>
      <c r="C406" s="242"/>
      <c r="D406" s="243" t="s">
        <v>273</v>
      </c>
      <c r="E406" s="244" t="s">
        <v>1</v>
      </c>
      <c r="F406" s="245" t="s">
        <v>2561</v>
      </c>
      <c r="G406" s="242"/>
      <c r="H406" s="246">
        <v>13.346</v>
      </c>
      <c r="I406" s="247"/>
      <c r="J406" s="242"/>
      <c r="K406" s="242"/>
      <c r="L406" s="248"/>
      <c r="M406" s="249"/>
      <c r="N406" s="250"/>
      <c r="O406" s="250"/>
      <c r="P406" s="250"/>
      <c r="Q406" s="250"/>
      <c r="R406" s="250"/>
      <c r="S406" s="250"/>
      <c r="T406" s="251"/>
      <c r="U406" s="13"/>
      <c r="V406" s="13"/>
      <c r="W406" s="13"/>
      <c r="X406" s="13"/>
      <c r="Y406" s="13"/>
      <c r="Z406" s="13"/>
      <c r="AA406" s="13"/>
      <c r="AB406" s="13"/>
      <c r="AC406" s="13"/>
      <c r="AD406" s="13"/>
      <c r="AE406" s="13"/>
      <c r="AT406" s="252" t="s">
        <v>273</v>
      </c>
      <c r="AU406" s="252" t="s">
        <v>85</v>
      </c>
      <c r="AV406" s="13" t="s">
        <v>85</v>
      </c>
      <c r="AW406" s="13" t="s">
        <v>32</v>
      </c>
      <c r="AX406" s="13" t="s">
        <v>76</v>
      </c>
      <c r="AY406" s="252" t="s">
        <v>264</v>
      </c>
    </row>
    <row r="407" s="14" customFormat="1">
      <c r="A407" s="14"/>
      <c r="B407" s="253"/>
      <c r="C407" s="254"/>
      <c r="D407" s="243" t="s">
        <v>273</v>
      </c>
      <c r="E407" s="255" t="s">
        <v>1</v>
      </c>
      <c r="F407" s="256" t="s">
        <v>275</v>
      </c>
      <c r="G407" s="254"/>
      <c r="H407" s="257">
        <v>13.346</v>
      </c>
      <c r="I407" s="258"/>
      <c r="J407" s="254"/>
      <c r="K407" s="254"/>
      <c r="L407" s="259"/>
      <c r="M407" s="260"/>
      <c r="N407" s="261"/>
      <c r="O407" s="261"/>
      <c r="P407" s="261"/>
      <c r="Q407" s="261"/>
      <c r="R407" s="261"/>
      <c r="S407" s="261"/>
      <c r="T407" s="262"/>
      <c r="U407" s="14"/>
      <c r="V407" s="14"/>
      <c r="W407" s="14"/>
      <c r="X407" s="14"/>
      <c r="Y407" s="14"/>
      <c r="Z407" s="14"/>
      <c r="AA407" s="14"/>
      <c r="AB407" s="14"/>
      <c r="AC407" s="14"/>
      <c r="AD407" s="14"/>
      <c r="AE407" s="14"/>
      <c r="AT407" s="263" t="s">
        <v>273</v>
      </c>
      <c r="AU407" s="263" t="s">
        <v>85</v>
      </c>
      <c r="AV407" s="14" t="s">
        <v>271</v>
      </c>
      <c r="AW407" s="14" t="s">
        <v>32</v>
      </c>
      <c r="AX407" s="14" t="s">
        <v>83</v>
      </c>
      <c r="AY407" s="263" t="s">
        <v>264</v>
      </c>
    </row>
    <row r="408" s="2" customFormat="1" ht="16.5" customHeight="1">
      <c r="A408" s="39"/>
      <c r="B408" s="40"/>
      <c r="C408" s="228" t="s">
        <v>749</v>
      </c>
      <c r="D408" s="228" t="s">
        <v>266</v>
      </c>
      <c r="E408" s="229" t="s">
        <v>716</v>
      </c>
      <c r="F408" s="230" t="s">
        <v>717</v>
      </c>
      <c r="G408" s="231" t="s">
        <v>318</v>
      </c>
      <c r="H408" s="232">
        <v>26.25</v>
      </c>
      <c r="I408" s="233"/>
      <c r="J408" s="234">
        <f>ROUND(I408*H408,2)</f>
        <v>0</v>
      </c>
      <c r="K408" s="230" t="s">
        <v>270</v>
      </c>
      <c r="L408" s="45"/>
      <c r="M408" s="235" t="s">
        <v>1</v>
      </c>
      <c r="N408" s="236" t="s">
        <v>42</v>
      </c>
      <c r="O408" s="92"/>
      <c r="P408" s="237">
        <f>O408*H408</f>
        <v>0</v>
      </c>
      <c r="Q408" s="237">
        <v>0.1837</v>
      </c>
      <c r="R408" s="237">
        <f>Q408*H408</f>
        <v>4.8221249999999998</v>
      </c>
      <c r="S408" s="237">
        <v>0</v>
      </c>
      <c r="T408" s="238">
        <f>S408*H408</f>
        <v>0</v>
      </c>
      <c r="U408" s="39"/>
      <c r="V408" s="39"/>
      <c r="W408" s="39"/>
      <c r="X408" s="39"/>
      <c r="Y408" s="39"/>
      <c r="Z408" s="39"/>
      <c r="AA408" s="39"/>
      <c r="AB408" s="39"/>
      <c r="AC408" s="39"/>
      <c r="AD408" s="39"/>
      <c r="AE408" s="39"/>
      <c r="AR408" s="239" t="s">
        <v>271</v>
      </c>
      <c r="AT408" s="239" t="s">
        <v>266</v>
      </c>
      <c r="AU408" s="239" t="s">
        <v>85</v>
      </c>
      <c r="AY408" s="18" t="s">
        <v>264</v>
      </c>
      <c r="BE408" s="240">
        <f>IF(N408="základní",J408,0)</f>
        <v>0</v>
      </c>
      <c r="BF408" s="240">
        <f>IF(N408="snížená",J408,0)</f>
        <v>0</v>
      </c>
      <c r="BG408" s="240">
        <f>IF(N408="zákl. přenesená",J408,0)</f>
        <v>0</v>
      </c>
      <c r="BH408" s="240">
        <f>IF(N408="sníž. přenesená",J408,0)</f>
        <v>0</v>
      </c>
      <c r="BI408" s="240">
        <f>IF(N408="nulová",J408,0)</f>
        <v>0</v>
      </c>
      <c r="BJ408" s="18" t="s">
        <v>85</v>
      </c>
      <c r="BK408" s="240">
        <f>ROUND(I408*H408,2)</f>
        <v>0</v>
      </c>
      <c r="BL408" s="18" t="s">
        <v>271</v>
      </c>
      <c r="BM408" s="239" t="s">
        <v>2562</v>
      </c>
    </row>
    <row r="409" s="13" customFormat="1">
      <c r="A409" s="13"/>
      <c r="B409" s="241"/>
      <c r="C409" s="242"/>
      <c r="D409" s="243" t="s">
        <v>273</v>
      </c>
      <c r="E409" s="244" t="s">
        <v>1</v>
      </c>
      <c r="F409" s="245" t="s">
        <v>2448</v>
      </c>
      <c r="G409" s="242"/>
      <c r="H409" s="246">
        <v>26.25</v>
      </c>
      <c r="I409" s="247"/>
      <c r="J409" s="242"/>
      <c r="K409" s="242"/>
      <c r="L409" s="248"/>
      <c r="M409" s="249"/>
      <c r="N409" s="250"/>
      <c r="O409" s="250"/>
      <c r="P409" s="250"/>
      <c r="Q409" s="250"/>
      <c r="R409" s="250"/>
      <c r="S409" s="250"/>
      <c r="T409" s="251"/>
      <c r="U409" s="13"/>
      <c r="V409" s="13"/>
      <c r="W409" s="13"/>
      <c r="X409" s="13"/>
      <c r="Y409" s="13"/>
      <c r="Z409" s="13"/>
      <c r="AA409" s="13"/>
      <c r="AB409" s="13"/>
      <c r="AC409" s="13"/>
      <c r="AD409" s="13"/>
      <c r="AE409" s="13"/>
      <c r="AT409" s="252" t="s">
        <v>273</v>
      </c>
      <c r="AU409" s="252" t="s">
        <v>85</v>
      </c>
      <c r="AV409" s="13" t="s">
        <v>85</v>
      </c>
      <c r="AW409" s="13" t="s">
        <v>32</v>
      </c>
      <c r="AX409" s="13" t="s">
        <v>76</v>
      </c>
      <c r="AY409" s="252" t="s">
        <v>264</v>
      </c>
    </row>
    <row r="410" s="14" customFormat="1">
      <c r="A410" s="14"/>
      <c r="B410" s="253"/>
      <c r="C410" s="254"/>
      <c r="D410" s="243" t="s">
        <v>273</v>
      </c>
      <c r="E410" s="255" t="s">
        <v>1</v>
      </c>
      <c r="F410" s="256" t="s">
        <v>275</v>
      </c>
      <c r="G410" s="254"/>
      <c r="H410" s="257">
        <v>26.25</v>
      </c>
      <c r="I410" s="258"/>
      <c r="J410" s="254"/>
      <c r="K410" s="254"/>
      <c r="L410" s="259"/>
      <c r="M410" s="260"/>
      <c r="N410" s="261"/>
      <c r="O410" s="261"/>
      <c r="P410" s="261"/>
      <c r="Q410" s="261"/>
      <c r="R410" s="261"/>
      <c r="S410" s="261"/>
      <c r="T410" s="262"/>
      <c r="U410" s="14"/>
      <c r="V410" s="14"/>
      <c r="W410" s="14"/>
      <c r="X410" s="14"/>
      <c r="Y410" s="14"/>
      <c r="Z410" s="14"/>
      <c r="AA410" s="14"/>
      <c r="AB410" s="14"/>
      <c r="AC410" s="14"/>
      <c r="AD410" s="14"/>
      <c r="AE410" s="14"/>
      <c r="AT410" s="263" t="s">
        <v>273</v>
      </c>
      <c r="AU410" s="263" t="s">
        <v>85</v>
      </c>
      <c r="AV410" s="14" t="s">
        <v>271</v>
      </c>
      <c r="AW410" s="14" t="s">
        <v>32</v>
      </c>
      <c r="AX410" s="14" t="s">
        <v>83</v>
      </c>
      <c r="AY410" s="263" t="s">
        <v>264</v>
      </c>
    </row>
    <row r="411" s="2" customFormat="1" ht="16.5" customHeight="1">
      <c r="A411" s="39"/>
      <c r="B411" s="40"/>
      <c r="C411" s="228" t="s">
        <v>753</v>
      </c>
      <c r="D411" s="228" t="s">
        <v>266</v>
      </c>
      <c r="E411" s="229" t="s">
        <v>720</v>
      </c>
      <c r="F411" s="230" t="s">
        <v>721</v>
      </c>
      <c r="G411" s="231" t="s">
        <v>453</v>
      </c>
      <c r="H411" s="232">
        <v>52.5</v>
      </c>
      <c r="I411" s="233"/>
      <c r="J411" s="234">
        <f>ROUND(I411*H411,2)</f>
        <v>0</v>
      </c>
      <c r="K411" s="230" t="s">
        <v>270</v>
      </c>
      <c r="L411" s="45"/>
      <c r="M411" s="235" t="s">
        <v>1</v>
      </c>
      <c r="N411" s="236" t="s">
        <v>42</v>
      </c>
      <c r="O411" s="92"/>
      <c r="P411" s="237">
        <f>O411*H411</f>
        <v>0</v>
      </c>
      <c r="Q411" s="237">
        <v>0.12895000000000001</v>
      </c>
      <c r="R411" s="237">
        <f>Q411*H411</f>
        <v>6.7698750000000008</v>
      </c>
      <c r="S411" s="237">
        <v>0</v>
      </c>
      <c r="T411" s="238">
        <f>S411*H411</f>
        <v>0</v>
      </c>
      <c r="U411" s="39"/>
      <c r="V411" s="39"/>
      <c r="W411" s="39"/>
      <c r="X411" s="39"/>
      <c r="Y411" s="39"/>
      <c r="Z411" s="39"/>
      <c r="AA411" s="39"/>
      <c r="AB411" s="39"/>
      <c r="AC411" s="39"/>
      <c r="AD411" s="39"/>
      <c r="AE411" s="39"/>
      <c r="AR411" s="239" t="s">
        <v>271</v>
      </c>
      <c r="AT411" s="239" t="s">
        <v>266</v>
      </c>
      <c r="AU411" s="239" t="s">
        <v>85</v>
      </c>
      <c r="AY411" s="18" t="s">
        <v>264</v>
      </c>
      <c r="BE411" s="240">
        <f>IF(N411="základní",J411,0)</f>
        <v>0</v>
      </c>
      <c r="BF411" s="240">
        <f>IF(N411="snížená",J411,0)</f>
        <v>0</v>
      </c>
      <c r="BG411" s="240">
        <f>IF(N411="zákl. přenesená",J411,0)</f>
        <v>0</v>
      </c>
      <c r="BH411" s="240">
        <f>IF(N411="sníž. přenesená",J411,0)</f>
        <v>0</v>
      </c>
      <c r="BI411" s="240">
        <f>IF(N411="nulová",J411,0)</f>
        <v>0</v>
      </c>
      <c r="BJ411" s="18" t="s">
        <v>85</v>
      </c>
      <c r="BK411" s="240">
        <f>ROUND(I411*H411,2)</f>
        <v>0</v>
      </c>
      <c r="BL411" s="18" t="s">
        <v>271</v>
      </c>
      <c r="BM411" s="239" t="s">
        <v>2563</v>
      </c>
    </row>
    <row r="412" s="12" customFormat="1" ht="22.8" customHeight="1">
      <c r="A412" s="12"/>
      <c r="B412" s="212"/>
      <c r="C412" s="213"/>
      <c r="D412" s="214" t="s">
        <v>75</v>
      </c>
      <c r="E412" s="226" t="s">
        <v>309</v>
      </c>
      <c r="F412" s="226" t="s">
        <v>723</v>
      </c>
      <c r="G412" s="213"/>
      <c r="H412" s="213"/>
      <c r="I412" s="216"/>
      <c r="J412" s="227">
        <f>BK412</f>
        <v>0</v>
      </c>
      <c r="K412" s="213"/>
      <c r="L412" s="218"/>
      <c r="M412" s="219"/>
      <c r="N412" s="220"/>
      <c r="O412" s="220"/>
      <c r="P412" s="221">
        <f>P413+SUM(P414:P468)</f>
        <v>0</v>
      </c>
      <c r="Q412" s="220"/>
      <c r="R412" s="221">
        <f>R413+SUM(R414:R468)</f>
        <v>0.88900988000000003</v>
      </c>
      <c r="S412" s="220"/>
      <c r="T412" s="222">
        <f>T413+SUM(T414:T468)</f>
        <v>0</v>
      </c>
      <c r="U412" s="12"/>
      <c r="V412" s="12"/>
      <c r="W412" s="12"/>
      <c r="X412" s="12"/>
      <c r="Y412" s="12"/>
      <c r="Z412" s="12"/>
      <c r="AA412" s="12"/>
      <c r="AB412" s="12"/>
      <c r="AC412" s="12"/>
      <c r="AD412" s="12"/>
      <c r="AE412" s="12"/>
      <c r="AR412" s="223" t="s">
        <v>83</v>
      </c>
      <c r="AT412" s="224" t="s">
        <v>75</v>
      </c>
      <c r="AU412" s="224" t="s">
        <v>83</v>
      </c>
      <c r="AY412" s="223" t="s">
        <v>264</v>
      </c>
      <c r="BK412" s="225">
        <f>BK413+SUM(BK414:BK468)</f>
        <v>0</v>
      </c>
    </row>
    <row r="413" s="2" customFormat="1" ht="16.5" customHeight="1">
      <c r="A413" s="39"/>
      <c r="B413" s="40"/>
      <c r="C413" s="228" t="s">
        <v>757</v>
      </c>
      <c r="D413" s="228" t="s">
        <v>266</v>
      </c>
      <c r="E413" s="229" t="s">
        <v>725</v>
      </c>
      <c r="F413" s="230" t="s">
        <v>726</v>
      </c>
      <c r="G413" s="231" t="s">
        <v>318</v>
      </c>
      <c r="H413" s="232">
        <v>26.25</v>
      </c>
      <c r="I413" s="233"/>
      <c r="J413" s="234">
        <f>ROUND(I413*H413,2)</f>
        <v>0</v>
      </c>
      <c r="K413" s="230" t="s">
        <v>270</v>
      </c>
      <c r="L413" s="45"/>
      <c r="M413" s="235" t="s">
        <v>1</v>
      </c>
      <c r="N413" s="236" t="s">
        <v>42</v>
      </c>
      <c r="O413" s="92"/>
      <c r="P413" s="237">
        <f>O413*H413</f>
        <v>0</v>
      </c>
      <c r="Q413" s="237">
        <v>0.00046999999999999999</v>
      </c>
      <c r="R413" s="237">
        <f>Q413*H413</f>
        <v>0.0123375</v>
      </c>
      <c r="S413" s="237">
        <v>0</v>
      </c>
      <c r="T413" s="238">
        <f>S413*H413</f>
        <v>0</v>
      </c>
      <c r="U413" s="39"/>
      <c r="V413" s="39"/>
      <c r="W413" s="39"/>
      <c r="X413" s="39"/>
      <c r="Y413" s="39"/>
      <c r="Z413" s="39"/>
      <c r="AA413" s="39"/>
      <c r="AB413" s="39"/>
      <c r="AC413" s="39"/>
      <c r="AD413" s="39"/>
      <c r="AE413" s="39"/>
      <c r="AR413" s="239" t="s">
        <v>271</v>
      </c>
      <c r="AT413" s="239" t="s">
        <v>266</v>
      </c>
      <c r="AU413" s="239" t="s">
        <v>85</v>
      </c>
      <c r="AY413" s="18" t="s">
        <v>264</v>
      </c>
      <c r="BE413" s="240">
        <f>IF(N413="základní",J413,0)</f>
        <v>0</v>
      </c>
      <c r="BF413" s="240">
        <f>IF(N413="snížená",J413,0)</f>
        <v>0</v>
      </c>
      <c r="BG413" s="240">
        <f>IF(N413="zákl. přenesená",J413,0)</f>
        <v>0</v>
      </c>
      <c r="BH413" s="240">
        <f>IF(N413="sníž. přenesená",J413,0)</f>
        <v>0</v>
      </c>
      <c r="BI413" s="240">
        <f>IF(N413="nulová",J413,0)</f>
        <v>0</v>
      </c>
      <c r="BJ413" s="18" t="s">
        <v>85</v>
      </c>
      <c r="BK413" s="240">
        <f>ROUND(I413*H413,2)</f>
        <v>0</v>
      </c>
      <c r="BL413" s="18" t="s">
        <v>271</v>
      </c>
      <c r="BM413" s="239" t="s">
        <v>2564</v>
      </c>
    </row>
    <row r="414" s="13" customFormat="1">
      <c r="A414" s="13"/>
      <c r="B414" s="241"/>
      <c r="C414" s="242"/>
      <c r="D414" s="243" t="s">
        <v>273</v>
      </c>
      <c r="E414" s="244" t="s">
        <v>1</v>
      </c>
      <c r="F414" s="245" t="s">
        <v>2448</v>
      </c>
      <c r="G414" s="242"/>
      <c r="H414" s="246">
        <v>26.25</v>
      </c>
      <c r="I414" s="247"/>
      <c r="J414" s="242"/>
      <c r="K414" s="242"/>
      <c r="L414" s="248"/>
      <c r="M414" s="249"/>
      <c r="N414" s="250"/>
      <c r="O414" s="250"/>
      <c r="P414" s="250"/>
      <c r="Q414" s="250"/>
      <c r="R414" s="250"/>
      <c r="S414" s="250"/>
      <c r="T414" s="251"/>
      <c r="U414" s="13"/>
      <c r="V414" s="13"/>
      <c r="W414" s="13"/>
      <c r="X414" s="13"/>
      <c r="Y414" s="13"/>
      <c r="Z414" s="13"/>
      <c r="AA414" s="13"/>
      <c r="AB414" s="13"/>
      <c r="AC414" s="13"/>
      <c r="AD414" s="13"/>
      <c r="AE414" s="13"/>
      <c r="AT414" s="252" t="s">
        <v>273</v>
      </c>
      <c r="AU414" s="252" t="s">
        <v>85</v>
      </c>
      <c r="AV414" s="13" t="s">
        <v>85</v>
      </c>
      <c r="AW414" s="13" t="s">
        <v>32</v>
      </c>
      <c r="AX414" s="13" t="s">
        <v>76</v>
      </c>
      <c r="AY414" s="252" t="s">
        <v>264</v>
      </c>
    </row>
    <row r="415" s="14" customFormat="1">
      <c r="A415" s="14"/>
      <c r="B415" s="253"/>
      <c r="C415" s="254"/>
      <c r="D415" s="243" t="s">
        <v>273</v>
      </c>
      <c r="E415" s="255" t="s">
        <v>1</v>
      </c>
      <c r="F415" s="256" t="s">
        <v>275</v>
      </c>
      <c r="G415" s="254"/>
      <c r="H415" s="257">
        <v>26.25</v>
      </c>
      <c r="I415" s="258"/>
      <c r="J415" s="254"/>
      <c r="K415" s="254"/>
      <c r="L415" s="259"/>
      <c r="M415" s="260"/>
      <c r="N415" s="261"/>
      <c r="O415" s="261"/>
      <c r="P415" s="261"/>
      <c r="Q415" s="261"/>
      <c r="R415" s="261"/>
      <c r="S415" s="261"/>
      <c r="T415" s="262"/>
      <c r="U415" s="14"/>
      <c r="V415" s="14"/>
      <c r="W415" s="14"/>
      <c r="X415" s="14"/>
      <c r="Y415" s="14"/>
      <c r="Z415" s="14"/>
      <c r="AA415" s="14"/>
      <c r="AB415" s="14"/>
      <c r="AC415" s="14"/>
      <c r="AD415" s="14"/>
      <c r="AE415" s="14"/>
      <c r="AT415" s="263" t="s">
        <v>273</v>
      </c>
      <c r="AU415" s="263" t="s">
        <v>85</v>
      </c>
      <c r="AV415" s="14" t="s">
        <v>271</v>
      </c>
      <c r="AW415" s="14" t="s">
        <v>32</v>
      </c>
      <c r="AX415" s="14" t="s">
        <v>83</v>
      </c>
      <c r="AY415" s="263" t="s">
        <v>264</v>
      </c>
    </row>
    <row r="416" s="2" customFormat="1" ht="16.5" customHeight="1">
      <c r="A416" s="39"/>
      <c r="B416" s="40"/>
      <c r="C416" s="228" t="s">
        <v>761</v>
      </c>
      <c r="D416" s="228" t="s">
        <v>266</v>
      </c>
      <c r="E416" s="229" t="s">
        <v>729</v>
      </c>
      <c r="F416" s="230" t="s">
        <v>730</v>
      </c>
      <c r="G416" s="231" t="s">
        <v>318</v>
      </c>
      <c r="H416" s="232">
        <v>320.29199999999997</v>
      </c>
      <c r="I416" s="233"/>
      <c r="J416" s="234">
        <f>ROUND(I416*H416,2)</f>
        <v>0</v>
      </c>
      <c r="K416" s="230" t="s">
        <v>270</v>
      </c>
      <c r="L416" s="45"/>
      <c r="M416" s="235" t="s">
        <v>1</v>
      </c>
      <c r="N416" s="236" t="s">
        <v>42</v>
      </c>
      <c r="O416" s="92"/>
      <c r="P416" s="237">
        <f>O416*H416</f>
        <v>0</v>
      </c>
      <c r="Q416" s="237">
        <v>0.00124</v>
      </c>
      <c r="R416" s="237">
        <f>Q416*H416</f>
        <v>0.39716207999999997</v>
      </c>
      <c r="S416" s="237">
        <v>0</v>
      </c>
      <c r="T416" s="238">
        <f>S416*H416</f>
        <v>0</v>
      </c>
      <c r="U416" s="39"/>
      <c r="V416" s="39"/>
      <c r="W416" s="39"/>
      <c r="X416" s="39"/>
      <c r="Y416" s="39"/>
      <c r="Z416" s="39"/>
      <c r="AA416" s="39"/>
      <c r="AB416" s="39"/>
      <c r="AC416" s="39"/>
      <c r="AD416" s="39"/>
      <c r="AE416" s="39"/>
      <c r="AR416" s="239" t="s">
        <v>271</v>
      </c>
      <c r="AT416" s="239" t="s">
        <v>266</v>
      </c>
      <c r="AU416" s="239" t="s">
        <v>85</v>
      </c>
      <c r="AY416" s="18" t="s">
        <v>264</v>
      </c>
      <c r="BE416" s="240">
        <f>IF(N416="základní",J416,0)</f>
        <v>0</v>
      </c>
      <c r="BF416" s="240">
        <f>IF(N416="snížená",J416,0)</f>
        <v>0</v>
      </c>
      <c r="BG416" s="240">
        <f>IF(N416="zákl. přenesená",J416,0)</f>
        <v>0</v>
      </c>
      <c r="BH416" s="240">
        <f>IF(N416="sníž. přenesená",J416,0)</f>
        <v>0</v>
      </c>
      <c r="BI416" s="240">
        <f>IF(N416="nulová",J416,0)</f>
        <v>0</v>
      </c>
      <c r="BJ416" s="18" t="s">
        <v>85</v>
      </c>
      <c r="BK416" s="240">
        <f>ROUND(I416*H416,2)</f>
        <v>0</v>
      </c>
      <c r="BL416" s="18" t="s">
        <v>271</v>
      </c>
      <c r="BM416" s="239" t="s">
        <v>731</v>
      </c>
    </row>
    <row r="417" s="13" customFormat="1">
      <c r="A417" s="13"/>
      <c r="B417" s="241"/>
      <c r="C417" s="242"/>
      <c r="D417" s="243" t="s">
        <v>273</v>
      </c>
      <c r="E417" s="244" t="s">
        <v>1</v>
      </c>
      <c r="F417" s="245" t="s">
        <v>2565</v>
      </c>
      <c r="G417" s="242"/>
      <c r="H417" s="246">
        <v>320.29199999999997</v>
      </c>
      <c r="I417" s="247"/>
      <c r="J417" s="242"/>
      <c r="K417" s="242"/>
      <c r="L417" s="248"/>
      <c r="M417" s="249"/>
      <c r="N417" s="250"/>
      <c r="O417" s="250"/>
      <c r="P417" s="250"/>
      <c r="Q417" s="250"/>
      <c r="R417" s="250"/>
      <c r="S417" s="250"/>
      <c r="T417" s="251"/>
      <c r="U417" s="13"/>
      <c r="V417" s="13"/>
      <c r="W417" s="13"/>
      <c r="X417" s="13"/>
      <c r="Y417" s="13"/>
      <c r="Z417" s="13"/>
      <c r="AA417" s="13"/>
      <c r="AB417" s="13"/>
      <c r="AC417" s="13"/>
      <c r="AD417" s="13"/>
      <c r="AE417" s="13"/>
      <c r="AT417" s="252" t="s">
        <v>273</v>
      </c>
      <c r="AU417" s="252" t="s">
        <v>85</v>
      </c>
      <c r="AV417" s="13" t="s">
        <v>85</v>
      </c>
      <c r="AW417" s="13" t="s">
        <v>32</v>
      </c>
      <c r="AX417" s="13" t="s">
        <v>76</v>
      </c>
      <c r="AY417" s="252" t="s">
        <v>264</v>
      </c>
    </row>
    <row r="418" s="14" customFormat="1">
      <c r="A418" s="14"/>
      <c r="B418" s="253"/>
      <c r="C418" s="254"/>
      <c r="D418" s="243" t="s">
        <v>273</v>
      </c>
      <c r="E418" s="255" t="s">
        <v>1</v>
      </c>
      <c r="F418" s="256" t="s">
        <v>275</v>
      </c>
      <c r="G418" s="254"/>
      <c r="H418" s="257">
        <v>320.29199999999997</v>
      </c>
      <c r="I418" s="258"/>
      <c r="J418" s="254"/>
      <c r="K418" s="254"/>
      <c r="L418" s="259"/>
      <c r="M418" s="260"/>
      <c r="N418" s="261"/>
      <c r="O418" s="261"/>
      <c r="P418" s="261"/>
      <c r="Q418" s="261"/>
      <c r="R418" s="261"/>
      <c r="S418" s="261"/>
      <c r="T418" s="262"/>
      <c r="U418" s="14"/>
      <c r="V418" s="14"/>
      <c r="W418" s="14"/>
      <c r="X418" s="14"/>
      <c r="Y418" s="14"/>
      <c r="Z418" s="14"/>
      <c r="AA418" s="14"/>
      <c r="AB418" s="14"/>
      <c r="AC418" s="14"/>
      <c r="AD418" s="14"/>
      <c r="AE418" s="14"/>
      <c r="AT418" s="263" t="s">
        <v>273</v>
      </c>
      <c r="AU418" s="263" t="s">
        <v>85</v>
      </c>
      <c r="AV418" s="14" t="s">
        <v>271</v>
      </c>
      <c r="AW418" s="14" t="s">
        <v>32</v>
      </c>
      <c r="AX418" s="14" t="s">
        <v>83</v>
      </c>
      <c r="AY418" s="263" t="s">
        <v>264</v>
      </c>
    </row>
    <row r="419" s="2" customFormat="1" ht="21.75" customHeight="1">
      <c r="A419" s="39"/>
      <c r="B419" s="40"/>
      <c r="C419" s="228" t="s">
        <v>765</v>
      </c>
      <c r="D419" s="228" t="s">
        <v>266</v>
      </c>
      <c r="E419" s="229" t="s">
        <v>734</v>
      </c>
      <c r="F419" s="230" t="s">
        <v>735</v>
      </c>
      <c r="G419" s="231" t="s">
        <v>318</v>
      </c>
      <c r="H419" s="232">
        <v>522.06899999999996</v>
      </c>
      <c r="I419" s="233"/>
      <c r="J419" s="234">
        <f>ROUND(I419*H419,2)</f>
        <v>0</v>
      </c>
      <c r="K419" s="230" t="s">
        <v>270</v>
      </c>
      <c r="L419" s="45"/>
      <c r="M419" s="235" t="s">
        <v>1</v>
      </c>
      <c r="N419" s="236" t="s">
        <v>42</v>
      </c>
      <c r="O419" s="92"/>
      <c r="P419" s="237">
        <f>O419*H419</f>
        <v>0</v>
      </c>
      <c r="Q419" s="237">
        <v>0</v>
      </c>
      <c r="R419" s="237">
        <f>Q419*H419</f>
        <v>0</v>
      </c>
      <c r="S419" s="237">
        <v>0</v>
      </c>
      <c r="T419" s="238">
        <f>S419*H419</f>
        <v>0</v>
      </c>
      <c r="U419" s="39"/>
      <c r="V419" s="39"/>
      <c r="W419" s="39"/>
      <c r="X419" s="39"/>
      <c r="Y419" s="39"/>
      <c r="Z419" s="39"/>
      <c r="AA419" s="39"/>
      <c r="AB419" s="39"/>
      <c r="AC419" s="39"/>
      <c r="AD419" s="39"/>
      <c r="AE419" s="39"/>
      <c r="AR419" s="239" t="s">
        <v>271</v>
      </c>
      <c r="AT419" s="239" t="s">
        <v>266</v>
      </c>
      <c r="AU419" s="239" t="s">
        <v>85</v>
      </c>
      <c r="AY419" s="18" t="s">
        <v>264</v>
      </c>
      <c r="BE419" s="240">
        <f>IF(N419="základní",J419,0)</f>
        <v>0</v>
      </c>
      <c r="BF419" s="240">
        <f>IF(N419="snížená",J419,0)</f>
        <v>0</v>
      </c>
      <c r="BG419" s="240">
        <f>IF(N419="zákl. přenesená",J419,0)</f>
        <v>0</v>
      </c>
      <c r="BH419" s="240">
        <f>IF(N419="sníž. přenesená",J419,0)</f>
        <v>0</v>
      </c>
      <c r="BI419" s="240">
        <f>IF(N419="nulová",J419,0)</f>
        <v>0</v>
      </c>
      <c r="BJ419" s="18" t="s">
        <v>85</v>
      </c>
      <c r="BK419" s="240">
        <f>ROUND(I419*H419,2)</f>
        <v>0</v>
      </c>
      <c r="BL419" s="18" t="s">
        <v>271</v>
      </c>
      <c r="BM419" s="239" t="s">
        <v>736</v>
      </c>
    </row>
    <row r="420" s="15" customFormat="1">
      <c r="A420" s="15"/>
      <c r="B420" s="264"/>
      <c r="C420" s="265"/>
      <c r="D420" s="243" t="s">
        <v>273</v>
      </c>
      <c r="E420" s="266" t="s">
        <v>1</v>
      </c>
      <c r="F420" s="267" t="s">
        <v>737</v>
      </c>
      <c r="G420" s="265"/>
      <c r="H420" s="266" t="s">
        <v>1</v>
      </c>
      <c r="I420" s="268"/>
      <c r="J420" s="265"/>
      <c r="K420" s="265"/>
      <c r="L420" s="269"/>
      <c r="M420" s="270"/>
      <c r="N420" s="271"/>
      <c r="O420" s="271"/>
      <c r="P420" s="271"/>
      <c r="Q420" s="271"/>
      <c r="R420" s="271"/>
      <c r="S420" s="271"/>
      <c r="T420" s="272"/>
      <c r="U420" s="15"/>
      <c r="V420" s="15"/>
      <c r="W420" s="15"/>
      <c r="X420" s="15"/>
      <c r="Y420" s="15"/>
      <c r="Z420" s="15"/>
      <c r="AA420" s="15"/>
      <c r="AB420" s="15"/>
      <c r="AC420" s="15"/>
      <c r="AD420" s="15"/>
      <c r="AE420" s="15"/>
      <c r="AT420" s="273" t="s">
        <v>273</v>
      </c>
      <c r="AU420" s="273" t="s">
        <v>85</v>
      </c>
      <c r="AV420" s="15" t="s">
        <v>83</v>
      </c>
      <c r="AW420" s="15" t="s">
        <v>32</v>
      </c>
      <c r="AX420" s="15" t="s">
        <v>76</v>
      </c>
      <c r="AY420" s="273" t="s">
        <v>264</v>
      </c>
    </row>
    <row r="421" s="13" customFormat="1">
      <c r="A421" s="13"/>
      <c r="B421" s="241"/>
      <c r="C421" s="242"/>
      <c r="D421" s="243" t="s">
        <v>273</v>
      </c>
      <c r="E421" s="244" t="s">
        <v>1</v>
      </c>
      <c r="F421" s="245" t="s">
        <v>2566</v>
      </c>
      <c r="G421" s="242"/>
      <c r="H421" s="246">
        <v>379.61099999999999</v>
      </c>
      <c r="I421" s="247"/>
      <c r="J421" s="242"/>
      <c r="K421" s="242"/>
      <c r="L421" s="248"/>
      <c r="M421" s="249"/>
      <c r="N421" s="250"/>
      <c r="O421" s="250"/>
      <c r="P421" s="250"/>
      <c r="Q421" s="250"/>
      <c r="R421" s="250"/>
      <c r="S421" s="250"/>
      <c r="T421" s="251"/>
      <c r="U421" s="13"/>
      <c r="V421" s="13"/>
      <c r="W421" s="13"/>
      <c r="X421" s="13"/>
      <c r="Y421" s="13"/>
      <c r="Z421" s="13"/>
      <c r="AA421" s="13"/>
      <c r="AB421" s="13"/>
      <c r="AC421" s="13"/>
      <c r="AD421" s="13"/>
      <c r="AE421" s="13"/>
      <c r="AT421" s="252" t="s">
        <v>273</v>
      </c>
      <c r="AU421" s="252" t="s">
        <v>85</v>
      </c>
      <c r="AV421" s="13" t="s">
        <v>85</v>
      </c>
      <c r="AW421" s="13" t="s">
        <v>32</v>
      </c>
      <c r="AX421" s="13" t="s">
        <v>76</v>
      </c>
      <c r="AY421" s="252" t="s">
        <v>264</v>
      </c>
    </row>
    <row r="422" s="16" customFormat="1">
      <c r="A422" s="16"/>
      <c r="B422" s="284"/>
      <c r="C422" s="285"/>
      <c r="D422" s="243" t="s">
        <v>273</v>
      </c>
      <c r="E422" s="286" t="s">
        <v>1</v>
      </c>
      <c r="F422" s="287" t="s">
        <v>325</v>
      </c>
      <c r="G422" s="285"/>
      <c r="H422" s="288">
        <v>379.61099999999999</v>
      </c>
      <c r="I422" s="289"/>
      <c r="J422" s="285"/>
      <c r="K422" s="285"/>
      <c r="L422" s="290"/>
      <c r="M422" s="291"/>
      <c r="N422" s="292"/>
      <c r="O422" s="292"/>
      <c r="P422" s="292"/>
      <c r="Q422" s="292"/>
      <c r="R422" s="292"/>
      <c r="S422" s="292"/>
      <c r="T422" s="293"/>
      <c r="U422" s="16"/>
      <c r="V422" s="16"/>
      <c r="W422" s="16"/>
      <c r="X422" s="16"/>
      <c r="Y422" s="16"/>
      <c r="Z422" s="16"/>
      <c r="AA422" s="16"/>
      <c r="AB422" s="16"/>
      <c r="AC422" s="16"/>
      <c r="AD422" s="16"/>
      <c r="AE422" s="16"/>
      <c r="AT422" s="294" t="s">
        <v>273</v>
      </c>
      <c r="AU422" s="294" t="s">
        <v>85</v>
      </c>
      <c r="AV422" s="16" t="s">
        <v>96</v>
      </c>
      <c r="AW422" s="16" t="s">
        <v>32</v>
      </c>
      <c r="AX422" s="16" t="s">
        <v>76</v>
      </c>
      <c r="AY422" s="294" t="s">
        <v>264</v>
      </c>
    </row>
    <row r="423" s="13" customFormat="1">
      <c r="A423" s="13"/>
      <c r="B423" s="241"/>
      <c r="C423" s="242"/>
      <c r="D423" s="243" t="s">
        <v>273</v>
      </c>
      <c r="E423" s="244" t="s">
        <v>1</v>
      </c>
      <c r="F423" s="245" t="s">
        <v>2567</v>
      </c>
      <c r="G423" s="242"/>
      <c r="H423" s="246">
        <v>142.458</v>
      </c>
      <c r="I423" s="247"/>
      <c r="J423" s="242"/>
      <c r="K423" s="242"/>
      <c r="L423" s="248"/>
      <c r="M423" s="249"/>
      <c r="N423" s="250"/>
      <c r="O423" s="250"/>
      <c r="P423" s="250"/>
      <c r="Q423" s="250"/>
      <c r="R423" s="250"/>
      <c r="S423" s="250"/>
      <c r="T423" s="251"/>
      <c r="U423" s="13"/>
      <c r="V423" s="13"/>
      <c r="W423" s="13"/>
      <c r="X423" s="13"/>
      <c r="Y423" s="13"/>
      <c r="Z423" s="13"/>
      <c r="AA423" s="13"/>
      <c r="AB423" s="13"/>
      <c r="AC423" s="13"/>
      <c r="AD423" s="13"/>
      <c r="AE423" s="13"/>
      <c r="AT423" s="252" t="s">
        <v>273</v>
      </c>
      <c r="AU423" s="252" t="s">
        <v>85</v>
      </c>
      <c r="AV423" s="13" t="s">
        <v>85</v>
      </c>
      <c r="AW423" s="13" t="s">
        <v>32</v>
      </c>
      <c r="AX423" s="13" t="s">
        <v>76</v>
      </c>
      <c r="AY423" s="252" t="s">
        <v>264</v>
      </c>
    </row>
    <row r="424" s="14" customFormat="1">
      <c r="A424" s="14"/>
      <c r="B424" s="253"/>
      <c r="C424" s="254"/>
      <c r="D424" s="243" t="s">
        <v>273</v>
      </c>
      <c r="E424" s="255" t="s">
        <v>1</v>
      </c>
      <c r="F424" s="256" t="s">
        <v>275</v>
      </c>
      <c r="G424" s="254"/>
      <c r="H424" s="257">
        <v>522.06899999999996</v>
      </c>
      <c r="I424" s="258"/>
      <c r="J424" s="254"/>
      <c r="K424" s="254"/>
      <c r="L424" s="259"/>
      <c r="M424" s="260"/>
      <c r="N424" s="261"/>
      <c r="O424" s="261"/>
      <c r="P424" s="261"/>
      <c r="Q424" s="261"/>
      <c r="R424" s="261"/>
      <c r="S424" s="261"/>
      <c r="T424" s="262"/>
      <c r="U424" s="14"/>
      <c r="V424" s="14"/>
      <c r="W424" s="14"/>
      <c r="X424" s="14"/>
      <c r="Y424" s="14"/>
      <c r="Z424" s="14"/>
      <c r="AA424" s="14"/>
      <c r="AB424" s="14"/>
      <c r="AC424" s="14"/>
      <c r="AD424" s="14"/>
      <c r="AE424" s="14"/>
      <c r="AT424" s="263" t="s">
        <v>273</v>
      </c>
      <c r="AU424" s="263" t="s">
        <v>85</v>
      </c>
      <c r="AV424" s="14" t="s">
        <v>271</v>
      </c>
      <c r="AW424" s="14" t="s">
        <v>32</v>
      </c>
      <c r="AX424" s="14" t="s">
        <v>83</v>
      </c>
      <c r="AY424" s="263" t="s">
        <v>264</v>
      </c>
    </row>
    <row r="425" s="2" customFormat="1" ht="21.75" customHeight="1">
      <c r="A425" s="39"/>
      <c r="B425" s="40"/>
      <c r="C425" s="228" t="s">
        <v>770</v>
      </c>
      <c r="D425" s="228" t="s">
        <v>266</v>
      </c>
      <c r="E425" s="229" t="s">
        <v>741</v>
      </c>
      <c r="F425" s="230" t="s">
        <v>742</v>
      </c>
      <c r="G425" s="231" t="s">
        <v>318</v>
      </c>
      <c r="H425" s="232">
        <v>23493.105</v>
      </c>
      <c r="I425" s="233"/>
      <c r="J425" s="234">
        <f>ROUND(I425*H425,2)</f>
        <v>0</v>
      </c>
      <c r="K425" s="230" t="s">
        <v>270</v>
      </c>
      <c r="L425" s="45"/>
      <c r="M425" s="235" t="s">
        <v>1</v>
      </c>
      <c r="N425" s="236" t="s">
        <v>42</v>
      </c>
      <c r="O425" s="92"/>
      <c r="P425" s="237">
        <f>O425*H425</f>
        <v>0</v>
      </c>
      <c r="Q425" s="237">
        <v>0</v>
      </c>
      <c r="R425" s="237">
        <f>Q425*H425</f>
        <v>0</v>
      </c>
      <c r="S425" s="237">
        <v>0</v>
      </c>
      <c r="T425" s="238">
        <f>S425*H425</f>
        <v>0</v>
      </c>
      <c r="U425" s="39"/>
      <c r="V425" s="39"/>
      <c r="W425" s="39"/>
      <c r="X425" s="39"/>
      <c r="Y425" s="39"/>
      <c r="Z425" s="39"/>
      <c r="AA425" s="39"/>
      <c r="AB425" s="39"/>
      <c r="AC425" s="39"/>
      <c r="AD425" s="39"/>
      <c r="AE425" s="39"/>
      <c r="AR425" s="239" t="s">
        <v>271</v>
      </c>
      <c r="AT425" s="239" t="s">
        <v>266</v>
      </c>
      <c r="AU425" s="239" t="s">
        <v>85</v>
      </c>
      <c r="AY425" s="18" t="s">
        <v>264</v>
      </c>
      <c r="BE425" s="240">
        <f>IF(N425="základní",J425,0)</f>
        <v>0</v>
      </c>
      <c r="BF425" s="240">
        <f>IF(N425="snížená",J425,0)</f>
        <v>0</v>
      </c>
      <c r="BG425" s="240">
        <f>IF(N425="zákl. přenesená",J425,0)</f>
        <v>0</v>
      </c>
      <c r="BH425" s="240">
        <f>IF(N425="sníž. přenesená",J425,0)</f>
        <v>0</v>
      </c>
      <c r="BI425" s="240">
        <f>IF(N425="nulová",J425,0)</f>
        <v>0</v>
      </c>
      <c r="BJ425" s="18" t="s">
        <v>85</v>
      </c>
      <c r="BK425" s="240">
        <f>ROUND(I425*H425,2)</f>
        <v>0</v>
      </c>
      <c r="BL425" s="18" t="s">
        <v>271</v>
      </c>
      <c r="BM425" s="239" t="s">
        <v>743</v>
      </c>
    </row>
    <row r="426" s="13" customFormat="1">
      <c r="A426" s="13"/>
      <c r="B426" s="241"/>
      <c r="C426" s="242"/>
      <c r="D426" s="243" t="s">
        <v>273</v>
      </c>
      <c r="E426" s="242"/>
      <c r="F426" s="245" t="s">
        <v>2568</v>
      </c>
      <c r="G426" s="242"/>
      <c r="H426" s="246">
        <v>23493.105</v>
      </c>
      <c r="I426" s="247"/>
      <c r="J426" s="242"/>
      <c r="K426" s="242"/>
      <c r="L426" s="248"/>
      <c r="M426" s="249"/>
      <c r="N426" s="250"/>
      <c r="O426" s="250"/>
      <c r="P426" s="250"/>
      <c r="Q426" s="250"/>
      <c r="R426" s="250"/>
      <c r="S426" s="250"/>
      <c r="T426" s="251"/>
      <c r="U426" s="13"/>
      <c r="V426" s="13"/>
      <c r="W426" s="13"/>
      <c r="X426" s="13"/>
      <c r="Y426" s="13"/>
      <c r="Z426" s="13"/>
      <c r="AA426" s="13"/>
      <c r="AB426" s="13"/>
      <c r="AC426" s="13"/>
      <c r="AD426" s="13"/>
      <c r="AE426" s="13"/>
      <c r="AT426" s="252" t="s">
        <v>273</v>
      </c>
      <c r="AU426" s="252" t="s">
        <v>85</v>
      </c>
      <c r="AV426" s="13" t="s">
        <v>85</v>
      </c>
      <c r="AW426" s="13" t="s">
        <v>4</v>
      </c>
      <c r="AX426" s="13" t="s">
        <v>83</v>
      </c>
      <c r="AY426" s="252" t="s">
        <v>264</v>
      </c>
    </row>
    <row r="427" s="2" customFormat="1" ht="21.75" customHeight="1">
      <c r="A427" s="39"/>
      <c r="B427" s="40"/>
      <c r="C427" s="228" t="s">
        <v>774</v>
      </c>
      <c r="D427" s="228" t="s">
        <v>266</v>
      </c>
      <c r="E427" s="229" t="s">
        <v>746</v>
      </c>
      <c r="F427" s="230" t="s">
        <v>747</v>
      </c>
      <c r="G427" s="231" t="s">
        <v>318</v>
      </c>
      <c r="H427" s="232">
        <v>522.06899999999996</v>
      </c>
      <c r="I427" s="233"/>
      <c r="J427" s="234">
        <f>ROUND(I427*H427,2)</f>
        <v>0</v>
      </c>
      <c r="K427" s="230" t="s">
        <v>270</v>
      </c>
      <c r="L427" s="45"/>
      <c r="M427" s="235" t="s">
        <v>1</v>
      </c>
      <c r="N427" s="236" t="s">
        <v>42</v>
      </c>
      <c r="O427" s="92"/>
      <c r="P427" s="237">
        <f>O427*H427</f>
        <v>0</v>
      </c>
      <c r="Q427" s="237">
        <v>0</v>
      </c>
      <c r="R427" s="237">
        <f>Q427*H427</f>
        <v>0</v>
      </c>
      <c r="S427" s="237">
        <v>0</v>
      </c>
      <c r="T427" s="238">
        <f>S427*H427</f>
        <v>0</v>
      </c>
      <c r="U427" s="39"/>
      <c r="V427" s="39"/>
      <c r="W427" s="39"/>
      <c r="X427" s="39"/>
      <c r="Y427" s="39"/>
      <c r="Z427" s="39"/>
      <c r="AA427" s="39"/>
      <c r="AB427" s="39"/>
      <c r="AC427" s="39"/>
      <c r="AD427" s="39"/>
      <c r="AE427" s="39"/>
      <c r="AR427" s="239" t="s">
        <v>271</v>
      </c>
      <c r="AT427" s="239" t="s">
        <v>266</v>
      </c>
      <c r="AU427" s="239" t="s">
        <v>85</v>
      </c>
      <c r="AY427" s="18" t="s">
        <v>264</v>
      </c>
      <c r="BE427" s="240">
        <f>IF(N427="základní",J427,0)</f>
        <v>0</v>
      </c>
      <c r="BF427" s="240">
        <f>IF(N427="snížená",J427,0)</f>
        <v>0</v>
      </c>
      <c r="BG427" s="240">
        <f>IF(N427="zákl. přenesená",J427,0)</f>
        <v>0</v>
      </c>
      <c r="BH427" s="240">
        <f>IF(N427="sníž. přenesená",J427,0)</f>
        <v>0</v>
      </c>
      <c r="BI427" s="240">
        <f>IF(N427="nulová",J427,0)</f>
        <v>0</v>
      </c>
      <c r="BJ427" s="18" t="s">
        <v>85</v>
      </c>
      <c r="BK427" s="240">
        <f>ROUND(I427*H427,2)</f>
        <v>0</v>
      </c>
      <c r="BL427" s="18" t="s">
        <v>271</v>
      </c>
      <c r="BM427" s="239" t="s">
        <v>748</v>
      </c>
    </row>
    <row r="428" s="15" customFormat="1">
      <c r="A428" s="15"/>
      <c r="B428" s="264"/>
      <c r="C428" s="265"/>
      <c r="D428" s="243" t="s">
        <v>273</v>
      </c>
      <c r="E428" s="266" t="s">
        <v>1</v>
      </c>
      <c r="F428" s="267" t="s">
        <v>737</v>
      </c>
      <c r="G428" s="265"/>
      <c r="H428" s="266" t="s">
        <v>1</v>
      </c>
      <c r="I428" s="268"/>
      <c r="J428" s="265"/>
      <c r="K428" s="265"/>
      <c r="L428" s="269"/>
      <c r="M428" s="270"/>
      <c r="N428" s="271"/>
      <c r="O428" s="271"/>
      <c r="P428" s="271"/>
      <c r="Q428" s="271"/>
      <c r="R428" s="271"/>
      <c r="S428" s="271"/>
      <c r="T428" s="272"/>
      <c r="U428" s="15"/>
      <c r="V428" s="15"/>
      <c r="W428" s="15"/>
      <c r="X428" s="15"/>
      <c r="Y428" s="15"/>
      <c r="Z428" s="15"/>
      <c r="AA428" s="15"/>
      <c r="AB428" s="15"/>
      <c r="AC428" s="15"/>
      <c r="AD428" s="15"/>
      <c r="AE428" s="15"/>
      <c r="AT428" s="273" t="s">
        <v>273</v>
      </c>
      <c r="AU428" s="273" t="s">
        <v>85</v>
      </c>
      <c r="AV428" s="15" t="s">
        <v>83</v>
      </c>
      <c r="AW428" s="15" t="s">
        <v>32</v>
      </c>
      <c r="AX428" s="15" t="s">
        <v>76</v>
      </c>
      <c r="AY428" s="273" t="s">
        <v>264</v>
      </c>
    </row>
    <row r="429" s="13" customFormat="1">
      <c r="A429" s="13"/>
      <c r="B429" s="241"/>
      <c r="C429" s="242"/>
      <c r="D429" s="243" t="s">
        <v>273</v>
      </c>
      <c r="E429" s="244" t="s">
        <v>1</v>
      </c>
      <c r="F429" s="245" t="s">
        <v>2566</v>
      </c>
      <c r="G429" s="242"/>
      <c r="H429" s="246">
        <v>379.61099999999999</v>
      </c>
      <c r="I429" s="247"/>
      <c r="J429" s="242"/>
      <c r="K429" s="242"/>
      <c r="L429" s="248"/>
      <c r="M429" s="249"/>
      <c r="N429" s="250"/>
      <c r="O429" s="250"/>
      <c r="P429" s="250"/>
      <c r="Q429" s="250"/>
      <c r="R429" s="250"/>
      <c r="S429" s="250"/>
      <c r="T429" s="251"/>
      <c r="U429" s="13"/>
      <c r="V429" s="13"/>
      <c r="W429" s="13"/>
      <c r="X429" s="13"/>
      <c r="Y429" s="13"/>
      <c r="Z429" s="13"/>
      <c r="AA429" s="13"/>
      <c r="AB429" s="13"/>
      <c r="AC429" s="13"/>
      <c r="AD429" s="13"/>
      <c r="AE429" s="13"/>
      <c r="AT429" s="252" t="s">
        <v>273</v>
      </c>
      <c r="AU429" s="252" t="s">
        <v>85</v>
      </c>
      <c r="AV429" s="13" t="s">
        <v>85</v>
      </c>
      <c r="AW429" s="13" t="s">
        <v>32</v>
      </c>
      <c r="AX429" s="13" t="s">
        <v>76</v>
      </c>
      <c r="AY429" s="252" t="s">
        <v>264</v>
      </c>
    </row>
    <row r="430" s="16" customFormat="1">
      <c r="A430" s="16"/>
      <c r="B430" s="284"/>
      <c r="C430" s="285"/>
      <c r="D430" s="243" t="s">
        <v>273</v>
      </c>
      <c r="E430" s="286" t="s">
        <v>1</v>
      </c>
      <c r="F430" s="287" t="s">
        <v>325</v>
      </c>
      <c r="G430" s="285"/>
      <c r="H430" s="288">
        <v>379.61099999999999</v>
      </c>
      <c r="I430" s="289"/>
      <c r="J430" s="285"/>
      <c r="K430" s="285"/>
      <c r="L430" s="290"/>
      <c r="M430" s="291"/>
      <c r="N430" s="292"/>
      <c r="O430" s="292"/>
      <c r="P430" s="292"/>
      <c r="Q430" s="292"/>
      <c r="R430" s="292"/>
      <c r="S430" s="292"/>
      <c r="T430" s="293"/>
      <c r="U430" s="16"/>
      <c r="V430" s="16"/>
      <c r="W430" s="16"/>
      <c r="X430" s="16"/>
      <c r="Y430" s="16"/>
      <c r="Z430" s="16"/>
      <c r="AA430" s="16"/>
      <c r="AB430" s="16"/>
      <c r="AC430" s="16"/>
      <c r="AD430" s="16"/>
      <c r="AE430" s="16"/>
      <c r="AT430" s="294" t="s">
        <v>273</v>
      </c>
      <c r="AU430" s="294" t="s">
        <v>85</v>
      </c>
      <c r="AV430" s="16" t="s">
        <v>96</v>
      </c>
      <c r="AW430" s="16" t="s">
        <v>32</v>
      </c>
      <c r="AX430" s="16" t="s">
        <v>76</v>
      </c>
      <c r="AY430" s="294" t="s">
        <v>264</v>
      </c>
    </row>
    <row r="431" s="13" customFormat="1">
      <c r="A431" s="13"/>
      <c r="B431" s="241"/>
      <c r="C431" s="242"/>
      <c r="D431" s="243" t="s">
        <v>273</v>
      </c>
      <c r="E431" s="244" t="s">
        <v>1</v>
      </c>
      <c r="F431" s="245" t="s">
        <v>2567</v>
      </c>
      <c r="G431" s="242"/>
      <c r="H431" s="246">
        <v>142.458</v>
      </c>
      <c r="I431" s="247"/>
      <c r="J431" s="242"/>
      <c r="K431" s="242"/>
      <c r="L431" s="248"/>
      <c r="M431" s="249"/>
      <c r="N431" s="250"/>
      <c r="O431" s="250"/>
      <c r="P431" s="250"/>
      <c r="Q431" s="250"/>
      <c r="R431" s="250"/>
      <c r="S431" s="250"/>
      <c r="T431" s="251"/>
      <c r="U431" s="13"/>
      <c r="V431" s="13"/>
      <c r="W431" s="13"/>
      <c r="X431" s="13"/>
      <c r="Y431" s="13"/>
      <c r="Z431" s="13"/>
      <c r="AA431" s="13"/>
      <c r="AB431" s="13"/>
      <c r="AC431" s="13"/>
      <c r="AD431" s="13"/>
      <c r="AE431" s="13"/>
      <c r="AT431" s="252" t="s">
        <v>273</v>
      </c>
      <c r="AU431" s="252" t="s">
        <v>85</v>
      </c>
      <c r="AV431" s="13" t="s">
        <v>85</v>
      </c>
      <c r="AW431" s="13" t="s">
        <v>32</v>
      </c>
      <c r="AX431" s="13" t="s">
        <v>76</v>
      </c>
      <c r="AY431" s="252" t="s">
        <v>264</v>
      </c>
    </row>
    <row r="432" s="14" customFormat="1">
      <c r="A432" s="14"/>
      <c r="B432" s="253"/>
      <c r="C432" s="254"/>
      <c r="D432" s="243" t="s">
        <v>273</v>
      </c>
      <c r="E432" s="255" t="s">
        <v>1</v>
      </c>
      <c r="F432" s="256" t="s">
        <v>275</v>
      </c>
      <c r="G432" s="254"/>
      <c r="H432" s="257">
        <v>522.06899999999996</v>
      </c>
      <c r="I432" s="258"/>
      <c r="J432" s="254"/>
      <c r="K432" s="254"/>
      <c r="L432" s="259"/>
      <c r="M432" s="260"/>
      <c r="N432" s="261"/>
      <c r="O432" s="261"/>
      <c r="P432" s="261"/>
      <c r="Q432" s="261"/>
      <c r="R432" s="261"/>
      <c r="S432" s="261"/>
      <c r="T432" s="262"/>
      <c r="U432" s="14"/>
      <c r="V432" s="14"/>
      <c r="W432" s="14"/>
      <c r="X432" s="14"/>
      <c r="Y432" s="14"/>
      <c r="Z432" s="14"/>
      <c r="AA432" s="14"/>
      <c r="AB432" s="14"/>
      <c r="AC432" s="14"/>
      <c r="AD432" s="14"/>
      <c r="AE432" s="14"/>
      <c r="AT432" s="263" t="s">
        <v>273</v>
      </c>
      <c r="AU432" s="263" t="s">
        <v>85</v>
      </c>
      <c r="AV432" s="14" t="s">
        <v>271</v>
      </c>
      <c r="AW432" s="14" t="s">
        <v>32</v>
      </c>
      <c r="AX432" s="14" t="s">
        <v>83</v>
      </c>
      <c r="AY432" s="263" t="s">
        <v>264</v>
      </c>
    </row>
    <row r="433" s="2" customFormat="1" ht="16.5" customHeight="1">
      <c r="A433" s="39"/>
      <c r="B433" s="40"/>
      <c r="C433" s="228" t="s">
        <v>779</v>
      </c>
      <c r="D433" s="228" t="s">
        <v>266</v>
      </c>
      <c r="E433" s="229" t="s">
        <v>750</v>
      </c>
      <c r="F433" s="230" t="s">
        <v>751</v>
      </c>
      <c r="G433" s="231" t="s">
        <v>318</v>
      </c>
      <c r="H433" s="232">
        <v>522.06899999999996</v>
      </c>
      <c r="I433" s="233"/>
      <c r="J433" s="234">
        <f>ROUND(I433*H433,2)</f>
        <v>0</v>
      </c>
      <c r="K433" s="230" t="s">
        <v>270</v>
      </c>
      <c r="L433" s="45"/>
      <c r="M433" s="235" t="s">
        <v>1</v>
      </c>
      <c r="N433" s="236" t="s">
        <v>42</v>
      </c>
      <c r="O433" s="92"/>
      <c r="P433" s="237">
        <f>O433*H433</f>
        <v>0</v>
      </c>
      <c r="Q433" s="237">
        <v>0</v>
      </c>
      <c r="R433" s="237">
        <f>Q433*H433</f>
        <v>0</v>
      </c>
      <c r="S433" s="237">
        <v>0</v>
      </c>
      <c r="T433" s="238">
        <f>S433*H433</f>
        <v>0</v>
      </c>
      <c r="U433" s="39"/>
      <c r="V433" s="39"/>
      <c r="W433" s="39"/>
      <c r="X433" s="39"/>
      <c r="Y433" s="39"/>
      <c r="Z433" s="39"/>
      <c r="AA433" s="39"/>
      <c r="AB433" s="39"/>
      <c r="AC433" s="39"/>
      <c r="AD433" s="39"/>
      <c r="AE433" s="39"/>
      <c r="AR433" s="239" t="s">
        <v>271</v>
      </c>
      <c r="AT433" s="239" t="s">
        <v>266</v>
      </c>
      <c r="AU433" s="239" t="s">
        <v>85</v>
      </c>
      <c r="AY433" s="18" t="s">
        <v>264</v>
      </c>
      <c r="BE433" s="240">
        <f>IF(N433="základní",J433,0)</f>
        <v>0</v>
      </c>
      <c r="BF433" s="240">
        <f>IF(N433="snížená",J433,0)</f>
        <v>0</v>
      </c>
      <c r="BG433" s="240">
        <f>IF(N433="zákl. přenesená",J433,0)</f>
        <v>0</v>
      </c>
      <c r="BH433" s="240">
        <f>IF(N433="sníž. přenesená",J433,0)</f>
        <v>0</v>
      </c>
      <c r="BI433" s="240">
        <f>IF(N433="nulová",J433,0)</f>
        <v>0</v>
      </c>
      <c r="BJ433" s="18" t="s">
        <v>85</v>
      </c>
      <c r="BK433" s="240">
        <f>ROUND(I433*H433,2)</f>
        <v>0</v>
      </c>
      <c r="BL433" s="18" t="s">
        <v>271</v>
      </c>
      <c r="BM433" s="239" t="s">
        <v>752</v>
      </c>
    </row>
    <row r="434" s="15" customFormat="1">
      <c r="A434" s="15"/>
      <c r="B434" s="264"/>
      <c r="C434" s="265"/>
      <c r="D434" s="243" t="s">
        <v>273</v>
      </c>
      <c r="E434" s="266" t="s">
        <v>1</v>
      </c>
      <c r="F434" s="267" t="s">
        <v>737</v>
      </c>
      <c r="G434" s="265"/>
      <c r="H434" s="266" t="s">
        <v>1</v>
      </c>
      <c r="I434" s="268"/>
      <c r="J434" s="265"/>
      <c r="K434" s="265"/>
      <c r="L434" s="269"/>
      <c r="M434" s="270"/>
      <c r="N434" s="271"/>
      <c r="O434" s="271"/>
      <c r="P434" s="271"/>
      <c r="Q434" s="271"/>
      <c r="R434" s="271"/>
      <c r="S434" s="271"/>
      <c r="T434" s="272"/>
      <c r="U434" s="15"/>
      <c r="V434" s="15"/>
      <c r="W434" s="15"/>
      <c r="X434" s="15"/>
      <c r="Y434" s="15"/>
      <c r="Z434" s="15"/>
      <c r="AA434" s="15"/>
      <c r="AB434" s="15"/>
      <c r="AC434" s="15"/>
      <c r="AD434" s="15"/>
      <c r="AE434" s="15"/>
      <c r="AT434" s="273" t="s">
        <v>273</v>
      </c>
      <c r="AU434" s="273" t="s">
        <v>85</v>
      </c>
      <c r="AV434" s="15" t="s">
        <v>83</v>
      </c>
      <c r="AW434" s="15" t="s">
        <v>32</v>
      </c>
      <c r="AX434" s="15" t="s">
        <v>76</v>
      </c>
      <c r="AY434" s="273" t="s">
        <v>264</v>
      </c>
    </row>
    <row r="435" s="13" customFormat="1">
      <c r="A435" s="13"/>
      <c r="B435" s="241"/>
      <c r="C435" s="242"/>
      <c r="D435" s="243" t="s">
        <v>273</v>
      </c>
      <c r="E435" s="244" t="s">
        <v>1</v>
      </c>
      <c r="F435" s="245" t="s">
        <v>2566</v>
      </c>
      <c r="G435" s="242"/>
      <c r="H435" s="246">
        <v>379.61099999999999</v>
      </c>
      <c r="I435" s="247"/>
      <c r="J435" s="242"/>
      <c r="K435" s="242"/>
      <c r="L435" s="248"/>
      <c r="M435" s="249"/>
      <c r="N435" s="250"/>
      <c r="O435" s="250"/>
      <c r="P435" s="250"/>
      <c r="Q435" s="250"/>
      <c r="R435" s="250"/>
      <c r="S435" s="250"/>
      <c r="T435" s="251"/>
      <c r="U435" s="13"/>
      <c r="V435" s="13"/>
      <c r="W435" s="13"/>
      <c r="X435" s="13"/>
      <c r="Y435" s="13"/>
      <c r="Z435" s="13"/>
      <c r="AA435" s="13"/>
      <c r="AB435" s="13"/>
      <c r="AC435" s="13"/>
      <c r="AD435" s="13"/>
      <c r="AE435" s="13"/>
      <c r="AT435" s="252" t="s">
        <v>273</v>
      </c>
      <c r="AU435" s="252" t="s">
        <v>85</v>
      </c>
      <c r="AV435" s="13" t="s">
        <v>85</v>
      </c>
      <c r="AW435" s="13" t="s">
        <v>32</v>
      </c>
      <c r="AX435" s="13" t="s">
        <v>76</v>
      </c>
      <c r="AY435" s="252" t="s">
        <v>264</v>
      </c>
    </row>
    <row r="436" s="16" customFormat="1">
      <c r="A436" s="16"/>
      <c r="B436" s="284"/>
      <c r="C436" s="285"/>
      <c r="D436" s="243" t="s">
        <v>273</v>
      </c>
      <c r="E436" s="286" t="s">
        <v>1</v>
      </c>
      <c r="F436" s="287" t="s">
        <v>325</v>
      </c>
      <c r="G436" s="285"/>
      <c r="H436" s="288">
        <v>379.61099999999999</v>
      </c>
      <c r="I436" s="289"/>
      <c r="J436" s="285"/>
      <c r="K436" s="285"/>
      <c r="L436" s="290"/>
      <c r="M436" s="291"/>
      <c r="N436" s="292"/>
      <c r="O436" s="292"/>
      <c r="P436" s="292"/>
      <c r="Q436" s="292"/>
      <c r="R436" s="292"/>
      <c r="S436" s="292"/>
      <c r="T436" s="293"/>
      <c r="U436" s="16"/>
      <c r="V436" s="16"/>
      <c r="W436" s="16"/>
      <c r="X436" s="16"/>
      <c r="Y436" s="16"/>
      <c r="Z436" s="16"/>
      <c r="AA436" s="16"/>
      <c r="AB436" s="16"/>
      <c r="AC436" s="16"/>
      <c r="AD436" s="16"/>
      <c r="AE436" s="16"/>
      <c r="AT436" s="294" t="s">
        <v>273</v>
      </c>
      <c r="AU436" s="294" t="s">
        <v>85</v>
      </c>
      <c r="AV436" s="16" t="s">
        <v>96</v>
      </c>
      <c r="AW436" s="16" t="s">
        <v>32</v>
      </c>
      <c r="AX436" s="16" t="s">
        <v>76</v>
      </c>
      <c r="AY436" s="294" t="s">
        <v>264</v>
      </c>
    </row>
    <row r="437" s="13" customFormat="1">
      <c r="A437" s="13"/>
      <c r="B437" s="241"/>
      <c r="C437" s="242"/>
      <c r="D437" s="243" t="s">
        <v>273</v>
      </c>
      <c r="E437" s="244" t="s">
        <v>1</v>
      </c>
      <c r="F437" s="245" t="s">
        <v>2567</v>
      </c>
      <c r="G437" s="242"/>
      <c r="H437" s="246">
        <v>142.458</v>
      </c>
      <c r="I437" s="247"/>
      <c r="J437" s="242"/>
      <c r="K437" s="242"/>
      <c r="L437" s="248"/>
      <c r="M437" s="249"/>
      <c r="N437" s="250"/>
      <c r="O437" s="250"/>
      <c r="P437" s="250"/>
      <c r="Q437" s="250"/>
      <c r="R437" s="250"/>
      <c r="S437" s="250"/>
      <c r="T437" s="251"/>
      <c r="U437" s="13"/>
      <c r="V437" s="13"/>
      <c r="W437" s="13"/>
      <c r="X437" s="13"/>
      <c r="Y437" s="13"/>
      <c r="Z437" s="13"/>
      <c r="AA437" s="13"/>
      <c r="AB437" s="13"/>
      <c r="AC437" s="13"/>
      <c r="AD437" s="13"/>
      <c r="AE437" s="13"/>
      <c r="AT437" s="252" t="s">
        <v>273</v>
      </c>
      <c r="AU437" s="252" t="s">
        <v>85</v>
      </c>
      <c r="AV437" s="13" t="s">
        <v>85</v>
      </c>
      <c r="AW437" s="13" t="s">
        <v>32</v>
      </c>
      <c r="AX437" s="13" t="s">
        <v>76</v>
      </c>
      <c r="AY437" s="252" t="s">
        <v>264</v>
      </c>
    </row>
    <row r="438" s="14" customFormat="1">
      <c r="A438" s="14"/>
      <c r="B438" s="253"/>
      <c r="C438" s="254"/>
      <c r="D438" s="243" t="s">
        <v>273</v>
      </c>
      <c r="E438" s="255" t="s">
        <v>1</v>
      </c>
      <c r="F438" s="256" t="s">
        <v>275</v>
      </c>
      <c r="G438" s="254"/>
      <c r="H438" s="257">
        <v>522.06899999999996</v>
      </c>
      <c r="I438" s="258"/>
      <c r="J438" s="254"/>
      <c r="K438" s="254"/>
      <c r="L438" s="259"/>
      <c r="M438" s="260"/>
      <c r="N438" s="261"/>
      <c r="O438" s="261"/>
      <c r="P438" s="261"/>
      <c r="Q438" s="261"/>
      <c r="R438" s="261"/>
      <c r="S438" s="261"/>
      <c r="T438" s="262"/>
      <c r="U438" s="14"/>
      <c r="V438" s="14"/>
      <c r="W438" s="14"/>
      <c r="X438" s="14"/>
      <c r="Y438" s="14"/>
      <c r="Z438" s="14"/>
      <c r="AA438" s="14"/>
      <c r="AB438" s="14"/>
      <c r="AC438" s="14"/>
      <c r="AD438" s="14"/>
      <c r="AE438" s="14"/>
      <c r="AT438" s="263" t="s">
        <v>273</v>
      </c>
      <c r="AU438" s="263" t="s">
        <v>85</v>
      </c>
      <c r="AV438" s="14" t="s">
        <v>271</v>
      </c>
      <c r="AW438" s="14" t="s">
        <v>32</v>
      </c>
      <c r="AX438" s="14" t="s">
        <v>83</v>
      </c>
      <c r="AY438" s="263" t="s">
        <v>264</v>
      </c>
    </row>
    <row r="439" s="2" customFormat="1" ht="16.5" customHeight="1">
      <c r="A439" s="39"/>
      <c r="B439" s="40"/>
      <c r="C439" s="228" t="s">
        <v>783</v>
      </c>
      <c r="D439" s="228" t="s">
        <v>266</v>
      </c>
      <c r="E439" s="229" t="s">
        <v>754</v>
      </c>
      <c r="F439" s="230" t="s">
        <v>755</v>
      </c>
      <c r="G439" s="231" t="s">
        <v>318</v>
      </c>
      <c r="H439" s="232">
        <v>23493.105</v>
      </c>
      <c r="I439" s="233"/>
      <c r="J439" s="234">
        <f>ROUND(I439*H439,2)</f>
        <v>0</v>
      </c>
      <c r="K439" s="230" t="s">
        <v>270</v>
      </c>
      <c r="L439" s="45"/>
      <c r="M439" s="235" t="s">
        <v>1</v>
      </c>
      <c r="N439" s="236" t="s">
        <v>42</v>
      </c>
      <c r="O439" s="92"/>
      <c r="P439" s="237">
        <f>O439*H439</f>
        <v>0</v>
      </c>
      <c r="Q439" s="237">
        <v>0</v>
      </c>
      <c r="R439" s="237">
        <f>Q439*H439</f>
        <v>0</v>
      </c>
      <c r="S439" s="237">
        <v>0</v>
      </c>
      <c r="T439" s="238">
        <f>S439*H439</f>
        <v>0</v>
      </c>
      <c r="U439" s="39"/>
      <c r="V439" s="39"/>
      <c r="W439" s="39"/>
      <c r="X439" s="39"/>
      <c r="Y439" s="39"/>
      <c r="Z439" s="39"/>
      <c r="AA439" s="39"/>
      <c r="AB439" s="39"/>
      <c r="AC439" s="39"/>
      <c r="AD439" s="39"/>
      <c r="AE439" s="39"/>
      <c r="AR439" s="239" t="s">
        <v>271</v>
      </c>
      <c r="AT439" s="239" t="s">
        <v>266</v>
      </c>
      <c r="AU439" s="239" t="s">
        <v>85</v>
      </c>
      <c r="AY439" s="18" t="s">
        <v>264</v>
      </c>
      <c r="BE439" s="240">
        <f>IF(N439="základní",J439,0)</f>
        <v>0</v>
      </c>
      <c r="BF439" s="240">
        <f>IF(N439="snížená",J439,0)</f>
        <v>0</v>
      </c>
      <c r="BG439" s="240">
        <f>IF(N439="zákl. přenesená",J439,0)</f>
        <v>0</v>
      </c>
      <c r="BH439" s="240">
        <f>IF(N439="sníž. přenesená",J439,0)</f>
        <v>0</v>
      </c>
      <c r="BI439" s="240">
        <f>IF(N439="nulová",J439,0)</f>
        <v>0</v>
      </c>
      <c r="BJ439" s="18" t="s">
        <v>85</v>
      </c>
      <c r="BK439" s="240">
        <f>ROUND(I439*H439,2)</f>
        <v>0</v>
      </c>
      <c r="BL439" s="18" t="s">
        <v>271</v>
      </c>
      <c r="BM439" s="239" t="s">
        <v>756</v>
      </c>
    </row>
    <row r="440" s="13" customFormat="1">
      <c r="A440" s="13"/>
      <c r="B440" s="241"/>
      <c r="C440" s="242"/>
      <c r="D440" s="243" t="s">
        <v>273</v>
      </c>
      <c r="E440" s="242"/>
      <c r="F440" s="245" t="s">
        <v>2568</v>
      </c>
      <c r="G440" s="242"/>
      <c r="H440" s="246">
        <v>23493.105</v>
      </c>
      <c r="I440" s="247"/>
      <c r="J440" s="242"/>
      <c r="K440" s="242"/>
      <c r="L440" s="248"/>
      <c r="M440" s="249"/>
      <c r="N440" s="250"/>
      <c r="O440" s="250"/>
      <c r="P440" s="250"/>
      <c r="Q440" s="250"/>
      <c r="R440" s="250"/>
      <c r="S440" s="250"/>
      <c r="T440" s="251"/>
      <c r="U440" s="13"/>
      <c r="V440" s="13"/>
      <c r="W440" s="13"/>
      <c r="X440" s="13"/>
      <c r="Y440" s="13"/>
      <c r="Z440" s="13"/>
      <c r="AA440" s="13"/>
      <c r="AB440" s="13"/>
      <c r="AC440" s="13"/>
      <c r="AD440" s="13"/>
      <c r="AE440" s="13"/>
      <c r="AT440" s="252" t="s">
        <v>273</v>
      </c>
      <c r="AU440" s="252" t="s">
        <v>85</v>
      </c>
      <c r="AV440" s="13" t="s">
        <v>85</v>
      </c>
      <c r="AW440" s="13" t="s">
        <v>4</v>
      </c>
      <c r="AX440" s="13" t="s">
        <v>83</v>
      </c>
      <c r="AY440" s="252" t="s">
        <v>264</v>
      </c>
    </row>
    <row r="441" s="2" customFormat="1" ht="16.5" customHeight="1">
      <c r="A441" s="39"/>
      <c r="B441" s="40"/>
      <c r="C441" s="228" t="s">
        <v>788</v>
      </c>
      <c r="D441" s="228" t="s">
        <v>266</v>
      </c>
      <c r="E441" s="229" t="s">
        <v>758</v>
      </c>
      <c r="F441" s="230" t="s">
        <v>759</v>
      </c>
      <c r="G441" s="231" t="s">
        <v>318</v>
      </c>
      <c r="H441" s="232">
        <v>522.06899999999996</v>
      </c>
      <c r="I441" s="233"/>
      <c r="J441" s="234">
        <f>ROUND(I441*H441,2)</f>
        <v>0</v>
      </c>
      <c r="K441" s="230" t="s">
        <v>270</v>
      </c>
      <c r="L441" s="45"/>
      <c r="M441" s="235" t="s">
        <v>1</v>
      </c>
      <c r="N441" s="236" t="s">
        <v>42</v>
      </c>
      <c r="O441" s="92"/>
      <c r="P441" s="237">
        <f>O441*H441</f>
        <v>0</v>
      </c>
      <c r="Q441" s="237">
        <v>0</v>
      </c>
      <c r="R441" s="237">
        <f>Q441*H441</f>
        <v>0</v>
      </c>
      <c r="S441" s="237">
        <v>0</v>
      </c>
      <c r="T441" s="238">
        <f>S441*H441</f>
        <v>0</v>
      </c>
      <c r="U441" s="39"/>
      <c r="V441" s="39"/>
      <c r="W441" s="39"/>
      <c r="X441" s="39"/>
      <c r="Y441" s="39"/>
      <c r="Z441" s="39"/>
      <c r="AA441" s="39"/>
      <c r="AB441" s="39"/>
      <c r="AC441" s="39"/>
      <c r="AD441" s="39"/>
      <c r="AE441" s="39"/>
      <c r="AR441" s="239" t="s">
        <v>271</v>
      </c>
      <c r="AT441" s="239" t="s">
        <v>266</v>
      </c>
      <c r="AU441" s="239" t="s">
        <v>85</v>
      </c>
      <c r="AY441" s="18" t="s">
        <v>264</v>
      </c>
      <c r="BE441" s="240">
        <f>IF(N441="základní",J441,0)</f>
        <v>0</v>
      </c>
      <c r="BF441" s="240">
        <f>IF(N441="snížená",J441,0)</f>
        <v>0</v>
      </c>
      <c r="BG441" s="240">
        <f>IF(N441="zákl. přenesená",J441,0)</f>
        <v>0</v>
      </c>
      <c r="BH441" s="240">
        <f>IF(N441="sníž. přenesená",J441,0)</f>
        <v>0</v>
      </c>
      <c r="BI441" s="240">
        <f>IF(N441="nulová",J441,0)</f>
        <v>0</v>
      </c>
      <c r="BJ441" s="18" t="s">
        <v>85</v>
      </c>
      <c r="BK441" s="240">
        <f>ROUND(I441*H441,2)</f>
        <v>0</v>
      </c>
      <c r="BL441" s="18" t="s">
        <v>271</v>
      </c>
      <c r="BM441" s="239" t="s">
        <v>760</v>
      </c>
    </row>
    <row r="442" s="15" customFormat="1">
      <c r="A442" s="15"/>
      <c r="B442" s="264"/>
      <c r="C442" s="265"/>
      <c r="D442" s="243" t="s">
        <v>273</v>
      </c>
      <c r="E442" s="266" t="s">
        <v>1</v>
      </c>
      <c r="F442" s="267" t="s">
        <v>737</v>
      </c>
      <c r="G442" s="265"/>
      <c r="H442" s="266" t="s">
        <v>1</v>
      </c>
      <c r="I442" s="268"/>
      <c r="J442" s="265"/>
      <c r="K442" s="265"/>
      <c r="L442" s="269"/>
      <c r="M442" s="270"/>
      <c r="N442" s="271"/>
      <c r="O442" s="271"/>
      <c r="P442" s="271"/>
      <c r="Q442" s="271"/>
      <c r="R442" s="271"/>
      <c r="S442" s="271"/>
      <c r="T442" s="272"/>
      <c r="U442" s="15"/>
      <c r="V442" s="15"/>
      <c r="W442" s="15"/>
      <c r="X442" s="15"/>
      <c r="Y442" s="15"/>
      <c r="Z442" s="15"/>
      <c r="AA442" s="15"/>
      <c r="AB442" s="15"/>
      <c r="AC442" s="15"/>
      <c r="AD442" s="15"/>
      <c r="AE442" s="15"/>
      <c r="AT442" s="273" t="s">
        <v>273</v>
      </c>
      <c r="AU442" s="273" t="s">
        <v>85</v>
      </c>
      <c r="AV442" s="15" t="s">
        <v>83</v>
      </c>
      <c r="AW442" s="15" t="s">
        <v>32</v>
      </c>
      <c r="AX442" s="15" t="s">
        <v>76</v>
      </c>
      <c r="AY442" s="273" t="s">
        <v>264</v>
      </c>
    </row>
    <row r="443" s="13" customFormat="1">
      <c r="A443" s="13"/>
      <c r="B443" s="241"/>
      <c r="C443" s="242"/>
      <c r="D443" s="243" t="s">
        <v>273</v>
      </c>
      <c r="E443" s="244" t="s">
        <v>1</v>
      </c>
      <c r="F443" s="245" t="s">
        <v>2566</v>
      </c>
      <c r="G443" s="242"/>
      <c r="H443" s="246">
        <v>379.61099999999999</v>
      </c>
      <c r="I443" s="247"/>
      <c r="J443" s="242"/>
      <c r="K443" s="242"/>
      <c r="L443" s="248"/>
      <c r="M443" s="249"/>
      <c r="N443" s="250"/>
      <c r="O443" s="250"/>
      <c r="P443" s="250"/>
      <c r="Q443" s="250"/>
      <c r="R443" s="250"/>
      <c r="S443" s="250"/>
      <c r="T443" s="251"/>
      <c r="U443" s="13"/>
      <c r="V443" s="13"/>
      <c r="W443" s="13"/>
      <c r="X443" s="13"/>
      <c r="Y443" s="13"/>
      <c r="Z443" s="13"/>
      <c r="AA443" s="13"/>
      <c r="AB443" s="13"/>
      <c r="AC443" s="13"/>
      <c r="AD443" s="13"/>
      <c r="AE443" s="13"/>
      <c r="AT443" s="252" t="s">
        <v>273</v>
      </c>
      <c r="AU443" s="252" t="s">
        <v>85</v>
      </c>
      <c r="AV443" s="13" t="s">
        <v>85</v>
      </c>
      <c r="AW443" s="13" t="s">
        <v>32</v>
      </c>
      <c r="AX443" s="13" t="s">
        <v>76</v>
      </c>
      <c r="AY443" s="252" t="s">
        <v>264</v>
      </c>
    </row>
    <row r="444" s="16" customFormat="1">
      <c r="A444" s="16"/>
      <c r="B444" s="284"/>
      <c r="C444" s="285"/>
      <c r="D444" s="243" t="s">
        <v>273</v>
      </c>
      <c r="E444" s="286" t="s">
        <v>1</v>
      </c>
      <c r="F444" s="287" t="s">
        <v>325</v>
      </c>
      <c r="G444" s="285"/>
      <c r="H444" s="288">
        <v>379.61099999999999</v>
      </c>
      <c r="I444" s="289"/>
      <c r="J444" s="285"/>
      <c r="K444" s="285"/>
      <c r="L444" s="290"/>
      <c r="M444" s="291"/>
      <c r="N444" s="292"/>
      <c r="O444" s="292"/>
      <c r="P444" s="292"/>
      <c r="Q444" s="292"/>
      <c r="R444" s="292"/>
      <c r="S444" s="292"/>
      <c r="T444" s="293"/>
      <c r="U444" s="16"/>
      <c r="V444" s="16"/>
      <c r="W444" s="16"/>
      <c r="X444" s="16"/>
      <c r="Y444" s="16"/>
      <c r="Z444" s="16"/>
      <c r="AA444" s="16"/>
      <c r="AB444" s="16"/>
      <c r="AC444" s="16"/>
      <c r="AD444" s="16"/>
      <c r="AE444" s="16"/>
      <c r="AT444" s="294" t="s">
        <v>273</v>
      </c>
      <c r="AU444" s="294" t="s">
        <v>85</v>
      </c>
      <c r="AV444" s="16" t="s">
        <v>96</v>
      </c>
      <c r="AW444" s="16" t="s">
        <v>32</v>
      </c>
      <c r="AX444" s="16" t="s">
        <v>76</v>
      </c>
      <c r="AY444" s="294" t="s">
        <v>264</v>
      </c>
    </row>
    <row r="445" s="13" customFormat="1">
      <c r="A445" s="13"/>
      <c r="B445" s="241"/>
      <c r="C445" s="242"/>
      <c r="D445" s="243" t="s">
        <v>273</v>
      </c>
      <c r="E445" s="244" t="s">
        <v>1</v>
      </c>
      <c r="F445" s="245" t="s">
        <v>2567</v>
      </c>
      <c r="G445" s="242"/>
      <c r="H445" s="246">
        <v>142.458</v>
      </c>
      <c r="I445" s="247"/>
      <c r="J445" s="242"/>
      <c r="K445" s="242"/>
      <c r="L445" s="248"/>
      <c r="M445" s="249"/>
      <c r="N445" s="250"/>
      <c r="O445" s="250"/>
      <c r="P445" s="250"/>
      <c r="Q445" s="250"/>
      <c r="R445" s="250"/>
      <c r="S445" s="250"/>
      <c r="T445" s="251"/>
      <c r="U445" s="13"/>
      <c r="V445" s="13"/>
      <c r="W445" s="13"/>
      <c r="X445" s="13"/>
      <c r="Y445" s="13"/>
      <c r="Z445" s="13"/>
      <c r="AA445" s="13"/>
      <c r="AB445" s="13"/>
      <c r="AC445" s="13"/>
      <c r="AD445" s="13"/>
      <c r="AE445" s="13"/>
      <c r="AT445" s="252" t="s">
        <v>273</v>
      </c>
      <c r="AU445" s="252" t="s">
        <v>85</v>
      </c>
      <c r="AV445" s="13" t="s">
        <v>85</v>
      </c>
      <c r="AW445" s="13" t="s">
        <v>32</v>
      </c>
      <c r="AX445" s="13" t="s">
        <v>76</v>
      </c>
      <c r="AY445" s="252" t="s">
        <v>264</v>
      </c>
    </row>
    <row r="446" s="14" customFormat="1">
      <c r="A446" s="14"/>
      <c r="B446" s="253"/>
      <c r="C446" s="254"/>
      <c r="D446" s="243" t="s">
        <v>273</v>
      </c>
      <c r="E446" s="255" t="s">
        <v>1</v>
      </c>
      <c r="F446" s="256" t="s">
        <v>275</v>
      </c>
      <c r="G446" s="254"/>
      <c r="H446" s="257">
        <v>522.06899999999996</v>
      </c>
      <c r="I446" s="258"/>
      <c r="J446" s="254"/>
      <c r="K446" s="254"/>
      <c r="L446" s="259"/>
      <c r="M446" s="260"/>
      <c r="N446" s="261"/>
      <c r="O446" s="261"/>
      <c r="P446" s="261"/>
      <c r="Q446" s="261"/>
      <c r="R446" s="261"/>
      <c r="S446" s="261"/>
      <c r="T446" s="262"/>
      <c r="U446" s="14"/>
      <c r="V446" s="14"/>
      <c r="W446" s="14"/>
      <c r="X446" s="14"/>
      <c r="Y446" s="14"/>
      <c r="Z446" s="14"/>
      <c r="AA446" s="14"/>
      <c r="AB446" s="14"/>
      <c r="AC446" s="14"/>
      <c r="AD446" s="14"/>
      <c r="AE446" s="14"/>
      <c r="AT446" s="263" t="s">
        <v>273</v>
      </c>
      <c r="AU446" s="263" t="s">
        <v>85</v>
      </c>
      <c r="AV446" s="14" t="s">
        <v>271</v>
      </c>
      <c r="AW446" s="14" t="s">
        <v>32</v>
      </c>
      <c r="AX446" s="14" t="s">
        <v>83</v>
      </c>
      <c r="AY446" s="263" t="s">
        <v>264</v>
      </c>
    </row>
    <row r="447" s="2" customFormat="1" ht="21.75" customHeight="1">
      <c r="A447" s="39"/>
      <c r="B447" s="40"/>
      <c r="C447" s="228" t="s">
        <v>796</v>
      </c>
      <c r="D447" s="228" t="s">
        <v>266</v>
      </c>
      <c r="E447" s="229" t="s">
        <v>762</v>
      </c>
      <c r="F447" s="230" t="s">
        <v>763</v>
      </c>
      <c r="G447" s="231" t="s">
        <v>318</v>
      </c>
      <c r="H447" s="232">
        <v>317.89999999999998</v>
      </c>
      <c r="I447" s="233"/>
      <c r="J447" s="234">
        <f>ROUND(I447*H447,2)</f>
        <v>0</v>
      </c>
      <c r="K447" s="230" t="s">
        <v>270</v>
      </c>
      <c r="L447" s="45"/>
      <c r="M447" s="235" t="s">
        <v>1</v>
      </c>
      <c r="N447" s="236" t="s">
        <v>42</v>
      </c>
      <c r="O447" s="92"/>
      <c r="P447" s="237">
        <f>O447*H447</f>
        <v>0</v>
      </c>
      <c r="Q447" s="237">
        <v>0.00012999999999999999</v>
      </c>
      <c r="R447" s="237">
        <f>Q447*H447</f>
        <v>0.041326999999999996</v>
      </c>
      <c r="S447" s="237">
        <v>0</v>
      </c>
      <c r="T447" s="238">
        <f>S447*H447</f>
        <v>0</v>
      </c>
      <c r="U447" s="39"/>
      <c r="V447" s="39"/>
      <c r="W447" s="39"/>
      <c r="X447" s="39"/>
      <c r="Y447" s="39"/>
      <c r="Z447" s="39"/>
      <c r="AA447" s="39"/>
      <c r="AB447" s="39"/>
      <c r="AC447" s="39"/>
      <c r="AD447" s="39"/>
      <c r="AE447" s="39"/>
      <c r="AR447" s="239" t="s">
        <v>271</v>
      </c>
      <c r="AT447" s="239" t="s">
        <v>266</v>
      </c>
      <c r="AU447" s="239" t="s">
        <v>85</v>
      </c>
      <c r="AY447" s="18" t="s">
        <v>264</v>
      </c>
      <c r="BE447" s="240">
        <f>IF(N447="základní",J447,0)</f>
        <v>0</v>
      </c>
      <c r="BF447" s="240">
        <f>IF(N447="snížená",J447,0)</f>
        <v>0</v>
      </c>
      <c r="BG447" s="240">
        <f>IF(N447="zákl. přenesená",J447,0)</f>
        <v>0</v>
      </c>
      <c r="BH447" s="240">
        <f>IF(N447="sníž. přenesená",J447,0)</f>
        <v>0</v>
      </c>
      <c r="BI447" s="240">
        <f>IF(N447="nulová",J447,0)</f>
        <v>0</v>
      </c>
      <c r="BJ447" s="18" t="s">
        <v>85</v>
      </c>
      <c r="BK447" s="240">
        <f>ROUND(I447*H447,2)</f>
        <v>0</v>
      </c>
      <c r="BL447" s="18" t="s">
        <v>271</v>
      </c>
      <c r="BM447" s="239" t="s">
        <v>764</v>
      </c>
    </row>
    <row r="448" s="2" customFormat="1" ht="24.15" customHeight="1">
      <c r="A448" s="39"/>
      <c r="B448" s="40"/>
      <c r="C448" s="228" t="s">
        <v>801</v>
      </c>
      <c r="D448" s="228" t="s">
        <v>266</v>
      </c>
      <c r="E448" s="229" t="s">
        <v>2569</v>
      </c>
      <c r="F448" s="230" t="s">
        <v>2570</v>
      </c>
      <c r="G448" s="231" t="s">
        <v>318</v>
      </c>
      <c r="H448" s="232">
        <v>10.66</v>
      </c>
      <c r="I448" s="233"/>
      <c r="J448" s="234">
        <f>ROUND(I448*H448,2)</f>
        <v>0</v>
      </c>
      <c r="K448" s="230" t="s">
        <v>270</v>
      </c>
      <c r="L448" s="45"/>
      <c r="M448" s="235" t="s">
        <v>1</v>
      </c>
      <c r="N448" s="236" t="s">
        <v>42</v>
      </c>
      <c r="O448" s="92"/>
      <c r="P448" s="237">
        <f>O448*H448</f>
        <v>0</v>
      </c>
      <c r="Q448" s="237">
        <v>0.00021000000000000001</v>
      </c>
      <c r="R448" s="237">
        <f>Q448*H448</f>
        <v>0.0022386000000000003</v>
      </c>
      <c r="S448" s="237">
        <v>0</v>
      </c>
      <c r="T448" s="238">
        <f>S448*H448</f>
        <v>0</v>
      </c>
      <c r="U448" s="39"/>
      <c r="V448" s="39"/>
      <c r="W448" s="39"/>
      <c r="X448" s="39"/>
      <c r="Y448" s="39"/>
      <c r="Z448" s="39"/>
      <c r="AA448" s="39"/>
      <c r="AB448" s="39"/>
      <c r="AC448" s="39"/>
      <c r="AD448" s="39"/>
      <c r="AE448" s="39"/>
      <c r="AR448" s="239" t="s">
        <v>271</v>
      </c>
      <c r="AT448" s="239" t="s">
        <v>266</v>
      </c>
      <c r="AU448" s="239" t="s">
        <v>85</v>
      </c>
      <c r="AY448" s="18" t="s">
        <v>264</v>
      </c>
      <c r="BE448" s="240">
        <f>IF(N448="základní",J448,0)</f>
        <v>0</v>
      </c>
      <c r="BF448" s="240">
        <f>IF(N448="snížená",J448,0)</f>
        <v>0</v>
      </c>
      <c r="BG448" s="240">
        <f>IF(N448="zákl. přenesená",J448,0)</f>
        <v>0</v>
      </c>
      <c r="BH448" s="240">
        <f>IF(N448="sníž. přenesená",J448,0)</f>
        <v>0</v>
      </c>
      <c r="BI448" s="240">
        <f>IF(N448="nulová",J448,0)</f>
        <v>0</v>
      </c>
      <c r="BJ448" s="18" t="s">
        <v>85</v>
      </c>
      <c r="BK448" s="240">
        <f>ROUND(I448*H448,2)</f>
        <v>0</v>
      </c>
      <c r="BL448" s="18" t="s">
        <v>271</v>
      </c>
      <c r="BM448" s="239" t="s">
        <v>2571</v>
      </c>
    </row>
    <row r="449" s="2" customFormat="1" ht="16.5" customHeight="1">
      <c r="A449" s="39"/>
      <c r="B449" s="40"/>
      <c r="C449" s="228" t="s">
        <v>805</v>
      </c>
      <c r="D449" s="228" t="s">
        <v>266</v>
      </c>
      <c r="E449" s="229" t="s">
        <v>766</v>
      </c>
      <c r="F449" s="230" t="s">
        <v>767</v>
      </c>
      <c r="G449" s="231" t="s">
        <v>318</v>
      </c>
      <c r="H449" s="232">
        <v>382</v>
      </c>
      <c r="I449" s="233"/>
      <c r="J449" s="234">
        <f>ROUND(I449*H449,2)</f>
        <v>0</v>
      </c>
      <c r="K449" s="230" t="s">
        <v>270</v>
      </c>
      <c r="L449" s="45"/>
      <c r="M449" s="235" t="s">
        <v>1</v>
      </c>
      <c r="N449" s="236" t="s">
        <v>42</v>
      </c>
      <c r="O449" s="92"/>
      <c r="P449" s="237">
        <f>O449*H449</f>
        <v>0</v>
      </c>
      <c r="Q449" s="237">
        <v>4.0000000000000003E-05</v>
      </c>
      <c r="R449" s="237">
        <f>Q449*H449</f>
        <v>0.015280000000000002</v>
      </c>
      <c r="S449" s="237">
        <v>0</v>
      </c>
      <c r="T449" s="238">
        <f>S449*H449</f>
        <v>0</v>
      </c>
      <c r="U449" s="39"/>
      <c r="V449" s="39"/>
      <c r="W449" s="39"/>
      <c r="X449" s="39"/>
      <c r="Y449" s="39"/>
      <c r="Z449" s="39"/>
      <c r="AA449" s="39"/>
      <c r="AB449" s="39"/>
      <c r="AC449" s="39"/>
      <c r="AD449" s="39"/>
      <c r="AE449" s="39"/>
      <c r="AR449" s="239" t="s">
        <v>271</v>
      </c>
      <c r="AT449" s="239" t="s">
        <v>266</v>
      </c>
      <c r="AU449" s="239" t="s">
        <v>85</v>
      </c>
      <c r="AY449" s="18" t="s">
        <v>264</v>
      </c>
      <c r="BE449" s="240">
        <f>IF(N449="základní",J449,0)</f>
        <v>0</v>
      </c>
      <c r="BF449" s="240">
        <f>IF(N449="snížená",J449,0)</f>
        <v>0</v>
      </c>
      <c r="BG449" s="240">
        <f>IF(N449="zákl. přenesená",J449,0)</f>
        <v>0</v>
      </c>
      <c r="BH449" s="240">
        <f>IF(N449="sníž. přenesená",J449,0)</f>
        <v>0</v>
      </c>
      <c r="BI449" s="240">
        <f>IF(N449="nulová",J449,0)</f>
        <v>0</v>
      </c>
      <c r="BJ449" s="18" t="s">
        <v>85</v>
      </c>
      <c r="BK449" s="240">
        <f>ROUND(I449*H449,2)</f>
        <v>0</v>
      </c>
      <c r="BL449" s="18" t="s">
        <v>271</v>
      </c>
      <c r="BM449" s="239" t="s">
        <v>768</v>
      </c>
    </row>
    <row r="450" s="2" customFormat="1" ht="16.5" customHeight="1">
      <c r="A450" s="39"/>
      <c r="B450" s="40"/>
      <c r="C450" s="228" t="s">
        <v>810</v>
      </c>
      <c r="D450" s="228" t="s">
        <v>266</v>
      </c>
      <c r="E450" s="229" t="s">
        <v>771</v>
      </c>
      <c r="F450" s="230" t="s">
        <v>772</v>
      </c>
      <c r="G450" s="231" t="s">
        <v>318</v>
      </c>
      <c r="H450" s="232">
        <v>278.89999999999998</v>
      </c>
      <c r="I450" s="233"/>
      <c r="J450" s="234">
        <f>ROUND(I450*H450,2)</f>
        <v>0</v>
      </c>
      <c r="K450" s="230" t="s">
        <v>270</v>
      </c>
      <c r="L450" s="45"/>
      <c r="M450" s="235" t="s">
        <v>1</v>
      </c>
      <c r="N450" s="236" t="s">
        <v>42</v>
      </c>
      <c r="O450" s="92"/>
      <c r="P450" s="237">
        <f>O450*H450</f>
        <v>0</v>
      </c>
      <c r="Q450" s="237">
        <v>0</v>
      </c>
      <c r="R450" s="237">
        <f>Q450*H450</f>
        <v>0</v>
      </c>
      <c r="S450" s="237">
        <v>0</v>
      </c>
      <c r="T450" s="238">
        <f>S450*H450</f>
        <v>0</v>
      </c>
      <c r="U450" s="39"/>
      <c r="V450" s="39"/>
      <c r="W450" s="39"/>
      <c r="X450" s="39"/>
      <c r="Y450" s="39"/>
      <c r="Z450" s="39"/>
      <c r="AA450" s="39"/>
      <c r="AB450" s="39"/>
      <c r="AC450" s="39"/>
      <c r="AD450" s="39"/>
      <c r="AE450" s="39"/>
      <c r="AR450" s="239" t="s">
        <v>271</v>
      </c>
      <c r="AT450" s="239" t="s">
        <v>266</v>
      </c>
      <c r="AU450" s="239" t="s">
        <v>85</v>
      </c>
      <c r="AY450" s="18" t="s">
        <v>264</v>
      </c>
      <c r="BE450" s="240">
        <f>IF(N450="základní",J450,0)</f>
        <v>0</v>
      </c>
      <c r="BF450" s="240">
        <f>IF(N450="snížená",J450,0)</f>
        <v>0</v>
      </c>
      <c r="BG450" s="240">
        <f>IF(N450="zákl. přenesená",J450,0)</f>
        <v>0</v>
      </c>
      <c r="BH450" s="240">
        <f>IF(N450="sníž. přenesená",J450,0)</f>
        <v>0</v>
      </c>
      <c r="BI450" s="240">
        <f>IF(N450="nulová",J450,0)</f>
        <v>0</v>
      </c>
      <c r="BJ450" s="18" t="s">
        <v>85</v>
      </c>
      <c r="BK450" s="240">
        <f>ROUND(I450*H450,2)</f>
        <v>0</v>
      </c>
      <c r="BL450" s="18" t="s">
        <v>271</v>
      </c>
      <c r="BM450" s="239" t="s">
        <v>773</v>
      </c>
    </row>
    <row r="451" s="13" customFormat="1">
      <c r="A451" s="13"/>
      <c r="B451" s="241"/>
      <c r="C451" s="242"/>
      <c r="D451" s="243" t="s">
        <v>273</v>
      </c>
      <c r="E451" s="244" t="s">
        <v>1</v>
      </c>
      <c r="F451" s="245" t="s">
        <v>2558</v>
      </c>
      <c r="G451" s="242"/>
      <c r="H451" s="246">
        <v>59.600000000000001</v>
      </c>
      <c r="I451" s="247"/>
      <c r="J451" s="242"/>
      <c r="K451" s="242"/>
      <c r="L451" s="248"/>
      <c r="M451" s="249"/>
      <c r="N451" s="250"/>
      <c r="O451" s="250"/>
      <c r="P451" s="250"/>
      <c r="Q451" s="250"/>
      <c r="R451" s="250"/>
      <c r="S451" s="250"/>
      <c r="T451" s="251"/>
      <c r="U451" s="13"/>
      <c r="V451" s="13"/>
      <c r="W451" s="13"/>
      <c r="X451" s="13"/>
      <c r="Y451" s="13"/>
      <c r="Z451" s="13"/>
      <c r="AA451" s="13"/>
      <c r="AB451" s="13"/>
      <c r="AC451" s="13"/>
      <c r="AD451" s="13"/>
      <c r="AE451" s="13"/>
      <c r="AT451" s="252" t="s">
        <v>273</v>
      </c>
      <c r="AU451" s="252" t="s">
        <v>85</v>
      </c>
      <c r="AV451" s="13" t="s">
        <v>85</v>
      </c>
      <c r="AW451" s="13" t="s">
        <v>32</v>
      </c>
      <c r="AX451" s="13" t="s">
        <v>76</v>
      </c>
      <c r="AY451" s="252" t="s">
        <v>264</v>
      </c>
    </row>
    <row r="452" s="13" customFormat="1">
      <c r="A452" s="13"/>
      <c r="B452" s="241"/>
      <c r="C452" s="242"/>
      <c r="D452" s="243" t="s">
        <v>273</v>
      </c>
      <c r="E452" s="244" t="s">
        <v>1</v>
      </c>
      <c r="F452" s="245" t="s">
        <v>2559</v>
      </c>
      <c r="G452" s="242"/>
      <c r="H452" s="246">
        <v>145.30000000000001</v>
      </c>
      <c r="I452" s="247"/>
      <c r="J452" s="242"/>
      <c r="K452" s="242"/>
      <c r="L452" s="248"/>
      <c r="M452" s="249"/>
      <c r="N452" s="250"/>
      <c r="O452" s="250"/>
      <c r="P452" s="250"/>
      <c r="Q452" s="250"/>
      <c r="R452" s="250"/>
      <c r="S452" s="250"/>
      <c r="T452" s="251"/>
      <c r="U452" s="13"/>
      <c r="V452" s="13"/>
      <c r="W452" s="13"/>
      <c r="X452" s="13"/>
      <c r="Y452" s="13"/>
      <c r="Z452" s="13"/>
      <c r="AA452" s="13"/>
      <c r="AB452" s="13"/>
      <c r="AC452" s="13"/>
      <c r="AD452" s="13"/>
      <c r="AE452" s="13"/>
      <c r="AT452" s="252" t="s">
        <v>273</v>
      </c>
      <c r="AU452" s="252" t="s">
        <v>85</v>
      </c>
      <c r="AV452" s="13" t="s">
        <v>85</v>
      </c>
      <c r="AW452" s="13" t="s">
        <v>32</v>
      </c>
      <c r="AX452" s="13" t="s">
        <v>76</v>
      </c>
      <c r="AY452" s="252" t="s">
        <v>264</v>
      </c>
    </row>
    <row r="453" s="13" customFormat="1">
      <c r="A453" s="13"/>
      <c r="B453" s="241"/>
      <c r="C453" s="242"/>
      <c r="D453" s="243" t="s">
        <v>273</v>
      </c>
      <c r="E453" s="244" t="s">
        <v>1</v>
      </c>
      <c r="F453" s="245" t="s">
        <v>2548</v>
      </c>
      <c r="G453" s="242"/>
      <c r="H453" s="246">
        <v>7.7999999999999998</v>
      </c>
      <c r="I453" s="247"/>
      <c r="J453" s="242"/>
      <c r="K453" s="242"/>
      <c r="L453" s="248"/>
      <c r="M453" s="249"/>
      <c r="N453" s="250"/>
      <c r="O453" s="250"/>
      <c r="P453" s="250"/>
      <c r="Q453" s="250"/>
      <c r="R453" s="250"/>
      <c r="S453" s="250"/>
      <c r="T453" s="251"/>
      <c r="U453" s="13"/>
      <c r="V453" s="13"/>
      <c r="W453" s="13"/>
      <c r="X453" s="13"/>
      <c r="Y453" s="13"/>
      <c r="Z453" s="13"/>
      <c r="AA453" s="13"/>
      <c r="AB453" s="13"/>
      <c r="AC453" s="13"/>
      <c r="AD453" s="13"/>
      <c r="AE453" s="13"/>
      <c r="AT453" s="252" t="s">
        <v>273</v>
      </c>
      <c r="AU453" s="252" t="s">
        <v>85</v>
      </c>
      <c r="AV453" s="13" t="s">
        <v>85</v>
      </c>
      <c r="AW453" s="13" t="s">
        <v>32</v>
      </c>
      <c r="AX453" s="13" t="s">
        <v>76</v>
      </c>
      <c r="AY453" s="252" t="s">
        <v>264</v>
      </c>
    </row>
    <row r="454" s="13" customFormat="1">
      <c r="A454" s="13"/>
      <c r="B454" s="241"/>
      <c r="C454" s="242"/>
      <c r="D454" s="243" t="s">
        <v>273</v>
      </c>
      <c r="E454" s="244" t="s">
        <v>1</v>
      </c>
      <c r="F454" s="245" t="s">
        <v>2549</v>
      </c>
      <c r="G454" s="242"/>
      <c r="H454" s="246">
        <v>53.200000000000003</v>
      </c>
      <c r="I454" s="247"/>
      <c r="J454" s="242"/>
      <c r="K454" s="242"/>
      <c r="L454" s="248"/>
      <c r="M454" s="249"/>
      <c r="N454" s="250"/>
      <c r="O454" s="250"/>
      <c r="P454" s="250"/>
      <c r="Q454" s="250"/>
      <c r="R454" s="250"/>
      <c r="S454" s="250"/>
      <c r="T454" s="251"/>
      <c r="U454" s="13"/>
      <c r="V454" s="13"/>
      <c r="W454" s="13"/>
      <c r="X454" s="13"/>
      <c r="Y454" s="13"/>
      <c r="Z454" s="13"/>
      <c r="AA454" s="13"/>
      <c r="AB454" s="13"/>
      <c r="AC454" s="13"/>
      <c r="AD454" s="13"/>
      <c r="AE454" s="13"/>
      <c r="AT454" s="252" t="s">
        <v>273</v>
      </c>
      <c r="AU454" s="252" t="s">
        <v>85</v>
      </c>
      <c r="AV454" s="13" t="s">
        <v>85</v>
      </c>
      <c r="AW454" s="13" t="s">
        <v>32</v>
      </c>
      <c r="AX454" s="13" t="s">
        <v>76</v>
      </c>
      <c r="AY454" s="252" t="s">
        <v>264</v>
      </c>
    </row>
    <row r="455" s="13" customFormat="1">
      <c r="A455" s="13"/>
      <c r="B455" s="241"/>
      <c r="C455" s="242"/>
      <c r="D455" s="243" t="s">
        <v>273</v>
      </c>
      <c r="E455" s="244" t="s">
        <v>1</v>
      </c>
      <c r="F455" s="245" t="s">
        <v>2572</v>
      </c>
      <c r="G455" s="242"/>
      <c r="H455" s="246">
        <v>13</v>
      </c>
      <c r="I455" s="247"/>
      <c r="J455" s="242"/>
      <c r="K455" s="242"/>
      <c r="L455" s="248"/>
      <c r="M455" s="249"/>
      <c r="N455" s="250"/>
      <c r="O455" s="250"/>
      <c r="P455" s="250"/>
      <c r="Q455" s="250"/>
      <c r="R455" s="250"/>
      <c r="S455" s="250"/>
      <c r="T455" s="251"/>
      <c r="U455" s="13"/>
      <c r="V455" s="13"/>
      <c r="W455" s="13"/>
      <c r="X455" s="13"/>
      <c r="Y455" s="13"/>
      <c r="Z455" s="13"/>
      <c r="AA455" s="13"/>
      <c r="AB455" s="13"/>
      <c r="AC455" s="13"/>
      <c r="AD455" s="13"/>
      <c r="AE455" s="13"/>
      <c r="AT455" s="252" t="s">
        <v>273</v>
      </c>
      <c r="AU455" s="252" t="s">
        <v>85</v>
      </c>
      <c r="AV455" s="13" t="s">
        <v>85</v>
      </c>
      <c r="AW455" s="13" t="s">
        <v>32</v>
      </c>
      <c r="AX455" s="13" t="s">
        <v>76</v>
      </c>
      <c r="AY455" s="252" t="s">
        <v>264</v>
      </c>
    </row>
    <row r="456" s="14" customFormat="1">
      <c r="A456" s="14"/>
      <c r="B456" s="253"/>
      <c r="C456" s="254"/>
      <c r="D456" s="243" t="s">
        <v>273</v>
      </c>
      <c r="E456" s="255" t="s">
        <v>1</v>
      </c>
      <c r="F456" s="256" t="s">
        <v>275</v>
      </c>
      <c r="G456" s="254"/>
      <c r="H456" s="257">
        <v>278.89999999999998</v>
      </c>
      <c r="I456" s="258"/>
      <c r="J456" s="254"/>
      <c r="K456" s="254"/>
      <c r="L456" s="259"/>
      <c r="M456" s="260"/>
      <c r="N456" s="261"/>
      <c r="O456" s="261"/>
      <c r="P456" s="261"/>
      <c r="Q456" s="261"/>
      <c r="R456" s="261"/>
      <c r="S456" s="261"/>
      <c r="T456" s="262"/>
      <c r="U456" s="14"/>
      <c r="V456" s="14"/>
      <c r="W456" s="14"/>
      <c r="X456" s="14"/>
      <c r="Y456" s="14"/>
      <c r="Z456" s="14"/>
      <c r="AA456" s="14"/>
      <c r="AB456" s="14"/>
      <c r="AC456" s="14"/>
      <c r="AD456" s="14"/>
      <c r="AE456" s="14"/>
      <c r="AT456" s="263" t="s">
        <v>273</v>
      </c>
      <c r="AU456" s="263" t="s">
        <v>85</v>
      </c>
      <c r="AV456" s="14" t="s">
        <v>271</v>
      </c>
      <c r="AW456" s="14" t="s">
        <v>32</v>
      </c>
      <c r="AX456" s="14" t="s">
        <v>83</v>
      </c>
      <c r="AY456" s="263" t="s">
        <v>264</v>
      </c>
    </row>
    <row r="457" s="2" customFormat="1" ht="16.5" customHeight="1">
      <c r="A457" s="39"/>
      <c r="B457" s="40"/>
      <c r="C457" s="228" t="s">
        <v>815</v>
      </c>
      <c r="D457" s="228" t="s">
        <v>266</v>
      </c>
      <c r="E457" s="229" t="s">
        <v>775</v>
      </c>
      <c r="F457" s="230" t="s">
        <v>776</v>
      </c>
      <c r="G457" s="231" t="s">
        <v>318</v>
      </c>
      <c r="H457" s="232">
        <v>103.715</v>
      </c>
      <c r="I457" s="233"/>
      <c r="J457" s="234">
        <f>ROUND(I457*H457,2)</f>
        <v>0</v>
      </c>
      <c r="K457" s="230" t="s">
        <v>270</v>
      </c>
      <c r="L457" s="45"/>
      <c r="M457" s="235" t="s">
        <v>1</v>
      </c>
      <c r="N457" s="236" t="s">
        <v>42</v>
      </c>
      <c r="O457" s="92"/>
      <c r="P457" s="237">
        <f>O457*H457</f>
        <v>0</v>
      </c>
      <c r="Q457" s="237">
        <v>0.00158</v>
      </c>
      <c r="R457" s="237">
        <f>Q457*H457</f>
        <v>0.16386970000000001</v>
      </c>
      <c r="S457" s="237">
        <v>0</v>
      </c>
      <c r="T457" s="238">
        <f>S457*H457</f>
        <v>0</v>
      </c>
      <c r="U457" s="39"/>
      <c r="V457" s="39"/>
      <c r="W457" s="39"/>
      <c r="X457" s="39"/>
      <c r="Y457" s="39"/>
      <c r="Z457" s="39"/>
      <c r="AA457" s="39"/>
      <c r="AB457" s="39"/>
      <c r="AC457" s="39"/>
      <c r="AD457" s="39"/>
      <c r="AE457" s="39"/>
      <c r="AR457" s="239" t="s">
        <v>271</v>
      </c>
      <c r="AT457" s="239" t="s">
        <v>266</v>
      </c>
      <c r="AU457" s="239" t="s">
        <v>85</v>
      </c>
      <c r="AY457" s="18" t="s">
        <v>264</v>
      </c>
      <c r="BE457" s="240">
        <f>IF(N457="základní",J457,0)</f>
        <v>0</v>
      </c>
      <c r="BF457" s="240">
        <f>IF(N457="snížená",J457,0)</f>
        <v>0</v>
      </c>
      <c r="BG457" s="240">
        <f>IF(N457="zákl. přenesená",J457,0)</f>
        <v>0</v>
      </c>
      <c r="BH457" s="240">
        <f>IF(N457="sníž. přenesená",J457,0)</f>
        <v>0</v>
      </c>
      <c r="BI457" s="240">
        <f>IF(N457="nulová",J457,0)</f>
        <v>0</v>
      </c>
      <c r="BJ457" s="18" t="s">
        <v>85</v>
      </c>
      <c r="BK457" s="240">
        <f>ROUND(I457*H457,2)</f>
        <v>0</v>
      </c>
      <c r="BL457" s="18" t="s">
        <v>271</v>
      </c>
      <c r="BM457" s="239" t="s">
        <v>777</v>
      </c>
    </row>
    <row r="458" s="13" customFormat="1">
      <c r="A458" s="13"/>
      <c r="B458" s="241"/>
      <c r="C458" s="242"/>
      <c r="D458" s="243" t="s">
        <v>273</v>
      </c>
      <c r="E458" s="244" t="s">
        <v>1</v>
      </c>
      <c r="F458" s="245" t="s">
        <v>2573</v>
      </c>
      <c r="G458" s="242"/>
      <c r="H458" s="246">
        <v>103.715</v>
      </c>
      <c r="I458" s="247"/>
      <c r="J458" s="242"/>
      <c r="K458" s="242"/>
      <c r="L458" s="248"/>
      <c r="M458" s="249"/>
      <c r="N458" s="250"/>
      <c r="O458" s="250"/>
      <c r="P458" s="250"/>
      <c r="Q458" s="250"/>
      <c r="R458" s="250"/>
      <c r="S458" s="250"/>
      <c r="T458" s="251"/>
      <c r="U458" s="13"/>
      <c r="V458" s="13"/>
      <c r="W458" s="13"/>
      <c r="X458" s="13"/>
      <c r="Y458" s="13"/>
      <c r="Z458" s="13"/>
      <c r="AA458" s="13"/>
      <c r="AB458" s="13"/>
      <c r="AC458" s="13"/>
      <c r="AD458" s="13"/>
      <c r="AE458" s="13"/>
      <c r="AT458" s="252" t="s">
        <v>273</v>
      </c>
      <c r="AU458" s="252" t="s">
        <v>85</v>
      </c>
      <c r="AV458" s="13" t="s">
        <v>85</v>
      </c>
      <c r="AW458" s="13" t="s">
        <v>32</v>
      </c>
      <c r="AX458" s="13" t="s">
        <v>76</v>
      </c>
      <c r="AY458" s="252" t="s">
        <v>264</v>
      </c>
    </row>
    <row r="459" s="14" customFormat="1">
      <c r="A459" s="14"/>
      <c r="B459" s="253"/>
      <c r="C459" s="254"/>
      <c r="D459" s="243" t="s">
        <v>273</v>
      </c>
      <c r="E459" s="255" t="s">
        <v>1</v>
      </c>
      <c r="F459" s="256" t="s">
        <v>275</v>
      </c>
      <c r="G459" s="254"/>
      <c r="H459" s="257">
        <v>103.715</v>
      </c>
      <c r="I459" s="258"/>
      <c r="J459" s="254"/>
      <c r="K459" s="254"/>
      <c r="L459" s="259"/>
      <c r="M459" s="260"/>
      <c r="N459" s="261"/>
      <c r="O459" s="261"/>
      <c r="P459" s="261"/>
      <c r="Q459" s="261"/>
      <c r="R459" s="261"/>
      <c r="S459" s="261"/>
      <c r="T459" s="262"/>
      <c r="U459" s="14"/>
      <c r="V459" s="14"/>
      <c r="W459" s="14"/>
      <c r="X459" s="14"/>
      <c r="Y459" s="14"/>
      <c r="Z459" s="14"/>
      <c r="AA459" s="14"/>
      <c r="AB459" s="14"/>
      <c r="AC459" s="14"/>
      <c r="AD459" s="14"/>
      <c r="AE459" s="14"/>
      <c r="AT459" s="263" t="s">
        <v>273</v>
      </c>
      <c r="AU459" s="263" t="s">
        <v>85</v>
      </c>
      <c r="AV459" s="14" t="s">
        <v>271</v>
      </c>
      <c r="AW459" s="14" t="s">
        <v>32</v>
      </c>
      <c r="AX459" s="14" t="s">
        <v>83</v>
      </c>
      <c r="AY459" s="263" t="s">
        <v>264</v>
      </c>
    </row>
    <row r="460" s="2" customFormat="1" ht="16.5" customHeight="1">
      <c r="A460" s="39"/>
      <c r="B460" s="40"/>
      <c r="C460" s="228" t="s">
        <v>820</v>
      </c>
      <c r="D460" s="228" t="s">
        <v>266</v>
      </c>
      <c r="E460" s="229" t="s">
        <v>2574</v>
      </c>
      <c r="F460" s="230" t="s">
        <v>2575</v>
      </c>
      <c r="G460" s="231" t="s">
        <v>453</v>
      </c>
      <c r="H460" s="232">
        <v>11.029999999999999</v>
      </c>
      <c r="I460" s="233"/>
      <c r="J460" s="234">
        <f>ROUND(I460*H460,2)</f>
        <v>0</v>
      </c>
      <c r="K460" s="230" t="s">
        <v>298</v>
      </c>
      <c r="L460" s="45"/>
      <c r="M460" s="235" t="s">
        <v>1</v>
      </c>
      <c r="N460" s="236" t="s">
        <v>42</v>
      </c>
      <c r="O460" s="92"/>
      <c r="P460" s="237">
        <f>O460*H460</f>
        <v>0</v>
      </c>
      <c r="Q460" s="237">
        <v>0.016500000000000001</v>
      </c>
      <c r="R460" s="237">
        <f>Q460*H460</f>
        <v>0.18199499999999999</v>
      </c>
      <c r="S460" s="237">
        <v>0</v>
      </c>
      <c r="T460" s="238">
        <f>S460*H460</f>
        <v>0</v>
      </c>
      <c r="U460" s="39"/>
      <c r="V460" s="39"/>
      <c r="W460" s="39"/>
      <c r="X460" s="39"/>
      <c r="Y460" s="39"/>
      <c r="Z460" s="39"/>
      <c r="AA460" s="39"/>
      <c r="AB460" s="39"/>
      <c r="AC460" s="39"/>
      <c r="AD460" s="39"/>
      <c r="AE460" s="39"/>
      <c r="AR460" s="239" t="s">
        <v>271</v>
      </c>
      <c r="AT460" s="239" t="s">
        <v>266</v>
      </c>
      <c r="AU460" s="239" t="s">
        <v>85</v>
      </c>
      <c r="AY460" s="18" t="s">
        <v>264</v>
      </c>
      <c r="BE460" s="240">
        <f>IF(N460="základní",J460,0)</f>
        <v>0</v>
      </c>
      <c r="BF460" s="240">
        <f>IF(N460="snížená",J460,0)</f>
        <v>0</v>
      </c>
      <c r="BG460" s="240">
        <f>IF(N460="zákl. přenesená",J460,0)</f>
        <v>0</v>
      </c>
      <c r="BH460" s="240">
        <f>IF(N460="sníž. přenesená",J460,0)</f>
        <v>0</v>
      </c>
      <c r="BI460" s="240">
        <f>IF(N460="nulová",J460,0)</f>
        <v>0</v>
      </c>
      <c r="BJ460" s="18" t="s">
        <v>85</v>
      </c>
      <c r="BK460" s="240">
        <f>ROUND(I460*H460,2)</f>
        <v>0</v>
      </c>
      <c r="BL460" s="18" t="s">
        <v>271</v>
      </c>
      <c r="BM460" s="239" t="s">
        <v>2576</v>
      </c>
    </row>
    <row r="461" s="2" customFormat="1">
      <c r="A461" s="39"/>
      <c r="B461" s="40"/>
      <c r="C461" s="41"/>
      <c r="D461" s="243" t="s">
        <v>339</v>
      </c>
      <c r="E461" s="41"/>
      <c r="F461" s="295" t="s">
        <v>2577</v>
      </c>
      <c r="G461" s="41"/>
      <c r="H461" s="41"/>
      <c r="I461" s="296"/>
      <c r="J461" s="41"/>
      <c r="K461" s="41"/>
      <c r="L461" s="45"/>
      <c r="M461" s="297"/>
      <c r="N461" s="298"/>
      <c r="O461" s="92"/>
      <c r="P461" s="92"/>
      <c r="Q461" s="92"/>
      <c r="R461" s="92"/>
      <c r="S461" s="92"/>
      <c r="T461" s="93"/>
      <c r="U461" s="39"/>
      <c r="V461" s="39"/>
      <c r="W461" s="39"/>
      <c r="X461" s="39"/>
      <c r="Y461" s="39"/>
      <c r="Z461" s="39"/>
      <c r="AA461" s="39"/>
      <c r="AB461" s="39"/>
      <c r="AC461" s="39"/>
      <c r="AD461" s="39"/>
      <c r="AE461" s="39"/>
      <c r="AT461" s="18" t="s">
        <v>339</v>
      </c>
      <c r="AU461" s="18" t="s">
        <v>85</v>
      </c>
    </row>
    <row r="462" s="2" customFormat="1" ht="16.5" customHeight="1">
      <c r="A462" s="39"/>
      <c r="B462" s="40"/>
      <c r="C462" s="228" t="s">
        <v>823</v>
      </c>
      <c r="D462" s="228" t="s">
        <v>266</v>
      </c>
      <c r="E462" s="229" t="s">
        <v>2578</v>
      </c>
      <c r="F462" s="230" t="s">
        <v>2579</v>
      </c>
      <c r="G462" s="231" t="s">
        <v>420</v>
      </c>
      <c r="H462" s="232">
        <v>4</v>
      </c>
      <c r="I462" s="233"/>
      <c r="J462" s="234">
        <f>ROUND(I462*H462,2)</f>
        <v>0</v>
      </c>
      <c r="K462" s="230" t="s">
        <v>298</v>
      </c>
      <c r="L462" s="45"/>
      <c r="M462" s="235" t="s">
        <v>1</v>
      </c>
      <c r="N462" s="236" t="s">
        <v>42</v>
      </c>
      <c r="O462" s="92"/>
      <c r="P462" s="237">
        <f>O462*H462</f>
        <v>0</v>
      </c>
      <c r="Q462" s="237">
        <v>0.016500000000000001</v>
      </c>
      <c r="R462" s="237">
        <f>Q462*H462</f>
        <v>0.066000000000000003</v>
      </c>
      <c r="S462" s="237">
        <v>0</v>
      </c>
      <c r="T462" s="238">
        <f>S462*H462</f>
        <v>0</v>
      </c>
      <c r="U462" s="39"/>
      <c r="V462" s="39"/>
      <c r="W462" s="39"/>
      <c r="X462" s="39"/>
      <c r="Y462" s="39"/>
      <c r="Z462" s="39"/>
      <c r="AA462" s="39"/>
      <c r="AB462" s="39"/>
      <c r="AC462" s="39"/>
      <c r="AD462" s="39"/>
      <c r="AE462" s="39"/>
      <c r="AR462" s="239" t="s">
        <v>271</v>
      </c>
      <c r="AT462" s="239" t="s">
        <v>266</v>
      </c>
      <c r="AU462" s="239" t="s">
        <v>85</v>
      </c>
      <c r="AY462" s="18" t="s">
        <v>264</v>
      </c>
      <c r="BE462" s="240">
        <f>IF(N462="základní",J462,0)</f>
        <v>0</v>
      </c>
      <c r="BF462" s="240">
        <f>IF(N462="snížená",J462,0)</f>
        <v>0</v>
      </c>
      <c r="BG462" s="240">
        <f>IF(N462="zákl. přenesená",J462,0)</f>
        <v>0</v>
      </c>
      <c r="BH462" s="240">
        <f>IF(N462="sníž. přenesená",J462,0)</f>
        <v>0</v>
      </c>
      <c r="BI462" s="240">
        <f>IF(N462="nulová",J462,0)</f>
        <v>0</v>
      </c>
      <c r="BJ462" s="18" t="s">
        <v>85</v>
      </c>
      <c r="BK462" s="240">
        <f>ROUND(I462*H462,2)</f>
        <v>0</v>
      </c>
      <c r="BL462" s="18" t="s">
        <v>271</v>
      </c>
      <c r="BM462" s="239" t="s">
        <v>2580</v>
      </c>
    </row>
    <row r="463" s="2" customFormat="1">
      <c r="A463" s="39"/>
      <c r="B463" s="40"/>
      <c r="C463" s="41"/>
      <c r="D463" s="243" t="s">
        <v>339</v>
      </c>
      <c r="E463" s="41"/>
      <c r="F463" s="295" t="s">
        <v>2577</v>
      </c>
      <c r="G463" s="41"/>
      <c r="H463" s="41"/>
      <c r="I463" s="296"/>
      <c r="J463" s="41"/>
      <c r="K463" s="41"/>
      <c r="L463" s="45"/>
      <c r="M463" s="297"/>
      <c r="N463" s="298"/>
      <c r="O463" s="92"/>
      <c r="P463" s="92"/>
      <c r="Q463" s="92"/>
      <c r="R463" s="92"/>
      <c r="S463" s="92"/>
      <c r="T463" s="93"/>
      <c r="U463" s="39"/>
      <c r="V463" s="39"/>
      <c r="W463" s="39"/>
      <c r="X463" s="39"/>
      <c r="Y463" s="39"/>
      <c r="Z463" s="39"/>
      <c r="AA463" s="39"/>
      <c r="AB463" s="39"/>
      <c r="AC463" s="39"/>
      <c r="AD463" s="39"/>
      <c r="AE463" s="39"/>
      <c r="AT463" s="18" t="s">
        <v>339</v>
      </c>
      <c r="AU463" s="18" t="s">
        <v>85</v>
      </c>
    </row>
    <row r="464" s="2" customFormat="1" ht="16.5" customHeight="1">
      <c r="A464" s="39"/>
      <c r="B464" s="40"/>
      <c r="C464" s="228" t="s">
        <v>827</v>
      </c>
      <c r="D464" s="228" t="s">
        <v>266</v>
      </c>
      <c r="E464" s="229" t="s">
        <v>2581</v>
      </c>
      <c r="F464" s="230" t="s">
        <v>2582</v>
      </c>
      <c r="G464" s="231" t="s">
        <v>420</v>
      </c>
      <c r="H464" s="232">
        <v>4</v>
      </c>
      <c r="I464" s="233"/>
      <c r="J464" s="234">
        <f>ROUND(I464*H464,2)</f>
        <v>0</v>
      </c>
      <c r="K464" s="230" t="s">
        <v>298</v>
      </c>
      <c r="L464" s="45"/>
      <c r="M464" s="235" t="s">
        <v>1</v>
      </c>
      <c r="N464" s="236" t="s">
        <v>42</v>
      </c>
      <c r="O464" s="92"/>
      <c r="P464" s="237">
        <f>O464*H464</f>
        <v>0</v>
      </c>
      <c r="Q464" s="237">
        <v>0.0022000000000000001</v>
      </c>
      <c r="R464" s="237">
        <f>Q464*H464</f>
        <v>0.0088000000000000005</v>
      </c>
      <c r="S464" s="237">
        <v>0</v>
      </c>
      <c r="T464" s="238">
        <f>S464*H464</f>
        <v>0</v>
      </c>
      <c r="U464" s="39"/>
      <c r="V464" s="39"/>
      <c r="W464" s="39"/>
      <c r="X464" s="39"/>
      <c r="Y464" s="39"/>
      <c r="Z464" s="39"/>
      <c r="AA464" s="39"/>
      <c r="AB464" s="39"/>
      <c r="AC464" s="39"/>
      <c r="AD464" s="39"/>
      <c r="AE464" s="39"/>
      <c r="AR464" s="239" t="s">
        <v>271</v>
      </c>
      <c r="AT464" s="239" t="s">
        <v>266</v>
      </c>
      <c r="AU464" s="239" t="s">
        <v>85</v>
      </c>
      <c r="AY464" s="18" t="s">
        <v>264</v>
      </c>
      <c r="BE464" s="240">
        <f>IF(N464="základní",J464,0)</f>
        <v>0</v>
      </c>
      <c r="BF464" s="240">
        <f>IF(N464="snížená",J464,0)</f>
        <v>0</v>
      </c>
      <c r="BG464" s="240">
        <f>IF(N464="zákl. přenesená",J464,0)</f>
        <v>0</v>
      </c>
      <c r="BH464" s="240">
        <f>IF(N464="sníž. přenesená",J464,0)</f>
        <v>0</v>
      </c>
      <c r="BI464" s="240">
        <f>IF(N464="nulová",J464,0)</f>
        <v>0</v>
      </c>
      <c r="BJ464" s="18" t="s">
        <v>85</v>
      </c>
      <c r="BK464" s="240">
        <f>ROUND(I464*H464,2)</f>
        <v>0</v>
      </c>
      <c r="BL464" s="18" t="s">
        <v>271</v>
      </c>
      <c r="BM464" s="239" t="s">
        <v>2583</v>
      </c>
    </row>
    <row r="465" s="2" customFormat="1">
      <c r="A465" s="39"/>
      <c r="B465" s="40"/>
      <c r="C465" s="41"/>
      <c r="D465" s="243" t="s">
        <v>339</v>
      </c>
      <c r="E465" s="41"/>
      <c r="F465" s="295" t="s">
        <v>2577</v>
      </c>
      <c r="G465" s="41"/>
      <c r="H465" s="41"/>
      <c r="I465" s="296"/>
      <c r="J465" s="41"/>
      <c r="K465" s="41"/>
      <c r="L465" s="45"/>
      <c r="M465" s="297"/>
      <c r="N465" s="298"/>
      <c r="O465" s="92"/>
      <c r="P465" s="92"/>
      <c r="Q465" s="92"/>
      <c r="R465" s="92"/>
      <c r="S465" s="92"/>
      <c r="T465" s="93"/>
      <c r="U465" s="39"/>
      <c r="V465" s="39"/>
      <c r="W465" s="39"/>
      <c r="X465" s="39"/>
      <c r="Y465" s="39"/>
      <c r="Z465" s="39"/>
      <c r="AA465" s="39"/>
      <c r="AB465" s="39"/>
      <c r="AC465" s="39"/>
      <c r="AD465" s="39"/>
      <c r="AE465" s="39"/>
      <c r="AT465" s="18" t="s">
        <v>339</v>
      </c>
      <c r="AU465" s="18" t="s">
        <v>85</v>
      </c>
    </row>
    <row r="466" s="2" customFormat="1" ht="16.5" customHeight="1">
      <c r="A466" s="39"/>
      <c r="B466" s="40"/>
      <c r="C466" s="228" t="s">
        <v>832</v>
      </c>
      <c r="D466" s="228" t="s">
        <v>266</v>
      </c>
      <c r="E466" s="229" t="s">
        <v>780</v>
      </c>
      <c r="F466" s="230" t="s">
        <v>781</v>
      </c>
      <c r="G466" s="231" t="s">
        <v>420</v>
      </c>
      <c r="H466" s="232">
        <v>0</v>
      </c>
      <c r="I466" s="233"/>
      <c r="J466" s="234">
        <f>ROUND(I466*H466,2)</f>
        <v>0</v>
      </c>
      <c r="K466" s="230" t="s">
        <v>270</v>
      </c>
      <c r="L466" s="45"/>
      <c r="M466" s="235" t="s">
        <v>1</v>
      </c>
      <c r="N466" s="236" t="s">
        <v>42</v>
      </c>
      <c r="O466" s="92"/>
      <c r="P466" s="237">
        <f>O466*H466</f>
        <v>0</v>
      </c>
      <c r="Q466" s="237">
        <v>0.00023000000000000001</v>
      </c>
      <c r="R466" s="237">
        <f>Q466*H466</f>
        <v>0</v>
      </c>
      <c r="S466" s="237">
        <v>0</v>
      </c>
      <c r="T466" s="238">
        <f>S466*H466</f>
        <v>0</v>
      </c>
      <c r="U466" s="39"/>
      <c r="V466" s="39"/>
      <c r="W466" s="39"/>
      <c r="X466" s="39"/>
      <c r="Y466" s="39"/>
      <c r="Z466" s="39"/>
      <c r="AA466" s="39"/>
      <c r="AB466" s="39"/>
      <c r="AC466" s="39"/>
      <c r="AD466" s="39"/>
      <c r="AE466" s="39"/>
      <c r="AR466" s="239" t="s">
        <v>271</v>
      </c>
      <c r="AT466" s="239" t="s">
        <v>266</v>
      </c>
      <c r="AU466" s="239" t="s">
        <v>85</v>
      </c>
      <c r="AY466" s="18" t="s">
        <v>264</v>
      </c>
      <c r="BE466" s="240">
        <f>IF(N466="základní",J466,0)</f>
        <v>0</v>
      </c>
      <c r="BF466" s="240">
        <f>IF(N466="snížená",J466,0)</f>
        <v>0</v>
      </c>
      <c r="BG466" s="240">
        <f>IF(N466="zákl. přenesená",J466,0)</f>
        <v>0</v>
      </c>
      <c r="BH466" s="240">
        <f>IF(N466="sníž. přenesená",J466,0)</f>
        <v>0</v>
      </c>
      <c r="BI466" s="240">
        <f>IF(N466="nulová",J466,0)</f>
        <v>0</v>
      </c>
      <c r="BJ466" s="18" t="s">
        <v>85</v>
      </c>
      <c r="BK466" s="240">
        <f>ROUND(I466*H466,2)</f>
        <v>0</v>
      </c>
      <c r="BL466" s="18" t="s">
        <v>271</v>
      </c>
      <c r="BM466" s="239" t="s">
        <v>782</v>
      </c>
    </row>
    <row r="467" s="2" customFormat="1" ht="16.5" customHeight="1">
      <c r="A467" s="39"/>
      <c r="B467" s="40"/>
      <c r="C467" s="274" t="s">
        <v>836</v>
      </c>
      <c r="D467" s="274" t="s">
        <v>310</v>
      </c>
      <c r="E467" s="275" t="s">
        <v>784</v>
      </c>
      <c r="F467" s="276" t="s">
        <v>781</v>
      </c>
      <c r="G467" s="277" t="s">
        <v>420</v>
      </c>
      <c r="H467" s="278">
        <v>0</v>
      </c>
      <c r="I467" s="279"/>
      <c r="J467" s="280">
        <f>ROUND(I467*H467,2)</f>
        <v>0</v>
      </c>
      <c r="K467" s="276" t="s">
        <v>298</v>
      </c>
      <c r="L467" s="281"/>
      <c r="M467" s="282" t="s">
        <v>1</v>
      </c>
      <c r="N467" s="283" t="s">
        <v>42</v>
      </c>
      <c r="O467" s="92"/>
      <c r="P467" s="237">
        <f>O467*H467</f>
        <v>0</v>
      </c>
      <c r="Q467" s="237">
        <v>1.0000000000000001E-05</v>
      </c>
      <c r="R467" s="237">
        <f>Q467*H467</f>
        <v>0</v>
      </c>
      <c r="S467" s="237">
        <v>0</v>
      </c>
      <c r="T467" s="238">
        <f>S467*H467</f>
        <v>0</v>
      </c>
      <c r="U467" s="39"/>
      <c r="V467" s="39"/>
      <c r="W467" s="39"/>
      <c r="X467" s="39"/>
      <c r="Y467" s="39"/>
      <c r="Z467" s="39"/>
      <c r="AA467" s="39"/>
      <c r="AB467" s="39"/>
      <c r="AC467" s="39"/>
      <c r="AD467" s="39"/>
      <c r="AE467" s="39"/>
      <c r="AR467" s="239" t="s">
        <v>304</v>
      </c>
      <c r="AT467" s="239" t="s">
        <v>310</v>
      </c>
      <c r="AU467" s="239" t="s">
        <v>85</v>
      </c>
      <c r="AY467" s="18" t="s">
        <v>264</v>
      </c>
      <c r="BE467" s="240">
        <f>IF(N467="základní",J467,0)</f>
        <v>0</v>
      </c>
      <c r="BF467" s="240">
        <f>IF(N467="snížená",J467,0)</f>
        <v>0</v>
      </c>
      <c r="BG467" s="240">
        <f>IF(N467="zákl. přenesená",J467,0)</f>
        <v>0</v>
      </c>
      <c r="BH467" s="240">
        <f>IF(N467="sníž. přenesená",J467,0)</f>
        <v>0</v>
      </c>
      <c r="BI467" s="240">
        <f>IF(N467="nulová",J467,0)</f>
        <v>0</v>
      </c>
      <c r="BJ467" s="18" t="s">
        <v>85</v>
      </c>
      <c r="BK467" s="240">
        <f>ROUND(I467*H467,2)</f>
        <v>0</v>
      </c>
      <c r="BL467" s="18" t="s">
        <v>271</v>
      </c>
      <c r="BM467" s="239" t="s">
        <v>785</v>
      </c>
    </row>
    <row r="468" s="12" customFormat="1" ht="20.88" customHeight="1">
      <c r="A468" s="12"/>
      <c r="B468" s="212"/>
      <c r="C468" s="213"/>
      <c r="D468" s="214" t="s">
        <v>75</v>
      </c>
      <c r="E468" s="226" t="s">
        <v>724</v>
      </c>
      <c r="F468" s="226" t="s">
        <v>2584</v>
      </c>
      <c r="G468" s="213"/>
      <c r="H468" s="213"/>
      <c r="I468" s="216"/>
      <c r="J468" s="227">
        <f>BK468</f>
        <v>0</v>
      </c>
      <c r="K468" s="213"/>
      <c r="L468" s="218"/>
      <c r="M468" s="219"/>
      <c r="N468" s="220"/>
      <c r="O468" s="220"/>
      <c r="P468" s="221">
        <f>SUM(P469:P472)</f>
        <v>0</v>
      </c>
      <c r="Q468" s="220"/>
      <c r="R468" s="221">
        <f>SUM(R469:R472)</f>
        <v>0</v>
      </c>
      <c r="S468" s="220"/>
      <c r="T468" s="222">
        <f>SUM(T469:T472)</f>
        <v>0</v>
      </c>
      <c r="U468" s="12"/>
      <c r="V468" s="12"/>
      <c r="W468" s="12"/>
      <c r="X468" s="12"/>
      <c r="Y468" s="12"/>
      <c r="Z468" s="12"/>
      <c r="AA468" s="12"/>
      <c r="AB468" s="12"/>
      <c r="AC468" s="12"/>
      <c r="AD468" s="12"/>
      <c r="AE468" s="12"/>
      <c r="AR468" s="223" t="s">
        <v>83</v>
      </c>
      <c r="AT468" s="224" t="s">
        <v>75</v>
      </c>
      <c r="AU468" s="224" t="s">
        <v>85</v>
      </c>
      <c r="AY468" s="223" t="s">
        <v>264</v>
      </c>
      <c r="BK468" s="225">
        <f>SUM(BK469:BK472)</f>
        <v>0</v>
      </c>
    </row>
    <row r="469" s="2" customFormat="1" ht="16.5" customHeight="1">
      <c r="A469" s="39"/>
      <c r="B469" s="40"/>
      <c r="C469" s="228" t="s">
        <v>839</v>
      </c>
      <c r="D469" s="228" t="s">
        <v>266</v>
      </c>
      <c r="E469" s="229" t="s">
        <v>2585</v>
      </c>
      <c r="F469" s="230" t="s">
        <v>2586</v>
      </c>
      <c r="G469" s="231" t="s">
        <v>318</v>
      </c>
      <c r="H469" s="232">
        <v>141.63</v>
      </c>
      <c r="I469" s="233"/>
      <c r="J469" s="234">
        <f>ROUND(I469*H469,2)</f>
        <v>0</v>
      </c>
      <c r="K469" s="230" t="s">
        <v>298</v>
      </c>
      <c r="L469" s="45"/>
      <c r="M469" s="235" t="s">
        <v>1</v>
      </c>
      <c r="N469" s="236" t="s">
        <v>42</v>
      </c>
      <c r="O469" s="92"/>
      <c r="P469" s="237">
        <f>O469*H469</f>
        <v>0</v>
      </c>
      <c r="Q469" s="237">
        <v>0</v>
      </c>
      <c r="R469" s="237">
        <f>Q469*H469</f>
        <v>0</v>
      </c>
      <c r="S469" s="237">
        <v>0</v>
      </c>
      <c r="T469" s="238">
        <f>S469*H469</f>
        <v>0</v>
      </c>
      <c r="U469" s="39"/>
      <c r="V469" s="39"/>
      <c r="W469" s="39"/>
      <c r="X469" s="39"/>
      <c r="Y469" s="39"/>
      <c r="Z469" s="39"/>
      <c r="AA469" s="39"/>
      <c r="AB469" s="39"/>
      <c r="AC469" s="39"/>
      <c r="AD469" s="39"/>
      <c r="AE469" s="39"/>
      <c r="AR469" s="239" t="s">
        <v>271</v>
      </c>
      <c r="AT469" s="239" t="s">
        <v>266</v>
      </c>
      <c r="AU469" s="239" t="s">
        <v>96</v>
      </c>
      <c r="AY469" s="18" t="s">
        <v>264</v>
      </c>
      <c r="BE469" s="240">
        <f>IF(N469="základní",J469,0)</f>
        <v>0</v>
      </c>
      <c r="BF469" s="240">
        <f>IF(N469="snížená",J469,0)</f>
        <v>0</v>
      </c>
      <c r="BG469" s="240">
        <f>IF(N469="zákl. přenesená",J469,0)</f>
        <v>0</v>
      </c>
      <c r="BH469" s="240">
        <f>IF(N469="sníž. přenesená",J469,0)</f>
        <v>0</v>
      </c>
      <c r="BI469" s="240">
        <f>IF(N469="nulová",J469,0)</f>
        <v>0</v>
      </c>
      <c r="BJ469" s="18" t="s">
        <v>85</v>
      </c>
      <c r="BK469" s="240">
        <f>ROUND(I469*H469,2)</f>
        <v>0</v>
      </c>
      <c r="BL469" s="18" t="s">
        <v>271</v>
      </c>
      <c r="BM469" s="239" t="s">
        <v>2587</v>
      </c>
    </row>
    <row r="470" s="2" customFormat="1">
      <c r="A470" s="39"/>
      <c r="B470" s="40"/>
      <c r="C470" s="41"/>
      <c r="D470" s="243" t="s">
        <v>339</v>
      </c>
      <c r="E470" s="41"/>
      <c r="F470" s="295" t="s">
        <v>2588</v>
      </c>
      <c r="G470" s="41"/>
      <c r="H470" s="41"/>
      <c r="I470" s="296"/>
      <c r="J470" s="41"/>
      <c r="K470" s="41"/>
      <c r="L470" s="45"/>
      <c r="M470" s="297"/>
      <c r="N470" s="298"/>
      <c r="O470" s="92"/>
      <c r="P470" s="92"/>
      <c r="Q470" s="92"/>
      <c r="R470" s="92"/>
      <c r="S470" s="92"/>
      <c r="T470" s="93"/>
      <c r="U470" s="39"/>
      <c r="V470" s="39"/>
      <c r="W470" s="39"/>
      <c r="X470" s="39"/>
      <c r="Y470" s="39"/>
      <c r="Z470" s="39"/>
      <c r="AA470" s="39"/>
      <c r="AB470" s="39"/>
      <c r="AC470" s="39"/>
      <c r="AD470" s="39"/>
      <c r="AE470" s="39"/>
      <c r="AT470" s="18" t="s">
        <v>339</v>
      </c>
      <c r="AU470" s="18" t="s">
        <v>96</v>
      </c>
    </row>
    <row r="471" s="2" customFormat="1" ht="16.5" customHeight="1">
      <c r="A471" s="39"/>
      <c r="B471" s="40"/>
      <c r="C471" s="228" t="s">
        <v>843</v>
      </c>
      <c r="D471" s="228" t="s">
        <v>266</v>
      </c>
      <c r="E471" s="229" t="s">
        <v>2589</v>
      </c>
      <c r="F471" s="230" t="s">
        <v>2590</v>
      </c>
      <c r="G471" s="231" t="s">
        <v>318</v>
      </c>
      <c r="H471" s="232">
        <v>10.560000000000001</v>
      </c>
      <c r="I471" s="233"/>
      <c r="J471" s="234">
        <f>ROUND(I471*H471,2)</f>
        <v>0</v>
      </c>
      <c r="K471" s="230" t="s">
        <v>298</v>
      </c>
      <c r="L471" s="45"/>
      <c r="M471" s="235" t="s">
        <v>1</v>
      </c>
      <c r="N471" s="236" t="s">
        <v>42</v>
      </c>
      <c r="O471" s="92"/>
      <c r="P471" s="237">
        <f>O471*H471</f>
        <v>0</v>
      </c>
      <c r="Q471" s="237">
        <v>0</v>
      </c>
      <c r="R471" s="237">
        <f>Q471*H471</f>
        <v>0</v>
      </c>
      <c r="S471" s="237">
        <v>0</v>
      </c>
      <c r="T471" s="238">
        <f>S471*H471</f>
        <v>0</v>
      </c>
      <c r="U471" s="39"/>
      <c r="V471" s="39"/>
      <c r="W471" s="39"/>
      <c r="X471" s="39"/>
      <c r="Y471" s="39"/>
      <c r="Z471" s="39"/>
      <c r="AA471" s="39"/>
      <c r="AB471" s="39"/>
      <c r="AC471" s="39"/>
      <c r="AD471" s="39"/>
      <c r="AE471" s="39"/>
      <c r="AR471" s="239" t="s">
        <v>271</v>
      </c>
      <c r="AT471" s="239" t="s">
        <v>266</v>
      </c>
      <c r="AU471" s="239" t="s">
        <v>96</v>
      </c>
      <c r="AY471" s="18" t="s">
        <v>264</v>
      </c>
      <c r="BE471" s="240">
        <f>IF(N471="základní",J471,0)</f>
        <v>0</v>
      </c>
      <c r="BF471" s="240">
        <f>IF(N471="snížená",J471,0)</f>
        <v>0</v>
      </c>
      <c r="BG471" s="240">
        <f>IF(N471="zákl. přenesená",J471,0)</f>
        <v>0</v>
      </c>
      <c r="BH471" s="240">
        <f>IF(N471="sníž. přenesená",J471,0)</f>
        <v>0</v>
      </c>
      <c r="BI471" s="240">
        <f>IF(N471="nulová",J471,0)</f>
        <v>0</v>
      </c>
      <c r="BJ471" s="18" t="s">
        <v>85</v>
      </c>
      <c r="BK471" s="240">
        <f>ROUND(I471*H471,2)</f>
        <v>0</v>
      </c>
      <c r="BL471" s="18" t="s">
        <v>271</v>
      </c>
      <c r="BM471" s="239" t="s">
        <v>2591</v>
      </c>
    </row>
    <row r="472" s="2" customFormat="1">
      <c r="A472" s="39"/>
      <c r="B472" s="40"/>
      <c r="C472" s="41"/>
      <c r="D472" s="243" t="s">
        <v>339</v>
      </c>
      <c r="E472" s="41"/>
      <c r="F472" s="295" t="s">
        <v>2588</v>
      </c>
      <c r="G472" s="41"/>
      <c r="H472" s="41"/>
      <c r="I472" s="296"/>
      <c r="J472" s="41"/>
      <c r="K472" s="41"/>
      <c r="L472" s="45"/>
      <c r="M472" s="297"/>
      <c r="N472" s="298"/>
      <c r="O472" s="92"/>
      <c r="P472" s="92"/>
      <c r="Q472" s="92"/>
      <c r="R472" s="92"/>
      <c r="S472" s="92"/>
      <c r="T472" s="93"/>
      <c r="U472" s="39"/>
      <c r="V472" s="39"/>
      <c r="W472" s="39"/>
      <c r="X472" s="39"/>
      <c r="Y472" s="39"/>
      <c r="Z472" s="39"/>
      <c r="AA472" s="39"/>
      <c r="AB472" s="39"/>
      <c r="AC472" s="39"/>
      <c r="AD472" s="39"/>
      <c r="AE472" s="39"/>
      <c r="AT472" s="18" t="s">
        <v>339</v>
      </c>
      <c r="AU472" s="18" t="s">
        <v>96</v>
      </c>
    </row>
    <row r="473" s="12" customFormat="1" ht="22.8" customHeight="1">
      <c r="A473" s="12"/>
      <c r="B473" s="212"/>
      <c r="C473" s="213"/>
      <c r="D473" s="214" t="s">
        <v>75</v>
      </c>
      <c r="E473" s="226" t="s">
        <v>786</v>
      </c>
      <c r="F473" s="226" t="s">
        <v>787</v>
      </c>
      <c r="G473" s="213"/>
      <c r="H473" s="213"/>
      <c r="I473" s="216"/>
      <c r="J473" s="227">
        <f>BK473</f>
        <v>0</v>
      </c>
      <c r="K473" s="213"/>
      <c r="L473" s="218"/>
      <c r="M473" s="219"/>
      <c r="N473" s="220"/>
      <c r="O473" s="220"/>
      <c r="P473" s="221">
        <f>P474</f>
        <v>0</v>
      </c>
      <c r="Q473" s="220"/>
      <c r="R473" s="221">
        <f>R474</f>
        <v>0</v>
      </c>
      <c r="S473" s="220"/>
      <c r="T473" s="222">
        <f>T474</f>
        <v>0</v>
      </c>
      <c r="U473" s="12"/>
      <c r="V473" s="12"/>
      <c r="W473" s="12"/>
      <c r="X473" s="12"/>
      <c r="Y473" s="12"/>
      <c r="Z473" s="12"/>
      <c r="AA473" s="12"/>
      <c r="AB473" s="12"/>
      <c r="AC473" s="12"/>
      <c r="AD473" s="12"/>
      <c r="AE473" s="12"/>
      <c r="AR473" s="223" t="s">
        <v>83</v>
      </c>
      <c r="AT473" s="224" t="s">
        <v>75</v>
      </c>
      <c r="AU473" s="224" t="s">
        <v>83</v>
      </c>
      <c r="AY473" s="223" t="s">
        <v>264</v>
      </c>
      <c r="BK473" s="225">
        <f>BK474</f>
        <v>0</v>
      </c>
    </row>
    <row r="474" s="2" customFormat="1" ht="16.5" customHeight="1">
      <c r="A474" s="39"/>
      <c r="B474" s="40"/>
      <c r="C474" s="228" t="s">
        <v>848</v>
      </c>
      <c r="D474" s="228" t="s">
        <v>266</v>
      </c>
      <c r="E474" s="229" t="s">
        <v>2592</v>
      </c>
      <c r="F474" s="230" t="s">
        <v>2593</v>
      </c>
      <c r="G474" s="231" t="s">
        <v>354</v>
      </c>
      <c r="H474" s="232">
        <v>1355.0920000000001</v>
      </c>
      <c r="I474" s="233"/>
      <c r="J474" s="234">
        <f>ROUND(I474*H474,2)</f>
        <v>0</v>
      </c>
      <c r="K474" s="230" t="s">
        <v>270</v>
      </c>
      <c r="L474" s="45"/>
      <c r="M474" s="235" t="s">
        <v>1</v>
      </c>
      <c r="N474" s="236" t="s">
        <v>42</v>
      </c>
      <c r="O474" s="92"/>
      <c r="P474" s="237">
        <f>O474*H474</f>
        <v>0</v>
      </c>
      <c r="Q474" s="237">
        <v>0</v>
      </c>
      <c r="R474" s="237">
        <f>Q474*H474</f>
        <v>0</v>
      </c>
      <c r="S474" s="237">
        <v>0</v>
      </c>
      <c r="T474" s="238">
        <f>S474*H474</f>
        <v>0</v>
      </c>
      <c r="U474" s="39"/>
      <c r="V474" s="39"/>
      <c r="W474" s="39"/>
      <c r="X474" s="39"/>
      <c r="Y474" s="39"/>
      <c r="Z474" s="39"/>
      <c r="AA474" s="39"/>
      <c r="AB474" s="39"/>
      <c r="AC474" s="39"/>
      <c r="AD474" s="39"/>
      <c r="AE474" s="39"/>
      <c r="AR474" s="239" t="s">
        <v>271</v>
      </c>
      <c r="AT474" s="239" t="s">
        <v>266</v>
      </c>
      <c r="AU474" s="239" t="s">
        <v>85</v>
      </c>
      <c r="AY474" s="18" t="s">
        <v>264</v>
      </c>
      <c r="BE474" s="240">
        <f>IF(N474="základní",J474,0)</f>
        <v>0</v>
      </c>
      <c r="BF474" s="240">
        <f>IF(N474="snížená",J474,0)</f>
        <v>0</v>
      </c>
      <c r="BG474" s="240">
        <f>IF(N474="zákl. přenesená",J474,0)</f>
        <v>0</v>
      </c>
      <c r="BH474" s="240">
        <f>IF(N474="sníž. přenesená",J474,0)</f>
        <v>0</v>
      </c>
      <c r="BI474" s="240">
        <f>IF(N474="nulová",J474,0)</f>
        <v>0</v>
      </c>
      <c r="BJ474" s="18" t="s">
        <v>85</v>
      </c>
      <c r="BK474" s="240">
        <f>ROUND(I474*H474,2)</f>
        <v>0</v>
      </c>
      <c r="BL474" s="18" t="s">
        <v>271</v>
      </c>
      <c r="BM474" s="239" t="s">
        <v>2594</v>
      </c>
    </row>
    <row r="475" s="12" customFormat="1" ht="25.92" customHeight="1">
      <c r="A475" s="12"/>
      <c r="B475" s="212"/>
      <c r="C475" s="213"/>
      <c r="D475" s="214" t="s">
        <v>75</v>
      </c>
      <c r="E475" s="215" t="s">
        <v>792</v>
      </c>
      <c r="F475" s="215" t="s">
        <v>793</v>
      </c>
      <c r="G475" s="213"/>
      <c r="H475" s="213"/>
      <c r="I475" s="216"/>
      <c r="J475" s="217">
        <f>BK475</f>
        <v>0</v>
      </c>
      <c r="K475" s="213"/>
      <c r="L475" s="218"/>
      <c r="M475" s="219"/>
      <c r="N475" s="220"/>
      <c r="O475" s="220"/>
      <c r="P475" s="221">
        <f>P476+P507+P534+P590+P599+P622+P636+P668+P696+P743+P767+P780+P786</f>
        <v>0</v>
      </c>
      <c r="Q475" s="220"/>
      <c r="R475" s="221">
        <f>R476+R507+R534+R590+R599+R622+R636+R668+R696+R743+R767+R780+R786</f>
        <v>34.235353529999998</v>
      </c>
      <c r="S475" s="220"/>
      <c r="T475" s="222">
        <f>T476+T507+T534+T590+T599+T622+T636+T668+T696+T743+T767+T780+T786</f>
        <v>0</v>
      </c>
      <c r="U475" s="12"/>
      <c r="V475" s="12"/>
      <c r="W475" s="12"/>
      <c r="X475" s="12"/>
      <c r="Y475" s="12"/>
      <c r="Z475" s="12"/>
      <c r="AA475" s="12"/>
      <c r="AB475" s="12"/>
      <c r="AC475" s="12"/>
      <c r="AD475" s="12"/>
      <c r="AE475" s="12"/>
      <c r="AR475" s="223" t="s">
        <v>85</v>
      </c>
      <c r="AT475" s="224" t="s">
        <v>75</v>
      </c>
      <c r="AU475" s="224" t="s">
        <v>76</v>
      </c>
      <c r="AY475" s="223" t="s">
        <v>264</v>
      </c>
      <c r="BK475" s="225">
        <f>BK476+BK507+BK534+BK590+BK599+BK622+BK636+BK668+BK696+BK743+BK767+BK780+BK786</f>
        <v>0</v>
      </c>
    </row>
    <row r="476" s="12" customFormat="1" ht="22.8" customHeight="1">
      <c r="A476" s="12"/>
      <c r="B476" s="212"/>
      <c r="C476" s="213"/>
      <c r="D476" s="214" t="s">
        <v>75</v>
      </c>
      <c r="E476" s="226" t="s">
        <v>794</v>
      </c>
      <c r="F476" s="226" t="s">
        <v>795</v>
      </c>
      <c r="G476" s="213"/>
      <c r="H476" s="213"/>
      <c r="I476" s="216"/>
      <c r="J476" s="227">
        <f>BK476</f>
        <v>0</v>
      </c>
      <c r="K476" s="213"/>
      <c r="L476" s="218"/>
      <c r="M476" s="219"/>
      <c r="N476" s="220"/>
      <c r="O476" s="220"/>
      <c r="P476" s="221">
        <f>SUM(P477:P506)</f>
        <v>0</v>
      </c>
      <c r="Q476" s="220"/>
      <c r="R476" s="221">
        <f>SUM(R477:R506)</f>
        <v>2.4487651000000001</v>
      </c>
      <c r="S476" s="220"/>
      <c r="T476" s="222">
        <f>SUM(T477:T506)</f>
        <v>0</v>
      </c>
      <c r="U476" s="12"/>
      <c r="V476" s="12"/>
      <c r="W476" s="12"/>
      <c r="X476" s="12"/>
      <c r="Y476" s="12"/>
      <c r="Z476" s="12"/>
      <c r="AA476" s="12"/>
      <c r="AB476" s="12"/>
      <c r="AC476" s="12"/>
      <c r="AD476" s="12"/>
      <c r="AE476" s="12"/>
      <c r="AR476" s="223" t="s">
        <v>85</v>
      </c>
      <c r="AT476" s="224" t="s">
        <v>75</v>
      </c>
      <c r="AU476" s="224" t="s">
        <v>83</v>
      </c>
      <c r="AY476" s="223" t="s">
        <v>264</v>
      </c>
      <c r="BK476" s="225">
        <f>SUM(BK477:BK506)</f>
        <v>0</v>
      </c>
    </row>
    <row r="477" s="2" customFormat="1" ht="16.5" customHeight="1">
      <c r="A477" s="39"/>
      <c r="B477" s="40"/>
      <c r="C477" s="228" t="s">
        <v>854</v>
      </c>
      <c r="D477" s="228" t="s">
        <v>266</v>
      </c>
      <c r="E477" s="229" t="s">
        <v>797</v>
      </c>
      <c r="F477" s="230" t="s">
        <v>798</v>
      </c>
      <c r="G477" s="231" t="s">
        <v>318</v>
      </c>
      <c r="H477" s="232">
        <v>46.409999999999997</v>
      </c>
      <c r="I477" s="233"/>
      <c r="J477" s="234">
        <f>ROUND(I477*H477,2)</f>
        <v>0</v>
      </c>
      <c r="K477" s="230" t="s">
        <v>270</v>
      </c>
      <c r="L477" s="45"/>
      <c r="M477" s="235" t="s">
        <v>1</v>
      </c>
      <c r="N477" s="236" t="s">
        <v>42</v>
      </c>
      <c r="O477" s="92"/>
      <c r="P477" s="237">
        <f>O477*H477</f>
        <v>0</v>
      </c>
      <c r="Q477" s="237">
        <v>0.00064000000000000005</v>
      </c>
      <c r="R477" s="237">
        <f>Q477*H477</f>
        <v>0.0297024</v>
      </c>
      <c r="S477" s="237">
        <v>0</v>
      </c>
      <c r="T477" s="238">
        <f>S477*H477</f>
        <v>0</v>
      </c>
      <c r="U477" s="39"/>
      <c r="V477" s="39"/>
      <c r="W477" s="39"/>
      <c r="X477" s="39"/>
      <c r="Y477" s="39"/>
      <c r="Z477" s="39"/>
      <c r="AA477" s="39"/>
      <c r="AB477" s="39"/>
      <c r="AC477" s="39"/>
      <c r="AD477" s="39"/>
      <c r="AE477" s="39"/>
      <c r="AR477" s="239" t="s">
        <v>351</v>
      </c>
      <c r="AT477" s="239" t="s">
        <v>266</v>
      </c>
      <c r="AU477" s="239" t="s">
        <v>85</v>
      </c>
      <c r="AY477" s="18" t="s">
        <v>264</v>
      </c>
      <c r="BE477" s="240">
        <f>IF(N477="základní",J477,0)</f>
        <v>0</v>
      </c>
      <c r="BF477" s="240">
        <f>IF(N477="snížená",J477,0)</f>
        <v>0</v>
      </c>
      <c r="BG477" s="240">
        <f>IF(N477="zákl. přenesená",J477,0)</f>
        <v>0</v>
      </c>
      <c r="BH477" s="240">
        <f>IF(N477="sníž. přenesená",J477,0)</f>
        <v>0</v>
      </c>
      <c r="BI477" s="240">
        <f>IF(N477="nulová",J477,0)</f>
        <v>0</v>
      </c>
      <c r="BJ477" s="18" t="s">
        <v>85</v>
      </c>
      <c r="BK477" s="240">
        <f>ROUND(I477*H477,2)</f>
        <v>0</v>
      </c>
      <c r="BL477" s="18" t="s">
        <v>351</v>
      </c>
      <c r="BM477" s="239" t="s">
        <v>799</v>
      </c>
    </row>
    <row r="478" s="13" customFormat="1">
      <c r="A478" s="13"/>
      <c r="B478" s="241"/>
      <c r="C478" s="242"/>
      <c r="D478" s="243" t="s">
        <v>273</v>
      </c>
      <c r="E478" s="244" t="s">
        <v>1</v>
      </c>
      <c r="F478" s="245" t="s">
        <v>2595</v>
      </c>
      <c r="G478" s="242"/>
      <c r="H478" s="246">
        <v>46.409999999999997</v>
      </c>
      <c r="I478" s="247"/>
      <c r="J478" s="242"/>
      <c r="K478" s="242"/>
      <c r="L478" s="248"/>
      <c r="M478" s="249"/>
      <c r="N478" s="250"/>
      <c r="O478" s="250"/>
      <c r="P478" s="250"/>
      <c r="Q478" s="250"/>
      <c r="R478" s="250"/>
      <c r="S478" s="250"/>
      <c r="T478" s="251"/>
      <c r="U478" s="13"/>
      <c r="V478" s="13"/>
      <c r="W478" s="13"/>
      <c r="X478" s="13"/>
      <c r="Y478" s="13"/>
      <c r="Z478" s="13"/>
      <c r="AA478" s="13"/>
      <c r="AB478" s="13"/>
      <c r="AC478" s="13"/>
      <c r="AD478" s="13"/>
      <c r="AE478" s="13"/>
      <c r="AT478" s="252" t="s">
        <v>273</v>
      </c>
      <c r="AU478" s="252" t="s">
        <v>85</v>
      </c>
      <c r="AV478" s="13" t="s">
        <v>85</v>
      </c>
      <c r="AW478" s="13" t="s">
        <v>32</v>
      </c>
      <c r="AX478" s="13" t="s">
        <v>76</v>
      </c>
      <c r="AY478" s="252" t="s">
        <v>264</v>
      </c>
    </row>
    <row r="479" s="14" customFormat="1">
      <c r="A479" s="14"/>
      <c r="B479" s="253"/>
      <c r="C479" s="254"/>
      <c r="D479" s="243" t="s">
        <v>273</v>
      </c>
      <c r="E479" s="255" t="s">
        <v>1</v>
      </c>
      <c r="F479" s="256" t="s">
        <v>275</v>
      </c>
      <c r="G479" s="254"/>
      <c r="H479" s="257">
        <v>46.409999999999997</v>
      </c>
      <c r="I479" s="258"/>
      <c r="J479" s="254"/>
      <c r="K479" s="254"/>
      <c r="L479" s="259"/>
      <c r="M479" s="260"/>
      <c r="N479" s="261"/>
      <c r="O479" s="261"/>
      <c r="P479" s="261"/>
      <c r="Q479" s="261"/>
      <c r="R479" s="261"/>
      <c r="S479" s="261"/>
      <c r="T479" s="262"/>
      <c r="U479" s="14"/>
      <c r="V479" s="14"/>
      <c r="W479" s="14"/>
      <c r="X479" s="14"/>
      <c r="Y479" s="14"/>
      <c r="Z479" s="14"/>
      <c r="AA479" s="14"/>
      <c r="AB479" s="14"/>
      <c r="AC479" s="14"/>
      <c r="AD479" s="14"/>
      <c r="AE479" s="14"/>
      <c r="AT479" s="263" t="s">
        <v>273</v>
      </c>
      <c r="AU479" s="263" t="s">
        <v>85</v>
      </c>
      <c r="AV479" s="14" t="s">
        <v>271</v>
      </c>
      <c r="AW479" s="14" t="s">
        <v>32</v>
      </c>
      <c r="AX479" s="14" t="s">
        <v>83</v>
      </c>
      <c r="AY479" s="263" t="s">
        <v>264</v>
      </c>
    </row>
    <row r="480" s="2" customFormat="1" ht="16.5" customHeight="1">
      <c r="A480" s="39"/>
      <c r="B480" s="40"/>
      <c r="C480" s="228" t="s">
        <v>859</v>
      </c>
      <c r="D480" s="228" t="s">
        <v>266</v>
      </c>
      <c r="E480" s="229" t="s">
        <v>802</v>
      </c>
      <c r="F480" s="230" t="s">
        <v>803</v>
      </c>
      <c r="G480" s="231" t="s">
        <v>453</v>
      </c>
      <c r="H480" s="232">
        <v>54.600000000000001</v>
      </c>
      <c r="I480" s="233"/>
      <c r="J480" s="234">
        <f>ROUND(I480*H480,2)</f>
        <v>0</v>
      </c>
      <c r="K480" s="230" t="s">
        <v>270</v>
      </c>
      <c r="L480" s="45"/>
      <c r="M480" s="235" t="s">
        <v>1</v>
      </c>
      <c r="N480" s="236" t="s">
        <v>42</v>
      </c>
      <c r="O480" s="92"/>
      <c r="P480" s="237">
        <f>O480*H480</f>
        <v>0</v>
      </c>
      <c r="Q480" s="237">
        <v>0.00016000000000000001</v>
      </c>
      <c r="R480" s="237">
        <f>Q480*H480</f>
        <v>0.0087360000000000007</v>
      </c>
      <c r="S480" s="237">
        <v>0</v>
      </c>
      <c r="T480" s="238">
        <f>S480*H480</f>
        <v>0</v>
      </c>
      <c r="U480" s="39"/>
      <c r="V480" s="39"/>
      <c r="W480" s="39"/>
      <c r="X480" s="39"/>
      <c r="Y480" s="39"/>
      <c r="Z480" s="39"/>
      <c r="AA480" s="39"/>
      <c r="AB480" s="39"/>
      <c r="AC480" s="39"/>
      <c r="AD480" s="39"/>
      <c r="AE480" s="39"/>
      <c r="AR480" s="239" t="s">
        <v>351</v>
      </c>
      <c r="AT480" s="239" t="s">
        <v>266</v>
      </c>
      <c r="AU480" s="239" t="s">
        <v>85</v>
      </c>
      <c r="AY480" s="18" t="s">
        <v>264</v>
      </c>
      <c r="BE480" s="240">
        <f>IF(N480="základní",J480,0)</f>
        <v>0</v>
      </c>
      <c r="BF480" s="240">
        <f>IF(N480="snížená",J480,0)</f>
        <v>0</v>
      </c>
      <c r="BG480" s="240">
        <f>IF(N480="zákl. přenesená",J480,0)</f>
        <v>0</v>
      </c>
      <c r="BH480" s="240">
        <f>IF(N480="sníž. přenesená",J480,0)</f>
        <v>0</v>
      </c>
      <c r="BI480" s="240">
        <f>IF(N480="nulová",J480,0)</f>
        <v>0</v>
      </c>
      <c r="BJ480" s="18" t="s">
        <v>85</v>
      </c>
      <c r="BK480" s="240">
        <f>ROUND(I480*H480,2)</f>
        <v>0</v>
      </c>
      <c r="BL480" s="18" t="s">
        <v>351</v>
      </c>
      <c r="BM480" s="239" t="s">
        <v>804</v>
      </c>
    </row>
    <row r="481" s="2" customFormat="1" ht="16.5" customHeight="1">
      <c r="A481" s="39"/>
      <c r="B481" s="40"/>
      <c r="C481" s="228" t="s">
        <v>862</v>
      </c>
      <c r="D481" s="228" t="s">
        <v>266</v>
      </c>
      <c r="E481" s="229" t="s">
        <v>806</v>
      </c>
      <c r="F481" s="230" t="s">
        <v>807</v>
      </c>
      <c r="G481" s="231" t="s">
        <v>318</v>
      </c>
      <c r="H481" s="232">
        <v>266.91000000000003</v>
      </c>
      <c r="I481" s="233"/>
      <c r="J481" s="234">
        <f>ROUND(I481*H481,2)</f>
        <v>0</v>
      </c>
      <c r="K481" s="230" t="s">
        <v>270</v>
      </c>
      <c r="L481" s="45"/>
      <c r="M481" s="235" t="s">
        <v>1</v>
      </c>
      <c r="N481" s="236" t="s">
        <v>42</v>
      </c>
      <c r="O481" s="92"/>
      <c r="P481" s="237">
        <f>O481*H481</f>
        <v>0</v>
      </c>
      <c r="Q481" s="237">
        <v>0</v>
      </c>
      <c r="R481" s="237">
        <f>Q481*H481</f>
        <v>0</v>
      </c>
      <c r="S481" s="237">
        <v>0</v>
      </c>
      <c r="T481" s="238">
        <f>S481*H481</f>
        <v>0</v>
      </c>
      <c r="U481" s="39"/>
      <c r="V481" s="39"/>
      <c r="W481" s="39"/>
      <c r="X481" s="39"/>
      <c r="Y481" s="39"/>
      <c r="Z481" s="39"/>
      <c r="AA481" s="39"/>
      <c r="AB481" s="39"/>
      <c r="AC481" s="39"/>
      <c r="AD481" s="39"/>
      <c r="AE481" s="39"/>
      <c r="AR481" s="239" t="s">
        <v>351</v>
      </c>
      <c r="AT481" s="239" t="s">
        <v>266</v>
      </c>
      <c r="AU481" s="239" t="s">
        <v>85</v>
      </c>
      <c r="AY481" s="18" t="s">
        <v>264</v>
      </c>
      <c r="BE481" s="240">
        <f>IF(N481="základní",J481,0)</f>
        <v>0</v>
      </c>
      <c r="BF481" s="240">
        <f>IF(N481="snížená",J481,0)</f>
        <v>0</v>
      </c>
      <c r="BG481" s="240">
        <f>IF(N481="zákl. přenesená",J481,0)</f>
        <v>0</v>
      </c>
      <c r="BH481" s="240">
        <f>IF(N481="sníž. přenesená",J481,0)</f>
        <v>0</v>
      </c>
      <c r="BI481" s="240">
        <f>IF(N481="nulová",J481,0)</f>
        <v>0</v>
      </c>
      <c r="BJ481" s="18" t="s">
        <v>85</v>
      </c>
      <c r="BK481" s="240">
        <f>ROUND(I481*H481,2)</f>
        <v>0</v>
      </c>
      <c r="BL481" s="18" t="s">
        <v>351</v>
      </c>
      <c r="BM481" s="239" t="s">
        <v>808</v>
      </c>
    </row>
    <row r="482" s="13" customFormat="1">
      <c r="A482" s="13"/>
      <c r="B482" s="241"/>
      <c r="C482" s="242"/>
      <c r="D482" s="243" t="s">
        <v>273</v>
      </c>
      <c r="E482" s="244" t="s">
        <v>1</v>
      </c>
      <c r="F482" s="245" t="s">
        <v>2596</v>
      </c>
      <c r="G482" s="242"/>
      <c r="H482" s="246">
        <v>266.91000000000003</v>
      </c>
      <c r="I482" s="247"/>
      <c r="J482" s="242"/>
      <c r="K482" s="242"/>
      <c r="L482" s="248"/>
      <c r="M482" s="249"/>
      <c r="N482" s="250"/>
      <c r="O482" s="250"/>
      <c r="P482" s="250"/>
      <c r="Q482" s="250"/>
      <c r="R482" s="250"/>
      <c r="S482" s="250"/>
      <c r="T482" s="251"/>
      <c r="U482" s="13"/>
      <c r="V482" s="13"/>
      <c r="W482" s="13"/>
      <c r="X482" s="13"/>
      <c r="Y482" s="13"/>
      <c r="Z482" s="13"/>
      <c r="AA482" s="13"/>
      <c r="AB482" s="13"/>
      <c r="AC482" s="13"/>
      <c r="AD482" s="13"/>
      <c r="AE482" s="13"/>
      <c r="AT482" s="252" t="s">
        <v>273</v>
      </c>
      <c r="AU482" s="252" t="s">
        <v>85</v>
      </c>
      <c r="AV482" s="13" t="s">
        <v>85</v>
      </c>
      <c r="AW482" s="13" t="s">
        <v>32</v>
      </c>
      <c r="AX482" s="13" t="s">
        <v>76</v>
      </c>
      <c r="AY482" s="252" t="s">
        <v>264</v>
      </c>
    </row>
    <row r="483" s="14" customFormat="1">
      <c r="A483" s="14"/>
      <c r="B483" s="253"/>
      <c r="C483" s="254"/>
      <c r="D483" s="243" t="s">
        <v>273</v>
      </c>
      <c r="E483" s="255" t="s">
        <v>1</v>
      </c>
      <c r="F483" s="256" t="s">
        <v>275</v>
      </c>
      <c r="G483" s="254"/>
      <c r="H483" s="257">
        <v>266.91000000000003</v>
      </c>
      <c r="I483" s="258"/>
      <c r="J483" s="254"/>
      <c r="K483" s="254"/>
      <c r="L483" s="259"/>
      <c r="M483" s="260"/>
      <c r="N483" s="261"/>
      <c r="O483" s="261"/>
      <c r="P483" s="261"/>
      <c r="Q483" s="261"/>
      <c r="R483" s="261"/>
      <c r="S483" s="261"/>
      <c r="T483" s="262"/>
      <c r="U483" s="14"/>
      <c r="V483" s="14"/>
      <c r="W483" s="14"/>
      <c r="X483" s="14"/>
      <c r="Y483" s="14"/>
      <c r="Z483" s="14"/>
      <c r="AA483" s="14"/>
      <c r="AB483" s="14"/>
      <c r="AC483" s="14"/>
      <c r="AD483" s="14"/>
      <c r="AE483" s="14"/>
      <c r="AT483" s="263" t="s">
        <v>273</v>
      </c>
      <c r="AU483" s="263" t="s">
        <v>85</v>
      </c>
      <c r="AV483" s="14" t="s">
        <v>271</v>
      </c>
      <c r="AW483" s="14" t="s">
        <v>32</v>
      </c>
      <c r="AX483" s="14" t="s">
        <v>83</v>
      </c>
      <c r="AY483" s="263" t="s">
        <v>264</v>
      </c>
    </row>
    <row r="484" s="2" customFormat="1" ht="16.5" customHeight="1">
      <c r="A484" s="39"/>
      <c r="B484" s="40"/>
      <c r="C484" s="274" t="s">
        <v>866</v>
      </c>
      <c r="D484" s="274" t="s">
        <v>310</v>
      </c>
      <c r="E484" s="275" t="s">
        <v>811</v>
      </c>
      <c r="F484" s="276" t="s">
        <v>812</v>
      </c>
      <c r="G484" s="277" t="s">
        <v>354</v>
      </c>
      <c r="H484" s="278">
        <v>0.087999999999999995</v>
      </c>
      <c r="I484" s="279"/>
      <c r="J484" s="280">
        <f>ROUND(I484*H484,2)</f>
        <v>0</v>
      </c>
      <c r="K484" s="276" t="s">
        <v>270</v>
      </c>
      <c r="L484" s="281"/>
      <c r="M484" s="282" t="s">
        <v>1</v>
      </c>
      <c r="N484" s="283" t="s">
        <v>42</v>
      </c>
      <c r="O484" s="92"/>
      <c r="P484" s="237">
        <f>O484*H484</f>
        <v>0</v>
      </c>
      <c r="Q484" s="237">
        <v>1</v>
      </c>
      <c r="R484" s="237">
        <f>Q484*H484</f>
        <v>0.087999999999999995</v>
      </c>
      <c r="S484" s="237">
        <v>0</v>
      </c>
      <c r="T484" s="238">
        <f>S484*H484</f>
        <v>0</v>
      </c>
      <c r="U484" s="39"/>
      <c r="V484" s="39"/>
      <c r="W484" s="39"/>
      <c r="X484" s="39"/>
      <c r="Y484" s="39"/>
      <c r="Z484" s="39"/>
      <c r="AA484" s="39"/>
      <c r="AB484" s="39"/>
      <c r="AC484" s="39"/>
      <c r="AD484" s="39"/>
      <c r="AE484" s="39"/>
      <c r="AR484" s="239" t="s">
        <v>434</v>
      </c>
      <c r="AT484" s="239" t="s">
        <v>310</v>
      </c>
      <c r="AU484" s="239" t="s">
        <v>85</v>
      </c>
      <c r="AY484" s="18" t="s">
        <v>264</v>
      </c>
      <c r="BE484" s="240">
        <f>IF(N484="základní",J484,0)</f>
        <v>0</v>
      </c>
      <c r="BF484" s="240">
        <f>IF(N484="snížená",J484,0)</f>
        <v>0</v>
      </c>
      <c r="BG484" s="240">
        <f>IF(N484="zákl. přenesená",J484,0)</f>
        <v>0</v>
      </c>
      <c r="BH484" s="240">
        <f>IF(N484="sníž. přenesená",J484,0)</f>
        <v>0</v>
      </c>
      <c r="BI484" s="240">
        <f>IF(N484="nulová",J484,0)</f>
        <v>0</v>
      </c>
      <c r="BJ484" s="18" t="s">
        <v>85</v>
      </c>
      <c r="BK484" s="240">
        <f>ROUND(I484*H484,2)</f>
        <v>0</v>
      </c>
      <c r="BL484" s="18" t="s">
        <v>351</v>
      </c>
      <c r="BM484" s="239" t="s">
        <v>813</v>
      </c>
    </row>
    <row r="485" s="13" customFormat="1">
      <c r="A485" s="13"/>
      <c r="B485" s="241"/>
      <c r="C485" s="242"/>
      <c r="D485" s="243" t="s">
        <v>273</v>
      </c>
      <c r="E485" s="242"/>
      <c r="F485" s="245" t="s">
        <v>2597</v>
      </c>
      <c r="G485" s="242"/>
      <c r="H485" s="246">
        <v>0.087999999999999995</v>
      </c>
      <c r="I485" s="247"/>
      <c r="J485" s="242"/>
      <c r="K485" s="242"/>
      <c r="L485" s="248"/>
      <c r="M485" s="249"/>
      <c r="N485" s="250"/>
      <c r="O485" s="250"/>
      <c r="P485" s="250"/>
      <c r="Q485" s="250"/>
      <c r="R485" s="250"/>
      <c r="S485" s="250"/>
      <c r="T485" s="251"/>
      <c r="U485" s="13"/>
      <c r="V485" s="13"/>
      <c r="W485" s="13"/>
      <c r="X485" s="13"/>
      <c r="Y485" s="13"/>
      <c r="Z485" s="13"/>
      <c r="AA485" s="13"/>
      <c r="AB485" s="13"/>
      <c r="AC485" s="13"/>
      <c r="AD485" s="13"/>
      <c r="AE485" s="13"/>
      <c r="AT485" s="252" t="s">
        <v>273</v>
      </c>
      <c r="AU485" s="252" t="s">
        <v>85</v>
      </c>
      <c r="AV485" s="13" t="s">
        <v>85</v>
      </c>
      <c r="AW485" s="13" t="s">
        <v>4</v>
      </c>
      <c r="AX485" s="13" t="s">
        <v>83</v>
      </c>
      <c r="AY485" s="252" t="s">
        <v>264</v>
      </c>
    </row>
    <row r="486" s="2" customFormat="1" ht="16.5" customHeight="1">
      <c r="A486" s="39"/>
      <c r="B486" s="40"/>
      <c r="C486" s="228" t="s">
        <v>870</v>
      </c>
      <c r="D486" s="228" t="s">
        <v>266</v>
      </c>
      <c r="E486" s="229" t="s">
        <v>816</v>
      </c>
      <c r="F486" s="230" t="s">
        <v>817</v>
      </c>
      <c r="G486" s="231" t="s">
        <v>318</v>
      </c>
      <c r="H486" s="232">
        <v>70.980000000000004</v>
      </c>
      <c r="I486" s="233"/>
      <c r="J486" s="234">
        <f>ROUND(I486*H486,2)</f>
        <v>0</v>
      </c>
      <c r="K486" s="230" t="s">
        <v>270</v>
      </c>
      <c r="L486" s="45"/>
      <c r="M486" s="235" t="s">
        <v>1</v>
      </c>
      <c r="N486" s="236" t="s">
        <v>42</v>
      </c>
      <c r="O486" s="92"/>
      <c r="P486" s="237">
        <f>O486*H486</f>
        <v>0</v>
      </c>
      <c r="Q486" s="237">
        <v>0</v>
      </c>
      <c r="R486" s="237">
        <f>Q486*H486</f>
        <v>0</v>
      </c>
      <c r="S486" s="237">
        <v>0</v>
      </c>
      <c r="T486" s="238">
        <f>S486*H486</f>
        <v>0</v>
      </c>
      <c r="U486" s="39"/>
      <c r="V486" s="39"/>
      <c r="W486" s="39"/>
      <c r="X486" s="39"/>
      <c r="Y486" s="39"/>
      <c r="Z486" s="39"/>
      <c r="AA486" s="39"/>
      <c r="AB486" s="39"/>
      <c r="AC486" s="39"/>
      <c r="AD486" s="39"/>
      <c r="AE486" s="39"/>
      <c r="AR486" s="239" t="s">
        <v>351</v>
      </c>
      <c r="AT486" s="239" t="s">
        <v>266</v>
      </c>
      <c r="AU486" s="239" t="s">
        <v>85</v>
      </c>
      <c r="AY486" s="18" t="s">
        <v>264</v>
      </c>
      <c r="BE486" s="240">
        <f>IF(N486="základní",J486,0)</f>
        <v>0</v>
      </c>
      <c r="BF486" s="240">
        <f>IF(N486="snížená",J486,0)</f>
        <v>0</v>
      </c>
      <c r="BG486" s="240">
        <f>IF(N486="zákl. přenesená",J486,0)</f>
        <v>0</v>
      </c>
      <c r="BH486" s="240">
        <f>IF(N486="sníž. přenesená",J486,0)</f>
        <v>0</v>
      </c>
      <c r="BI486" s="240">
        <f>IF(N486="nulová",J486,0)</f>
        <v>0</v>
      </c>
      <c r="BJ486" s="18" t="s">
        <v>85</v>
      </c>
      <c r="BK486" s="240">
        <f>ROUND(I486*H486,2)</f>
        <v>0</v>
      </c>
      <c r="BL486" s="18" t="s">
        <v>351</v>
      </c>
      <c r="BM486" s="239" t="s">
        <v>818</v>
      </c>
    </row>
    <row r="487" s="13" customFormat="1">
      <c r="A487" s="13"/>
      <c r="B487" s="241"/>
      <c r="C487" s="242"/>
      <c r="D487" s="243" t="s">
        <v>273</v>
      </c>
      <c r="E487" s="244" t="s">
        <v>1</v>
      </c>
      <c r="F487" s="245" t="s">
        <v>2598</v>
      </c>
      <c r="G487" s="242"/>
      <c r="H487" s="246">
        <v>70.980000000000004</v>
      </c>
      <c r="I487" s="247"/>
      <c r="J487" s="242"/>
      <c r="K487" s="242"/>
      <c r="L487" s="248"/>
      <c r="M487" s="249"/>
      <c r="N487" s="250"/>
      <c r="O487" s="250"/>
      <c r="P487" s="250"/>
      <c r="Q487" s="250"/>
      <c r="R487" s="250"/>
      <c r="S487" s="250"/>
      <c r="T487" s="251"/>
      <c r="U487" s="13"/>
      <c r="V487" s="13"/>
      <c r="W487" s="13"/>
      <c r="X487" s="13"/>
      <c r="Y487" s="13"/>
      <c r="Z487" s="13"/>
      <c r="AA487" s="13"/>
      <c r="AB487" s="13"/>
      <c r="AC487" s="13"/>
      <c r="AD487" s="13"/>
      <c r="AE487" s="13"/>
      <c r="AT487" s="252" t="s">
        <v>273</v>
      </c>
      <c r="AU487" s="252" t="s">
        <v>85</v>
      </c>
      <c r="AV487" s="13" t="s">
        <v>85</v>
      </c>
      <c r="AW487" s="13" t="s">
        <v>32</v>
      </c>
      <c r="AX487" s="13" t="s">
        <v>76</v>
      </c>
      <c r="AY487" s="252" t="s">
        <v>264</v>
      </c>
    </row>
    <row r="488" s="14" customFormat="1">
      <c r="A488" s="14"/>
      <c r="B488" s="253"/>
      <c r="C488" s="254"/>
      <c r="D488" s="243" t="s">
        <v>273</v>
      </c>
      <c r="E488" s="255" t="s">
        <v>1</v>
      </c>
      <c r="F488" s="256" t="s">
        <v>275</v>
      </c>
      <c r="G488" s="254"/>
      <c r="H488" s="257">
        <v>70.980000000000004</v>
      </c>
      <c r="I488" s="258"/>
      <c r="J488" s="254"/>
      <c r="K488" s="254"/>
      <c r="L488" s="259"/>
      <c r="M488" s="260"/>
      <c r="N488" s="261"/>
      <c r="O488" s="261"/>
      <c r="P488" s="261"/>
      <c r="Q488" s="261"/>
      <c r="R488" s="261"/>
      <c r="S488" s="261"/>
      <c r="T488" s="262"/>
      <c r="U488" s="14"/>
      <c r="V488" s="14"/>
      <c r="W488" s="14"/>
      <c r="X488" s="14"/>
      <c r="Y488" s="14"/>
      <c r="Z488" s="14"/>
      <c r="AA488" s="14"/>
      <c r="AB488" s="14"/>
      <c r="AC488" s="14"/>
      <c r="AD488" s="14"/>
      <c r="AE488" s="14"/>
      <c r="AT488" s="263" t="s">
        <v>273</v>
      </c>
      <c r="AU488" s="263" t="s">
        <v>85</v>
      </c>
      <c r="AV488" s="14" t="s">
        <v>271</v>
      </c>
      <c r="AW488" s="14" t="s">
        <v>32</v>
      </c>
      <c r="AX488" s="14" t="s">
        <v>83</v>
      </c>
      <c r="AY488" s="263" t="s">
        <v>264</v>
      </c>
    </row>
    <row r="489" s="2" customFormat="1" ht="16.5" customHeight="1">
      <c r="A489" s="39"/>
      <c r="B489" s="40"/>
      <c r="C489" s="274" t="s">
        <v>876</v>
      </c>
      <c r="D489" s="274" t="s">
        <v>310</v>
      </c>
      <c r="E489" s="275" t="s">
        <v>811</v>
      </c>
      <c r="F489" s="276" t="s">
        <v>812</v>
      </c>
      <c r="G489" s="277" t="s">
        <v>354</v>
      </c>
      <c r="H489" s="278">
        <v>0.024</v>
      </c>
      <c r="I489" s="279"/>
      <c r="J489" s="280">
        <f>ROUND(I489*H489,2)</f>
        <v>0</v>
      </c>
      <c r="K489" s="276" t="s">
        <v>270</v>
      </c>
      <c r="L489" s="281"/>
      <c r="M489" s="282" t="s">
        <v>1</v>
      </c>
      <c r="N489" s="283" t="s">
        <v>42</v>
      </c>
      <c r="O489" s="92"/>
      <c r="P489" s="237">
        <f>O489*H489</f>
        <v>0</v>
      </c>
      <c r="Q489" s="237">
        <v>1</v>
      </c>
      <c r="R489" s="237">
        <f>Q489*H489</f>
        <v>0.024</v>
      </c>
      <c r="S489" s="237">
        <v>0</v>
      </c>
      <c r="T489" s="238">
        <f>S489*H489</f>
        <v>0</v>
      </c>
      <c r="U489" s="39"/>
      <c r="V489" s="39"/>
      <c r="W489" s="39"/>
      <c r="X489" s="39"/>
      <c r="Y489" s="39"/>
      <c r="Z489" s="39"/>
      <c r="AA489" s="39"/>
      <c r="AB489" s="39"/>
      <c r="AC489" s="39"/>
      <c r="AD489" s="39"/>
      <c r="AE489" s="39"/>
      <c r="AR489" s="239" t="s">
        <v>434</v>
      </c>
      <c r="AT489" s="239" t="s">
        <v>310</v>
      </c>
      <c r="AU489" s="239" t="s">
        <v>85</v>
      </c>
      <c r="AY489" s="18" t="s">
        <v>264</v>
      </c>
      <c r="BE489" s="240">
        <f>IF(N489="základní",J489,0)</f>
        <v>0</v>
      </c>
      <c r="BF489" s="240">
        <f>IF(N489="snížená",J489,0)</f>
        <v>0</v>
      </c>
      <c r="BG489" s="240">
        <f>IF(N489="zákl. přenesená",J489,0)</f>
        <v>0</v>
      </c>
      <c r="BH489" s="240">
        <f>IF(N489="sníž. přenesená",J489,0)</f>
        <v>0</v>
      </c>
      <c r="BI489" s="240">
        <f>IF(N489="nulová",J489,0)</f>
        <v>0</v>
      </c>
      <c r="BJ489" s="18" t="s">
        <v>85</v>
      </c>
      <c r="BK489" s="240">
        <f>ROUND(I489*H489,2)</f>
        <v>0</v>
      </c>
      <c r="BL489" s="18" t="s">
        <v>351</v>
      </c>
      <c r="BM489" s="239" t="s">
        <v>821</v>
      </c>
    </row>
    <row r="490" s="13" customFormat="1">
      <c r="A490" s="13"/>
      <c r="B490" s="241"/>
      <c r="C490" s="242"/>
      <c r="D490" s="243" t="s">
        <v>273</v>
      </c>
      <c r="E490" s="242"/>
      <c r="F490" s="245" t="s">
        <v>2599</v>
      </c>
      <c r="G490" s="242"/>
      <c r="H490" s="246">
        <v>0.024</v>
      </c>
      <c r="I490" s="247"/>
      <c r="J490" s="242"/>
      <c r="K490" s="242"/>
      <c r="L490" s="248"/>
      <c r="M490" s="249"/>
      <c r="N490" s="250"/>
      <c r="O490" s="250"/>
      <c r="P490" s="250"/>
      <c r="Q490" s="250"/>
      <c r="R490" s="250"/>
      <c r="S490" s="250"/>
      <c r="T490" s="251"/>
      <c r="U490" s="13"/>
      <c r="V490" s="13"/>
      <c r="W490" s="13"/>
      <c r="X490" s="13"/>
      <c r="Y490" s="13"/>
      <c r="Z490" s="13"/>
      <c r="AA490" s="13"/>
      <c r="AB490" s="13"/>
      <c r="AC490" s="13"/>
      <c r="AD490" s="13"/>
      <c r="AE490" s="13"/>
      <c r="AT490" s="252" t="s">
        <v>273</v>
      </c>
      <c r="AU490" s="252" t="s">
        <v>85</v>
      </c>
      <c r="AV490" s="13" t="s">
        <v>85</v>
      </c>
      <c r="AW490" s="13" t="s">
        <v>4</v>
      </c>
      <c r="AX490" s="13" t="s">
        <v>83</v>
      </c>
      <c r="AY490" s="252" t="s">
        <v>264</v>
      </c>
    </row>
    <row r="491" s="2" customFormat="1" ht="16.5" customHeight="1">
      <c r="A491" s="39"/>
      <c r="B491" s="40"/>
      <c r="C491" s="228" t="s">
        <v>881</v>
      </c>
      <c r="D491" s="228" t="s">
        <v>266</v>
      </c>
      <c r="E491" s="229" t="s">
        <v>824</v>
      </c>
      <c r="F491" s="230" t="s">
        <v>825</v>
      </c>
      <c r="G491" s="231" t="s">
        <v>318</v>
      </c>
      <c r="H491" s="232">
        <v>266.91000000000003</v>
      </c>
      <c r="I491" s="233"/>
      <c r="J491" s="234">
        <f>ROUND(I491*H491,2)</f>
        <v>0</v>
      </c>
      <c r="K491" s="230" t="s">
        <v>270</v>
      </c>
      <c r="L491" s="45"/>
      <c r="M491" s="235" t="s">
        <v>1</v>
      </c>
      <c r="N491" s="236" t="s">
        <v>42</v>
      </c>
      <c r="O491" s="92"/>
      <c r="P491" s="237">
        <f>O491*H491</f>
        <v>0</v>
      </c>
      <c r="Q491" s="237">
        <v>0.00040000000000000002</v>
      </c>
      <c r="R491" s="237">
        <f>Q491*H491</f>
        <v>0.10676400000000001</v>
      </c>
      <c r="S491" s="237">
        <v>0</v>
      </c>
      <c r="T491" s="238">
        <f>S491*H491</f>
        <v>0</v>
      </c>
      <c r="U491" s="39"/>
      <c r="V491" s="39"/>
      <c r="W491" s="39"/>
      <c r="X491" s="39"/>
      <c r="Y491" s="39"/>
      <c r="Z491" s="39"/>
      <c r="AA491" s="39"/>
      <c r="AB491" s="39"/>
      <c r="AC491" s="39"/>
      <c r="AD491" s="39"/>
      <c r="AE491" s="39"/>
      <c r="AR491" s="239" t="s">
        <v>351</v>
      </c>
      <c r="AT491" s="239" t="s">
        <v>266</v>
      </c>
      <c r="AU491" s="239" t="s">
        <v>85</v>
      </c>
      <c r="AY491" s="18" t="s">
        <v>264</v>
      </c>
      <c r="BE491" s="240">
        <f>IF(N491="základní",J491,0)</f>
        <v>0</v>
      </c>
      <c r="BF491" s="240">
        <f>IF(N491="snížená",J491,0)</f>
        <v>0</v>
      </c>
      <c r="BG491" s="240">
        <f>IF(N491="zákl. přenesená",J491,0)</f>
        <v>0</v>
      </c>
      <c r="BH491" s="240">
        <f>IF(N491="sníž. přenesená",J491,0)</f>
        <v>0</v>
      </c>
      <c r="BI491" s="240">
        <f>IF(N491="nulová",J491,0)</f>
        <v>0</v>
      </c>
      <c r="BJ491" s="18" t="s">
        <v>85</v>
      </c>
      <c r="BK491" s="240">
        <f>ROUND(I491*H491,2)</f>
        <v>0</v>
      </c>
      <c r="BL491" s="18" t="s">
        <v>351</v>
      </c>
      <c r="BM491" s="239" t="s">
        <v>826</v>
      </c>
    </row>
    <row r="492" s="13" customFormat="1">
      <c r="A492" s="13"/>
      <c r="B492" s="241"/>
      <c r="C492" s="242"/>
      <c r="D492" s="243" t="s">
        <v>273</v>
      </c>
      <c r="E492" s="244" t="s">
        <v>1</v>
      </c>
      <c r="F492" s="245" t="s">
        <v>2596</v>
      </c>
      <c r="G492" s="242"/>
      <c r="H492" s="246">
        <v>266.91000000000003</v>
      </c>
      <c r="I492" s="247"/>
      <c r="J492" s="242"/>
      <c r="K492" s="242"/>
      <c r="L492" s="248"/>
      <c r="M492" s="249"/>
      <c r="N492" s="250"/>
      <c r="O492" s="250"/>
      <c r="P492" s="250"/>
      <c r="Q492" s="250"/>
      <c r="R492" s="250"/>
      <c r="S492" s="250"/>
      <c r="T492" s="251"/>
      <c r="U492" s="13"/>
      <c r="V492" s="13"/>
      <c r="W492" s="13"/>
      <c r="X492" s="13"/>
      <c r="Y492" s="13"/>
      <c r="Z492" s="13"/>
      <c r="AA492" s="13"/>
      <c r="AB492" s="13"/>
      <c r="AC492" s="13"/>
      <c r="AD492" s="13"/>
      <c r="AE492" s="13"/>
      <c r="AT492" s="252" t="s">
        <v>273</v>
      </c>
      <c r="AU492" s="252" t="s">
        <v>85</v>
      </c>
      <c r="AV492" s="13" t="s">
        <v>85</v>
      </c>
      <c r="AW492" s="13" t="s">
        <v>32</v>
      </c>
      <c r="AX492" s="13" t="s">
        <v>76</v>
      </c>
      <c r="AY492" s="252" t="s">
        <v>264</v>
      </c>
    </row>
    <row r="493" s="14" customFormat="1">
      <c r="A493" s="14"/>
      <c r="B493" s="253"/>
      <c r="C493" s="254"/>
      <c r="D493" s="243" t="s">
        <v>273</v>
      </c>
      <c r="E493" s="255" t="s">
        <v>1</v>
      </c>
      <c r="F493" s="256" t="s">
        <v>275</v>
      </c>
      <c r="G493" s="254"/>
      <c r="H493" s="257">
        <v>266.91000000000003</v>
      </c>
      <c r="I493" s="258"/>
      <c r="J493" s="254"/>
      <c r="K493" s="254"/>
      <c r="L493" s="259"/>
      <c r="M493" s="260"/>
      <c r="N493" s="261"/>
      <c r="O493" s="261"/>
      <c r="P493" s="261"/>
      <c r="Q493" s="261"/>
      <c r="R493" s="261"/>
      <c r="S493" s="261"/>
      <c r="T493" s="262"/>
      <c r="U493" s="14"/>
      <c r="V493" s="14"/>
      <c r="W493" s="14"/>
      <c r="X493" s="14"/>
      <c r="Y493" s="14"/>
      <c r="Z493" s="14"/>
      <c r="AA493" s="14"/>
      <c r="AB493" s="14"/>
      <c r="AC493" s="14"/>
      <c r="AD493" s="14"/>
      <c r="AE493" s="14"/>
      <c r="AT493" s="263" t="s">
        <v>273</v>
      </c>
      <c r="AU493" s="263" t="s">
        <v>85</v>
      </c>
      <c r="AV493" s="14" t="s">
        <v>271</v>
      </c>
      <c r="AW493" s="14" t="s">
        <v>32</v>
      </c>
      <c r="AX493" s="14" t="s">
        <v>83</v>
      </c>
      <c r="AY493" s="263" t="s">
        <v>264</v>
      </c>
    </row>
    <row r="494" s="2" customFormat="1" ht="24.15" customHeight="1">
      <c r="A494" s="39"/>
      <c r="B494" s="40"/>
      <c r="C494" s="274" t="s">
        <v>884</v>
      </c>
      <c r="D494" s="274" t="s">
        <v>310</v>
      </c>
      <c r="E494" s="275" t="s">
        <v>828</v>
      </c>
      <c r="F494" s="276" t="s">
        <v>829</v>
      </c>
      <c r="G494" s="277" t="s">
        <v>318</v>
      </c>
      <c r="H494" s="278">
        <v>311.084</v>
      </c>
      <c r="I494" s="279"/>
      <c r="J494" s="280">
        <f>ROUND(I494*H494,2)</f>
        <v>0</v>
      </c>
      <c r="K494" s="276" t="s">
        <v>298</v>
      </c>
      <c r="L494" s="281"/>
      <c r="M494" s="282" t="s">
        <v>1</v>
      </c>
      <c r="N494" s="283" t="s">
        <v>42</v>
      </c>
      <c r="O494" s="92"/>
      <c r="P494" s="237">
        <f>O494*H494</f>
        <v>0</v>
      </c>
      <c r="Q494" s="237">
        <v>0.0054000000000000003</v>
      </c>
      <c r="R494" s="237">
        <f>Q494*H494</f>
        <v>1.6798536000000002</v>
      </c>
      <c r="S494" s="237">
        <v>0</v>
      </c>
      <c r="T494" s="238">
        <f>S494*H494</f>
        <v>0</v>
      </c>
      <c r="U494" s="39"/>
      <c r="V494" s="39"/>
      <c r="W494" s="39"/>
      <c r="X494" s="39"/>
      <c r="Y494" s="39"/>
      <c r="Z494" s="39"/>
      <c r="AA494" s="39"/>
      <c r="AB494" s="39"/>
      <c r="AC494" s="39"/>
      <c r="AD494" s="39"/>
      <c r="AE494" s="39"/>
      <c r="AR494" s="239" t="s">
        <v>434</v>
      </c>
      <c r="AT494" s="239" t="s">
        <v>310</v>
      </c>
      <c r="AU494" s="239" t="s">
        <v>85</v>
      </c>
      <c r="AY494" s="18" t="s">
        <v>264</v>
      </c>
      <c r="BE494" s="240">
        <f>IF(N494="základní",J494,0)</f>
        <v>0</v>
      </c>
      <c r="BF494" s="240">
        <f>IF(N494="snížená",J494,0)</f>
        <v>0</v>
      </c>
      <c r="BG494" s="240">
        <f>IF(N494="zákl. přenesená",J494,0)</f>
        <v>0</v>
      </c>
      <c r="BH494" s="240">
        <f>IF(N494="sníž. přenesená",J494,0)</f>
        <v>0</v>
      </c>
      <c r="BI494" s="240">
        <f>IF(N494="nulová",J494,0)</f>
        <v>0</v>
      </c>
      <c r="BJ494" s="18" t="s">
        <v>85</v>
      </c>
      <c r="BK494" s="240">
        <f>ROUND(I494*H494,2)</f>
        <v>0</v>
      </c>
      <c r="BL494" s="18" t="s">
        <v>351</v>
      </c>
      <c r="BM494" s="239" t="s">
        <v>830</v>
      </c>
    </row>
    <row r="495" s="13" customFormat="1">
      <c r="A495" s="13"/>
      <c r="B495" s="241"/>
      <c r="C495" s="242"/>
      <c r="D495" s="243" t="s">
        <v>273</v>
      </c>
      <c r="E495" s="242"/>
      <c r="F495" s="245" t="s">
        <v>2600</v>
      </c>
      <c r="G495" s="242"/>
      <c r="H495" s="246">
        <v>311.084</v>
      </c>
      <c r="I495" s="247"/>
      <c r="J495" s="242"/>
      <c r="K495" s="242"/>
      <c r="L495" s="248"/>
      <c r="M495" s="249"/>
      <c r="N495" s="250"/>
      <c r="O495" s="250"/>
      <c r="P495" s="250"/>
      <c r="Q495" s="250"/>
      <c r="R495" s="250"/>
      <c r="S495" s="250"/>
      <c r="T495" s="251"/>
      <c r="U495" s="13"/>
      <c r="V495" s="13"/>
      <c r="W495" s="13"/>
      <c r="X495" s="13"/>
      <c r="Y495" s="13"/>
      <c r="Z495" s="13"/>
      <c r="AA495" s="13"/>
      <c r="AB495" s="13"/>
      <c r="AC495" s="13"/>
      <c r="AD495" s="13"/>
      <c r="AE495" s="13"/>
      <c r="AT495" s="252" t="s">
        <v>273</v>
      </c>
      <c r="AU495" s="252" t="s">
        <v>85</v>
      </c>
      <c r="AV495" s="13" t="s">
        <v>85</v>
      </c>
      <c r="AW495" s="13" t="s">
        <v>4</v>
      </c>
      <c r="AX495" s="13" t="s">
        <v>83</v>
      </c>
      <c r="AY495" s="252" t="s">
        <v>264</v>
      </c>
    </row>
    <row r="496" s="2" customFormat="1" ht="16.5" customHeight="1">
      <c r="A496" s="39"/>
      <c r="B496" s="40"/>
      <c r="C496" s="228" t="s">
        <v>888</v>
      </c>
      <c r="D496" s="228" t="s">
        <v>266</v>
      </c>
      <c r="E496" s="229" t="s">
        <v>833</v>
      </c>
      <c r="F496" s="230" t="s">
        <v>834</v>
      </c>
      <c r="G496" s="231" t="s">
        <v>318</v>
      </c>
      <c r="H496" s="232">
        <v>70.980000000000004</v>
      </c>
      <c r="I496" s="233"/>
      <c r="J496" s="234">
        <f>ROUND(I496*H496,2)</f>
        <v>0</v>
      </c>
      <c r="K496" s="230" t="s">
        <v>270</v>
      </c>
      <c r="L496" s="45"/>
      <c r="M496" s="235" t="s">
        <v>1</v>
      </c>
      <c r="N496" s="236" t="s">
        <v>42</v>
      </c>
      <c r="O496" s="92"/>
      <c r="P496" s="237">
        <f>O496*H496</f>
        <v>0</v>
      </c>
      <c r="Q496" s="237">
        <v>0.00040000000000000002</v>
      </c>
      <c r="R496" s="237">
        <f>Q496*H496</f>
        <v>0.028392000000000004</v>
      </c>
      <c r="S496" s="237">
        <v>0</v>
      </c>
      <c r="T496" s="238">
        <f>S496*H496</f>
        <v>0</v>
      </c>
      <c r="U496" s="39"/>
      <c r="V496" s="39"/>
      <c r="W496" s="39"/>
      <c r="X496" s="39"/>
      <c r="Y496" s="39"/>
      <c r="Z496" s="39"/>
      <c r="AA496" s="39"/>
      <c r="AB496" s="39"/>
      <c r="AC496" s="39"/>
      <c r="AD496" s="39"/>
      <c r="AE496" s="39"/>
      <c r="AR496" s="239" t="s">
        <v>351</v>
      </c>
      <c r="AT496" s="239" t="s">
        <v>266</v>
      </c>
      <c r="AU496" s="239" t="s">
        <v>85</v>
      </c>
      <c r="AY496" s="18" t="s">
        <v>264</v>
      </c>
      <c r="BE496" s="240">
        <f>IF(N496="základní",J496,0)</f>
        <v>0</v>
      </c>
      <c r="BF496" s="240">
        <f>IF(N496="snížená",J496,0)</f>
        <v>0</v>
      </c>
      <c r="BG496" s="240">
        <f>IF(N496="zákl. přenesená",J496,0)</f>
        <v>0</v>
      </c>
      <c r="BH496" s="240">
        <f>IF(N496="sníž. přenesená",J496,0)</f>
        <v>0</v>
      </c>
      <c r="BI496" s="240">
        <f>IF(N496="nulová",J496,0)</f>
        <v>0</v>
      </c>
      <c r="BJ496" s="18" t="s">
        <v>85</v>
      </c>
      <c r="BK496" s="240">
        <f>ROUND(I496*H496,2)</f>
        <v>0</v>
      </c>
      <c r="BL496" s="18" t="s">
        <v>351</v>
      </c>
      <c r="BM496" s="239" t="s">
        <v>835</v>
      </c>
    </row>
    <row r="497" s="13" customFormat="1">
      <c r="A497" s="13"/>
      <c r="B497" s="241"/>
      <c r="C497" s="242"/>
      <c r="D497" s="243" t="s">
        <v>273</v>
      </c>
      <c r="E497" s="244" t="s">
        <v>1</v>
      </c>
      <c r="F497" s="245" t="s">
        <v>2598</v>
      </c>
      <c r="G497" s="242"/>
      <c r="H497" s="246">
        <v>70.980000000000004</v>
      </c>
      <c r="I497" s="247"/>
      <c r="J497" s="242"/>
      <c r="K497" s="242"/>
      <c r="L497" s="248"/>
      <c r="M497" s="249"/>
      <c r="N497" s="250"/>
      <c r="O497" s="250"/>
      <c r="P497" s="250"/>
      <c r="Q497" s="250"/>
      <c r="R497" s="250"/>
      <c r="S497" s="250"/>
      <c r="T497" s="251"/>
      <c r="U497" s="13"/>
      <c r="V497" s="13"/>
      <c r="W497" s="13"/>
      <c r="X497" s="13"/>
      <c r="Y497" s="13"/>
      <c r="Z497" s="13"/>
      <c r="AA497" s="13"/>
      <c r="AB497" s="13"/>
      <c r="AC497" s="13"/>
      <c r="AD497" s="13"/>
      <c r="AE497" s="13"/>
      <c r="AT497" s="252" t="s">
        <v>273</v>
      </c>
      <c r="AU497" s="252" t="s">
        <v>85</v>
      </c>
      <c r="AV497" s="13" t="s">
        <v>85</v>
      </c>
      <c r="AW497" s="13" t="s">
        <v>32</v>
      </c>
      <c r="AX497" s="13" t="s">
        <v>76</v>
      </c>
      <c r="AY497" s="252" t="s">
        <v>264</v>
      </c>
    </row>
    <row r="498" s="14" customFormat="1">
      <c r="A498" s="14"/>
      <c r="B498" s="253"/>
      <c r="C498" s="254"/>
      <c r="D498" s="243" t="s">
        <v>273</v>
      </c>
      <c r="E498" s="255" t="s">
        <v>1</v>
      </c>
      <c r="F498" s="256" t="s">
        <v>275</v>
      </c>
      <c r="G498" s="254"/>
      <c r="H498" s="257">
        <v>70.980000000000004</v>
      </c>
      <c r="I498" s="258"/>
      <c r="J498" s="254"/>
      <c r="K498" s="254"/>
      <c r="L498" s="259"/>
      <c r="M498" s="260"/>
      <c r="N498" s="261"/>
      <c r="O498" s="261"/>
      <c r="P498" s="261"/>
      <c r="Q498" s="261"/>
      <c r="R498" s="261"/>
      <c r="S498" s="261"/>
      <c r="T498" s="262"/>
      <c r="U498" s="14"/>
      <c r="V498" s="14"/>
      <c r="W498" s="14"/>
      <c r="X498" s="14"/>
      <c r="Y498" s="14"/>
      <c r="Z498" s="14"/>
      <c r="AA498" s="14"/>
      <c r="AB498" s="14"/>
      <c r="AC498" s="14"/>
      <c r="AD498" s="14"/>
      <c r="AE498" s="14"/>
      <c r="AT498" s="263" t="s">
        <v>273</v>
      </c>
      <c r="AU498" s="263" t="s">
        <v>85</v>
      </c>
      <c r="AV498" s="14" t="s">
        <v>271</v>
      </c>
      <c r="AW498" s="14" t="s">
        <v>32</v>
      </c>
      <c r="AX498" s="14" t="s">
        <v>83</v>
      </c>
      <c r="AY498" s="263" t="s">
        <v>264</v>
      </c>
    </row>
    <row r="499" s="2" customFormat="1" ht="24.15" customHeight="1">
      <c r="A499" s="39"/>
      <c r="B499" s="40"/>
      <c r="C499" s="274" t="s">
        <v>891</v>
      </c>
      <c r="D499" s="274" t="s">
        <v>310</v>
      </c>
      <c r="E499" s="275" t="s">
        <v>828</v>
      </c>
      <c r="F499" s="276" t="s">
        <v>829</v>
      </c>
      <c r="G499" s="277" t="s">
        <v>318</v>
      </c>
      <c r="H499" s="278">
        <v>86.667000000000002</v>
      </c>
      <c r="I499" s="279"/>
      <c r="J499" s="280">
        <f>ROUND(I499*H499,2)</f>
        <v>0</v>
      </c>
      <c r="K499" s="276" t="s">
        <v>298</v>
      </c>
      <c r="L499" s="281"/>
      <c r="M499" s="282" t="s">
        <v>1</v>
      </c>
      <c r="N499" s="283" t="s">
        <v>42</v>
      </c>
      <c r="O499" s="92"/>
      <c r="P499" s="237">
        <f>O499*H499</f>
        <v>0</v>
      </c>
      <c r="Q499" s="237">
        <v>0.0054000000000000003</v>
      </c>
      <c r="R499" s="237">
        <f>Q499*H499</f>
        <v>0.46800180000000002</v>
      </c>
      <c r="S499" s="237">
        <v>0</v>
      </c>
      <c r="T499" s="238">
        <f>S499*H499</f>
        <v>0</v>
      </c>
      <c r="U499" s="39"/>
      <c r="V499" s="39"/>
      <c r="W499" s="39"/>
      <c r="X499" s="39"/>
      <c r="Y499" s="39"/>
      <c r="Z499" s="39"/>
      <c r="AA499" s="39"/>
      <c r="AB499" s="39"/>
      <c r="AC499" s="39"/>
      <c r="AD499" s="39"/>
      <c r="AE499" s="39"/>
      <c r="AR499" s="239" t="s">
        <v>434</v>
      </c>
      <c r="AT499" s="239" t="s">
        <v>310</v>
      </c>
      <c r="AU499" s="239" t="s">
        <v>85</v>
      </c>
      <c r="AY499" s="18" t="s">
        <v>264</v>
      </c>
      <c r="BE499" s="240">
        <f>IF(N499="základní",J499,0)</f>
        <v>0</v>
      </c>
      <c r="BF499" s="240">
        <f>IF(N499="snížená",J499,0)</f>
        <v>0</v>
      </c>
      <c r="BG499" s="240">
        <f>IF(N499="zákl. přenesená",J499,0)</f>
        <v>0</v>
      </c>
      <c r="BH499" s="240">
        <f>IF(N499="sníž. přenesená",J499,0)</f>
        <v>0</v>
      </c>
      <c r="BI499" s="240">
        <f>IF(N499="nulová",J499,0)</f>
        <v>0</v>
      </c>
      <c r="BJ499" s="18" t="s">
        <v>85</v>
      </c>
      <c r="BK499" s="240">
        <f>ROUND(I499*H499,2)</f>
        <v>0</v>
      </c>
      <c r="BL499" s="18" t="s">
        <v>351</v>
      </c>
      <c r="BM499" s="239" t="s">
        <v>837</v>
      </c>
    </row>
    <row r="500" s="13" customFormat="1">
      <c r="A500" s="13"/>
      <c r="B500" s="241"/>
      <c r="C500" s="242"/>
      <c r="D500" s="243" t="s">
        <v>273</v>
      </c>
      <c r="E500" s="242"/>
      <c r="F500" s="245" t="s">
        <v>2601</v>
      </c>
      <c r="G500" s="242"/>
      <c r="H500" s="246">
        <v>86.667000000000002</v>
      </c>
      <c r="I500" s="247"/>
      <c r="J500" s="242"/>
      <c r="K500" s="242"/>
      <c r="L500" s="248"/>
      <c r="M500" s="249"/>
      <c r="N500" s="250"/>
      <c r="O500" s="250"/>
      <c r="P500" s="250"/>
      <c r="Q500" s="250"/>
      <c r="R500" s="250"/>
      <c r="S500" s="250"/>
      <c r="T500" s="251"/>
      <c r="U500" s="13"/>
      <c r="V500" s="13"/>
      <c r="W500" s="13"/>
      <c r="X500" s="13"/>
      <c r="Y500" s="13"/>
      <c r="Z500" s="13"/>
      <c r="AA500" s="13"/>
      <c r="AB500" s="13"/>
      <c r="AC500" s="13"/>
      <c r="AD500" s="13"/>
      <c r="AE500" s="13"/>
      <c r="AT500" s="252" t="s">
        <v>273</v>
      </c>
      <c r="AU500" s="252" t="s">
        <v>85</v>
      </c>
      <c r="AV500" s="13" t="s">
        <v>85</v>
      </c>
      <c r="AW500" s="13" t="s">
        <v>4</v>
      </c>
      <c r="AX500" s="13" t="s">
        <v>83</v>
      </c>
      <c r="AY500" s="252" t="s">
        <v>264</v>
      </c>
    </row>
    <row r="501" s="2" customFormat="1" ht="16.5" customHeight="1">
      <c r="A501" s="39"/>
      <c r="B501" s="40"/>
      <c r="C501" s="228" t="s">
        <v>897</v>
      </c>
      <c r="D501" s="228" t="s">
        <v>266</v>
      </c>
      <c r="E501" s="229" t="s">
        <v>840</v>
      </c>
      <c r="F501" s="230" t="s">
        <v>841</v>
      </c>
      <c r="G501" s="231" t="s">
        <v>318</v>
      </c>
      <c r="H501" s="232">
        <v>46.409999999999997</v>
      </c>
      <c r="I501" s="233"/>
      <c r="J501" s="234">
        <f>ROUND(I501*H501,2)</f>
        <v>0</v>
      </c>
      <c r="K501" s="230" t="s">
        <v>270</v>
      </c>
      <c r="L501" s="45"/>
      <c r="M501" s="235" t="s">
        <v>1</v>
      </c>
      <c r="N501" s="236" t="s">
        <v>42</v>
      </c>
      <c r="O501" s="92"/>
      <c r="P501" s="237">
        <f>O501*H501</f>
        <v>0</v>
      </c>
      <c r="Q501" s="237">
        <v>0</v>
      </c>
      <c r="R501" s="237">
        <f>Q501*H501</f>
        <v>0</v>
      </c>
      <c r="S501" s="237">
        <v>0</v>
      </c>
      <c r="T501" s="238">
        <f>S501*H501</f>
        <v>0</v>
      </c>
      <c r="U501" s="39"/>
      <c r="V501" s="39"/>
      <c r="W501" s="39"/>
      <c r="X501" s="39"/>
      <c r="Y501" s="39"/>
      <c r="Z501" s="39"/>
      <c r="AA501" s="39"/>
      <c r="AB501" s="39"/>
      <c r="AC501" s="39"/>
      <c r="AD501" s="39"/>
      <c r="AE501" s="39"/>
      <c r="AR501" s="239" t="s">
        <v>351</v>
      </c>
      <c r="AT501" s="239" t="s">
        <v>266</v>
      </c>
      <c r="AU501" s="239" t="s">
        <v>85</v>
      </c>
      <c r="AY501" s="18" t="s">
        <v>264</v>
      </c>
      <c r="BE501" s="240">
        <f>IF(N501="základní",J501,0)</f>
        <v>0</v>
      </c>
      <c r="BF501" s="240">
        <f>IF(N501="snížená",J501,0)</f>
        <v>0</v>
      </c>
      <c r="BG501" s="240">
        <f>IF(N501="zákl. přenesená",J501,0)</f>
        <v>0</v>
      </c>
      <c r="BH501" s="240">
        <f>IF(N501="sníž. přenesená",J501,0)</f>
        <v>0</v>
      </c>
      <c r="BI501" s="240">
        <f>IF(N501="nulová",J501,0)</f>
        <v>0</v>
      </c>
      <c r="BJ501" s="18" t="s">
        <v>85</v>
      </c>
      <c r="BK501" s="240">
        <f>ROUND(I501*H501,2)</f>
        <v>0</v>
      </c>
      <c r="BL501" s="18" t="s">
        <v>351</v>
      </c>
      <c r="BM501" s="239" t="s">
        <v>842</v>
      </c>
    </row>
    <row r="502" s="13" customFormat="1">
      <c r="A502" s="13"/>
      <c r="B502" s="241"/>
      <c r="C502" s="242"/>
      <c r="D502" s="243" t="s">
        <v>273</v>
      </c>
      <c r="E502" s="244" t="s">
        <v>1</v>
      </c>
      <c r="F502" s="245" t="s">
        <v>2595</v>
      </c>
      <c r="G502" s="242"/>
      <c r="H502" s="246">
        <v>46.409999999999997</v>
      </c>
      <c r="I502" s="247"/>
      <c r="J502" s="242"/>
      <c r="K502" s="242"/>
      <c r="L502" s="248"/>
      <c r="M502" s="249"/>
      <c r="N502" s="250"/>
      <c r="O502" s="250"/>
      <c r="P502" s="250"/>
      <c r="Q502" s="250"/>
      <c r="R502" s="250"/>
      <c r="S502" s="250"/>
      <c r="T502" s="251"/>
      <c r="U502" s="13"/>
      <c r="V502" s="13"/>
      <c r="W502" s="13"/>
      <c r="X502" s="13"/>
      <c r="Y502" s="13"/>
      <c r="Z502" s="13"/>
      <c r="AA502" s="13"/>
      <c r="AB502" s="13"/>
      <c r="AC502" s="13"/>
      <c r="AD502" s="13"/>
      <c r="AE502" s="13"/>
      <c r="AT502" s="252" t="s">
        <v>273</v>
      </c>
      <c r="AU502" s="252" t="s">
        <v>85</v>
      </c>
      <c r="AV502" s="13" t="s">
        <v>85</v>
      </c>
      <c r="AW502" s="13" t="s">
        <v>32</v>
      </c>
      <c r="AX502" s="13" t="s">
        <v>76</v>
      </c>
      <c r="AY502" s="252" t="s">
        <v>264</v>
      </c>
    </row>
    <row r="503" s="14" customFormat="1">
      <c r="A503" s="14"/>
      <c r="B503" s="253"/>
      <c r="C503" s="254"/>
      <c r="D503" s="243" t="s">
        <v>273</v>
      </c>
      <c r="E503" s="255" t="s">
        <v>1</v>
      </c>
      <c r="F503" s="256" t="s">
        <v>275</v>
      </c>
      <c r="G503" s="254"/>
      <c r="H503" s="257">
        <v>46.409999999999997</v>
      </c>
      <c r="I503" s="258"/>
      <c r="J503" s="254"/>
      <c r="K503" s="254"/>
      <c r="L503" s="259"/>
      <c r="M503" s="260"/>
      <c r="N503" s="261"/>
      <c r="O503" s="261"/>
      <c r="P503" s="261"/>
      <c r="Q503" s="261"/>
      <c r="R503" s="261"/>
      <c r="S503" s="261"/>
      <c r="T503" s="262"/>
      <c r="U503" s="14"/>
      <c r="V503" s="14"/>
      <c r="W503" s="14"/>
      <c r="X503" s="14"/>
      <c r="Y503" s="14"/>
      <c r="Z503" s="14"/>
      <c r="AA503" s="14"/>
      <c r="AB503" s="14"/>
      <c r="AC503" s="14"/>
      <c r="AD503" s="14"/>
      <c r="AE503" s="14"/>
      <c r="AT503" s="263" t="s">
        <v>273</v>
      </c>
      <c r="AU503" s="263" t="s">
        <v>85</v>
      </c>
      <c r="AV503" s="14" t="s">
        <v>271</v>
      </c>
      <c r="AW503" s="14" t="s">
        <v>32</v>
      </c>
      <c r="AX503" s="14" t="s">
        <v>83</v>
      </c>
      <c r="AY503" s="263" t="s">
        <v>264</v>
      </c>
    </row>
    <row r="504" s="2" customFormat="1" ht="16.5" customHeight="1">
      <c r="A504" s="39"/>
      <c r="B504" s="40"/>
      <c r="C504" s="274" t="s">
        <v>901</v>
      </c>
      <c r="D504" s="274" t="s">
        <v>310</v>
      </c>
      <c r="E504" s="275" t="s">
        <v>844</v>
      </c>
      <c r="F504" s="276" t="s">
        <v>845</v>
      </c>
      <c r="G504" s="277" t="s">
        <v>318</v>
      </c>
      <c r="H504" s="278">
        <v>51.051000000000002</v>
      </c>
      <c r="I504" s="279"/>
      <c r="J504" s="280">
        <f>ROUND(I504*H504,2)</f>
        <v>0</v>
      </c>
      <c r="K504" s="276" t="s">
        <v>270</v>
      </c>
      <c r="L504" s="281"/>
      <c r="M504" s="282" t="s">
        <v>1</v>
      </c>
      <c r="N504" s="283" t="s">
        <v>42</v>
      </c>
      <c r="O504" s="92"/>
      <c r="P504" s="237">
        <f>O504*H504</f>
        <v>0</v>
      </c>
      <c r="Q504" s="237">
        <v>0.00029999999999999997</v>
      </c>
      <c r="R504" s="237">
        <f>Q504*H504</f>
        <v>0.015315299999999999</v>
      </c>
      <c r="S504" s="237">
        <v>0</v>
      </c>
      <c r="T504" s="238">
        <f>S504*H504</f>
        <v>0</v>
      </c>
      <c r="U504" s="39"/>
      <c r="V504" s="39"/>
      <c r="W504" s="39"/>
      <c r="X504" s="39"/>
      <c r="Y504" s="39"/>
      <c r="Z504" s="39"/>
      <c r="AA504" s="39"/>
      <c r="AB504" s="39"/>
      <c r="AC504" s="39"/>
      <c r="AD504" s="39"/>
      <c r="AE504" s="39"/>
      <c r="AR504" s="239" t="s">
        <v>434</v>
      </c>
      <c r="AT504" s="239" t="s">
        <v>310</v>
      </c>
      <c r="AU504" s="239" t="s">
        <v>85</v>
      </c>
      <c r="AY504" s="18" t="s">
        <v>264</v>
      </c>
      <c r="BE504" s="240">
        <f>IF(N504="základní",J504,0)</f>
        <v>0</v>
      </c>
      <c r="BF504" s="240">
        <f>IF(N504="snížená",J504,0)</f>
        <v>0</v>
      </c>
      <c r="BG504" s="240">
        <f>IF(N504="zákl. přenesená",J504,0)</f>
        <v>0</v>
      </c>
      <c r="BH504" s="240">
        <f>IF(N504="sníž. přenesená",J504,0)</f>
        <v>0</v>
      </c>
      <c r="BI504" s="240">
        <f>IF(N504="nulová",J504,0)</f>
        <v>0</v>
      </c>
      <c r="BJ504" s="18" t="s">
        <v>85</v>
      </c>
      <c r="BK504" s="240">
        <f>ROUND(I504*H504,2)</f>
        <v>0</v>
      </c>
      <c r="BL504" s="18" t="s">
        <v>351</v>
      </c>
      <c r="BM504" s="239" t="s">
        <v>846</v>
      </c>
    </row>
    <row r="505" s="13" customFormat="1">
      <c r="A505" s="13"/>
      <c r="B505" s="241"/>
      <c r="C505" s="242"/>
      <c r="D505" s="243" t="s">
        <v>273</v>
      </c>
      <c r="E505" s="242"/>
      <c r="F505" s="245" t="s">
        <v>2602</v>
      </c>
      <c r="G505" s="242"/>
      <c r="H505" s="246">
        <v>51.051000000000002</v>
      </c>
      <c r="I505" s="247"/>
      <c r="J505" s="242"/>
      <c r="K505" s="242"/>
      <c r="L505" s="248"/>
      <c r="M505" s="249"/>
      <c r="N505" s="250"/>
      <c r="O505" s="250"/>
      <c r="P505" s="250"/>
      <c r="Q505" s="250"/>
      <c r="R505" s="250"/>
      <c r="S505" s="250"/>
      <c r="T505" s="251"/>
      <c r="U505" s="13"/>
      <c r="V505" s="13"/>
      <c r="W505" s="13"/>
      <c r="X505" s="13"/>
      <c r="Y505" s="13"/>
      <c r="Z505" s="13"/>
      <c r="AA505" s="13"/>
      <c r="AB505" s="13"/>
      <c r="AC505" s="13"/>
      <c r="AD505" s="13"/>
      <c r="AE505" s="13"/>
      <c r="AT505" s="252" t="s">
        <v>273</v>
      </c>
      <c r="AU505" s="252" t="s">
        <v>85</v>
      </c>
      <c r="AV505" s="13" t="s">
        <v>85</v>
      </c>
      <c r="AW505" s="13" t="s">
        <v>4</v>
      </c>
      <c r="AX505" s="13" t="s">
        <v>83</v>
      </c>
      <c r="AY505" s="252" t="s">
        <v>264</v>
      </c>
    </row>
    <row r="506" s="2" customFormat="1" ht="24.15" customHeight="1">
      <c r="A506" s="39"/>
      <c r="B506" s="40"/>
      <c r="C506" s="228" t="s">
        <v>906</v>
      </c>
      <c r="D506" s="228" t="s">
        <v>266</v>
      </c>
      <c r="E506" s="229" t="s">
        <v>2603</v>
      </c>
      <c r="F506" s="230" t="s">
        <v>2604</v>
      </c>
      <c r="G506" s="231" t="s">
        <v>354</v>
      </c>
      <c r="H506" s="232">
        <v>2.4489999999999998</v>
      </c>
      <c r="I506" s="233"/>
      <c r="J506" s="234">
        <f>ROUND(I506*H506,2)</f>
        <v>0</v>
      </c>
      <c r="K506" s="230" t="s">
        <v>270</v>
      </c>
      <c r="L506" s="45"/>
      <c r="M506" s="235" t="s">
        <v>1</v>
      </c>
      <c r="N506" s="236" t="s">
        <v>42</v>
      </c>
      <c r="O506" s="92"/>
      <c r="P506" s="237">
        <f>O506*H506</f>
        <v>0</v>
      </c>
      <c r="Q506" s="237">
        <v>0</v>
      </c>
      <c r="R506" s="237">
        <f>Q506*H506</f>
        <v>0</v>
      </c>
      <c r="S506" s="237">
        <v>0</v>
      </c>
      <c r="T506" s="238">
        <f>S506*H506</f>
        <v>0</v>
      </c>
      <c r="U506" s="39"/>
      <c r="V506" s="39"/>
      <c r="W506" s="39"/>
      <c r="X506" s="39"/>
      <c r="Y506" s="39"/>
      <c r="Z506" s="39"/>
      <c r="AA506" s="39"/>
      <c r="AB506" s="39"/>
      <c r="AC506" s="39"/>
      <c r="AD506" s="39"/>
      <c r="AE506" s="39"/>
      <c r="AR506" s="239" t="s">
        <v>351</v>
      </c>
      <c r="AT506" s="239" t="s">
        <v>266</v>
      </c>
      <c r="AU506" s="239" t="s">
        <v>85</v>
      </c>
      <c r="AY506" s="18" t="s">
        <v>264</v>
      </c>
      <c r="BE506" s="240">
        <f>IF(N506="základní",J506,0)</f>
        <v>0</v>
      </c>
      <c r="BF506" s="240">
        <f>IF(N506="snížená",J506,0)</f>
        <v>0</v>
      </c>
      <c r="BG506" s="240">
        <f>IF(N506="zákl. přenesená",J506,0)</f>
        <v>0</v>
      </c>
      <c r="BH506" s="240">
        <f>IF(N506="sníž. přenesená",J506,0)</f>
        <v>0</v>
      </c>
      <c r="BI506" s="240">
        <f>IF(N506="nulová",J506,0)</f>
        <v>0</v>
      </c>
      <c r="BJ506" s="18" t="s">
        <v>85</v>
      </c>
      <c r="BK506" s="240">
        <f>ROUND(I506*H506,2)</f>
        <v>0</v>
      </c>
      <c r="BL506" s="18" t="s">
        <v>351</v>
      </c>
      <c r="BM506" s="239" t="s">
        <v>2605</v>
      </c>
    </row>
    <row r="507" s="12" customFormat="1" ht="22.8" customHeight="1">
      <c r="A507" s="12"/>
      <c r="B507" s="212"/>
      <c r="C507" s="213"/>
      <c r="D507" s="214" t="s">
        <v>75</v>
      </c>
      <c r="E507" s="226" t="s">
        <v>852</v>
      </c>
      <c r="F507" s="226" t="s">
        <v>853</v>
      </c>
      <c r="G507" s="213"/>
      <c r="H507" s="213"/>
      <c r="I507" s="216"/>
      <c r="J507" s="227">
        <f>BK507</f>
        <v>0</v>
      </c>
      <c r="K507" s="213"/>
      <c r="L507" s="218"/>
      <c r="M507" s="219"/>
      <c r="N507" s="220"/>
      <c r="O507" s="220"/>
      <c r="P507" s="221">
        <f>SUM(P508:P533)</f>
        <v>0</v>
      </c>
      <c r="Q507" s="220"/>
      <c r="R507" s="221">
        <f>SUM(R508:R533)</f>
        <v>4.1956912399999995</v>
      </c>
      <c r="S507" s="220"/>
      <c r="T507" s="222">
        <f>SUM(T508:T533)</f>
        <v>0</v>
      </c>
      <c r="U507" s="12"/>
      <c r="V507" s="12"/>
      <c r="W507" s="12"/>
      <c r="X507" s="12"/>
      <c r="Y507" s="12"/>
      <c r="Z507" s="12"/>
      <c r="AA507" s="12"/>
      <c r="AB507" s="12"/>
      <c r="AC507" s="12"/>
      <c r="AD507" s="12"/>
      <c r="AE507" s="12"/>
      <c r="AR507" s="223" t="s">
        <v>85</v>
      </c>
      <c r="AT507" s="224" t="s">
        <v>75</v>
      </c>
      <c r="AU507" s="224" t="s">
        <v>83</v>
      </c>
      <c r="AY507" s="223" t="s">
        <v>264</v>
      </c>
      <c r="BK507" s="225">
        <f>SUM(BK508:BK533)</f>
        <v>0</v>
      </c>
    </row>
    <row r="508" s="2" customFormat="1" ht="16.5" customHeight="1">
      <c r="A508" s="39"/>
      <c r="B508" s="40"/>
      <c r="C508" s="228" t="s">
        <v>910</v>
      </c>
      <c r="D508" s="228" t="s">
        <v>266</v>
      </c>
      <c r="E508" s="229" t="s">
        <v>855</v>
      </c>
      <c r="F508" s="230" t="s">
        <v>856</v>
      </c>
      <c r="G508" s="231" t="s">
        <v>318</v>
      </c>
      <c r="H508" s="232">
        <v>295.66199999999998</v>
      </c>
      <c r="I508" s="233"/>
      <c r="J508" s="234">
        <f>ROUND(I508*H508,2)</f>
        <v>0</v>
      </c>
      <c r="K508" s="230" t="s">
        <v>270</v>
      </c>
      <c r="L508" s="45"/>
      <c r="M508" s="235" t="s">
        <v>1</v>
      </c>
      <c r="N508" s="236" t="s">
        <v>42</v>
      </c>
      <c r="O508" s="92"/>
      <c r="P508" s="237">
        <f>O508*H508</f>
        <v>0</v>
      </c>
      <c r="Q508" s="237">
        <v>0</v>
      </c>
      <c r="R508" s="237">
        <f>Q508*H508</f>
        <v>0</v>
      </c>
      <c r="S508" s="237">
        <v>0</v>
      </c>
      <c r="T508" s="238">
        <f>S508*H508</f>
        <v>0</v>
      </c>
      <c r="U508" s="39"/>
      <c r="V508" s="39"/>
      <c r="W508" s="39"/>
      <c r="X508" s="39"/>
      <c r="Y508" s="39"/>
      <c r="Z508" s="39"/>
      <c r="AA508" s="39"/>
      <c r="AB508" s="39"/>
      <c r="AC508" s="39"/>
      <c r="AD508" s="39"/>
      <c r="AE508" s="39"/>
      <c r="AR508" s="239" t="s">
        <v>351</v>
      </c>
      <c r="AT508" s="239" t="s">
        <v>266</v>
      </c>
      <c r="AU508" s="239" t="s">
        <v>85</v>
      </c>
      <c r="AY508" s="18" t="s">
        <v>264</v>
      </c>
      <c r="BE508" s="240">
        <f>IF(N508="základní",J508,0)</f>
        <v>0</v>
      </c>
      <c r="BF508" s="240">
        <f>IF(N508="snížená",J508,0)</f>
        <v>0</v>
      </c>
      <c r="BG508" s="240">
        <f>IF(N508="zákl. přenesená",J508,0)</f>
        <v>0</v>
      </c>
      <c r="BH508" s="240">
        <f>IF(N508="sníž. přenesená",J508,0)</f>
        <v>0</v>
      </c>
      <c r="BI508" s="240">
        <f>IF(N508="nulová",J508,0)</f>
        <v>0</v>
      </c>
      <c r="BJ508" s="18" t="s">
        <v>85</v>
      </c>
      <c r="BK508" s="240">
        <f>ROUND(I508*H508,2)</f>
        <v>0</v>
      </c>
      <c r="BL508" s="18" t="s">
        <v>351</v>
      </c>
      <c r="BM508" s="239" t="s">
        <v>857</v>
      </c>
    </row>
    <row r="509" s="13" customFormat="1">
      <c r="A509" s="13"/>
      <c r="B509" s="241"/>
      <c r="C509" s="242"/>
      <c r="D509" s="243" t="s">
        <v>273</v>
      </c>
      <c r="E509" s="244" t="s">
        <v>1</v>
      </c>
      <c r="F509" s="245" t="s">
        <v>2606</v>
      </c>
      <c r="G509" s="242"/>
      <c r="H509" s="246">
        <v>295.66199999999998</v>
      </c>
      <c r="I509" s="247"/>
      <c r="J509" s="242"/>
      <c r="K509" s="242"/>
      <c r="L509" s="248"/>
      <c r="M509" s="249"/>
      <c r="N509" s="250"/>
      <c r="O509" s="250"/>
      <c r="P509" s="250"/>
      <c r="Q509" s="250"/>
      <c r="R509" s="250"/>
      <c r="S509" s="250"/>
      <c r="T509" s="251"/>
      <c r="U509" s="13"/>
      <c r="V509" s="13"/>
      <c r="W509" s="13"/>
      <c r="X509" s="13"/>
      <c r="Y509" s="13"/>
      <c r="Z509" s="13"/>
      <c r="AA509" s="13"/>
      <c r="AB509" s="13"/>
      <c r="AC509" s="13"/>
      <c r="AD509" s="13"/>
      <c r="AE509" s="13"/>
      <c r="AT509" s="252" t="s">
        <v>273</v>
      </c>
      <c r="AU509" s="252" t="s">
        <v>85</v>
      </c>
      <c r="AV509" s="13" t="s">
        <v>85</v>
      </c>
      <c r="AW509" s="13" t="s">
        <v>32</v>
      </c>
      <c r="AX509" s="13" t="s">
        <v>76</v>
      </c>
      <c r="AY509" s="252" t="s">
        <v>264</v>
      </c>
    </row>
    <row r="510" s="14" customFormat="1">
      <c r="A510" s="14"/>
      <c r="B510" s="253"/>
      <c r="C510" s="254"/>
      <c r="D510" s="243" t="s">
        <v>273</v>
      </c>
      <c r="E510" s="255" t="s">
        <v>1</v>
      </c>
      <c r="F510" s="256" t="s">
        <v>275</v>
      </c>
      <c r="G510" s="254"/>
      <c r="H510" s="257">
        <v>295.66199999999998</v>
      </c>
      <c r="I510" s="258"/>
      <c r="J510" s="254"/>
      <c r="K510" s="254"/>
      <c r="L510" s="259"/>
      <c r="M510" s="260"/>
      <c r="N510" s="261"/>
      <c r="O510" s="261"/>
      <c r="P510" s="261"/>
      <c r="Q510" s="261"/>
      <c r="R510" s="261"/>
      <c r="S510" s="261"/>
      <c r="T510" s="262"/>
      <c r="U510" s="14"/>
      <c r="V510" s="14"/>
      <c r="W510" s="14"/>
      <c r="X510" s="14"/>
      <c r="Y510" s="14"/>
      <c r="Z510" s="14"/>
      <c r="AA510" s="14"/>
      <c r="AB510" s="14"/>
      <c r="AC510" s="14"/>
      <c r="AD510" s="14"/>
      <c r="AE510" s="14"/>
      <c r="AT510" s="263" t="s">
        <v>273</v>
      </c>
      <c r="AU510" s="263" t="s">
        <v>85</v>
      </c>
      <c r="AV510" s="14" t="s">
        <v>271</v>
      </c>
      <c r="AW510" s="14" t="s">
        <v>32</v>
      </c>
      <c r="AX510" s="14" t="s">
        <v>83</v>
      </c>
      <c r="AY510" s="263" t="s">
        <v>264</v>
      </c>
    </row>
    <row r="511" s="2" customFormat="1" ht="16.5" customHeight="1">
      <c r="A511" s="39"/>
      <c r="B511" s="40"/>
      <c r="C511" s="274" t="s">
        <v>915</v>
      </c>
      <c r="D511" s="274" t="s">
        <v>310</v>
      </c>
      <c r="E511" s="275" t="s">
        <v>811</v>
      </c>
      <c r="F511" s="276" t="s">
        <v>812</v>
      </c>
      <c r="G511" s="277" t="s">
        <v>354</v>
      </c>
      <c r="H511" s="278">
        <v>0.095000000000000001</v>
      </c>
      <c r="I511" s="279"/>
      <c r="J511" s="280">
        <f>ROUND(I511*H511,2)</f>
        <v>0</v>
      </c>
      <c r="K511" s="276" t="s">
        <v>270</v>
      </c>
      <c r="L511" s="281"/>
      <c r="M511" s="282" t="s">
        <v>1</v>
      </c>
      <c r="N511" s="283" t="s">
        <v>42</v>
      </c>
      <c r="O511" s="92"/>
      <c r="P511" s="237">
        <f>O511*H511</f>
        <v>0</v>
      </c>
      <c r="Q511" s="237">
        <v>1</v>
      </c>
      <c r="R511" s="237">
        <f>Q511*H511</f>
        <v>0.095000000000000001</v>
      </c>
      <c r="S511" s="237">
        <v>0</v>
      </c>
      <c r="T511" s="238">
        <f>S511*H511</f>
        <v>0</v>
      </c>
      <c r="U511" s="39"/>
      <c r="V511" s="39"/>
      <c r="W511" s="39"/>
      <c r="X511" s="39"/>
      <c r="Y511" s="39"/>
      <c r="Z511" s="39"/>
      <c r="AA511" s="39"/>
      <c r="AB511" s="39"/>
      <c r="AC511" s="39"/>
      <c r="AD511" s="39"/>
      <c r="AE511" s="39"/>
      <c r="AR511" s="239" t="s">
        <v>434</v>
      </c>
      <c r="AT511" s="239" t="s">
        <v>310</v>
      </c>
      <c r="AU511" s="239" t="s">
        <v>85</v>
      </c>
      <c r="AY511" s="18" t="s">
        <v>264</v>
      </c>
      <c r="BE511" s="240">
        <f>IF(N511="základní",J511,0)</f>
        <v>0</v>
      </c>
      <c r="BF511" s="240">
        <f>IF(N511="snížená",J511,0)</f>
        <v>0</v>
      </c>
      <c r="BG511" s="240">
        <f>IF(N511="zákl. přenesená",J511,0)</f>
        <v>0</v>
      </c>
      <c r="BH511" s="240">
        <f>IF(N511="sníž. přenesená",J511,0)</f>
        <v>0</v>
      </c>
      <c r="BI511" s="240">
        <f>IF(N511="nulová",J511,0)</f>
        <v>0</v>
      </c>
      <c r="BJ511" s="18" t="s">
        <v>85</v>
      </c>
      <c r="BK511" s="240">
        <f>ROUND(I511*H511,2)</f>
        <v>0</v>
      </c>
      <c r="BL511" s="18" t="s">
        <v>351</v>
      </c>
      <c r="BM511" s="239" t="s">
        <v>860</v>
      </c>
    </row>
    <row r="512" s="13" customFormat="1">
      <c r="A512" s="13"/>
      <c r="B512" s="241"/>
      <c r="C512" s="242"/>
      <c r="D512" s="243" t="s">
        <v>273</v>
      </c>
      <c r="E512" s="242"/>
      <c r="F512" s="245" t="s">
        <v>2607</v>
      </c>
      <c r="G512" s="242"/>
      <c r="H512" s="246">
        <v>0.095000000000000001</v>
      </c>
      <c r="I512" s="247"/>
      <c r="J512" s="242"/>
      <c r="K512" s="242"/>
      <c r="L512" s="248"/>
      <c r="M512" s="249"/>
      <c r="N512" s="250"/>
      <c r="O512" s="250"/>
      <c r="P512" s="250"/>
      <c r="Q512" s="250"/>
      <c r="R512" s="250"/>
      <c r="S512" s="250"/>
      <c r="T512" s="251"/>
      <c r="U512" s="13"/>
      <c r="V512" s="13"/>
      <c r="W512" s="13"/>
      <c r="X512" s="13"/>
      <c r="Y512" s="13"/>
      <c r="Z512" s="13"/>
      <c r="AA512" s="13"/>
      <c r="AB512" s="13"/>
      <c r="AC512" s="13"/>
      <c r="AD512" s="13"/>
      <c r="AE512" s="13"/>
      <c r="AT512" s="252" t="s">
        <v>273</v>
      </c>
      <c r="AU512" s="252" t="s">
        <v>85</v>
      </c>
      <c r="AV512" s="13" t="s">
        <v>85</v>
      </c>
      <c r="AW512" s="13" t="s">
        <v>4</v>
      </c>
      <c r="AX512" s="13" t="s">
        <v>83</v>
      </c>
      <c r="AY512" s="252" t="s">
        <v>264</v>
      </c>
    </row>
    <row r="513" s="2" customFormat="1" ht="16.5" customHeight="1">
      <c r="A513" s="39"/>
      <c r="B513" s="40"/>
      <c r="C513" s="228" t="s">
        <v>920</v>
      </c>
      <c r="D513" s="228" t="s">
        <v>266</v>
      </c>
      <c r="E513" s="229" t="s">
        <v>863</v>
      </c>
      <c r="F513" s="230" t="s">
        <v>864</v>
      </c>
      <c r="G513" s="231" t="s">
        <v>318</v>
      </c>
      <c r="H513" s="232">
        <v>295.66199999999998</v>
      </c>
      <c r="I513" s="233"/>
      <c r="J513" s="234">
        <f>ROUND(I513*H513,2)</f>
        <v>0</v>
      </c>
      <c r="K513" s="230" t="s">
        <v>270</v>
      </c>
      <c r="L513" s="45"/>
      <c r="M513" s="235" t="s">
        <v>1</v>
      </c>
      <c r="N513" s="236" t="s">
        <v>42</v>
      </c>
      <c r="O513" s="92"/>
      <c r="P513" s="237">
        <f>O513*H513</f>
        <v>0</v>
      </c>
      <c r="Q513" s="237">
        <v>0.00088000000000000003</v>
      </c>
      <c r="R513" s="237">
        <f>Q513*H513</f>
        <v>0.26018256000000001</v>
      </c>
      <c r="S513" s="237">
        <v>0</v>
      </c>
      <c r="T513" s="238">
        <f>S513*H513</f>
        <v>0</v>
      </c>
      <c r="U513" s="39"/>
      <c r="V513" s="39"/>
      <c r="W513" s="39"/>
      <c r="X513" s="39"/>
      <c r="Y513" s="39"/>
      <c r="Z513" s="39"/>
      <c r="AA513" s="39"/>
      <c r="AB513" s="39"/>
      <c r="AC513" s="39"/>
      <c r="AD513" s="39"/>
      <c r="AE513" s="39"/>
      <c r="AR513" s="239" t="s">
        <v>351</v>
      </c>
      <c r="AT513" s="239" t="s">
        <v>266</v>
      </c>
      <c r="AU513" s="239" t="s">
        <v>85</v>
      </c>
      <c r="AY513" s="18" t="s">
        <v>264</v>
      </c>
      <c r="BE513" s="240">
        <f>IF(N513="základní",J513,0)</f>
        <v>0</v>
      </c>
      <c r="BF513" s="240">
        <f>IF(N513="snížená",J513,0)</f>
        <v>0</v>
      </c>
      <c r="BG513" s="240">
        <f>IF(N513="zákl. přenesená",J513,0)</f>
        <v>0</v>
      </c>
      <c r="BH513" s="240">
        <f>IF(N513="sníž. přenesená",J513,0)</f>
        <v>0</v>
      </c>
      <c r="BI513" s="240">
        <f>IF(N513="nulová",J513,0)</f>
        <v>0</v>
      </c>
      <c r="BJ513" s="18" t="s">
        <v>85</v>
      </c>
      <c r="BK513" s="240">
        <f>ROUND(I513*H513,2)</f>
        <v>0</v>
      </c>
      <c r="BL513" s="18" t="s">
        <v>351</v>
      </c>
      <c r="BM513" s="239" t="s">
        <v>865</v>
      </c>
    </row>
    <row r="514" s="13" customFormat="1">
      <c r="A514" s="13"/>
      <c r="B514" s="241"/>
      <c r="C514" s="242"/>
      <c r="D514" s="243" t="s">
        <v>273</v>
      </c>
      <c r="E514" s="244" t="s">
        <v>1</v>
      </c>
      <c r="F514" s="245" t="s">
        <v>2606</v>
      </c>
      <c r="G514" s="242"/>
      <c r="H514" s="246">
        <v>295.66199999999998</v>
      </c>
      <c r="I514" s="247"/>
      <c r="J514" s="242"/>
      <c r="K514" s="242"/>
      <c r="L514" s="248"/>
      <c r="M514" s="249"/>
      <c r="N514" s="250"/>
      <c r="O514" s="250"/>
      <c r="P514" s="250"/>
      <c r="Q514" s="250"/>
      <c r="R514" s="250"/>
      <c r="S514" s="250"/>
      <c r="T514" s="251"/>
      <c r="U514" s="13"/>
      <c r="V514" s="13"/>
      <c r="W514" s="13"/>
      <c r="X514" s="13"/>
      <c r="Y514" s="13"/>
      <c r="Z514" s="13"/>
      <c r="AA514" s="13"/>
      <c r="AB514" s="13"/>
      <c r="AC514" s="13"/>
      <c r="AD514" s="13"/>
      <c r="AE514" s="13"/>
      <c r="AT514" s="252" t="s">
        <v>273</v>
      </c>
      <c r="AU514" s="252" t="s">
        <v>85</v>
      </c>
      <c r="AV514" s="13" t="s">
        <v>85</v>
      </c>
      <c r="AW514" s="13" t="s">
        <v>32</v>
      </c>
      <c r="AX514" s="13" t="s">
        <v>76</v>
      </c>
      <c r="AY514" s="252" t="s">
        <v>264</v>
      </c>
    </row>
    <row r="515" s="14" customFormat="1">
      <c r="A515" s="14"/>
      <c r="B515" s="253"/>
      <c r="C515" s="254"/>
      <c r="D515" s="243" t="s">
        <v>273</v>
      </c>
      <c r="E515" s="255" t="s">
        <v>1</v>
      </c>
      <c r="F515" s="256" t="s">
        <v>275</v>
      </c>
      <c r="G515" s="254"/>
      <c r="H515" s="257">
        <v>295.66199999999998</v>
      </c>
      <c r="I515" s="258"/>
      <c r="J515" s="254"/>
      <c r="K515" s="254"/>
      <c r="L515" s="259"/>
      <c r="M515" s="260"/>
      <c r="N515" s="261"/>
      <c r="O515" s="261"/>
      <c r="P515" s="261"/>
      <c r="Q515" s="261"/>
      <c r="R515" s="261"/>
      <c r="S515" s="261"/>
      <c r="T515" s="262"/>
      <c r="U515" s="14"/>
      <c r="V515" s="14"/>
      <c r="W515" s="14"/>
      <c r="X515" s="14"/>
      <c r="Y515" s="14"/>
      <c r="Z515" s="14"/>
      <c r="AA515" s="14"/>
      <c r="AB515" s="14"/>
      <c r="AC515" s="14"/>
      <c r="AD515" s="14"/>
      <c r="AE515" s="14"/>
      <c r="AT515" s="263" t="s">
        <v>273</v>
      </c>
      <c r="AU515" s="263" t="s">
        <v>85</v>
      </c>
      <c r="AV515" s="14" t="s">
        <v>271</v>
      </c>
      <c r="AW515" s="14" t="s">
        <v>32</v>
      </c>
      <c r="AX515" s="14" t="s">
        <v>83</v>
      </c>
      <c r="AY515" s="263" t="s">
        <v>264</v>
      </c>
    </row>
    <row r="516" s="2" customFormat="1" ht="24.15" customHeight="1">
      <c r="A516" s="39"/>
      <c r="B516" s="40"/>
      <c r="C516" s="274" t="s">
        <v>925</v>
      </c>
      <c r="D516" s="274" t="s">
        <v>310</v>
      </c>
      <c r="E516" s="275" t="s">
        <v>867</v>
      </c>
      <c r="F516" s="276" t="s">
        <v>829</v>
      </c>
      <c r="G516" s="277" t="s">
        <v>318</v>
      </c>
      <c r="H516" s="278">
        <v>344.59399999999999</v>
      </c>
      <c r="I516" s="279"/>
      <c r="J516" s="280">
        <f>ROUND(I516*H516,2)</f>
        <v>0</v>
      </c>
      <c r="K516" s="276" t="s">
        <v>298</v>
      </c>
      <c r="L516" s="281"/>
      <c r="M516" s="282" t="s">
        <v>1</v>
      </c>
      <c r="N516" s="283" t="s">
        <v>42</v>
      </c>
      <c r="O516" s="92"/>
      <c r="P516" s="237">
        <f>O516*H516</f>
        <v>0</v>
      </c>
      <c r="Q516" s="237">
        <v>0.0053</v>
      </c>
      <c r="R516" s="237">
        <f>Q516*H516</f>
        <v>1.8263482</v>
      </c>
      <c r="S516" s="237">
        <v>0</v>
      </c>
      <c r="T516" s="238">
        <f>S516*H516</f>
        <v>0</v>
      </c>
      <c r="U516" s="39"/>
      <c r="V516" s="39"/>
      <c r="W516" s="39"/>
      <c r="X516" s="39"/>
      <c r="Y516" s="39"/>
      <c r="Z516" s="39"/>
      <c r="AA516" s="39"/>
      <c r="AB516" s="39"/>
      <c r="AC516" s="39"/>
      <c r="AD516" s="39"/>
      <c r="AE516" s="39"/>
      <c r="AR516" s="239" t="s">
        <v>434</v>
      </c>
      <c r="AT516" s="239" t="s">
        <v>310</v>
      </c>
      <c r="AU516" s="239" t="s">
        <v>85</v>
      </c>
      <c r="AY516" s="18" t="s">
        <v>264</v>
      </c>
      <c r="BE516" s="240">
        <f>IF(N516="základní",J516,0)</f>
        <v>0</v>
      </c>
      <c r="BF516" s="240">
        <f>IF(N516="snížená",J516,0)</f>
        <v>0</v>
      </c>
      <c r="BG516" s="240">
        <f>IF(N516="zákl. přenesená",J516,0)</f>
        <v>0</v>
      </c>
      <c r="BH516" s="240">
        <f>IF(N516="sníž. přenesená",J516,0)</f>
        <v>0</v>
      </c>
      <c r="BI516" s="240">
        <f>IF(N516="nulová",J516,0)</f>
        <v>0</v>
      </c>
      <c r="BJ516" s="18" t="s">
        <v>85</v>
      </c>
      <c r="BK516" s="240">
        <f>ROUND(I516*H516,2)</f>
        <v>0</v>
      </c>
      <c r="BL516" s="18" t="s">
        <v>351</v>
      </c>
      <c r="BM516" s="239" t="s">
        <v>868</v>
      </c>
    </row>
    <row r="517" s="13" customFormat="1">
      <c r="A517" s="13"/>
      <c r="B517" s="241"/>
      <c r="C517" s="242"/>
      <c r="D517" s="243" t="s">
        <v>273</v>
      </c>
      <c r="E517" s="242"/>
      <c r="F517" s="245" t="s">
        <v>2608</v>
      </c>
      <c r="G517" s="242"/>
      <c r="H517" s="246">
        <v>344.59399999999999</v>
      </c>
      <c r="I517" s="247"/>
      <c r="J517" s="242"/>
      <c r="K517" s="242"/>
      <c r="L517" s="248"/>
      <c r="M517" s="249"/>
      <c r="N517" s="250"/>
      <c r="O517" s="250"/>
      <c r="P517" s="250"/>
      <c r="Q517" s="250"/>
      <c r="R517" s="250"/>
      <c r="S517" s="250"/>
      <c r="T517" s="251"/>
      <c r="U517" s="13"/>
      <c r="V517" s="13"/>
      <c r="W517" s="13"/>
      <c r="X517" s="13"/>
      <c r="Y517" s="13"/>
      <c r="Z517" s="13"/>
      <c r="AA517" s="13"/>
      <c r="AB517" s="13"/>
      <c r="AC517" s="13"/>
      <c r="AD517" s="13"/>
      <c r="AE517" s="13"/>
      <c r="AT517" s="252" t="s">
        <v>273</v>
      </c>
      <c r="AU517" s="252" t="s">
        <v>85</v>
      </c>
      <c r="AV517" s="13" t="s">
        <v>85</v>
      </c>
      <c r="AW517" s="13" t="s">
        <v>4</v>
      </c>
      <c r="AX517" s="13" t="s">
        <v>83</v>
      </c>
      <c r="AY517" s="252" t="s">
        <v>264</v>
      </c>
    </row>
    <row r="518" s="2" customFormat="1" ht="24.15" customHeight="1">
      <c r="A518" s="39"/>
      <c r="B518" s="40"/>
      <c r="C518" s="228" t="s">
        <v>929</v>
      </c>
      <c r="D518" s="228" t="s">
        <v>266</v>
      </c>
      <c r="E518" s="229" t="s">
        <v>871</v>
      </c>
      <c r="F518" s="230" t="s">
        <v>872</v>
      </c>
      <c r="G518" s="231" t="s">
        <v>318</v>
      </c>
      <c r="H518" s="232">
        <v>384.52199999999999</v>
      </c>
      <c r="I518" s="233"/>
      <c r="J518" s="234">
        <f>ROUND(I518*H518,2)</f>
        <v>0</v>
      </c>
      <c r="K518" s="230" t="s">
        <v>298</v>
      </c>
      <c r="L518" s="45"/>
      <c r="M518" s="235" t="s">
        <v>1</v>
      </c>
      <c r="N518" s="236" t="s">
        <v>42</v>
      </c>
      <c r="O518" s="92"/>
      <c r="P518" s="237">
        <f>O518*H518</f>
        <v>0</v>
      </c>
      <c r="Q518" s="237">
        <v>0.0040000000000000001</v>
      </c>
      <c r="R518" s="237">
        <f>Q518*H518</f>
        <v>1.5380879999999999</v>
      </c>
      <c r="S518" s="237">
        <v>0</v>
      </c>
      <c r="T518" s="238">
        <f>S518*H518</f>
        <v>0</v>
      </c>
      <c r="U518" s="39"/>
      <c r="V518" s="39"/>
      <c r="W518" s="39"/>
      <c r="X518" s="39"/>
      <c r="Y518" s="39"/>
      <c r="Z518" s="39"/>
      <c r="AA518" s="39"/>
      <c r="AB518" s="39"/>
      <c r="AC518" s="39"/>
      <c r="AD518" s="39"/>
      <c r="AE518" s="39"/>
      <c r="AR518" s="239" t="s">
        <v>351</v>
      </c>
      <c r="AT518" s="239" t="s">
        <v>266</v>
      </c>
      <c r="AU518" s="239" t="s">
        <v>85</v>
      </c>
      <c r="AY518" s="18" t="s">
        <v>264</v>
      </c>
      <c r="BE518" s="240">
        <f>IF(N518="základní",J518,0)</f>
        <v>0</v>
      </c>
      <c r="BF518" s="240">
        <f>IF(N518="snížená",J518,0)</f>
        <v>0</v>
      </c>
      <c r="BG518" s="240">
        <f>IF(N518="zákl. přenesená",J518,0)</f>
        <v>0</v>
      </c>
      <c r="BH518" s="240">
        <f>IF(N518="sníž. přenesená",J518,0)</f>
        <v>0</v>
      </c>
      <c r="BI518" s="240">
        <f>IF(N518="nulová",J518,0)</f>
        <v>0</v>
      </c>
      <c r="BJ518" s="18" t="s">
        <v>85</v>
      </c>
      <c r="BK518" s="240">
        <f>ROUND(I518*H518,2)</f>
        <v>0</v>
      </c>
      <c r="BL518" s="18" t="s">
        <v>351</v>
      </c>
      <c r="BM518" s="239" t="s">
        <v>873</v>
      </c>
    </row>
    <row r="519" s="2" customFormat="1">
      <c r="A519" s="39"/>
      <c r="B519" s="40"/>
      <c r="C519" s="41"/>
      <c r="D519" s="243" t="s">
        <v>339</v>
      </c>
      <c r="E519" s="41"/>
      <c r="F519" s="295" t="s">
        <v>874</v>
      </c>
      <c r="G519" s="41"/>
      <c r="H519" s="41"/>
      <c r="I519" s="296"/>
      <c r="J519" s="41"/>
      <c r="K519" s="41"/>
      <c r="L519" s="45"/>
      <c r="M519" s="297"/>
      <c r="N519" s="298"/>
      <c r="O519" s="92"/>
      <c r="P519" s="92"/>
      <c r="Q519" s="92"/>
      <c r="R519" s="92"/>
      <c r="S519" s="92"/>
      <c r="T519" s="93"/>
      <c r="U519" s="39"/>
      <c r="V519" s="39"/>
      <c r="W519" s="39"/>
      <c r="X519" s="39"/>
      <c r="Y519" s="39"/>
      <c r="Z519" s="39"/>
      <c r="AA519" s="39"/>
      <c r="AB519" s="39"/>
      <c r="AC519" s="39"/>
      <c r="AD519" s="39"/>
      <c r="AE519" s="39"/>
      <c r="AT519" s="18" t="s">
        <v>339</v>
      </c>
      <c r="AU519" s="18" t="s">
        <v>85</v>
      </c>
    </row>
    <row r="520" s="13" customFormat="1">
      <c r="A520" s="13"/>
      <c r="B520" s="241"/>
      <c r="C520" s="242"/>
      <c r="D520" s="243" t="s">
        <v>273</v>
      </c>
      <c r="E520" s="244" t="s">
        <v>1</v>
      </c>
      <c r="F520" s="245" t="s">
        <v>2606</v>
      </c>
      <c r="G520" s="242"/>
      <c r="H520" s="246">
        <v>295.66199999999998</v>
      </c>
      <c r="I520" s="247"/>
      <c r="J520" s="242"/>
      <c r="K520" s="242"/>
      <c r="L520" s="248"/>
      <c r="M520" s="249"/>
      <c r="N520" s="250"/>
      <c r="O520" s="250"/>
      <c r="P520" s="250"/>
      <c r="Q520" s="250"/>
      <c r="R520" s="250"/>
      <c r="S520" s="250"/>
      <c r="T520" s="251"/>
      <c r="U520" s="13"/>
      <c r="V520" s="13"/>
      <c r="W520" s="13"/>
      <c r="X520" s="13"/>
      <c r="Y520" s="13"/>
      <c r="Z520" s="13"/>
      <c r="AA520" s="13"/>
      <c r="AB520" s="13"/>
      <c r="AC520" s="13"/>
      <c r="AD520" s="13"/>
      <c r="AE520" s="13"/>
      <c r="AT520" s="252" t="s">
        <v>273</v>
      </c>
      <c r="AU520" s="252" t="s">
        <v>85</v>
      </c>
      <c r="AV520" s="13" t="s">
        <v>85</v>
      </c>
      <c r="AW520" s="13" t="s">
        <v>32</v>
      </c>
      <c r="AX520" s="13" t="s">
        <v>76</v>
      </c>
      <c r="AY520" s="252" t="s">
        <v>264</v>
      </c>
    </row>
    <row r="521" s="13" customFormat="1">
      <c r="A521" s="13"/>
      <c r="B521" s="241"/>
      <c r="C521" s="242"/>
      <c r="D521" s="243" t="s">
        <v>273</v>
      </c>
      <c r="E521" s="244" t="s">
        <v>1</v>
      </c>
      <c r="F521" s="245" t="s">
        <v>2609</v>
      </c>
      <c r="G521" s="242"/>
      <c r="H521" s="246">
        <v>88.859999999999999</v>
      </c>
      <c r="I521" s="247"/>
      <c r="J521" s="242"/>
      <c r="K521" s="242"/>
      <c r="L521" s="248"/>
      <c r="M521" s="249"/>
      <c r="N521" s="250"/>
      <c r="O521" s="250"/>
      <c r="P521" s="250"/>
      <c r="Q521" s="250"/>
      <c r="R521" s="250"/>
      <c r="S521" s="250"/>
      <c r="T521" s="251"/>
      <c r="U521" s="13"/>
      <c r="V521" s="13"/>
      <c r="W521" s="13"/>
      <c r="X521" s="13"/>
      <c r="Y521" s="13"/>
      <c r="Z521" s="13"/>
      <c r="AA521" s="13"/>
      <c r="AB521" s="13"/>
      <c r="AC521" s="13"/>
      <c r="AD521" s="13"/>
      <c r="AE521" s="13"/>
      <c r="AT521" s="252" t="s">
        <v>273</v>
      </c>
      <c r="AU521" s="252" t="s">
        <v>85</v>
      </c>
      <c r="AV521" s="13" t="s">
        <v>85</v>
      </c>
      <c r="AW521" s="13" t="s">
        <v>32</v>
      </c>
      <c r="AX521" s="13" t="s">
        <v>76</v>
      </c>
      <c r="AY521" s="252" t="s">
        <v>264</v>
      </c>
    </row>
    <row r="522" s="14" customFormat="1">
      <c r="A522" s="14"/>
      <c r="B522" s="253"/>
      <c r="C522" s="254"/>
      <c r="D522" s="243" t="s">
        <v>273</v>
      </c>
      <c r="E522" s="255" t="s">
        <v>1</v>
      </c>
      <c r="F522" s="256" t="s">
        <v>275</v>
      </c>
      <c r="G522" s="254"/>
      <c r="H522" s="257">
        <v>384.52199999999999</v>
      </c>
      <c r="I522" s="258"/>
      <c r="J522" s="254"/>
      <c r="K522" s="254"/>
      <c r="L522" s="259"/>
      <c r="M522" s="260"/>
      <c r="N522" s="261"/>
      <c r="O522" s="261"/>
      <c r="P522" s="261"/>
      <c r="Q522" s="261"/>
      <c r="R522" s="261"/>
      <c r="S522" s="261"/>
      <c r="T522" s="262"/>
      <c r="U522" s="14"/>
      <c r="V522" s="14"/>
      <c r="W522" s="14"/>
      <c r="X522" s="14"/>
      <c r="Y522" s="14"/>
      <c r="Z522" s="14"/>
      <c r="AA522" s="14"/>
      <c r="AB522" s="14"/>
      <c r="AC522" s="14"/>
      <c r="AD522" s="14"/>
      <c r="AE522" s="14"/>
      <c r="AT522" s="263" t="s">
        <v>273</v>
      </c>
      <c r="AU522" s="263" t="s">
        <v>85</v>
      </c>
      <c r="AV522" s="14" t="s">
        <v>271</v>
      </c>
      <c r="AW522" s="14" t="s">
        <v>32</v>
      </c>
      <c r="AX522" s="14" t="s">
        <v>83</v>
      </c>
      <c r="AY522" s="263" t="s">
        <v>264</v>
      </c>
    </row>
    <row r="523" s="2" customFormat="1" ht="16.5" customHeight="1">
      <c r="A523" s="39"/>
      <c r="B523" s="40"/>
      <c r="C523" s="228" t="s">
        <v>934</v>
      </c>
      <c r="D523" s="228" t="s">
        <v>266</v>
      </c>
      <c r="E523" s="229" t="s">
        <v>877</v>
      </c>
      <c r="F523" s="230" t="s">
        <v>878</v>
      </c>
      <c r="G523" s="231" t="s">
        <v>318</v>
      </c>
      <c r="H523" s="232">
        <v>62.201999999999998</v>
      </c>
      <c r="I523" s="233"/>
      <c r="J523" s="234">
        <f>ROUND(I523*H523,2)</f>
        <v>0</v>
      </c>
      <c r="K523" s="230" t="s">
        <v>270</v>
      </c>
      <c r="L523" s="45"/>
      <c r="M523" s="235" t="s">
        <v>1</v>
      </c>
      <c r="N523" s="236" t="s">
        <v>42</v>
      </c>
      <c r="O523" s="92"/>
      <c r="P523" s="237">
        <f>O523*H523</f>
        <v>0</v>
      </c>
      <c r="Q523" s="237">
        <v>0</v>
      </c>
      <c r="R523" s="237">
        <f>Q523*H523</f>
        <v>0</v>
      </c>
      <c r="S523" s="237">
        <v>0</v>
      </c>
      <c r="T523" s="238">
        <f>S523*H523</f>
        <v>0</v>
      </c>
      <c r="U523" s="39"/>
      <c r="V523" s="39"/>
      <c r="W523" s="39"/>
      <c r="X523" s="39"/>
      <c r="Y523" s="39"/>
      <c r="Z523" s="39"/>
      <c r="AA523" s="39"/>
      <c r="AB523" s="39"/>
      <c r="AC523" s="39"/>
      <c r="AD523" s="39"/>
      <c r="AE523" s="39"/>
      <c r="AR523" s="239" t="s">
        <v>351</v>
      </c>
      <c r="AT523" s="239" t="s">
        <v>266</v>
      </c>
      <c r="AU523" s="239" t="s">
        <v>85</v>
      </c>
      <c r="AY523" s="18" t="s">
        <v>264</v>
      </c>
      <c r="BE523" s="240">
        <f>IF(N523="základní",J523,0)</f>
        <v>0</v>
      </c>
      <c r="BF523" s="240">
        <f>IF(N523="snížená",J523,0)</f>
        <v>0</v>
      </c>
      <c r="BG523" s="240">
        <f>IF(N523="zákl. přenesená",J523,0)</f>
        <v>0</v>
      </c>
      <c r="BH523" s="240">
        <f>IF(N523="sníž. přenesená",J523,0)</f>
        <v>0</v>
      </c>
      <c r="BI523" s="240">
        <f>IF(N523="nulová",J523,0)</f>
        <v>0</v>
      </c>
      <c r="BJ523" s="18" t="s">
        <v>85</v>
      </c>
      <c r="BK523" s="240">
        <f>ROUND(I523*H523,2)</f>
        <v>0</v>
      </c>
      <c r="BL523" s="18" t="s">
        <v>351</v>
      </c>
      <c r="BM523" s="239" t="s">
        <v>879</v>
      </c>
    </row>
    <row r="524" s="13" customFormat="1">
      <c r="A524" s="13"/>
      <c r="B524" s="241"/>
      <c r="C524" s="242"/>
      <c r="D524" s="243" t="s">
        <v>273</v>
      </c>
      <c r="E524" s="244" t="s">
        <v>1</v>
      </c>
      <c r="F524" s="245" t="s">
        <v>2610</v>
      </c>
      <c r="G524" s="242"/>
      <c r="H524" s="246">
        <v>62.201999999999998</v>
      </c>
      <c r="I524" s="247"/>
      <c r="J524" s="242"/>
      <c r="K524" s="242"/>
      <c r="L524" s="248"/>
      <c r="M524" s="249"/>
      <c r="N524" s="250"/>
      <c r="O524" s="250"/>
      <c r="P524" s="250"/>
      <c r="Q524" s="250"/>
      <c r="R524" s="250"/>
      <c r="S524" s="250"/>
      <c r="T524" s="251"/>
      <c r="U524" s="13"/>
      <c r="V524" s="13"/>
      <c r="W524" s="13"/>
      <c r="X524" s="13"/>
      <c r="Y524" s="13"/>
      <c r="Z524" s="13"/>
      <c r="AA524" s="13"/>
      <c r="AB524" s="13"/>
      <c r="AC524" s="13"/>
      <c r="AD524" s="13"/>
      <c r="AE524" s="13"/>
      <c r="AT524" s="252" t="s">
        <v>273</v>
      </c>
      <c r="AU524" s="252" t="s">
        <v>85</v>
      </c>
      <c r="AV524" s="13" t="s">
        <v>85</v>
      </c>
      <c r="AW524" s="13" t="s">
        <v>32</v>
      </c>
      <c r="AX524" s="13" t="s">
        <v>76</v>
      </c>
      <c r="AY524" s="252" t="s">
        <v>264</v>
      </c>
    </row>
    <row r="525" s="14" customFormat="1">
      <c r="A525" s="14"/>
      <c r="B525" s="253"/>
      <c r="C525" s="254"/>
      <c r="D525" s="243" t="s">
        <v>273</v>
      </c>
      <c r="E525" s="255" t="s">
        <v>1</v>
      </c>
      <c r="F525" s="256" t="s">
        <v>275</v>
      </c>
      <c r="G525" s="254"/>
      <c r="H525" s="257">
        <v>62.201999999999998</v>
      </c>
      <c r="I525" s="258"/>
      <c r="J525" s="254"/>
      <c r="K525" s="254"/>
      <c r="L525" s="259"/>
      <c r="M525" s="260"/>
      <c r="N525" s="261"/>
      <c r="O525" s="261"/>
      <c r="P525" s="261"/>
      <c r="Q525" s="261"/>
      <c r="R525" s="261"/>
      <c r="S525" s="261"/>
      <c r="T525" s="262"/>
      <c r="U525" s="14"/>
      <c r="V525" s="14"/>
      <c r="W525" s="14"/>
      <c r="X525" s="14"/>
      <c r="Y525" s="14"/>
      <c r="Z525" s="14"/>
      <c r="AA525" s="14"/>
      <c r="AB525" s="14"/>
      <c r="AC525" s="14"/>
      <c r="AD525" s="14"/>
      <c r="AE525" s="14"/>
      <c r="AT525" s="263" t="s">
        <v>273</v>
      </c>
      <c r="AU525" s="263" t="s">
        <v>85</v>
      </c>
      <c r="AV525" s="14" t="s">
        <v>271</v>
      </c>
      <c r="AW525" s="14" t="s">
        <v>32</v>
      </c>
      <c r="AX525" s="14" t="s">
        <v>83</v>
      </c>
      <c r="AY525" s="263" t="s">
        <v>264</v>
      </c>
    </row>
    <row r="526" s="2" customFormat="1" ht="16.5" customHeight="1">
      <c r="A526" s="39"/>
      <c r="B526" s="40"/>
      <c r="C526" s="274" t="s">
        <v>938</v>
      </c>
      <c r="D526" s="274" t="s">
        <v>310</v>
      </c>
      <c r="E526" s="275" t="s">
        <v>811</v>
      </c>
      <c r="F526" s="276" t="s">
        <v>812</v>
      </c>
      <c r="G526" s="277" t="s">
        <v>354</v>
      </c>
      <c r="H526" s="278">
        <v>0.021999999999999999</v>
      </c>
      <c r="I526" s="279"/>
      <c r="J526" s="280">
        <f>ROUND(I526*H526,2)</f>
        <v>0</v>
      </c>
      <c r="K526" s="276" t="s">
        <v>270</v>
      </c>
      <c r="L526" s="281"/>
      <c r="M526" s="282" t="s">
        <v>1</v>
      </c>
      <c r="N526" s="283" t="s">
        <v>42</v>
      </c>
      <c r="O526" s="92"/>
      <c r="P526" s="237">
        <f>O526*H526</f>
        <v>0</v>
      </c>
      <c r="Q526" s="237">
        <v>1</v>
      </c>
      <c r="R526" s="237">
        <f>Q526*H526</f>
        <v>0.021999999999999999</v>
      </c>
      <c r="S526" s="237">
        <v>0</v>
      </c>
      <c r="T526" s="238">
        <f>S526*H526</f>
        <v>0</v>
      </c>
      <c r="U526" s="39"/>
      <c r="V526" s="39"/>
      <c r="W526" s="39"/>
      <c r="X526" s="39"/>
      <c r="Y526" s="39"/>
      <c r="Z526" s="39"/>
      <c r="AA526" s="39"/>
      <c r="AB526" s="39"/>
      <c r="AC526" s="39"/>
      <c r="AD526" s="39"/>
      <c r="AE526" s="39"/>
      <c r="AR526" s="239" t="s">
        <v>434</v>
      </c>
      <c r="AT526" s="239" t="s">
        <v>310</v>
      </c>
      <c r="AU526" s="239" t="s">
        <v>85</v>
      </c>
      <c r="AY526" s="18" t="s">
        <v>264</v>
      </c>
      <c r="BE526" s="240">
        <f>IF(N526="základní",J526,0)</f>
        <v>0</v>
      </c>
      <c r="BF526" s="240">
        <f>IF(N526="snížená",J526,0)</f>
        <v>0</v>
      </c>
      <c r="BG526" s="240">
        <f>IF(N526="zákl. přenesená",J526,0)</f>
        <v>0</v>
      </c>
      <c r="BH526" s="240">
        <f>IF(N526="sníž. přenesená",J526,0)</f>
        <v>0</v>
      </c>
      <c r="BI526" s="240">
        <f>IF(N526="nulová",J526,0)</f>
        <v>0</v>
      </c>
      <c r="BJ526" s="18" t="s">
        <v>85</v>
      </c>
      <c r="BK526" s="240">
        <f>ROUND(I526*H526,2)</f>
        <v>0</v>
      </c>
      <c r="BL526" s="18" t="s">
        <v>351</v>
      </c>
      <c r="BM526" s="239" t="s">
        <v>882</v>
      </c>
    </row>
    <row r="527" s="13" customFormat="1">
      <c r="A527" s="13"/>
      <c r="B527" s="241"/>
      <c r="C527" s="242"/>
      <c r="D527" s="243" t="s">
        <v>273</v>
      </c>
      <c r="E527" s="242"/>
      <c r="F527" s="245" t="s">
        <v>2611</v>
      </c>
      <c r="G527" s="242"/>
      <c r="H527" s="246">
        <v>0.021999999999999999</v>
      </c>
      <c r="I527" s="247"/>
      <c r="J527" s="242"/>
      <c r="K527" s="242"/>
      <c r="L527" s="248"/>
      <c r="M527" s="249"/>
      <c r="N527" s="250"/>
      <c r="O527" s="250"/>
      <c r="P527" s="250"/>
      <c r="Q527" s="250"/>
      <c r="R527" s="250"/>
      <c r="S527" s="250"/>
      <c r="T527" s="251"/>
      <c r="U527" s="13"/>
      <c r="V527" s="13"/>
      <c r="W527" s="13"/>
      <c r="X527" s="13"/>
      <c r="Y527" s="13"/>
      <c r="Z527" s="13"/>
      <c r="AA527" s="13"/>
      <c r="AB527" s="13"/>
      <c r="AC527" s="13"/>
      <c r="AD527" s="13"/>
      <c r="AE527" s="13"/>
      <c r="AT527" s="252" t="s">
        <v>273</v>
      </c>
      <c r="AU527" s="252" t="s">
        <v>85</v>
      </c>
      <c r="AV527" s="13" t="s">
        <v>85</v>
      </c>
      <c r="AW527" s="13" t="s">
        <v>4</v>
      </c>
      <c r="AX527" s="13" t="s">
        <v>83</v>
      </c>
      <c r="AY527" s="252" t="s">
        <v>264</v>
      </c>
    </row>
    <row r="528" s="2" customFormat="1" ht="16.5" customHeight="1">
      <c r="A528" s="39"/>
      <c r="B528" s="40"/>
      <c r="C528" s="228" t="s">
        <v>943</v>
      </c>
      <c r="D528" s="228" t="s">
        <v>266</v>
      </c>
      <c r="E528" s="229" t="s">
        <v>885</v>
      </c>
      <c r="F528" s="230" t="s">
        <v>886</v>
      </c>
      <c r="G528" s="231" t="s">
        <v>318</v>
      </c>
      <c r="H528" s="232">
        <v>62.201999999999998</v>
      </c>
      <c r="I528" s="233"/>
      <c r="J528" s="234">
        <f>ROUND(I528*H528,2)</f>
        <v>0</v>
      </c>
      <c r="K528" s="230" t="s">
        <v>270</v>
      </c>
      <c r="L528" s="45"/>
      <c r="M528" s="235" t="s">
        <v>1</v>
      </c>
      <c r="N528" s="236" t="s">
        <v>42</v>
      </c>
      <c r="O528" s="92"/>
      <c r="P528" s="237">
        <f>O528*H528</f>
        <v>0</v>
      </c>
      <c r="Q528" s="237">
        <v>0.00093999999999999997</v>
      </c>
      <c r="R528" s="237">
        <f>Q528*H528</f>
        <v>0.058469879999999995</v>
      </c>
      <c r="S528" s="237">
        <v>0</v>
      </c>
      <c r="T528" s="238">
        <f>S528*H528</f>
        <v>0</v>
      </c>
      <c r="U528" s="39"/>
      <c r="V528" s="39"/>
      <c r="W528" s="39"/>
      <c r="X528" s="39"/>
      <c r="Y528" s="39"/>
      <c r="Z528" s="39"/>
      <c r="AA528" s="39"/>
      <c r="AB528" s="39"/>
      <c r="AC528" s="39"/>
      <c r="AD528" s="39"/>
      <c r="AE528" s="39"/>
      <c r="AR528" s="239" t="s">
        <v>351</v>
      </c>
      <c r="AT528" s="239" t="s">
        <v>266</v>
      </c>
      <c r="AU528" s="239" t="s">
        <v>85</v>
      </c>
      <c r="AY528" s="18" t="s">
        <v>264</v>
      </c>
      <c r="BE528" s="240">
        <f>IF(N528="základní",J528,0)</f>
        <v>0</v>
      </c>
      <c r="BF528" s="240">
        <f>IF(N528="snížená",J528,0)</f>
        <v>0</v>
      </c>
      <c r="BG528" s="240">
        <f>IF(N528="zákl. přenesená",J528,0)</f>
        <v>0</v>
      </c>
      <c r="BH528" s="240">
        <f>IF(N528="sníž. přenesená",J528,0)</f>
        <v>0</v>
      </c>
      <c r="BI528" s="240">
        <f>IF(N528="nulová",J528,0)</f>
        <v>0</v>
      </c>
      <c r="BJ528" s="18" t="s">
        <v>85</v>
      </c>
      <c r="BK528" s="240">
        <f>ROUND(I528*H528,2)</f>
        <v>0</v>
      </c>
      <c r="BL528" s="18" t="s">
        <v>351</v>
      </c>
      <c r="BM528" s="239" t="s">
        <v>887</v>
      </c>
    </row>
    <row r="529" s="13" customFormat="1">
      <c r="A529" s="13"/>
      <c r="B529" s="241"/>
      <c r="C529" s="242"/>
      <c r="D529" s="243" t="s">
        <v>273</v>
      </c>
      <c r="E529" s="244" t="s">
        <v>1</v>
      </c>
      <c r="F529" s="245" t="s">
        <v>2610</v>
      </c>
      <c r="G529" s="242"/>
      <c r="H529" s="246">
        <v>62.201999999999998</v>
      </c>
      <c r="I529" s="247"/>
      <c r="J529" s="242"/>
      <c r="K529" s="242"/>
      <c r="L529" s="248"/>
      <c r="M529" s="249"/>
      <c r="N529" s="250"/>
      <c r="O529" s="250"/>
      <c r="P529" s="250"/>
      <c r="Q529" s="250"/>
      <c r="R529" s="250"/>
      <c r="S529" s="250"/>
      <c r="T529" s="251"/>
      <c r="U529" s="13"/>
      <c r="V529" s="13"/>
      <c r="W529" s="13"/>
      <c r="X529" s="13"/>
      <c r="Y529" s="13"/>
      <c r="Z529" s="13"/>
      <c r="AA529" s="13"/>
      <c r="AB529" s="13"/>
      <c r="AC529" s="13"/>
      <c r="AD529" s="13"/>
      <c r="AE529" s="13"/>
      <c r="AT529" s="252" t="s">
        <v>273</v>
      </c>
      <c r="AU529" s="252" t="s">
        <v>85</v>
      </c>
      <c r="AV529" s="13" t="s">
        <v>85</v>
      </c>
      <c r="AW529" s="13" t="s">
        <v>32</v>
      </c>
      <c r="AX529" s="13" t="s">
        <v>76</v>
      </c>
      <c r="AY529" s="252" t="s">
        <v>264</v>
      </c>
    </row>
    <row r="530" s="14" customFormat="1">
      <c r="A530" s="14"/>
      <c r="B530" s="253"/>
      <c r="C530" s="254"/>
      <c r="D530" s="243" t="s">
        <v>273</v>
      </c>
      <c r="E530" s="255" t="s">
        <v>1</v>
      </c>
      <c r="F530" s="256" t="s">
        <v>275</v>
      </c>
      <c r="G530" s="254"/>
      <c r="H530" s="257">
        <v>62.201999999999998</v>
      </c>
      <c r="I530" s="258"/>
      <c r="J530" s="254"/>
      <c r="K530" s="254"/>
      <c r="L530" s="259"/>
      <c r="M530" s="260"/>
      <c r="N530" s="261"/>
      <c r="O530" s="261"/>
      <c r="P530" s="261"/>
      <c r="Q530" s="261"/>
      <c r="R530" s="261"/>
      <c r="S530" s="261"/>
      <c r="T530" s="262"/>
      <c r="U530" s="14"/>
      <c r="V530" s="14"/>
      <c r="W530" s="14"/>
      <c r="X530" s="14"/>
      <c r="Y530" s="14"/>
      <c r="Z530" s="14"/>
      <c r="AA530" s="14"/>
      <c r="AB530" s="14"/>
      <c r="AC530" s="14"/>
      <c r="AD530" s="14"/>
      <c r="AE530" s="14"/>
      <c r="AT530" s="263" t="s">
        <v>273</v>
      </c>
      <c r="AU530" s="263" t="s">
        <v>85</v>
      </c>
      <c r="AV530" s="14" t="s">
        <v>271</v>
      </c>
      <c r="AW530" s="14" t="s">
        <v>32</v>
      </c>
      <c r="AX530" s="14" t="s">
        <v>83</v>
      </c>
      <c r="AY530" s="263" t="s">
        <v>264</v>
      </c>
    </row>
    <row r="531" s="2" customFormat="1" ht="24.15" customHeight="1">
      <c r="A531" s="39"/>
      <c r="B531" s="40"/>
      <c r="C531" s="274" t="s">
        <v>947</v>
      </c>
      <c r="D531" s="274" t="s">
        <v>310</v>
      </c>
      <c r="E531" s="275" t="s">
        <v>867</v>
      </c>
      <c r="F531" s="276" t="s">
        <v>829</v>
      </c>
      <c r="G531" s="277" t="s">
        <v>318</v>
      </c>
      <c r="H531" s="278">
        <v>74.641999999999996</v>
      </c>
      <c r="I531" s="279"/>
      <c r="J531" s="280">
        <f>ROUND(I531*H531,2)</f>
        <v>0</v>
      </c>
      <c r="K531" s="276" t="s">
        <v>298</v>
      </c>
      <c r="L531" s="281"/>
      <c r="M531" s="282" t="s">
        <v>1</v>
      </c>
      <c r="N531" s="283" t="s">
        <v>42</v>
      </c>
      <c r="O531" s="92"/>
      <c r="P531" s="237">
        <f>O531*H531</f>
        <v>0</v>
      </c>
      <c r="Q531" s="237">
        <v>0.0053</v>
      </c>
      <c r="R531" s="237">
        <f>Q531*H531</f>
        <v>0.39560259999999997</v>
      </c>
      <c r="S531" s="237">
        <v>0</v>
      </c>
      <c r="T531" s="238">
        <f>S531*H531</f>
        <v>0</v>
      </c>
      <c r="U531" s="39"/>
      <c r="V531" s="39"/>
      <c r="W531" s="39"/>
      <c r="X531" s="39"/>
      <c r="Y531" s="39"/>
      <c r="Z531" s="39"/>
      <c r="AA531" s="39"/>
      <c r="AB531" s="39"/>
      <c r="AC531" s="39"/>
      <c r="AD531" s="39"/>
      <c r="AE531" s="39"/>
      <c r="AR531" s="239" t="s">
        <v>434</v>
      </c>
      <c r="AT531" s="239" t="s">
        <v>310</v>
      </c>
      <c r="AU531" s="239" t="s">
        <v>85</v>
      </c>
      <c r="AY531" s="18" t="s">
        <v>264</v>
      </c>
      <c r="BE531" s="240">
        <f>IF(N531="základní",J531,0)</f>
        <v>0</v>
      </c>
      <c r="BF531" s="240">
        <f>IF(N531="snížená",J531,0)</f>
        <v>0</v>
      </c>
      <c r="BG531" s="240">
        <f>IF(N531="zákl. přenesená",J531,0)</f>
        <v>0</v>
      </c>
      <c r="BH531" s="240">
        <f>IF(N531="sníž. přenesená",J531,0)</f>
        <v>0</v>
      </c>
      <c r="BI531" s="240">
        <f>IF(N531="nulová",J531,0)</f>
        <v>0</v>
      </c>
      <c r="BJ531" s="18" t="s">
        <v>85</v>
      </c>
      <c r="BK531" s="240">
        <f>ROUND(I531*H531,2)</f>
        <v>0</v>
      </c>
      <c r="BL531" s="18" t="s">
        <v>351</v>
      </c>
      <c r="BM531" s="239" t="s">
        <v>889</v>
      </c>
    </row>
    <row r="532" s="13" customFormat="1">
      <c r="A532" s="13"/>
      <c r="B532" s="241"/>
      <c r="C532" s="242"/>
      <c r="D532" s="243" t="s">
        <v>273</v>
      </c>
      <c r="E532" s="242"/>
      <c r="F532" s="245" t="s">
        <v>2612</v>
      </c>
      <c r="G532" s="242"/>
      <c r="H532" s="246">
        <v>74.641999999999996</v>
      </c>
      <c r="I532" s="247"/>
      <c r="J532" s="242"/>
      <c r="K532" s="242"/>
      <c r="L532" s="248"/>
      <c r="M532" s="249"/>
      <c r="N532" s="250"/>
      <c r="O532" s="250"/>
      <c r="P532" s="250"/>
      <c r="Q532" s="250"/>
      <c r="R532" s="250"/>
      <c r="S532" s="250"/>
      <c r="T532" s="251"/>
      <c r="U532" s="13"/>
      <c r="V532" s="13"/>
      <c r="W532" s="13"/>
      <c r="X532" s="13"/>
      <c r="Y532" s="13"/>
      <c r="Z532" s="13"/>
      <c r="AA532" s="13"/>
      <c r="AB532" s="13"/>
      <c r="AC532" s="13"/>
      <c r="AD532" s="13"/>
      <c r="AE532" s="13"/>
      <c r="AT532" s="252" t="s">
        <v>273</v>
      </c>
      <c r="AU532" s="252" t="s">
        <v>85</v>
      </c>
      <c r="AV532" s="13" t="s">
        <v>85</v>
      </c>
      <c r="AW532" s="13" t="s">
        <v>4</v>
      </c>
      <c r="AX532" s="13" t="s">
        <v>83</v>
      </c>
      <c r="AY532" s="252" t="s">
        <v>264</v>
      </c>
    </row>
    <row r="533" s="2" customFormat="1" ht="21.75" customHeight="1">
      <c r="A533" s="39"/>
      <c r="B533" s="40"/>
      <c r="C533" s="228" t="s">
        <v>952</v>
      </c>
      <c r="D533" s="228" t="s">
        <v>266</v>
      </c>
      <c r="E533" s="229" t="s">
        <v>2613</v>
      </c>
      <c r="F533" s="230" t="s">
        <v>2614</v>
      </c>
      <c r="G533" s="231" t="s">
        <v>354</v>
      </c>
      <c r="H533" s="232">
        <v>4.1959999999999997</v>
      </c>
      <c r="I533" s="233"/>
      <c r="J533" s="234">
        <f>ROUND(I533*H533,2)</f>
        <v>0</v>
      </c>
      <c r="K533" s="230" t="s">
        <v>270</v>
      </c>
      <c r="L533" s="45"/>
      <c r="M533" s="235" t="s">
        <v>1</v>
      </c>
      <c r="N533" s="236" t="s">
        <v>42</v>
      </c>
      <c r="O533" s="92"/>
      <c r="P533" s="237">
        <f>O533*H533</f>
        <v>0</v>
      </c>
      <c r="Q533" s="237">
        <v>0</v>
      </c>
      <c r="R533" s="237">
        <f>Q533*H533</f>
        <v>0</v>
      </c>
      <c r="S533" s="237">
        <v>0</v>
      </c>
      <c r="T533" s="238">
        <f>S533*H533</f>
        <v>0</v>
      </c>
      <c r="U533" s="39"/>
      <c r="V533" s="39"/>
      <c r="W533" s="39"/>
      <c r="X533" s="39"/>
      <c r="Y533" s="39"/>
      <c r="Z533" s="39"/>
      <c r="AA533" s="39"/>
      <c r="AB533" s="39"/>
      <c r="AC533" s="39"/>
      <c r="AD533" s="39"/>
      <c r="AE533" s="39"/>
      <c r="AR533" s="239" t="s">
        <v>351</v>
      </c>
      <c r="AT533" s="239" t="s">
        <v>266</v>
      </c>
      <c r="AU533" s="239" t="s">
        <v>85</v>
      </c>
      <c r="AY533" s="18" t="s">
        <v>264</v>
      </c>
      <c r="BE533" s="240">
        <f>IF(N533="základní",J533,0)</f>
        <v>0</v>
      </c>
      <c r="BF533" s="240">
        <f>IF(N533="snížená",J533,0)</f>
        <v>0</v>
      </c>
      <c r="BG533" s="240">
        <f>IF(N533="zákl. přenesená",J533,0)</f>
        <v>0</v>
      </c>
      <c r="BH533" s="240">
        <f>IF(N533="sníž. přenesená",J533,0)</f>
        <v>0</v>
      </c>
      <c r="BI533" s="240">
        <f>IF(N533="nulová",J533,0)</f>
        <v>0</v>
      </c>
      <c r="BJ533" s="18" t="s">
        <v>85</v>
      </c>
      <c r="BK533" s="240">
        <f>ROUND(I533*H533,2)</f>
        <v>0</v>
      </c>
      <c r="BL533" s="18" t="s">
        <v>351</v>
      </c>
      <c r="BM533" s="239" t="s">
        <v>2615</v>
      </c>
    </row>
    <row r="534" s="12" customFormat="1" ht="22.8" customHeight="1">
      <c r="A534" s="12"/>
      <c r="B534" s="212"/>
      <c r="C534" s="213"/>
      <c r="D534" s="214" t="s">
        <v>75</v>
      </c>
      <c r="E534" s="226" t="s">
        <v>895</v>
      </c>
      <c r="F534" s="226" t="s">
        <v>896</v>
      </c>
      <c r="G534" s="213"/>
      <c r="H534" s="213"/>
      <c r="I534" s="216"/>
      <c r="J534" s="227">
        <f>BK534</f>
        <v>0</v>
      </c>
      <c r="K534" s="213"/>
      <c r="L534" s="218"/>
      <c r="M534" s="219"/>
      <c r="N534" s="220"/>
      <c r="O534" s="220"/>
      <c r="P534" s="221">
        <f>SUM(P535:P589)</f>
        <v>0</v>
      </c>
      <c r="Q534" s="220"/>
      <c r="R534" s="221">
        <f>SUM(R535:R589)</f>
        <v>5.2839537500000002</v>
      </c>
      <c r="S534" s="220"/>
      <c r="T534" s="222">
        <f>SUM(T535:T589)</f>
        <v>0</v>
      </c>
      <c r="U534" s="12"/>
      <c r="V534" s="12"/>
      <c r="W534" s="12"/>
      <c r="X534" s="12"/>
      <c r="Y534" s="12"/>
      <c r="Z534" s="12"/>
      <c r="AA534" s="12"/>
      <c r="AB534" s="12"/>
      <c r="AC534" s="12"/>
      <c r="AD534" s="12"/>
      <c r="AE534" s="12"/>
      <c r="AR534" s="223" t="s">
        <v>85</v>
      </c>
      <c r="AT534" s="224" t="s">
        <v>75</v>
      </c>
      <c r="AU534" s="224" t="s">
        <v>83</v>
      </c>
      <c r="AY534" s="223" t="s">
        <v>264</v>
      </c>
      <c r="BK534" s="225">
        <f>SUM(BK535:BK589)</f>
        <v>0</v>
      </c>
    </row>
    <row r="535" s="2" customFormat="1" ht="16.5" customHeight="1">
      <c r="A535" s="39"/>
      <c r="B535" s="40"/>
      <c r="C535" s="228" t="s">
        <v>957</v>
      </c>
      <c r="D535" s="228" t="s">
        <v>266</v>
      </c>
      <c r="E535" s="229" t="s">
        <v>898</v>
      </c>
      <c r="F535" s="230" t="s">
        <v>899</v>
      </c>
      <c r="G535" s="231" t="s">
        <v>318</v>
      </c>
      <c r="H535" s="232">
        <v>74</v>
      </c>
      <c r="I535" s="233"/>
      <c r="J535" s="234">
        <f>ROUND(I535*H535,2)</f>
        <v>0</v>
      </c>
      <c r="K535" s="230" t="s">
        <v>270</v>
      </c>
      <c r="L535" s="45"/>
      <c r="M535" s="235" t="s">
        <v>1</v>
      </c>
      <c r="N535" s="236" t="s">
        <v>42</v>
      </c>
      <c r="O535" s="92"/>
      <c r="P535" s="237">
        <f>O535*H535</f>
        <v>0</v>
      </c>
      <c r="Q535" s="237">
        <v>0</v>
      </c>
      <c r="R535" s="237">
        <f>Q535*H535</f>
        <v>0</v>
      </c>
      <c r="S535" s="237">
        <v>0</v>
      </c>
      <c r="T535" s="238">
        <f>S535*H535</f>
        <v>0</v>
      </c>
      <c r="U535" s="39"/>
      <c r="V535" s="39"/>
      <c r="W535" s="39"/>
      <c r="X535" s="39"/>
      <c r="Y535" s="39"/>
      <c r="Z535" s="39"/>
      <c r="AA535" s="39"/>
      <c r="AB535" s="39"/>
      <c r="AC535" s="39"/>
      <c r="AD535" s="39"/>
      <c r="AE535" s="39"/>
      <c r="AR535" s="239" t="s">
        <v>351</v>
      </c>
      <c r="AT535" s="239" t="s">
        <v>266</v>
      </c>
      <c r="AU535" s="239" t="s">
        <v>85</v>
      </c>
      <c r="AY535" s="18" t="s">
        <v>264</v>
      </c>
      <c r="BE535" s="240">
        <f>IF(N535="základní",J535,0)</f>
        <v>0</v>
      </c>
      <c r="BF535" s="240">
        <f>IF(N535="snížená",J535,0)</f>
        <v>0</v>
      </c>
      <c r="BG535" s="240">
        <f>IF(N535="zákl. přenesená",J535,0)</f>
        <v>0</v>
      </c>
      <c r="BH535" s="240">
        <f>IF(N535="sníž. přenesená",J535,0)</f>
        <v>0</v>
      </c>
      <c r="BI535" s="240">
        <f>IF(N535="nulová",J535,0)</f>
        <v>0</v>
      </c>
      <c r="BJ535" s="18" t="s">
        <v>85</v>
      </c>
      <c r="BK535" s="240">
        <f>ROUND(I535*H535,2)</f>
        <v>0</v>
      </c>
      <c r="BL535" s="18" t="s">
        <v>351</v>
      </c>
      <c r="BM535" s="239" t="s">
        <v>2616</v>
      </c>
    </row>
    <row r="536" s="13" customFormat="1">
      <c r="A536" s="13"/>
      <c r="B536" s="241"/>
      <c r="C536" s="242"/>
      <c r="D536" s="243" t="s">
        <v>273</v>
      </c>
      <c r="E536" s="244" t="s">
        <v>1</v>
      </c>
      <c r="F536" s="245" t="s">
        <v>2548</v>
      </c>
      <c r="G536" s="242"/>
      <c r="H536" s="246">
        <v>7.7999999999999998</v>
      </c>
      <c r="I536" s="247"/>
      <c r="J536" s="242"/>
      <c r="K536" s="242"/>
      <c r="L536" s="248"/>
      <c r="M536" s="249"/>
      <c r="N536" s="250"/>
      <c r="O536" s="250"/>
      <c r="P536" s="250"/>
      <c r="Q536" s="250"/>
      <c r="R536" s="250"/>
      <c r="S536" s="250"/>
      <c r="T536" s="251"/>
      <c r="U536" s="13"/>
      <c r="V536" s="13"/>
      <c r="W536" s="13"/>
      <c r="X536" s="13"/>
      <c r="Y536" s="13"/>
      <c r="Z536" s="13"/>
      <c r="AA536" s="13"/>
      <c r="AB536" s="13"/>
      <c r="AC536" s="13"/>
      <c r="AD536" s="13"/>
      <c r="AE536" s="13"/>
      <c r="AT536" s="252" t="s">
        <v>273</v>
      </c>
      <c r="AU536" s="252" t="s">
        <v>85</v>
      </c>
      <c r="AV536" s="13" t="s">
        <v>85</v>
      </c>
      <c r="AW536" s="13" t="s">
        <v>32</v>
      </c>
      <c r="AX536" s="13" t="s">
        <v>76</v>
      </c>
      <c r="AY536" s="252" t="s">
        <v>264</v>
      </c>
    </row>
    <row r="537" s="13" customFormat="1">
      <c r="A537" s="13"/>
      <c r="B537" s="241"/>
      <c r="C537" s="242"/>
      <c r="D537" s="243" t="s">
        <v>273</v>
      </c>
      <c r="E537" s="244" t="s">
        <v>1</v>
      </c>
      <c r="F537" s="245" t="s">
        <v>2549</v>
      </c>
      <c r="G537" s="242"/>
      <c r="H537" s="246">
        <v>53.200000000000003</v>
      </c>
      <c r="I537" s="247"/>
      <c r="J537" s="242"/>
      <c r="K537" s="242"/>
      <c r="L537" s="248"/>
      <c r="M537" s="249"/>
      <c r="N537" s="250"/>
      <c r="O537" s="250"/>
      <c r="P537" s="250"/>
      <c r="Q537" s="250"/>
      <c r="R537" s="250"/>
      <c r="S537" s="250"/>
      <c r="T537" s="251"/>
      <c r="U537" s="13"/>
      <c r="V537" s="13"/>
      <c r="W537" s="13"/>
      <c r="X537" s="13"/>
      <c r="Y537" s="13"/>
      <c r="Z537" s="13"/>
      <c r="AA537" s="13"/>
      <c r="AB537" s="13"/>
      <c r="AC537" s="13"/>
      <c r="AD537" s="13"/>
      <c r="AE537" s="13"/>
      <c r="AT537" s="252" t="s">
        <v>273</v>
      </c>
      <c r="AU537" s="252" t="s">
        <v>85</v>
      </c>
      <c r="AV537" s="13" t="s">
        <v>85</v>
      </c>
      <c r="AW537" s="13" t="s">
        <v>32</v>
      </c>
      <c r="AX537" s="13" t="s">
        <v>76</v>
      </c>
      <c r="AY537" s="252" t="s">
        <v>264</v>
      </c>
    </row>
    <row r="538" s="13" customFormat="1">
      <c r="A538" s="13"/>
      <c r="B538" s="241"/>
      <c r="C538" s="242"/>
      <c r="D538" s="243" t="s">
        <v>273</v>
      </c>
      <c r="E538" s="244" t="s">
        <v>1</v>
      </c>
      <c r="F538" s="245" t="s">
        <v>2572</v>
      </c>
      <c r="G538" s="242"/>
      <c r="H538" s="246">
        <v>13</v>
      </c>
      <c r="I538" s="247"/>
      <c r="J538" s="242"/>
      <c r="K538" s="242"/>
      <c r="L538" s="248"/>
      <c r="M538" s="249"/>
      <c r="N538" s="250"/>
      <c r="O538" s="250"/>
      <c r="P538" s="250"/>
      <c r="Q538" s="250"/>
      <c r="R538" s="250"/>
      <c r="S538" s="250"/>
      <c r="T538" s="251"/>
      <c r="U538" s="13"/>
      <c r="V538" s="13"/>
      <c r="W538" s="13"/>
      <c r="X538" s="13"/>
      <c r="Y538" s="13"/>
      <c r="Z538" s="13"/>
      <c r="AA538" s="13"/>
      <c r="AB538" s="13"/>
      <c r="AC538" s="13"/>
      <c r="AD538" s="13"/>
      <c r="AE538" s="13"/>
      <c r="AT538" s="252" t="s">
        <v>273</v>
      </c>
      <c r="AU538" s="252" t="s">
        <v>85</v>
      </c>
      <c r="AV538" s="13" t="s">
        <v>85</v>
      </c>
      <c r="AW538" s="13" t="s">
        <v>32</v>
      </c>
      <c r="AX538" s="13" t="s">
        <v>76</v>
      </c>
      <c r="AY538" s="252" t="s">
        <v>264</v>
      </c>
    </row>
    <row r="539" s="14" customFormat="1">
      <c r="A539" s="14"/>
      <c r="B539" s="253"/>
      <c r="C539" s="254"/>
      <c r="D539" s="243" t="s">
        <v>273</v>
      </c>
      <c r="E539" s="255" t="s">
        <v>1</v>
      </c>
      <c r="F539" s="256" t="s">
        <v>275</v>
      </c>
      <c r="G539" s="254"/>
      <c r="H539" s="257">
        <v>74</v>
      </c>
      <c r="I539" s="258"/>
      <c r="J539" s="254"/>
      <c r="K539" s="254"/>
      <c r="L539" s="259"/>
      <c r="M539" s="260"/>
      <c r="N539" s="261"/>
      <c r="O539" s="261"/>
      <c r="P539" s="261"/>
      <c r="Q539" s="261"/>
      <c r="R539" s="261"/>
      <c r="S539" s="261"/>
      <c r="T539" s="262"/>
      <c r="U539" s="14"/>
      <c r="V539" s="14"/>
      <c r="W539" s="14"/>
      <c r="X539" s="14"/>
      <c r="Y539" s="14"/>
      <c r="Z539" s="14"/>
      <c r="AA539" s="14"/>
      <c r="AB539" s="14"/>
      <c r="AC539" s="14"/>
      <c r="AD539" s="14"/>
      <c r="AE539" s="14"/>
      <c r="AT539" s="263" t="s">
        <v>273</v>
      </c>
      <c r="AU539" s="263" t="s">
        <v>85</v>
      </c>
      <c r="AV539" s="14" t="s">
        <v>271</v>
      </c>
      <c r="AW539" s="14" t="s">
        <v>32</v>
      </c>
      <c r="AX539" s="14" t="s">
        <v>83</v>
      </c>
      <c r="AY539" s="263" t="s">
        <v>264</v>
      </c>
    </row>
    <row r="540" s="2" customFormat="1" ht="16.5" customHeight="1">
      <c r="A540" s="39"/>
      <c r="B540" s="40"/>
      <c r="C540" s="274" t="s">
        <v>962</v>
      </c>
      <c r="D540" s="274" t="s">
        <v>310</v>
      </c>
      <c r="E540" s="275" t="s">
        <v>2617</v>
      </c>
      <c r="F540" s="276" t="s">
        <v>2618</v>
      </c>
      <c r="G540" s="277" t="s">
        <v>318</v>
      </c>
      <c r="H540" s="278">
        <v>81.400000000000006</v>
      </c>
      <c r="I540" s="279"/>
      <c r="J540" s="280">
        <f>ROUND(I540*H540,2)</f>
        <v>0</v>
      </c>
      <c r="K540" s="276" t="s">
        <v>298</v>
      </c>
      <c r="L540" s="281"/>
      <c r="M540" s="282" t="s">
        <v>1</v>
      </c>
      <c r="N540" s="283" t="s">
        <v>42</v>
      </c>
      <c r="O540" s="92"/>
      <c r="P540" s="237">
        <f>O540*H540</f>
        <v>0</v>
      </c>
      <c r="Q540" s="237">
        <v>0.00038999999999999999</v>
      </c>
      <c r="R540" s="237">
        <f>Q540*H540</f>
        <v>0.031746000000000003</v>
      </c>
      <c r="S540" s="237">
        <v>0</v>
      </c>
      <c r="T540" s="238">
        <f>S540*H540</f>
        <v>0</v>
      </c>
      <c r="U540" s="39"/>
      <c r="V540" s="39"/>
      <c r="W540" s="39"/>
      <c r="X540" s="39"/>
      <c r="Y540" s="39"/>
      <c r="Z540" s="39"/>
      <c r="AA540" s="39"/>
      <c r="AB540" s="39"/>
      <c r="AC540" s="39"/>
      <c r="AD540" s="39"/>
      <c r="AE540" s="39"/>
      <c r="AR540" s="239" t="s">
        <v>434</v>
      </c>
      <c r="AT540" s="239" t="s">
        <v>310</v>
      </c>
      <c r="AU540" s="239" t="s">
        <v>85</v>
      </c>
      <c r="AY540" s="18" t="s">
        <v>264</v>
      </c>
      <c r="BE540" s="240">
        <f>IF(N540="základní",J540,0)</f>
        <v>0</v>
      </c>
      <c r="BF540" s="240">
        <f>IF(N540="snížená",J540,0)</f>
        <v>0</v>
      </c>
      <c r="BG540" s="240">
        <f>IF(N540="zákl. přenesená",J540,0)</f>
        <v>0</v>
      </c>
      <c r="BH540" s="240">
        <f>IF(N540="sníž. přenesená",J540,0)</f>
        <v>0</v>
      </c>
      <c r="BI540" s="240">
        <f>IF(N540="nulová",J540,0)</f>
        <v>0</v>
      </c>
      <c r="BJ540" s="18" t="s">
        <v>85</v>
      </c>
      <c r="BK540" s="240">
        <f>ROUND(I540*H540,2)</f>
        <v>0</v>
      </c>
      <c r="BL540" s="18" t="s">
        <v>351</v>
      </c>
      <c r="BM540" s="239" t="s">
        <v>2619</v>
      </c>
    </row>
    <row r="541" s="13" customFormat="1">
      <c r="A541" s="13"/>
      <c r="B541" s="241"/>
      <c r="C541" s="242"/>
      <c r="D541" s="243" t="s">
        <v>273</v>
      </c>
      <c r="E541" s="242"/>
      <c r="F541" s="245" t="s">
        <v>2620</v>
      </c>
      <c r="G541" s="242"/>
      <c r="H541" s="246">
        <v>81.400000000000006</v>
      </c>
      <c r="I541" s="247"/>
      <c r="J541" s="242"/>
      <c r="K541" s="242"/>
      <c r="L541" s="248"/>
      <c r="M541" s="249"/>
      <c r="N541" s="250"/>
      <c r="O541" s="250"/>
      <c r="P541" s="250"/>
      <c r="Q541" s="250"/>
      <c r="R541" s="250"/>
      <c r="S541" s="250"/>
      <c r="T541" s="251"/>
      <c r="U541" s="13"/>
      <c r="V541" s="13"/>
      <c r="W541" s="13"/>
      <c r="X541" s="13"/>
      <c r="Y541" s="13"/>
      <c r="Z541" s="13"/>
      <c r="AA541" s="13"/>
      <c r="AB541" s="13"/>
      <c r="AC541" s="13"/>
      <c r="AD541" s="13"/>
      <c r="AE541" s="13"/>
      <c r="AT541" s="252" t="s">
        <v>273</v>
      </c>
      <c r="AU541" s="252" t="s">
        <v>85</v>
      </c>
      <c r="AV541" s="13" t="s">
        <v>85</v>
      </c>
      <c r="AW541" s="13" t="s">
        <v>4</v>
      </c>
      <c r="AX541" s="13" t="s">
        <v>83</v>
      </c>
      <c r="AY541" s="252" t="s">
        <v>264</v>
      </c>
    </row>
    <row r="542" s="2" customFormat="1" ht="16.5" customHeight="1">
      <c r="A542" s="39"/>
      <c r="B542" s="40"/>
      <c r="C542" s="228" t="s">
        <v>969</v>
      </c>
      <c r="D542" s="228" t="s">
        <v>266</v>
      </c>
      <c r="E542" s="229" t="s">
        <v>898</v>
      </c>
      <c r="F542" s="230" t="s">
        <v>899</v>
      </c>
      <c r="G542" s="231" t="s">
        <v>318</v>
      </c>
      <c r="H542" s="232">
        <v>265.89999999999998</v>
      </c>
      <c r="I542" s="233"/>
      <c r="J542" s="234">
        <f>ROUND(I542*H542,2)</f>
        <v>0</v>
      </c>
      <c r="K542" s="230" t="s">
        <v>270</v>
      </c>
      <c r="L542" s="45"/>
      <c r="M542" s="235" t="s">
        <v>1</v>
      </c>
      <c r="N542" s="236" t="s">
        <v>42</v>
      </c>
      <c r="O542" s="92"/>
      <c r="P542" s="237">
        <f>O542*H542</f>
        <v>0</v>
      </c>
      <c r="Q542" s="237">
        <v>0</v>
      </c>
      <c r="R542" s="237">
        <f>Q542*H542</f>
        <v>0</v>
      </c>
      <c r="S542" s="237">
        <v>0</v>
      </c>
      <c r="T542" s="238">
        <f>S542*H542</f>
        <v>0</v>
      </c>
      <c r="U542" s="39"/>
      <c r="V542" s="39"/>
      <c r="W542" s="39"/>
      <c r="X542" s="39"/>
      <c r="Y542" s="39"/>
      <c r="Z542" s="39"/>
      <c r="AA542" s="39"/>
      <c r="AB542" s="39"/>
      <c r="AC542" s="39"/>
      <c r="AD542" s="39"/>
      <c r="AE542" s="39"/>
      <c r="AR542" s="239" t="s">
        <v>351</v>
      </c>
      <c r="AT542" s="239" t="s">
        <v>266</v>
      </c>
      <c r="AU542" s="239" t="s">
        <v>85</v>
      </c>
      <c r="AY542" s="18" t="s">
        <v>264</v>
      </c>
      <c r="BE542" s="240">
        <f>IF(N542="základní",J542,0)</f>
        <v>0</v>
      </c>
      <c r="BF542" s="240">
        <f>IF(N542="snížená",J542,0)</f>
        <v>0</v>
      </c>
      <c r="BG542" s="240">
        <f>IF(N542="zákl. přenesená",J542,0)</f>
        <v>0</v>
      </c>
      <c r="BH542" s="240">
        <f>IF(N542="sníž. přenesená",J542,0)</f>
        <v>0</v>
      </c>
      <c r="BI542" s="240">
        <f>IF(N542="nulová",J542,0)</f>
        <v>0</v>
      </c>
      <c r="BJ542" s="18" t="s">
        <v>85</v>
      </c>
      <c r="BK542" s="240">
        <f>ROUND(I542*H542,2)</f>
        <v>0</v>
      </c>
      <c r="BL542" s="18" t="s">
        <v>351</v>
      </c>
      <c r="BM542" s="239" t="s">
        <v>900</v>
      </c>
    </row>
    <row r="543" s="13" customFormat="1">
      <c r="A543" s="13"/>
      <c r="B543" s="241"/>
      <c r="C543" s="242"/>
      <c r="D543" s="243" t="s">
        <v>273</v>
      </c>
      <c r="E543" s="244" t="s">
        <v>1</v>
      </c>
      <c r="F543" s="245" t="s">
        <v>2558</v>
      </c>
      <c r="G543" s="242"/>
      <c r="H543" s="246">
        <v>59.600000000000001</v>
      </c>
      <c r="I543" s="247"/>
      <c r="J543" s="242"/>
      <c r="K543" s="242"/>
      <c r="L543" s="248"/>
      <c r="M543" s="249"/>
      <c r="N543" s="250"/>
      <c r="O543" s="250"/>
      <c r="P543" s="250"/>
      <c r="Q543" s="250"/>
      <c r="R543" s="250"/>
      <c r="S543" s="250"/>
      <c r="T543" s="251"/>
      <c r="U543" s="13"/>
      <c r="V543" s="13"/>
      <c r="W543" s="13"/>
      <c r="X543" s="13"/>
      <c r="Y543" s="13"/>
      <c r="Z543" s="13"/>
      <c r="AA543" s="13"/>
      <c r="AB543" s="13"/>
      <c r="AC543" s="13"/>
      <c r="AD543" s="13"/>
      <c r="AE543" s="13"/>
      <c r="AT543" s="252" t="s">
        <v>273</v>
      </c>
      <c r="AU543" s="252" t="s">
        <v>85</v>
      </c>
      <c r="AV543" s="13" t="s">
        <v>85</v>
      </c>
      <c r="AW543" s="13" t="s">
        <v>32</v>
      </c>
      <c r="AX543" s="13" t="s">
        <v>76</v>
      </c>
      <c r="AY543" s="252" t="s">
        <v>264</v>
      </c>
    </row>
    <row r="544" s="13" customFormat="1">
      <c r="A544" s="13"/>
      <c r="B544" s="241"/>
      <c r="C544" s="242"/>
      <c r="D544" s="243" t="s">
        <v>273</v>
      </c>
      <c r="E544" s="244" t="s">
        <v>1</v>
      </c>
      <c r="F544" s="245" t="s">
        <v>2559</v>
      </c>
      <c r="G544" s="242"/>
      <c r="H544" s="246">
        <v>145.30000000000001</v>
      </c>
      <c r="I544" s="247"/>
      <c r="J544" s="242"/>
      <c r="K544" s="242"/>
      <c r="L544" s="248"/>
      <c r="M544" s="249"/>
      <c r="N544" s="250"/>
      <c r="O544" s="250"/>
      <c r="P544" s="250"/>
      <c r="Q544" s="250"/>
      <c r="R544" s="250"/>
      <c r="S544" s="250"/>
      <c r="T544" s="251"/>
      <c r="U544" s="13"/>
      <c r="V544" s="13"/>
      <c r="W544" s="13"/>
      <c r="X544" s="13"/>
      <c r="Y544" s="13"/>
      <c r="Z544" s="13"/>
      <c r="AA544" s="13"/>
      <c r="AB544" s="13"/>
      <c r="AC544" s="13"/>
      <c r="AD544" s="13"/>
      <c r="AE544" s="13"/>
      <c r="AT544" s="252" t="s">
        <v>273</v>
      </c>
      <c r="AU544" s="252" t="s">
        <v>85</v>
      </c>
      <c r="AV544" s="13" t="s">
        <v>85</v>
      </c>
      <c r="AW544" s="13" t="s">
        <v>32</v>
      </c>
      <c r="AX544" s="13" t="s">
        <v>76</v>
      </c>
      <c r="AY544" s="252" t="s">
        <v>264</v>
      </c>
    </row>
    <row r="545" s="13" customFormat="1">
      <c r="A545" s="13"/>
      <c r="B545" s="241"/>
      <c r="C545" s="242"/>
      <c r="D545" s="243" t="s">
        <v>273</v>
      </c>
      <c r="E545" s="244" t="s">
        <v>1</v>
      </c>
      <c r="F545" s="245" t="s">
        <v>2548</v>
      </c>
      <c r="G545" s="242"/>
      <c r="H545" s="246">
        <v>7.7999999999999998</v>
      </c>
      <c r="I545" s="247"/>
      <c r="J545" s="242"/>
      <c r="K545" s="242"/>
      <c r="L545" s="248"/>
      <c r="M545" s="249"/>
      <c r="N545" s="250"/>
      <c r="O545" s="250"/>
      <c r="P545" s="250"/>
      <c r="Q545" s="250"/>
      <c r="R545" s="250"/>
      <c r="S545" s="250"/>
      <c r="T545" s="251"/>
      <c r="U545" s="13"/>
      <c r="V545" s="13"/>
      <c r="W545" s="13"/>
      <c r="X545" s="13"/>
      <c r="Y545" s="13"/>
      <c r="Z545" s="13"/>
      <c r="AA545" s="13"/>
      <c r="AB545" s="13"/>
      <c r="AC545" s="13"/>
      <c r="AD545" s="13"/>
      <c r="AE545" s="13"/>
      <c r="AT545" s="252" t="s">
        <v>273</v>
      </c>
      <c r="AU545" s="252" t="s">
        <v>85</v>
      </c>
      <c r="AV545" s="13" t="s">
        <v>85</v>
      </c>
      <c r="AW545" s="13" t="s">
        <v>32</v>
      </c>
      <c r="AX545" s="13" t="s">
        <v>76</v>
      </c>
      <c r="AY545" s="252" t="s">
        <v>264</v>
      </c>
    </row>
    <row r="546" s="13" customFormat="1">
      <c r="A546" s="13"/>
      <c r="B546" s="241"/>
      <c r="C546" s="242"/>
      <c r="D546" s="243" t="s">
        <v>273</v>
      </c>
      <c r="E546" s="244" t="s">
        <v>1</v>
      </c>
      <c r="F546" s="245" t="s">
        <v>2549</v>
      </c>
      <c r="G546" s="242"/>
      <c r="H546" s="246">
        <v>53.200000000000003</v>
      </c>
      <c r="I546" s="247"/>
      <c r="J546" s="242"/>
      <c r="K546" s="242"/>
      <c r="L546" s="248"/>
      <c r="M546" s="249"/>
      <c r="N546" s="250"/>
      <c r="O546" s="250"/>
      <c r="P546" s="250"/>
      <c r="Q546" s="250"/>
      <c r="R546" s="250"/>
      <c r="S546" s="250"/>
      <c r="T546" s="251"/>
      <c r="U546" s="13"/>
      <c r="V546" s="13"/>
      <c r="W546" s="13"/>
      <c r="X546" s="13"/>
      <c r="Y546" s="13"/>
      <c r="Z546" s="13"/>
      <c r="AA546" s="13"/>
      <c r="AB546" s="13"/>
      <c r="AC546" s="13"/>
      <c r="AD546" s="13"/>
      <c r="AE546" s="13"/>
      <c r="AT546" s="252" t="s">
        <v>273</v>
      </c>
      <c r="AU546" s="252" t="s">
        <v>85</v>
      </c>
      <c r="AV546" s="13" t="s">
        <v>85</v>
      </c>
      <c r="AW546" s="13" t="s">
        <v>32</v>
      </c>
      <c r="AX546" s="13" t="s">
        <v>76</v>
      </c>
      <c r="AY546" s="252" t="s">
        <v>264</v>
      </c>
    </row>
    <row r="547" s="14" customFormat="1">
      <c r="A547" s="14"/>
      <c r="B547" s="253"/>
      <c r="C547" s="254"/>
      <c r="D547" s="243" t="s">
        <v>273</v>
      </c>
      <c r="E547" s="255" t="s">
        <v>1</v>
      </c>
      <c r="F547" s="256" t="s">
        <v>275</v>
      </c>
      <c r="G547" s="254"/>
      <c r="H547" s="257">
        <v>265.89999999999998</v>
      </c>
      <c r="I547" s="258"/>
      <c r="J547" s="254"/>
      <c r="K547" s="254"/>
      <c r="L547" s="259"/>
      <c r="M547" s="260"/>
      <c r="N547" s="261"/>
      <c r="O547" s="261"/>
      <c r="P547" s="261"/>
      <c r="Q547" s="261"/>
      <c r="R547" s="261"/>
      <c r="S547" s="261"/>
      <c r="T547" s="262"/>
      <c r="U547" s="14"/>
      <c r="V547" s="14"/>
      <c r="W547" s="14"/>
      <c r="X547" s="14"/>
      <c r="Y547" s="14"/>
      <c r="Z547" s="14"/>
      <c r="AA547" s="14"/>
      <c r="AB547" s="14"/>
      <c r="AC547" s="14"/>
      <c r="AD547" s="14"/>
      <c r="AE547" s="14"/>
      <c r="AT547" s="263" t="s">
        <v>273</v>
      </c>
      <c r="AU547" s="263" t="s">
        <v>85</v>
      </c>
      <c r="AV547" s="14" t="s">
        <v>271</v>
      </c>
      <c r="AW547" s="14" t="s">
        <v>32</v>
      </c>
      <c r="AX547" s="14" t="s">
        <v>83</v>
      </c>
      <c r="AY547" s="263" t="s">
        <v>264</v>
      </c>
    </row>
    <row r="548" s="2" customFormat="1" ht="16.5" customHeight="1">
      <c r="A548" s="39"/>
      <c r="B548" s="40"/>
      <c r="C548" s="274" t="s">
        <v>975</v>
      </c>
      <c r="D548" s="274" t="s">
        <v>310</v>
      </c>
      <c r="E548" s="275" t="s">
        <v>902</v>
      </c>
      <c r="F548" s="276" t="s">
        <v>903</v>
      </c>
      <c r="G548" s="277" t="s">
        <v>318</v>
      </c>
      <c r="H548" s="278">
        <v>292.49000000000001</v>
      </c>
      <c r="I548" s="279"/>
      <c r="J548" s="280">
        <f>ROUND(I548*H548,2)</f>
        <v>0</v>
      </c>
      <c r="K548" s="276" t="s">
        <v>298</v>
      </c>
      <c r="L548" s="281"/>
      <c r="M548" s="282" t="s">
        <v>1</v>
      </c>
      <c r="N548" s="283" t="s">
        <v>42</v>
      </c>
      <c r="O548" s="92"/>
      <c r="P548" s="237">
        <f>O548*H548</f>
        <v>0</v>
      </c>
      <c r="Q548" s="237">
        <v>0.00158</v>
      </c>
      <c r="R548" s="237">
        <f>Q548*H548</f>
        <v>0.4621342</v>
      </c>
      <c r="S548" s="237">
        <v>0</v>
      </c>
      <c r="T548" s="238">
        <f>S548*H548</f>
        <v>0</v>
      </c>
      <c r="U548" s="39"/>
      <c r="V548" s="39"/>
      <c r="W548" s="39"/>
      <c r="X548" s="39"/>
      <c r="Y548" s="39"/>
      <c r="Z548" s="39"/>
      <c r="AA548" s="39"/>
      <c r="AB548" s="39"/>
      <c r="AC548" s="39"/>
      <c r="AD548" s="39"/>
      <c r="AE548" s="39"/>
      <c r="AR548" s="239" t="s">
        <v>434</v>
      </c>
      <c r="AT548" s="239" t="s">
        <v>310</v>
      </c>
      <c r="AU548" s="239" t="s">
        <v>85</v>
      </c>
      <c r="AY548" s="18" t="s">
        <v>264</v>
      </c>
      <c r="BE548" s="240">
        <f>IF(N548="základní",J548,0)</f>
        <v>0</v>
      </c>
      <c r="BF548" s="240">
        <f>IF(N548="snížená",J548,0)</f>
        <v>0</v>
      </c>
      <c r="BG548" s="240">
        <f>IF(N548="zákl. přenesená",J548,0)</f>
        <v>0</v>
      </c>
      <c r="BH548" s="240">
        <f>IF(N548="sníž. přenesená",J548,0)</f>
        <v>0</v>
      </c>
      <c r="BI548" s="240">
        <f>IF(N548="nulová",J548,0)</f>
        <v>0</v>
      </c>
      <c r="BJ548" s="18" t="s">
        <v>85</v>
      </c>
      <c r="BK548" s="240">
        <f>ROUND(I548*H548,2)</f>
        <v>0</v>
      </c>
      <c r="BL548" s="18" t="s">
        <v>351</v>
      </c>
      <c r="BM548" s="239" t="s">
        <v>904</v>
      </c>
    </row>
    <row r="549" s="13" customFormat="1">
      <c r="A549" s="13"/>
      <c r="B549" s="241"/>
      <c r="C549" s="242"/>
      <c r="D549" s="243" t="s">
        <v>273</v>
      </c>
      <c r="E549" s="242"/>
      <c r="F549" s="245" t="s">
        <v>2621</v>
      </c>
      <c r="G549" s="242"/>
      <c r="H549" s="246">
        <v>292.49000000000001</v>
      </c>
      <c r="I549" s="247"/>
      <c r="J549" s="242"/>
      <c r="K549" s="242"/>
      <c r="L549" s="248"/>
      <c r="M549" s="249"/>
      <c r="N549" s="250"/>
      <c r="O549" s="250"/>
      <c r="P549" s="250"/>
      <c r="Q549" s="250"/>
      <c r="R549" s="250"/>
      <c r="S549" s="250"/>
      <c r="T549" s="251"/>
      <c r="U549" s="13"/>
      <c r="V549" s="13"/>
      <c r="W549" s="13"/>
      <c r="X549" s="13"/>
      <c r="Y549" s="13"/>
      <c r="Z549" s="13"/>
      <c r="AA549" s="13"/>
      <c r="AB549" s="13"/>
      <c r="AC549" s="13"/>
      <c r="AD549" s="13"/>
      <c r="AE549" s="13"/>
      <c r="AT549" s="252" t="s">
        <v>273</v>
      </c>
      <c r="AU549" s="252" t="s">
        <v>85</v>
      </c>
      <c r="AV549" s="13" t="s">
        <v>85</v>
      </c>
      <c r="AW549" s="13" t="s">
        <v>4</v>
      </c>
      <c r="AX549" s="13" t="s">
        <v>83</v>
      </c>
      <c r="AY549" s="252" t="s">
        <v>264</v>
      </c>
    </row>
    <row r="550" s="2" customFormat="1" ht="16.5" customHeight="1">
      <c r="A550" s="39"/>
      <c r="B550" s="40"/>
      <c r="C550" s="228" t="s">
        <v>980</v>
      </c>
      <c r="D550" s="228" t="s">
        <v>266</v>
      </c>
      <c r="E550" s="229" t="s">
        <v>907</v>
      </c>
      <c r="F550" s="230" t="s">
        <v>908</v>
      </c>
      <c r="G550" s="231" t="s">
        <v>318</v>
      </c>
      <c r="H550" s="232">
        <v>204.90000000000001</v>
      </c>
      <c r="I550" s="233"/>
      <c r="J550" s="234">
        <f>ROUND(I550*H550,2)</f>
        <v>0</v>
      </c>
      <c r="K550" s="230" t="s">
        <v>270</v>
      </c>
      <c r="L550" s="45"/>
      <c r="M550" s="235" t="s">
        <v>1</v>
      </c>
      <c r="N550" s="236" t="s">
        <v>42</v>
      </c>
      <c r="O550" s="92"/>
      <c r="P550" s="237">
        <f>O550*H550</f>
        <v>0</v>
      </c>
      <c r="Q550" s="237">
        <v>0</v>
      </c>
      <c r="R550" s="237">
        <f>Q550*H550</f>
        <v>0</v>
      </c>
      <c r="S550" s="237">
        <v>0</v>
      </c>
      <c r="T550" s="238">
        <f>S550*H550</f>
        <v>0</v>
      </c>
      <c r="U550" s="39"/>
      <c r="V550" s="39"/>
      <c r="W550" s="39"/>
      <c r="X550" s="39"/>
      <c r="Y550" s="39"/>
      <c r="Z550" s="39"/>
      <c r="AA550" s="39"/>
      <c r="AB550" s="39"/>
      <c r="AC550" s="39"/>
      <c r="AD550" s="39"/>
      <c r="AE550" s="39"/>
      <c r="AR550" s="239" t="s">
        <v>351</v>
      </c>
      <c r="AT550" s="239" t="s">
        <v>266</v>
      </c>
      <c r="AU550" s="239" t="s">
        <v>85</v>
      </c>
      <c r="AY550" s="18" t="s">
        <v>264</v>
      </c>
      <c r="BE550" s="240">
        <f>IF(N550="základní",J550,0)</f>
        <v>0</v>
      </c>
      <c r="BF550" s="240">
        <f>IF(N550="snížená",J550,0)</f>
        <v>0</v>
      </c>
      <c r="BG550" s="240">
        <f>IF(N550="zákl. přenesená",J550,0)</f>
        <v>0</v>
      </c>
      <c r="BH550" s="240">
        <f>IF(N550="sníž. přenesená",J550,0)</f>
        <v>0</v>
      </c>
      <c r="BI550" s="240">
        <f>IF(N550="nulová",J550,0)</f>
        <v>0</v>
      </c>
      <c r="BJ550" s="18" t="s">
        <v>85</v>
      </c>
      <c r="BK550" s="240">
        <f>ROUND(I550*H550,2)</f>
        <v>0</v>
      </c>
      <c r="BL550" s="18" t="s">
        <v>351</v>
      </c>
      <c r="BM550" s="239" t="s">
        <v>909</v>
      </c>
    </row>
    <row r="551" s="13" customFormat="1">
      <c r="A551" s="13"/>
      <c r="B551" s="241"/>
      <c r="C551" s="242"/>
      <c r="D551" s="243" t="s">
        <v>273</v>
      </c>
      <c r="E551" s="244" t="s">
        <v>1</v>
      </c>
      <c r="F551" s="245" t="s">
        <v>2558</v>
      </c>
      <c r="G551" s="242"/>
      <c r="H551" s="246">
        <v>59.600000000000001</v>
      </c>
      <c r="I551" s="247"/>
      <c r="J551" s="242"/>
      <c r="K551" s="242"/>
      <c r="L551" s="248"/>
      <c r="M551" s="249"/>
      <c r="N551" s="250"/>
      <c r="O551" s="250"/>
      <c r="P551" s="250"/>
      <c r="Q551" s="250"/>
      <c r="R551" s="250"/>
      <c r="S551" s="250"/>
      <c r="T551" s="251"/>
      <c r="U551" s="13"/>
      <c r="V551" s="13"/>
      <c r="W551" s="13"/>
      <c r="X551" s="13"/>
      <c r="Y551" s="13"/>
      <c r="Z551" s="13"/>
      <c r="AA551" s="13"/>
      <c r="AB551" s="13"/>
      <c r="AC551" s="13"/>
      <c r="AD551" s="13"/>
      <c r="AE551" s="13"/>
      <c r="AT551" s="252" t="s">
        <v>273</v>
      </c>
      <c r="AU551" s="252" t="s">
        <v>85</v>
      </c>
      <c r="AV551" s="13" t="s">
        <v>85</v>
      </c>
      <c r="AW551" s="13" t="s">
        <v>32</v>
      </c>
      <c r="AX551" s="13" t="s">
        <v>76</v>
      </c>
      <c r="AY551" s="252" t="s">
        <v>264</v>
      </c>
    </row>
    <row r="552" s="13" customFormat="1">
      <c r="A552" s="13"/>
      <c r="B552" s="241"/>
      <c r="C552" s="242"/>
      <c r="D552" s="243" t="s">
        <v>273</v>
      </c>
      <c r="E552" s="244" t="s">
        <v>1</v>
      </c>
      <c r="F552" s="245" t="s">
        <v>2559</v>
      </c>
      <c r="G552" s="242"/>
      <c r="H552" s="246">
        <v>145.30000000000001</v>
      </c>
      <c r="I552" s="247"/>
      <c r="J552" s="242"/>
      <c r="K552" s="242"/>
      <c r="L552" s="248"/>
      <c r="M552" s="249"/>
      <c r="N552" s="250"/>
      <c r="O552" s="250"/>
      <c r="P552" s="250"/>
      <c r="Q552" s="250"/>
      <c r="R552" s="250"/>
      <c r="S552" s="250"/>
      <c r="T552" s="251"/>
      <c r="U552" s="13"/>
      <c r="V552" s="13"/>
      <c r="W552" s="13"/>
      <c r="X552" s="13"/>
      <c r="Y552" s="13"/>
      <c r="Z552" s="13"/>
      <c r="AA552" s="13"/>
      <c r="AB552" s="13"/>
      <c r="AC552" s="13"/>
      <c r="AD552" s="13"/>
      <c r="AE552" s="13"/>
      <c r="AT552" s="252" t="s">
        <v>273</v>
      </c>
      <c r="AU552" s="252" t="s">
        <v>85</v>
      </c>
      <c r="AV552" s="13" t="s">
        <v>85</v>
      </c>
      <c r="AW552" s="13" t="s">
        <v>32</v>
      </c>
      <c r="AX552" s="13" t="s">
        <v>76</v>
      </c>
      <c r="AY552" s="252" t="s">
        <v>264</v>
      </c>
    </row>
    <row r="553" s="14" customFormat="1">
      <c r="A553" s="14"/>
      <c r="B553" s="253"/>
      <c r="C553" s="254"/>
      <c r="D553" s="243" t="s">
        <v>273</v>
      </c>
      <c r="E553" s="255" t="s">
        <v>1</v>
      </c>
      <c r="F553" s="256" t="s">
        <v>275</v>
      </c>
      <c r="G553" s="254"/>
      <c r="H553" s="257">
        <v>204.90000000000001</v>
      </c>
      <c r="I553" s="258"/>
      <c r="J553" s="254"/>
      <c r="K553" s="254"/>
      <c r="L553" s="259"/>
      <c r="M553" s="260"/>
      <c r="N553" s="261"/>
      <c r="O553" s="261"/>
      <c r="P553" s="261"/>
      <c r="Q553" s="261"/>
      <c r="R553" s="261"/>
      <c r="S553" s="261"/>
      <c r="T553" s="262"/>
      <c r="U553" s="14"/>
      <c r="V553" s="14"/>
      <c r="W553" s="14"/>
      <c r="X553" s="14"/>
      <c r="Y553" s="14"/>
      <c r="Z553" s="14"/>
      <c r="AA553" s="14"/>
      <c r="AB553" s="14"/>
      <c r="AC553" s="14"/>
      <c r="AD553" s="14"/>
      <c r="AE553" s="14"/>
      <c r="AT553" s="263" t="s">
        <v>273</v>
      </c>
      <c r="AU553" s="263" t="s">
        <v>85</v>
      </c>
      <c r="AV553" s="14" t="s">
        <v>271</v>
      </c>
      <c r="AW553" s="14" t="s">
        <v>32</v>
      </c>
      <c r="AX553" s="14" t="s">
        <v>83</v>
      </c>
      <c r="AY553" s="263" t="s">
        <v>264</v>
      </c>
    </row>
    <row r="554" s="2" customFormat="1" ht="16.5" customHeight="1">
      <c r="A554" s="39"/>
      <c r="B554" s="40"/>
      <c r="C554" s="274" t="s">
        <v>987</v>
      </c>
      <c r="D554" s="274" t="s">
        <v>310</v>
      </c>
      <c r="E554" s="275" t="s">
        <v>911</v>
      </c>
      <c r="F554" s="276" t="s">
        <v>912</v>
      </c>
      <c r="G554" s="277" t="s">
        <v>318</v>
      </c>
      <c r="H554" s="278">
        <v>450.77999999999997</v>
      </c>
      <c r="I554" s="279"/>
      <c r="J554" s="280">
        <f>ROUND(I554*H554,2)</f>
        <v>0</v>
      </c>
      <c r="K554" s="276" t="s">
        <v>298</v>
      </c>
      <c r="L554" s="281"/>
      <c r="M554" s="282" t="s">
        <v>1</v>
      </c>
      <c r="N554" s="283" t="s">
        <v>42</v>
      </c>
      <c r="O554" s="92"/>
      <c r="P554" s="237">
        <f>O554*H554</f>
        <v>0</v>
      </c>
      <c r="Q554" s="237">
        <v>0.0020999999999999999</v>
      </c>
      <c r="R554" s="237">
        <f>Q554*H554</f>
        <v>0.94663799999999987</v>
      </c>
      <c r="S554" s="237">
        <v>0</v>
      </c>
      <c r="T554" s="238">
        <f>S554*H554</f>
        <v>0</v>
      </c>
      <c r="U554" s="39"/>
      <c r="V554" s="39"/>
      <c r="W554" s="39"/>
      <c r="X554" s="39"/>
      <c r="Y554" s="39"/>
      <c r="Z554" s="39"/>
      <c r="AA554" s="39"/>
      <c r="AB554" s="39"/>
      <c r="AC554" s="39"/>
      <c r="AD554" s="39"/>
      <c r="AE554" s="39"/>
      <c r="AR554" s="239" t="s">
        <v>434</v>
      </c>
      <c r="AT554" s="239" t="s">
        <v>310</v>
      </c>
      <c r="AU554" s="239" t="s">
        <v>85</v>
      </c>
      <c r="AY554" s="18" t="s">
        <v>264</v>
      </c>
      <c r="BE554" s="240">
        <f>IF(N554="základní",J554,0)</f>
        <v>0</v>
      </c>
      <c r="BF554" s="240">
        <f>IF(N554="snížená",J554,0)</f>
        <v>0</v>
      </c>
      <c r="BG554" s="240">
        <f>IF(N554="zákl. přenesená",J554,0)</f>
        <v>0</v>
      </c>
      <c r="BH554" s="240">
        <f>IF(N554="sníž. přenesená",J554,0)</f>
        <v>0</v>
      </c>
      <c r="BI554" s="240">
        <f>IF(N554="nulová",J554,0)</f>
        <v>0</v>
      </c>
      <c r="BJ554" s="18" t="s">
        <v>85</v>
      </c>
      <c r="BK554" s="240">
        <f>ROUND(I554*H554,2)</f>
        <v>0</v>
      </c>
      <c r="BL554" s="18" t="s">
        <v>351</v>
      </c>
      <c r="BM554" s="239" t="s">
        <v>913</v>
      </c>
    </row>
    <row r="555" s="13" customFormat="1">
      <c r="A555" s="13"/>
      <c r="B555" s="241"/>
      <c r="C555" s="242"/>
      <c r="D555" s="243" t="s">
        <v>273</v>
      </c>
      <c r="E555" s="242"/>
      <c r="F555" s="245" t="s">
        <v>2622</v>
      </c>
      <c r="G555" s="242"/>
      <c r="H555" s="246">
        <v>450.77999999999997</v>
      </c>
      <c r="I555" s="247"/>
      <c r="J555" s="242"/>
      <c r="K555" s="242"/>
      <c r="L555" s="248"/>
      <c r="M555" s="249"/>
      <c r="N555" s="250"/>
      <c r="O555" s="250"/>
      <c r="P555" s="250"/>
      <c r="Q555" s="250"/>
      <c r="R555" s="250"/>
      <c r="S555" s="250"/>
      <c r="T555" s="251"/>
      <c r="U555" s="13"/>
      <c r="V555" s="13"/>
      <c r="W555" s="13"/>
      <c r="X555" s="13"/>
      <c r="Y555" s="13"/>
      <c r="Z555" s="13"/>
      <c r="AA555" s="13"/>
      <c r="AB555" s="13"/>
      <c r="AC555" s="13"/>
      <c r="AD555" s="13"/>
      <c r="AE555" s="13"/>
      <c r="AT555" s="252" t="s">
        <v>273</v>
      </c>
      <c r="AU555" s="252" t="s">
        <v>85</v>
      </c>
      <c r="AV555" s="13" t="s">
        <v>85</v>
      </c>
      <c r="AW555" s="13" t="s">
        <v>4</v>
      </c>
      <c r="AX555" s="13" t="s">
        <v>83</v>
      </c>
      <c r="AY555" s="252" t="s">
        <v>264</v>
      </c>
    </row>
    <row r="556" s="2" customFormat="1" ht="16.5" customHeight="1">
      <c r="A556" s="39"/>
      <c r="B556" s="40"/>
      <c r="C556" s="228" t="s">
        <v>992</v>
      </c>
      <c r="D556" s="228" t="s">
        <v>266</v>
      </c>
      <c r="E556" s="229" t="s">
        <v>916</v>
      </c>
      <c r="F556" s="230" t="s">
        <v>917</v>
      </c>
      <c r="G556" s="231" t="s">
        <v>318</v>
      </c>
      <c r="H556" s="232">
        <v>43.68</v>
      </c>
      <c r="I556" s="233"/>
      <c r="J556" s="234">
        <f>ROUND(I556*H556,2)</f>
        <v>0</v>
      </c>
      <c r="K556" s="230" t="s">
        <v>270</v>
      </c>
      <c r="L556" s="45"/>
      <c r="M556" s="235" t="s">
        <v>1</v>
      </c>
      <c r="N556" s="236" t="s">
        <v>42</v>
      </c>
      <c r="O556" s="92"/>
      <c r="P556" s="237">
        <f>O556*H556</f>
        <v>0</v>
      </c>
      <c r="Q556" s="237">
        <v>0.0060000000000000001</v>
      </c>
      <c r="R556" s="237">
        <f>Q556*H556</f>
        <v>0.26207999999999998</v>
      </c>
      <c r="S556" s="237">
        <v>0</v>
      </c>
      <c r="T556" s="238">
        <f>S556*H556</f>
        <v>0</v>
      </c>
      <c r="U556" s="39"/>
      <c r="V556" s="39"/>
      <c r="W556" s="39"/>
      <c r="X556" s="39"/>
      <c r="Y556" s="39"/>
      <c r="Z556" s="39"/>
      <c r="AA556" s="39"/>
      <c r="AB556" s="39"/>
      <c r="AC556" s="39"/>
      <c r="AD556" s="39"/>
      <c r="AE556" s="39"/>
      <c r="AR556" s="239" t="s">
        <v>351</v>
      </c>
      <c r="AT556" s="239" t="s">
        <v>266</v>
      </c>
      <c r="AU556" s="239" t="s">
        <v>85</v>
      </c>
      <c r="AY556" s="18" t="s">
        <v>264</v>
      </c>
      <c r="BE556" s="240">
        <f>IF(N556="základní",J556,0)</f>
        <v>0</v>
      </c>
      <c r="BF556" s="240">
        <f>IF(N556="snížená",J556,0)</f>
        <v>0</v>
      </c>
      <c r="BG556" s="240">
        <f>IF(N556="zákl. přenesená",J556,0)</f>
        <v>0</v>
      </c>
      <c r="BH556" s="240">
        <f>IF(N556="sníž. přenesená",J556,0)</f>
        <v>0</v>
      </c>
      <c r="BI556" s="240">
        <f>IF(N556="nulová",J556,0)</f>
        <v>0</v>
      </c>
      <c r="BJ556" s="18" t="s">
        <v>85</v>
      </c>
      <c r="BK556" s="240">
        <f>ROUND(I556*H556,2)</f>
        <v>0</v>
      </c>
      <c r="BL556" s="18" t="s">
        <v>351</v>
      </c>
      <c r="BM556" s="239" t="s">
        <v>918</v>
      </c>
    </row>
    <row r="557" s="13" customFormat="1">
      <c r="A557" s="13"/>
      <c r="B557" s="241"/>
      <c r="C557" s="242"/>
      <c r="D557" s="243" t="s">
        <v>273</v>
      </c>
      <c r="E557" s="244" t="s">
        <v>1</v>
      </c>
      <c r="F557" s="245" t="s">
        <v>2623</v>
      </c>
      <c r="G557" s="242"/>
      <c r="H557" s="246">
        <v>43.68</v>
      </c>
      <c r="I557" s="247"/>
      <c r="J557" s="242"/>
      <c r="K557" s="242"/>
      <c r="L557" s="248"/>
      <c r="M557" s="249"/>
      <c r="N557" s="250"/>
      <c r="O557" s="250"/>
      <c r="P557" s="250"/>
      <c r="Q557" s="250"/>
      <c r="R557" s="250"/>
      <c r="S557" s="250"/>
      <c r="T557" s="251"/>
      <c r="U557" s="13"/>
      <c r="V557" s="13"/>
      <c r="W557" s="13"/>
      <c r="X557" s="13"/>
      <c r="Y557" s="13"/>
      <c r="Z557" s="13"/>
      <c r="AA557" s="13"/>
      <c r="AB557" s="13"/>
      <c r="AC557" s="13"/>
      <c r="AD557" s="13"/>
      <c r="AE557" s="13"/>
      <c r="AT557" s="252" t="s">
        <v>273</v>
      </c>
      <c r="AU557" s="252" t="s">
        <v>85</v>
      </c>
      <c r="AV557" s="13" t="s">
        <v>85</v>
      </c>
      <c r="AW557" s="13" t="s">
        <v>32</v>
      </c>
      <c r="AX557" s="13" t="s">
        <v>76</v>
      </c>
      <c r="AY557" s="252" t="s">
        <v>264</v>
      </c>
    </row>
    <row r="558" s="14" customFormat="1">
      <c r="A558" s="14"/>
      <c r="B558" s="253"/>
      <c r="C558" s="254"/>
      <c r="D558" s="243" t="s">
        <v>273</v>
      </c>
      <c r="E558" s="255" t="s">
        <v>1</v>
      </c>
      <c r="F558" s="256" t="s">
        <v>275</v>
      </c>
      <c r="G558" s="254"/>
      <c r="H558" s="257">
        <v>43.68</v>
      </c>
      <c r="I558" s="258"/>
      <c r="J558" s="254"/>
      <c r="K558" s="254"/>
      <c r="L558" s="259"/>
      <c r="M558" s="260"/>
      <c r="N558" s="261"/>
      <c r="O558" s="261"/>
      <c r="P558" s="261"/>
      <c r="Q558" s="261"/>
      <c r="R558" s="261"/>
      <c r="S558" s="261"/>
      <c r="T558" s="262"/>
      <c r="U558" s="14"/>
      <c r="V558" s="14"/>
      <c r="W558" s="14"/>
      <c r="X558" s="14"/>
      <c r="Y558" s="14"/>
      <c r="Z558" s="14"/>
      <c r="AA558" s="14"/>
      <c r="AB558" s="14"/>
      <c r="AC558" s="14"/>
      <c r="AD558" s="14"/>
      <c r="AE558" s="14"/>
      <c r="AT558" s="263" t="s">
        <v>273</v>
      </c>
      <c r="AU558" s="263" t="s">
        <v>85</v>
      </c>
      <c r="AV558" s="14" t="s">
        <v>271</v>
      </c>
      <c r="AW558" s="14" t="s">
        <v>32</v>
      </c>
      <c r="AX558" s="14" t="s">
        <v>83</v>
      </c>
      <c r="AY558" s="263" t="s">
        <v>264</v>
      </c>
    </row>
    <row r="559" s="2" customFormat="1" ht="16.5" customHeight="1">
      <c r="A559" s="39"/>
      <c r="B559" s="40"/>
      <c r="C559" s="274" t="s">
        <v>996</v>
      </c>
      <c r="D559" s="274" t="s">
        <v>310</v>
      </c>
      <c r="E559" s="275" t="s">
        <v>921</v>
      </c>
      <c r="F559" s="276" t="s">
        <v>922</v>
      </c>
      <c r="G559" s="277" t="s">
        <v>318</v>
      </c>
      <c r="H559" s="278">
        <v>48.048000000000002</v>
      </c>
      <c r="I559" s="279"/>
      <c r="J559" s="280">
        <f>ROUND(I559*H559,2)</f>
        <v>0</v>
      </c>
      <c r="K559" s="276" t="s">
        <v>298</v>
      </c>
      <c r="L559" s="281"/>
      <c r="M559" s="282" t="s">
        <v>1</v>
      </c>
      <c r="N559" s="283" t="s">
        <v>42</v>
      </c>
      <c r="O559" s="92"/>
      <c r="P559" s="237">
        <f>O559*H559</f>
        <v>0</v>
      </c>
      <c r="Q559" s="237">
        <v>0.0070000000000000001</v>
      </c>
      <c r="R559" s="237">
        <f>Q559*H559</f>
        <v>0.33633600000000002</v>
      </c>
      <c r="S559" s="237">
        <v>0</v>
      </c>
      <c r="T559" s="238">
        <f>S559*H559</f>
        <v>0</v>
      </c>
      <c r="U559" s="39"/>
      <c r="V559" s="39"/>
      <c r="W559" s="39"/>
      <c r="X559" s="39"/>
      <c r="Y559" s="39"/>
      <c r="Z559" s="39"/>
      <c r="AA559" s="39"/>
      <c r="AB559" s="39"/>
      <c r="AC559" s="39"/>
      <c r="AD559" s="39"/>
      <c r="AE559" s="39"/>
      <c r="AR559" s="239" t="s">
        <v>434</v>
      </c>
      <c r="AT559" s="239" t="s">
        <v>310</v>
      </c>
      <c r="AU559" s="239" t="s">
        <v>85</v>
      </c>
      <c r="AY559" s="18" t="s">
        <v>264</v>
      </c>
      <c r="BE559" s="240">
        <f>IF(N559="základní",J559,0)</f>
        <v>0</v>
      </c>
      <c r="BF559" s="240">
        <f>IF(N559="snížená",J559,0)</f>
        <v>0</v>
      </c>
      <c r="BG559" s="240">
        <f>IF(N559="zákl. přenesená",J559,0)</f>
        <v>0</v>
      </c>
      <c r="BH559" s="240">
        <f>IF(N559="sníž. přenesená",J559,0)</f>
        <v>0</v>
      </c>
      <c r="BI559" s="240">
        <f>IF(N559="nulová",J559,0)</f>
        <v>0</v>
      </c>
      <c r="BJ559" s="18" t="s">
        <v>85</v>
      </c>
      <c r="BK559" s="240">
        <f>ROUND(I559*H559,2)</f>
        <v>0</v>
      </c>
      <c r="BL559" s="18" t="s">
        <v>351</v>
      </c>
      <c r="BM559" s="239" t="s">
        <v>923</v>
      </c>
    </row>
    <row r="560" s="13" customFormat="1">
      <c r="A560" s="13"/>
      <c r="B560" s="241"/>
      <c r="C560" s="242"/>
      <c r="D560" s="243" t="s">
        <v>273</v>
      </c>
      <c r="E560" s="242"/>
      <c r="F560" s="245" t="s">
        <v>2624</v>
      </c>
      <c r="G560" s="242"/>
      <c r="H560" s="246">
        <v>48.048000000000002</v>
      </c>
      <c r="I560" s="247"/>
      <c r="J560" s="242"/>
      <c r="K560" s="242"/>
      <c r="L560" s="248"/>
      <c r="M560" s="249"/>
      <c r="N560" s="250"/>
      <c r="O560" s="250"/>
      <c r="P560" s="250"/>
      <c r="Q560" s="250"/>
      <c r="R560" s="250"/>
      <c r="S560" s="250"/>
      <c r="T560" s="251"/>
      <c r="U560" s="13"/>
      <c r="V560" s="13"/>
      <c r="W560" s="13"/>
      <c r="X560" s="13"/>
      <c r="Y560" s="13"/>
      <c r="Z560" s="13"/>
      <c r="AA560" s="13"/>
      <c r="AB560" s="13"/>
      <c r="AC560" s="13"/>
      <c r="AD560" s="13"/>
      <c r="AE560" s="13"/>
      <c r="AT560" s="252" t="s">
        <v>273</v>
      </c>
      <c r="AU560" s="252" t="s">
        <v>85</v>
      </c>
      <c r="AV560" s="13" t="s">
        <v>85</v>
      </c>
      <c r="AW560" s="13" t="s">
        <v>4</v>
      </c>
      <c r="AX560" s="13" t="s">
        <v>83</v>
      </c>
      <c r="AY560" s="252" t="s">
        <v>264</v>
      </c>
    </row>
    <row r="561" s="2" customFormat="1" ht="24.15" customHeight="1">
      <c r="A561" s="39"/>
      <c r="B561" s="40"/>
      <c r="C561" s="228" t="s">
        <v>1000</v>
      </c>
      <c r="D561" s="228" t="s">
        <v>266</v>
      </c>
      <c r="E561" s="229" t="s">
        <v>926</v>
      </c>
      <c r="F561" s="230" t="s">
        <v>927</v>
      </c>
      <c r="G561" s="231" t="s">
        <v>318</v>
      </c>
      <c r="H561" s="232">
        <v>295.66199999999998</v>
      </c>
      <c r="I561" s="233"/>
      <c r="J561" s="234">
        <f>ROUND(I561*H561,2)</f>
        <v>0</v>
      </c>
      <c r="K561" s="230" t="s">
        <v>270</v>
      </c>
      <c r="L561" s="45"/>
      <c r="M561" s="235" t="s">
        <v>1</v>
      </c>
      <c r="N561" s="236" t="s">
        <v>42</v>
      </c>
      <c r="O561" s="92"/>
      <c r="P561" s="237">
        <f>O561*H561</f>
        <v>0</v>
      </c>
      <c r="Q561" s="237">
        <v>0.00012</v>
      </c>
      <c r="R561" s="237">
        <f>Q561*H561</f>
        <v>0.035479440000000001</v>
      </c>
      <c r="S561" s="237">
        <v>0</v>
      </c>
      <c r="T561" s="238">
        <f>S561*H561</f>
        <v>0</v>
      </c>
      <c r="U561" s="39"/>
      <c r="V561" s="39"/>
      <c r="W561" s="39"/>
      <c r="X561" s="39"/>
      <c r="Y561" s="39"/>
      <c r="Z561" s="39"/>
      <c r="AA561" s="39"/>
      <c r="AB561" s="39"/>
      <c r="AC561" s="39"/>
      <c r="AD561" s="39"/>
      <c r="AE561" s="39"/>
      <c r="AR561" s="239" t="s">
        <v>351</v>
      </c>
      <c r="AT561" s="239" t="s">
        <v>266</v>
      </c>
      <c r="AU561" s="239" t="s">
        <v>85</v>
      </c>
      <c r="AY561" s="18" t="s">
        <v>264</v>
      </c>
      <c r="BE561" s="240">
        <f>IF(N561="základní",J561,0)</f>
        <v>0</v>
      </c>
      <c r="BF561" s="240">
        <f>IF(N561="snížená",J561,0)</f>
        <v>0</v>
      </c>
      <c r="BG561" s="240">
        <f>IF(N561="zákl. přenesená",J561,0)</f>
        <v>0</v>
      </c>
      <c r="BH561" s="240">
        <f>IF(N561="sníž. přenesená",J561,0)</f>
        <v>0</v>
      </c>
      <c r="BI561" s="240">
        <f>IF(N561="nulová",J561,0)</f>
        <v>0</v>
      </c>
      <c r="BJ561" s="18" t="s">
        <v>85</v>
      </c>
      <c r="BK561" s="240">
        <f>ROUND(I561*H561,2)</f>
        <v>0</v>
      </c>
      <c r="BL561" s="18" t="s">
        <v>351</v>
      </c>
      <c r="BM561" s="239" t="s">
        <v>928</v>
      </c>
    </row>
    <row r="562" s="13" customFormat="1">
      <c r="A562" s="13"/>
      <c r="B562" s="241"/>
      <c r="C562" s="242"/>
      <c r="D562" s="243" t="s">
        <v>273</v>
      </c>
      <c r="E562" s="244" t="s">
        <v>1</v>
      </c>
      <c r="F562" s="245" t="s">
        <v>2606</v>
      </c>
      <c r="G562" s="242"/>
      <c r="H562" s="246">
        <v>295.66199999999998</v>
      </c>
      <c r="I562" s="247"/>
      <c r="J562" s="242"/>
      <c r="K562" s="242"/>
      <c r="L562" s="248"/>
      <c r="M562" s="249"/>
      <c r="N562" s="250"/>
      <c r="O562" s="250"/>
      <c r="P562" s="250"/>
      <c r="Q562" s="250"/>
      <c r="R562" s="250"/>
      <c r="S562" s="250"/>
      <c r="T562" s="251"/>
      <c r="U562" s="13"/>
      <c r="V562" s="13"/>
      <c r="W562" s="13"/>
      <c r="X562" s="13"/>
      <c r="Y562" s="13"/>
      <c r="Z562" s="13"/>
      <c r="AA562" s="13"/>
      <c r="AB562" s="13"/>
      <c r="AC562" s="13"/>
      <c r="AD562" s="13"/>
      <c r="AE562" s="13"/>
      <c r="AT562" s="252" t="s">
        <v>273</v>
      </c>
      <c r="AU562" s="252" t="s">
        <v>85</v>
      </c>
      <c r="AV562" s="13" t="s">
        <v>85</v>
      </c>
      <c r="AW562" s="13" t="s">
        <v>32</v>
      </c>
      <c r="AX562" s="13" t="s">
        <v>76</v>
      </c>
      <c r="AY562" s="252" t="s">
        <v>264</v>
      </c>
    </row>
    <row r="563" s="14" customFormat="1">
      <c r="A563" s="14"/>
      <c r="B563" s="253"/>
      <c r="C563" s="254"/>
      <c r="D563" s="243" t="s">
        <v>273</v>
      </c>
      <c r="E563" s="255" t="s">
        <v>1</v>
      </c>
      <c r="F563" s="256" t="s">
        <v>275</v>
      </c>
      <c r="G563" s="254"/>
      <c r="H563" s="257">
        <v>295.66199999999998</v>
      </c>
      <c r="I563" s="258"/>
      <c r="J563" s="254"/>
      <c r="K563" s="254"/>
      <c r="L563" s="259"/>
      <c r="M563" s="260"/>
      <c r="N563" s="261"/>
      <c r="O563" s="261"/>
      <c r="P563" s="261"/>
      <c r="Q563" s="261"/>
      <c r="R563" s="261"/>
      <c r="S563" s="261"/>
      <c r="T563" s="262"/>
      <c r="U563" s="14"/>
      <c r="V563" s="14"/>
      <c r="W563" s="14"/>
      <c r="X563" s="14"/>
      <c r="Y563" s="14"/>
      <c r="Z563" s="14"/>
      <c r="AA563" s="14"/>
      <c r="AB563" s="14"/>
      <c r="AC563" s="14"/>
      <c r="AD563" s="14"/>
      <c r="AE563" s="14"/>
      <c r="AT563" s="263" t="s">
        <v>273</v>
      </c>
      <c r="AU563" s="263" t="s">
        <v>85</v>
      </c>
      <c r="AV563" s="14" t="s">
        <v>271</v>
      </c>
      <c r="AW563" s="14" t="s">
        <v>32</v>
      </c>
      <c r="AX563" s="14" t="s">
        <v>83</v>
      </c>
      <c r="AY563" s="263" t="s">
        <v>264</v>
      </c>
    </row>
    <row r="564" s="2" customFormat="1" ht="16.5" customHeight="1">
      <c r="A564" s="39"/>
      <c r="B564" s="40"/>
      <c r="C564" s="274" t="s">
        <v>1004</v>
      </c>
      <c r="D564" s="274" t="s">
        <v>310</v>
      </c>
      <c r="E564" s="275" t="s">
        <v>930</v>
      </c>
      <c r="F564" s="276" t="s">
        <v>931</v>
      </c>
      <c r="G564" s="277" t="s">
        <v>318</v>
      </c>
      <c r="H564" s="278">
        <v>325.22800000000001</v>
      </c>
      <c r="I564" s="279"/>
      <c r="J564" s="280">
        <f>ROUND(I564*H564,2)</f>
        <v>0</v>
      </c>
      <c r="K564" s="276" t="s">
        <v>298</v>
      </c>
      <c r="L564" s="281"/>
      <c r="M564" s="282" t="s">
        <v>1</v>
      </c>
      <c r="N564" s="283" t="s">
        <v>42</v>
      </c>
      <c r="O564" s="92"/>
      <c r="P564" s="237">
        <f>O564*H564</f>
        <v>0</v>
      </c>
      <c r="Q564" s="237">
        <v>0.0054999999999999997</v>
      </c>
      <c r="R564" s="237">
        <f>Q564*H564</f>
        <v>1.788754</v>
      </c>
      <c r="S564" s="237">
        <v>0</v>
      </c>
      <c r="T564" s="238">
        <f>S564*H564</f>
        <v>0</v>
      </c>
      <c r="U564" s="39"/>
      <c r="V564" s="39"/>
      <c r="W564" s="39"/>
      <c r="X564" s="39"/>
      <c r="Y564" s="39"/>
      <c r="Z564" s="39"/>
      <c r="AA564" s="39"/>
      <c r="AB564" s="39"/>
      <c r="AC564" s="39"/>
      <c r="AD564" s="39"/>
      <c r="AE564" s="39"/>
      <c r="AR564" s="239" t="s">
        <v>434</v>
      </c>
      <c r="AT564" s="239" t="s">
        <v>310</v>
      </c>
      <c r="AU564" s="239" t="s">
        <v>85</v>
      </c>
      <c r="AY564" s="18" t="s">
        <v>264</v>
      </c>
      <c r="BE564" s="240">
        <f>IF(N564="základní",J564,0)</f>
        <v>0</v>
      </c>
      <c r="BF564" s="240">
        <f>IF(N564="snížená",J564,0)</f>
        <v>0</v>
      </c>
      <c r="BG564" s="240">
        <f>IF(N564="zákl. přenesená",J564,0)</f>
        <v>0</v>
      </c>
      <c r="BH564" s="240">
        <f>IF(N564="sníž. přenesená",J564,0)</f>
        <v>0</v>
      </c>
      <c r="BI564" s="240">
        <f>IF(N564="nulová",J564,0)</f>
        <v>0</v>
      </c>
      <c r="BJ564" s="18" t="s">
        <v>85</v>
      </c>
      <c r="BK564" s="240">
        <f>ROUND(I564*H564,2)</f>
        <v>0</v>
      </c>
      <c r="BL564" s="18" t="s">
        <v>351</v>
      </c>
      <c r="BM564" s="239" t="s">
        <v>932</v>
      </c>
    </row>
    <row r="565" s="13" customFormat="1">
      <c r="A565" s="13"/>
      <c r="B565" s="241"/>
      <c r="C565" s="242"/>
      <c r="D565" s="243" t="s">
        <v>273</v>
      </c>
      <c r="E565" s="242"/>
      <c r="F565" s="245" t="s">
        <v>2625</v>
      </c>
      <c r="G565" s="242"/>
      <c r="H565" s="246">
        <v>325.22800000000001</v>
      </c>
      <c r="I565" s="247"/>
      <c r="J565" s="242"/>
      <c r="K565" s="242"/>
      <c r="L565" s="248"/>
      <c r="M565" s="249"/>
      <c r="N565" s="250"/>
      <c r="O565" s="250"/>
      <c r="P565" s="250"/>
      <c r="Q565" s="250"/>
      <c r="R565" s="250"/>
      <c r="S565" s="250"/>
      <c r="T565" s="251"/>
      <c r="U565" s="13"/>
      <c r="V565" s="13"/>
      <c r="W565" s="13"/>
      <c r="X565" s="13"/>
      <c r="Y565" s="13"/>
      <c r="Z565" s="13"/>
      <c r="AA565" s="13"/>
      <c r="AB565" s="13"/>
      <c r="AC565" s="13"/>
      <c r="AD565" s="13"/>
      <c r="AE565" s="13"/>
      <c r="AT565" s="252" t="s">
        <v>273</v>
      </c>
      <c r="AU565" s="252" t="s">
        <v>85</v>
      </c>
      <c r="AV565" s="13" t="s">
        <v>85</v>
      </c>
      <c r="AW565" s="13" t="s">
        <v>4</v>
      </c>
      <c r="AX565" s="13" t="s">
        <v>83</v>
      </c>
      <c r="AY565" s="252" t="s">
        <v>264</v>
      </c>
    </row>
    <row r="566" s="2" customFormat="1" ht="21.75" customHeight="1">
      <c r="A566" s="39"/>
      <c r="B566" s="40"/>
      <c r="C566" s="228" t="s">
        <v>1008</v>
      </c>
      <c r="D566" s="228" t="s">
        <v>266</v>
      </c>
      <c r="E566" s="229" t="s">
        <v>935</v>
      </c>
      <c r="F566" s="230" t="s">
        <v>936</v>
      </c>
      <c r="G566" s="231" t="s">
        <v>318</v>
      </c>
      <c r="H566" s="232">
        <v>295.66199999999998</v>
      </c>
      <c r="I566" s="233"/>
      <c r="J566" s="234">
        <f>ROUND(I566*H566,2)</f>
        <v>0</v>
      </c>
      <c r="K566" s="230" t="s">
        <v>270</v>
      </c>
      <c r="L566" s="45"/>
      <c r="M566" s="235" t="s">
        <v>1</v>
      </c>
      <c r="N566" s="236" t="s">
        <v>42</v>
      </c>
      <c r="O566" s="92"/>
      <c r="P566" s="237">
        <f>O566*H566</f>
        <v>0</v>
      </c>
      <c r="Q566" s="237">
        <v>0.00012</v>
      </c>
      <c r="R566" s="237">
        <f>Q566*H566</f>
        <v>0.035479440000000001</v>
      </c>
      <c r="S566" s="237">
        <v>0</v>
      </c>
      <c r="T566" s="238">
        <f>S566*H566</f>
        <v>0</v>
      </c>
      <c r="U566" s="39"/>
      <c r="V566" s="39"/>
      <c r="W566" s="39"/>
      <c r="X566" s="39"/>
      <c r="Y566" s="39"/>
      <c r="Z566" s="39"/>
      <c r="AA566" s="39"/>
      <c r="AB566" s="39"/>
      <c r="AC566" s="39"/>
      <c r="AD566" s="39"/>
      <c r="AE566" s="39"/>
      <c r="AR566" s="239" t="s">
        <v>351</v>
      </c>
      <c r="AT566" s="239" t="s">
        <v>266</v>
      </c>
      <c r="AU566" s="239" t="s">
        <v>85</v>
      </c>
      <c r="AY566" s="18" t="s">
        <v>264</v>
      </c>
      <c r="BE566" s="240">
        <f>IF(N566="základní",J566,0)</f>
        <v>0</v>
      </c>
      <c r="BF566" s="240">
        <f>IF(N566="snížená",J566,0)</f>
        <v>0</v>
      </c>
      <c r="BG566" s="240">
        <f>IF(N566="zákl. přenesená",J566,0)</f>
        <v>0</v>
      </c>
      <c r="BH566" s="240">
        <f>IF(N566="sníž. přenesená",J566,0)</f>
        <v>0</v>
      </c>
      <c r="BI566" s="240">
        <f>IF(N566="nulová",J566,0)</f>
        <v>0</v>
      </c>
      <c r="BJ566" s="18" t="s">
        <v>85</v>
      </c>
      <c r="BK566" s="240">
        <f>ROUND(I566*H566,2)</f>
        <v>0</v>
      </c>
      <c r="BL566" s="18" t="s">
        <v>351</v>
      </c>
      <c r="BM566" s="239" t="s">
        <v>937</v>
      </c>
    </row>
    <row r="567" s="13" customFormat="1">
      <c r="A567" s="13"/>
      <c r="B567" s="241"/>
      <c r="C567" s="242"/>
      <c r="D567" s="243" t="s">
        <v>273</v>
      </c>
      <c r="E567" s="244" t="s">
        <v>1</v>
      </c>
      <c r="F567" s="245" t="s">
        <v>2606</v>
      </c>
      <c r="G567" s="242"/>
      <c r="H567" s="246">
        <v>295.66199999999998</v>
      </c>
      <c r="I567" s="247"/>
      <c r="J567" s="242"/>
      <c r="K567" s="242"/>
      <c r="L567" s="248"/>
      <c r="M567" s="249"/>
      <c r="N567" s="250"/>
      <c r="O567" s="250"/>
      <c r="P567" s="250"/>
      <c r="Q567" s="250"/>
      <c r="R567" s="250"/>
      <c r="S567" s="250"/>
      <c r="T567" s="251"/>
      <c r="U567" s="13"/>
      <c r="V567" s="13"/>
      <c r="W567" s="13"/>
      <c r="X567" s="13"/>
      <c r="Y567" s="13"/>
      <c r="Z567" s="13"/>
      <c r="AA567" s="13"/>
      <c r="AB567" s="13"/>
      <c r="AC567" s="13"/>
      <c r="AD567" s="13"/>
      <c r="AE567" s="13"/>
      <c r="AT567" s="252" t="s">
        <v>273</v>
      </c>
      <c r="AU567" s="252" t="s">
        <v>85</v>
      </c>
      <c r="AV567" s="13" t="s">
        <v>85</v>
      </c>
      <c r="AW567" s="13" t="s">
        <v>32</v>
      </c>
      <c r="AX567" s="13" t="s">
        <v>76</v>
      </c>
      <c r="AY567" s="252" t="s">
        <v>264</v>
      </c>
    </row>
    <row r="568" s="14" customFormat="1">
      <c r="A568" s="14"/>
      <c r="B568" s="253"/>
      <c r="C568" s="254"/>
      <c r="D568" s="243" t="s">
        <v>273</v>
      </c>
      <c r="E568" s="255" t="s">
        <v>1</v>
      </c>
      <c r="F568" s="256" t="s">
        <v>275</v>
      </c>
      <c r="G568" s="254"/>
      <c r="H568" s="257">
        <v>295.66199999999998</v>
      </c>
      <c r="I568" s="258"/>
      <c r="J568" s="254"/>
      <c r="K568" s="254"/>
      <c r="L568" s="259"/>
      <c r="M568" s="260"/>
      <c r="N568" s="261"/>
      <c r="O568" s="261"/>
      <c r="P568" s="261"/>
      <c r="Q568" s="261"/>
      <c r="R568" s="261"/>
      <c r="S568" s="261"/>
      <c r="T568" s="262"/>
      <c r="U568" s="14"/>
      <c r="V568" s="14"/>
      <c r="W568" s="14"/>
      <c r="X568" s="14"/>
      <c r="Y568" s="14"/>
      <c r="Z568" s="14"/>
      <c r="AA568" s="14"/>
      <c r="AB568" s="14"/>
      <c r="AC568" s="14"/>
      <c r="AD568" s="14"/>
      <c r="AE568" s="14"/>
      <c r="AT568" s="263" t="s">
        <v>273</v>
      </c>
      <c r="AU568" s="263" t="s">
        <v>85</v>
      </c>
      <c r="AV568" s="14" t="s">
        <v>271</v>
      </c>
      <c r="AW568" s="14" t="s">
        <v>32</v>
      </c>
      <c r="AX568" s="14" t="s">
        <v>83</v>
      </c>
      <c r="AY568" s="263" t="s">
        <v>264</v>
      </c>
    </row>
    <row r="569" s="2" customFormat="1" ht="16.5" customHeight="1">
      <c r="A569" s="39"/>
      <c r="B569" s="40"/>
      <c r="C569" s="274" t="s">
        <v>1012</v>
      </c>
      <c r="D569" s="274" t="s">
        <v>310</v>
      </c>
      <c r="E569" s="275" t="s">
        <v>939</v>
      </c>
      <c r="F569" s="276" t="s">
        <v>940</v>
      </c>
      <c r="G569" s="277" t="s">
        <v>278</v>
      </c>
      <c r="H569" s="278">
        <v>44.348999999999997</v>
      </c>
      <c r="I569" s="279"/>
      <c r="J569" s="280">
        <f>ROUND(I569*H569,2)</f>
        <v>0</v>
      </c>
      <c r="K569" s="276" t="s">
        <v>298</v>
      </c>
      <c r="L569" s="281"/>
      <c r="M569" s="282" t="s">
        <v>1</v>
      </c>
      <c r="N569" s="283" t="s">
        <v>42</v>
      </c>
      <c r="O569" s="92"/>
      <c r="P569" s="237">
        <f>O569*H569</f>
        <v>0</v>
      </c>
      <c r="Q569" s="237">
        <v>0.025000000000000001</v>
      </c>
      <c r="R569" s="237">
        <f>Q569*H569</f>
        <v>1.108725</v>
      </c>
      <c r="S569" s="237">
        <v>0</v>
      </c>
      <c r="T569" s="238">
        <f>S569*H569</f>
        <v>0</v>
      </c>
      <c r="U569" s="39"/>
      <c r="V569" s="39"/>
      <c r="W569" s="39"/>
      <c r="X569" s="39"/>
      <c r="Y569" s="39"/>
      <c r="Z569" s="39"/>
      <c r="AA569" s="39"/>
      <c r="AB569" s="39"/>
      <c r="AC569" s="39"/>
      <c r="AD569" s="39"/>
      <c r="AE569" s="39"/>
      <c r="AR569" s="239" t="s">
        <v>434</v>
      </c>
      <c r="AT569" s="239" t="s">
        <v>310</v>
      </c>
      <c r="AU569" s="239" t="s">
        <v>85</v>
      </c>
      <c r="AY569" s="18" t="s">
        <v>264</v>
      </c>
      <c r="BE569" s="240">
        <f>IF(N569="základní",J569,0)</f>
        <v>0</v>
      </c>
      <c r="BF569" s="240">
        <f>IF(N569="snížená",J569,0)</f>
        <v>0</v>
      </c>
      <c r="BG569" s="240">
        <f>IF(N569="zákl. přenesená",J569,0)</f>
        <v>0</v>
      </c>
      <c r="BH569" s="240">
        <f>IF(N569="sníž. přenesená",J569,0)</f>
        <v>0</v>
      </c>
      <c r="BI569" s="240">
        <f>IF(N569="nulová",J569,0)</f>
        <v>0</v>
      </c>
      <c r="BJ569" s="18" t="s">
        <v>85</v>
      </c>
      <c r="BK569" s="240">
        <f>ROUND(I569*H569,2)</f>
        <v>0</v>
      </c>
      <c r="BL569" s="18" t="s">
        <v>351</v>
      </c>
      <c r="BM569" s="239" t="s">
        <v>941</v>
      </c>
    </row>
    <row r="570" s="13" customFormat="1">
      <c r="A570" s="13"/>
      <c r="B570" s="241"/>
      <c r="C570" s="242"/>
      <c r="D570" s="243" t="s">
        <v>273</v>
      </c>
      <c r="E570" s="242"/>
      <c r="F570" s="245" t="s">
        <v>2626</v>
      </c>
      <c r="G570" s="242"/>
      <c r="H570" s="246">
        <v>44.348999999999997</v>
      </c>
      <c r="I570" s="247"/>
      <c r="J570" s="242"/>
      <c r="K570" s="242"/>
      <c r="L570" s="248"/>
      <c r="M570" s="249"/>
      <c r="N570" s="250"/>
      <c r="O570" s="250"/>
      <c r="P570" s="250"/>
      <c r="Q570" s="250"/>
      <c r="R570" s="250"/>
      <c r="S570" s="250"/>
      <c r="T570" s="251"/>
      <c r="U570" s="13"/>
      <c r="V570" s="13"/>
      <c r="W570" s="13"/>
      <c r="X570" s="13"/>
      <c r="Y570" s="13"/>
      <c r="Z570" s="13"/>
      <c r="AA570" s="13"/>
      <c r="AB570" s="13"/>
      <c r="AC570" s="13"/>
      <c r="AD570" s="13"/>
      <c r="AE570" s="13"/>
      <c r="AT570" s="252" t="s">
        <v>273</v>
      </c>
      <c r="AU570" s="252" t="s">
        <v>85</v>
      </c>
      <c r="AV570" s="13" t="s">
        <v>85</v>
      </c>
      <c r="AW570" s="13" t="s">
        <v>4</v>
      </c>
      <c r="AX570" s="13" t="s">
        <v>83</v>
      </c>
      <c r="AY570" s="252" t="s">
        <v>264</v>
      </c>
    </row>
    <row r="571" s="2" customFormat="1" ht="16.5" customHeight="1">
      <c r="A571" s="39"/>
      <c r="B571" s="40"/>
      <c r="C571" s="228" t="s">
        <v>1016</v>
      </c>
      <c r="D571" s="228" t="s">
        <v>266</v>
      </c>
      <c r="E571" s="229" t="s">
        <v>944</v>
      </c>
      <c r="F571" s="230" t="s">
        <v>945</v>
      </c>
      <c r="G571" s="231" t="s">
        <v>453</v>
      </c>
      <c r="H571" s="232">
        <v>88.859999999999999</v>
      </c>
      <c r="I571" s="233"/>
      <c r="J571" s="234">
        <f>ROUND(I571*H571,2)</f>
        <v>0</v>
      </c>
      <c r="K571" s="230" t="s">
        <v>270</v>
      </c>
      <c r="L571" s="45"/>
      <c r="M571" s="235" t="s">
        <v>1</v>
      </c>
      <c r="N571" s="236" t="s">
        <v>42</v>
      </c>
      <c r="O571" s="92"/>
      <c r="P571" s="237">
        <f>O571*H571</f>
        <v>0</v>
      </c>
      <c r="Q571" s="237">
        <v>0.00016000000000000001</v>
      </c>
      <c r="R571" s="237">
        <f>Q571*H571</f>
        <v>0.0142176</v>
      </c>
      <c r="S571" s="237">
        <v>0</v>
      </c>
      <c r="T571" s="238">
        <f>S571*H571</f>
        <v>0</v>
      </c>
      <c r="U571" s="39"/>
      <c r="V571" s="39"/>
      <c r="W571" s="39"/>
      <c r="X571" s="39"/>
      <c r="Y571" s="39"/>
      <c r="Z571" s="39"/>
      <c r="AA571" s="39"/>
      <c r="AB571" s="39"/>
      <c r="AC571" s="39"/>
      <c r="AD571" s="39"/>
      <c r="AE571" s="39"/>
      <c r="AR571" s="239" t="s">
        <v>351</v>
      </c>
      <c r="AT571" s="239" t="s">
        <v>266</v>
      </c>
      <c r="AU571" s="239" t="s">
        <v>85</v>
      </c>
      <c r="AY571" s="18" t="s">
        <v>264</v>
      </c>
      <c r="BE571" s="240">
        <f>IF(N571="základní",J571,0)</f>
        <v>0</v>
      </c>
      <c r="BF571" s="240">
        <f>IF(N571="snížená",J571,0)</f>
        <v>0</v>
      </c>
      <c r="BG571" s="240">
        <f>IF(N571="zákl. přenesená",J571,0)</f>
        <v>0</v>
      </c>
      <c r="BH571" s="240">
        <f>IF(N571="sníž. přenesená",J571,0)</f>
        <v>0</v>
      </c>
      <c r="BI571" s="240">
        <f>IF(N571="nulová",J571,0)</f>
        <v>0</v>
      </c>
      <c r="BJ571" s="18" t="s">
        <v>85</v>
      </c>
      <c r="BK571" s="240">
        <f>ROUND(I571*H571,2)</f>
        <v>0</v>
      </c>
      <c r="BL571" s="18" t="s">
        <v>351</v>
      </c>
      <c r="BM571" s="239" t="s">
        <v>946</v>
      </c>
    </row>
    <row r="572" s="13" customFormat="1">
      <c r="A572" s="13"/>
      <c r="B572" s="241"/>
      <c r="C572" s="242"/>
      <c r="D572" s="243" t="s">
        <v>273</v>
      </c>
      <c r="E572" s="244" t="s">
        <v>1</v>
      </c>
      <c r="F572" s="245" t="s">
        <v>2627</v>
      </c>
      <c r="G572" s="242"/>
      <c r="H572" s="246">
        <v>88.859999999999999</v>
      </c>
      <c r="I572" s="247"/>
      <c r="J572" s="242"/>
      <c r="K572" s="242"/>
      <c r="L572" s="248"/>
      <c r="M572" s="249"/>
      <c r="N572" s="250"/>
      <c r="O572" s="250"/>
      <c r="P572" s="250"/>
      <c r="Q572" s="250"/>
      <c r="R572" s="250"/>
      <c r="S572" s="250"/>
      <c r="T572" s="251"/>
      <c r="U572" s="13"/>
      <c r="V572" s="13"/>
      <c r="W572" s="13"/>
      <c r="X572" s="13"/>
      <c r="Y572" s="13"/>
      <c r="Z572" s="13"/>
      <c r="AA572" s="13"/>
      <c r="AB572" s="13"/>
      <c r="AC572" s="13"/>
      <c r="AD572" s="13"/>
      <c r="AE572" s="13"/>
      <c r="AT572" s="252" t="s">
        <v>273</v>
      </c>
      <c r="AU572" s="252" t="s">
        <v>85</v>
      </c>
      <c r="AV572" s="13" t="s">
        <v>85</v>
      </c>
      <c r="AW572" s="13" t="s">
        <v>32</v>
      </c>
      <c r="AX572" s="13" t="s">
        <v>76</v>
      </c>
      <c r="AY572" s="252" t="s">
        <v>264</v>
      </c>
    </row>
    <row r="573" s="14" customFormat="1">
      <c r="A573" s="14"/>
      <c r="B573" s="253"/>
      <c r="C573" s="254"/>
      <c r="D573" s="243" t="s">
        <v>273</v>
      </c>
      <c r="E573" s="255" t="s">
        <v>1</v>
      </c>
      <c r="F573" s="256" t="s">
        <v>275</v>
      </c>
      <c r="G573" s="254"/>
      <c r="H573" s="257">
        <v>88.859999999999999</v>
      </c>
      <c r="I573" s="258"/>
      <c r="J573" s="254"/>
      <c r="K573" s="254"/>
      <c r="L573" s="259"/>
      <c r="M573" s="260"/>
      <c r="N573" s="261"/>
      <c r="O573" s="261"/>
      <c r="P573" s="261"/>
      <c r="Q573" s="261"/>
      <c r="R573" s="261"/>
      <c r="S573" s="261"/>
      <c r="T573" s="262"/>
      <c r="U573" s="14"/>
      <c r="V573" s="14"/>
      <c r="W573" s="14"/>
      <c r="X573" s="14"/>
      <c r="Y573" s="14"/>
      <c r="Z573" s="14"/>
      <c r="AA573" s="14"/>
      <c r="AB573" s="14"/>
      <c r="AC573" s="14"/>
      <c r="AD573" s="14"/>
      <c r="AE573" s="14"/>
      <c r="AT573" s="263" t="s">
        <v>273</v>
      </c>
      <c r="AU573" s="263" t="s">
        <v>85</v>
      </c>
      <c r="AV573" s="14" t="s">
        <v>271</v>
      </c>
      <c r="AW573" s="14" t="s">
        <v>32</v>
      </c>
      <c r="AX573" s="14" t="s">
        <v>83</v>
      </c>
      <c r="AY573" s="263" t="s">
        <v>264</v>
      </c>
    </row>
    <row r="574" s="2" customFormat="1" ht="16.5" customHeight="1">
      <c r="A574" s="39"/>
      <c r="B574" s="40"/>
      <c r="C574" s="274" t="s">
        <v>1022</v>
      </c>
      <c r="D574" s="274" t="s">
        <v>310</v>
      </c>
      <c r="E574" s="275" t="s">
        <v>948</v>
      </c>
      <c r="F574" s="276" t="s">
        <v>949</v>
      </c>
      <c r="G574" s="277" t="s">
        <v>278</v>
      </c>
      <c r="H574" s="278">
        <v>1.7769999999999999</v>
      </c>
      <c r="I574" s="279"/>
      <c r="J574" s="280">
        <f>ROUND(I574*H574,2)</f>
        <v>0</v>
      </c>
      <c r="K574" s="276" t="s">
        <v>270</v>
      </c>
      <c r="L574" s="281"/>
      <c r="M574" s="282" t="s">
        <v>1</v>
      </c>
      <c r="N574" s="283" t="s">
        <v>42</v>
      </c>
      <c r="O574" s="92"/>
      <c r="P574" s="237">
        <f>O574*H574</f>
        <v>0</v>
      </c>
      <c r="Q574" s="237">
        <v>0.029999999999999999</v>
      </c>
      <c r="R574" s="237">
        <f>Q574*H574</f>
        <v>0.053309999999999996</v>
      </c>
      <c r="S574" s="237">
        <v>0</v>
      </c>
      <c r="T574" s="238">
        <f>S574*H574</f>
        <v>0</v>
      </c>
      <c r="U574" s="39"/>
      <c r="V574" s="39"/>
      <c r="W574" s="39"/>
      <c r="X574" s="39"/>
      <c r="Y574" s="39"/>
      <c r="Z574" s="39"/>
      <c r="AA574" s="39"/>
      <c r="AB574" s="39"/>
      <c r="AC574" s="39"/>
      <c r="AD574" s="39"/>
      <c r="AE574" s="39"/>
      <c r="AR574" s="239" t="s">
        <v>434</v>
      </c>
      <c r="AT574" s="239" t="s">
        <v>310</v>
      </c>
      <c r="AU574" s="239" t="s">
        <v>85</v>
      </c>
      <c r="AY574" s="18" t="s">
        <v>264</v>
      </c>
      <c r="BE574" s="240">
        <f>IF(N574="základní",J574,0)</f>
        <v>0</v>
      </c>
      <c r="BF574" s="240">
        <f>IF(N574="snížená",J574,0)</f>
        <v>0</v>
      </c>
      <c r="BG574" s="240">
        <f>IF(N574="zákl. přenesená",J574,0)</f>
        <v>0</v>
      </c>
      <c r="BH574" s="240">
        <f>IF(N574="sníž. přenesená",J574,0)</f>
        <v>0</v>
      </c>
      <c r="BI574" s="240">
        <f>IF(N574="nulová",J574,0)</f>
        <v>0</v>
      </c>
      <c r="BJ574" s="18" t="s">
        <v>85</v>
      </c>
      <c r="BK574" s="240">
        <f>ROUND(I574*H574,2)</f>
        <v>0</v>
      </c>
      <c r="BL574" s="18" t="s">
        <v>351</v>
      </c>
      <c r="BM574" s="239" t="s">
        <v>950</v>
      </c>
    </row>
    <row r="575" s="13" customFormat="1">
      <c r="A575" s="13"/>
      <c r="B575" s="241"/>
      <c r="C575" s="242"/>
      <c r="D575" s="243" t="s">
        <v>273</v>
      </c>
      <c r="E575" s="242"/>
      <c r="F575" s="245" t="s">
        <v>2628</v>
      </c>
      <c r="G575" s="242"/>
      <c r="H575" s="246">
        <v>1.7769999999999999</v>
      </c>
      <c r="I575" s="247"/>
      <c r="J575" s="242"/>
      <c r="K575" s="242"/>
      <c r="L575" s="248"/>
      <c r="M575" s="249"/>
      <c r="N575" s="250"/>
      <c r="O575" s="250"/>
      <c r="P575" s="250"/>
      <c r="Q575" s="250"/>
      <c r="R575" s="250"/>
      <c r="S575" s="250"/>
      <c r="T575" s="251"/>
      <c r="U575" s="13"/>
      <c r="V575" s="13"/>
      <c r="W575" s="13"/>
      <c r="X575" s="13"/>
      <c r="Y575" s="13"/>
      <c r="Z575" s="13"/>
      <c r="AA575" s="13"/>
      <c r="AB575" s="13"/>
      <c r="AC575" s="13"/>
      <c r="AD575" s="13"/>
      <c r="AE575" s="13"/>
      <c r="AT575" s="252" t="s">
        <v>273</v>
      </c>
      <c r="AU575" s="252" t="s">
        <v>85</v>
      </c>
      <c r="AV575" s="13" t="s">
        <v>85</v>
      </c>
      <c r="AW575" s="13" t="s">
        <v>4</v>
      </c>
      <c r="AX575" s="13" t="s">
        <v>83</v>
      </c>
      <c r="AY575" s="252" t="s">
        <v>264</v>
      </c>
    </row>
    <row r="576" s="2" customFormat="1" ht="21.75" customHeight="1">
      <c r="A576" s="39"/>
      <c r="B576" s="40"/>
      <c r="C576" s="228" t="s">
        <v>1026</v>
      </c>
      <c r="D576" s="228" t="s">
        <v>266</v>
      </c>
      <c r="E576" s="229" t="s">
        <v>953</v>
      </c>
      <c r="F576" s="230" t="s">
        <v>954</v>
      </c>
      <c r="G576" s="231" t="s">
        <v>318</v>
      </c>
      <c r="H576" s="232">
        <v>48.872999999999998</v>
      </c>
      <c r="I576" s="233"/>
      <c r="J576" s="234">
        <f>ROUND(I576*H576,2)</f>
        <v>0</v>
      </c>
      <c r="K576" s="230" t="s">
        <v>270</v>
      </c>
      <c r="L576" s="45"/>
      <c r="M576" s="235" t="s">
        <v>1</v>
      </c>
      <c r="N576" s="236" t="s">
        <v>42</v>
      </c>
      <c r="O576" s="92"/>
      <c r="P576" s="237">
        <f>O576*H576</f>
        <v>0</v>
      </c>
      <c r="Q576" s="237">
        <v>0.00019000000000000001</v>
      </c>
      <c r="R576" s="237">
        <f>Q576*H576</f>
        <v>0.0092858699999999999</v>
      </c>
      <c r="S576" s="237">
        <v>0</v>
      </c>
      <c r="T576" s="238">
        <f>S576*H576</f>
        <v>0</v>
      </c>
      <c r="U576" s="39"/>
      <c r="V576" s="39"/>
      <c r="W576" s="39"/>
      <c r="X576" s="39"/>
      <c r="Y576" s="39"/>
      <c r="Z576" s="39"/>
      <c r="AA576" s="39"/>
      <c r="AB576" s="39"/>
      <c r="AC576" s="39"/>
      <c r="AD576" s="39"/>
      <c r="AE576" s="39"/>
      <c r="AR576" s="239" t="s">
        <v>351</v>
      </c>
      <c r="AT576" s="239" t="s">
        <v>266</v>
      </c>
      <c r="AU576" s="239" t="s">
        <v>85</v>
      </c>
      <c r="AY576" s="18" t="s">
        <v>264</v>
      </c>
      <c r="BE576" s="240">
        <f>IF(N576="základní",J576,0)</f>
        <v>0</v>
      </c>
      <c r="BF576" s="240">
        <f>IF(N576="snížená",J576,0)</f>
        <v>0</v>
      </c>
      <c r="BG576" s="240">
        <f>IF(N576="zákl. přenesená",J576,0)</f>
        <v>0</v>
      </c>
      <c r="BH576" s="240">
        <f>IF(N576="sníž. přenesená",J576,0)</f>
        <v>0</v>
      </c>
      <c r="BI576" s="240">
        <f>IF(N576="nulová",J576,0)</f>
        <v>0</v>
      </c>
      <c r="BJ576" s="18" t="s">
        <v>85</v>
      </c>
      <c r="BK576" s="240">
        <f>ROUND(I576*H576,2)</f>
        <v>0</v>
      </c>
      <c r="BL576" s="18" t="s">
        <v>351</v>
      </c>
      <c r="BM576" s="239" t="s">
        <v>955</v>
      </c>
    </row>
    <row r="577" s="13" customFormat="1">
      <c r="A577" s="13"/>
      <c r="B577" s="241"/>
      <c r="C577" s="242"/>
      <c r="D577" s="243" t="s">
        <v>273</v>
      </c>
      <c r="E577" s="244" t="s">
        <v>1</v>
      </c>
      <c r="F577" s="245" t="s">
        <v>2629</v>
      </c>
      <c r="G577" s="242"/>
      <c r="H577" s="246">
        <v>48.872999999999998</v>
      </c>
      <c r="I577" s="247"/>
      <c r="J577" s="242"/>
      <c r="K577" s="242"/>
      <c r="L577" s="248"/>
      <c r="M577" s="249"/>
      <c r="N577" s="250"/>
      <c r="O577" s="250"/>
      <c r="P577" s="250"/>
      <c r="Q577" s="250"/>
      <c r="R577" s="250"/>
      <c r="S577" s="250"/>
      <c r="T577" s="251"/>
      <c r="U577" s="13"/>
      <c r="V577" s="13"/>
      <c r="W577" s="13"/>
      <c r="X577" s="13"/>
      <c r="Y577" s="13"/>
      <c r="Z577" s="13"/>
      <c r="AA577" s="13"/>
      <c r="AB577" s="13"/>
      <c r="AC577" s="13"/>
      <c r="AD577" s="13"/>
      <c r="AE577" s="13"/>
      <c r="AT577" s="252" t="s">
        <v>273</v>
      </c>
      <c r="AU577" s="252" t="s">
        <v>85</v>
      </c>
      <c r="AV577" s="13" t="s">
        <v>85</v>
      </c>
      <c r="AW577" s="13" t="s">
        <v>32</v>
      </c>
      <c r="AX577" s="13" t="s">
        <v>76</v>
      </c>
      <c r="AY577" s="252" t="s">
        <v>264</v>
      </c>
    </row>
    <row r="578" s="14" customFormat="1">
      <c r="A578" s="14"/>
      <c r="B578" s="253"/>
      <c r="C578" s="254"/>
      <c r="D578" s="243" t="s">
        <v>273</v>
      </c>
      <c r="E578" s="255" t="s">
        <v>1</v>
      </c>
      <c r="F578" s="256" t="s">
        <v>275</v>
      </c>
      <c r="G578" s="254"/>
      <c r="H578" s="257">
        <v>48.872999999999998</v>
      </c>
      <c r="I578" s="258"/>
      <c r="J578" s="254"/>
      <c r="K578" s="254"/>
      <c r="L578" s="259"/>
      <c r="M578" s="260"/>
      <c r="N578" s="261"/>
      <c r="O578" s="261"/>
      <c r="P578" s="261"/>
      <c r="Q578" s="261"/>
      <c r="R578" s="261"/>
      <c r="S578" s="261"/>
      <c r="T578" s="262"/>
      <c r="U578" s="14"/>
      <c r="V578" s="14"/>
      <c r="W578" s="14"/>
      <c r="X578" s="14"/>
      <c r="Y578" s="14"/>
      <c r="Z578" s="14"/>
      <c r="AA578" s="14"/>
      <c r="AB578" s="14"/>
      <c r="AC578" s="14"/>
      <c r="AD578" s="14"/>
      <c r="AE578" s="14"/>
      <c r="AT578" s="263" t="s">
        <v>273</v>
      </c>
      <c r="AU578" s="263" t="s">
        <v>85</v>
      </c>
      <c r="AV578" s="14" t="s">
        <v>271</v>
      </c>
      <c r="AW578" s="14" t="s">
        <v>32</v>
      </c>
      <c r="AX578" s="14" t="s">
        <v>83</v>
      </c>
      <c r="AY578" s="263" t="s">
        <v>264</v>
      </c>
    </row>
    <row r="579" s="2" customFormat="1" ht="16.5" customHeight="1">
      <c r="A579" s="39"/>
      <c r="B579" s="40"/>
      <c r="C579" s="274" t="s">
        <v>1032</v>
      </c>
      <c r="D579" s="274" t="s">
        <v>310</v>
      </c>
      <c r="E579" s="275" t="s">
        <v>958</v>
      </c>
      <c r="F579" s="276" t="s">
        <v>959</v>
      </c>
      <c r="G579" s="277" t="s">
        <v>318</v>
      </c>
      <c r="H579" s="278">
        <v>53.759999999999998</v>
      </c>
      <c r="I579" s="279"/>
      <c r="J579" s="280">
        <f>ROUND(I579*H579,2)</f>
        <v>0</v>
      </c>
      <c r="K579" s="276" t="s">
        <v>298</v>
      </c>
      <c r="L579" s="281"/>
      <c r="M579" s="282" t="s">
        <v>1</v>
      </c>
      <c r="N579" s="283" t="s">
        <v>42</v>
      </c>
      <c r="O579" s="92"/>
      <c r="P579" s="237">
        <f>O579*H579</f>
        <v>0</v>
      </c>
      <c r="Q579" s="237">
        <v>0.0030000000000000001</v>
      </c>
      <c r="R579" s="237">
        <f>Q579*H579</f>
        <v>0.16128000000000001</v>
      </c>
      <c r="S579" s="237">
        <v>0</v>
      </c>
      <c r="T579" s="238">
        <f>S579*H579</f>
        <v>0</v>
      </c>
      <c r="U579" s="39"/>
      <c r="V579" s="39"/>
      <c r="W579" s="39"/>
      <c r="X579" s="39"/>
      <c r="Y579" s="39"/>
      <c r="Z579" s="39"/>
      <c r="AA579" s="39"/>
      <c r="AB579" s="39"/>
      <c r="AC579" s="39"/>
      <c r="AD579" s="39"/>
      <c r="AE579" s="39"/>
      <c r="AR579" s="239" t="s">
        <v>434</v>
      </c>
      <c r="AT579" s="239" t="s">
        <v>310</v>
      </c>
      <c r="AU579" s="239" t="s">
        <v>85</v>
      </c>
      <c r="AY579" s="18" t="s">
        <v>264</v>
      </c>
      <c r="BE579" s="240">
        <f>IF(N579="základní",J579,0)</f>
        <v>0</v>
      </c>
      <c r="BF579" s="240">
        <f>IF(N579="snížená",J579,0)</f>
        <v>0</v>
      </c>
      <c r="BG579" s="240">
        <f>IF(N579="zákl. přenesená",J579,0)</f>
        <v>0</v>
      </c>
      <c r="BH579" s="240">
        <f>IF(N579="sníž. přenesená",J579,0)</f>
        <v>0</v>
      </c>
      <c r="BI579" s="240">
        <f>IF(N579="nulová",J579,0)</f>
        <v>0</v>
      </c>
      <c r="BJ579" s="18" t="s">
        <v>85</v>
      </c>
      <c r="BK579" s="240">
        <f>ROUND(I579*H579,2)</f>
        <v>0</v>
      </c>
      <c r="BL579" s="18" t="s">
        <v>351</v>
      </c>
      <c r="BM579" s="239" t="s">
        <v>960</v>
      </c>
    </row>
    <row r="580" s="13" customFormat="1">
      <c r="A580" s="13"/>
      <c r="B580" s="241"/>
      <c r="C580" s="242"/>
      <c r="D580" s="243" t="s">
        <v>273</v>
      </c>
      <c r="E580" s="242"/>
      <c r="F580" s="245" t="s">
        <v>2630</v>
      </c>
      <c r="G580" s="242"/>
      <c r="H580" s="246">
        <v>53.759999999999998</v>
      </c>
      <c r="I580" s="247"/>
      <c r="J580" s="242"/>
      <c r="K580" s="242"/>
      <c r="L580" s="248"/>
      <c r="M580" s="249"/>
      <c r="N580" s="250"/>
      <c r="O580" s="250"/>
      <c r="P580" s="250"/>
      <c r="Q580" s="250"/>
      <c r="R580" s="250"/>
      <c r="S580" s="250"/>
      <c r="T580" s="251"/>
      <c r="U580" s="13"/>
      <c r="V580" s="13"/>
      <c r="W580" s="13"/>
      <c r="X580" s="13"/>
      <c r="Y580" s="13"/>
      <c r="Z580" s="13"/>
      <c r="AA580" s="13"/>
      <c r="AB580" s="13"/>
      <c r="AC580" s="13"/>
      <c r="AD580" s="13"/>
      <c r="AE580" s="13"/>
      <c r="AT580" s="252" t="s">
        <v>273</v>
      </c>
      <c r="AU580" s="252" t="s">
        <v>85</v>
      </c>
      <c r="AV580" s="13" t="s">
        <v>85</v>
      </c>
      <c r="AW580" s="13" t="s">
        <v>4</v>
      </c>
      <c r="AX580" s="13" t="s">
        <v>83</v>
      </c>
      <c r="AY580" s="252" t="s">
        <v>264</v>
      </c>
    </row>
    <row r="581" s="2" customFormat="1" ht="24.15" customHeight="1">
      <c r="A581" s="39"/>
      <c r="B581" s="40"/>
      <c r="C581" s="228" t="s">
        <v>1038</v>
      </c>
      <c r="D581" s="228" t="s">
        <v>266</v>
      </c>
      <c r="E581" s="229" t="s">
        <v>963</v>
      </c>
      <c r="F581" s="230" t="s">
        <v>964</v>
      </c>
      <c r="G581" s="231" t="s">
        <v>318</v>
      </c>
      <c r="H581" s="232">
        <v>320.73500000000001</v>
      </c>
      <c r="I581" s="233"/>
      <c r="J581" s="234">
        <f>ROUND(I581*H581,2)</f>
        <v>0</v>
      </c>
      <c r="K581" s="230" t="s">
        <v>298</v>
      </c>
      <c r="L581" s="45"/>
      <c r="M581" s="235" t="s">
        <v>1</v>
      </c>
      <c r="N581" s="236" t="s">
        <v>42</v>
      </c>
      <c r="O581" s="92"/>
      <c r="P581" s="237">
        <f>O581*H581</f>
        <v>0</v>
      </c>
      <c r="Q581" s="237">
        <v>0.00012</v>
      </c>
      <c r="R581" s="237">
        <f>Q581*H581</f>
        <v>0.0384882</v>
      </c>
      <c r="S581" s="237">
        <v>0</v>
      </c>
      <c r="T581" s="238">
        <f>S581*H581</f>
        <v>0</v>
      </c>
      <c r="U581" s="39"/>
      <c r="V581" s="39"/>
      <c r="W581" s="39"/>
      <c r="X581" s="39"/>
      <c r="Y581" s="39"/>
      <c r="Z581" s="39"/>
      <c r="AA581" s="39"/>
      <c r="AB581" s="39"/>
      <c r="AC581" s="39"/>
      <c r="AD581" s="39"/>
      <c r="AE581" s="39"/>
      <c r="AR581" s="239" t="s">
        <v>351</v>
      </c>
      <c r="AT581" s="239" t="s">
        <v>266</v>
      </c>
      <c r="AU581" s="239" t="s">
        <v>85</v>
      </c>
      <c r="AY581" s="18" t="s">
        <v>264</v>
      </c>
      <c r="BE581" s="240">
        <f>IF(N581="základní",J581,0)</f>
        <v>0</v>
      </c>
      <c r="BF581" s="240">
        <f>IF(N581="snížená",J581,0)</f>
        <v>0</v>
      </c>
      <c r="BG581" s="240">
        <f>IF(N581="zákl. přenesená",J581,0)</f>
        <v>0</v>
      </c>
      <c r="BH581" s="240">
        <f>IF(N581="sníž. přenesená",J581,0)</f>
        <v>0</v>
      </c>
      <c r="BI581" s="240">
        <f>IF(N581="nulová",J581,0)</f>
        <v>0</v>
      </c>
      <c r="BJ581" s="18" t="s">
        <v>85</v>
      </c>
      <c r="BK581" s="240">
        <f>ROUND(I581*H581,2)</f>
        <v>0</v>
      </c>
      <c r="BL581" s="18" t="s">
        <v>351</v>
      </c>
      <c r="BM581" s="239" t="s">
        <v>965</v>
      </c>
    </row>
    <row r="582" s="2" customFormat="1">
      <c r="A582" s="39"/>
      <c r="B582" s="40"/>
      <c r="C582" s="41"/>
      <c r="D582" s="243" t="s">
        <v>339</v>
      </c>
      <c r="E582" s="41"/>
      <c r="F582" s="295" t="s">
        <v>966</v>
      </c>
      <c r="G582" s="41"/>
      <c r="H582" s="41"/>
      <c r="I582" s="296"/>
      <c r="J582" s="41"/>
      <c r="K582" s="41"/>
      <c r="L582" s="45"/>
      <c r="M582" s="297"/>
      <c r="N582" s="298"/>
      <c r="O582" s="92"/>
      <c r="P582" s="92"/>
      <c r="Q582" s="92"/>
      <c r="R582" s="92"/>
      <c r="S582" s="92"/>
      <c r="T582" s="93"/>
      <c r="U582" s="39"/>
      <c r="V582" s="39"/>
      <c r="W582" s="39"/>
      <c r="X582" s="39"/>
      <c r="Y582" s="39"/>
      <c r="Z582" s="39"/>
      <c r="AA582" s="39"/>
      <c r="AB582" s="39"/>
      <c r="AC582" s="39"/>
      <c r="AD582" s="39"/>
      <c r="AE582" s="39"/>
      <c r="AT582" s="18" t="s">
        <v>339</v>
      </c>
      <c r="AU582" s="18" t="s">
        <v>85</v>
      </c>
    </row>
    <row r="583" s="13" customFormat="1">
      <c r="A583" s="13"/>
      <c r="B583" s="241"/>
      <c r="C583" s="242"/>
      <c r="D583" s="243" t="s">
        <v>273</v>
      </c>
      <c r="E583" s="244" t="s">
        <v>1</v>
      </c>
      <c r="F583" s="245" t="s">
        <v>2631</v>
      </c>
      <c r="G583" s="242"/>
      <c r="H583" s="246">
        <v>68.540000000000006</v>
      </c>
      <c r="I583" s="247"/>
      <c r="J583" s="242"/>
      <c r="K583" s="242"/>
      <c r="L583" s="248"/>
      <c r="M583" s="249"/>
      <c r="N583" s="250"/>
      <c r="O583" s="250"/>
      <c r="P583" s="250"/>
      <c r="Q583" s="250"/>
      <c r="R583" s="250"/>
      <c r="S583" s="250"/>
      <c r="T583" s="251"/>
      <c r="U583" s="13"/>
      <c r="V583" s="13"/>
      <c r="W583" s="13"/>
      <c r="X583" s="13"/>
      <c r="Y583" s="13"/>
      <c r="Z583" s="13"/>
      <c r="AA583" s="13"/>
      <c r="AB583" s="13"/>
      <c r="AC583" s="13"/>
      <c r="AD583" s="13"/>
      <c r="AE583" s="13"/>
      <c r="AT583" s="252" t="s">
        <v>273</v>
      </c>
      <c r="AU583" s="252" t="s">
        <v>85</v>
      </c>
      <c r="AV583" s="13" t="s">
        <v>85</v>
      </c>
      <c r="AW583" s="13" t="s">
        <v>32</v>
      </c>
      <c r="AX583" s="13" t="s">
        <v>76</v>
      </c>
      <c r="AY583" s="252" t="s">
        <v>264</v>
      </c>
    </row>
    <row r="584" s="13" customFormat="1">
      <c r="A584" s="13"/>
      <c r="B584" s="241"/>
      <c r="C584" s="242"/>
      <c r="D584" s="243" t="s">
        <v>273</v>
      </c>
      <c r="E584" s="244" t="s">
        <v>1</v>
      </c>
      <c r="F584" s="245" t="s">
        <v>2632</v>
      </c>
      <c r="G584" s="242"/>
      <c r="H584" s="246">
        <v>167.095</v>
      </c>
      <c r="I584" s="247"/>
      <c r="J584" s="242"/>
      <c r="K584" s="242"/>
      <c r="L584" s="248"/>
      <c r="M584" s="249"/>
      <c r="N584" s="250"/>
      <c r="O584" s="250"/>
      <c r="P584" s="250"/>
      <c r="Q584" s="250"/>
      <c r="R584" s="250"/>
      <c r="S584" s="250"/>
      <c r="T584" s="251"/>
      <c r="U584" s="13"/>
      <c r="V584" s="13"/>
      <c r="W584" s="13"/>
      <c r="X584" s="13"/>
      <c r="Y584" s="13"/>
      <c r="Z584" s="13"/>
      <c r="AA584" s="13"/>
      <c r="AB584" s="13"/>
      <c r="AC584" s="13"/>
      <c r="AD584" s="13"/>
      <c r="AE584" s="13"/>
      <c r="AT584" s="252" t="s">
        <v>273</v>
      </c>
      <c r="AU584" s="252" t="s">
        <v>85</v>
      </c>
      <c r="AV584" s="13" t="s">
        <v>85</v>
      </c>
      <c r="AW584" s="13" t="s">
        <v>32</v>
      </c>
      <c r="AX584" s="13" t="s">
        <v>76</v>
      </c>
      <c r="AY584" s="252" t="s">
        <v>264</v>
      </c>
    </row>
    <row r="585" s="13" customFormat="1">
      <c r="A585" s="13"/>
      <c r="B585" s="241"/>
      <c r="C585" s="242"/>
      <c r="D585" s="243" t="s">
        <v>273</v>
      </c>
      <c r="E585" s="244" t="s">
        <v>1</v>
      </c>
      <c r="F585" s="245" t="s">
        <v>2633</v>
      </c>
      <c r="G585" s="242"/>
      <c r="H585" s="246">
        <v>8.9700000000000006</v>
      </c>
      <c r="I585" s="247"/>
      <c r="J585" s="242"/>
      <c r="K585" s="242"/>
      <c r="L585" s="248"/>
      <c r="M585" s="249"/>
      <c r="N585" s="250"/>
      <c r="O585" s="250"/>
      <c r="P585" s="250"/>
      <c r="Q585" s="250"/>
      <c r="R585" s="250"/>
      <c r="S585" s="250"/>
      <c r="T585" s="251"/>
      <c r="U585" s="13"/>
      <c r="V585" s="13"/>
      <c r="W585" s="13"/>
      <c r="X585" s="13"/>
      <c r="Y585" s="13"/>
      <c r="Z585" s="13"/>
      <c r="AA585" s="13"/>
      <c r="AB585" s="13"/>
      <c r="AC585" s="13"/>
      <c r="AD585" s="13"/>
      <c r="AE585" s="13"/>
      <c r="AT585" s="252" t="s">
        <v>273</v>
      </c>
      <c r="AU585" s="252" t="s">
        <v>85</v>
      </c>
      <c r="AV585" s="13" t="s">
        <v>85</v>
      </c>
      <c r="AW585" s="13" t="s">
        <v>32</v>
      </c>
      <c r="AX585" s="13" t="s">
        <v>76</v>
      </c>
      <c r="AY585" s="252" t="s">
        <v>264</v>
      </c>
    </row>
    <row r="586" s="13" customFormat="1">
      <c r="A586" s="13"/>
      <c r="B586" s="241"/>
      <c r="C586" s="242"/>
      <c r="D586" s="243" t="s">
        <v>273</v>
      </c>
      <c r="E586" s="244" t="s">
        <v>1</v>
      </c>
      <c r="F586" s="245" t="s">
        <v>2634</v>
      </c>
      <c r="G586" s="242"/>
      <c r="H586" s="246">
        <v>61.18</v>
      </c>
      <c r="I586" s="247"/>
      <c r="J586" s="242"/>
      <c r="K586" s="242"/>
      <c r="L586" s="248"/>
      <c r="M586" s="249"/>
      <c r="N586" s="250"/>
      <c r="O586" s="250"/>
      <c r="P586" s="250"/>
      <c r="Q586" s="250"/>
      <c r="R586" s="250"/>
      <c r="S586" s="250"/>
      <c r="T586" s="251"/>
      <c r="U586" s="13"/>
      <c r="V586" s="13"/>
      <c r="W586" s="13"/>
      <c r="X586" s="13"/>
      <c r="Y586" s="13"/>
      <c r="Z586" s="13"/>
      <c r="AA586" s="13"/>
      <c r="AB586" s="13"/>
      <c r="AC586" s="13"/>
      <c r="AD586" s="13"/>
      <c r="AE586" s="13"/>
      <c r="AT586" s="252" t="s">
        <v>273</v>
      </c>
      <c r="AU586" s="252" t="s">
        <v>85</v>
      </c>
      <c r="AV586" s="13" t="s">
        <v>85</v>
      </c>
      <c r="AW586" s="13" t="s">
        <v>32</v>
      </c>
      <c r="AX586" s="13" t="s">
        <v>76</v>
      </c>
      <c r="AY586" s="252" t="s">
        <v>264</v>
      </c>
    </row>
    <row r="587" s="13" customFormat="1">
      <c r="A587" s="13"/>
      <c r="B587" s="241"/>
      <c r="C587" s="242"/>
      <c r="D587" s="243" t="s">
        <v>273</v>
      </c>
      <c r="E587" s="244" t="s">
        <v>1</v>
      </c>
      <c r="F587" s="245" t="s">
        <v>2635</v>
      </c>
      <c r="G587" s="242"/>
      <c r="H587" s="246">
        <v>14.949999999999999</v>
      </c>
      <c r="I587" s="247"/>
      <c r="J587" s="242"/>
      <c r="K587" s="242"/>
      <c r="L587" s="248"/>
      <c r="M587" s="249"/>
      <c r="N587" s="250"/>
      <c r="O587" s="250"/>
      <c r="P587" s="250"/>
      <c r="Q587" s="250"/>
      <c r="R587" s="250"/>
      <c r="S587" s="250"/>
      <c r="T587" s="251"/>
      <c r="U587" s="13"/>
      <c r="V587" s="13"/>
      <c r="W587" s="13"/>
      <c r="X587" s="13"/>
      <c r="Y587" s="13"/>
      <c r="Z587" s="13"/>
      <c r="AA587" s="13"/>
      <c r="AB587" s="13"/>
      <c r="AC587" s="13"/>
      <c r="AD587" s="13"/>
      <c r="AE587" s="13"/>
      <c r="AT587" s="252" t="s">
        <v>273</v>
      </c>
      <c r="AU587" s="252" t="s">
        <v>85</v>
      </c>
      <c r="AV587" s="13" t="s">
        <v>85</v>
      </c>
      <c r="AW587" s="13" t="s">
        <v>32</v>
      </c>
      <c r="AX587" s="13" t="s">
        <v>76</v>
      </c>
      <c r="AY587" s="252" t="s">
        <v>264</v>
      </c>
    </row>
    <row r="588" s="14" customFormat="1">
      <c r="A588" s="14"/>
      <c r="B588" s="253"/>
      <c r="C588" s="254"/>
      <c r="D588" s="243" t="s">
        <v>273</v>
      </c>
      <c r="E588" s="255" t="s">
        <v>1</v>
      </c>
      <c r="F588" s="256" t="s">
        <v>275</v>
      </c>
      <c r="G588" s="254"/>
      <c r="H588" s="257">
        <v>320.73500000000001</v>
      </c>
      <c r="I588" s="258"/>
      <c r="J588" s="254"/>
      <c r="K588" s="254"/>
      <c r="L588" s="259"/>
      <c r="M588" s="260"/>
      <c r="N588" s="261"/>
      <c r="O588" s="261"/>
      <c r="P588" s="261"/>
      <c r="Q588" s="261"/>
      <c r="R588" s="261"/>
      <c r="S588" s="261"/>
      <c r="T588" s="262"/>
      <c r="U588" s="14"/>
      <c r="V588" s="14"/>
      <c r="W588" s="14"/>
      <c r="X588" s="14"/>
      <c r="Y588" s="14"/>
      <c r="Z588" s="14"/>
      <c r="AA588" s="14"/>
      <c r="AB588" s="14"/>
      <c r="AC588" s="14"/>
      <c r="AD588" s="14"/>
      <c r="AE588" s="14"/>
      <c r="AT588" s="263" t="s">
        <v>273</v>
      </c>
      <c r="AU588" s="263" t="s">
        <v>85</v>
      </c>
      <c r="AV588" s="14" t="s">
        <v>271</v>
      </c>
      <c r="AW588" s="14" t="s">
        <v>32</v>
      </c>
      <c r="AX588" s="14" t="s">
        <v>83</v>
      </c>
      <c r="AY588" s="263" t="s">
        <v>264</v>
      </c>
    </row>
    <row r="589" s="2" customFormat="1" ht="21.75" customHeight="1">
      <c r="A589" s="39"/>
      <c r="B589" s="40"/>
      <c r="C589" s="228" t="s">
        <v>1042</v>
      </c>
      <c r="D589" s="228" t="s">
        <v>266</v>
      </c>
      <c r="E589" s="229" t="s">
        <v>2636</v>
      </c>
      <c r="F589" s="230" t="s">
        <v>2637</v>
      </c>
      <c r="G589" s="231" t="s">
        <v>354</v>
      </c>
      <c r="H589" s="232">
        <v>5.2839999999999998</v>
      </c>
      <c r="I589" s="233"/>
      <c r="J589" s="234">
        <f>ROUND(I589*H589,2)</f>
        <v>0</v>
      </c>
      <c r="K589" s="230" t="s">
        <v>270</v>
      </c>
      <c r="L589" s="45"/>
      <c r="M589" s="235" t="s">
        <v>1</v>
      </c>
      <c r="N589" s="236" t="s">
        <v>42</v>
      </c>
      <c r="O589" s="92"/>
      <c r="P589" s="237">
        <f>O589*H589</f>
        <v>0</v>
      </c>
      <c r="Q589" s="237">
        <v>0</v>
      </c>
      <c r="R589" s="237">
        <f>Q589*H589</f>
        <v>0</v>
      </c>
      <c r="S589" s="237">
        <v>0</v>
      </c>
      <c r="T589" s="238">
        <f>S589*H589</f>
        <v>0</v>
      </c>
      <c r="U589" s="39"/>
      <c r="V589" s="39"/>
      <c r="W589" s="39"/>
      <c r="X589" s="39"/>
      <c r="Y589" s="39"/>
      <c r="Z589" s="39"/>
      <c r="AA589" s="39"/>
      <c r="AB589" s="39"/>
      <c r="AC589" s="39"/>
      <c r="AD589" s="39"/>
      <c r="AE589" s="39"/>
      <c r="AR589" s="239" t="s">
        <v>351</v>
      </c>
      <c r="AT589" s="239" t="s">
        <v>266</v>
      </c>
      <c r="AU589" s="239" t="s">
        <v>85</v>
      </c>
      <c r="AY589" s="18" t="s">
        <v>264</v>
      </c>
      <c r="BE589" s="240">
        <f>IF(N589="základní",J589,0)</f>
        <v>0</v>
      </c>
      <c r="BF589" s="240">
        <f>IF(N589="snížená",J589,0)</f>
        <v>0</v>
      </c>
      <c r="BG589" s="240">
        <f>IF(N589="zákl. přenesená",J589,0)</f>
        <v>0</v>
      </c>
      <c r="BH589" s="240">
        <f>IF(N589="sníž. přenesená",J589,0)</f>
        <v>0</v>
      </c>
      <c r="BI589" s="240">
        <f>IF(N589="nulová",J589,0)</f>
        <v>0</v>
      </c>
      <c r="BJ589" s="18" t="s">
        <v>85</v>
      </c>
      <c r="BK589" s="240">
        <f>ROUND(I589*H589,2)</f>
        <v>0</v>
      </c>
      <c r="BL589" s="18" t="s">
        <v>351</v>
      </c>
      <c r="BM589" s="239" t="s">
        <v>2638</v>
      </c>
    </row>
    <row r="590" s="12" customFormat="1" ht="22.8" customHeight="1">
      <c r="A590" s="12"/>
      <c r="B590" s="212"/>
      <c r="C590" s="213"/>
      <c r="D590" s="214" t="s">
        <v>75</v>
      </c>
      <c r="E590" s="226" t="s">
        <v>973</v>
      </c>
      <c r="F590" s="226" t="s">
        <v>974</v>
      </c>
      <c r="G590" s="213"/>
      <c r="H590" s="213"/>
      <c r="I590" s="216"/>
      <c r="J590" s="227">
        <f>BK590</f>
        <v>0</v>
      </c>
      <c r="K590" s="213"/>
      <c r="L590" s="218"/>
      <c r="M590" s="219"/>
      <c r="N590" s="220"/>
      <c r="O590" s="220"/>
      <c r="P590" s="221">
        <f>SUM(P591:P598)</f>
        <v>0</v>
      </c>
      <c r="Q590" s="220"/>
      <c r="R590" s="221">
        <f>SUM(R591:R598)</f>
        <v>0.87089971999999993</v>
      </c>
      <c r="S590" s="220"/>
      <c r="T590" s="222">
        <f>SUM(T591:T598)</f>
        <v>0</v>
      </c>
      <c r="U590" s="12"/>
      <c r="V590" s="12"/>
      <c r="W590" s="12"/>
      <c r="X590" s="12"/>
      <c r="Y590" s="12"/>
      <c r="Z590" s="12"/>
      <c r="AA590" s="12"/>
      <c r="AB590" s="12"/>
      <c r="AC590" s="12"/>
      <c r="AD590" s="12"/>
      <c r="AE590" s="12"/>
      <c r="AR590" s="223" t="s">
        <v>85</v>
      </c>
      <c r="AT590" s="224" t="s">
        <v>75</v>
      </c>
      <c r="AU590" s="224" t="s">
        <v>83</v>
      </c>
      <c r="AY590" s="223" t="s">
        <v>264</v>
      </c>
      <c r="BK590" s="225">
        <f>SUM(BK591:BK598)</f>
        <v>0</v>
      </c>
    </row>
    <row r="591" s="2" customFormat="1" ht="16.5" customHeight="1">
      <c r="A591" s="39"/>
      <c r="B591" s="40"/>
      <c r="C591" s="228" t="s">
        <v>1048</v>
      </c>
      <c r="D591" s="228" t="s">
        <v>266</v>
      </c>
      <c r="E591" s="229" t="s">
        <v>976</v>
      </c>
      <c r="F591" s="230" t="s">
        <v>977</v>
      </c>
      <c r="G591" s="231" t="s">
        <v>318</v>
      </c>
      <c r="H591" s="232">
        <v>53.316000000000002</v>
      </c>
      <c r="I591" s="233"/>
      <c r="J591" s="234">
        <f>ROUND(I591*H591,2)</f>
        <v>0</v>
      </c>
      <c r="K591" s="230" t="s">
        <v>270</v>
      </c>
      <c r="L591" s="45"/>
      <c r="M591" s="235" t="s">
        <v>1</v>
      </c>
      <c r="N591" s="236" t="s">
        <v>42</v>
      </c>
      <c r="O591" s="92"/>
      <c r="P591" s="237">
        <f>O591*H591</f>
        <v>0</v>
      </c>
      <c r="Q591" s="237">
        <v>0.016219999999999998</v>
      </c>
      <c r="R591" s="237">
        <f>Q591*H591</f>
        <v>0.86478551999999997</v>
      </c>
      <c r="S591" s="237">
        <v>0</v>
      </c>
      <c r="T591" s="238">
        <f>S591*H591</f>
        <v>0</v>
      </c>
      <c r="U591" s="39"/>
      <c r="V591" s="39"/>
      <c r="W591" s="39"/>
      <c r="X591" s="39"/>
      <c r="Y591" s="39"/>
      <c r="Z591" s="39"/>
      <c r="AA591" s="39"/>
      <c r="AB591" s="39"/>
      <c r="AC591" s="39"/>
      <c r="AD591" s="39"/>
      <c r="AE591" s="39"/>
      <c r="AR591" s="239" t="s">
        <v>351</v>
      </c>
      <c r="AT591" s="239" t="s">
        <v>266</v>
      </c>
      <c r="AU591" s="239" t="s">
        <v>85</v>
      </c>
      <c r="AY591" s="18" t="s">
        <v>264</v>
      </c>
      <c r="BE591" s="240">
        <f>IF(N591="základní",J591,0)</f>
        <v>0</v>
      </c>
      <c r="BF591" s="240">
        <f>IF(N591="snížená",J591,0)</f>
        <v>0</v>
      </c>
      <c r="BG591" s="240">
        <f>IF(N591="zákl. přenesená",J591,0)</f>
        <v>0</v>
      </c>
      <c r="BH591" s="240">
        <f>IF(N591="sníž. přenesená",J591,0)</f>
        <v>0</v>
      </c>
      <c r="BI591" s="240">
        <f>IF(N591="nulová",J591,0)</f>
        <v>0</v>
      </c>
      <c r="BJ591" s="18" t="s">
        <v>85</v>
      </c>
      <c r="BK591" s="240">
        <f>ROUND(I591*H591,2)</f>
        <v>0</v>
      </c>
      <c r="BL591" s="18" t="s">
        <v>351</v>
      </c>
      <c r="BM591" s="239" t="s">
        <v>978</v>
      </c>
    </row>
    <row r="592" s="13" customFormat="1">
      <c r="A592" s="13"/>
      <c r="B592" s="241"/>
      <c r="C592" s="242"/>
      <c r="D592" s="243" t="s">
        <v>273</v>
      </c>
      <c r="E592" s="244" t="s">
        <v>1</v>
      </c>
      <c r="F592" s="245" t="s">
        <v>2639</v>
      </c>
      <c r="G592" s="242"/>
      <c r="H592" s="246">
        <v>53.316000000000002</v>
      </c>
      <c r="I592" s="247"/>
      <c r="J592" s="242"/>
      <c r="K592" s="242"/>
      <c r="L592" s="248"/>
      <c r="M592" s="249"/>
      <c r="N592" s="250"/>
      <c r="O592" s="250"/>
      <c r="P592" s="250"/>
      <c r="Q592" s="250"/>
      <c r="R592" s="250"/>
      <c r="S592" s="250"/>
      <c r="T592" s="251"/>
      <c r="U592" s="13"/>
      <c r="V592" s="13"/>
      <c r="W592" s="13"/>
      <c r="X592" s="13"/>
      <c r="Y592" s="13"/>
      <c r="Z592" s="13"/>
      <c r="AA592" s="13"/>
      <c r="AB592" s="13"/>
      <c r="AC592" s="13"/>
      <c r="AD592" s="13"/>
      <c r="AE592" s="13"/>
      <c r="AT592" s="252" t="s">
        <v>273</v>
      </c>
      <c r="AU592" s="252" t="s">
        <v>85</v>
      </c>
      <c r="AV592" s="13" t="s">
        <v>85</v>
      </c>
      <c r="AW592" s="13" t="s">
        <v>32</v>
      </c>
      <c r="AX592" s="13" t="s">
        <v>76</v>
      </c>
      <c r="AY592" s="252" t="s">
        <v>264</v>
      </c>
    </row>
    <row r="593" s="14" customFormat="1">
      <c r="A593" s="14"/>
      <c r="B593" s="253"/>
      <c r="C593" s="254"/>
      <c r="D593" s="243" t="s">
        <v>273</v>
      </c>
      <c r="E593" s="255" t="s">
        <v>1</v>
      </c>
      <c r="F593" s="256" t="s">
        <v>275</v>
      </c>
      <c r="G593" s="254"/>
      <c r="H593" s="257">
        <v>53.316000000000002</v>
      </c>
      <c r="I593" s="258"/>
      <c r="J593" s="254"/>
      <c r="K593" s="254"/>
      <c r="L593" s="259"/>
      <c r="M593" s="260"/>
      <c r="N593" s="261"/>
      <c r="O593" s="261"/>
      <c r="P593" s="261"/>
      <c r="Q593" s="261"/>
      <c r="R593" s="261"/>
      <c r="S593" s="261"/>
      <c r="T593" s="262"/>
      <c r="U593" s="14"/>
      <c r="V593" s="14"/>
      <c r="W593" s="14"/>
      <c r="X593" s="14"/>
      <c r="Y593" s="14"/>
      <c r="Z593" s="14"/>
      <c r="AA593" s="14"/>
      <c r="AB593" s="14"/>
      <c r="AC593" s="14"/>
      <c r="AD593" s="14"/>
      <c r="AE593" s="14"/>
      <c r="AT593" s="263" t="s">
        <v>273</v>
      </c>
      <c r="AU593" s="263" t="s">
        <v>85</v>
      </c>
      <c r="AV593" s="14" t="s">
        <v>271</v>
      </c>
      <c r="AW593" s="14" t="s">
        <v>32</v>
      </c>
      <c r="AX593" s="14" t="s">
        <v>83</v>
      </c>
      <c r="AY593" s="263" t="s">
        <v>264</v>
      </c>
    </row>
    <row r="594" s="2" customFormat="1" ht="24.15" customHeight="1">
      <c r="A594" s="39"/>
      <c r="B594" s="40"/>
      <c r="C594" s="228" t="s">
        <v>1054</v>
      </c>
      <c r="D594" s="228" t="s">
        <v>266</v>
      </c>
      <c r="E594" s="229" t="s">
        <v>2640</v>
      </c>
      <c r="F594" s="230" t="s">
        <v>2641</v>
      </c>
      <c r="G594" s="231" t="s">
        <v>318</v>
      </c>
      <c r="H594" s="232">
        <v>16.09</v>
      </c>
      <c r="I594" s="233"/>
      <c r="J594" s="234">
        <f>ROUND(I594*H594,2)</f>
        <v>0</v>
      </c>
      <c r="K594" s="230" t="s">
        <v>298</v>
      </c>
      <c r="L594" s="45"/>
      <c r="M594" s="235" t="s">
        <v>1</v>
      </c>
      <c r="N594" s="236" t="s">
        <v>42</v>
      </c>
      <c r="O594" s="92"/>
      <c r="P594" s="237">
        <f>O594*H594</f>
        <v>0</v>
      </c>
      <c r="Q594" s="237">
        <v>0.00038000000000000002</v>
      </c>
      <c r="R594" s="237">
        <f>Q594*H594</f>
        <v>0.0061142000000000002</v>
      </c>
      <c r="S594" s="237">
        <v>0</v>
      </c>
      <c r="T594" s="238">
        <f>S594*H594</f>
        <v>0</v>
      </c>
      <c r="U594" s="39"/>
      <c r="V594" s="39"/>
      <c r="W594" s="39"/>
      <c r="X594" s="39"/>
      <c r="Y594" s="39"/>
      <c r="Z594" s="39"/>
      <c r="AA594" s="39"/>
      <c r="AB594" s="39"/>
      <c r="AC594" s="39"/>
      <c r="AD594" s="39"/>
      <c r="AE594" s="39"/>
      <c r="AR594" s="239" t="s">
        <v>351</v>
      </c>
      <c r="AT594" s="239" t="s">
        <v>266</v>
      </c>
      <c r="AU594" s="239" t="s">
        <v>85</v>
      </c>
      <c r="AY594" s="18" t="s">
        <v>264</v>
      </c>
      <c r="BE594" s="240">
        <f>IF(N594="základní",J594,0)</f>
        <v>0</v>
      </c>
      <c r="BF594" s="240">
        <f>IF(N594="snížená",J594,0)</f>
        <v>0</v>
      </c>
      <c r="BG594" s="240">
        <f>IF(N594="zákl. přenesená",J594,0)</f>
        <v>0</v>
      </c>
      <c r="BH594" s="240">
        <f>IF(N594="sníž. přenesená",J594,0)</f>
        <v>0</v>
      </c>
      <c r="BI594" s="240">
        <f>IF(N594="nulová",J594,0)</f>
        <v>0</v>
      </c>
      <c r="BJ594" s="18" t="s">
        <v>85</v>
      </c>
      <c r="BK594" s="240">
        <f>ROUND(I594*H594,2)</f>
        <v>0</v>
      </c>
      <c r="BL594" s="18" t="s">
        <v>351</v>
      </c>
      <c r="BM594" s="239" t="s">
        <v>2642</v>
      </c>
    </row>
    <row r="595" s="2" customFormat="1">
      <c r="A595" s="39"/>
      <c r="B595" s="40"/>
      <c r="C595" s="41"/>
      <c r="D595" s="243" t="s">
        <v>339</v>
      </c>
      <c r="E595" s="41"/>
      <c r="F595" s="295" t="s">
        <v>2643</v>
      </c>
      <c r="G595" s="41"/>
      <c r="H595" s="41"/>
      <c r="I595" s="296"/>
      <c r="J595" s="41"/>
      <c r="K595" s="41"/>
      <c r="L595" s="45"/>
      <c r="M595" s="297"/>
      <c r="N595" s="298"/>
      <c r="O595" s="92"/>
      <c r="P595" s="92"/>
      <c r="Q595" s="92"/>
      <c r="R595" s="92"/>
      <c r="S595" s="92"/>
      <c r="T595" s="93"/>
      <c r="U595" s="39"/>
      <c r="V595" s="39"/>
      <c r="W595" s="39"/>
      <c r="X595" s="39"/>
      <c r="Y595" s="39"/>
      <c r="Z595" s="39"/>
      <c r="AA595" s="39"/>
      <c r="AB595" s="39"/>
      <c r="AC595" s="39"/>
      <c r="AD595" s="39"/>
      <c r="AE595" s="39"/>
      <c r="AT595" s="18" t="s">
        <v>339</v>
      </c>
      <c r="AU595" s="18" t="s">
        <v>85</v>
      </c>
    </row>
    <row r="596" s="13" customFormat="1">
      <c r="A596" s="13"/>
      <c r="B596" s="241"/>
      <c r="C596" s="242"/>
      <c r="D596" s="243" t="s">
        <v>273</v>
      </c>
      <c r="E596" s="244" t="s">
        <v>1</v>
      </c>
      <c r="F596" s="245" t="s">
        <v>2644</v>
      </c>
      <c r="G596" s="242"/>
      <c r="H596" s="246">
        <v>16.09</v>
      </c>
      <c r="I596" s="247"/>
      <c r="J596" s="242"/>
      <c r="K596" s="242"/>
      <c r="L596" s="248"/>
      <c r="M596" s="249"/>
      <c r="N596" s="250"/>
      <c r="O596" s="250"/>
      <c r="P596" s="250"/>
      <c r="Q596" s="250"/>
      <c r="R596" s="250"/>
      <c r="S596" s="250"/>
      <c r="T596" s="251"/>
      <c r="U596" s="13"/>
      <c r="V596" s="13"/>
      <c r="W596" s="13"/>
      <c r="X596" s="13"/>
      <c r="Y596" s="13"/>
      <c r="Z596" s="13"/>
      <c r="AA596" s="13"/>
      <c r="AB596" s="13"/>
      <c r="AC596" s="13"/>
      <c r="AD596" s="13"/>
      <c r="AE596" s="13"/>
      <c r="AT596" s="252" t="s">
        <v>273</v>
      </c>
      <c r="AU596" s="252" t="s">
        <v>85</v>
      </c>
      <c r="AV596" s="13" t="s">
        <v>85</v>
      </c>
      <c r="AW596" s="13" t="s">
        <v>32</v>
      </c>
      <c r="AX596" s="13" t="s">
        <v>76</v>
      </c>
      <c r="AY596" s="252" t="s">
        <v>264</v>
      </c>
    </row>
    <row r="597" s="14" customFormat="1">
      <c r="A597" s="14"/>
      <c r="B597" s="253"/>
      <c r="C597" s="254"/>
      <c r="D597" s="243" t="s">
        <v>273</v>
      </c>
      <c r="E597" s="255" t="s">
        <v>1</v>
      </c>
      <c r="F597" s="256" t="s">
        <v>275</v>
      </c>
      <c r="G597" s="254"/>
      <c r="H597" s="257">
        <v>16.09</v>
      </c>
      <c r="I597" s="258"/>
      <c r="J597" s="254"/>
      <c r="K597" s="254"/>
      <c r="L597" s="259"/>
      <c r="M597" s="260"/>
      <c r="N597" s="261"/>
      <c r="O597" s="261"/>
      <c r="P597" s="261"/>
      <c r="Q597" s="261"/>
      <c r="R597" s="261"/>
      <c r="S597" s="261"/>
      <c r="T597" s="262"/>
      <c r="U597" s="14"/>
      <c r="V597" s="14"/>
      <c r="W597" s="14"/>
      <c r="X597" s="14"/>
      <c r="Y597" s="14"/>
      <c r="Z597" s="14"/>
      <c r="AA597" s="14"/>
      <c r="AB597" s="14"/>
      <c r="AC597" s="14"/>
      <c r="AD597" s="14"/>
      <c r="AE597" s="14"/>
      <c r="AT597" s="263" t="s">
        <v>273</v>
      </c>
      <c r="AU597" s="263" t="s">
        <v>85</v>
      </c>
      <c r="AV597" s="14" t="s">
        <v>271</v>
      </c>
      <c r="AW597" s="14" t="s">
        <v>32</v>
      </c>
      <c r="AX597" s="14" t="s">
        <v>83</v>
      </c>
      <c r="AY597" s="263" t="s">
        <v>264</v>
      </c>
    </row>
    <row r="598" s="2" customFormat="1" ht="21.75" customHeight="1">
      <c r="A598" s="39"/>
      <c r="B598" s="40"/>
      <c r="C598" s="228" t="s">
        <v>1059</v>
      </c>
      <c r="D598" s="228" t="s">
        <v>266</v>
      </c>
      <c r="E598" s="229" t="s">
        <v>2645</v>
      </c>
      <c r="F598" s="230" t="s">
        <v>2646</v>
      </c>
      <c r="G598" s="231" t="s">
        <v>983</v>
      </c>
      <c r="H598" s="299"/>
      <c r="I598" s="233"/>
      <c r="J598" s="234">
        <f>ROUND(I598*H598,2)</f>
        <v>0</v>
      </c>
      <c r="K598" s="230" t="s">
        <v>270</v>
      </c>
      <c r="L598" s="45"/>
      <c r="M598" s="235" t="s">
        <v>1</v>
      </c>
      <c r="N598" s="236" t="s">
        <v>42</v>
      </c>
      <c r="O598" s="92"/>
      <c r="P598" s="237">
        <f>O598*H598</f>
        <v>0</v>
      </c>
      <c r="Q598" s="237">
        <v>0</v>
      </c>
      <c r="R598" s="237">
        <f>Q598*H598</f>
        <v>0</v>
      </c>
      <c r="S598" s="237">
        <v>0</v>
      </c>
      <c r="T598" s="238">
        <f>S598*H598</f>
        <v>0</v>
      </c>
      <c r="U598" s="39"/>
      <c r="V598" s="39"/>
      <c r="W598" s="39"/>
      <c r="X598" s="39"/>
      <c r="Y598" s="39"/>
      <c r="Z598" s="39"/>
      <c r="AA598" s="39"/>
      <c r="AB598" s="39"/>
      <c r="AC598" s="39"/>
      <c r="AD598" s="39"/>
      <c r="AE598" s="39"/>
      <c r="AR598" s="239" t="s">
        <v>351</v>
      </c>
      <c r="AT598" s="239" t="s">
        <v>266</v>
      </c>
      <c r="AU598" s="239" t="s">
        <v>85</v>
      </c>
      <c r="AY598" s="18" t="s">
        <v>264</v>
      </c>
      <c r="BE598" s="240">
        <f>IF(N598="základní",J598,0)</f>
        <v>0</v>
      </c>
      <c r="BF598" s="240">
        <f>IF(N598="snížená",J598,0)</f>
        <v>0</v>
      </c>
      <c r="BG598" s="240">
        <f>IF(N598="zákl. přenesená",J598,0)</f>
        <v>0</v>
      </c>
      <c r="BH598" s="240">
        <f>IF(N598="sníž. přenesená",J598,0)</f>
        <v>0</v>
      </c>
      <c r="BI598" s="240">
        <f>IF(N598="nulová",J598,0)</f>
        <v>0</v>
      </c>
      <c r="BJ598" s="18" t="s">
        <v>85</v>
      </c>
      <c r="BK598" s="240">
        <f>ROUND(I598*H598,2)</f>
        <v>0</v>
      </c>
      <c r="BL598" s="18" t="s">
        <v>351</v>
      </c>
      <c r="BM598" s="239" t="s">
        <v>2647</v>
      </c>
    </row>
    <row r="599" s="12" customFormat="1" ht="22.8" customHeight="1">
      <c r="A599" s="12"/>
      <c r="B599" s="212"/>
      <c r="C599" s="213"/>
      <c r="D599" s="214" t="s">
        <v>75</v>
      </c>
      <c r="E599" s="226" t="s">
        <v>985</v>
      </c>
      <c r="F599" s="226" t="s">
        <v>986</v>
      </c>
      <c r="G599" s="213"/>
      <c r="H599" s="213"/>
      <c r="I599" s="216"/>
      <c r="J599" s="227">
        <f>BK599</f>
        <v>0</v>
      </c>
      <c r="K599" s="213"/>
      <c r="L599" s="218"/>
      <c r="M599" s="219"/>
      <c r="N599" s="220"/>
      <c r="O599" s="220"/>
      <c r="P599" s="221">
        <f>SUM(P600:P621)</f>
        <v>0</v>
      </c>
      <c r="Q599" s="220"/>
      <c r="R599" s="221">
        <f>SUM(R600:R621)</f>
        <v>11.098496749999999</v>
      </c>
      <c r="S599" s="220"/>
      <c r="T599" s="222">
        <f>SUM(T600:T621)</f>
        <v>0</v>
      </c>
      <c r="U599" s="12"/>
      <c r="V599" s="12"/>
      <c r="W599" s="12"/>
      <c r="X599" s="12"/>
      <c r="Y599" s="12"/>
      <c r="Z599" s="12"/>
      <c r="AA599" s="12"/>
      <c r="AB599" s="12"/>
      <c r="AC599" s="12"/>
      <c r="AD599" s="12"/>
      <c r="AE599" s="12"/>
      <c r="AR599" s="223" t="s">
        <v>85</v>
      </c>
      <c r="AT599" s="224" t="s">
        <v>75</v>
      </c>
      <c r="AU599" s="224" t="s">
        <v>83</v>
      </c>
      <c r="AY599" s="223" t="s">
        <v>264</v>
      </c>
      <c r="BK599" s="225">
        <f>SUM(BK600:BK621)</f>
        <v>0</v>
      </c>
    </row>
    <row r="600" s="2" customFormat="1" ht="16.5" customHeight="1">
      <c r="A600" s="39"/>
      <c r="B600" s="40"/>
      <c r="C600" s="228" t="s">
        <v>1063</v>
      </c>
      <c r="D600" s="228" t="s">
        <v>266</v>
      </c>
      <c r="E600" s="229" t="s">
        <v>988</v>
      </c>
      <c r="F600" s="230" t="s">
        <v>989</v>
      </c>
      <c r="G600" s="231" t="s">
        <v>318</v>
      </c>
      <c r="H600" s="232">
        <v>196.51499999999999</v>
      </c>
      <c r="I600" s="233"/>
      <c r="J600" s="234">
        <f>ROUND(I600*H600,2)</f>
        <v>0</v>
      </c>
      <c r="K600" s="230" t="s">
        <v>270</v>
      </c>
      <c r="L600" s="45"/>
      <c r="M600" s="235" t="s">
        <v>1</v>
      </c>
      <c r="N600" s="236" t="s">
        <v>42</v>
      </c>
      <c r="O600" s="92"/>
      <c r="P600" s="237">
        <f>O600*H600</f>
        <v>0</v>
      </c>
      <c r="Q600" s="237">
        <v>0.028549999999999999</v>
      </c>
      <c r="R600" s="237">
        <f>Q600*H600</f>
        <v>5.6105032499999998</v>
      </c>
      <c r="S600" s="237">
        <v>0</v>
      </c>
      <c r="T600" s="238">
        <f>S600*H600</f>
        <v>0</v>
      </c>
      <c r="U600" s="39"/>
      <c r="V600" s="39"/>
      <c r="W600" s="39"/>
      <c r="X600" s="39"/>
      <c r="Y600" s="39"/>
      <c r="Z600" s="39"/>
      <c r="AA600" s="39"/>
      <c r="AB600" s="39"/>
      <c r="AC600" s="39"/>
      <c r="AD600" s="39"/>
      <c r="AE600" s="39"/>
      <c r="AR600" s="239" t="s">
        <v>351</v>
      </c>
      <c r="AT600" s="239" t="s">
        <v>266</v>
      </c>
      <c r="AU600" s="239" t="s">
        <v>85</v>
      </c>
      <c r="AY600" s="18" t="s">
        <v>264</v>
      </c>
      <c r="BE600" s="240">
        <f>IF(N600="základní",J600,0)</f>
        <v>0</v>
      </c>
      <c r="BF600" s="240">
        <f>IF(N600="snížená",J600,0)</f>
        <v>0</v>
      </c>
      <c r="BG600" s="240">
        <f>IF(N600="zákl. přenesená",J600,0)</f>
        <v>0</v>
      </c>
      <c r="BH600" s="240">
        <f>IF(N600="sníž. přenesená",J600,0)</f>
        <v>0</v>
      </c>
      <c r="BI600" s="240">
        <f>IF(N600="nulová",J600,0)</f>
        <v>0</v>
      </c>
      <c r="BJ600" s="18" t="s">
        <v>85</v>
      </c>
      <c r="BK600" s="240">
        <f>ROUND(I600*H600,2)</f>
        <v>0</v>
      </c>
      <c r="BL600" s="18" t="s">
        <v>351</v>
      </c>
      <c r="BM600" s="239" t="s">
        <v>990</v>
      </c>
    </row>
    <row r="601" s="13" customFormat="1">
      <c r="A601" s="13"/>
      <c r="B601" s="241"/>
      <c r="C601" s="242"/>
      <c r="D601" s="243" t="s">
        <v>273</v>
      </c>
      <c r="E601" s="244" t="s">
        <v>1</v>
      </c>
      <c r="F601" s="245" t="s">
        <v>2648</v>
      </c>
      <c r="G601" s="242"/>
      <c r="H601" s="246">
        <v>196.51499999999999</v>
      </c>
      <c r="I601" s="247"/>
      <c r="J601" s="242"/>
      <c r="K601" s="242"/>
      <c r="L601" s="248"/>
      <c r="M601" s="249"/>
      <c r="N601" s="250"/>
      <c r="O601" s="250"/>
      <c r="P601" s="250"/>
      <c r="Q601" s="250"/>
      <c r="R601" s="250"/>
      <c r="S601" s="250"/>
      <c r="T601" s="251"/>
      <c r="U601" s="13"/>
      <c r="V601" s="13"/>
      <c r="W601" s="13"/>
      <c r="X601" s="13"/>
      <c r="Y601" s="13"/>
      <c r="Z601" s="13"/>
      <c r="AA601" s="13"/>
      <c r="AB601" s="13"/>
      <c r="AC601" s="13"/>
      <c r="AD601" s="13"/>
      <c r="AE601" s="13"/>
      <c r="AT601" s="252" t="s">
        <v>273</v>
      </c>
      <c r="AU601" s="252" t="s">
        <v>85</v>
      </c>
      <c r="AV601" s="13" t="s">
        <v>85</v>
      </c>
      <c r="AW601" s="13" t="s">
        <v>32</v>
      </c>
      <c r="AX601" s="13" t="s">
        <v>76</v>
      </c>
      <c r="AY601" s="252" t="s">
        <v>264</v>
      </c>
    </row>
    <row r="602" s="14" customFormat="1">
      <c r="A602" s="14"/>
      <c r="B602" s="253"/>
      <c r="C602" s="254"/>
      <c r="D602" s="243" t="s">
        <v>273</v>
      </c>
      <c r="E602" s="255" t="s">
        <v>1</v>
      </c>
      <c r="F602" s="256" t="s">
        <v>275</v>
      </c>
      <c r="G602" s="254"/>
      <c r="H602" s="257">
        <v>196.51499999999999</v>
      </c>
      <c r="I602" s="258"/>
      <c r="J602" s="254"/>
      <c r="K602" s="254"/>
      <c r="L602" s="259"/>
      <c r="M602" s="260"/>
      <c r="N602" s="261"/>
      <c r="O602" s="261"/>
      <c r="P602" s="261"/>
      <c r="Q602" s="261"/>
      <c r="R602" s="261"/>
      <c r="S602" s="261"/>
      <c r="T602" s="262"/>
      <c r="U602" s="14"/>
      <c r="V602" s="14"/>
      <c r="W602" s="14"/>
      <c r="X602" s="14"/>
      <c r="Y602" s="14"/>
      <c r="Z602" s="14"/>
      <c r="AA602" s="14"/>
      <c r="AB602" s="14"/>
      <c r="AC602" s="14"/>
      <c r="AD602" s="14"/>
      <c r="AE602" s="14"/>
      <c r="AT602" s="263" t="s">
        <v>273</v>
      </c>
      <c r="AU602" s="263" t="s">
        <v>85</v>
      </c>
      <c r="AV602" s="14" t="s">
        <v>271</v>
      </c>
      <c r="AW602" s="14" t="s">
        <v>32</v>
      </c>
      <c r="AX602" s="14" t="s">
        <v>83</v>
      </c>
      <c r="AY602" s="263" t="s">
        <v>264</v>
      </c>
    </row>
    <row r="603" s="2" customFormat="1" ht="16.5" customHeight="1">
      <c r="A603" s="39"/>
      <c r="B603" s="40"/>
      <c r="C603" s="228" t="s">
        <v>1067</v>
      </c>
      <c r="D603" s="228" t="s">
        <v>266</v>
      </c>
      <c r="E603" s="229" t="s">
        <v>993</v>
      </c>
      <c r="F603" s="230" t="s">
        <v>994</v>
      </c>
      <c r="G603" s="231" t="s">
        <v>318</v>
      </c>
      <c r="H603" s="232">
        <v>196.51499999999999</v>
      </c>
      <c r="I603" s="233"/>
      <c r="J603" s="234">
        <f>ROUND(I603*H603,2)</f>
        <v>0</v>
      </c>
      <c r="K603" s="230" t="s">
        <v>270</v>
      </c>
      <c r="L603" s="45"/>
      <c r="M603" s="235" t="s">
        <v>1</v>
      </c>
      <c r="N603" s="236" t="s">
        <v>42</v>
      </c>
      <c r="O603" s="92"/>
      <c r="P603" s="237">
        <f>O603*H603</f>
        <v>0</v>
      </c>
      <c r="Q603" s="237">
        <v>0.00010000000000000001</v>
      </c>
      <c r="R603" s="237">
        <f>Q603*H603</f>
        <v>0.019651499999999999</v>
      </c>
      <c r="S603" s="237">
        <v>0</v>
      </c>
      <c r="T603" s="238">
        <f>S603*H603</f>
        <v>0</v>
      </c>
      <c r="U603" s="39"/>
      <c r="V603" s="39"/>
      <c r="W603" s="39"/>
      <c r="X603" s="39"/>
      <c r="Y603" s="39"/>
      <c r="Z603" s="39"/>
      <c r="AA603" s="39"/>
      <c r="AB603" s="39"/>
      <c r="AC603" s="39"/>
      <c r="AD603" s="39"/>
      <c r="AE603" s="39"/>
      <c r="AR603" s="239" t="s">
        <v>351</v>
      </c>
      <c r="AT603" s="239" t="s">
        <v>266</v>
      </c>
      <c r="AU603" s="239" t="s">
        <v>85</v>
      </c>
      <c r="AY603" s="18" t="s">
        <v>264</v>
      </c>
      <c r="BE603" s="240">
        <f>IF(N603="základní",J603,0)</f>
        <v>0</v>
      </c>
      <c r="BF603" s="240">
        <f>IF(N603="snížená",J603,0)</f>
        <v>0</v>
      </c>
      <c r="BG603" s="240">
        <f>IF(N603="zákl. přenesená",J603,0)</f>
        <v>0</v>
      </c>
      <c r="BH603" s="240">
        <f>IF(N603="sníž. přenesená",J603,0)</f>
        <v>0</v>
      </c>
      <c r="BI603" s="240">
        <f>IF(N603="nulová",J603,0)</f>
        <v>0</v>
      </c>
      <c r="BJ603" s="18" t="s">
        <v>85</v>
      </c>
      <c r="BK603" s="240">
        <f>ROUND(I603*H603,2)</f>
        <v>0</v>
      </c>
      <c r="BL603" s="18" t="s">
        <v>351</v>
      </c>
      <c r="BM603" s="239" t="s">
        <v>995</v>
      </c>
    </row>
    <row r="604" s="2" customFormat="1" ht="16.5" customHeight="1">
      <c r="A604" s="39"/>
      <c r="B604" s="40"/>
      <c r="C604" s="228" t="s">
        <v>1071</v>
      </c>
      <c r="D604" s="228" t="s">
        <v>266</v>
      </c>
      <c r="E604" s="229" t="s">
        <v>997</v>
      </c>
      <c r="F604" s="230" t="s">
        <v>998</v>
      </c>
      <c r="G604" s="231" t="s">
        <v>318</v>
      </c>
      <c r="H604" s="232">
        <v>196.51499999999999</v>
      </c>
      <c r="I604" s="233"/>
      <c r="J604" s="234">
        <f>ROUND(I604*H604,2)</f>
        <v>0</v>
      </c>
      <c r="K604" s="230" t="s">
        <v>270</v>
      </c>
      <c r="L604" s="45"/>
      <c r="M604" s="235" t="s">
        <v>1</v>
      </c>
      <c r="N604" s="236" t="s">
        <v>42</v>
      </c>
      <c r="O604" s="92"/>
      <c r="P604" s="237">
        <f>O604*H604</f>
        <v>0</v>
      </c>
      <c r="Q604" s="237">
        <v>0.0016000000000000001</v>
      </c>
      <c r="R604" s="237">
        <f>Q604*H604</f>
        <v>0.31442399999999998</v>
      </c>
      <c r="S604" s="237">
        <v>0</v>
      </c>
      <c r="T604" s="238">
        <f>S604*H604</f>
        <v>0</v>
      </c>
      <c r="U604" s="39"/>
      <c r="V604" s="39"/>
      <c r="W604" s="39"/>
      <c r="X604" s="39"/>
      <c r="Y604" s="39"/>
      <c r="Z604" s="39"/>
      <c r="AA604" s="39"/>
      <c r="AB604" s="39"/>
      <c r="AC604" s="39"/>
      <c r="AD604" s="39"/>
      <c r="AE604" s="39"/>
      <c r="AR604" s="239" t="s">
        <v>351</v>
      </c>
      <c r="AT604" s="239" t="s">
        <v>266</v>
      </c>
      <c r="AU604" s="239" t="s">
        <v>85</v>
      </c>
      <c r="AY604" s="18" t="s">
        <v>264</v>
      </c>
      <c r="BE604" s="240">
        <f>IF(N604="základní",J604,0)</f>
        <v>0</v>
      </c>
      <c r="BF604" s="240">
        <f>IF(N604="snížená",J604,0)</f>
        <v>0</v>
      </c>
      <c r="BG604" s="240">
        <f>IF(N604="zákl. přenesená",J604,0)</f>
        <v>0</v>
      </c>
      <c r="BH604" s="240">
        <f>IF(N604="sníž. přenesená",J604,0)</f>
        <v>0</v>
      </c>
      <c r="BI604" s="240">
        <f>IF(N604="nulová",J604,0)</f>
        <v>0</v>
      </c>
      <c r="BJ604" s="18" t="s">
        <v>85</v>
      </c>
      <c r="BK604" s="240">
        <f>ROUND(I604*H604,2)</f>
        <v>0</v>
      </c>
      <c r="BL604" s="18" t="s">
        <v>351</v>
      </c>
      <c r="BM604" s="239" t="s">
        <v>999</v>
      </c>
    </row>
    <row r="605" s="2" customFormat="1" ht="16.5" customHeight="1">
      <c r="A605" s="39"/>
      <c r="B605" s="40"/>
      <c r="C605" s="228" t="s">
        <v>1075</v>
      </c>
      <c r="D605" s="228" t="s">
        <v>266</v>
      </c>
      <c r="E605" s="229" t="s">
        <v>1001</v>
      </c>
      <c r="F605" s="230" t="s">
        <v>1002</v>
      </c>
      <c r="G605" s="231" t="s">
        <v>318</v>
      </c>
      <c r="H605" s="232">
        <v>25.199999999999999</v>
      </c>
      <c r="I605" s="233"/>
      <c r="J605" s="234">
        <f>ROUND(I605*H605,2)</f>
        <v>0</v>
      </c>
      <c r="K605" s="230" t="s">
        <v>270</v>
      </c>
      <c r="L605" s="45"/>
      <c r="M605" s="235" t="s">
        <v>1</v>
      </c>
      <c r="N605" s="236" t="s">
        <v>42</v>
      </c>
      <c r="O605" s="92"/>
      <c r="P605" s="237">
        <f>O605*H605</f>
        <v>0</v>
      </c>
      <c r="Q605" s="237">
        <v>0.0126</v>
      </c>
      <c r="R605" s="237">
        <f>Q605*H605</f>
        <v>0.31751999999999997</v>
      </c>
      <c r="S605" s="237">
        <v>0</v>
      </c>
      <c r="T605" s="238">
        <f>S605*H605</f>
        <v>0</v>
      </c>
      <c r="U605" s="39"/>
      <c r="V605" s="39"/>
      <c r="W605" s="39"/>
      <c r="X605" s="39"/>
      <c r="Y605" s="39"/>
      <c r="Z605" s="39"/>
      <c r="AA605" s="39"/>
      <c r="AB605" s="39"/>
      <c r="AC605" s="39"/>
      <c r="AD605" s="39"/>
      <c r="AE605" s="39"/>
      <c r="AR605" s="239" t="s">
        <v>351</v>
      </c>
      <c r="AT605" s="239" t="s">
        <v>266</v>
      </c>
      <c r="AU605" s="239" t="s">
        <v>85</v>
      </c>
      <c r="AY605" s="18" t="s">
        <v>264</v>
      </c>
      <c r="BE605" s="240">
        <f>IF(N605="základní",J605,0)</f>
        <v>0</v>
      </c>
      <c r="BF605" s="240">
        <f>IF(N605="snížená",J605,0)</f>
        <v>0</v>
      </c>
      <c r="BG605" s="240">
        <f>IF(N605="zákl. přenesená",J605,0)</f>
        <v>0</v>
      </c>
      <c r="BH605" s="240">
        <f>IF(N605="sníž. přenesená",J605,0)</f>
        <v>0</v>
      </c>
      <c r="BI605" s="240">
        <f>IF(N605="nulová",J605,0)</f>
        <v>0</v>
      </c>
      <c r="BJ605" s="18" t="s">
        <v>85</v>
      </c>
      <c r="BK605" s="240">
        <f>ROUND(I605*H605,2)</f>
        <v>0</v>
      </c>
      <c r="BL605" s="18" t="s">
        <v>351</v>
      </c>
      <c r="BM605" s="239" t="s">
        <v>1003</v>
      </c>
    </row>
    <row r="606" s="13" customFormat="1">
      <c r="A606" s="13"/>
      <c r="B606" s="241"/>
      <c r="C606" s="242"/>
      <c r="D606" s="243" t="s">
        <v>273</v>
      </c>
      <c r="E606" s="244" t="s">
        <v>1</v>
      </c>
      <c r="F606" s="245" t="s">
        <v>2649</v>
      </c>
      <c r="G606" s="242"/>
      <c r="H606" s="246">
        <v>25.199999999999999</v>
      </c>
      <c r="I606" s="247"/>
      <c r="J606" s="242"/>
      <c r="K606" s="242"/>
      <c r="L606" s="248"/>
      <c r="M606" s="249"/>
      <c r="N606" s="250"/>
      <c r="O606" s="250"/>
      <c r="P606" s="250"/>
      <c r="Q606" s="250"/>
      <c r="R606" s="250"/>
      <c r="S606" s="250"/>
      <c r="T606" s="251"/>
      <c r="U606" s="13"/>
      <c r="V606" s="13"/>
      <c r="W606" s="13"/>
      <c r="X606" s="13"/>
      <c r="Y606" s="13"/>
      <c r="Z606" s="13"/>
      <c r="AA606" s="13"/>
      <c r="AB606" s="13"/>
      <c r="AC606" s="13"/>
      <c r="AD606" s="13"/>
      <c r="AE606" s="13"/>
      <c r="AT606" s="252" t="s">
        <v>273</v>
      </c>
      <c r="AU606" s="252" t="s">
        <v>85</v>
      </c>
      <c r="AV606" s="13" t="s">
        <v>85</v>
      </c>
      <c r="AW606" s="13" t="s">
        <v>32</v>
      </c>
      <c r="AX606" s="13" t="s">
        <v>76</v>
      </c>
      <c r="AY606" s="252" t="s">
        <v>264</v>
      </c>
    </row>
    <row r="607" s="14" customFormat="1">
      <c r="A607" s="14"/>
      <c r="B607" s="253"/>
      <c r="C607" s="254"/>
      <c r="D607" s="243" t="s">
        <v>273</v>
      </c>
      <c r="E607" s="255" t="s">
        <v>1</v>
      </c>
      <c r="F607" s="256" t="s">
        <v>275</v>
      </c>
      <c r="G607" s="254"/>
      <c r="H607" s="257">
        <v>25.199999999999999</v>
      </c>
      <c r="I607" s="258"/>
      <c r="J607" s="254"/>
      <c r="K607" s="254"/>
      <c r="L607" s="259"/>
      <c r="M607" s="260"/>
      <c r="N607" s="261"/>
      <c r="O607" s="261"/>
      <c r="P607" s="261"/>
      <c r="Q607" s="261"/>
      <c r="R607" s="261"/>
      <c r="S607" s="261"/>
      <c r="T607" s="262"/>
      <c r="U607" s="14"/>
      <c r="V607" s="14"/>
      <c r="W607" s="14"/>
      <c r="X607" s="14"/>
      <c r="Y607" s="14"/>
      <c r="Z607" s="14"/>
      <c r="AA607" s="14"/>
      <c r="AB607" s="14"/>
      <c r="AC607" s="14"/>
      <c r="AD607" s="14"/>
      <c r="AE607" s="14"/>
      <c r="AT607" s="263" t="s">
        <v>273</v>
      </c>
      <c r="AU607" s="263" t="s">
        <v>85</v>
      </c>
      <c r="AV607" s="14" t="s">
        <v>271</v>
      </c>
      <c r="AW607" s="14" t="s">
        <v>32</v>
      </c>
      <c r="AX607" s="14" t="s">
        <v>83</v>
      </c>
      <c r="AY607" s="263" t="s">
        <v>264</v>
      </c>
    </row>
    <row r="608" s="2" customFormat="1" ht="21.75" customHeight="1">
      <c r="A608" s="39"/>
      <c r="B608" s="40"/>
      <c r="C608" s="228" t="s">
        <v>1079</v>
      </c>
      <c r="D608" s="228" t="s">
        <v>266</v>
      </c>
      <c r="E608" s="229" t="s">
        <v>1005</v>
      </c>
      <c r="F608" s="230" t="s">
        <v>1006</v>
      </c>
      <c r="G608" s="231" t="s">
        <v>318</v>
      </c>
      <c r="H608" s="232">
        <v>261.80000000000001</v>
      </c>
      <c r="I608" s="233"/>
      <c r="J608" s="234">
        <f>ROUND(I608*H608,2)</f>
        <v>0</v>
      </c>
      <c r="K608" s="230" t="s">
        <v>270</v>
      </c>
      <c r="L608" s="45"/>
      <c r="M608" s="235" t="s">
        <v>1</v>
      </c>
      <c r="N608" s="236" t="s">
        <v>42</v>
      </c>
      <c r="O608" s="92"/>
      <c r="P608" s="237">
        <f>O608*H608</f>
        <v>0</v>
      </c>
      <c r="Q608" s="237">
        <v>0.01661</v>
      </c>
      <c r="R608" s="237">
        <f>Q608*H608</f>
        <v>4.3484980000000002</v>
      </c>
      <c r="S608" s="237">
        <v>0</v>
      </c>
      <c r="T608" s="238">
        <f>S608*H608</f>
        <v>0</v>
      </c>
      <c r="U608" s="39"/>
      <c r="V608" s="39"/>
      <c r="W608" s="39"/>
      <c r="X608" s="39"/>
      <c r="Y608" s="39"/>
      <c r="Z608" s="39"/>
      <c r="AA608" s="39"/>
      <c r="AB608" s="39"/>
      <c r="AC608" s="39"/>
      <c r="AD608" s="39"/>
      <c r="AE608" s="39"/>
      <c r="AR608" s="239" t="s">
        <v>351</v>
      </c>
      <c r="AT608" s="239" t="s">
        <v>266</v>
      </c>
      <c r="AU608" s="239" t="s">
        <v>85</v>
      </c>
      <c r="AY608" s="18" t="s">
        <v>264</v>
      </c>
      <c r="BE608" s="240">
        <f>IF(N608="základní",J608,0)</f>
        <v>0</v>
      </c>
      <c r="BF608" s="240">
        <f>IF(N608="snížená",J608,0)</f>
        <v>0</v>
      </c>
      <c r="BG608" s="240">
        <f>IF(N608="zákl. přenesená",J608,0)</f>
        <v>0</v>
      </c>
      <c r="BH608" s="240">
        <f>IF(N608="sníž. přenesená",J608,0)</f>
        <v>0</v>
      </c>
      <c r="BI608" s="240">
        <f>IF(N608="nulová",J608,0)</f>
        <v>0</v>
      </c>
      <c r="BJ608" s="18" t="s">
        <v>85</v>
      </c>
      <c r="BK608" s="240">
        <f>ROUND(I608*H608,2)</f>
        <v>0</v>
      </c>
      <c r="BL608" s="18" t="s">
        <v>351</v>
      </c>
      <c r="BM608" s="239" t="s">
        <v>1007</v>
      </c>
    </row>
    <row r="609" s="13" customFormat="1">
      <c r="A609" s="13"/>
      <c r="B609" s="241"/>
      <c r="C609" s="242"/>
      <c r="D609" s="243" t="s">
        <v>273</v>
      </c>
      <c r="E609" s="244" t="s">
        <v>1</v>
      </c>
      <c r="F609" s="245" t="s">
        <v>2650</v>
      </c>
      <c r="G609" s="242"/>
      <c r="H609" s="246">
        <v>261.80000000000001</v>
      </c>
      <c r="I609" s="247"/>
      <c r="J609" s="242"/>
      <c r="K609" s="242"/>
      <c r="L609" s="248"/>
      <c r="M609" s="249"/>
      <c r="N609" s="250"/>
      <c r="O609" s="250"/>
      <c r="P609" s="250"/>
      <c r="Q609" s="250"/>
      <c r="R609" s="250"/>
      <c r="S609" s="250"/>
      <c r="T609" s="251"/>
      <c r="U609" s="13"/>
      <c r="V609" s="13"/>
      <c r="W609" s="13"/>
      <c r="X609" s="13"/>
      <c r="Y609" s="13"/>
      <c r="Z609" s="13"/>
      <c r="AA609" s="13"/>
      <c r="AB609" s="13"/>
      <c r="AC609" s="13"/>
      <c r="AD609" s="13"/>
      <c r="AE609" s="13"/>
      <c r="AT609" s="252" t="s">
        <v>273</v>
      </c>
      <c r="AU609" s="252" t="s">
        <v>85</v>
      </c>
      <c r="AV609" s="13" t="s">
        <v>85</v>
      </c>
      <c r="AW609" s="13" t="s">
        <v>32</v>
      </c>
      <c r="AX609" s="13" t="s">
        <v>76</v>
      </c>
      <c r="AY609" s="252" t="s">
        <v>264</v>
      </c>
    </row>
    <row r="610" s="14" customFormat="1">
      <c r="A610" s="14"/>
      <c r="B610" s="253"/>
      <c r="C610" s="254"/>
      <c r="D610" s="243" t="s">
        <v>273</v>
      </c>
      <c r="E610" s="255" t="s">
        <v>1</v>
      </c>
      <c r="F610" s="256" t="s">
        <v>275</v>
      </c>
      <c r="G610" s="254"/>
      <c r="H610" s="257">
        <v>261.80000000000001</v>
      </c>
      <c r="I610" s="258"/>
      <c r="J610" s="254"/>
      <c r="K610" s="254"/>
      <c r="L610" s="259"/>
      <c r="M610" s="260"/>
      <c r="N610" s="261"/>
      <c r="O610" s="261"/>
      <c r="P610" s="261"/>
      <c r="Q610" s="261"/>
      <c r="R610" s="261"/>
      <c r="S610" s="261"/>
      <c r="T610" s="262"/>
      <c r="U610" s="14"/>
      <c r="V610" s="14"/>
      <c r="W610" s="14"/>
      <c r="X610" s="14"/>
      <c r="Y610" s="14"/>
      <c r="Z610" s="14"/>
      <c r="AA610" s="14"/>
      <c r="AB610" s="14"/>
      <c r="AC610" s="14"/>
      <c r="AD610" s="14"/>
      <c r="AE610" s="14"/>
      <c r="AT610" s="263" t="s">
        <v>273</v>
      </c>
      <c r="AU610" s="263" t="s">
        <v>85</v>
      </c>
      <c r="AV610" s="14" t="s">
        <v>271</v>
      </c>
      <c r="AW610" s="14" t="s">
        <v>32</v>
      </c>
      <c r="AX610" s="14" t="s">
        <v>83</v>
      </c>
      <c r="AY610" s="263" t="s">
        <v>264</v>
      </c>
    </row>
    <row r="611" s="2" customFormat="1" ht="16.5" customHeight="1">
      <c r="A611" s="39"/>
      <c r="B611" s="40"/>
      <c r="C611" s="228" t="s">
        <v>1082</v>
      </c>
      <c r="D611" s="228" t="s">
        <v>266</v>
      </c>
      <c r="E611" s="229" t="s">
        <v>1009</v>
      </c>
      <c r="F611" s="230" t="s">
        <v>1010</v>
      </c>
      <c r="G611" s="231" t="s">
        <v>318</v>
      </c>
      <c r="H611" s="232">
        <v>287</v>
      </c>
      <c r="I611" s="233"/>
      <c r="J611" s="234">
        <f>ROUND(I611*H611,2)</f>
        <v>0</v>
      </c>
      <c r="K611" s="230" t="s">
        <v>270</v>
      </c>
      <c r="L611" s="45"/>
      <c r="M611" s="235" t="s">
        <v>1</v>
      </c>
      <c r="N611" s="236" t="s">
        <v>42</v>
      </c>
      <c r="O611" s="92"/>
      <c r="P611" s="237">
        <f>O611*H611</f>
        <v>0</v>
      </c>
      <c r="Q611" s="237">
        <v>0.00010000000000000001</v>
      </c>
      <c r="R611" s="237">
        <f>Q611*H611</f>
        <v>0.0287</v>
      </c>
      <c r="S611" s="237">
        <v>0</v>
      </c>
      <c r="T611" s="238">
        <f>S611*H611</f>
        <v>0</v>
      </c>
      <c r="U611" s="39"/>
      <c r="V611" s="39"/>
      <c r="W611" s="39"/>
      <c r="X611" s="39"/>
      <c r="Y611" s="39"/>
      <c r="Z611" s="39"/>
      <c r="AA611" s="39"/>
      <c r="AB611" s="39"/>
      <c r="AC611" s="39"/>
      <c r="AD611" s="39"/>
      <c r="AE611" s="39"/>
      <c r="AR611" s="239" t="s">
        <v>351</v>
      </c>
      <c r="AT611" s="239" t="s">
        <v>266</v>
      </c>
      <c r="AU611" s="239" t="s">
        <v>85</v>
      </c>
      <c r="AY611" s="18" t="s">
        <v>264</v>
      </c>
      <c r="BE611" s="240">
        <f>IF(N611="základní",J611,0)</f>
        <v>0</v>
      </c>
      <c r="BF611" s="240">
        <f>IF(N611="snížená",J611,0)</f>
        <v>0</v>
      </c>
      <c r="BG611" s="240">
        <f>IF(N611="zákl. přenesená",J611,0)</f>
        <v>0</v>
      </c>
      <c r="BH611" s="240">
        <f>IF(N611="sníž. přenesená",J611,0)</f>
        <v>0</v>
      </c>
      <c r="BI611" s="240">
        <f>IF(N611="nulová",J611,0)</f>
        <v>0</v>
      </c>
      <c r="BJ611" s="18" t="s">
        <v>85</v>
      </c>
      <c r="BK611" s="240">
        <f>ROUND(I611*H611,2)</f>
        <v>0</v>
      </c>
      <c r="BL611" s="18" t="s">
        <v>351</v>
      </c>
      <c r="BM611" s="239" t="s">
        <v>1011</v>
      </c>
    </row>
    <row r="612" s="13" customFormat="1">
      <c r="A612" s="13"/>
      <c r="B612" s="241"/>
      <c r="C612" s="242"/>
      <c r="D612" s="243" t="s">
        <v>273</v>
      </c>
      <c r="E612" s="244" t="s">
        <v>1</v>
      </c>
      <c r="F612" s="245" t="s">
        <v>2651</v>
      </c>
      <c r="G612" s="242"/>
      <c r="H612" s="246">
        <v>287</v>
      </c>
      <c r="I612" s="247"/>
      <c r="J612" s="242"/>
      <c r="K612" s="242"/>
      <c r="L612" s="248"/>
      <c r="M612" s="249"/>
      <c r="N612" s="250"/>
      <c r="O612" s="250"/>
      <c r="P612" s="250"/>
      <c r="Q612" s="250"/>
      <c r="R612" s="250"/>
      <c r="S612" s="250"/>
      <c r="T612" s="251"/>
      <c r="U612" s="13"/>
      <c r="V612" s="13"/>
      <c r="W612" s="13"/>
      <c r="X612" s="13"/>
      <c r="Y612" s="13"/>
      <c r="Z612" s="13"/>
      <c r="AA612" s="13"/>
      <c r="AB612" s="13"/>
      <c r="AC612" s="13"/>
      <c r="AD612" s="13"/>
      <c r="AE612" s="13"/>
      <c r="AT612" s="252" t="s">
        <v>273</v>
      </c>
      <c r="AU612" s="252" t="s">
        <v>85</v>
      </c>
      <c r="AV612" s="13" t="s">
        <v>85</v>
      </c>
      <c r="AW612" s="13" t="s">
        <v>32</v>
      </c>
      <c r="AX612" s="13" t="s">
        <v>76</v>
      </c>
      <c r="AY612" s="252" t="s">
        <v>264</v>
      </c>
    </row>
    <row r="613" s="14" customFormat="1">
      <c r="A613" s="14"/>
      <c r="B613" s="253"/>
      <c r="C613" s="254"/>
      <c r="D613" s="243" t="s">
        <v>273</v>
      </c>
      <c r="E613" s="255" t="s">
        <v>1</v>
      </c>
      <c r="F613" s="256" t="s">
        <v>275</v>
      </c>
      <c r="G613" s="254"/>
      <c r="H613" s="257">
        <v>287</v>
      </c>
      <c r="I613" s="258"/>
      <c r="J613" s="254"/>
      <c r="K613" s="254"/>
      <c r="L613" s="259"/>
      <c r="M613" s="260"/>
      <c r="N613" s="261"/>
      <c r="O613" s="261"/>
      <c r="P613" s="261"/>
      <c r="Q613" s="261"/>
      <c r="R613" s="261"/>
      <c r="S613" s="261"/>
      <c r="T613" s="262"/>
      <c r="U613" s="14"/>
      <c r="V613" s="14"/>
      <c r="W613" s="14"/>
      <c r="X613" s="14"/>
      <c r="Y613" s="14"/>
      <c r="Z613" s="14"/>
      <c r="AA613" s="14"/>
      <c r="AB613" s="14"/>
      <c r="AC613" s="14"/>
      <c r="AD613" s="14"/>
      <c r="AE613" s="14"/>
      <c r="AT613" s="263" t="s">
        <v>273</v>
      </c>
      <c r="AU613" s="263" t="s">
        <v>85</v>
      </c>
      <c r="AV613" s="14" t="s">
        <v>271</v>
      </c>
      <c r="AW613" s="14" t="s">
        <v>32</v>
      </c>
      <c r="AX613" s="14" t="s">
        <v>83</v>
      </c>
      <c r="AY613" s="263" t="s">
        <v>264</v>
      </c>
    </row>
    <row r="614" s="2" customFormat="1" ht="16.5" customHeight="1">
      <c r="A614" s="39"/>
      <c r="B614" s="40"/>
      <c r="C614" s="228" t="s">
        <v>1087</v>
      </c>
      <c r="D614" s="228" t="s">
        <v>266</v>
      </c>
      <c r="E614" s="229" t="s">
        <v>1013</v>
      </c>
      <c r="F614" s="230" t="s">
        <v>1014</v>
      </c>
      <c r="G614" s="231" t="s">
        <v>318</v>
      </c>
      <c r="H614" s="232">
        <v>287</v>
      </c>
      <c r="I614" s="233"/>
      <c r="J614" s="234">
        <f>ROUND(I614*H614,2)</f>
        <v>0</v>
      </c>
      <c r="K614" s="230" t="s">
        <v>270</v>
      </c>
      <c r="L614" s="45"/>
      <c r="M614" s="235" t="s">
        <v>1</v>
      </c>
      <c r="N614" s="236" t="s">
        <v>42</v>
      </c>
      <c r="O614" s="92"/>
      <c r="P614" s="237">
        <f>O614*H614</f>
        <v>0</v>
      </c>
      <c r="Q614" s="237">
        <v>0.0016000000000000001</v>
      </c>
      <c r="R614" s="237">
        <f>Q614*H614</f>
        <v>0.4592</v>
      </c>
      <c r="S614" s="237">
        <v>0</v>
      </c>
      <c r="T614" s="238">
        <f>S614*H614</f>
        <v>0</v>
      </c>
      <c r="U614" s="39"/>
      <c r="V614" s="39"/>
      <c r="W614" s="39"/>
      <c r="X614" s="39"/>
      <c r="Y614" s="39"/>
      <c r="Z614" s="39"/>
      <c r="AA614" s="39"/>
      <c r="AB614" s="39"/>
      <c r="AC614" s="39"/>
      <c r="AD614" s="39"/>
      <c r="AE614" s="39"/>
      <c r="AR614" s="239" t="s">
        <v>351</v>
      </c>
      <c r="AT614" s="239" t="s">
        <v>266</v>
      </c>
      <c r="AU614" s="239" t="s">
        <v>85</v>
      </c>
      <c r="AY614" s="18" t="s">
        <v>264</v>
      </c>
      <c r="BE614" s="240">
        <f>IF(N614="základní",J614,0)</f>
        <v>0</v>
      </c>
      <c r="BF614" s="240">
        <f>IF(N614="snížená",J614,0)</f>
        <v>0</v>
      </c>
      <c r="BG614" s="240">
        <f>IF(N614="zákl. přenesená",J614,0)</f>
        <v>0</v>
      </c>
      <c r="BH614" s="240">
        <f>IF(N614="sníž. přenesená",J614,0)</f>
        <v>0</v>
      </c>
      <c r="BI614" s="240">
        <f>IF(N614="nulová",J614,0)</f>
        <v>0</v>
      </c>
      <c r="BJ614" s="18" t="s">
        <v>85</v>
      </c>
      <c r="BK614" s="240">
        <f>ROUND(I614*H614,2)</f>
        <v>0</v>
      </c>
      <c r="BL614" s="18" t="s">
        <v>351</v>
      </c>
      <c r="BM614" s="239" t="s">
        <v>1015</v>
      </c>
    </row>
    <row r="615" s="2" customFormat="1" ht="16.5" customHeight="1">
      <c r="A615" s="39"/>
      <c r="B615" s="40"/>
      <c r="C615" s="228" t="s">
        <v>1092</v>
      </c>
      <c r="D615" s="228" t="s">
        <v>266</v>
      </c>
      <c r="E615" s="229" t="s">
        <v>1017</v>
      </c>
      <c r="F615" s="230" t="s">
        <v>1018</v>
      </c>
      <c r="G615" s="231" t="s">
        <v>318</v>
      </c>
      <c r="H615" s="232">
        <v>287</v>
      </c>
      <c r="I615" s="233"/>
      <c r="J615" s="234">
        <f>ROUND(I615*H615,2)</f>
        <v>0</v>
      </c>
      <c r="K615" s="230" t="s">
        <v>298</v>
      </c>
      <c r="L615" s="45"/>
      <c r="M615" s="235" t="s">
        <v>1</v>
      </c>
      <c r="N615" s="236" t="s">
        <v>42</v>
      </c>
      <c r="O615" s="92"/>
      <c r="P615" s="237">
        <f>O615*H615</f>
        <v>0</v>
      </c>
      <c r="Q615" s="237">
        <v>0</v>
      </c>
      <c r="R615" s="237">
        <f>Q615*H615</f>
        <v>0</v>
      </c>
      <c r="S615" s="237">
        <v>0</v>
      </c>
      <c r="T615" s="238">
        <f>S615*H615</f>
        <v>0</v>
      </c>
      <c r="U615" s="39"/>
      <c r="V615" s="39"/>
      <c r="W615" s="39"/>
      <c r="X615" s="39"/>
      <c r="Y615" s="39"/>
      <c r="Z615" s="39"/>
      <c r="AA615" s="39"/>
      <c r="AB615" s="39"/>
      <c r="AC615" s="39"/>
      <c r="AD615" s="39"/>
      <c r="AE615" s="39"/>
      <c r="AR615" s="239" t="s">
        <v>351</v>
      </c>
      <c r="AT615" s="239" t="s">
        <v>266</v>
      </c>
      <c r="AU615" s="239" t="s">
        <v>85</v>
      </c>
      <c r="AY615" s="18" t="s">
        <v>264</v>
      </c>
      <c r="BE615" s="240">
        <f>IF(N615="základní",J615,0)</f>
        <v>0</v>
      </c>
      <c r="BF615" s="240">
        <f>IF(N615="snížená",J615,0)</f>
        <v>0</v>
      </c>
      <c r="BG615" s="240">
        <f>IF(N615="zákl. přenesená",J615,0)</f>
        <v>0</v>
      </c>
      <c r="BH615" s="240">
        <f>IF(N615="sníž. přenesená",J615,0)</f>
        <v>0</v>
      </c>
      <c r="BI615" s="240">
        <f>IF(N615="nulová",J615,0)</f>
        <v>0</v>
      </c>
      <c r="BJ615" s="18" t="s">
        <v>85</v>
      </c>
      <c r="BK615" s="240">
        <f>ROUND(I615*H615,2)</f>
        <v>0</v>
      </c>
      <c r="BL615" s="18" t="s">
        <v>351</v>
      </c>
      <c r="BM615" s="239" t="s">
        <v>1019</v>
      </c>
    </row>
    <row r="616" s="2" customFormat="1">
      <c r="A616" s="39"/>
      <c r="B616" s="40"/>
      <c r="C616" s="41"/>
      <c r="D616" s="243" t="s">
        <v>339</v>
      </c>
      <c r="E616" s="41"/>
      <c r="F616" s="295" t="s">
        <v>1020</v>
      </c>
      <c r="G616" s="41"/>
      <c r="H616" s="41"/>
      <c r="I616" s="296"/>
      <c r="J616" s="41"/>
      <c r="K616" s="41"/>
      <c r="L616" s="45"/>
      <c r="M616" s="297"/>
      <c r="N616" s="298"/>
      <c r="O616" s="92"/>
      <c r="P616" s="92"/>
      <c r="Q616" s="92"/>
      <c r="R616" s="92"/>
      <c r="S616" s="92"/>
      <c r="T616" s="93"/>
      <c r="U616" s="39"/>
      <c r="V616" s="39"/>
      <c r="W616" s="39"/>
      <c r="X616" s="39"/>
      <c r="Y616" s="39"/>
      <c r="Z616" s="39"/>
      <c r="AA616" s="39"/>
      <c r="AB616" s="39"/>
      <c r="AC616" s="39"/>
      <c r="AD616" s="39"/>
      <c r="AE616" s="39"/>
      <c r="AT616" s="18" t="s">
        <v>339</v>
      </c>
      <c r="AU616" s="18" t="s">
        <v>85</v>
      </c>
    </row>
    <row r="617" s="13" customFormat="1">
      <c r="A617" s="13"/>
      <c r="B617" s="241"/>
      <c r="C617" s="242"/>
      <c r="D617" s="243" t="s">
        <v>273</v>
      </c>
      <c r="E617" s="244" t="s">
        <v>1</v>
      </c>
      <c r="F617" s="245" t="s">
        <v>2652</v>
      </c>
      <c r="G617" s="242"/>
      <c r="H617" s="246">
        <v>287</v>
      </c>
      <c r="I617" s="247"/>
      <c r="J617" s="242"/>
      <c r="K617" s="242"/>
      <c r="L617" s="248"/>
      <c r="M617" s="249"/>
      <c r="N617" s="250"/>
      <c r="O617" s="250"/>
      <c r="P617" s="250"/>
      <c r="Q617" s="250"/>
      <c r="R617" s="250"/>
      <c r="S617" s="250"/>
      <c r="T617" s="251"/>
      <c r="U617" s="13"/>
      <c r="V617" s="13"/>
      <c r="W617" s="13"/>
      <c r="X617" s="13"/>
      <c r="Y617" s="13"/>
      <c r="Z617" s="13"/>
      <c r="AA617" s="13"/>
      <c r="AB617" s="13"/>
      <c r="AC617" s="13"/>
      <c r="AD617" s="13"/>
      <c r="AE617" s="13"/>
      <c r="AT617" s="252" t="s">
        <v>273</v>
      </c>
      <c r="AU617" s="252" t="s">
        <v>85</v>
      </c>
      <c r="AV617" s="13" t="s">
        <v>85</v>
      </c>
      <c r="AW617" s="13" t="s">
        <v>32</v>
      </c>
      <c r="AX617" s="13" t="s">
        <v>76</v>
      </c>
      <c r="AY617" s="252" t="s">
        <v>264</v>
      </c>
    </row>
    <row r="618" s="14" customFormat="1">
      <c r="A618" s="14"/>
      <c r="B618" s="253"/>
      <c r="C618" s="254"/>
      <c r="D618" s="243" t="s">
        <v>273</v>
      </c>
      <c r="E618" s="255" t="s">
        <v>1</v>
      </c>
      <c r="F618" s="256" t="s">
        <v>275</v>
      </c>
      <c r="G618" s="254"/>
      <c r="H618" s="257">
        <v>287</v>
      </c>
      <c r="I618" s="258"/>
      <c r="J618" s="254"/>
      <c r="K618" s="254"/>
      <c r="L618" s="259"/>
      <c r="M618" s="260"/>
      <c r="N618" s="261"/>
      <c r="O618" s="261"/>
      <c r="P618" s="261"/>
      <c r="Q618" s="261"/>
      <c r="R618" s="261"/>
      <c r="S618" s="261"/>
      <c r="T618" s="262"/>
      <c r="U618" s="14"/>
      <c r="V618" s="14"/>
      <c r="W618" s="14"/>
      <c r="X618" s="14"/>
      <c r="Y618" s="14"/>
      <c r="Z618" s="14"/>
      <c r="AA618" s="14"/>
      <c r="AB618" s="14"/>
      <c r="AC618" s="14"/>
      <c r="AD618" s="14"/>
      <c r="AE618" s="14"/>
      <c r="AT618" s="263" t="s">
        <v>273</v>
      </c>
      <c r="AU618" s="263" t="s">
        <v>85</v>
      </c>
      <c r="AV618" s="14" t="s">
        <v>271</v>
      </c>
      <c r="AW618" s="14" t="s">
        <v>32</v>
      </c>
      <c r="AX618" s="14" t="s">
        <v>83</v>
      </c>
      <c r="AY618" s="263" t="s">
        <v>264</v>
      </c>
    </row>
    <row r="619" s="2" customFormat="1" ht="16.5" customHeight="1">
      <c r="A619" s="39"/>
      <c r="B619" s="40"/>
      <c r="C619" s="228" t="s">
        <v>1098</v>
      </c>
      <c r="D619" s="228" t="s">
        <v>266</v>
      </c>
      <c r="E619" s="229" t="s">
        <v>1023</v>
      </c>
      <c r="F619" s="230" t="s">
        <v>1024</v>
      </c>
      <c r="G619" s="231" t="s">
        <v>318</v>
      </c>
      <c r="H619" s="232">
        <v>196.51499999999999</v>
      </c>
      <c r="I619" s="233"/>
      <c r="J619" s="234">
        <f>ROUND(I619*H619,2)</f>
        <v>0</v>
      </c>
      <c r="K619" s="230" t="s">
        <v>298</v>
      </c>
      <c r="L619" s="45"/>
      <c r="M619" s="235" t="s">
        <v>1</v>
      </c>
      <c r="N619" s="236" t="s">
        <v>42</v>
      </c>
      <c r="O619" s="92"/>
      <c r="P619" s="237">
        <f>O619*H619</f>
        <v>0</v>
      </c>
      <c r="Q619" s="237">
        <v>0</v>
      </c>
      <c r="R619" s="237">
        <f>Q619*H619</f>
        <v>0</v>
      </c>
      <c r="S619" s="237">
        <v>0</v>
      </c>
      <c r="T619" s="238">
        <f>S619*H619</f>
        <v>0</v>
      </c>
      <c r="U619" s="39"/>
      <c r="V619" s="39"/>
      <c r="W619" s="39"/>
      <c r="X619" s="39"/>
      <c r="Y619" s="39"/>
      <c r="Z619" s="39"/>
      <c r="AA619" s="39"/>
      <c r="AB619" s="39"/>
      <c r="AC619" s="39"/>
      <c r="AD619" s="39"/>
      <c r="AE619" s="39"/>
      <c r="AR619" s="239" t="s">
        <v>351</v>
      </c>
      <c r="AT619" s="239" t="s">
        <v>266</v>
      </c>
      <c r="AU619" s="239" t="s">
        <v>85</v>
      </c>
      <c r="AY619" s="18" t="s">
        <v>264</v>
      </c>
      <c r="BE619" s="240">
        <f>IF(N619="základní",J619,0)</f>
        <v>0</v>
      </c>
      <c r="BF619" s="240">
        <f>IF(N619="snížená",J619,0)</f>
        <v>0</v>
      </c>
      <c r="BG619" s="240">
        <f>IF(N619="zákl. přenesená",J619,0)</f>
        <v>0</v>
      </c>
      <c r="BH619" s="240">
        <f>IF(N619="sníž. přenesená",J619,0)</f>
        <v>0</v>
      </c>
      <c r="BI619" s="240">
        <f>IF(N619="nulová",J619,0)</f>
        <v>0</v>
      </c>
      <c r="BJ619" s="18" t="s">
        <v>85</v>
      </c>
      <c r="BK619" s="240">
        <f>ROUND(I619*H619,2)</f>
        <v>0</v>
      </c>
      <c r="BL619" s="18" t="s">
        <v>351</v>
      </c>
      <c r="BM619" s="239" t="s">
        <v>1025</v>
      </c>
    </row>
    <row r="620" s="2" customFormat="1">
      <c r="A620" s="39"/>
      <c r="B620" s="40"/>
      <c r="C620" s="41"/>
      <c r="D620" s="243" t="s">
        <v>339</v>
      </c>
      <c r="E620" s="41"/>
      <c r="F620" s="295" t="s">
        <v>1020</v>
      </c>
      <c r="G620" s="41"/>
      <c r="H620" s="41"/>
      <c r="I620" s="296"/>
      <c r="J620" s="41"/>
      <c r="K620" s="41"/>
      <c r="L620" s="45"/>
      <c r="M620" s="297"/>
      <c r="N620" s="298"/>
      <c r="O620" s="92"/>
      <c r="P620" s="92"/>
      <c r="Q620" s="92"/>
      <c r="R620" s="92"/>
      <c r="S620" s="92"/>
      <c r="T620" s="93"/>
      <c r="U620" s="39"/>
      <c r="V620" s="39"/>
      <c r="W620" s="39"/>
      <c r="X620" s="39"/>
      <c r="Y620" s="39"/>
      <c r="Z620" s="39"/>
      <c r="AA620" s="39"/>
      <c r="AB620" s="39"/>
      <c r="AC620" s="39"/>
      <c r="AD620" s="39"/>
      <c r="AE620" s="39"/>
      <c r="AT620" s="18" t="s">
        <v>339</v>
      </c>
      <c r="AU620" s="18" t="s">
        <v>85</v>
      </c>
    </row>
    <row r="621" s="2" customFormat="1" ht="24.15" customHeight="1">
      <c r="A621" s="39"/>
      <c r="B621" s="40"/>
      <c r="C621" s="228" t="s">
        <v>1105</v>
      </c>
      <c r="D621" s="228" t="s">
        <v>266</v>
      </c>
      <c r="E621" s="229" t="s">
        <v>2653</v>
      </c>
      <c r="F621" s="230" t="s">
        <v>2654</v>
      </c>
      <c r="G621" s="231" t="s">
        <v>354</v>
      </c>
      <c r="H621" s="232">
        <v>11.098000000000001</v>
      </c>
      <c r="I621" s="233"/>
      <c r="J621" s="234">
        <f>ROUND(I621*H621,2)</f>
        <v>0</v>
      </c>
      <c r="K621" s="230" t="s">
        <v>270</v>
      </c>
      <c r="L621" s="45"/>
      <c r="M621" s="235" t="s">
        <v>1</v>
      </c>
      <c r="N621" s="236" t="s">
        <v>42</v>
      </c>
      <c r="O621" s="92"/>
      <c r="P621" s="237">
        <f>O621*H621</f>
        <v>0</v>
      </c>
      <c r="Q621" s="237">
        <v>0</v>
      </c>
      <c r="R621" s="237">
        <f>Q621*H621</f>
        <v>0</v>
      </c>
      <c r="S621" s="237">
        <v>0</v>
      </c>
      <c r="T621" s="238">
        <f>S621*H621</f>
        <v>0</v>
      </c>
      <c r="U621" s="39"/>
      <c r="V621" s="39"/>
      <c r="W621" s="39"/>
      <c r="X621" s="39"/>
      <c r="Y621" s="39"/>
      <c r="Z621" s="39"/>
      <c r="AA621" s="39"/>
      <c r="AB621" s="39"/>
      <c r="AC621" s="39"/>
      <c r="AD621" s="39"/>
      <c r="AE621" s="39"/>
      <c r="AR621" s="239" t="s">
        <v>351</v>
      </c>
      <c r="AT621" s="239" t="s">
        <v>266</v>
      </c>
      <c r="AU621" s="239" t="s">
        <v>85</v>
      </c>
      <c r="AY621" s="18" t="s">
        <v>264</v>
      </c>
      <c r="BE621" s="240">
        <f>IF(N621="základní",J621,0)</f>
        <v>0</v>
      </c>
      <c r="BF621" s="240">
        <f>IF(N621="snížená",J621,0)</f>
        <v>0</v>
      </c>
      <c r="BG621" s="240">
        <f>IF(N621="zákl. přenesená",J621,0)</f>
        <v>0</v>
      </c>
      <c r="BH621" s="240">
        <f>IF(N621="sníž. přenesená",J621,0)</f>
        <v>0</v>
      </c>
      <c r="BI621" s="240">
        <f>IF(N621="nulová",J621,0)</f>
        <v>0</v>
      </c>
      <c r="BJ621" s="18" t="s">
        <v>85</v>
      </c>
      <c r="BK621" s="240">
        <f>ROUND(I621*H621,2)</f>
        <v>0</v>
      </c>
      <c r="BL621" s="18" t="s">
        <v>351</v>
      </c>
      <c r="BM621" s="239" t="s">
        <v>2655</v>
      </c>
    </row>
    <row r="622" s="12" customFormat="1" ht="22.8" customHeight="1">
      <c r="A622" s="12"/>
      <c r="B622" s="212"/>
      <c r="C622" s="213"/>
      <c r="D622" s="214" t="s">
        <v>75</v>
      </c>
      <c r="E622" s="226" t="s">
        <v>1030</v>
      </c>
      <c r="F622" s="226" t="s">
        <v>1031</v>
      </c>
      <c r="G622" s="213"/>
      <c r="H622" s="213"/>
      <c r="I622" s="216"/>
      <c r="J622" s="227">
        <f>BK622</f>
        <v>0</v>
      </c>
      <c r="K622" s="213"/>
      <c r="L622" s="218"/>
      <c r="M622" s="219"/>
      <c r="N622" s="220"/>
      <c r="O622" s="220"/>
      <c r="P622" s="221">
        <f>SUM(P623:P635)</f>
        <v>0</v>
      </c>
      <c r="Q622" s="220"/>
      <c r="R622" s="221">
        <f>SUM(R623:R635)</f>
        <v>0</v>
      </c>
      <c r="S622" s="220"/>
      <c r="T622" s="222">
        <f>SUM(T623:T635)</f>
        <v>0</v>
      </c>
      <c r="U622" s="12"/>
      <c r="V622" s="12"/>
      <c r="W622" s="12"/>
      <c r="X622" s="12"/>
      <c r="Y622" s="12"/>
      <c r="Z622" s="12"/>
      <c r="AA622" s="12"/>
      <c r="AB622" s="12"/>
      <c r="AC622" s="12"/>
      <c r="AD622" s="12"/>
      <c r="AE622" s="12"/>
      <c r="AR622" s="223" t="s">
        <v>85</v>
      </c>
      <c r="AT622" s="224" t="s">
        <v>75</v>
      </c>
      <c r="AU622" s="224" t="s">
        <v>83</v>
      </c>
      <c r="AY622" s="223" t="s">
        <v>264</v>
      </c>
      <c r="BK622" s="225">
        <f>SUM(BK623:BK635)</f>
        <v>0</v>
      </c>
    </row>
    <row r="623" s="2" customFormat="1" ht="16.5" customHeight="1">
      <c r="A623" s="39"/>
      <c r="B623" s="40"/>
      <c r="C623" s="228" t="s">
        <v>1110</v>
      </c>
      <c r="D623" s="228" t="s">
        <v>266</v>
      </c>
      <c r="E623" s="229" t="s">
        <v>2656</v>
      </c>
      <c r="F623" s="230" t="s">
        <v>1034</v>
      </c>
      <c r="G623" s="231" t="s">
        <v>1035</v>
      </c>
      <c r="H623" s="232">
        <v>15</v>
      </c>
      <c r="I623" s="233"/>
      <c r="J623" s="234">
        <f>ROUND(I623*H623,2)</f>
        <v>0</v>
      </c>
      <c r="K623" s="230" t="s">
        <v>298</v>
      </c>
      <c r="L623" s="45"/>
      <c r="M623" s="235" t="s">
        <v>1</v>
      </c>
      <c r="N623" s="236" t="s">
        <v>42</v>
      </c>
      <c r="O623" s="92"/>
      <c r="P623" s="237">
        <f>O623*H623</f>
        <v>0</v>
      </c>
      <c r="Q623" s="237">
        <v>0</v>
      </c>
      <c r="R623" s="237">
        <f>Q623*H623</f>
        <v>0</v>
      </c>
      <c r="S623" s="237">
        <v>0</v>
      </c>
      <c r="T623" s="238">
        <f>S623*H623</f>
        <v>0</v>
      </c>
      <c r="U623" s="39"/>
      <c r="V623" s="39"/>
      <c r="W623" s="39"/>
      <c r="X623" s="39"/>
      <c r="Y623" s="39"/>
      <c r="Z623" s="39"/>
      <c r="AA623" s="39"/>
      <c r="AB623" s="39"/>
      <c r="AC623" s="39"/>
      <c r="AD623" s="39"/>
      <c r="AE623" s="39"/>
      <c r="AR623" s="239" t="s">
        <v>351</v>
      </c>
      <c r="AT623" s="239" t="s">
        <v>266</v>
      </c>
      <c r="AU623" s="239" t="s">
        <v>85</v>
      </c>
      <c r="AY623" s="18" t="s">
        <v>264</v>
      </c>
      <c r="BE623" s="240">
        <f>IF(N623="základní",J623,0)</f>
        <v>0</v>
      </c>
      <c r="BF623" s="240">
        <f>IF(N623="snížená",J623,0)</f>
        <v>0</v>
      </c>
      <c r="BG623" s="240">
        <f>IF(N623="zákl. přenesená",J623,0)</f>
        <v>0</v>
      </c>
      <c r="BH623" s="240">
        <f>IF(N623="sníž. přenesená",J623,0)</f>
        <v>0</v>
      </c>
      <c r="BI623" s="240">
        <f>IF(N623="nulová",J623,0)</f>
        <v>0</v>
      </c>
      <c r="BJ623" s="18" t="s">
        <v>85</v>
      </c>
      <c r="BK623" s="240">
        <f>ROUND(I623*H623,2)</f>
        <v>0</v>
      </c>
      <c r="BL623" s="18" t="s">
        <v>351</v>
      </c>
      <c r="BM623" s="239" t="s">
        <v>2657</v>
      </c>
    </row>
    <row r="624" s="2" customFormat="1">
      <c r="A624" s="39"/>
      <c r="B624" s="40"/>
      <c r="C624" s="41"/>
      <c r="D624" s="243" t="s">
        <v>339</v>
      </c>
      <c r="E624" s="41"/>
      <c r="F624" s="295" t="s">
        <v>1037</v>
      </c>
      <c r="G624" s="41"/>
      <c r="H624" s="41"/>
      <c r="I624" s="296"/>
      <c r="J624" s="41"/>
      <c r="K624" s="41"/>
      <c r="L624" s="45"/>
      <c r="M624" s="297"/>
      <c r="N624" s="298"/>
      <c r="O624" s="92"/>
      <c r="P624" s="92"/>
      <c r="Q624" s="92"/>
      <c r="R624" s="92"/>
      <c r="S624" s="92"/>
      <c r="T624" s="93"/>
      <c r="U624" s="39"/>
      <c r="V624" s="39"/>
      <c r="W624" s="39"/>
      <c r="X624" s="39"/>
      <c r="Y624" s="39"/>
      <c r="Z624" s="39"/>
      <c r="AA624" s="39"/>
      <c r="AB624" s="39"/>
      <c r="AC624" s="39"/>
      <c r="AD624" s="39"/>
      <c r="AE624" s="39"/>
      <c r="AT624" s="18" t="s">
        <v>339</v>
      </c>
      <c r="AU624" s="18" t="s">
        <v>85</v>
      </c>
    </row>
    <row r="625" s="2" customFormat="1" ht="16.5" customHeight="1">
      <c r="A625" s="39"/>
      <c r="B625" s="40"/>
      <c r="C625" s="228" t="s">
        <v>1114</v>
      </c>
      <c r="D625" s="228" t="s">
        <v>266</v>
      </c>
      <c r="E625" s="229" t="s">
        <v>2658</v>
      </c>
      <c r="F625" s="230" t="s">
        <v>2659</v>
      </c>
      <c r="G625" s="231" t="s">
        <v>1035</v>
      </c>
      <c r="H625" s="232">
        <v>7</v>
      </c>
      <c r="I625" s="233"/>
      <c r="J625" s="234">
        <f>ROUND(I625*H625,2)</f>
        <v>0</v>
      </c>
      <c r="K625" s="230" t="s">
        <v>298</v>
      </c>
      <c r="L625" s="45"/>
      <c r="M625" s="235" t="s">
        <v>1</v>
      </c>
      <c r="N625" s="236" t="s">
        <v>42</v>
      </c>
      <c r="O625" s="92"/>
      <c r="P625" s="237">
        <f>O625*H625</f>
        <v>0</v>
      </c>
      <c r="Q625" s="237">
        <v>0</v>
      </c>
      <c r="R625" s="237">
        <f>Q625*H625</f>
        <v>0</v>
      </c>
      <c r="S625" s="237">
        <v>0</v>
      </c>
      <c r="T625" s="238">
        <f>S625*H625</f>
        <v>0</v>
      </c>
      <c r="U625" s="39"/>
      <c r="V625" s="39"/>
      <c r="W625" s="39"/>
      <c r="X625" s="39"/>
      <c r="Y625" s="39"/>
      <c r="Z625" s="39"/>
      <c r="AA625" s="39"/>
      <c r="AB625" s="39"/>
      <c r="AC625" s="39"/>
      <c r="AD625" s="39"/>
      <c r="AE625" s="39"/>
      <c r="AR625" s="239" t="s">
        <v>351</v>
      </c>
      <c r="AT625" s="239" t="s">
        <v>266</v>
      </c>
      <c r="AU625" s="239" t="s">
        <v>85</v>
      </c>
      <c r="AY625" s="18" t="s">
        <v>264</v>
      </c>
      <c r="BE625" s="240">
        <f>IF(N625="základní",J625,0)</f>
        <v>0</v>
      </c>
      <c r="BF625" s="240">
        <f>IF(N625="snížená",J625,0)</f>
        <v>0</v>
      </c>
      <c r="BG625" s="240">
        <f>IF(N625="zákl. přenesená",J625,0)</f>
        <v>0</v>
      </c>
      <c r="BH625" s="240">
        <f>IF(N625="sníž. přenesená",J625,0)</f>
        <v>0</v>
      </c>
      <c r="BI625" s="240">
        <f>IF(N625="nulová",J625,0)</f>
        <v>0</v>
      </c>
      <c r="BJ625" s="18" t="s">
        <v>85</v>
      </c>
      <c r="BK625" s="240">
        <f>ROUND(I625*H625,2)</f>
        <v>0</v>
      </c>
      <c r="BL625" s="18" t="s">
        <v>351</v>
      </c>
      <c r="BM625" s="239" t="s">
        <v>2660</v>
      </c>
    </row>
    <row r="626" s="2" customFormat="1">
      <c r="A626" s="39"/>
      <c r="B626" s="40"/>
      <c r="C626" s="41"/>
      <c r="D626" s="243" t="s">
        <v>339</v>
      </c>
      <c r="E626" s="41"/>
      <c r="F626" s="295" t="s">
        <v>1037</v>
      </c>
      <c r="G626" s="41"/>
      <c r="H626" s="41"/>
      <c r="I626" s="296"/>
      <c r="J626" s="41"/>
      <c r="K626" s="41"/>
      <c r="L626" s="45"/>
      <c r="M626" s="297"/>
      <c r="N626" s="298"/>
      <c r="O626" s="92"/>
      <c r="P626" s="92"/>
      <c r="Q626" s="92"/>
      <c r="R626" s="92"/>
      <c r="S626" s="92"/>
      <c r="T626" s="93"/>
      <c r="U626" s="39"/>
      <c r="V626" s="39"/>
      <c r="W626" s="39"/>
      <c r="X626" s="39"/>
      <c r="Y626" s="39"/>
      <c r="Z626" s="39"/>
      <c r="AA626" s="39"/>
      <c r="AB626" s="39"/>
      <c r="AC626" s="39"/>
      <c r="AD626" s="39"/>
      <c r="AE626" s="39"/>
      <c r="AT626" s="18" t="s">
        <v>339</v>
      </c>
      <c r="AU626" s="18" t="s">
        <v>85</v>
      </c>
    </row>
    <row r="627" s="2" customFormat="1" ht="16.5" customHeight="1">
      <c r="A627" s="39"/>
      <c r="B627" s="40"/>
      <c r="C627" s="228" t="s">
        <v>1118</v>
      </c>
      <c r="D627" s="228" t="s">
        <v>266</v>
      </c>
      <c r="E627" s="229" t="s">
        <v>2661</v>
      </c>
      <c r="F627" s="230" t="s">
        <v>2662</v>
      </c>
      <c r="G627" s="231" t="s">
        <v>1035</v>
      </c>
      <c r="H627" s="232">
        <v>2</v>
      </c>
      <c r="I627" s="233"/>
      <c r="J627" s="234">
        <f>ROUND(I627*H627,2)</f>
        <v>0</v>
      </c>
      <c r="K627" s="230" t="s">
        <v>298</v>
      </c>
      <c r="L627" s="45"/>
      <c r="M627" s="235" t="s">
        <v>1</v>
      </c>
      <c r="N627" s="236" t="s">
        <v>42</v>
      </c>
      <c r="O627" s="92"/>
      <c r="P627" s="237">
        <f>O627*H627</f>
        <v>0</v>
      </c>
      <c r="Q627" s="237">
        <v>0</v>
      </c>
      <c r="R627" s="237">
        <f>Q627*H627</f>
        <v>0</v>
      </c>
      <c r="S627" s="237">
        <v>0</v>
      </c>
      <c r="T627" s="238">
        <f>S627*H627</f>
        <v>0</v>
      </c>
      <c r="U627" s="39"/>
      <c r="V627" s="39"/>
      <c r="W627" s="39"/>
      <c r="X627" s="39"/>
      <c r="Y627" s="39"/>
      <c r="Z627" s="39"/>
      <c r="AA627" s="39"/>
      <c r="AB627" s="39"/>
      <c r="AC627" s="39"/>
      <c r="AD627" s="39"/>
      <c r="AE627" s="39"/>
      <c r="AR627" s="239" t="s">
        <v>351</v>
      </c>
      <c r="AT627" s="239" t="s">
        <v>266</v>
      </c>
      <c r="AU627" s="239" t="s">
        <v>85</v>
      </c>
      <c r="AY627" s="18" t="s">
        <v>264</v>
      </c>
      <c r="BE627" s="240">
        <f>IF(N627="základní",J627,0)</f>
        <v>0</v>
      </c>
      <c r="BF627" s="240">
        <f>IF(N627="snížená",J627,0)</f>
        <v>0</v>
      </c>
      <c r="BG627" s="240">
        <f>IF(N627="zákl. přenesená",J627,0)</f>
        <v>0</v>
      </c>
      <c r="BH627" s="240">
        <f>IF(N627="sníž. přenesená",J627,0)</f>
        <v>0</v>
      </c>
      <c r="BI627" s="240">
        <f>IF(N627="nulová",J627,0)</f>
        <v>0</v>
      </c>
      <c r="BJ627" s="18" t="s">
        <v>85</v>
      </c>
      <c r="BK627" s="240">
        <f>ROUND(I627*H627,2)</f>
        <v>0</v>
      </c>
      <c r="BL627" s="18" t="s">
        <v>351</v>
      </c>
      <c r="BM627" s="239" t="s">
        <v>2663</v>
      </c>
    </row>
    <row r="628" s="2" customFormat="1">
      <c r="A628" s="39"/>
      <c r="B628" s="40"/>
      <c r="C628" s="41"/>
      <c r="D628" s="243" t="s">
        <v>339</v>
      </c>
      <c r="E628" s="41"/>
      <c r="F628" s="295" t="s">
        <v>1037</v>
      </c>
      <c r="G628" s="41"/>
      <c r="H628" s="41"/>
      <c r="I628" s="296"/>
      <c r="J628" s="41"/>
      <c r="K628" s="41"/>
      <c r="L628" s="45"/>
      <c r="M628" s="297"/>
      <c r="N628" s="298"/>
      <c r="O628" s="92"/>
      <c r="P628" s="92"/>
      <c r="Q628" s="92"/>
      <c r="R628" s="92"/>
      <c r="S628" s="92"/>
      <c r="T628" s="93"/>
      <c r="U628" s="39"/>
      <c r="V628" s="39"/>
      <c r="W628" s="39"/>
      <c r="X628" s="39"/>
      <c r="Y628" s="39"/>
      <c r="Z628" s="39"/>
      <c r="AA628" s="39"/>
      <c r="AB628" s="39"/>
      <c r="AC628" s="39"/>
      <c r="AD628" s="39"/>
      <c r="AE628" s="39"/>
      <c r="AT628" s="18" t="s">
        <v>339</v>
      </c>
      <c r="AU628" s="18" t="s">
        <v>85</v>
      </c>
    </row>
    <row r="629" s="2" customFormat="1" ht="16.5" customHeight="1">
      <c r="A629" s="39"/>
      <c r="B629" s="40"/>
      <c r="C629" s="228" t="s">
        <v>1123</v>
      </c>
      <c r="D629" s="228" t="s">
        <v>266</v>
      </c>
      <c r="E629" s="229" t="s">
        <v>2664</v>
      </c>
      <c r="F629" s="230" t="s">
        <v>1040</v>
      </c>
      <c r="G629" s="231" t="s">
        <v>1035</v>
      </c>
      <c r="H629" s="232">
        <v>80</v>
      </c>
      <c r="I629" s="233"/>
      <c r="J629" s="234">
        <f>ROUND(I629*H629,2)</f>
        <v>0</v>
      </c>
      <c r="K629" s="230" t="s">
        <v>298</v>
      </c>
      <c r="L629" s="45"/>
      <c r="M629" s="235" t="s">
        <v>1</v>
      </c>
      <c r="N629" s="236" t="s">
        <v>42</v>
      </c>
      <c r="O629" s="92"/>
      <c r="P629" s="237">
        <f>O629*H629</f>
        <v>0</v>
      </c>
      <c r="Q629" s="237">
        <v>0</v>
      </c>
      <c r="R629" s="237">
        <f>Q629*H629</f>
        <v>0</v>
      </c>
      <c r="S629" s="237">
        <v>0</v>
      </c>
      <c r="T629" s="238">
        <f>S629*H629</f>
        <v>0</v>
      </c>
      <c r="U629" s="39"/>
      <c r="V629" s="39"/>
      <c r="W629" s="39"/>
      <c r="X629" s="39"/>
      <c r="Y629" s="39"/>
      <c r="Z629" s="39"/>
      <c r="AA629" s="39"/>
      <c r="AB629" s="39"/>
      <c r="AC629" s="39"/>
      <c r="AD629" s="39"/>
      <c r="AE629" s="39"/>
      <c r="AR629" s="239" t="s">
        <v>351</v>
      </c>
      <c r="AT629" s="239" t="s">
        <v>266</v>
      </c>
      <c r="AU629" s="239" t="s">
        <v>85</v>
      </c>
      <c r="AY629" s="18" t="s">
        <v>264</v>
      </c>
      <c r="BE629" s="240">
        <f>IF(N629="základní",J629,0)</f>
        <v>0</v>
      </c>
      <c r="BF629" s="240">
        <f>IF(N629="snížená",J629,0)</f>
        <v>0</v>
      </c>
      <c r="BG629" s="240">
        <f>IF(N629="zákl. přenesená",J629,0)</f>
        <v>0</v>
      </c>
      <c r="BH629" s="240">
        <f>IF(N629="sníž. přenesená",J629,0)</f>
        <v>0</v>
      </c>
      <c r="BI629" s="240">
        <f>IF(N629="nulová",J629,0)</f>
        <v>0</v>
      </c>
      <c r="BJ629" s="18" t="s">
        <v>85</v>
      </c>
      <c r="BK629" s="240">
        <f>ROUND(I629*H629,2)</f>
        <v>0</v>
      </c>
      <c r="BL629" s="18" t="s">
        <v>351</v>
      </c>
      <c r="BM629" s="239" t="s">
        <v>2665</v>
      </c>
    </row>
    <row r="630" s="2" customFormat="1">
      <c r="A630" s="39"/>
      <c r="B630" s="40"/>
      <c r="C630" s="41"/>
      <c r="D630" s="243" t="s">
        <v>339</v>
      </c>
      <c r="E630" s="41"/>
      <c r="F630" s="295" t="s">
        <v>1037</v>
      </c>
      <c r="G630" s="41"/>
      <c r="H630" s="41"/>
      <c r="I630" s="296"/>
      <c r="J630" s="41"/>
      <c r="K630" s="41"/>
      <c r="L630" s="45"/>
      <c r="M630" s="297"/>
      <c r="N630" s="298"/>
      <c r="O630" s="92"/>
      <c r="P630" s="92"/>
      <c r="Q630" s="92"/>
      <c r="R630" s="92"/>
      <c r="S630" s="92"/>
      <c r="T630" s="93"/>
      <c r="U630" s="39"/>
      <c r="V630" s="39"/>
      <c r="W630" s="39"/>
      <c r="X630" s="39"/>
      <c r="Y630" s="39"/>
      <c r="Z630" s="39"/>
      <c r="AA630" s="39"/>
      <c r="AB630" s="39"/>
      <c r="AC630" s="39"/>
      <c r="AD630" s="39"/>
      <c r="AE630" s="39"/>
      <c r="AT630" s="18" t="s">
        <v>339</v>
      </c>
      <c r="AU630" s="18" t="s">
        <v>85</v>
      </c>
    </row>
    <row r="631" s="2" customFormat="1" ht="16.5" customHeight="1">
      <c r="A631" s="39"/>
      <c r="B631" s="40"/>
      <c r="C631" s="228" t="s">
        <v>1127</v>
      </c>
      <c r="D631" s="228" t="s">
        <v>266</v>
      </c>
      <c r="E631" s="229" t="s">
        <v>2666</v>
      </c>
      <c r="F631" s="230" t="s">
        <v>2667</v>
      </c>
      <c r="G631" s="231" t="s">
        <v>1035</v>
      </c>
      <c r="H631" s="232">
        <v>16</v>
      </c>
      <c r="I631" s="233"/>
      <c r="J631" s="234">
        <f>ROUND(I631*H631,2)</f>
        <v>0</v>
      </c>
      <c r="K631" s="230" t="s">
        <v>298</v>
      </c>
      <c r="L631" s="45"/>
      <c r="M631" s="235" t="s">
        <v>1</v>
      </c>
      <c r="N631" s="236" t="s">
        <v>42</v>
      </c>
      <c r="O631" s="92"/>
      <c r="P631" s="237">
        <f>O631*H631</f>
        <v>0</v>
      </c>
      <c r="Q631" s="237">
        <v>0</v>
      </c>
      <c r="R631" s="237">
        <f>Q631*H631</f>
        <v>0</v>
      </c>
      <c r="S631" s="237">
        <v>0</v>
      </c>
      <c r="T631" s="238">
        <f>S631*H631</f>
        <v>0</v>
      </c>
      <c r="U631" s="39"/>
      <c r="V631" s="39"/>
      <c r="W631" s="39"/>
      <c r="X631" s="39"/>
      <c r="Y631" s="39"/>
      <c r="Z631" s="39"/>
      <c r="AA631" s="39"/>
      <c r="AB631" s="39"/>
      <c r="AC631" s="39"/>
      <c r="AD631" s="39"/>
      <c r="AE631" s="39"/>
      <c r="AR631" s="239" t="s">
        <v>351</v>
      </c>
      <c r="AT631" s="239" t="s">
        <v>266</v>
      </c>
      <c r="AU631" s="239" t="s">
        <v>85</v>
      </c>
      <c r="AY631" s="18" t="s">
        <v>264</v>
      </c>
      <c r="BE631" s="240">
        <f>IF(N631="základní",J631,0)</f>
        <v>0</v>
      </c>
      <c r="BF631" s="240">
        <f>IF(N631="snížená",J631,0)</f>
        <v>0</v>
      </c>
      <c r="BG631" s="240">
        <f>IF(N631="zákl. přenesená",J631,0)</f>
        <v>0</v>
      </c>
      <c r="BH631" s="240">
        <f>IF(N631="sníž. přenesená",J631,0)</f>
        <v>0</v>
      </c>
      <c r="BI631" s="240">
        <f>IF(N631="nulová",J631,0)</f>
        <v>0</v>
      </c>
      <c r="BJ631" s="18" t="s">
        <v>85</v>
      </c>
      <c r="BK631" s="240">
        <f>ROUND(I631*H631,2)</f>
        <v>0</v>
      </c>
      <c r="BL631" s="18" t="s">
        <v>351</v>
      </c>
      <c r="BM631" s="239" t="s">
        <v>2668</v>
      </c>
    </row>
    <row r="632" s="2" customFormat="1">
      <c r="A632" s="39"/>
      <c r="B632" s="40"/>
      <c r="C632" s="41"/>
      <c r="D632" s="243" t="s">
        <v>339</v>
      </c>
      <c r="E632" s="41"/>
      <c r="F632" s="295" t="s">
        <v>1037</v>
      </c>
      <c r="G632" s="41"/>
      <c r="H632" s="41"/>
      <c r="I632" s="296"/>
      <c r="J632" s="41"/>
      <c r="K632" s="41"/>
      <c r="L632" s="45"/>
      <c r="M632" s="297"/>
      <c r="N632" s="298"/>
      <c r="O632" s="92"/>
      <c r="P632" s="92"/>
      <c r="Q632" s="92"/>
      <c r="R632" s="92"/>
      <c r="S632" s="92"/>
      <c r="T632" s="93"/>
      <c r="U632" s="39"/>
      <c r="V632" s="39"/>
      <c r="W632" s="39"/>
      <c r="X632" s="39"/>
      <c r="Y632" s="39"/>
      <c r="Z632" s="39"/>
      <c r="AA632" s="39"/>
      <c r="AB632" s="39"/>
      <c r="AC632" s="39"/>
      <c r="AD632" s="39"/>
      <c r="AE632" s="39"/>
      <c r="AT632" s="18" t="s">
        <v>339</v>
      </c>
      <c r="AU632" s="18" t="s">
        <v>85</v>
      </c>
    </row>
    <row r="633" s="2" customFormat="1" ht="16.5" customHeight="1">
      <c r="A633" s="39"/>
      <c r="B633" s="40"/>
      <c r="C633" s="228" t="s">
        <v>1131</v>
      </c>
      <c r="D633" s="228" t="s">
        <v>266</v>
      </c>
      <c r="E633" s="229" t="s">
        <v>2669</v>
      </c>
      <c r="F633" s="230" t="s">
        <v>2670</v>
      </c>
      <c r="G633" s="231" t="s">
        <v>1035</v>
      </c>
      <c r="H633" s="232">
        <v>9</v>
      </c>
      <c r="I633" s="233"/>
      <c r="J633" s="234">
        <f>ROUND(I633*H633,2)</f>
        <v>0</v>
      </c>
      <c r="K633" s="230" t="s">
        <v>298</v>
      </c>
      <c r="L633" s="45"/>
      <c r="M633" s="235" t="s">
        <v>1</v>
      </c>
      <c r="N633" s="236" t="s">
        <v>42</v>
      </c>
      <c r="O633" s="92"/>
      <c r="P633" s="237">
        <f>O633*H633</f>
        <v>0</v>
      </c>
      <c r="Q633" s="237">
        <v>0</v>
      </c>
      <c r="R633" s="237">
        <f>Q633*H633</f>
        <v>0</v>
      </c>
      <c r="S633" s="237">
        <v>0</v>
      </c>
      <c r="T633" s="238">
        <f>S633*H633</f>
        <v>0</v>
      </c>
      <c r="U633" s="39"/>
      <c r="V633" s="39"/>
      <c r="W633" s="39"/>
      <c r="X633" s="39"/>
      <c r="Y633" s="39"/>
      <c r="Z633" s="39"/>
      <c r="AA633" s="39"/>
      <c r="AB633" s="39"/>
      <c r="AC633" s="39"/>
      <c r="AD633" s="39"/>
      <c r="AE633" s="39"/>
      <c r="AR633" s="239" t="s">
        <v>351</v>
      </c>
      <c r="AT633" s="239" t="s">
        <v>266</v>
      </c>
      <c r="AU633" s="239" t="s">
        <v>85</v>
      </c>
      <c r="AY633" s="18" t="s">
        <v>264</v>
      </c>
      <c r="BE633" s="240">
        <f>IF(N633="základní",J633,0)</f>
        <v>0</v>
      </c>
      <c r="BF633" s="240">
        <f>IF(N633="snížená",J633,0)</f>
        <v>0</v>
      </c>
      <c r="BG633" s="240">
        <f>IF(N633="zákl. přenesená",J633,0)</f>
        <v>0</v>
      </c>
      <c r="BH633" s="240">
        <f>IF(N633="sníž. přenesená",J633,0)</f>
        <v>0</v>
      </c>
      <c r="BI633" s="240">
        <f>IF(N633="nulová",J633,0)</f>
        <v>0</v>
      </c>
      <c r="BJ633" s="18" t="s">
        <v>85</v>
      </c>
      <c r="BK633" s="240">
        <f>ROUND(I633*H633,2)</f>
        <v>0</v>
      </c>
      <c r="BL633" s="18" t="s">
        <v>351</v>
      </c>
      <c r="BM633" s="239" t="s">
        <v>2671</v>
      </c>
    </row>
    <row r="634" s="2" customFormat="1">
      <c r="A634" s="39"/>
      <c r="B634" s="40"/>
      <c r="C634" s="41"/>
      <c r="D634" s="243" t="s">
        <v>339</v>
      </c>
      <c r="E634" s="41"/>
      <c r="F634" s="295" t="s">
        <v>1037</v>
      </c>
      <c r="G634" s="41"/>
      <c r="H634" s="41"/>
      <c r="I634" s="296"/>
      <c r="J634" s="41"/>
      <c r="K634" s="41"/>
      <c r="L634" s="45"/>
      <c r="M634" s="297"/>
      <c r="N634" s="298"/>
      <c r="O634" s="92"/>
      <c r="P634" s="92"/>
      <c r="Q634" s="92"/>
      <c r="R634" s="92"/>
      <c r="S634" s="92"/>
      <c r="T634" s="93"/>
      <c r="U634" s="39"/>
      <c r="V634" s="39"/>
      <c r="W634" s="39"/>
      <c r="X634" s="39"/>
      <c r="Y634" s="39"/>
      <c r="Z634" s="39"/>
      <c r="AA634" s="39"/>
      <c r="AB634" s="39"/>
      <c r="AC634" s="39"/>
      <c r="AD634" s="39"/>
      <c r="AE634" s="39"/>
      <c r="AT634" s="18" t="s">
        <v>339</v>
      </c>
      <c r="AU634" s="18" t="s">
        <v>85</v>
      </c>
    </row>
    <row r="635" s="2" customFormat="1" ht="21.75" customHeight="1">
      <c r="A635" s="39"/>
      <c r="B635" s="40"/>
      <c r="C635" s="228" t="s">
        <v>1136</v>
      </c>
      <c r="D635" s="228" t="s">
        <v>266</v>
      </c>
      <c r="E635" s="229" t="s">
        <v>2672</v>
      </c>
      <c r="F635" s="230" t="s">
        <v>2673</v>
      </c>
      <c r="G635" s="231" t="s">
        <v>983</v>
      </c>
      <c r="H635" s="299"/>
      <c r="I635" s="233"/>
      <c r="J635" s="234">
        <f>ROUND(I635*H635,2)</f>
        <v>0</v>
      </c>
      <c r="K635" s="230" t="s">
        <v>270</v>
      </c>
      <c r="L635" s="45"/>
      <c r="M635" s="235" t="s">
        <v>1</v>
      </c>
      <c r="N635" s="236" t="s">
        <v>42</v>
      </c>
      <c r="O635" s="92"/>
      <c r="P635" s="237">
        <f>O635*H635</f>
        <v>0</v>
      </c>
      <c r="Q635" s="237">
        <v>0</v>
      </c>
      <c r="R635" s="237">
        <f>Q635*H635</f>
        <v>0</v>
      </c>
      <c r="S635" s="237">
        <v>0</v>
      </c>
      <c r="T635" s="238">
        <f>S635*H635</f>
        <v>0</v>
      </c>
      <c r="U635" s="39"/>
      <c r="V635" s="39"/>
      <c r="W635" s="39"/>
      <c r="X635" s="39"/>
      <c r="Y635" s="39"/>
      <c r="Z635" s="39"/>
      <c r="AA635" s="39"/>
      <c r="AB635" s="39"/>
      <c r="AC635" s="39"/>
      <c r="AD635" s="39"/>
      <c r="AE635" s="39"/>
      <c r="AR635" s="239" t="s">
        <v>351</v>
      </c>
      <c r="AT635" s="239" t="s">
        <v>266</v>
      </c>
      <c r="AU635" s="239" t="s">
        <v>85</v>
      </c>
      <c r="AY635" s="18" t="s">
        <v>264</v>
      </c>
      <c r="BE635" s="240">
        <f>IF(N635="základní",J635,0)</f>
        <v>0</v>
      </c>
      <c r="BF635" s="240">
        <f>IF(N635="snížená",J635,0)</f>
        <v>0</v>
      </c>
      <c r="BG635" s="240">
        <f>IF(N635="zákl. přenesená",J635,0)</f>
        <v>0</v>
      </c>
      <c r="BH635" s="240">
        <f>IF(N635="sníž. přenesená",J635,0)</f>
        <v>0</v>
      </c>
      <c r="BI635" s="240">
        <f>IF(N635="nulová",J635,0)</f>
        <v>0</v>
      </c>
      <c r="BJ635" s="18" t="s">
        <v>85</v>
      </c>
      <c r="BK635" s="240">
        <f>ROUND(I635*H635,2)</f>
        <v>0</v>
      </c>
      <c r="BL635" s="18" t="s">
        <v>351</v>
      </c>
      <c r="BM635" s="239" t="s">
        <v>2674</v>
      </c>
    </row>
    <row r="636" s="12" customFormat="1" ht="22.8" customHeight="1">
      <c r="A636" s="12"/>
      <c r="B636" s="212"/>
      <c r="C636" s="213"/>
      <c r="D636" s="214" t="s">
        <v>75</v>
      </c>
      <c r="E636" s="226" t="s">
        <v>1046</v>
      </c>
      <c r="F636" s="226" t="s">
        <v>1047</v>
      </c>
      <c r="G636" s="213"/>
      <c r="H636" s="213"/>
      <c r="I636" s="216"/>
      <c r="J636" s="227">
        <f>BK636</f>
        <v>0</v>
      </c>
      <c r="K636" s="213"/>
      <c r="L636" s="218"/>
      <c r="M636" s="219"/>
      <c r="N636" s="220"/>
      <c r="O636" s="220"/>
      <c r="P636" s="221">
        <f>SUM(P637:P667)</f>
        <v>0</v>
      </c>
      <c r="Q636" s="220"/>
      <c r="R636" s="221">
        <f>SUM(R637:R667)</f>
        <v>0.029203999999999997</v>
      </c>
      <c r="S636" s="220"/>
      <c r="T636" s="222">
        <f>SUM(T637:T667)</f>
        <v>0</v>
      </c>
      <c r="U636" s="12"/>
      <c r="V636" s="12"/>
      <c r="W636" s="12"/>
      <c r="X636" s="12"/>
      <c r="Y636" s="12"/>
      <c r="Z636" s="12"/>
      <c r="AA636" s="12"/>
      <c r="AB636" s="12"/>
      <c r="AC636" s="12"/>
      <c r="AD636" s="12"/>
      <c r="AE636" s="12"/>
      <c r="AR636" s="223" t="s">
        <v>85</v>
      </c>
      <c r="AT636" s="224" t="s">
        <v>75</v>
      </c>
      <c r="AU636" s="224" t="s">
        <v>83</v>
      </c>
      <c r="AY636" s="223" t="s">
        <v>264</v>
      </c>
      <c r="BK636" s="225">
        <f>SUM(BK637:BK667)</f>
        <v>0</v>
      </c>
    </row>
    <row r="637" s="2" customFormat="1" ht="24.15" customHeight="1">
      <c r="A637" s="39"/>
      <c r="B637" s="40"/>
      <c r="C637" s="228" t="s">
        <v>1141</v>
      </c>
      <c r="D637" s="228" t="s">
        <v>266</v>
      </c>
      <c r="E637" s="229" t="s">
        <v>2675</v>
      </c>
      <c r="F637" s="230" t="s">
        <v>1050</v>
      </c>
      <c r="G637" s="231" t="s">
        <v>1051</v>
      </c>
      <c r="H637" s="232">
        <v>2</v>
      </c>
      <c r="I637" s="233"/>
      <c r="J637" s="234">
        <f>ROUND(I637*H637,2)</f>
        <v>0</v>
      </c>
      <c r="K637" s="230" t="s">
        <v>298</v>
      </c>
      <c r="L637" s="45"/>
      <c r="M637" s="235" t="s">
        <v>1</v>
      </c>
      <c r="N637" s="236" t="s">
        <v>42</v>
      </c>
      <c r="O637" s="92"/>
      <c r="P637" s="237">
        <f>O637*H637</f>
        <v>0</v>
      </c>
      <c r="Q637" s="237">
        <v>0</v>
      </c>
      <c r="R637" s="237">
        <f>Q637*H637</f>
        <v>0</v>
      </c>
      <c r="S637" s="237">
        <v>0</v>
      </c>
      <c r="T637" s="238">
        <f>S637*H637</f>
        <v>0</v>
      </c>
      <c r="U637" s="39"/>
      <c r="V637" s="39"/>
      <c r="W637" s="39"/>
      <c r="X637" s="39"/>
      <c r="Y637" s="39"/>
      <c r="Z637" s="39"/>
      <c r="AA637" s="39"/>
      <c r="AB637" s="39"/>
      <c r="AC637" s="39"/>
      <c r="AD637" s="39"/>
      <c r="AE637" s="39"/>
      <c r="AR637" s="239" t="s">
        <v>351</v>
      </c>
      <c r="AT637" s="239" t="s">
        <v>266</v>
      </c>
      <c r="AU637" s="239" t="s">
        <v>85</v>
      </c>
      <c r="AY637" s="18" t="s">
        <v>264</v>
      </c>
      <c r="BE637" s="240">
        <f>IF(N637="základní",J637,0)</f>
        <v>0</v>
      </c>
      <c r="BF637" s="240">
        <f>IF(N637="snížená",J637,0)</f>
        <v>0</v>
      </c>
      <c r="BG637" s="240">
        <f>IF(N637="zákl. přenesená",J637,0)</f>
        <v>0</v>
      </c>
      <c r="BH637" s="240">
        <f>IF(N637="sníž. přenesená",J637,0)</f>
        <v>0</v>
      </c>
      <c r="BI637" s="240">
        <f>IF(N637="nulová",J637,0)</f>
        <v>0</v>
      </c>
      <c r="BJ637" s="18" t="s">
        <v>85</v>
      </c>
      <c r="BK637" s="240">
        <f>ROUND(I637*H637,2)</f>
        <v>0</v>
      </c>
      <c r="BL637" s="18" t="s">
        <v>351</v>
      </c>
      <c r="BM637" s="239" t="s">
        <v>2676</v>
      </c>
    </row>
    <row r="638" s="2" customFormat="1">
      <c r="A638" s="39"/>
      <c r="B638" s="40"/>
      <c r="C638" s="41"/>
      <c r="D638" s="243" t="s">
        <v>339</v>
      </c>
      <c r="E638" s="41"/>
      <c r="F638" s="295" t="s">
        <v>1053</v>
      </c>
      <c r="G638" s="41"/>
      <c r="H638" s="41"/>
      <c r="I638" s="296"/>
      <c r="J638" s="41"/>
      <c r="K638" s="41"/>
      <c r="L638" s="45"/>
      <c r="M638" s="297"/>
      <c r="N638" s="298"/>
      <c r="O638" s="92"/>
      <c r="P638" s="92"/>
      <c r="Q638" s="92"/>
      <c r="R638" s="92"/>
      <c r="S638" s="92"/>
      <c r="T638" s="93"/>
      <c r="U638" s="39"/>
      <c r="V638" s="39"/>
      <c r="W638" s="39"/>
      <c r="X638" s="39"/>
      <c r="Y638" s="39"/>
      <c r="Z638" s="39"/>
      <c r="AA638" s="39"/>
      <c r="AB638" s="39"/>
      <c r="AC638" s="39"/>
      <c r="AD638" s="39"/>
      <c r="AE638" s="39"/>
      <c r="AT638" s="18" t="s">
        <v>339</v>
      </c>
      <c r="AU638" s="18" t="s">
        <v>85</v>
      </c>
    </row>
    <row r="639" s="2" customFormat="1" ht="16.5" customHeight="1">
      <c r="A639" s="39"/>
      <c r="B639" s="40"/>
      <c r="C639" s="228" t="s">
        <v>1146</v>
      </c>
      <c r="D639" s="228" t="s">
        <v>266</v>
      </c>
      <c r="E639" s="229" t="s">
        <v>2677</v>
      </c>
      <c r="F639" s="230" t="s">
        <v>1056</v>
      </c>
      <c r="G639" s="231" t="s">
        <v>1051</v>
      </c>
      <c r="H639" s="232">
        <v>1</v>
      </c>
      <c r="I639" s="233"/>
      <c r="J639" s="234">
        <f>ROUND(I639*H639,2)</f>
        <v>0</v>
      </c>
      <c r="K639" s="230" t="s">
        <v>298</v>
      </c>
      <c r="L639" s="45"/>
      <c r="M639" s="235" t="s">
        <v>1</v>
      </c>
      <c r="N639" s="236" t="s">
        <v>42</v>
      </c>
      <c r="O639" s="92"/>
      <c r="P639" s="237">
        <f>O639*H639</f>
        <v>0</v>
      </c>
      <c r="Q639" s="237">
        <v>0</v>
      </c>
      <c r="R639" s="237">
        <f>Q639*H639</f>
        <v>0</v>
      </c>
      <c r="S639" s="237">
        <v>0</v>
      </c>
      <c r="T639" s="238">
        <f>S639*H639</f>
        <v>0</v>
      </c>
      <c r="U639" s="39"/>
      <c r="V639" s="39"/>
      <c r="W639" s="39"/>
      <c r="X639" s="39"/>
      <c r="Y639" s="39"/>
      <c r="Z639" s="39"/>
      <c r="AA639" s="39"/>
      <c r="AB639" s="39"/>
      <c r="AC639" s="39"/>
      <c r="AD639" s="39"/>
      <c r="AE639" s="39"/>
      <c r="AR639" s="239" t="s">
        <v>351</v>
      </c>
      <c r="AT639" s="239" t="s">
        <v>266</v>
      </c>
      <c r="AU639" s="239" t="s">
        <v>85</v>
      </c>
      <c r="AY639" s="18" t="s">
        <v>264</v>
      </c>
      <c r="BE639" s="240">
        <f>IF(N639="základní",J639,0)</f>
        <v>0</v>
      </c>
      <c r="BF639" s="240">
        <f>IF(N639="snížená",J639,0)</f>
        <v>0</v>
      </c>
      <c r="BG639" s="240">
        <f>IF(N639="zákl. přenesená",J639,0)</f>
        <v>0</v>
      </c>
      <c r="BH639" s="240">
        <f>IF(N639="sníž. přenesená",J639,0)</f>
        <v>0</v>
      </c>
      <c r="BI639" s="240">
        <f>IF(N639="nulová",J639,0)</f>
        <v>0</v>
      </c>
      <c r="BJ639" s="18" t="s">
        <v>85</v>
      </c>
      <c r="BK639" s="240">
        <f>ROUND(I639*H639,2)</f>
        <v>0</v>
      </c>
      <c r="BL639" s="18" t="s">
        <v>351</v>
      </c>
      <c r="BM639" s="239" t="s">
        <v>2678</v>
      </c>
    </row>
    <row r="640" s="2" customFormat="1">
      <c r="A640" s="39"/>
      <c r="B640" s="40"/>
      <c r="C640" s="41"/>
      <c r="D640" s="243" t="s">
        <v>339</v>
      </c>
      <c r="E640" s="41"/>
      <c r="F640" s="295" t="s">
        <v>1058</v>
      </c>
      <c r="G640" s="41"/>
      <c r="H640" s="41"/>
      <c r="I640" s="296"/>
      <c r="J640" s="41"/>
      <c r="K640" s="41"/>
      <c r="L640" s="45"/>
      <c r="M640" s="297"/>
      <c r="N640" s="298"/>
      <c r="O640" s="92"/>
      <c r="P640" s="92"/>
      <c r="Q640" s="92"/>
      <c r="R640" s="92"/>
      <c r="S640" s="92"/>
      <c r="T640" s="93"/>
      <c r="U640" s="39"/>
      <c r="V640" s="39"/>
      <c r="W640" s="39"/>
      <c r="X640" s="39"/>
      <c r="Y640" s="39"/>
      <c r="Z640" s="39"/>
      <c r="AA640" s="39"/>
      <c r="AB640" s="39"/>
      <c r="AC640" s="39"/>
      <c r="AD640" s="39"/>
      <c r="AE640" s="39"/>
      <c r="AT640" s="18" t="s">
        <v>339</v>
      </c>
      <c r="AU640" s="18" t="s">
        <v>85</v>
      </c>
    </row>
    <row r="641" s="2" customFormat="1" ht="16.5" customHeight="1">
      <c r="A641" s="39"/>
      <c r="B641" s="40"/>
      <c r="C641" s="228" t="s">
        <v>1151</v>
      </c>
      <c r="D641" s="228" t="s">
        <v>266</v>
      </c>
      <c r="E641" s="229" t="s">
        <v>2679</v>
      </c>
      <c r="F641" s="230" t="s">
        <v>1056</v>
      </c>
      <c r="G641" s="231" t="s">
        <v>1051</v>
      </c>
      <c r="H641" s="232">
        <v>1</v>
      </c>
      <c r="I641" s="233"/>
      <c r="J641" s="234">
        <f>ROUND(I641*H641,2)</f>
        <v>0</v>
      </c>
      <c r="K641" s="230" t="s">
        <v>298</v>
      </c>
      <c r="L641" s="45"/>
      <c r="M641" s="235" t="s">
        <v>1</v>
      </c>
      <c r="N641" s="236" t="s">
        <v>42</v>
      </c>
      <c r="O641" s="92"/>
      <c r="P641" s="237">
        <f>O641*H641</f>
        <v>0</v>
      </c>
      <c r="Q641" s="237">
        <v>0</v>
      </c>
      <c r="R641" s="237">
        <f>Q641*H641</f>
        <v>0</v>
      </c>
      <c r="S641" s="237">
        <v>0</v>
      </c>
      <c r="T641" s="238">
        <f>S641*H641</f>
        <v>0</v>
      </c>
      <c r="U641" s="39"/>
      <c r="V641" s="39"/>
      <c r="W641" s="39"/>
      <c r="X641" s="39"/>
      <c r="Y641" s="39"/>
      <c r="Z641" s="39"/>
      <c r="AA641" s="39"/>
      <c r="AB641" s="39"/>
      <c r="AC641" s="39"/>
      <c r="AD641" s="39"/>
      <c r="AE641" s="39"/>
      <c r="AR641" s="239" t="s">
        <v>351</v>
      </c>
      <c r="AT641" s="239" t="s">
        <v>266</v>
      </c>
      <c r="AU641" s="239" t="s">
        <v>85</v>
      </c>
      <c r="AY641" s="18" t="s">
        <v>264</v>
      </c>
      <c r="BE641" s="240">
        <f>IF(N641="základní",J641,0)</f>
        <v>0</v>
      </c>
      <c r="BF641" s="240">
        <f>IF(N641="snížená",J641,0)</f>
        <v>0</v>
      </c>
      <c r="BG641" s="240">
        <f>IF(N641="zákl. přenesená",J641,0)</f>
        <v>0</v>
      </c>
      <c r="BH641" s="240">
        <f>IF(N641="sníž. přenesená",J641,0)</f>
        <v>0</v>
      </c>
      <c r="BI641" s="240">
        <f>IF(N641="nulová",J641,0)</f>
        <v>0</v>
      </c>
      <c r="BJ641" s="18" t="s">
        <v>85</v>
      </c>
      <c r="BK641" s="240">
        <f>ROUND(I641*H641,2)</f>
        <v>0</v>
      </c>
      <c r="BL641" s="18" t="s">
        <v>351</v>
      </c>
      <c r="BM641" s="239" t="s">
        <v>2680</v>
      </c>
    </row>
    <row r="642" s="2" customFormat="1">
      <c r="A642" s="39"/>
      <c r="B642" s="40"/>
      <c r="C642" s="41"/>
      <c r="D642" s="243" t="s">
        <v>339</v>
      </c>
      <c r="E642" s="41"/>
      <c r="F642" s="295" t="s">
        <v>1058</v>
      </c>
      <c r="G642" s="41"/>
      <c r="H642" s="41"/>
      <c r="I642" s="296"/>
      <c r="J642" s="41"/>
      <c r="K642" s="41"/>
      <c r="L642" s="45"/>
      <c r="M642" s="297"/>
      <c r="N642" s="298"/>
      <c r="O642" s="92"/>
      <c r="P642" s="92"/>
      <c r="Q642" s="92"/>
      <c r="R642" s="92"/>
      <c r="S642" s="92"/>
      <c r="T642" s="93"/>
      <c r="U642" s="39"/>
      <c r="V642" s="39"/>
      <c r="W642" s="39"/>
      <c r="X642" s="39"/>
      <c r="Y642" s="39"/>
      <c r="Z642" s="39"/>
      <c r="AA642" s="39"/>
      <c r="AB642" s="39"/>
      <c r="AC642" s="39"/>
      <c r="AD642" s="39"/>
      <c r="AE642" s="39"/>
      <c r="AT642" s="18" t="s">
        <v>339</v>
      </c>
      <c r="AU642" s="18" t="s">
        <v>85</v>
      </c>
    </row>
    <row r="643" s="2" customFormat="1" ht="16.5" customHeight="1">
      <c r="A643" s="39"/>
      <c r="B643" s="40"/>
      <c r="C643" s="228" t="s">
        <v>1157</v>
      </c>
      <c r="D643" s="228" t="s">
        <v>266</v>
      </c>
      <c r="E643" s="229" t="s">
        <v>2681</v>
      </c>
      <c r="F643" s="230" t="s">
        <v>2682</v>
      </c>
      <c r="G643" s="231" t="s">
        <v>1051</v>
      </c>
      <c r="H643" s="232">
        <v>1</v>
      </c>
      <c r="I643" s="233"/>
      <c r="J643" s="234">
        <f>ROUND(I643*H643,2)</f>
        <v>0</v>
      </c>
      <c r="K643" s="230" t="s">
        <v>298</v>
      </c>
      <c r="L643" s="45"/>
      <c r="M643" s="235" t="s">
        <v>1</v>
      </c>
      <c r="N643" s="236" t="s">
        <v>42</v>
      </c>
      <c r="O643" s="92"/>
      <c r="P643" s="237">
        <f>O643*H643</f>
        <v>0</v>
      </c>
      <c r="Q643" s="237">
        <v>0</v>
      </c>
      <c r="R643" s="237">
        <f>Q643*H643</f>
        <v>0</v>
      </c>
      <c r="S643" s="237">
        <v>0</v>
      </c>
      <c r="T643" s="238">
        <f>S643*H643</f>
        <v>0</v>
      </c>
      <c r="U643" s="39"/>
      <c r="V643" s="39"/>
      <c r="W643" s="39"/>
      <c r="X643" s="39"/>
      <c r="Y643" s="39"/>
      <c r="Z643" s="39"/>
      <c r="AA643" s="39"/>
      <c r="AB643" s="39"/>
      <c r="AC643" s="39"/>
      <c r="AD643" s="39"/>
      <c r="AE643" s="39"/>
      <c r="AR643" s="239" t="s">
        <v>351</v>
      </c>
      <c r="AT643" s="239" t="s">
        <v>266</v>
      </c>
      <c r="AU643" s="239" t="s">
        <v>85</v>
      </c>
      <c r="AY643" s="18" t="s">
        <v>264</v>
      </c>
      <c r="BE643" s="240">
        <f>IF(N643="základní",J643,0)</f>
        <v>0</v>
      </c>
      <c r="BF643" s="240">
        <f>IF(N643="snížená",J643,0)</f>
        <v>0</v>
      </c>
      <c r="BG643" s="240">
        <f>IF(N643="zákl. přenesená",J643,0)</f>
        <v>0</v>
      </c>
      <c r="BH643" s="240">
        <f>IF(N643="sníž. přenesená",J643,0)</f>
        <v>0</v>
      </c>
      <c r="BI643" s="240">
        <f>IF(N643="nulová",J643,0)</f>
        <v>0</v>
      </c>
      <c r="BJ643" s="18" t="s">
        <v>85</v>
      </c>
      <c r="BK643" s="240">
        <f>ROUND(I643*H643,2)</f>
        <v>0</v>
      </c>
      <c r="BL643" s="18" t="s">
        <v>351</v>
      </c>
      <c r="BM643" s="239" t="s">
        <v>2683</v>
      </c>
    </row>
    <row r="644" s="2" customFormat="1">
      <c r="A644" s="39"/>
      <c r="B644" s="40"/>
      <c r="C644" s="41"/>
      <c r="D644" s="243" t="s">
        <v>339</v>
      </c>
      <c r="E644" s="41"/>
      <c r="F644" s="295" t="s">
        <v>1058</v>
      </c>
      <c r="G644" s="41"/>
      <c r="H644" s="41"/>
      <c r="I644" s="296"/>
      <c r="J644" s="41"/>
      <c r="K644" s="41"/>
      <c r="L644" s="45"/>
      <c r="M644" s="297"/>
      <c r="N644" s="298"/>
      <c r="O644" s="92"/>
      <c r="P644" s="92"/>
      <c r="Q644" s="92"/>
      <c r="R644" s="92"/>
      <c r="S644" s="92"/>
      <c r="T644" s="93"/>
      <c r="U644" s="39"/>
      <c r="V644" s="39"/>
      <c r="W644" s="39"/>
      <c r="X644" s="39"/>
      <c r="Y644" s="39"/>
      <c r="Z644" s="39"/>
      <c r="AA644" s="39"/>
      <c r="AB644" s="39"/>
      <c r="AC644" s="39"/>
      <c r="AD644" s="39"/>
      <c r="AE644" s="39"/>
      <c r="AT644" s="18" t="s">
        <v>339</v>
      </c>
      <c r="AU644" s="18" t="s">
        <v>85</v>
      </c>
    </row>
    <row r="645" s="2" customFormat="1" ht="16.5" customHeight="1">
      <c r="A645" s="39"/>
      <c r="B645" s="40"/>
      <c r="C645" s="228" t="s">
        <v>1161</v>
      </c>
      <c r="D645" s="228" t="s">
        <v>266</v>
      </c>
      <c r="E645" s="229" t="s">
        <v>2684</v>
      </c>
      <c r="F645" s="230" t="s">
        <v>2682</v>
      </c>
      <c r="G645" s="231" t="s">
        <v>1051</v>
      </c>
      <c r="H645" s="232">
        <v>1</v>
      </c>
      <c r="I645" s="233"/>
      <c r="J645" s="234">
        <f>ROUND(I645*H645,2)</f>
        <v>0</v>
      </c>
      <c r="K645" s="230" t="s">
        <v>298</v>
      </c>
      <c r="L645" s="45"/>
      <c r="M645" s="235" t="s">
        <v>1</v>
      </c>
      <c r="N645" s="236" t="s">
        <v>42</v>
      </c>
      <c r="O645" s="92"/>
      <c r="P645" s="237">
        <f>O645*H645</f>
        <v>0</v>
      </c>
      <c r="Q645" s="237">
        <v>0</v>
      </c>
      <c r="R645" s="237">
        <f>Q645*H645</f>
        <v>0</v>
      </c>
      <c r="S645" s="237">
        <v>0</v>
      </c>
      <c r="T645" s="238">
        <f>S645*H645</f>
        <v>0</v>
      </c>
      <c r="U645" s="39"/>
      <c r="V645" s="39"/>
      <c r="W645" s="39"/>
      <c r="X645" s="39"/>
      <c r="Y645" s="39"/>
      <c r="Z645" s="39"/>
      <c r="AA645" s="39"/>
      <c r="AB645" s="39"/>
      <c r="AC645" s="39"/>
      <c r="AD645" s="39"/>
      <c r="AE645" s="39"/>
      <c r="AR645" s="239" t="s">
        <v>351</v>
      </c>
      <c r="AT645" s="239" t="s">
        <v>266</v>
      </c>
      <c r="AU645" s="239" t="s">
        <v>85</v>
      </c>
      <c r="AY645" s="18" t="s">
        <v>264</v>
      </c>
      <c r="BE645" s="240">
        <f>IF(N645="základní",J645,0)</f>
        <v>0</v>
      </c>
      <c r="BF645" s="240">
        <f>IF(N645="snížená",J645,0)</f>
        <v>0</v>
      </c>
      <c r="BG645" s="240">
        <f>IF(N645="zákl. přenesená",J645,0)</f>
        <v>0</v>
      </c>
      <c r="BH645" s="240">
        <f>IF(N645="sníž. přenesená",J645,0)</f>
        <v>0</v>
      </c>
      <c r="BI645" s="240">
        <f>IF(N645="nulová",J645,0)</f>
        <v>0</v>
      </c>
      <c r="BJ645" s="18" t="s">
        <v>85</v>
      </c>
      <c r="BK645" s="240">
        <f>ROUND(I645*H645,2)</f>
        <v>0</v>
      </c>
      <c r="BL645" s="18" t="s">
        <v>351</v>
      </c>
      <c r="BM645" s="239" t="s">
        <v>2685</v>
      </c>
    </row>
    <row r="646" s="2" customFormat="1">
      <c r="A646" s="39"/>
      <c r="B646" s="40"/>
      <c r="C646" s="41"/>
      <c r="D646" s="243" t="s">
        <v>339</v>
      </c>
      <c r="E646" s="41"/>
      <c r="F646" s="295" t="s">
        <v>1058</v>
      </c>
      <c r="G646" s="41"/>
      <c r="H646" s="41"/>
      <c r="I646" s="296"/>
      <c r="J646" s="41"/>
      <c r="K646" s="41"/>
      <c r="L646" s="45"/>
      <c r="M646" s="297"/>
      <c r="N646" s="298"/>
      <c r="O646" s="92"/>
      <c r="P646" s="92"/>
      <c r="Q646" s="92"/>
      <c r="R646" s="92"/>
      <c r="S646" s="92"/>
      <c r="T646" s="93"/>
      <c r="U646" s="39"/>
      <c r="V646" s="39"/>
      <c r="W646" s="39"/>
      <c r="X646" s="39"/>
      <c r="Y646" s="39"/>
      <c r="Z646" s="39"/>
      <c r="AA646" s="39"/>
      <c r="AB646" s="39"/>
      <c r="AC646" s="39"/>
      <c r="AD646" s="39"/>
      <c r="AE646" s="39"/>
      <c r="AT646" s="18" t="s">
        <v>339</v>
      </c>
      <c r="AU646" s="18" t="s">
        <v>85</v>
      </c>
    </row>
    <row r="647" s="2" customFormat="1" ht="16.5" customHeight="1">
      <c r="A647" s="39"/>
      <c r="B647" s="40"/>
      <c r="C647" s="228" t="s">
        <v>1165</v>
      </c>
      <c r="D647" s="228" t="s">
        <v>266</v>
      </c>
      <c r="E647" s="229" t="s">
        <v>2686</v>
      </c>
      <c r="F647" s="230" t="s">
        <v>2682</v>
      </c>
      <c r="G647" s="231" t="s">
        <v>1051</v>
      </c>
      <c r="H647" s="232">
        <v>1</v>
      </c>
      <c r="I647" s="233"/>
      <c r="J647" s="234">
        <f>ROUND(I647*H647,2)</f>
        <v>0</v>
      </c>
      <c r="K647" s="230" t="s">
        <v>298</v>
      </c>
      <c r="L647" s="45"/>
      <c r="M647" s="235" t="s">
        <v>1</v>
      </c>
      <c r="N647" s="236" t="s">
        <v>42</v>
      </c>
      <c r="O647" s="92"/>
      <c r="P647" s="237">
        <f>O647*H647</f>
        <v>0</v>
      </c>
      <c r="Q647" s="237">
        <v>0</v>
      </c>
      <c r="R647" s="237">
        <f>Q647*H647</f>
        <v>0</v>
      </c>
      <c r="S647" s="237">
        <v>0</v>
      </c>
      <c r="T647" s="238">
        <f>S647*H647</f>
        <v>0</v>
      </c>
      <c r="U647" s="39"/>
      <c r="V647" s="39"/>
      <c r="W647" s="39"/>
      <c r="X647" s="39"/>
      <c r="Y647" s="39"/>
      <c r="Z647" s="39"/>
      <c r="AA647" s="39"/>
      <c r="AB647" s="39"/>
      <c r="AC647" s="39"/>
      <c r="AD647" s="39"/>
      <c r="AE647" s="39"/>
      <c r="AR647" s="239" t="s">
        <v>351</v>
      </c>
      <c r="AT647" s="239" t="s">
        <v>266</v>
      </c>
      <c r="AU647" s="239" t="s">
        <v>85</v>
      </c>
      <c r="AY647" s="18" t="s">
        <v>264</v>
      </c>
      <c r="BE647" s="240">
        <f>IF(N647="základní",J647,0)</f>
        <v>0</v>
      </c>
      <c r="BF647" s="240">
        <f>IF(N647="snížená",J647,0)</f>
        <v>0</v>
      </c>
      <c r="BG647" s="240">
        <f>IF(N647="zákl. přenesená",J647,0)</f>
        <v>0</v>
      </c>
      <c r="BH647" s="240">
        <f>IF(N647="sníž. přenesená",J647,0)</f>
        <v>0</v>
      </c>
      <c r="BI647" s="240">
        <f>IF(N647="nulová",J647,0)</f>
        <v>0</v>
      </c>
      <c r="BJ647" s="18" t="s">
        <v>85</v>
      </c>
      <c r="BK647" s="240">
        <f>ROUND(I647*H647,2)</f>
        <v>0</v>
      </c>
      <c r="BL647" s="18" t="s">
        <v>351</v>
      </c>
      <c r="BM647" s="239" t="s">
        <v>2687</v>
      </c>
    </row>
    <row r="648" s="2" customFormat="1">
      <c r="A648" s="39"/>
      <c r="B648" s="40"/>
      <c r="C648" s="41"/>
      <c r="D648" s="243" t="s">
        <v>339</v>
      </c>
      <c r="E648" s="41"/>
      <c r="F648" s="295" t="s">
        <v>1058</v>
      </c>
      <c r="G648" s="41"/>
      <c r="H648" s="41"/>
      <c r="I648" s="296"/>
      <c r="J648" s="41"/>
      <c r="K648" s="41"/>
      <c r="L648" s="45"/>
      <c r="M648" s="297"/>
      <c r="N648" s="298"/>
      <c r="O648" s="92"/>
      <c r="P648" s="92"/>
      <c r="Q648" s="92"/>
      <c r="R648" s="92"/>
      <c r="S648" s="92"/>
      <c r="T648" s="93"/>
      <c r="U648" s="39"/>
      <c r="V648" s="39"/>
      <c r="W648" s="39"/>
      <c r="X648" s="39"/>
      <c r="Y648" s="39"/>
      <c r="Z648" s="39"/>
      <c r="AA648" s="39"/>
      <c r="AB648" s="39"/>
      <c r="AC648" s="39"/>
      <c r="AD648" s="39"/>
      <c r="AE648" s="39"/>
      <c r="AT648" s="18" t="s">
        <v>339</v>
      </c>
      <c r="AU648" s="18" t="s">
        <v>85</v>
      </c>
    </row>
    <row r="649" s="2" customFormat="1" ht="16.5" customHeight="1">
      <c r="A649" s="39"/>
      <c r="B649" s="40"/>
      <c r="C649" s="228" t="s">
        <v>1169</v>
      </c>
      <c r="D649" s="228" t="s">
        <v>266</v>
      </c>
      <c r="E649" s="229" t="s">
        <v>2688</v>
      </c>
      <c r="F649" s="230" t="s">
        <v>1065</v>
      </c>
      <c r="G649" s="231" t="s">
        <v>1051</v>
      </c>
      <c r="H649" s="232">
        <v>2</v>
      </c>
      <c r="I649" s="233"/>
      <c r="J649" s="234">
        <f>ROUND(I649*H649,2)</f>
        <v>0</v>
      </c>
      <c r="K649" s="230" t="s">
        <v>298</v>
      </c>
      <c r="L649" s="45"/>
      <c r="M649" s="235" t="s">
        <v>1</v>
      </c>
      <c r="N649" s="236" t="s">
        <v>42</v>
      </c>
      <c r="O649" s="92"/>
      <c r="P649" s="237">
        <f>O649*H649</f>
        <v>0</v>
      </c>
      <c r="Q649" s="237">
        <v>0</v>
      </c>
      <c r="R649" s="237">
        <f>Q649*H649</f>
        <v>0</v>
      </c>
      <c r="S649" s="237">
        <v>0</v>
      </c>
      <c r="T649" s="238">
        <f>S649*H649</f>
        <v>0</v>
      </c>
      <c r="U649" s="39"/>
      <c r="V649" s="39"/>
      <c r="W649" s="39"/>
      <c r="X649" s="39"/>
      <c r="Y649" s="39"/>
      <c r="Z649" s="39"/>
      <c r="AA649" s="39"/>
      <c r="AB649" s="39"/>
      <c r="AC649" s="39"/>
      <c r="AD649" s="39"/>
      <c r="AE649" s="39"/>
      <c r="AR649" s="239" t="s">
        <v>351</v>
      </c>
      <c r="AT649" s="239" t="s">
        <v>266</v>
      </c>
      <c r="AU649" s="239" t="s">
        <v>85</v>
      </c>
      <c r="AY649" s="18" t="s">
        <v>264</v>
      </c>
      <c r="BE649" s="240">
        <f>IF(N649="základní",J649,0)</f>
        <v>0</v>
      </c>
      <c r="BF649" s="240">
        <f>IF(N649="snížená",J649,0)</f>
        <v>0</v>
      </c>
      <c r="BG649" s="240">
        <f>IF(N649="zákl. přenesená",J649,0)</f>
        <v>0</v>
      </c>
      <c r="BH649" s="240">
        <f>IF(N649="sníž. přenesená",J649,0)</f>
        <v>0</v>
      </c>
      <c r="BI649" s="240">
        <f>IF(N649="nulová",J649,0)</f>
        <v>0</v>
      </c>
      <c r="BJ649" s="18" t="s">
        <v>85</v>
      </c>
      <c r="BK649" s="240">
        <f>ROUND(I649*H649,2)</f>
        <v>0</v>
      </c>
      <c r="BL649" s="18" t="s">
        <v>351</v>
      </c>
      <c r="BM649" s="239" t="s">
        <v>2689</v>
      </c>
    </row>
    <row r="650" s="2" customFormat="1">
      <c r="A650" s="39"/>
      <c r="B650" s="40"/>
      <c r="C650" s="41"/>
      <c r="D650" s="243" t="s">
        <v>339</v>
      </c>
      <c r="E650" s="41"/>
      <c r="F650" s="295" t="s">
        <v>1058</v>
      </c>
      <c r="G650" s="41"/>
      <c r="H650" s="41"/>
      <c r="I650" s="296"/>
      <c r="J650" s="41"/>
      <c r="K650" s="41"/>
      <c r="L650" s="45"/>
      <c r="M650" s="297"/>
      <c r="N650" s="298"/>
      <c r="O650" s="92"/>
      <c r="P650" s="92"/>
      <c r="Q650" s="92"/>
      <c r="R650" s="92"/>
      <c r="S650" s="92"/>
      <c r="T650" s="93"/>
      <c r="U650" s="39"/>
      <c r="V650" s="39"/>
      <c r="W650" s="39"/>
      <c r="X650" s="39"/>
      <c r="Y650" s="39"/>
      <c r="Z650" s="39"/>
      <c r="AA650" s="39"/>
      <c r="AB650" s="39"/>
      <c r="AC650" s="39"/>
      <c r="AD650" s="39"/>
      <c r="AE650" s="39"/>
      <c r="AT650" s="18" t="s">
        <v>339</v>
      </c>
      <c r="AU650" s="18" t="s">
        <v>85</v>
      </c>
    </row>
    <row r="651" s="2" customFormat="1" ht="16.5" customHeight="1">
      <c r="A651" s="39"/>
      <c r="B651" s="40"/>
      <c r="C651" s="228" t="s">
        <v>1174</v>
      </c>
      <c r="D651" s="228" t="s">
        <v>266</v>
      </c>
      <c r="E651" s="229" t="s">
        <v>2690</v>
      </c>
      <c r="F651" s="230" t="s">
        <v>1065</v>
      </c>
      <c r="G651" s="231" t="s">
        <v>1051</v>
      </c>
      <c r="H651" s="232">
        <v>2</v>
      </c>
      <c r="I651" s="233"/>
      <c r="J651" s="234">
        <f>ROUND(I651*H651,2)</f>
        <v>0</v>
      </c>
      <c r="K651" s="230" t="s">
        <v>298</v>
      </c>
      <c r="L651" s="45"/>
      <c r="M651" s="235" t="s">
        <v>1</v>
      </c>
      <c r="N651" s="236" t="s">
        <v>42</v>
      </c>
      <c r="O651" s="92"/>
      <c r="P651" s="237">
        <f>O651*H651</f>
        <v>0</v>
      </c>
      <c r="Q651" s="237">
        <v>0</v>
      </c>
      <c r="R651" s="237">
        <f>Q651*H651</f>
        <v>0</v>
      </c>
      <c r="S651" s="237">
        <v>0</v>
      </c>
      <c r="T651" s="238">
        <f>S651*H651</f>
        <v>0</v>
      </c>
      <c r="U651" s="39"/>
      <c r="V651" s="39"/>
      <c r="W651" s="39"/>
      <c r="X651" s="39"/>
      <c r="Y651" s="39"/>
      <c r="Z651" s="39"/>
      <c r="AA651" s="39"/>
      <c r="AB651" s="39"/>
      <c r="AC651" s="39"/>
      <c r="AD651" s="39"/>
      <c r="AE651" s="39"/>
      <c r="AR651" s="239" t="s">
        <v>351</v>
      </c>
      <c r="AT651" s="239" t="s">
        <v>266</v>
      </c>
      <c r="AU651" s="239" t="s">
        <v>85</v>
      </c>
      <c r="AY651" s="18" t="s">
        <v>264</v>
      </c>
      <c r="BE651" s="240">
        <f>IF(N651="základní",J651,0)</f>
        <v>0</v>
      </c>
      <c r="BF651" s="240">
        <f>IF(N651="snížená",J651,0)</f>
        <v>0</v>
      </c>
      <c r="BG651" s="240">
        <f>IF(N651="zákl. přenesená",J651,0)</f>
        <v>0</v>
      </c>
      <c r="BH651" s="240">
        <f>IF(N651="sníž. přenesená",J651,0)</f>
        <v>0</v>
      </c>
      <c r="BI651" s="240">
        <f>IF(N651="nulová",J651,0)</f>
        <v>0</v>
      </c>
      <c r="BJ651" s="18" t="s">
        <v>85</v>
      </c>
      <c r="BK651" s="240">
        <f>ROUND(I651*H651,2)</f>
        <v>0</v>
      </c>
      <c r="BL651" s="18" t="s">
        <v>351</v>
      </c>
      <c r="BM651" s="239" t="s">
        <v>2691</v>
      </c>
    </row>
    <row r="652" s="2" customFormat="1">
      <c r="A652" s="39"/>
      <c r="B652" s="40"/>
      <c r="C652" s="41"/>
      <c r="D652" s="243" t="s">
        <v>339</v>
      </c>
      <c r="E652" s="41"/>
      <c r="F652" s="295" t="s">
        <v>1058</v>
      </c>
      <c r="G652" s="41"/>
      <c r="H652" s="41"/>
      <c r="I652" s="296"/>
      <c r="J652" s="41"/>
      <c r="K652" s="41"/>
      <c r="L652" s="45"/>
      <c r="M652" s="297"/>
      <c r="N652" s="298"/>
      <c r="O652" s="92"/>
      <c r="P652" s="92"/>
      <c r="Q652" s="92"/>
      <c r="R652" s="92"/>
      <c r="S652" s="92"/>
      <c r="T652" s="93"/>
      <c r="U652" s="39"/>
      <c r="V652" s="39"/>
      <c r="W652" s="39"/>
      <c r="X652" s="39"/>
      <c r="Y652" s="39"/>
      <c r="Z652" s="39"/>
      <c r="AA652" s="39"/>
      <c r="AB652" s="39"/>
      <c r="AC652" s="39"/>
      <c r="AD652" s="39"/>
      <c r="AE652" s="39"/>
      <c r="AT652" s="18" t="s">
        <v>339</v>
      </c>
      <c r="AU652" s="18" t="s">
        <v>85</v>
      </c>
    </row>
    <row r="653" s="2" customFormat="1" ht="16.5" customHeight="1">
      <c r="A653" s="39"/>
      <c r="B653" s="40"/>
      <c r="C653" s="228" t="s">
        <v>1180</v>
      </c>
      <c r="D653" s="228" t="s">
        <v>266</v>
      </c>
      <c r="E653" s="229" t="s">
        <v>2692</v>
      </c>
      <c r="F653" s="230" t="s">
        <v>1065</v>
      </c>
      <c r="G653" s="231" t="s">
        <v>1051</v>
      </c>
      <c r="H653" s="232">
        <v>2</v>
      </c>
      <c r="I653" s="233"/>
      <c r="J653" s="234">
        <f>ROUND(I653*H653,2)</f>
        <v>0</v>
      </c>
      <c r="K653" s="230" t="s">
        <v>298</v>
      </c>
      <c r="L653" s="45"/>
      <c r="M653" s="235" t="s">
        <v>1</v>
      </c>
      <c r="N653" s="236" t="s">
        <v>42</v>
      </c>
      <c r="O653" s="92"/>
      <c r="P653" s="237">
        <f>O653*H653</f>
        <v>0</v>
      </c>
      <c r="Q653" s="237">
        <v>0</v>
      </c>
      <c r="R653" s="237">
        <f>Q653*H653</f>
        <v>0</v>
      </c>
      <c r="S653" s="237">
        <v>0</v>
      </c>
      <c r="T653" s="238">
        <f>S653*H653</f>
        <v>0</v>
      </c>
      <c r="U653" s="39"/>
      <c r="V653" s="39"/>
      <c r="W653" s="39"/>
      <c r="X653" s="39"/>
      <c r="Y653" s="39"/>
      <c r="Z653" s="39"/>
      <c r="AA653" s="39"/>
      <c r="AB653" s="39"/>
      <c r="AC653" s="39"/>
      <c r="AD653" s="39"/>
      <c r="AE653" s="39"/>
      <c r="AR653" s="239" t="s">
        <v>351</v>
      </c>
      <c r="AT653" s="239" t="s">
        <v>266</v>
      </c>
      <c r="AU653" s="239" t="s">
        <v>85</v>
      </c>
      <c r="AY653" s="18" t="s">
        <v>264</v>
      </c>
      <c r="BE653" s="240">
        <f>IF(N653="základní",J653,0)</f>
        <v>0</v>
      </c>
      <c r="BF653" s="240">
        <f>IF(N653="snížená",J653,0)</f>
        <v>0</v>
      </c>
      <c r="BG653" s="240">
        <f>IF(N653="zákl. přenesená",J653,0)</f>
        <v>0</v>
      </c>
      <c r="BH653" s="240">
        <f>IF(N653="sníž. přenesená",J653,0)</f>
        <v>0</v>
      </c>
      <c r="BI653" s="240">
        <f>IF(N653="nulová",J653,0)</f>
        <v>0</v>
      </c>
      <c r="BJ653" s="18" t="s">
        <v>85</v>
      </c>
      <c r="BK653" s="240">
        <f>ROUND(I653*H653,2)</f>
        <v>0</v>
      </c>
      <c r="BL653" s="18" t="s">
        <v>351</v>
      </c>
      <c r="BM653" s="239" t="s">
        <v>2693</v>
      </c>
    </row>
    <row r="654" s="2" customFormat="1">
      <c r="A654" s="39"/>
      <c r="B654" s="40"/>
      <c r="C654" s="41"/>
      <c r="D654" s="243" t="s">
        <v>339</v>
      </c>
      <c r="E654" s="41"/>
      <c r="F654" s="295" t="s">
        <v>1058</v>
      </c>
      <c r="G654" s="41"/>
      <c r="H654" s="41"/>
      <c r="I654" s="296"/>
      <c r="J654" s="41"/>
      <c r="K654" s="41"/>
      <c r="L654" s="45"/>
      <c r="M654" s="297"/>
      <c r="N654" s="298"/>
      <c r="O654" s="92"/>
      <c r="P654" s="92"/>
      <c r="Q654" s="92"/>
      <c r="R654" s="92"/>
      <c r="S654" s="92"/>
      <c r="T654" s="93"/>
      <c r="U654" s="39"/>
      <c r="V654" s="39"/>
      <c r="W654" s="39"/>
      <c r="X654" s="39"/>
      <c r="Y654" s="39"/>
      <c r="Z654" s="39"/>
      <c r="AA654" s="39"/>
      <c r="AB654" s="39"/>
      <c r="AC654" s="39"/>
      <c r="AD654" s="39"/>
      <c r="AE654" s="39"/>
      <c r="AT654" s="18" t="s">
        <v>339</v>
      </c>
      <c r="AU654" s="18" t="s">
        <v>85</v>
      </c>
    </row>
    <row r="655" s="2" customFormat="1" ht="16.5" customHeight="1">
      <c r="A655" s="39"/>
      <c r="B655" s="40"/>
      <c r="C655" s="228" t="s">
        <v>1185</v>
      </c>
      <c r="D655" s="228" t="s">
        <v>266</v>
      </c>
      <c r="E655" s="229" t="s">
        <v>2694</v>
      </c>
      <c r="F655" s="230" t="s">
        <v>2695</v>
      </c>
      <c r="G655" s="231" t="s">
        <v>1051</v>
      </c>
      <c r="H655" s="232">
        <v>6</v>
      </c>
      <c r="I655" s="233"/>
      <c r="J655" s="234">
        <f>ROUND(I655*H655,2)</f>
        <v>0</v>
      </c>
      <c r="K655" s="230" t="s">
        <v>298</v>
      </c>
      <c r="L655" s="45"/>
      <c r="M655" s="235" t="s">
        <v>1</v>
      </c>
      <c r="N655" s="236" t="s">
        <v>42</v>
      </c>
      <c r="O655" s="92"/>
      <c r="P655" s="237">
        <f>O655*H655</f>
        <v>0</v>
      </c>
      <c r="Q655" s="237">
        <v>0</v>
      </c>
      <c r="R655" s="237">
        <f>Q655*H655</f>
        <v>0</v>
      </c>
      <c r="S655" s="237">
        <v>0</v>
      </c>
      <c r="T655" s="238">
        <f>S655*H655</f>
        <v>0</v>
      </c>
      <c r="U655" s="39"/>
      <c r="V655" s="39"/>
      <c r="W655" s="39"/>
      <c r="X655" s="39"/>
      <c r="Y655" s="39"/>
      <c r="Z655" s="39"/>
      <c r="AA655" s="39"/>
      <c r="AB655" s="39"/>
      <c r="AC655" s="39"/>
      <c r="AD655" s="39"/>
      <c r="AE655" s="39"/>
      <c r="AR655" s="239" t="s">
        <v>351</v>
      </c>
      <c r="AT655" s="239" t="s">
        <v>266</v>
      </c>
      <c r="AU655" s="239" t="s">
        <v>85</v>
      </c>
      <c r="AY655" s="18" t="s">
        <v>264</v>
      </c>
      <c r="BE655" s="240">
        <f>IF(N655="základní",J655,0)</f>
        <v>0</v>
      </c>
      <c r="BF655" s="240">
        <f>IF(N655="snížená",J655,0)</f>
        <v>0</v>
      </c>
      <c r="BG655" s="240">
        <f>IF(N655="zákl. přenesená",J655,0)</f>
        <v>0</v>
      </c>
      <c r="BH655" s="240">
        <f>IF(N655="sníž. přenesená",J655,0)</f>
        <v>0</v>
      </c>
      <c r="BI655" s="240">
        <f>IF(N655="nulová",J655,0)</f>
        <v>0</v>
      </c>
      <c r="BJ655" s="18" t="s">
        <v>85</v>
      </c>
      <c r="BK655" s="240">
        <f>ROUND(I655*H655,2)</f>
        <v>0</v>
      </c>
      <c r="BL655" s="18" t="s">
        <v>351</v>
      </c>
      <c r="BM655" s="239" t="s">
        <v>2696</v>
      </c>
    </row>
    <row r="656" s="2" customFormat="1">
      <c r="A656" s="39"/>
      <c r="B656" s="40"/>
      <c r="C656" s="41"/>
      <c r="D656" s="243" t="s">
        <v>339</v>
      </c>
      <c r="E656" s="41"/>
      <c r="F656" s="295" t="s">
        <v>1058</v>
      </c>
      <c r="G656" s="41"/>
      <c r="H656" s="41"/>
      <c r="I656" s="296"/>
      <c r="J656" s="41"/>
      <c r="K656" s="41"/>
      <c r="L656" s="45"/>
      <c r="M656" s="297"/>
      <c r="N656" s="298"/>
      <c r="O656" s="92"/>
      <c r="P656" s="92"/>
      <c r="Q656" s="92"/>
      <c r="R656" s="92"/>
      <c r="S656" s="92"/>
      <c r="T656" s="93"/>
      <c r="U656" s="39"/>
      <c r="V656" s="39"/>
      <c r="W656" s="39"/>
      <c r="X656" s="39"/>
      <c r="Y656" s="39"/>
      <c r="Z656" s="39"/>
      <c r="AA656" s="39"/>
      <c r="AB656" s="39"/>
      <c r="AC656" s="39"/>
      <c r="AD656" s="39"/>
      <c r="AE656" s="39"/>
      <c r="AT656" s="18" t="s">
        <v>339</v>
      </c>
      <c r="AU656" s="18" t="s">
        <v>85</v>
      </c>
    </row>
    <row r="657" s="2" customFormat="1" ht="16.5" customHeight="1">
      <c r="A657" s="39"/>
      <c r="B657" s="40"/>
      <c r="C657" s="228" t="s">
        <v>1190</v>
      </c>
      <c r="D657" s="228" t="s">
        <v>266</v>
      </c>
      <c r="E657" s="229" t="s">
        <v>2697</v>
      </c>
      <c r="F657" s="230" t="s">
        <v>2698</v>
      </c>
      <c r="G657" s="231" t="s">
        <v>1051</v>
      </c>
      <c r="H657" s="232">
        <v>2</v>
      </c>
      <c r="I657" s="233"/>
      <c r="J657" s="234">
        <f>ROUND(I657*H657,2)</f>
        <v>0</v>
      </c>
      <c r="K657" s="230" t="s">
        <v>298</v>
      </c>
      <c r="L657" s="45"/>
      <c r="M657" s="235" t="s">
        <v>1</v>
      </c>
      <c r="N657" s="236" t="s">
        <v>42</v>
      </c>
      <c r="O657" s="92"/>
      <c r="P657" s="237">
        <f>O657*H657</f>
        <v>0</v>
      </c>
      <c r="Q657" s="237">
        <v>0</v>
      </c>
      <c r="R657" s="237">
        <f>Q657*H657</f>
        <v>0</v>
      </c>
      <c r="S657" s="237">
        <v>0</v>
      </c>
      <c r="T657" s="238">
        <f>S657*H657</f>
        <v>0</v>
      </c>
      <c r="U657" s="39"/>
      <c r="V657" s="39"/>
      <c r="W657" s="39"/>
      <c r="X657" s="39"/>
      <c r="Y657" s="39"/>
      <c r="Z657" s="39"/>
      <c r="AA657" s="39"/>
      <c r="AB657" s="39"/>
      <c r="AC657" s="39"/>
      <c r="AD657" s="39"/>
      <c r="AE657" s="39"/>
      <c r="AR657" s="239" t="s">
        <v>351</v>
      </c>
      <c r="AT657" s="239" t="s">
        <v>266</v>
      </c>
      <c r="AU657" s="239" t="s">
        <v>85</v>
      </c>
      <c r="AY657" s="18" t="s">
        <v>264</v>
      </c>
      <c r="BE657" s="240">
        <f>IF(N657="základní",J657,0)</f>
        <v>0</v>
      </c>
      <c r="BF657" s="240">
        <f>IF(N657="snížená",J657,0)</f>
        <v>0</v>
      </c>
      <c r="BG657" s="240">
        <f>IF(N657="zákl. přenesená",J657,0)</f>
        <v>0</v>
      </c>
      <c r="BH657" s="240">
        <f>IF(N657="sníž. přenesená",J657,0)</f>
        <v>0</v>
      </c>
      <c r="BI657" s="240">
        <f>IF(N657="nulová",J657,0)</f>
        <v>0</v>
      </c>
      <c r="BJ657" s="18" t="s">
        <v>85</v>
      </c>
      <c r="BK657" s="240">
        <f>ROUND(I657*H657,2)</f>
        <v>0</v>
      </c>
      <c r="BL657" s="18" t="s">
        <v>351</v>
      </c>
      <c r="BM657" s="239" t="s">
        <v>2699</v>
      </c>
    </row>
    <row r="658" s="2" customFormat="1">
      <c r="A658" s="39"/>
      <c r="B658" s="40"/>
      <c r="C658" s="41"/>
      <c r="D658" s="243" t="s">
        <v>339</v>
      </c>
      <c r="E658" s="41"/>
      <c r="F658" s="295" t="s">
        <v>1058</v>
      </c>
      <c r="G658" s="41"/>
      <c r="H658" s="41"/>
      <c r="I658" s="296"/>
      <c r="J658" s="41"/>
      <c r="K658" s="41"/>
      <c r="L658" s="45"/>
      <c r="M658" s="297"/>
      <c r="N658" s="298"/>
      <c r="O658" s="92"/>
      <c r="P658" s="92"/>
      <c r="Q658" s="92"/>
      <c r="R658" s="92"/>
      <c r="S658" s="92"/>
      <c r="T658" s="93"/>
      <c r="U658" s="39"/>
      <c r="V658" s="39"/>
      <c r="W658" s="39"/>
      <c r="X658" s="39"/>
      <c r="Y658" s="39"/>
      <c r="Z658" s="39"/>
      <c r="AA658" s="39"/>
      <c r="AB658" s="39"/>
      <c r="AC658" s="39"/>
      <c r="AD658" s="39"/>
      <c r="AE658" s="39"/>
      <c r="AT658" s="18" t="s">
        <v>339</v>
      </c>
      <c r="AU658" s="18" t="s">
        <v>85</v>
      </c>
    </row>
    <row r="659" s="2" customFormat="1" ht="16.5" customHeight="1">
      <c r="A659" s="39"/>
      <c r="B659" s="40"/>
      <c r="C659" s="228" t="s">
        <v>1195</v>
      </c>
      <c r="D659" s="228" t="s">
        <v>266</v>
      </c>
      <c r="E659" s="229" t="s">
        <v>2700</v>
      </c>
      <c r="F659" s="230" t="s">
        <v>2701</v>
      </c>
      <c r="G659" s="231" t="s">
        <v>1051</v>
      </c>
      <c r="H659" s="232">
        <v>1</v>
      </c>
      <c r="I659" s="233"/>
      <c r="J659" s="234">
        <f>ROUND(I659*H659,2)</f>
        <v>0</v>
      </c>
      <c r="K659" s="230" t="s">
        <v>298</v>
      </c>
      <c r="L659" s="45"/>
      <c r="M659" s="235" t="s">
        <v>1</v>
      </c>
      <c r="N659" s="236" t="s">
        <v>42</v>
      </c>
      <c r="O659" s="92"/>
      <c r="P659" s="237">
        <f>O659*H659</f>
        <v>0</v>
      </c>
      <c r="Q659" s="237">
        <v>0</v>
      </c>
      <c r="R659" s="237">
        <f>Q659*H659</f>
        <v>0</v>
      </c>
      <c r="S659" s="237">
        <v>0</v>
      </c>
      <c r="T659" s="238">
        <f>S659*H659</f>
        <v>0</v>
      </c>
      <c r="U659" s="39"/>
      <c r="V659" s="39"/>
      <c r="W659" s="39"/>
      <c r="X659" s="39"/>
      <c r="Y659" s="39"/>
      <c r="Z659" s="39"/>
      <c r="AA659" s="39"/>
      <c r="AB659" s="39"/>
      <c r="AC659" s="39"/>
      <c r="AD659" s="39"/>
      <c r="AE659" s="39"/>
      <c r="AR659" s="239" t="s">
        <v>351</v>
      </c>
      <c r="AT659" s="239" t="s">
        <v>266</v>
      </c>
      <c r="AU659" s="239" t="s">
        <v>85</v>
      </c>
      <c r="AY659" s="18" t="s">
        <v>264</v>
      </c>
      <c r="BE659" s="240">
        <f>IF(N659="základní",J659,0)</f>
        <v>0</v>
      </c>
      <c r="BF659" s="240">
        <f>IF(N659="snížená",J659,0)</f>
        <v>0</v>
      </c>
      <c r="BG659" s="240">
        <f>IF(N659="zákl. přenesená",J659,0)</f>
        <v>0</v>
      </c>
      <c r="BH659" s="240">
        <f>IF(N659="sníž. přenesená",J659,0)</f>
        <v>0</v>
      </c>
      <c r="BI659" s="240">
        <f>IF(N659="nulová",J659,0)</f>
        <v>0</v>
      </c>
      <c r="BJ659" s="18" t="s">
        <v>85</v>
      </c>
      <c r="BK659" s="240">
        <f>ROUND(I659*H659,2)</f>
        <v>0</v>
      </c>
      <c r="BL659" s="18" t="s">
        <v>351</v>
      </c>
      <c r="BM659" s="239" t="s">
        <v>2702</v>
      </c>
    </row>
    <row r="660" s="2" customFormat="1">
      <c r="A660" s="39"/>
      <c r="B660" s="40"/>
      <c r="C660" s="41"/>
      <c r="D660" s="243" t="s">
        <v>339</v>
      </c>
      <c r="E660" s="41"/>
      <c r="F660" s="295" t="s">
        <v>1058</v>
      </c>
      <c r="G660" s="41"/>
      <c r="H660" s="41"/>
      <c r="I660" s="296"/>
      <c r="J660" s="41"/>
      <c r="K660" s="41"/>
      <c r="L660" s="45"/>
      <c r="M660" s="297"/>
      <c r="N660" s="298"/>
      <c r="O660" s="92"/>
      <c r="P660" s="92"/>
      <c r="Q660" s="92"/>
      <c r="R660" s="92"/>
      <c r="S660" s="92"/>
      <c r="T660" s="93"/>
      <c r="U660" s="39"/>
      <c r="V660" s="39"/>
      <c r="W660" s="39"/>
      <c r="X660" s="39"/>
      <c r="Y660" s="39"/>
      <c r="Z660" s="39"/>
      <c r="AA660" s="39"/>
      <c r="AB660" s="39"/>
      <c r="AC660" s="39"/>
      <c r="AD660" s="39"/>
      <c r="AE660" s="39"/>
      <c r="AT660" s="18" t="s">
        <v>339</v>
      </c>
      <c r="AU660" s="18" t="s">
        <v>85</v>
      </c>
    </row>
    <row r="661" s="2" customFormat="1" ht="16.5" customHeight="1">
      <c r="A661" s="39"/>
      <c r="B661" s="40"/>
      <c r="C661" s="228" t="s">
        <v>1200</v>
      </c>
      <c r="D661" s="228" t="s">
        <v>266</v>
      </c>
      <c r="E661" s="229" t="s">
        <v>2703</v>
      </c>
      <c r="F661" s="230" t="s">
        <v>2704</v>
      </c>
      <c r="G661" s="231" t="s">
        <v>1051</v>
      </c>
      <c r="H661" s="232">
        <v>2</v>
      </c>
      <c r="I661" s="233"/>
      <c r="J661" s="234">
        <f>ROUND(I661*H661,2)</f>
        <v>0</v>
      </c>
      <c r="K661" s="230" t="s">
        <v>298</v>
      </c>
      <c r="L661" s="45"/>
      <c r="M661" s="235" t="s">
        <v>1</v>
      </c>
      <c r="N661" s="236" t="s">
        <v>42</v>
      </c>
      <c r="O661" s="92"/>
      <c r="P661" s="237">
        <f>O661*H661</f>
        <v>0</v>
      </c>
      <c r="Q661" s="237">
        <v>0</v>
      </c>
      <c r="R661" s="237">
        <f>Q661*H661</f>
        <v>0</v>
      </c>
      <c r="S661" s="237">
        <v>0</v>
      </c>
      <c r="T661" s="238">
        <f>S661*H661</f>
        <v>0</v>
      </c>
      <c r="U661" s="39"/>
      <c r="V661" s="39"/>
      <c r="W661" s="39"/>
      <c r="X661" s="39"/>
      <c r="Y661" s="39"/>
      <c r="Z661" s="39"/>
      <c r="AA661" s="39"/>
      <c r="AB661" s="39"/>
      <c r="AC661" s="39"/>
      <c r="AD661" s="39"/>
      <c r="AE661" s="39"/>
      <c r="AR661" s="239" t="s">
        <v>351</v>
      </c>
      <c r="AT661" s="239" t="s">
        <v>266</v>
      </c>
      <c r="AU661" s="239" t="s">
        <v>85</v>
      </c>
      <c r="AY661" s="18" t="s">
        <v>264</v>
      </c>
      <c r="BE661" s="240">
        <f>IF(N661="základní",J661,0)</f>
        <v>0</v>
      </c>
      <c r="BF661" s="240">
        <f>IF(N661="snížená",J661,0)</f>
        <v>0</v>
      </c>
      <c r="BG661" s="240">
        <f>IF(N661="zákl. přenesená",J661,0)</f>
        <v>0</v>
      </c>
      <c r="BH661" s="240">
        <f>IF(N661="sníž. přenesená",J661,0)</f>
        <v>0</v>
      </c>
      <c r="BI661" s="240">
        <f>IF(N661="nulová",J661,0)</f>
        <v>0</v>
      </c>
      <c r="BJ661" s="18" t="s">
        <v>85</v>
      </c>
      <c r="BK661" s="240">
        <f>ROUND(I661*H661,2)</f>
        <v>0</v>
      </c>
      <c r="BL661" s="18" t="s">
        <v>351</v>
      </c>
      <c r="BM661" s="239" t="s">
        <v>2705</v>
      </c>
    </row>
    <row r="662" s="2" customFormat="1">
      <c r="A662" s="39"/>
      <c r="B662" s="40"/>
      <c r="C662" s="41"/>
      <c r="D662" s="243" t="s">
        <v>339</v>
      </c>
      <c r="E662" s="41"/>
      <c r="F662" s="295" t="s">
        <v>1058</v>
      </c>
      <c r="G662" s="41"/>
      <c r="H662" s="41"/>
      <c r="I662" s="296"/>
      <c r="J662" s="41"/>
      <c r="K662" s="41"/>
      <c r="L662" s="45"/>
      <c r="M662" s="297"/>
      <c r="N662" s="298"/>
      <c r="O662" s="92"/>
      <c r="P662" s="92"/>
      <c r="Q662" s="92"/>
      <c r="R662" s="92"/>
      <c r="S662" s="92"/>
      <c r="T662" s="93"/>
      <c r="U662" s="39"/>
      <c r="V662" s="39"/>
      <c r="W662" s="39"/>
      <c r="X662" s="39"/>
      <c r="Y662" s="39"/>
      <c r="Z662" s="39"/>
      <c r="AA662" s="39"/>
      <c r="AB662" s="39"/>
      <c r="AC662" s="39"/>
      <c r="AD662" s="39"/>
      <c r="AE662" s="39"/>
      <c r="AT662" s="18" t="s">
        <v>339</v>
      </c>
      <c r="AU662" s="18" t="s">
        <v>85</v>
      </c>
    </row>
    <row r="663" s="2" customFormat="1" ht="16.5" customHeight="1">
      <c r="A663" s="39"/>
      <c r="B663" s="40"/>
      <c r="C663" s="228" t="s">
        <v>1206</v>
      </c>
      <c r="D663" s="228" t="s">
        <v>266</v>
      </c>
      <c r="E663" s="229" t="s">
        <v>2706</v>
      </c>
      <c r="F663" s="230" t="s">
        <v>1084</v>
      </c>
      <c r="G663" s="231" t="s">
        <v>1035</v>
      </c>
      <c r="H663" s="232">
        <v>20.699999999999999</v>
      </c>
      <c r="I663" s="233"/>
      <c r="J663" s="234">
        <f>ROUND(I663*H663,2)</f>
        <v>0</v>
      </c>
      <c r="K663" s="230" t="s">
        <v>298</v>
      </c>
      <c r="L663" s="45"/>
      <c r="M663" s="235" t="s">
        <v>1</v>
      </c>
      <c r="N663" s="236" t="s">
        <v>42</v>
      </c>
      <c r="O663" s="92"/>
      <c r="P663" s="237">
        <f>O663*H663</f>
        <v>0</v>
      </c>
      <c r="Q663" s="237">
        <v>0</v>
      </c>
      <c r="R663" s="237">
        <f>Q663*H663</f>
        <v>0</v>
      </c>
      <c r="S663" s="237">
        <v>0</v>
      </c>
      <c r="T663" s="238">
        <f>S663*H663</f>
        <v>0</v>
      </c>
      <c r="U663" s="39"/>
      <c r="V663" s="39"/>
      <c r="W663" s="39"/>
      <c r="X663" s="39"/>
      <c r="Y663" s="39"/>
      <c r="Z663" s="39"/>
      <c r="AA663" s="39"/>
      <c r="AB663" s="39"/>
      <c r="AC663" s="39"/>
      <c r="AD663" s="39"/>
      <c r="AE663" s="39"/>
      <c r="AR663" s="239" t="s">
        <v>351</v>
      </c>
      <c r="AT663" s="239" t="s">
        <v>266</v>
      </c>
      <c r="AU663" s="239" t="s">
        <v>85</v>
      </c>
      <c r="AY663" s="18" t="s">
        <v>264</v>
      </c>
      <c r="BE663" s="240">
        <f>IF(N663="základní",J663,0)</f>
        <v>0</v>
      </c>
      <c r="BF663" s="240">
        <f>IF(N663="snížená",J663,0)</f>
        <v>0</v>
      </c>
      <c r="BG663" s="240">
        <f>IF(N663="zákl. přenesená",J663,0)</f>
        <v>0</v>
      </c>
      <c r="BH663" s="240">
        <f>IF(N663="sníž. přenesená",J663,0)</f>
        <v>0</v>
      </c>
      <c r="BI663" s="240">
        <f>IF(N663="nulová",J663,0)</f>
        <v>0</v>
      </c>
      <c r="BJ663" s="18" t="s">
        <v>85</v>
      </c>
      <c r="BK663" s="240">
        <f>ROUND(I663*H663,2)</f>
        <v>0</v>
      </c>
      <c r="BL663" s="18" t="s">
        <v>351</v>
      </c>
      <c r="BM663" s="239" t="s">
        <v>2707</v>
      </c>
    </row>
    <row r="664" s="2" customFormat="1">
      <c r="A664" s="39"/>
      <c r="B664" s="40"/>
      <c r="C664" s="41"/>
      <c r="D664" s="243" t="s">
        <v>339</v>
      </c>
      <c r="E664" s="41"/>
      <c r="F664" s="295" t="s">
        <v>1086</v>
      </c>
      <c r="G664" s="41"/>
      <c r="H664" s="41"/>
      <c r="I664" s="296"/>
      <c r="J664" s="41"/>
      <c r="K664" s="41"/>
      <c r="L664" s="45"/>
      <c r="M664" s="297"/>
      <c r="N664" s="298"/>
      <c r="O664" s="92"/>
      <c r="P664" s="92"/>
      <c r="Q664" s="92"/>
      <c r="R664" s="92"/>
      <c r="S664" s="92"/>
      <c r="T664" s="93"/>
      <c r="U664" s="39"/>
      <c r="V664" s="39"/>
      <c r="W664" s="39"/>
      <c r="X664" s="39"/>
      <c r="Y664" s="39"/>
      <c r="Z664" s="39"/>
      <c r="AA664" s="39"/>
      <c r="AB664" s="39"/>
      <c r="AC664" s="39"/>
      <c r="AD664" s="39"/>
      <c r="AE664" s="39"/>
      <c r="AT664" s="18" t="s">
        <v>339</v>
      </c>
      <c r="AU664" s="18" t="s">
        <v>85</v>
      </c>
    </row>
    <row r="665" s="2" customFormat="1" ht="16.5" customHeight="1">
      <c r="A665" s="39"/>
      <c r="B665" s="40"/>
      <c r="C665" s="228" t="s">
        <v>1210</v>
      </c>
      <c r="D665" s="228" t="s">
        <v>266</v>
      </c>
      <c r="E665" s="229" t="s">
        <v>1088</v>
      </c>
      <c r="F665" s="230" t="s">
        <v>1089</v>
      </c>
      <c r="G665" s="231" t="s">
        <v>453</v>
      </c>
      <c r="H665" s="232">
        <v>104.3</v>
      </c>
      <c r="I665" s="233"/>
      <c r="J665" s="234">
        <f>ROUND(I665*H665,2)</f>
        <v>0</v>
      </c>
      <c r="K665" s="230" t="s">
        <v>270</v>
      </c>
      <c r="L665" s="45"/>
      <c r="M665" s="235" t="s">
        <v>1</v>
      </c>
      <c r="N665" s="236" t="s">
        <v>42</v>
      </c>
      <c r="O665" s="92"/>
      <c r="P665" s="237">
        <f>O665*H665</f>
        <v>0</v>
      </c>
      <c r="Q665" s="237">
        <v>0.00027999999999999998</v>
      </c>
      <c r="R665" s="237">
        <f>Q665*H665</f>
        <v>0.029203999999999997</v>
      </c>
      <c r="S665" s="237">
        <v>0</v>
      </c>
      <c r="T665" s="238">
        <f>S665*H665</f>
        <v>0</v>
      </c>
      <c r="U665" s="39"/>
      <c r="V665" s="39"/>
      <c r="W665" s="39"/>
      <c r="X665" s="39"/>
      <c r="Y665" s="39"/>
      <c r="Z665" s="39"/>
      <c r="AA665" s="39"/>
      <c r="AB665" s="39"/>
      <c r="AC665" s="39"/>
      <c r="AD665" s="39"/>
      <c r="AE665" s="39"/>
      <c r="AR665" s="239" t="s">
        <v>351</v>
      </c>
      <c r="AT665" s="239" t="s">
        <v>266</v>
      </c>
      <c r="AU665" s="239" t="s">
        <v>85</v>
      </c>
      <c r="AY665" s="18" t="s">
        <v>264</v>
      </c>
      <c r="BE665" s="240">
        <f>IF(N665="základní",J665,0)</f>
        <v>0</v>
      </c>
      <c r="BF665" s="240">
        <f>IF(N665="snížená",J665,0)</f>
        <v>0</v>
      </c>
      <c r="BG665" s="240">
        <f>IF(N665="zákl. přenesená",J665,0)</f>
        <v>0</v>
      </c>
      <c r="BH665" s="240">
        <f>IF(N665="sníž. přenesená",J665,0)</f>
        <v>0</v>
      </c>
      <c r="BI665" s="240">
        <f>IF(N665="nulová",J665,0)</f>
        <v>0</v>
      </c>
      <c r="BJ665" s="18" t="s">
        <v>85</v>
      </c>
      <c r="BK665" s="240">
        <f>ROUND(I665*H665,2)</f>
        <v>0</v>
      </c>
      <c r="BL665" s="18" t="s">
        <v>351</v>
      </c>
      <c r="BM665" s="239" t="s">
        <v>1090</v>
      </c>
    </row>
    <row r="666" s="2" customFormat="1">
      <c r="A666" s="39"/>
      <c r="B666" s="40"/>
      <c r="C666" s="41"/>
      <c r="D666" s="243" t="s">
        <v>339</v>
      </c>
      <c r="E666" s="41"/>
      <c r="F666" s="295" t="s">
        <v>1091</v>
      </c>
      <c r="G666" s="41"/>
      <c r="H666" s="41"/>
      <c r="I666" s="296"/>
      <c r="J666" s="41"/>
      <c r="K666" s="41"/>
      <c r="L666" s="45"/>
      <c r="M666" s="297"/>
      <c r="N666" s="298"/>
      <c r="O666" s="92"/>
      <c r="P666" s="92"/>
      <c r="Q666" s="92"/>
      <c r="R666" s="92"/>
      <c r="S666" s="92"/>
      <c r="T666" s="93"/>
      <c r="U666" s="39"/>
      <c r="V666" s="39"/>
      <c r="W666" s="39"/>
      <c r="X666" s="39"/>
      <c r="Y666" s="39"/>
      <c r="Z666" s="39"/>
      <c r="AA666" s="39"/>
      <c r="AB666" s="39"/>
      <c r="AC666" s="39"/>
      <c r="AD666" s="39"/>
      <c r="AE666" s="39"/>
      <c r="AT666" s="18" t="s">
        <v>339</v>
      </c>
      <c r="AU666" s="18" t="s">
        <v>85</v>
      </c>
    </row>
    <row r="667" s="2" customFormat="1" ht="21.75" customHeight="1">
      <c r="A667" s="39"/>
      <c r="B667" s="40"/>
      <c r="C667" s="228" t="s">
        <v>1214</v>
      </c>
      <c r="D667" s="228" t="s">
        <v>266</v>
      </c>
      <c r="E667" s="229" t="s">
        <v>2708</v>
      </c>
      <c r="F667" s="230" t="s">
        <v>2709</v>
      </c>
      <c r="G667" s="231" t="s">
        <v>983</v>
      </c>
      <c r="H667" s="299"/>
      <c r="I667" s="233"/>
      <c r="J667" s="234">
        <f>ROUND(I667*H667,2)</f>
        <v>0</v>
      </c>
      <c r="K667" s="230" t="s">
        <v>270</v>
      </c>
      <c r="L667" s="45"/>
      <c r="M667" s="235" t="s">
        <v>1</v>
      </c>
      <c r="N667" s="236" t="s">
        <v>42</v>
      </c>
      <c r="O667" s="92"/>
      <c r="P667" s="237">
        <f>O667*H667</f>
        <v>0</v>
      </c>
      <c r="Q667" s="237">
        <v>0</v>
      </c>
      <c r="R667" s="237">
        <f>Q667*H667</f>
        <v>0</v>
      </c>
      <c r="S667" s="237">
        <v>0</v>
      </c>
      <c r="T667" s="238">
        <f>S667*H667</f>
        <v>0</v>
      </c>
      <c r="U667" s="39"/>
      <c r="V667" s="39"/>
      <c r="W667" s="39"/>
      <c r="X667" s="39"/>
      <c r="Y667" s="39"/>
      <c r="Z667" s="39"/>
      <c r="AA667" s="39"/>
      <c r="AB667" s="39"/>
      <c r="AC667" s="39"/>
      <c r="AD667" s="39"/>
      <c r="AE667" s="39"/>
      <c r="AR667" s="239" t="s">
        <v>351</v>
      </c>
      <c r="AT667" s="239" t="s">
        <v>266</v>
      </c>
      <c r="AU667" s="239" t="s">
        <v>85</v>
      </c>
      <c r="AY667" s="18" t="s">
        <v>264</v>
      </c>
      <c r="BE667" s="240">
        <f>IF(N667="základní",J667,0)</f>
        <v>0</v>
      </c>
      <c r="BF667" s="240">
        <f>IF(N667="snížená",J667,0)</f>
        <v>0</v>
      </c>
      <c r="BG667" s="240">
        <f>IF(N667="zákl. přenesená",J667,0)</f>
        <v>0</v>
      </c>
      <c r="BH667" s="240">
        <f>IF(N667="sníž. přenesená",J667,0)</f>
        <v>0</v>
      </c>
      <c r="BI667" s="240">
        <f>IF(N667="nulová",J667,0)</f>
        <v>0</v>
      </c>
      <c r="BJ667" s="18" t="s">
        <v>85</v>
      </c>
      <c r="BK667" s="240">
        <f>ROUND(I667*H667,2)</f>
        <v>0</v>
      </c>
      <c r="BL667" s="18" t="s">
        <v>351</v>
      </c>
      <c r="BM667" s="239" t="s">
        <v>2710</v>
      </c>
    </row>
    <row r="668" s="12" customFormat="1" ht="22.8" customHeight="1">
      <c r="A668" s="12"/>
      <c r="B668" s="212"/>
      <c r="C668" s="213"/>
      <c r="D668" s="214" t="s">
        <v>75</v>
      </c>
      <c r="E668" s="226" t="s">
        <v>1096</v>
      </c>
      <c r="F668" s="226" t="s">
        <v>1097</v>
      </c>
      <c r="G668" s="213"/>
      <c r="H668" s="213"/>
      <c r="I668" s="216"/>
      <c r="J668" s="227">
        <f>BK668</f>
        <v>0</v>
      </c>
      <c r="K668" s="213"/>
      <c r="L668" s="218"/>
      <c r="M668" s="219"/>
      <c r="N668" s="220"/>
      <c r="O668" s="220"/>
      <c r="P668" s="221">
        <f>SUM(P669:P695)</f>
        <v>0</v>
      </c>
      <c r="Q668" s="220"/>
      <c r="R668" s="221">
        <f>SUM(R669:R695)</f>
        <v>0</v>
      </c>
      <c r="S668" s="220"/>
      <c r="T668" s="222">
        <f>SUM(T669:T695)</f>
        <v>0</v>
      </c>
      <c r="U668" s="12"/>
      <c r="V668" s="12"/>
      <c r="W668" s="12"/>
      <c r="X668" s="12"/>
      <c r="Y668" s="12"/>
      <c r="Z668" s="12"/>
      <c r="AA668" s="12"/>
      <c r="AB668" s="12"/>
      <c r="AC668" s="12"/>
      <c r="AD668" s="12"/>
      <c r="AE668" s="12"/>
      <c r="AR668" s="223" t="s">
        <v>85</v>
      </c>
      <c r="AT668" s="224" t="s">
        <v>75</v>
      </c>
      <c r="AU668" s="224" t="s">
        <v>83</v>
      </c>
      <c r="AY668" s="223" t="s">
        <v>264</v>
      </c>
      <c r="BK668" s="225">
        <f>SUM(BK669:BK695)</f>
        <v>0</v>
      </c>
    </row>
    <row r="669" s="2" customFormat="1" ht="16.5" customHeight="1">
      <c r="A669" s="39"/>
      <c r="B669" s="40"/>
      <c r="C669" s="228" t="s">
        <v>1218</v>
      </c>
      <c r="D669" s="228" t="s">
        <v>266</v>
      </c>
      <c r="E669" s="229" t="s">
        <v>2711</v>
      </c>
      <c r="F669" s="230" t="s">
        <v>2712</v>
      </c>
      <c r="G669" s="231" t="s">
        <v>1051</v>
      </c>
      <c r="H669" s="232">
        <v>6</v>
      </c>
      <c r="I669" s="233"/>
      <c r="J669" s="234">
        <f>ROUND(I669*H669,2)</f>
        <v>0</v>
      </c>
      <c r="K669" s="230" t="s">
        <v>298</v>
      </c>
      <c r="L669" s="45"/>
      <c r="M669" s="235" t="s">
        <v>1</v>
      </c>
      <c r="N669" s="236" t="s">
        <v>42</v>
      </c>
      <c r="O669" s="92"/>
      <c r="P669" s="237">
        <f>O669*H669</f>
        <v>0</v>
      </c>
      <c r="Q669" s="237">
        <v>0</v>
      </c>
      <c r="R669" s="237">
        <f>Q669*H669</f>
        <v>0</v>
      </c>
      <c r="S669" s="237">
        <v>0</v>
      </c>
      <c r="T669" s="238">
        <f>S669*H669</f>
        <v>0</v>
      </c>
      <c r="U669" s="39"/>
      <c r="V669" s="39"/>
      <c r="W669" s="39"/>
      <c r="X669" s="39"/>
      <c r="Y669" s="39"/>
      <c r="Z669" s="39"/>
      <c r="AA669" s="39"/>
      <c r="AB669" s="39"/>
      <c r="AC669" s="39"/>
      <c r="AD669" s="39"/>
      <c r="AE669" s="39"/>
      <c r="AR669" s="239" t="s">
        <v>351</v>
      </c>
      <c r="AT669" s="239" t="s">
        <v>266</v>
      </c>
      <c r="AU669" s="239" t="s">
        <v>85</v>
      </c>
      <c r="AY669" s="18" t="s">
        <v>264</v>
      </c>
      <c r="BE669" s="240">
        <f>IF(N669="základní",J669,0)</f>
        <v>0</v>
      </c>
      <c r="BF669" s="240">
        <f>IF(N669="snížená",J669,0)</f>
        <v>0</v>
      </c>
      <c r="BG669" s="240">
        <f>IF(N669="zákl. přenesená",J669,0)</f>
        <v>0</v>
      </c>
      <c r="BH669" s="240">
        <f>IF(N669="sníž. přenesená",J669,0)</f>
        <v>0</v>
      </c>
      <c r="BI669" s="240">
        <f>IF(N669="nulová",J669,0)</f>
        <v>0</v>
      </c>
      <c r="BJ669" s="18" t="s">
        <v>85</v>
      </c>
      <c r="BK669" s="240">
        <f>ROUND(I669*H669,2)</f>
        <v>0</v>
      </c>
      <c r="BL669" s="18" t="s">
        <v>351</v>
      </c>
      <c r="BM669" s="239" t="s">
        <v>2713</v>
      </c>
    </row>
    <row r="670" s="2" customFormat="1">
      <c r="A670" s="39"/>
      <c r="B670" s="40"/>
      <c r="C670" s="41"/>
      <c r="D670" s="243" t="s">
        <v>339</v>
      </c>
      <c r="E670" s="41"/>
      <c r="F670" s="295" t="s">
        <v>1109</v>
      </c>
      <c r="G670" s="41"/>
      <c r="H670" s="41"/>
      <c r="I670" s="296"/>
      <c r="J670" s="41"/>
      <c r="K670" s="41"/>
      <c r="L670" s="45"/>
      <c r="M670" s="297"/>
      <c r="N670" s="298"/>
      <c r="O670" s="92"/>
      <c r="P670" s="92"/>
      <c r="Q670" s="92"/>
      <c r="R670" s="92"/>
      <c r="S670" s="92"/>
      <c r="T670" s="93"/>
      <c r="U670" s="39"/>
      <c r="V670" s="39"/>
      <c r="W670" s="39"/>
      <c r="X670" s="39"/>
      <c r="Y670" s="39"/>
      <c r="Z670" s="39"/>
      <c r="AA670" s="39"/>
      <c r="AB670" s="39"/>
      <c r="AC670" s="39"/>
      <c r="AD670" s="39"/>
      <c r="AE670" s="39"/>
      <c r="AT670" s="18" t="s">
        <v>339</v>
      </c>
      <c r="AU670" s="18" t="s">
        <v>85</v>
      </c>
    </row>
    <row r="671" s="2" customFormat="1" ht="16.5" customHeight="1">
      <c r="A671" s="39"/>
      <c r="B671" s="40"/>
      <c r="C671" s="228" t="s">
        <v>1222</v>
      </c>
      <c r="D671" s="228" t="s">
        <v>266</v>
      </c>
      <c r="E671" s="229" t="s">
        <v>2714</v>
      </c>
      <c r="F671" s="230" t="s">
        <v>1107</v>
      </c>
      <c r="G671" s="231" t="s">
        <v>1051</v>
      </c>
      <c r="H671" s="232">
        <v>3</v>
      </c>
      <c r="I671" s="233"/>
      <c r="J671" s="234">
        <f>ROUND(I671*H671,2)</f>
        <v>0</v>
      </c>
      <c r="K671" s="230" t="s">
        <v>298</v>
      </c>
      <c r="L671" s="45"/>
      <c r="M671" s="235" t="s">
        <v>1</v>
      </c>
      <c r="N671" s="236" t="s">
        <v>42</v>
      </c>
      <c r="O671" s="92"/>
      <c r="P671" s="237">
        <f>O671*H671</f>
        <v>0</v>
      </c>
      <c r="Q671" s="237">
        <v>0</v>
      </c>
      <c r="R671" s="237">
        <f>Q671*H671</f>
        <v>0</v>
      </c>
      <c r="S671" s="237">
        <v>0</v>
      </c>
      <c r="T671" s="238">
        <f>S671*H671</f>
        <v>0</v>
      </c>
      <c r="U671" s="39"/>
      <c r="V671" s="39"/>
      <c r="W671" s="39"/>
      <c r="X671" s="39"/>
      <c r="Y671" s="39"/>
      <c r="Z671" s="39"/>
      <c r="AA671" s="39"/>
      <c r="AB671" s="39"/>
      <c r="AC671" s="39"/>
      <c r="AD671" s="39"/>
      <c r="AE671" s="39"/>
      <c r="AR671" s="239" t="s">
        <v>351</v>
      </c>
      <c r="AT671" s="239" t="s">
        <v>266</v>
      </c>
      <c r="AU671" s="239" t="s">
        <v>85</v>
      </c>
      <c r="AY671" s="18" t="s">
        <v>264</v>
      </c>
      <c r="BE671" s="240">
        <f>IF(N671="základní",J671,0)</f>
        <v>0</v>
      </c>
      <c r="BF671" s="240">
        <f>IF(N671="snížená",J671,0)</f>
        <v>0</v>
      </c>
      <c r="BG671" s="240">
        <f>IF(N671="zákl. přenesená",J671,0)</f>
        <v>0</v>
      </c>
      <c r="BH671" s="240">
        <f>IF(N671="sníž. přenesená",J671,0)</f>
        <v>0</v>
      </c>
      <c r="BI671" s="240">
        <f>IF(N671="nulová",J671,0)</f>
        <v>0</v>
      </c>
      <c r="BJ671" s="18" t="s">
        <v>85</v>
      </c>
      <c r="BK671" s="240">
        <f>ROUND(I671*H671,2)</f>
        <v>0</v>
      </c>
      <c r="BL671" s="18" t="s">
        <v>351</v>
      </c>
      <c r="BM671" s="239" t="s">
        <v>2715</v>
      </c>
    </row>
    <row r="672" s="2" customFormat="1">
      <c r="A672" s="39"/>
      <c r="B672" s="40"/>
      <c r="C672" s="41"/>
      <c r="D672" s="243" t="s">
        <v>339</v>
      </c>
      <c r="E672" s="41"/>
      <c r="F672" s="295" t="s">
        <v>1109</v>
      </c>
      <c r="G672" s="41"/>
      <c r="H672" s="41"/>
      <c r="I672" s="296"/>
      <c r="J672" s="41"/>
      <c r="K672" s="41"/>
      <c r="L672" s="45"/>
      <c r="M672" s="297"/>
      <c r="N672" s="298"/>
      <c r="O672" s="92"/>
      <c r="P672" s="92"/>
      <c r="Q672" s="92"/>
      <c r="R672" s="92"/>
      <c r="S672" s="92"/>
      <c r="T672" s="93"/>
      <c r="U672" s="39"/>
      <c r="V672" s="39"/>
      <c r="W672" s="39"/>
      <c r="X672" s="39"/>
      <c r="Y672" s="39"/>
      <c r="Z672" s="39"/>
      <c r="AA672" s="39"/>
      <c r="AB672" s="39"/>
      <c r="AC672" s="39"/>
      <c r="AD672" s="39"/>
      <c r="AE672" s="39"/>
      <c r="AT672" s="18" t="s">
        <v>339</v>
      </c>
      <c r="AU672" s="18" t="s">
        <v>85</v>
      </c>
    </row>
    <row r="673" s="2" customFormat="1" ht="16.5" customHeight="1">
      <c r="A673" s="39"/>
      <c r="B673" s="40"/>
      <c r="C673" s="228" t="s">
        <v>1227</v>
      </c>
      <c r="D673" s="228" t="s">
        <v>266</v>
      </c>
      <c r="E673" s="229" t="s">
        <v>2716</v>
      </c>
      <c r="F673" s="230" t="s">
        <v>2717</v>
      </c>
      <c r="G673" s="231" t="s">
        <v>1051</v>
      </c>
      <c r="H673" s="232">
        <v>1</v>
      </c>
      <c r="I673" s="233"/>
      <c r="J673" s="234">
        <f>ROUND(I673*H673,2)</f>
        <v>0</v>
      </c>
      <c r="K673" s="230" t="s">
        <v>298</v>
      </c>
      <c r="L673" s="45"/>
      <c r="M673" s="235" t="s">
        <v>1</v>
      </c>
      <c r="N673" s="236" t="s">
        <v>42</v>
      </c>
      <c r="O673" s="92"/>
      <c r="P673" s="237">
        <f>O673*H673</f>
        <v>0</v>
      </c>
      <c r="Q673" s="237">
        <v>0</v>
      </c>
      <c r="R673" s="237">
        <f>Q673*H673</f>
        <v>0</v>
      </c>
      <c r="S673" s="237">
        <v>0</v>
      </c>
      <c r="T673" s="238">
        <f>S673*H673</f>
        <v>0</v>
      </c>
      <c r="U673" s="39"/>
      <c r="V673" s="39"/>
      <c r="W673" s="39"/>
      <c r="X673" s="39"/>
      <c r="Y673" s="39"/>
      <c r="Z673" s="39"/>
      <c r="AA673" s="39"/>
      <c r="AB673" s="39"/>
      <c r="AC673" s="39"/>
      <c r="AD673" s="39"/>
      <c r="AE673" s="39"/>
      <c r="AR673" s="239" t="s">
        <v>351</v>
      </c>
      <c r="AT673" s="239" t="s">
        <v>266</v>
      </c>
      <c r="AU673" s="239" t="s">
        <v>85</v>
      </c>
      <c r="AY673" s="18" t="s">
        <v>264</v>
      </c>
      <c r="BE673" s="240">
        <f>IF(N673="základní",J673,0)</f>
        <v>0</v>
      </c>
      <c r="BF673" s="240">
        <f>IF(N673="snížená",J673,0)</f>
        <v>0</v>
      </c>
      <c r="BG673" s="240">
        <f>IF(N673="zákl. přenesená",J673,0)</f>
        <v>0</v>
      </c>
      <c r="BH673" s="240">
        <f>IF(N673="sníž. přenesená",J673,0)</f>
        <v>0</v>
      </c>
      <c r="BI673" s="240">
        <f>IF(N673="nulová",J673,0)</f>
        <v>0</v>
      </c>
      <c r="BJ673" s="18" t="s">
        <v>85</v>
      </c>
      <c r="BK673" s="240">
        <f>ROUND(I673*H673,2)</f>
        <v>0</v>
      </c>
      <c r="BL673" s="18" t="s">
        <v>351</v>
      </c>
      <c r="BM673" s="239" t="s">
        <v>2718</v>
      </c>
    </row>
    <row r="674" s="2" customFormat="1">
      <c r="A674" s="39"/>
      <c r="B674" s="40"/>
      <c r="C674" s="41"/>
      <c r="D674" s="243" t="s">
        <v>339</v>
      </c>
      <c r="E674" s="41"/>
      <c r="F674" s="295" t="s">
        <v>1109</v>
      </c>
      <c r="G674" s="41"/>
      <c r="H674" s="41"/>
      <c r="I674" s="296"/>
      <c r="J674" s="41"/>
      <c r="K674" s="41"/>
      <c r="L674" s="45"/>
      <c r="M674" s="297"/>
      <c r="N674" s="298"/>
      <c r="O674" s="92"/>
      <c r="P674" s="92"/>
      <c r="Q674" s="92"/>
      <c r="R674" s="92"/>
      <c r="S674" s="92"/>
      <c r="T674" s="93"/>
      <c r="U674" s="39"/>
      <c r="V674" s="39"/>
      <c r="W674" s="39"/>
      <c r="X674" s="39"/>
      <c r="Y674" s="39"/>
      <c r="Z674" s="39"/>
      <c r="AA674" s="39"/>
      <c r="AB674" s="39"/>
      <c r="AC674" s="39"/>
      <c r="AD674" s="39"/>
      <c r="AE674" s="39"/>
      <c r="AT674" s="18" t="s">
        <v>339</v>
      </c>
      <c r="AU674" s="18" t="s">
        <v>85</v>
      </c>
    </row>
    <row r="675" s="2" customFormat="1" ht="16.5" customHeight="1">
      <c r="A675" s="39"/>
      <c r="B675" s="40"/>
      <c r="C675" s="228" t="s">
        <v>1231</v>
      </c>
      <c r="D675" s="228" t="s">
        <v>266</v>
      </c>
      <c r="E675" s="229" t="s">
        <v>2719</v>
      </c>
      <c r="F675" s="230" t="s">
        <v>2720</v>
      </c>
      <c r="G675" s="231" t="s">
        <v>1051</v>
      </c>
      <c r="H675" s="232">
        <v>1</v>
      </c>
      <c r="I675" s="233"/>
      <c r="J675" s="234">
        <f>ROUND(I675*H675,2)</f>
        <v>0</v>
      </c>
      <c r="K675" s="230" t="s">
        <v>298</v>
      </c>
      <c r="L675" s="45"/>
      <c r="M675" s="235" t="s">
        <v>1</v>
      </c>
      <c r="N675" s="236" t="s">
        <v>42</v>
      </c>
      <c r="O675" s="92"/>
      <c r="P675" s="237">
        <f>O675*H675</f>
        <v>0</v>
      </c>
      <c r="Q675" s="237">
        <v>0</v>
      </c>
      <c r="R675" s="237">
        <f>Q675*H675</f>
        <v>0</v>
      </c>
      <c r="S675" s="237">
        <v>0</v>
      </c>
      <c r="T675" s="238">
        <f>S675*H675</f>
        <v>0</v>
      </c>
      <c r="U675" s="39"/>
      <c r="V675" s="39"/>
      <c r="W675" s="39"/>
      <c r="X675" s="39"/>
      <c r="Y675" s="39"/>
      <c r="Z675" s="39"/>
      <c r="AA675" s="39"/>
      <c r="AB675" s="39"/>
      <c r="AC675" s="39"/>
      <c r="AD675" s="39"/>
      <c r="AE675" s="39"/>
      <c r="AR675" s="239" t="s">
        <v>351</v>
      </c>
      <c r="AT675" s="239" t="s">
        <v>266</v>
      </c>
      <c r="AU675" s="239" t="s">
        <v>85</v>
      </c>
      <c r="AY675" s="18" t="s">
        <v>264</v>
      </c>
      <c r="BE675" s="240">
        <f>IF(N675="základní",J675,0)</f>
        <v>0</v>
      </c>
      <c r="BF675" s="240">
        <f>IF(N675="snížená",J675,0)</f>
        <v>0</v>
      </c>
      <c r="BG675" s="240">
        <f>IF(N675="zákl. přenesená",J675,0)</f>
        <v>0</v>
      </c>
      <c r="BH675" s="240">
        <f>IF(N675="sníž. přenesená",J675,0)</f>
        <v>0</v>
      </c>
      <c r="BI675" s="240">
        <f>IF(N675="nulová",J675,0)</f>
        <v>0</v>
      </c>
      <c r="BJ675" s="18" t="s">
        <v>85</v>
      </c>
      <c r="BK675" s="240">
        <f>ROUND(I675*H675,2)</f>
        <v>0</v>
      </c>
      <c r="BL675" s="18" t="s">
        <v>351</v>
      </c>
      <c r="BM675" s="239" t="s">
        <v>2721</v>
      </c>
    </row>
    <row r="676" s="2" customFormat="1">
      <c r="A676" s="39"/>
      <c r="B676" s="40"/>
      <c r="C676" s="41"/>
      <c r="D676" s="243" t="s">
        <v>339</v>
      </c>
      <c r="E676" s="41"/>
      <c r="F676" s="295" t="s">
        <v>1109</v>
      </c>
      <c r="G676" s="41"/>
      <c r="H676" s="41"/>
      <c r="I676" s="296"/>
      <c r="J676" s="41"/>
      <c r="K676" s="41"/>
      <c r="L676" s="45"/>
      <c r="M676" s="297"/>
      <c r="N676" s="298"/>
      <c r="O676" s="92"/>
      <c r="P676" s="92"/>
      <c r="Q676" s="92"/>
      <c r="R676" s="92"/>
      <c r="S676" s="92"/>
      <c r="T676" s="93"/>
      <c r="U676" s="39"/>
      <c r="V676" s="39"/>
      <c r="W676" s="39"/>
      <c r="X676" s="39"/>
      <c r="Y676" s="39"/>
      <c r="Z676" s="39"/>
      <c r="AA676" s="39"/>
      <c r="AB676" s="39"/>
      <c r="AC676" s="39"/>
      <c r="AD676" s="39"/>
      <c r="AE676" s="39"/>
      <c r="AT676" s="18" t="s">
        <v>339</v>
      </c>
      <c r="AU676" s="18" t="s">
        <v>85</v>
      </c>
    </row>
    <row r="677" s="2" customFormat="1" ht="16.5" customHeight="1">
      <c r="A677" s="39"/>
      <c r="B677" s="40"/>
      <c r="C677" s="228" t="s">
        <v>1236</v>
      </c>
      <c r="D677" s="228" t="s">
        <v>266</v>
      </c>
      <c r="E677" s="229" t="s">
        <v>2722</v>
      </c>
      <c r="F677" s="230" t="s">
        <v>1120</v>
      </c>
      <c r="G677" s="231" t="s">
        <v>1051</v>
      </c>
      <c r="H677" s="232">
        <v>1</v>
      </c>
      <c r="I677" s="233"/>
      <c r="J677" s="234">
        <f>ROUND(I677*H677,2)</f>
        <v>0</v>
      </c>
      <c r="K677" s="230" t="s">
        <v>298</v>
      </c>
      <c r="L677" s="45"/>
      <c r="M677" s="235" t="s">
        <v>1</v>
      </c>
      <c r="N677" s="236" t="s">
        <v>42</v>
      </c>
      <c r="O677" s="92"/>
      <c r="P677" s="237">
        <f>O677*H677</f>
        <v>0</v>
      </c>
      <c r="Q677" s="237">
        <v>0</v>
      </c>
      <c r="R677" s="237">
        <f>Q677*H677</f>
        <v>0</v>
      </c>
      <c r="S677" s="237">
        <v>0</v>
      </c>
      <c r="T677" s="238">
        <f>S677*H677</f>
        <v>0</v>
      </c>
      <c r="U677" s="39"/>
      <c r="V677" s="39"/>
      <c r="W677" s="39"/>
      <c r="X677" s="39"/>
      <c r="Y677" s="39"/>
      <c r="Z677" s="39"/>
      <c r="AA677" s="39"/>
      <c r="AB677" s="39"/>
      <c r="AC677" s="39"/>
      <c r="AD677" s="39"/>
      <c r="AE677" s="39"/>
      <c r="AR677" s="239" t="s">
        <v>351</v>
      </c>
      <c r="AT677" s="239" t="s">
        <v>266</v>
      </c>
      <c r="AU677" s="239" t="s">
        <v>85</v>
      </c>
      <c r="AY677" s="18" t="s">
        <v>264</v>
      </c>
      <c r="BE677" s="240">
        <f>IF(N677="základní",J677,0)</f>
        <v>0</v>
      </c>
      <c r="BF677" s="240">
        <f>IF(N677="snížená",J677,0)</f>
        <v>0</v>
      </c>
      <c r="BG677" s="240">
        <f>IF(N677="zákl. přenesená",J677,0)</f>
        <v>0</v>
      </c>
      <c r="BH677" s="240">
        <f>IF(N677="sníž. přenesená",J677,0)</f>
        <v>0</v>
      </c>
      <c r="BI677" s="240">
        <f>IF(N677="nulová",J677,0)</f>
        <v>0</v>
      </c>
      <c r="BJ677" s="18" t="s">
        <v>85</v>
      </c>
      <c r="BK677" s="240">
        <f>ROUND(I677*H677,2)</f>
        <v>0</v>
      </c>
      <c r="BL677" s="18" t="s">
        <v>351</v>
      </c>
      <c r="BM677" s="239" t="s">
        <v>2723</v>
      </c>
    </row>
    <row r="678" s="2" customFormat="1">
      <c r="A678" s="39"/>
      <c r="B678" s="40"/>
      <c r="C678" s="41"/>
      <c r="D678" s="243" t="s">
        <v>339</v>
      </c>
      <c r="E678" s="41"/>
      <c r="F678" s="295" t="s">
        <v>1122</v>
      </c>
      <c r="G678" s="41"/>
      <c r="H678" s="41"/>
      <c r="I678" s="296"/>
      <c r="J678" s="41"/>
      <c r="K678" s="41"/>
      <c r="L678" s="45"/>
      <c r="M678" s="297"/>
      <c r="N678" s="298"/>
      <c r="O678" s="92"/>
      <c r="P678" s="92"/>
      <c r="Q678" s="92"/>
      <c r="R678" s="92"/>
      <c r="S678" s="92"/>
      <c r="T678" s="93"/>
      <c r="U678" s="39"/>
      <c r="V678" s="39"/>
      <c r="W678" s="39"/>
      <c r="X678" s="39"/>
      <c r="Y678" s="39"/>
      <c r="Z678" s="39"/>
      <c r="AA678" s="39"/>
      <c r="AB678" s="39"/>
      <c r="AC678" s="39"/>
      <c r="AD678" s="39"/>
      <c r="AE678" s="39"/>
      <c r="AT678" s="18" t="s">
        <v>339</v>
      </c>
      <c r="AU678" s="18" t="s">
        <v>85</v>
      </c>
    </row>
    <row r="679" s="2" customFormat="1" ht="24.15" customHeight="1">
      <c r="A679" s="39"/>
      <c r="B679" s="40"/>
      <c r="C679" s="228" t="s">
        <v>1242</v>
      </c>
      <c r="D679" s="228" t="s">
        <v>266</v>
      </c>
      <c r="E679" s="229" t="s">
        <v>2724</v>
      </c>
      <c r="F679" s="230" t="s">
        <v>1125</v>
      </c>
      <c r="G679" s="231" t="s">
        <v>1051</v>
      </c>
      <c r="H679" s="232">
        <v>1</v>
      </c>
      <c r="I679" s="233"/>
      <c r="J679" s="234">
        <f>ROUND(I679*H679,2)</f>
        <v>0</v>
      </c>
      <c r="K679" s="230" t="s">
        <v>298</v>
      </c>
      <c r="L679" s="45"/>
      <c r="M679" s="235" t="s">
        <v>1</v>
      </c>
      <c r="N679" s="236" t="s">
        <v>42</v>
      </c>
      <c r="O679" s="92"/>
      <c r="P679" s="237">
        <f>O679*H679</f>
        <v>0</v>
      </c>
      <c r="Q679" s="237">
        <v>0</v>
      </c>
      <c r="R679" s="237">
        <f>Q679*H679</f>
        <v>0</v>
      </c>
      <c r="S679" s="237">
        <v>0</v>
      </c>
      <c r="T679" s="238">
        <f>S679*H679</f>
        <v>0</v>
      </c>
      <c r="U679" s="39"/>
      <c r="V679" s="39"/>
      <c r="W679" s="39"/>
      <c r="X679" s="39"/>
      <c r="Y679" s="39"/>
      <c r="Z679" s="39"/>
      <c r="AA679" s="39"/>
      <c r="AB679" s="39"/>
      <c r="AC679" s="39"/>
      <c r="AD679" s="39"/>
      <c r="AE679" s="39"/>
      <c r="AR679" s="239" t="s">
        <v>351</v>
      </c>
      <c r="AT679" s="239" t="s">
        <v>266</v>
      </c>
      <c r="AU679" s="239" t="s">
        <v>85</v>
      </c>
      <c r="AY679" s="18" t="s">
        <v>264</v>
      </c>
      <c r="BE679" s="240">
        <f>IF(N679="základní",J679,0)</f>
        <v>0</v>
      </c>
      <c r="BF679" s="240">
        <f>IF(N679="snížená",J679,0)</f>
        <v>0</v>
      </c>
      <c r="BG679" s="240">
        <f>IF(N679="zákl. přenesená",J679,0)</f>
        <v>0</v>
      </c>
      <c r="BH679" s="240">
        <f>IF(N679="sníž. přenesená",J679,0)</f>
        <v>0</v>
      </c>
      <c r="BI679" s="240">
        <f>IF(N679="nulová",J679,0)</f>
        <v>0</v>
      </c>
      <c r="BJ679" s="18" t="s">
        <v>85</v>
      </c>
      <c r="BK679" s="240">
        <f>ROUND(I679*H679,2)</f>
        <v>0</v>
      </c>
      <c r="BL679" s="18" t="s">
        <v>351</v>
      </c>
      <c r="BM679" s="239" t="s">
        <v>2725</v>
      </c>
    </row>
    <row r="680" s="2" customFormat="1">
      <c r="A680" s="39"/>
      <c r="B680" s="40"/>
      <c r="C680" s="41"/>
      <c r="D680" s="243" t="s">
        <v>339</v>
      </c>
      <c r="E680" s="41"/>
      <c r="F680" s="295" t="s">
        <v>1122</v>
      </c>
      <c r="G680" s="41"/>
      <c r="H680" s="41"/>
      <c r="I680" s="296"/>
      <c r="J680" s="41"/>
      <c r="K680" s="41"/>
      <c r="L680" s="45"/>
      <c r="M680" s="297"/>
      <c r="N680" s="298"/>
      <c r="O680" s="92"/>
      <c r="P680" s="92"/>
      <c r="Q680" s="92"/>
      <c r="R680" s="92"/>
      <c r="S680" s="92"/>
      <c r="T680" s="93"/>
      <c r="U680" s="39"/>
      <c r="V680" s="39"/>
      <c r="W680" s="39"/>
      <c r="X680" s="39"/>
      <c r="Y680" s="39"/>
      <c r="Z680" s="39"/>
      <c r="AA680" s="39"/>
      <c r="AB680" s="39"/>
      <c r="AC680" s="39"/>
      <c r="AD680" s="39"/>
      <c r="AE680" s="39"/>
      <c r="AT680" s="18" t="s">
        <v>339</v>
      </c>
      <c r="AU680" s="18" t="s">
        <v>85</v>
      </c>
    </row>
    <row r="681" s="2" customFormat="1" ht="16.5" customHeight="1">
      <c r="A681" s="39"/>
      <c r="B681" s="40"/>
      <c r="C681" s="228" t="s">
        <v>1246</v>
      </c>
      <c r="D681" s="228" t="s">
        <v>266</v>
      </c>
      <c r="E681" s="229" t="s">
        <v>2726</v>
      </c>
      <c r="F681" s="230" t="s">
        <v>2727</v>
      </c>
      <c r="G681" s="231" t="s">
        <v>1051</v>
      </c>
      <c r="H681" s="232">
        <v>1</v>
      </c>
      <c r="I681" s="233"/>
      <c r="J681" s="234">
        <f>ROUND(I681*H681,2)</f>
        <v>0</v>
      </c>
      <c r="K681" s="230" t="s">
        <v>298</v>
      </c>
      <c r="L681" s="45"/>
      <c r="M681" s="235" t="s">
        <v>1</v>
      </c>
      <c r="N681" s="236" t="s">
        <v>42</v>
      </c>
      <c r="O681" s="92"/>
      <c r="P681" s="237">
        <f>O681*H681</f>
        <v>0</v>
      </c>
      <c r="Q681" s="237">
        <v>0</v>
      </c>
      <c r="R681" s="237">
        <f>Q681*H681</f>
        <v>0</v>
      </c>
      <c r="S681" s="237">
        <v>0</v>
      </c>
      <c r="T681" s="238">
        <f>S681*H681</f>
        <v>0</v>
      </c>
      <c r="U681" s="39"/>
      <c r="V681" s="39"/>
      <c r="W681" s="39"/>
      <c r="X681" s="39"/>
      <c r="Y681" s="39"/>
      <c r="Z681" s="39"/>
      <c r="AA681" s="39"/>
      <c r="AB681" s="39"/>
      <c r="AC681" s="39"/>
      <c r="AD681" s="39"/>
      <c r="AE681" s="39"/>
      <c r="AR681" s="239" t="s">
        <v>351</v>
      </c>
      <c r="AT681" s="239" t="s">
        <v>266</v>
      </c>
      <c r="AU681" s="239" t="s">
        <v>85</v>
      </c>
      <c r="AY681" s="18" t="s">
        <v>264</v>
      </c>
      <c r="BE681" s="240">
        <f>IF(N681="základní",J681,0)</f>
        <v>0</v>
      </c>
      <c r="BF681" s="240">
        <f>IF(N681="snížená",J681,0)</f>
        <v>0</v>
      </c>
      <c r="BG681" s="240">
        <f>IF(N681="zákl. přenesená",J681,0)</f>
        <v>0</v>
      </c>
      <c r="BH681" s="240">
        <f>IF(N681="sníž. přenesená",J681,0)</f>
        <v>0</v>
      </c>
      <c r="BI681" s="240">
        <f>IF(N681="nulová",J681,0)</f>
        <v>0</v>
      </c>
      <c r="BJ681" s="18" t="s">
        <v>85</v>
      </c>
      <c r="BK681" s="240">
        <f>ROUND(I681*H681,2)</f>
        <v>0</v>
      </c>
      <c r="BL681" s="18" t="s">
        <v>351</v>
      </c>
      <c r="BM681" s="239" t="s">
        <v>2728</v>
      </c>
    </row>
    <row r="682" s="2" customFormat="1">
      <c r="A682" s="39"/>
      <c r="B682" s="40"/>
      <c r="C682" s="41"/>
      <c r="D682" s="243" t="s">
        <v>339</v>
      </c>
      <c r="E682" s="41"/>
      <c r="F682" s="295" t="s">
        <v>1122</v>
      </c>
      <c r="G682" s="41"/>
      <c r="H682" s="41"/>
      <c r="I682" s="296"/>
      <c r="J682" s="41"/>
      <c r="K682" s="41"/>
      <c r="L682" s="45"/>
      <c r="M682" s="297"/>
      <c r="N682" s="298"/>
      <c r="O682" s="92"/>
      <c r="P682" s="92"/>
      <c r="Q682" s="92"/>
      <c r="R682" s="92"/>
      <c r="S682" s="92"/>
      <c r="T682" s="93"/>
      <c r="U682" s="39"/>
      <c r="V682" s="39"/>
      <c r="W682" s="39"/>
      <c r="X682" s="39"/>
      <c r="Y682" s="39"/>
      <c r="Z682" s="39"/>
      <c r="AA682" s="39"/>
      <c r="AB682" s="39"/>
      <c r="AC682" s="39"/>
      <c r="AD682" s="39"/>
      <c r="AE682" s="39"/>
      <c r="AT682" s="18" t="s">
        <v>339</v>
      </c>
      <c r="AU682" s="18" t="s">
        <v>85</v>
      </c>
    </row>
    <row r="683" s="2" customFormat="1" ht="16.5" customHeight="1">
      <c r="A683" s="39"/>
      <c r="B683" s="40"/>
      <c r="C683" s="228" t="s">
        <v>1250</v>
      </c>
      <c r="D683" s="228" t="s">
        <v>266</v>
      </c>
      <c r="E683" s="229" t="s">
        <v>2729</v>
      </c>
      <c r="F683" s="230" t="s">
        <v>2730</v>
      </c>
      <c r="G683" s="231" t="s">
        <v>1035</v>
      </c>
      <c r="H683" s="232">
        <v>6.7999999999999998</v>
      </c>
      <c r="I683" s="233"/>
      <c r="J683" s="234">
        <f>ROUND(I683*H683,2)</f>
        <v>0</v>
      </c>
      <c r="K683" s="230" t="s">
        <v>298</v>
      </c>
      <c r="L683" s="45"/>
      <c r="M683" s="235" t="s">
        <v>1</v>
      </c>
      <c r="N683" s="236" t="s">
        <v>42</v>
      </c>
      <c r="O683" s="92"/>
      <c r="P683" s="237">
        <f>O683*H683</f>
        <v>0</v>
      </c>
      <c r="Q683" s="237">
        <v>0</v>
      </c>
      <c r="R683" s="237">
        <f>Q683*H683</f>
        <v>0</v>
      </c>
      <c r="S683" s="237">
        <v>0</v>
      </c>
      <c r="T683" s="238">
        <f>S683*H683</f>
        <v>0</v>
      </c>
      <c r="U683" s="39"/>
      <c r="V683" s="39"/>
      <c r="W683" s="39"/>
      <c r="X683" s="39"/>
      <c r="Y683" s="39"/>
      <c r="Z683" s="39"/>
      <c r="AA683" s="39"/>
      <c r="AB683" s="39"/>
      <c r="AC683" s="39"/>
      <c r="AD683" s="39"/>
      <c r="AE683" s="39"/>
      <c r="AR683" s="239" t="s">
        <v>351</v>
      </c>
      <c r="AT683" s="239" t="s">
        <v>266</v>
      </c>
      <c r="AU683" s="239" t="s">
        <v>85</v>
      </c>
      <c r="AY683" s="18" t="s">
        <v>264</v>
      </c>
      <c r="BE683" s="240">
        <f>IF(N683="základní",J683,0)</f>
        <v>0</v>
      </c>
      <c r="BF683" s="240">
        <f>IF(N683="snížená",J683,0)</f>
        <v>0</v>
      </c>
      <c r="BG683" s="240">
        <f>IF(N683="zákl. přenesená",J683,0)</f>
        <v>0</v>
      </c>
      <c r="BH683" s="240">
        <f>IF(N683="sníž. přenesená",J683,0)</f>
        <v>0</v>
      </c>
      <c r="BI683" s="240">
        <f>IF(N683="nulová",J683,0)</f>
        <v>0</v>
      </c>
      <c r="BJ683" s="18" t="s">
        <v>85</v>
      </c>
      <c r="BK683" s="240">
        <f>ROUND(I683*H683,2)</f>
        <v>0</v>
      </c>
      <c r="BL683" s="18" t="s">
        <v>351</v>
      </c>
      <c r="BM683" s="239" t="s">
        <v>2731</v>
      </c>
    </row>
    <row r="684" s="2" customFormat="1">
      <c r="A684" s="39"/>
      <c r="B684" s="40"/>
      <c r="C684" s="41"/>
      <c r="D684" s="243" t="s">
        <v>339</v>
      </c>
      <c r="E684" s="41"/>
      <c r="F684" s="295" t="s">
        <v>2732</v>
      </c>
      <c r="G684" s="41"/>
      <c r="H684" s="41"/>
      <c r="I684" s="296"/>
      <c r="J684" s="41"/>
      <c r="K684" s="41"/>
      <c r="L684" s="45"/>
      <c r="M684" s="297"/>
      <c r="N684" s="298"/>
      <c r="O684" s="92"/>
      <c r="P684" s="92"/>
      <c r="Q684" s="92"/>
      <c r="R684" s="92"/>
      <c r="S684" s="92"/>
      <c r="T684" s="93"/>
      <c r="U684" s="39"/>
      <c r="V684" s="39"/>
      <c r="W684" s="39"/>
      <c r="X684" s="39"/>
      <c r="Y684" s="39"/>
      <c r="Z684" s="39"/>
      <c r="AA684" s="39"/>
      <c r="AB684" s="39"/>
      <c r="AC684" s="39"/>
      <c r="AD684" s="39"/>
      <c r="AE684" s="39"/>
      <c r="AT684" s="18" t="s">
        <v>339</v>
      </c>
      <c r="AU684" s="18" t="s">
        <v>85</v>
      </c>
    </row>
    <row r="685" s="2" customFormat="1" ht="16.5" customHeight="1">
      <c r="A685" s="39"/>
      <c r="B685" s="40"/>
      <c r="C685" s="228" t="s">
        <v>1254</v>
      </c>
      <c r="D685" s="228" t="s">
        <v>266</v>
      </c>
      <c r="E685" s="229" t="s">
        <v>2733</v>
      </c>
      <c r="F685" s="230" t="s">
        <v>2734</v>
      </c>
      <c r="G685" s="231" t="s">
        <v>1035</v>
      </c>
      <c r="H685" s="232">
        <v>7.7999999999999998</v>
      </c>
      <c r="I685" s="233"/>
      <c r="J685" s="234">
        <f>ROUND(I685*H685,2)</f>
        <v>0</v>
      </c>
      <c r="K685" s="230" t="s">
        <v>298</v>
      </c>
      <c r="L685" s="45"/>
      <c r="M685" s="235" t="s">
        <v>1</v>
      </c>
      <c r="N685" s="236" t="s">
        <v>42</v>
      </c>
      <c r="O685" s="92"/>
      <c r="P685" s="237">
        <f>O685*H685</f>
        <v>0</v>
      </c>
      <c r="Q685" s="237">
        <v>0</v>
      </c>
      <c r="R685" s="237">
        <f>Q685*H685</f>
        <v>0</v>
      </c>
      <c r="S685" s="237">
        <v>0</v>
      </c>
      <c r="T685" s="238">
        <f>S685*H685</f>
        <v>0</v>
      </c>
      <c r="U685" s="39"/>
      <c r="V685" s="39"/>
      <c r="W685" s="39"/>
      <c r="X685" s="39"/>
      <c r="Y685" s="39"/>
      <c r="Z685" s="39"/>
      <c r="AA685" s="39"/>
      <c r="AB685" s="39"/>
      <c r="AC685" s="39"/>
      <c r="AD685" s="39"/>
      <c r="AE685" s="39"/>
      <c r="AR685" s="239" t="s">
        <v>351</v>
      </c>
      <c r="AT685" s="239" t="s">
        <v>266</v>
      </c>
      <c r="AU685" s="239" t="s">
        <v>85</v>
      </c>
      <c r="AY685" s="18" t="s">
        <v>264</v>
      </c>
      <c r="BE685" s="240">
        <f>IF(N685="základní",J685,0)</f>
        <v>0</v>
      </c>
      <c r="BF685" s="240">
        <f>IF(N685="snížená",J685,0)</f>
        <v>0</v>
      </c>
      <c r="BG685" s="240">
        <f>IF(N685="zákl. přenesená",J685,0)</f>
        <v>0</v>
      </c>
      <c r="BH685" s="240">
        <f>IF(N685="sníž. přenesená",J685,0)</f>
        <v>0</v>
      </c>
      <c r="BI685" s="240">
        <f>IF(N685="nulová",J685,0)</f>
        <v>0</v>
      </c>
      <c r="BJ685" s="18" t="s">
        <v>85</v>
      </c>
      <c r="BK685" s="240">
        <f>ROUND(I685*H685,2)</f>
        <v>0</v>
      </c>
      <c r="BL685" s="18" t="s">
        <v>351</v>
      </c>
      <c r="BM685" s="239" t="s">
        <v>2735</v>
      </c>
    </row>
    <row r="686" s="2" customFormat="1">
      <c r="A686" s="39"/>
      <c r="B686" s="40"/>
      <c r="C686" s="41"/>
      <c r="D686" s="243" t="s">
        <v>339</v>
      </c>
      <c r="E686" s="41"/>
      <c r="F686" s="295" t="s">
        <v>2732</v>
      </c>
      <c r="G686" s="41"/>
      <c r="H686" s="41"/>
      <c r="I686" s="296"/>
      <c r="J686" s="41"/>
      <c r="K686" s="41"/>
      <c r="L686" s="45"/>
      <c r="M686" s="297"/>
      <c r="N686" s="298"/>
      <c r="O686" s="92"/>
      <c r="P686" s="92"/>
      <c r="Q686" s="92"/>
      <c r="R686" s="92"/>
      <c r="S686" s="92"/>
      <c r="T686" s="93"/>
      <c r="U686" s="39"/>
      <c r="V686" s="39"/>
      <c r="W686" s="39"/>
      <c r="X686" s="39"/>
      <c r="Y686" s="39"/>
      <c r="Z686" s="39"/>
      <c r="AA686" s="39"/>
      <c r="AB686" s="39"/>
      <c r="AC686" s="39"/>
      <c r="AD686" s="39"/>
      <c r="AE686" s="39"/>
      <c r="AT686" s="18" t="s">
        <v>339</v>
      </c>
      <c r="AU686" s="18" t="s">
        <v>85</v>
      </c>
    </row>
    <row r="687" s="2" customFormat="1" ht="16.5" customHeight="1">
      <c r="A687" s="39"/>
      <c r="B687" s="40"/>
      <c r="C687" s="228" t="s">
        <v>1258</v>
      </c>
      <c r="D687" s="228" t="s">
        <v>266</v>
      </c>
      <c r="E687" s="229" t="s">
        <v>2736</v>
      </c>
      <c r="F687" s="230" t="s">
        <v>2737</v>
      </c>
      <c r="G687" s="231" t="s">
        <v>1035</v>
      </c>
      <c r="H687" s="232">
        <v>12.9</v>
      </c>
      <c r="I687" s="233"/>
      <c r="J687" s="234">
        <f>ROUND(I687*H687,2)</f>
        <v>0</v>
      </c>
      <c r="K687" s="230" t="s">
        <v>298</v>
      </c>
      <c r="L687" s="45"/>
      <c r="M687" s="235" t="s">
        <v>1</v>
      </c>
      <c r="N687" s="236" t="s">
        <v>42</v>
      </c>
      <c r="O687" s="92"/>
      <c r="P687" s="237">
        <f>O687*H687</f>
        <v>0</v>
      </c>
      <c r="Q687" s="237">
        <v>0</v>
      </c>
      <c r="R687" s="237">
        <f>Q687*H687</f>
        <v>0</v>
      </c>
      <c r="S687" s="237">
        <v>0</v>
      </c>
      <c r="T687" s="238">
        <f>S687*H687</f>
        <v>0</v>
      </c>
      <c r="U687" s="39"/>
      <c r="V687" s="39"/>
      <c r="W687" s="39"/>
      <c r="X687" s="39"/>
      <c r="Y687" s="39"/>
      <c r="Z687" s="39"/>
      <c r="AA687" s="39"/>
      <c r="AB687" s="39"/>
      <c r="AC687" s="39"/>
      <c r="AD687" s="39"/>
      <c r="AE687" s="39"/>
      <c r="AR687" s="239" t="s">
        <v>351</v>
      </c>
      <c r="AT687" s="239" t="s">
        <v>266</v>
      </c>
      <c r="AU687" s="239" t="s">
        <v>85</v>
      </c>
      <c r="AY687" s="18" t="s">
        <v>264</v>
      </c>
      <c r="BE687" s="240">
        <f>IF(N687="základní",J687,0)</f>
        <v>0</v>
      </c>
      <c r="BF687" s="240">
        <f>IF(N687="snížená",J687,0)</f>
        <v>0</v>
      </c>
      <c r="BG687" s="240">
        <f>IF(N687="zákl. přenesená",J687,0)</f>
        <v>0</v>
      </c>
      <c r="BH687" s="240">
        <f>IF(N687="sníž. přenesená",J687,0)</f>
        <v>0</v>
      </c>
      <c r="BI687" s="240">
        <f>IF(N687="nulová",J687,0)</f>
        <v>0</v>
      </c>
      <c r="BJ687" s="18" t="s">
        <v>85</v>
      </c>
      <c r="BK687" s="240">
        <f>ROUND(I687*H687,2)</f>
        <v>0</v>
      </c>
      <c r="BL687" s="18" t="s">
        <v>351</v>
      </c>
      <c r="BM687" s="239" t="s">
        <v>2738</v>
      </c>
    </row>
    <row r="688" s="2" customFormat="1">
      <c r="A688" s="39"/>
      <c r="B688" s="40"/>
      <c r="C688" s="41"/>
      <c r="D688" s="243" t="s">
        <v>339</v>
      </c>
      <c r="E688" s="41"/>
      <c r="F688" s="295" t="s">
        <v>2732</v>
      </c>
      <c r="G688" s="41"/>
      <c r="H688" s="41"/>
      <c r="I688" s="296"/>
      <c r="J688" s="41"/>
      <c r="K688" s="41"/>
      <c r="L688" s="45"/>
      <c r="M688" s="297"/>
      <c r="N688" s="298"/>
      <c r="O688" s="92"/>
      <c r="P688" s="92"/>
      <c r="Q688" s="92"/>
      <c r="R688" s="92"/>
      <c r="S688" s="92"/>
      <c r="T688" s="93"/>
      <c r="U688" s="39"/>
      <c r="V688" s="39"/>
      <c r="W688" s="39"/>
      <c r="X688" s="39"/>
      <c r="Y688" s="39"/>
      <c r="Z688" s="39"/>
      <c r="AA688" s="39"/>
      <c r="AB688" s="39"/>
      <c r="AC688" s="39"/>
      <c r="AD688" s="39"/>
      <c r="AE688" s="39"/>
      <c r="AT688" s="18" t="s">
        <v>339</v>
      </c>
      <c r="AU688" s="18" t="s">
        <v>85</v>
      </c>
    </row>
    <row r="689" s="2" customFormat="1" ht="24.15" customHeight="1">
      <c r="A689" s="39"/>
      <c r="B689" s="40"/>
      <c r="C689" s="228" t="s">
        <v>1264</v>
      </c>
      <c r="D689" s="228" t="s">
        <v>266</v>
      </c>
      <c r="E689" s="229" t="s">
        <v>2739</v>
      </c>
      <c r="F689" s="230" t="s">
        <v>1133</v>
      </c>
      <c r="G689" s="231" t="s">
        <v>1051</v>
      </c>
      <c r="H689" s="232">
        <v>1</v>
      </c>
      <c r="I689" s="233"/>
      <c r="J689" s="234">
        <f>ROUND(I689*H689,2)</f>
        <v>0</v>
      </c>
      <c r="K689" s="230" t="s">
        <v>298</v>
      </c>
      <c r="L689" s="45"/>
      <c r="M689" s="235" t="s">
        <v>1</v>
      </c>
      <c r="N689" s="236" t="s">
        <v>42</v>
      </c>
      <c r="O689" s="92"/>
      <c r="P689" s="237">
        <f>O689*H689</f>
        <v>0</v>
      </c>
      <c r="Q689" s="237">
        <v>0</v>
      </c>
      <c r="R689" s="237">
        <f>Q689*H689</f>
        <v>0</v>
      </c>
      <c r="S689" s="237">
        <v>0</v>
      </c>
      <c r="T689" s="238">
        <f>S689*H689</f>
        <v>0</v>
      </c>
      <c r="U689" s="39"/>
      <c r="V689" s="39"/>
      <c r="W689" s="39"/>
      <c r="X689" s="39"/>
      <c r="Y689" s="39"/>
      <c r="Z689" s="39"/>
      <c r="AA689" s="39"/>
      <c r="AB689" s="39"/>
      <c r="AC689" s="39"/>
      <c r="AD689" s="39"/>
      <c r="AE689" s="39"/>
      <c r="AR689" s="239" t="s">
        <v>351</v>
      </c>
      <c r="AT689" s="239" t="s">
        <v>266</v>
      </c>
      <c r="AU689" s="239" t="s">
        <v>85</v>
      </c>
      <c r="AY689" s="18" t="s">
        <v>264</v>
      </c>
      <c r="BE689" s="240">
        <f>IF(N689="základní",J689,0)</f>
        <v>0</v>
      </c>
      <c r="BF689" s="240">
        <f>IF(N689="snížená",J689,0)</f>
        <v>0</v>
      </c>
      <c r="BG689" s="240">
        <f>IF(N689="zákl. přenesená",J689,0)</f>
        <v>0</v>
      </c>
      <c r="BH689" s="240">
        <f>IF(N689="sníž. přenesená",J689,0)</f>
        <v>0</v>
      </c>
      <c r="BI689" s="240">
        <f>IF(N689="nulová",J689,0)</f>
        <v>0</v>
      </c>
      <c r="BJ689" s="18" t="s">
        <v>85</v>
      </c>
      <c r="BK689" s="240">
        <f>ROUND(I689*H689,2)</f>
        <v>0</v>
      </c>
      <c r="BL689" s="18" t="s">
        <v>351</v>
      </c>
      <c r="BM689" s="239" t="s">
        <v>2740</v>
      </c>
    </row>
    <row r="690" s="2" customFormat="1">
      <c r="A690" s="39"/>
      <c r="B690" s="40"/>
      <c r="C690" s="41"/>
      <c r="D690" s="243" t="s">
        <v>339</v>
      </c>
      <c r="E690" s="41"/>
      <c r="F690" s="295" t="s">
        <v>1135</v>
      </c>
      <c r="G690" s="41"/>
      <c r="H690" s="41"/>
      <c r="I690" s="296"/>
      <c r="J690" s="41"/>
      <c r="K690" s="41"/>
      <c r="L690" s="45"/>
      <c r="M690" s="297"/>
      <c r="N690" s="298"/>
      <c r="O690" s="92"/>
      <c r="P690" s="92"/>
      <c r="Q690" s="92"/>
      <c r="R690" s="92"/>
      <c r="S690" s="92"/>
      <c r="T690" s="93"/>
      <c r="U690" s="39"/>
      <c r="V690" s="39"/>
      <c r="W690" s="39"/>
      <c r="X690" s="39"/>
      <c r="Y690" s="39"/>
      <c r="Z690" s="39"/>
      <c r="AA690" s="39"/>
      <c r="AB690" s="39"/>
      <c r="AC690" s="39"/>
      <c r="AD690" s="39"/>
      <c r="AE690" s="39"/>
      <c r="AT690" s="18" t="s">
        <v>339</v>
      </c>
      <c r="AU690" s="18" t="s">
        <v>85</v>
      </c>
    </row>
    <row r="691" s="2" customFormat="1" ht="16.5" customHeight="1">
      <c r="A691" s="39"/>
      <c r="B691" s="40"/>
      <c r="C691" s="228" t="s">
        <v>1269</v>
      </c>
      <c r="D691" s="228" t="s">
        <v>266</v>
      </c>
      <c r="E691" s="229" t="s">
        <v>2741</v>
      </c>
      <c r="F691" s="230" t="s">
        <v>2742</v>
      </c>
      <c r="G691" s="231" t="s">
        <v>1051</v>
      </c>
      <c r="H691" s="232">
        <v>1</v>
      </c>
      <c r="I691" s="233"/>
      <c r="J691" s="234">
        <f>ROUND(I691*H691,2)</f>
        <v>0</v>
      </c>
      <c r="K691" s="230" t="s">
        <v>298</v>
      </c>
      <c r="L691" s="45"/>
      <c r="M691" s="235" t="s">
        <v>1</v>
      </c>
      <c r="N691" s="236" t="s">
        <v>42</v>
      </c>
      <c r="O691" s="92"/>
      <c r="P691" s="237">
        <f>O691*H691</f>
        <v>0</v>
      </c>
      <c r="Q691" s="237">
        <v>0</v>
      </c>
      <c r="R691" s="237">
        <f>Q691*H691</f>
        <v>0</v>
      </c>
      <c r="S691" s="237">
        <v>0</v>
      </c>
      <c r="T691" s="238">
        <f>S691*H691</f>
        <v>0</v>
      </c>
      <c r="U691" s="39"/>
      <c r="V691" s="39"/>
      <c r="W691" s="39"/>
      <c r="X691" s="39"/>
      <c r="Y691" s="39"/>
      <c r="Z691" s="39"/>
      <c r="AA691" s="39"/>
      <c r="AB691" s="39"/>
      <c r="AC691" s="39"/>
      <c r="AD691" s="39"/>
      <c r="AE691" s="39"/>
      <c r="AR691" s="239" t="s">
        <v>351</v>
      </c>
      <c r="AT691" s="239" t="s">
        <v>266</v>
      </c>
      <c r="AU691" s="239" t="s">
        <v>85</v>
      </c>
      <c r="AY691" s="18" t="s">
        <v>264</v>
      </c>
      <c r="BE691" s="240">
        <f>IF(N691="základní",J691,0)</f>
        <v>0</v>
      </c>
      <c r="BF691" s="240">
        <f>IF(N691="snížená",J691,0)</f>
        <v>0</v>
      </c>
      <c r="BG691" s="240">
        <f>IF(N691="zákl. přenesená",J691,0)</f>
        <v>0</v>
      </c>
      <c r="BH691" s="240">
        <f>IF(N691="sníž. přenesená",J691,0)</f>
        <v>0</v>
      </c>
      <c r="BI691" s="240">
        <f>IF(N691="nulová",J691,0)</f>
        <v>0</v>
      </c>
      <c r="BJ691" s="18" t="s">
        <v>85</v>
      </c>
      <c r="BK691" s="240">
        <f>ROUND(I691*H691,2)</f>
        <v>0</v>
      </c>
      <c r="BL691" s="18" t="s">
        <v>351</v>
      </c>
      <c r="BM691" s="239" t="s">
        <v>2743</v>
      </c>
    </row>
    <row r="692" s="2" customFormat="1">
      <c r="A692" s="39"/>
      <c r="B692" s="40"/>
      <c r="C692" s="41"/>
      <c r="D692" s="243" t="s">
        <v>339</v>
      </c>
      <c r="E692" s="41"/>
      <c r="F692" s="295" t="s">
        <v>1140</v>
      </c>
      <c r="G692" s="41"/>
      <c r="H692" s="41"/>
      <c r="I692" s="296"/>
      <c r="J692" s="41"/>
      <c r="K692" s="41"/>
      <c r="L692" s="45"/>
      <c r="M692" s="297"/>
      <c r="N692" s="298"/>
      <c r="O692" s="92"/>
      <c r="P692" s="92"/>
      <c r="Q692" s="92"/>
      <c r="R692" s="92"/>
      <c r="S692" s="92"/>
      <c r="T692" s="93"/>
      <c r="U692" s="39"/>
      <c r="V692" s="39"/>
      <c r="W692" s="39"/>
      <c r="X692" s="39"/>
      <c r="Y692" s="39"/>
      <c r="Z692" s="39"/>
      <c r="AA692" s="39"/>
      <c r="AB692" s="39"/>
      <c r="AC692" s="39"/>
      <c r="AD692" s="39"/>
      <c r="AE692" s="39"/>
      <c r="AT692" s="18" t="s">
        <v>339</v>
      </c>
      <c r="AU692" s="18" t="s">
        <v>85</v>
      </c>
    </row>
    <row r="693" s="2" customFormat="1" ht="16.5" customHeight="1">
      <c r="A693" s="39"/>
      <c r="B693" s="40"/>
      <c r="C693" s="228" t="s">
        <v>1274</v>
      </c>
      <c r="D693" s="228" t="s">
        <v>266</v>
      </c>
      <c r="E693" s="229" t="s">
        <v>2744</v>
      </c>
      <c r="F693" s="230" t="s">
        <v>1148</v>
      </c>
      <c r="G693" s="231" t="s">
        <v>1035</v>
      </c>
      <c r="H693" s="232">
        <v>6.7000000000000002</v>
      </c>
      <c r="I693" s="233"/>
      <c r="J693" s="234">
        <f>ROUND(I693*H693,2)</f>
        <v>0</v>
      </c>
      <c r="K693" s="230" t="s">
        <v>298</v>
      </c>
      <c r="L693" s="45"/>
      <c r="M693" s="235" t="s">
        <v>1</v>
      </c>
      <c r="N693" s="236" t="s">
        <v>42</v>
      </c>
      <c r="O693" s="92"/>
      <c r="P693" s="237">
        <f>O693*H693</f>
        <v>0</v>
      </c>
      <c r="Q693" s="237">
        <v>0</v>
      </c>
      <c r="R693" s="237">
        <f>Q693*H693</f>
        <v>0</v>
      </c>
      <c r="S693" s="237">
        <v>0</v>
      </c>
      <c r="T693" s="238">
        <f>S693*H693</f>
        <v>0</v>
      </c>
      <c r="U693" s="39"/>
      <c r="V693" s="39"/>
      <c r="W693" s="39"/>
      <c r="X693" s="39"/>
      <c r="Y693" s="39"/>
      <c r="Z693" s="39"/>
      <c r="AA693" s="39"/>
      <c r="AB693" s="39"/>
      <c r="AC693" s="39"/>
      <c r="AD693" s="39"/>
      <c r="AE693" s="39"/>
      <c r="AR693" s="239" t="s">
        <v>351</v>
      </c>
      <c r="AT693" s="239" t="s">
        <v>266</v>
      </c>
      <c r="AU693" s="239" t="s">
        <v>85</v>
      </c>
      <c r="AY693" s="18" t="s">
        <v>264</v>
      </c>
      <c r="BE693" s="240">
        <f>IF(N693="základní",J693,0)</f>
        <v>0</v>
      </c>
      <c r="BF693" s="240">
        <f>IF(N693="snížená",J693,0)</f>
        <v>0</v>
      </c>
      <c r="BG693" s="240">
        <f>IF(N693="zákl. přenesená",J693,0)</f>
        <v>0</v>
      </c>
      <c r="BH693" s="240">
        <f>IF(N693="sníž. přenesená",J693,0)</f>
        <v>0</v>
      </c>
      <c r="BI693" s="240">
        <f>IF(N693="nulová",J693,0)</f>
        <v>0</v>
      </c>
      <c r="BJ693" s="18" t="s">
        <v>85</v>
      </c>
      <c r="BK693" s="240">
        <f>ROUND(I693*H693,2)</f>
        <v>0</v>
      </c>
      <c r="BL693" s="18" t="s">
        <v>351</v>
      </c>
      <c r="BM693" s="239" t="s">
        <v>2745</v>
      </c>
    </row>
    <row r="694" s="2" customFormat="1">
      <c r="A694" s="39"/>
      <c r="B694" s="40"/>
      <c r="C694" s="41"/>
      <c r="D694" s="243" t="s">
        <v>339</v>
      </c>
      <c r="E694" s="41"/>
      <c r="F694" s="295" t="s">
        <v>1150</v>
      </c>
      <c r="G694" s="41"/>
      <c r="H694" s="41"/>
      <c r="I694" s="296"/>
      <c r="J694" s="41"/>
      <c r="K694" s="41"/>
      <c r="L694" s="45"/>
      <c r="M694" s="297"/>
      <c r="N694" s="298"/>
      <c r="O694" s="92"/>
      <c r="P694" s="92"/>
      <c r="Q694" s="92"/>
      <c r="R694" s="92"/>
      <c r="S694" s="92"/>
      <c r="T694" s="93"/>
      <c r="U694" s="39"/>
      <c r="V694" s="39"/>
      <c r="W694" s="39"/>
      <c r="X694" s="39"/>
      <c r="Y694" s="39"/>
      <c r="Z694" s="39"/>
      <c r="AA694" s="39"/>
      <c r="AB694" s="39"/>
      <c r="AC694" s="39"/>
      <c r="AD694" s="39"/>
      <c r="AE694" s="39"/>
      <c r="AT694" s="18" t="s">
        <v>339</v>
      </c>
      <c r="AU694" s="18" t="s">
        <v>85</v>
      </c>
    </row>
    <row r="695" s="2" customFormat="1" ht="21.75" customHeight="1">
      <c r="A695" s="39"/>
      <c r="B695" s="40"/>
      <c r="C695" s="228" t="s">
        <v>1280</v>
      </c>
      <c r="D695" s="228" t="s">
        <v>266</v>
      </c>
      <c r="E695" s="229" t="s">
        <v>2746</v>
      </c>
      <c r="F695" s="230" t="s">
        <v>2747</v>
      </c>
      <c r="G695" s="231" t="s">
        <v>983</v>
      </c>
      <c r="H695" s="299"/>
      <c r="I695" s="233"/>
      <c r="J695" s="234">
        <f>ROUND(I695*H695,2)</f>
        <v>0</v>
      </c>
      <c r="K695" s="230" t="s">
        <v>270</v>
      </c>
      <c r="L695" s="45"/>
      <c r="M695" s="235" t="s">
        <v>1</v>
      </c>
      <c r="N695" s="236" t="s">
        <v>42</v>
      </c>
      <c r="O695" s="92"/>
      <c r="P695" s="237">
        <f>O695*H695</f>
        <v>0</v>
      </c>
      <c r="Q695" s="237">
        <v>0</v>
      </c>
      <c r="R695" s="237">
        <f>Q695*H695</f>
        <v>0</v>
      </c>
      <c r="S695" s="237">
        <v>0</v>
      </c>
      <c r="T695" s="238">
        <f>S695*H695</f>
        <v>0</v>
      </c>
      <c r="U695" s="39"/>
      <c r="V695" s="39"/>
      <c r="W695" s="39"/>
      <c r="X695" s="39"/>
      <c r="Y695" s="39"/>
      <c r="Z695" s="39"/>
      <c r="AA695" s="39"/>
      <c r="AB695" s="39"/>
      <c r="AC695" s="39"/>
      <c r="AD695" s="39"/>
      <c r="AE695" s="39"/>
      <c r="AR695" s="239" t="s">
        <v>351</v>
      </c>
      <c r="AT695" s="239" t="s">
        <v>266</v>
      </c>
      <c r="AU695" s="239" t="s">
        <v>85</v>
      </c>
      <c r="AY695" s="18" t="s">
        <v>264</v>
      </c>
      <c r="BE695" s="240">
        <f>IF(N695="základní",J695,0)</f>
        <v>0</v>
      </c>
      <c r="BF695" s="240">
        <f>IF(N695="snížená",J695,0)</f>
        <v>0</v>
      </c>
      <c r="BG695" s="240">
        <f>IF(N695="zákl. přenesená",J695,0)</f>
        <v>0</v>
      </c>
      <c r="BH695" s="240">
        <f>IF(N695="sníž. přenesená",J695,0)</f>
        <v>0</v>
      </c>
      <c r="BI695" s="240">
        <f>IF(N695="nulová",J695,0)</f>
        <v>0</v>
      </c>
      <c r="BJ695" s="18" t="s">
        <v>85</v>
      </c>
      <c r="BK695" s="240">
        <f>ROUND(I695*H695,2)</f>
        <v>0</v>
      </c>
      <c r="BL695" s="18" t="s">
        <v>351</v>
      </c>
      <c r="BM695" s="239" t="s">
        <v>2748</v>
      </c>
    </row>
    <row r="696" s="12" customFormat="1" ht="22.8" customHeight="1">
      <c r="A696" s="12"/>
      <c r="B696" s="212"/>
      <c r="C696" s="213"/>
      <c r="D696" s="214" t="s">
        <v>75</v>
      </c>
      <c r="E696" s="226" t="s">
        <v>1155</v>
      </c>
      <c r="F696" s="226" t="s">
        <v>1156</v>
      </c>
      <c r="G696" s="213"/>
      <c r="H696" s="213"/>
      <c r="I696" s="216"/>
      <c r="J696" s="227">
        <f>BK696</f>
        <v>0</v>
      </c>
      <c r="K696" s="213"/>
      <c r="L696" s="218"/>
      <c r="M696" s="219"/>
      <c r="N696" s="220"/>
      <c r="O696" s="220"/>
      <c r="P696" s="221">
        <f>SUM(P697:P742)</f>
        <v>0</v>
      </c>
      <c r="Q696" s="220"/>
      <c r="R696" s="221">
        <f>SUM(R697:R742)</f>
        <v>4.0360449999999997</v>
      </c>
      <c r="S696" s="220"/>
      <c r="T696" s="222">
        <f>SUM(T697:T742)</f>
        <v>0</v>
      </c>
      <c r="U696" s="12"/>
      <c r="V696" s="12"/>
      <c r="W696" s="12"/>
      <c r="X696" s="12"/>
      <c r="Y696" s="12"/>
      <c r="Z696" s="12"/>
      <c r="AA696" s="12"/>
      <c r="AB696" s="12"/>
      <c r="AC696" s="12"/>
      <c r="AD696" s="12"/>
      <c r="AE696" s="12"/>
      <c r="AR696" s="223" t="s">
        <v>85</v>
      </c>
      <c r="AT696" s="224" t="s">
        <v>75</v>
      </c>
      <c r="AU696" s="224" t="s">
        <v>83</v>
      </c>
      <c r="AY696" s="223" t="s">
        <v>264</v>
      </c>
      <c r="BK696" s="225">
        <f>SUM(BK697:BK742)</f>
        <v>0</v>
      </c>
    </row>
    <row r="697" s="2" customFormat="1" ht="16.5" customHeight="1">
      <c r="A697" s="39"/>
      <c r="B697" s="40"/>
      <c r="C697" s="228" t="s">
        <v>1286</v>
      </c>
      <c r="D697" s="228" t="s">
        <v>266</v>
      </c>
      <c r="E697" s="229" t="s">
        <v>1158</v>
      </c>
      <c r="F697" s="230" t="s">
        <v>1159</v>
      </c>
      <c r="G697" s="231" t="s">
        <v>318</v>
      </c>
      <c r="H697" s="232">
        <v>96.75</v>
      </c>
      <c r="I697" s="233"/>
      <c r="J697" s="234">
        <f>ROUND(I697*H697,2)</f>
        <v>0</v>
      </c>
      <c r="K697" s="230" t="s">
        <v>270</v>
      </c>
      <c r="L697" s="45"/>
      <c r="M697" s="235" t="s">
        <v>1</v>
      </c>
      <c r="N697" s="236" t="s">
        <v>42</v>
      </c>
      <c r="O697" s="92"/>
      <c r="P697" s="237">
        <f>O697*H697</f>
        <v>0</v>
      </c>
      <c r="Q697" s="237">
        <v>0</v>
      </c>
      <c r="R697" s="237">
        <f>Q697*H697</f>
        <v>0</v>
      </c>
      <c r="S697" s="237">
        <v>0</v>
      </c>
      <c r="T697" s="238">
        <f>S697*H697</f>
        <v>0</v>
      </c>
      <c r="U697" s="39"/>
      <c r="V697" s="39"/>
      <c r="W697" s="39"/>
      <c r="X697" s="39"/>
      <c r="Y697" s="39"/>
      <c r="Z697" s="39"/>
      <c r="AA697" s="39"/>
      <c r="AB697" s="39"/>
      <c r="AC697" s="39"/>
      <c r="AD697" s="39"/>
      <c r="AE697" s="39"/>
      <c r="AR697" s="239" t="s">
        <v>351</v>
      </c>
      <c r="AT697" s="239" t="s">
        <v>266</v>
      </c>
      <c r="AU697" s="239" t="s">
        <v>85</v>
      </c>
      <c r="AY697" s="18" t="s">
        <v>264</v>
      </c>
      <c r="BE697" s="240">
        <f>IF(N697="základní",J697,0)</f>
        <v>0</v>
      </c>
      <c r="BF697" s="240">
        <f>IF(N697="snížená",J697,0)</f>
        <v>0</v>
      </c>
      <c r="BG697" s="240">
        <f>IF(N697="zákl. přenesená",J697,0)</f>
        <v>0</v>
      </c>
      <c r="BH697" s="240">
        <f>IF(N697="sníž. přenesená",J697,0)</f>
        <v>0</v>
      </c>
      <c r="BI697" s="240">
        <f>IF(N697="nulová",J697,0)</f>
        <v>0</v>
      </c>
      <c r="BJ697" s="18" t="s">
        <v>85</v>
      </c>
      <c r="BK697" s="240">
        <f>ROUND(I697*H697,2)</f>
        <v>0</v>
      </c>
      <c r="BL697" s="18" t="s">
        <v>351</v>
      </c>
      <c r="BM697" s="239" t="s">
        <v>1160</v>
      </c>
    </row>
    <row r="698" s="2" customFormat="1" ht="16.5" customHeight="1">
      <c r="A698" s="39"/>
      <c r="B698" s="40"/>
      <c r="C698" s="228" t="s">
        <v>1290</v>
      </c>
      <c r="D698" s="228" t="s">
        <v>266</v>
      </c>
      <c r="E698" s="229" t="s">
        <v>1162</v>
      </c>
      <c r="F698" s="230" t="s">
        <v>1163</v>
      </c>
      <c r="G698" s="231" t="s">
        <v>318</v>
      </c>
      <c r="H698" s="232">
        <v>96.75</v>
      </c>
      <c r="I698" s="233"/>
      <c r="J698" s="234">
        <f>ROUND(I698*H698,2)</f>
        <v>0</v>
      </c>
      <c r="K698" s="230" t="s">
        <v>270</v>
      </c>
      <c r="L698" s="45"/>
      <c r="M698" s="235" t="s">
        <v>1</v>
      </c>
      <c r="N698" s="236" t="s">
        <v>42</v>
      </c>
      <c r="O698" s="92"/>
      <c r="P698" s="237">
        <f>O698*H698</f>
        <v>0</v>
      </c>
      <c r="Q698" s="237">
        <v>0.00029999999999999997</v>
      </c>
      <c r="R698" s="237">
        <f>Q698*H698</f>
        <v>0.029024999999999999</v>
      </c>
      <c r="S698" s="237">
        <v>0</v>
      </c>
      <c r="T698" s="238">
        <f>S698*H698</f>
        <v>0</v>
      </c>
      <c r="U698" s="39"/>
      <c r="V698" s="39"/>
      <c r="W698" s="39"/>
      <c r="X698" s="39"/>
      <c r="Y698" s="39"/>
      <c r="Z698" s="39"/>
      <c r="AA698" s="39"/>
      <c r="AB698" s="39"/>
      <c r="AC698" s="39"/>
      <c r="AD698" s="39"/>
      <c r="AE698" s="39"/>
      <c r="AR698" s="239" t="s">
        <v>351</v>
      </c>
      <c r="AT698" s="239" t="s">
        <v>266</v>
      </c>
      <c r="AU698" s="239" t="s">
        <v>85</v>
      </c>
      <c r="AY698" s="18" t="s">
        <v>264</v>
      </c>
      <c r="BE698" s="240">
        <f>IF(N698="základní",J698,0)</f>
        <v>0</v>
      </c>
      <c r="BF698" s="240">
        <f>IF(N698="snížená",J698,0)</f>
        <v>0</v>
      </c>
      <c r="BG698" s="240">
        <f>IF(N698="zákl. přenesená",J698,0)</f>
        <v>0</v>
      </c>
      <c r="BH698" s="240">
        <f>IF(N698="sníž. přenesená",J698,0)</f>
        <v>0</v>
      </c>
      <c r="BI698" s="240">
        <f>IF(N698="nulová",J698,0)</f>
        <v>0</v>
      </c>
      <c r="BJ698" s="18" t="s">
        <v>85</v>
      </c>
      <c r="BK698" s="240">
        <f>ROUND(I698*H698,2)</f>
        <v>0</v>
      </c>
      <c r="BL698" s="18" t="s">
        <v>351</v>
      </c>
      <c r="BM698" s="239" t="s">
        <v>1164</v>
      </c>
    </row>
    <row r="699" s="2" customFormat="1" ht="16.5" customHeight="1">
      <c r="A699" s="39"/>
      <c r="B699" s="40"/>
      <c r="C699" s="228" t="s">
        <v>1294</v>
      </c>
      <c r="D699" s="228" t="s">
        <v>266</v>
      </c>
      <c r="E699" s="229" t="s">
        <v>1166</v>
      </c>
      <c r="F699" s="230" t="s">
        <v>1167</v>
      </c>
      <c r="G699" s="231" t="s">
        <v>318</v>
      </c>
      <c r="H699" s="232">
        <v>96.75</v>
      </c>
      <c r="I699" s="233"/>
      <c r="J699" s="234">
        <f>ROUND(I699*H699,2)</f>
        <v>0</v>
      </c>
      <c r="K699" s="230" t="s">
        <v>270</v>
      </c>
      <c r="L699" s="45"/>
      <c r="M699" s="235" t="s">
        <v>1</v>
      </c>
      <c r="N699" s="236" t="s">
        <v>42</v>
      </c>
      <c r="O699" s="92"/>
      <c r="P699" s="237">
        <f>O699*H699</f>
        <v>0</v>
      </c>
      <c r="Q699" s="237">
        <v>0.0075799999999999999</v>
      </c>
      <c r="R699" s="237">
        <f>Q699*H699</f>
        <v>0.73336500000000004</v>
      </c>
      <c r="S699" s="237">
        <v>0</v>
      </c>
      <c r="T699" s="238">
        <f>S699*H699</f>
        <v>0</v>
      </c>
      <c r="U699" s="39"/>
      <c r="V699" s="39"/>
      <c r="W699" s="39"/>
      <c r="X699" s="39"/>
      <c r="Y699" s="39"/>
      <c r="Z699" s="39"/>
      <c r="AA699" s="39"/>
      <c r="AB699" s="39"/>
      <c r="AC699" s="39"/>
      <c r="AD699" s="39"/>
      <c r="AE699" s="39"/>
      <c r="AR699" s="239" t="s">
        <v>351</v>
      </c>
      <c r="AT699" s="239" t="s">
        <v>266</v>
      </c>
      <c r="AU699" s="239" t="s">
        <v>85</v>
      </c>
      <c r="AY699" s="18" t="s">
        <v>264</v>
      </c>
      <c r="BE699" s="240">
        <f>IF(N699="základní",J699,0)</f>
        <v>0</v>
      </c>
      <c r="BF699" s="240">
        <f>IF(N699="snížená",J699,0)</f>
        <v>0</v>
      </c>
      <c r="BG699" s="240">
        <f>IF(N699="zákl. přenesená",J699,0)</f>
        <v>0</v>
      </c>
      <c r="BH699" s="240">
        <f>IF(N699="sníž. přenesená",J699,0)</f>
        <v>0</v>
      </c>
      <c r="BI699" s="240">
        <f>IF(N699="nulová",J699,0)</f>
        <v>0</v>
      </c>
      <c r="BJ699" s="18" t="s">
        <v>85</v>
      </c>
      <c r="BK699" s="240">
        <f>ROUND(I699*H699,2)</f>
        <v>0</v>
      </c>
      <c r="BL699" s="18" t="s">
        <v>351</v>
      </c>
      <c r="BM699" s="239" t="s">
        <v>1168</v>
      </c>
    </row>
    <row r="700" s="2" customFormat="1" ht="24.15" customHeight="1">
      <c r="A700" s="39"/>
      <c r="B700" s="40"/>
      <c r="C700" s="228" t="s">
        <v>1298</v>
      </c>
      <c r="D700" s="228" t="s">
        <v>266</v>
      </c>
      <c r="E700" s="229" t="s">
        <v>2749</v>
      </c>
      <c r="F700" s="230" t="s">
        <v>2750</v>
      </c>
      <c r="G700" s="231" t="s">
        <v>453</v>
      </c>
      <c r="H700" s="232">
        <v>25</v>
      </c>
      <c r="I700" s="233"/>
      <c r="J700" s="234">
        <f>ROUND(I700*H700,2)</f>
        <v>0</v>
      </c>
      <c r="K700" s="230" t="s">
        <v>270</v>
      </c>
      <c r="L700" s="45"/>
      <c r="M700" s="235" t="s">
        <v>1</v>
      </c>
      <c r="N700" s="236" t="s">
        <v>42</v>
      </c>
      <c r="O700" s="92"/>
      <c r="P700" s="237">
        <f>O700*H700</f>
        <v>0</v>
      </c>
      <c r="Q700" s="237">
        <v>0.0015299999999999999</v>
      </c>
      <c r="R700" s="237">
        <f>Q700*H700</f>
        <v>0.038249999999999999</v>
      </c>
      <c r="S700" s="237">
        <v>0</v>
      </c>
      <c r="T700" s="238">
        <f>S700*H700</f>
        <v>0</v>
      </c>
      <c r="U700" s="39"/>
      <c r="V700" s="39"/>
      <c r="W700" s="39"/>
      <c r="X700" s="39"/>
      <c r="Y700" s="39"/>
      <c r="Z700" s="39"/>
      <c r="AA700" s="39"/>
      <c r="AB700" s="39"/>
      <c r="AC700" s="39"/>
      <c r="AD700" s="39"/>
      <c r="AE700" s="39"/>
      <c r="AR700" s="239" t="s">
        <v>351</v>
      </c>
      <c r="AT700" s="239" t="s">
        <v>266</v>
      </c>
      <c r="AU700" s="239" t="s">
        <v>85</v>
      </c>
      <c r="AY700" s="18" t="s">
        <v>264</v>
      </c>
      <c r="BE700" s="240">
        <f>IF(N700="základní",J700,0)</f>
        <v>0</v>
      </c>
      <c r="BF700" s="240">
        <f>IF(N700="snížená",J700,0)</f>
        <v>0</v>
      </c>
      <c r="BG700" s="240">
        <f>IF(N700="zákl. přenesená",J700,0)</f>
        <v>0</v>
      </c>
      <c r="BH700" s="240">
        <f>IF(N700="sníž. přenesená",J700,0)</f>
        <v>0</v>
      </c>
      <c r="BI700" s="240">
        <f>IF(N700="nulová",J700,0)</f>
        <v>0</v>
      </c>
      <c r="BJ700" s="18" t="s">
        <v>85</v>
      </c>
      <c r="BK700" s="240">
        <f>ROUND(I700*H700,2)</f>
        <v>0</v>
      </c>
      <c r="BL700" s="18" t="s">
        <v>351</v>
      </c>
      <c r="BM700" s="239" t="s">
        <v>2751</v>
      </c>
    </row>
    <row r="701" s="2" customFormat="1" ht="16.5" customHeight="1">
      <c r="A701" s="39"/>
      <c r="B701" s="40"/>
      <c r="C701" s="274" t="s">
        <v>1304</v>
      </c>
      <c r="D701" s="274" t="s">
        <v>310</v>
      </c>
      <c r="E701" s="275" t="s">
        <v>2752</v>
      </c>
      <c r="F701" s="276" t="s">
        <v>2753</v>
      </c>
      <c r="G701" s="277" t="s">
        <v>318</v>
      </c>
      <c r="H701" s="278">
        <v>8.25</v>
      </c>
      <c r="I701" s="279"/>
      <c r="J701" s="280">
        <f>ROUND(I701*H701,2)</f>
        <v>0</v>
      </c>
      <c r="K701" s="276" t="s">
        <v>298</v>
      </c>
      <c r="L701" s="281"/>
      <c r="M701" s="282" t="s">
        <v>1</v>
      </c>
      <c r="N701" s="283" t="s">
        <v>42</v>
      </c>
      <c r="O701" s="92"/>
      <c r="P701" s="237">
        <f>O701*H701</f>
        <v>0</v>
      </c>
      <c r="Q701" s="237">
        <v>0.0126</v>
      </c>
      <c r="R701" s="237">
        <f>Q701*H701</f>
        <v>0.10395</v>
      </c>
      <c r="S701" s="237">
        <v>0</v>
      </c>
      <c r="T701" s="238">
        <f>S701*H701</f>
        <v>0</v>
      </c>
      <c r="U701" s="39"/>
      <c r="V701" s="39"/>
      <c r="W701" s="39"/>
      <c r="X701" s="39"/>
      <c r="Y701" s="39"/>
      <c r="Z701" s="39"/>
      <c r="AA701" s="39"/>
      <c r="AB701" s="39"/>
      <c r="AC701" s="39"/>
      <c r="AD701" s="39"/>
      <c r="AE701" s="39"/>
      <c r="AR701" s="239" t="s">
        <v>434</v>
      </c>
      <c r="AT701" s="239" t="s">
        <v>310</v>
      </c>
      <c r="AU701" s="239" t="s">
        <v>85</v>
      </c>
      <c r="AY701" s="18" t="s">
        <v>264</v>
      </c>
      <c r="BE701" s="240">
        <f>IF(N701="základní",J701,0)</f>
        <v>0</v>
      </c>
      <c r="BF701" s="240">
        <f>IF(N701="snížená",J701,0)</f>
        <v>0</v>
      </c>
      <c r="BG701" s="240">
        <f>IF(N701="zákl. přenesená",J701,0)</f>
        <v>0</v>
      </c>
      <c r="BH701" s="240">
        <f>IF(N701="sníž. přenesená",J701,0)</f>
        <v>0</v>
      </c>
      <c r="BI701" s="240">
        <f>IF(N701="nulová",J701,0)</f>
        <v>0</v>
      </c>
      <c r="BJ701" s="18" t="s">
        <v>85</v>
      </c>
      <c r="BK701" s="240">
        <f>ROUND(I701*H701,2)</f>
        <v>0</v>
      </c>
      <c r="BL701" s="18" t="s">
        <v>351</v>
      </c>
      <c r="BM701" s="239" t="s">
        <v>2754</v>
      </c>
    </row>
    <row r="702" s="2" customFormat="1">
      <c r="A702" s="39"/>
      <c r="B702" s="40"/>
      <c r="C702" s="41"/>
      <c r="D702" s="243" t="s">
        <v>339</v>
      </c>
      <c r="E702" s="41"/>
      <c r="F702" s="295" t="s">
        <v>2755</v>
      </c>
      <c r="G702" s="41"/>
      <c r="H702" s="41"/>
      <c r="I702" s="296"/>
      <c r="J702" s="41"/>
      <c r="K702" s="41"/>
      <c r="L702" s="45"/>
      <c r="M702" s="297"/>
      <c r="N702" s="298"/>
      <c r="O702" s="92"/>
      <c r="P702" s="92"/>
      <c r="Q702" s="92"/>
      <c r="R702" s="92"/>
      <c r="S702" s="92"/>
      <c r="T702" s="93"/>
      <c r="U702" s="39"/>
      <c r="V702" s="39"/>
      <c r="W702" s="39"/>
      <c r="X702" s="39"/>
      <c r="Y702" s="39"/>
      <c r="Z702" s="39"/>
      <c r="AA702" s="39"/>
      <c r="AB702" s="39"/>
      <c r="AC702" s="39"/>
      <c r="AD702" s="39"/>
      <c r="AE702" s="39"/>
      <c r="AT702" s="18" t="s">
        <v>339</v>
      </c>
      <c r="AU702" s="18" t="s">
        <v>85</v>
      </c>
    </row>
    <row r="703" s="13" customFormat="1">
      <c r="A703" s="13"/>
      <c r="B703" s="241"/>
      <c r="C703" s="242"/>
      <c r="D703" s="243" t="s">
        <v>273</v>
      </c>
      <c r="E703" s="242"/>
      <c r="F703" s="245" t="s">
        <v>2756</v>
      </c>
      <c r="G703" s="242"/>
      <c r="H703" s="246">
        <v>8.25</v>
      </c>
      <c r="I703" s="247"/>
      <c r="J703" s="242"/>
      <c r="K703" s="242"/>
      <c r="L703" s="248"/>
      <c r="M703" s="249"/>
      <c r="N703" s="250"/>
      <c r="O703" s="250"/>
      <c r="P703" s="250"/>
      <c r="Q703" s="250"/>
      <c r="R703" s="250"/>
      <c r="S703" s="250"/>
      <c r="T703" s="251"/>
      <c r="U703" s="13"/>
      <c r="V703" s="13"/>
      <c r="W703" s="13"/>
      <c r="X703" s="13"/>
      <c r="Y703" s="13"/>
      <c r="Z703" s="13"/>
      <c r="AA703" s="13"/>
      <c r="AB703" s="13"/>
      <c r="AC703" s="13"/>
      <c r="AD703" s="13"/>
      <c r="AE703" s="13"/>
      <c r="AT703" s="252" t="s">
        <v>273</v>
      </c>
      <c r="AU703" s="252" t="s">
        <v>85</v>
      </c>
      <c r="AV703" s="13" t="s">
        <v>85</v>
      </c>
      <c r="AW703" s="13" t="s">
        <v>4</v>
      </c>
      <c r="AX703" s="13" t="s">
        <v>83</v>
      </c>
      <c r="AY703" s="252" t="s">
        <v>264</v>
      </c>
    </row>
    <row r="704" s="2" customFormat="1" ht="24.15" customHeight="1">
      <c r="A704" s="39"/>
      <c r="B704" s="40"/>
      <c r="C704" s="228" t="s">
        <v>1309</v>
      </c>
      <c r="D704" s="228" t="s">
        <v>266</v>
      </c>
      <c r="E704" s="229" t="s">
        <v>2757</v>
      </c>
      <c r="F704" s="230" t="s">
        <v>2758</v>
      </c>
      <c r="G704" s="231" t="s">
        <v>453</v>
      </c>
      <c r="H704" s="232">
        <v>25</v>
      </c>
      <c r="I704" s="233"/>
      <c r="J704" s="234">
        <f>ROUND(I704*H704,2)</f>
        <v>0</v>
      </c>
      <c r="K704" s="230" t="s">
        <v>270</v>
      </c>
      <c r="L704" s="45"/>
      <c r="M704" s="235" t="s">
        <v>1</v>
      </c>
      <c r="N704" s="236" t="s">
        <v>42</v>
      </c>
      <c r="O704" s="92"/>
      <c r="P704" s="237">
        <f>O704*H704</f>
        <v>0</v>
      </c>
      <c r="Q704" s="237">
        <v>0.0010200000000000001</v>
      </c>
      <c r="R704" s="237">
        <f>Q704*H704</f>
        <v>0.025500000000000002</v>
      </c>
      <c r="S704" s="237">
        <v>0</v>
      </c>
      <c r="T704" s="238">
        <f>S704*H704</f>
        <v>0</v>
      </c>
      <c r="U704" s="39"/>
      <c r="V704" s="39"/>
      <c r="W704" s="39"/>
      <c r="X704" s="39"/>
      <c r="Y704" s="39"/>
      <c r="Z704" s="39"/>
      <c r="AA704" s="39"/>
      <c r="AB704" s="39"/>
      <c r="AC704" s="39"/>
      <c r="AD704" s="39"/>
      <c r="AE704" s="39"/>
      <c r="AR704" s="239" t="s">
        <v>351</v>
      </c>
      <c r="AT704" s="239" t="s">
        <v>266</v>
      </c>
      <c r="AU704" s="239" t="s">
        <v>85</v>
      </c>
      <c r="AY704" s="18" t="s">
        <v>264</v>
      </c>
      <c r="BE704" s="240">
        <f>IF(N704="základní",J704,0)</f>
        <v>0</v>
      </c>
      <c r="BF704" s="240">
        <f>IF(N704="snížená",J704,0)</f>
        <v>0</v>
      </c>
      <c r="BG704" s="240">
        <f>IF(N704="zákl. přenesená",J704,0)</f>
        <v>0</v>
      </c>
      <c r="BH704" s="240">
        <f>IF(N704="sníž. přenesená",J704,0)</f>
        <v>0</v>
      </c>
      <c r="BI704" s="240">
        <f>IF(N704="nulová",J704,0)</f>
        <v>0</v>
      </c>
      <c r="BJ704" s="18" t="s">
        <v>85</v>
      </c>
      <c r="BK704" s="240">
        <f>ROUND(I704*H704,2)</f>
        <v>0</v>
      </c>
      <c r="BL704" s="18" t="s">
        <v>351</v>
      </c>
      <c r="BM704" s="239" t="s">
        <v>2759</v>
      </c>
    </row>
    <row r="705" s="2" customFormat="1" ht="16.5" customHeight="1">
      <c r="A705" s="39"/>
      <c r="B705" s="40"/>
      <c r="C705" s="274" t="s">
        <v>1313</v>
      </c>
      <c r="D705" s="274" t="s">
        <v>310</v>
      </c>
      <c r="E705" s="275" t="s">
        <v>2760</v>
      </c>
      <c r="F705" s="276" t="s">
        <v>2761</v>
      </c>
      <c r="G705" s="277" t="s">
        <v>318</v>
      </c>
      <c r="H705" s="278">
        <v>5</v>
      </c>
      <c r="I705" s="279"/>
      <c r="J705" s="280">
        <f>ROUND(I705*H705,2)</f>
        <v>0</v>
      </c>
      <c r="K705" s="276" t="s">
        <v>298</v>
      </c>
      <c r="L705" s="281"/>
      <c r="M705" s="282" t="s">
        <v>1</v>
      </c>
      <c r="N705" s="283" t="s">
        <v>42</v>
      </c>
      <c r="O705" s="92"/>
      <c r="P705" s="237">
        <f>O705*H705</f>
        <v>0</v>
      </c>
      <c r="Q705" s="237">
        <v>0.0126</v>
      </c>
      <c r="R705" s="237">
        <f>Q705*H705</f>
        <v>0.063</v>
      </c>
      <c r="S705" s="237">
        <v>0</v>
      </c>
      <c r="T705" s="238">
        <f>S705*H705</f>
        <v>0</v>
      </c>
      <c r="U705" s="39"/>
      <c r="V705" s="39"/>
      <c r="W705" s="39"/>
      <c r="X705" s="39"/>
      <c r="Y705" s="39"/>
      <c r="Z705" s="39"/>
      <c r="AA705" s="39"/>
      <c r="AB705" s="39"/>
      <c r="AC705" s="39"/>
      <c r="AD705" s="39"/>
      <c r="AE705" s="39"/>
      <c r="AR705" s="239" t="s">
        <v>434</v>
      </c>
      <c r="AT705" s="239" t="s">
        <v>310</v>
      </c>
      <c r="AU705" s="239" t="s">
        <v>85</v>
      </c>
      <c r="AY705" s="18" t="s">
        <v>264</v>
      </c>
      <c r="BE705" s="240">
        <f>IF(N705="základní",J705,0)</f>
        <v>0</v>
      </c>
      <c r="BF705" s="240">
        <f>IF(N705="snížená",J705,0)</f>
        <v>0</v>
      </c>
      <c r="BG705" s="240">
        <f>IF(N705="zákl. přenesená",J705,0)</f>
        <v>0</v>
      </c>
      <c r="BH705" s="240">
        <f>IF(N705="sníž. přenesená",J705,0)</f>
        <v>0</v>
      </c>
      <c r="BI705" s="240">
        <f>IF(N705="nulová",J705,0)</f>
        <v>0</v>
      </c>
      <c r="BJ705" s="18" t="s">
        <v>85</v>
      </c>
      <c r="BK705" s="240">
        <f>ROUND(I705*H705,2)</f>
        <v>0</v>
      </c>
      <c r="BL705" s="18" t="s">
        <v>351</v>
      </c>
      <c r="BM705" s="239" t="s">
        <v>2762</v>
      </c>
    </row>
    <row r="706" s="2" customFormat="1">
      <c r="A706" s="39"/>
      <c r="B706" s="40"/>
      <c r="C706" s="41"/>
      <c r="D706" s="243" t="s">
        <v>339</v>
      </c>
      <c r="E706" s="41"/>
      <c r="F706" s="295" t="s">
        <v>2755</v>
      </c>
      <c r="G706" s="41"/>
      <c r="H706" s="41"/>
      <c r="I706" s="296"/>
      <c r="J706" s="41"/>
      <c r="K706" s="41"/>
      <c r="L706" s="45"/>
      <c r="M706" s="297"/>
      <c r="N706" s="298"/>
      <c r="O706" s="92"/>
      <c r="P706" s="92"/>
      <c r="Q706" s="92"/>
      <c r="R706" s="92"/>
      <c r="S706" s="92"/>
      <c r="T706" s="93"/>
      <c r="U706" s="39"/>
      <c r="V706" s="39"/>
      <c r="W706" s="39"/>
      <c r="X706" s="39"/>
      <c r="Y706" s="39"/>
      <c r="Z706" s="39"/>
      <c r="AA706" s="39"/>
      <c r="AB706" s="39"/>
      <c r="AC706" s="39"/>
      <c r="AD706" s="39"/>
      <c r="AE706" s="39"/>
      <c r="AT706" s="18" t="s">
        <v>339</v>
      </c>
      <c r="AU706" s="18" t="s">
        <v>85</v>
      </c>
    </row>
    <row r="707" s="13" customFormat="1">
      <c r="A707" s="13"/>
      <c r="B707" s="241"/>
      <c r="C707" s="242"/>
      <c r="D707" s="243" t="s">
        <v>273</v>
      </c>
      <c r="E707" s="242"/>
      <c r="F707" s="245" t="s">
        <v>2763</v>
      </c>
      <c r="G707" s="242"/>
      <c r="H707" s="246">
        <v>5</v>
      </c>
      <c r="I707" s="247"/>
      <c r="J707" s="242"/>
      <c r="K707" s="242"/>
      <c r="L707" s="248"/>
      <c r="M707" s="249"/>
      <c r="N707" s="250"/>
      <c r="O707" s="250"/>
      <c r="P707" s="250"/>
      <c r="Q707" s="250"/>
      <c r="R707" s="250"/>
      <c r="S707" s="250"/>
      <c r="T707" s="251"/>
      <c r="U707" s="13"/>
      <c r="V707" s="13"/>
      <c r="W707" s="13"/>
      <c r="X707" s="13"/>
      <c r="Y707" s="13"/>
      <c r="Z707" s="13"/>
      <c r="AA707" s="13"/>
      <c r="AB707" s="13"/>
      <c r="AC707" s="13"/>
      <c r="AD707" s="13"/>
      <c r="AE707" s="13"/>
      <c r="AT707" s="252" t="s">
        <v>273</v>
      </c>
      <c r="AU707" s="252" t="s">
        <v>85</v>
      </c>
      <c r="AV707" s="13" t="s">
        <v>85</v>
      </c>
      <c r="AW707" s="13" t="s">
        <v>4</v>
      </c>
      <c r="AX707" s="13" t="s">
        <v>83</v>
      </c>
      <c r="AY707" s="252" t="s">
        <v>264</v>
      </c>
    </row>
    <row r="708" s="2" customFormat="1" ht="24.15" customHeight="1">
      <c r="A708" s="39"/>
      <c r="B708" s="40"/>
      <c r="C708" s="228" t="s">
        <v>1317</v>
      </c>
      <c r="D708" s="228" t="s">
        <v>266</v>
      </c>
      <c r="E708" s="229" t="s">
        <v>2764</v>
      </c>
      <c r="F708" s="230" t="s">
        <v>2765</v>
      </c>
      <c r="G708" s="231" t="s">
        <v>453</v>
      </c>
      <c r="H708" s="232">
        <v>10</v>
      </c>
      <c r="I708" s="233"/>
      <c r="J708" s="234">
        <f>ROUND(I708*H708,2)</f>
        <v>0</v>
      </c>
      <c r="K708" s="230" t="s">
        <v>270</v>
      </c>
      <c r="L708" s="45"/>
      <c r="M708" s="235" t="s">
        <v>1</v>
      </c>
      <c r="N708" s="236" t="s">
        <v>42</v>
      </c>
      <c r="O708" s="92"/>
      <c r="P708" s="237">
        <f>O708*H708</f>
        <v>0</v>
      </c>
      <c r="Q708" s="237">
        <v>0.00058</v>
      </c>
      <c r="R708" s="237">
        <f>Q708*H708</f>
        <v>0.0057999999999999996</v>
      </c>
      <c r="S708" s="237">
        <v>0</v>
      </c>
      <c r="T708" s="238">
        <f>S708*H708</f>
        <v>0</v>
      </c>
      <c r="U708" s="39"/>
      <c r="V708" s="39"/>
      <c r="W708" s="39"/>
      <c r="X708" s="39"/>
      <c r="Y708" s="39"/>
      <c r="Z708" s="39"/>
      <c r="AA708" s="39"/>
      <c r="AB708" s="39"/>
      <c r="AC708" s="39"/>
      <c r="AD708" s="39"/>
      <c r="AE708" s="39"/>
      <c r="AR708" s="239" t="s">
        <v>351</v>
      </c>
      <c r="AT708" s="239" t="s">
        <v>266</v>
      </c>
      <c r="AU708" s="239" t="s">
        <v>85</v>
      </c>
      <c r="AY708" s="18" t="s">
        <v>264</v>
      </c>
      <c r="BE708" s="240">
        <f>IF(N708="základní",J708,0)</f>
        <v>0</v>
      </c>
      <c r="BF708" s="240">
        <f>IF(N708="snížená",J708,0)</f>
        <v>0</v>
      </c>
      <c r="BG708" s="240">
        <f>IF(N708="zákl. přenesená",J708,0)</f>
        <v>0</v>
      </c>
      <c r="BH708" s="240">
        <f>IF(N708="sníž. přenesená",J708,0)</f>
        <v>0</v>
      </c>
      <c r="BI708" s="240">
        <f>IF(N708="nulová",J708,0)</f>
        <v>0</v>
      </c>
      <c r="BJ708" s="18" t="s">
        <v>85</v>
      </c>
      <c r="BK708" s="240">
        <f>ROUND(I708*H708,2)</f>
        <v>0</v>
      </c>
      <c r="BL708" s="18" t="s">
        <v>351</v>
      </c>
      <c r="BM708" s="239" t="s">
        <v>2766</v>
      </c>
    </row>
    <row r="709" s="2" customFormat="1" ht="16.5" customHeight="1">
      <c r="A709" s="39"/>
      <c r="B709" s="40"/>
      <c r="C709" s="274" t="s">
        <v>1323</v>
      </c>
      <c r="D709" s="274" t="s">
        <v>310</v>
      </c>
      <c r="E709" s="275" t="s">
        <v>2767</v>
      </c>
      <c r="F709" s="276" t="s">
        <v>2768</v>
      </c>
      <c r="G709" s="277" t="s">
        <v>453</v>
      </c>
      <c r="H709" s="278">
        <v>11</v>
      </c>
      <c r="I709" s="279"/>
      <c r="J709" s="280">
        <f>ROUND(I709*H709,2)</f>
        <v>0</v>
      </c>
      <c r="K709" s="276" t="s">
        <v>298</v>
      </c>
      <c r="L709" s="281"/>
      <c r="M709" s="282" t="s">
        <v>1</v>
      </c>
      <c r="N709" s="283" t="s">
        <v>42</v>
      </c>
      <c r="O709" s="92"/>
      <c r="P709" s="237">
        <f>O709*H709</f>
        <v>0</v>
      </c>
      <c r="Q709" s="237">
        <v>0.0126</v>
      </c>
      <c r="R709" s="237">
        <f>Q709*H709</f>
        <v>0.1386</v>
      </c>
      <c r="S709" s="237">
        <v>0</v>
      </c>
      <c r="T709" s="238">
        <f>S709*H709</f>
        <v>0</v>
      </c>
      <c r="U709" s="39"/>
      <c r="V709" s="39"/>
      <c r="W709" s="39"/>
      <c r="X709" s="39"/>
      <c r="Y709" s="39"/>
      <c r="Z709" s="39"/>
      <c r="AA709" s="39"/>
      <c r="AB709" s="39"/>
      <c r="AC709" s="39"/>
      <c r="AD709" s="39"/>
      <c r="AE709" s="39"/>
      <c r="AR709" s="239" t="s">
        <v>434</v>
      </c>
      <c r="AT709" s="239" t="s">
        <v>310</v>
      </c>
      <c r="AU709" s="239" t="s">
        <v>85</v>
      </c>
      <c r="AY709" s="18" t="s">
        <v>264</v>
      </c>
      <c r="BE709" s="240">
        <f>IF(N709="základní",J709,0)</f>
        <v>0</v>
      </c>
      <c r="BF709" s="240">
        <f>IF(N709="snížená",J709,0)</f>
        <v>0</v>
      </c>
      <c r="BG709" s="240">
        <f>IF(N709="zákl. přenesená",J709,0)</f>
        <v>0</v>
      </c>
      <c r="BH709" s="240">
        <f>IF(N709="sníž. přenesená",J709,0)</f>
        <v>0</v>
      </c>
      <c r="BI709" s="240">
        <f>IF(N709="nulová",J709,0)</f>
        <v>0</v>
      </c>
      <c r="BJ709" s="18" t="s">
        <v>85</v>
      </c>
      <c r="BK709" s="240">
        <f>ROUND(I709*H709,2)</f>
        <v>0</v>
      </c>
      <c r="BL709" s="18" t="s">
        <v>351</v>
      </c>
      <c r="BM709" s="239" t="s">
        <v>2769</v>
      </c>
    </row>
    <row r="710" s="13" customFormat="1">
      <c r="A710" s="13"/>
      <c r="B710" s="241"/>
      <c r="C710" s="242"/>
      <c r="D710" s="243" t="s">
        <v>273</v>
      </c>
      <c r="E710" s="242"/>
      <c r="F710" s="245" t="s">
        <v>2770</v>
      </c>
      <c r="G710" s="242"/>
      <c r="H710" s="246">
        <v>11</v>
      </c>
      <c r="I710" s="247"/>
      <c r="J710" s="242"/>
      <c r="K710" s="242"/>
      <c r="L710" s="248"/>
      <c r="M710" s="249"/>
      <c r="N710" s="250"/>
      <c r="O710" s="250"/>
      <c r="P710" s="250"/>
      <c r="Q710" s="250"/>
      <c r="R710" s="250"/>
      <c r="S710" s="250"/>
      <c r="T710" s="251"/>
      <c r="U710" s="13"/>
      <c r="V710" s="13"/>
      <c r="W710" s="13"/>
      <c r="X710" s="13"/>
      <c r="Y710" s="13"/>
      <c r="Z710" s="13"/>
      <c r="AA710" s="13"/>
      <c r="AB710" s="13"/>
      <c r="AC710" s="13"/>
      <c r="AD710" s="13"/>
      <c r="AE710" s="13"/>
      <c r="AT710" s="252" t="s">
        <v>273</v>
      </c>
      <c r="AU710" s="252" t="s">
        <v>85</v>
      </c>
      <c r="AV710" s="13" t="s">
        <v>85</v>
      </c>
      <c r="AW710" s="13" t="s">
        <v>4</v>
      </c>
      <c r="AX710" s="13" t="s">
        <v>83</v>
      </c>
      <c r="AY710" s="252" t="s">
        <v>264</v>
      </c>
    </row>
    <row r="711" s="2" customFormat="1" ht="24.15" customHeight="1">
      <c r="A711" s="39"/>
      <c r="B711" s="40"/>
      <c r="C711" s="228" t="s">
        <v>1328</v>
      </c>
      <c r="D711" s="228" t="s">
        <v>266</v>
      </c>
      <c r="E711" s="229" t="s">
        <v>1170</v>
      </c>
      <c r="F711" s="230" t="s">
        <v>1171</v>
      </c>
      <c r="G711" s="231" t="s">
        <v>318</v>
      </c>
      <c r="H711" s="232">
        <v>7.7999999999999998</v>
      </c>
      <c r="I711" s="233"/>
      <c r="J711" s="234">
        <f>ROUND(I711*H711,2)</f>
        <v>0</v>
      </c>
      <c r="K711" s="230" t="s">
        <v>270</v>
      </c>
      <c r="L711" s="45"/>
      <c r="M711" s="235" t="s">
        <v>1</v>
      </c>
      <c r="N711" s="236" t="s">
        <v>42</v>
      </c>
      <c r="O711" s="92"/>
      <c r="P711" s="237">
        <f>O711*H711</f>
        <v>0</v>
      </c>
      <c r="Q711" s="237">
        <v>0.0091299999999999992</v>
      </c>
      <c r="R711" s="237">
        <f>Q711*H711</f>
        <v>0.071213999999999986</v>
      </c>
      <c r="S711" s="237">
        <v>0</v>
      </c>
      <c r="T711" s="238">
        <f>S711*H711</f>
        <v>0</v>
      </c>
      <c r="U711" s="39"/>
      <c r="V711" s="39"/>
      <c r="W711" s="39"/>
      <c r="X711" s="39"/>
      <c r="Y711" s="39"/>
      <c r="Z711" s="39"/>
      <c r="AA711" s="39"/>
      <c r="AB711" s="39"/>
      <c r="AC711" s="39"/>
      <c r="AD711" s="39"/>
      <c r="AE711" s="39"/>
      <c r="AR711" s="239" t="s">
        <v>351</v>
      </c>
      <c r="AT711" s="239" t="s">
        <v>266</v>
      </c>
      <c r="AU711" s="239" t="s">
        <v>85</v>
      </c>
      <c r="AY711" s="18" t="s">
        <v>264</v>
      </c>
      <c r="BE711" s="240">
        <f>IF(N711="základní",J711,0)</f>
        <v>0</v>
      </c>
      <c r="BF711" s="240">
        <f>IF(N711="snížená",J711,0)</f>
        <v>0</v>
      </c>
      <c r="BG711" s="240">
        <f>IF(N711="zákl. přenesená",J711,0)</f>
        <v>0</v>
      </c>
      <c r="BH711" s="240">
        <f>IF(N711="sníž. přenesená",J711,0)</f>
        <v>0</v>
      </c>
      <c r="BI711" s="240">
        <f>IF(N711="nulová",J711,0)</f>
        <v>0</v>
      </c>
      <c r="BJ711" s="18" t="s">
        <v>85</v>
      </c>
      <c r="BK711" s="240">
        <f>ROUND(I711*H711,2)</f>
        <v>0</v>
      </c>
      <c r="BL711" s="18" t="s">
        <v>351</v>
      </c>
      <c r="BM711" s="239" t="s">
        <v>2771</v>
      </c>
    </row>
    <row r="712" s="13" customFormat="1">
      <c r="A712" s="13"/>
      <c r="B712" s="241"/>
      <c r="C712" s="242"/>
      <c r="D712" s="243" t="s">
        <v>273</v>
      </c>
      <c r="E712" s="244" t="s">
        <v>1</v>
      </c>
      <c r="F712" s="245" t="s">
        <v>2548</v>
      </c>
      <c r="G712" s="242"/>
      <c r="H712" s="246">
        <v>7.7999999999999998</v>
      </c>
      <c r="I712" s="247"/>
      <c r="J712" s="242"/>
      <c r="K712" s="242"/>
      <c r="L712" s="248"/>
      <c r="M712" s="249"/>
      <c r="N712" s="250"/>
      <c r="O712" s="250"/>
      <c r="P712" s="250"/>
      <c r="Q712" s="250"/>
      <c r="R712" s="250"/>
      <c r="S712" s="250"/>
      <c r="T712" s="251"/>
      <c r="U712" s="13"/>
      <c r="V712" s="13"/>
      <c r="W712" s="13"/>
      <c r="X712" s="13"/>
      <c r="Y712" s="13"/>
      <c r="Z712" s="13"/>
      <c r="AA712" s="13"/>
      <c r="AB712" s="13"/>
      <c r="AC712" s="13"/>
      <c r="AD712" s="13"/>
      <c r="AE712" s="13"/>
      <c r="AT712" s="252" t="s">
        <v>273</v>
      </c>
      <c r="AU712" s="252" t="s">
        <v>85</v>
      </c>
      <c r="AV712" s="13" t="s">
        <v>85</v>
      </c>
      <c r="AW712" s="13" t="s">
        <v>32</v>
      </c>
      <c r="AX712" s="13" t="s">
        <v>76</v>
      </c>
      <c r="AY712" s="252" t="s">
        <v>264</v>
      </c>
    </row>
    <row r="713" s="14" customFormat="1">
      <c r="A713" s="14"/>
      <c r="B713" s="253"/>
      <c r="C713" s="254"/>
      <c r="D713" s="243" t="s">
        <v>273</v>
      </c>
      <c r="E713" s="255" t="s">
        <v>1</v>
      </c>
      <c r="F713" s="256" t="s">
        <v>275</v>
      </c>
      <c r="G713" s="254"/>
      <c r="H713" s="257">
        <v>7.7999999999999998</v>
      </c>
      <c r="I713" s="258"/>
      <c r="J713" s="254"/>
      <c r="K713" s="254"/>
      <c r="L713" s="259"/>
      <c r="M713" s="260"/>
      <c r="N713" s="261"/>
      <c r="O713" s="261"/>
      <c r="P713" s="261"/>
      <c r="Q713" s="261"/>
      <c r="R713" s="261"/>
      <c r="S713" s="261"/>
      <c r="T713" s="262"/>
      <c r="U713" s="14"/>
      <c r="V713" s="14"/>
      <c r="W713" s="14"/>
      <c r="X713" s="14"/>
      <c r="Y713" s="14"/>
      <c r="Z713" s="14"/>
      <c r="AA713" s="14"/>
      <c r="AB713" s="14"/>
      <c r="AC713" s="14"/>
      <c r="AD713" s="14"/>
      <c r="AE713" s="14"/>
      <c r="AT713" s="263" t="s">
        <v>273</v>
      </c>
      <c r="AU713" s="263" t="s">
        <v>85</v>
      </c>
      <c r="AV713" s="14" t="s">
        <v>271</v>
      </c>
      <c r="AW713" s="14" t="s">
        <v>32</v>
      </c>
      <c r="AX713" s="14" t="s">
        <v>83</v>
      </c>
      <c r="AY713" s="263" t="s">
        <v>264</v>
      </c>
    </row>
    <row r="714" s="2" customFormat="1" ht="16.5" customHeight="1">
      <c r="A714" s="39"/>
      <c r="B714" s="40"/>
      <c r="C714" s="274" t="s">
        <v>1333</v>
      </c>
      <c r="D714" s="274" t="s">
        <v>310</v>
      </c>
      <c r="E714" s="275" t="s">
        <v>2772</v>
      </c>
      <c r="F714" s="276" t="s">
        <v>2773</v>
      </c>
      <c r="G714" s="277" t="s">
        <v>318</v>
      </c>
      <c r="H714" s="278">
        <v>8.9700000000000006</v>
      </c>
      <c r="I714" s="279"/>
      <c r="J714" s="280">
        <f>ROUND(I714*H714,2)</f>
        <v>0</v>
      </c>
      <c r="K714" s="276" t="s">
        <v>298</v>
      </c>
      <c r="L714" s="281"/>
      <c r="M714" s="282" t="s">
        <v>1</v>
      </c>
      <c r="N714" s="283" t="s">
        <v>42</v>
      </c>
      <c r="O714" s="92"/>
      <c r="P714" s="237">
        <f>O714*H714</f>
        <v>0</v>
      </c>
      <c r="Q714" s="237">
        <v>0.019199999999999998</v>
      </c>
      <c r="R714" s="237">
        <f>Q714*H714</f>
        <v>0.17222399999999999</v>
      </c>
      <c r="S714" s="237">
        <v>0</v>
      </c>
      <c r="T714" s="238">
        <f>S714*H714</f>
        <v>0</v>
      </c>
      <c r="U714" s="39"/>
      <c r="V714" s="39"/>
      <c r="W714" s="39"/>
      <c r="X714" s="39"/>
      <c r="Y714" s="39"/>
      <c r="Z714" s="39"/>
      <c r="AA714" s="39"/>
      <c r="AB714" s="39"/>
      <c r="AC714" s="39"/>
      <c r="AD714" s="39"/>
      <c r="AE714" s="39"/>
      <c r="AR714" s="239" t="s">
        <v>434</v>
      </c>
      <c r="AT714" s="239" t="s">
        <v>310</v>
      </c>
      <c r="AU714" s="239" t="s">
        <v>85</v>
      </c>
      <c r="AY714" s="18" t="s">
        <v>264</v>
      </c>
      <c r="BE714" s="240">
        <f>IF(N714="základní",J714,0)</f>
        <v>0</v>
      </c>
      <c r="BF714" s="240">
        <f>IF(N714="snížená",J714,0)</f>
        <v>0</v>
      </c>
      <c r="BG714" s="240">
        <f>IF(N714="zákl. přenesená",J714,0)</f>
        <v>0</v>
      </c>
      <c r="BH714" s="240">
        <f>IF(N714="sníž. přenesená",J714,0)</f>
        <v>0</v>
      </c>
      <c r="BI714" s="240">
        <f>IF(N714="nulová",J714,0)</f>
        <v>0</v>
      </c>
      <c r="BJ714" s="18" t="s">
        <v>85</v>
      </c>
      <c r="BK714" s="240">
        <f>ROUND(I714*H714,2)</f>
        <v>0</v>
      </c>
      <c r="BL714" s="18" t="s">
        <v>351</v>
      </c>
      <c r="BM714" s="239" t="s">
        <v>2774</v>
      </c>
    </row>
    <row r="715" s="2" customFormat="1">
      <c r="A715" s="39"/>
      <c r="B715" s="40"/>
      <c r="C715" s="41"/>
      <c r="D715" s="243" t="s">
        <v>339</v>
      </c>
      <c r="E715" s="41"/>
      <c r="F715" s="295" t="s">
        <v>1178</v>
      </c>
      <c r="G715" s="41"/>
      <c r="H715" s="41"/>
      <c r="I715" s="296"/>
      <c r="J715" s="41"/>
      <c r="K715" s="41"/>
      <c r="L715" s="45"/>
      <c r="M715" s="297"/>
      <c r="N715" s="298"/>
      <c r="O715" s="92"/>
      <c r="P715" s="92"/>
      <c r="Q715" s="92"/>
      <c r="R715" s="92"/>
      <c r="S715" s="92"/>
      <c r="T715" s="93"/>
      <c r="U715" s="39"/>
      <c r="V715" s="39"/>
      <c r="W715" s="39"/>
      <c r="X715" s="39"/>
      <c r="Y715" s="39"/>
      <c r="Z715" s="39"/>
      <c r="AA715" s="39"/>
      <c r="AB715" s="39"/>
      <c r="AC715" s="39"/>
      <c r="AD715" s="39"/>
      <c r="AE715" s="39"/>
      <c r="AT715" s="18" t="s">
        <v>339</v>
      </c>
      <c r="AU715" s="18" t="s">
        <v>85</v>
      </c>
    </row>
    <row r="716" s="13" customFormat="1">
      <c r="A716" s="13"/>
      <c r="B716" s="241"/>
      <c r="C716" s="242"/>
      <c r="D716" s="243" t="s">
        <v>273</v>
      </c>
      <c r="E716" s="242"/>
      <c r="F716" s="245" t="s">
        <v>2775</v>
      </c>
      <c r="G716" s="242"/>
      <c r="H716" s="246">
        <v>8.9700000000000006</v>
      </c>
      <c r="I716" s="247"/>
      <c r="J716" s="242"/>
      <c r="K716" s="242"/>
      <c r="L716" s="248"/>
      <c r="M716" s="249"/>
      <c r="N716" s="250"/>
      <c r="O716" s="250"/>
      <c r="P716" s="250"/>
      <c r="Q716" s="250"/>
      <c r="R716" s="250"/>
      <c r="S716" s="250"/>
      <c r="T716" s="251"/>
      <c r="U716" s="13"/>
      <c r="V716" s="13"/>
      <c r="W716" s="13"/>
      <c r="X716" s="13"/>
      <c r="Y716" s="13"/>
      <c r="Z716" s="13"/>
      <c r="AA716" s="13"/>
      <c r="AB716" s="13"/>
      <c r="AC716" s="13"/>
      <c r="AD716" s="13"/>
      <c r="AE716" s="13"/>
      <c r="AT716" s="252" t="s">
        <v>273</v>
      </c>
      <c r="AU716" s="252" t="s">
        <v>85</v>
      </c>
      <c r="AV716" s="13" t="s">
        <v>85</v>
      </c>
      <c r="AW716" s="13" t="s">
        <v>4</v>
      </c>
      <c r="AX716" s="13" t="s">
        <v>83</v>
      </c>
      <c r="AY716" s="252" t="s">
        <v>264</v>
      </c>
    </row>
    <row r="717" s="2" customFormat="1" ht="24.15" customHeight="1">
      <c r="A717" s="39"/>
      <c r="B717" s="40"/>
      <c r="C717" s="228" t="s">
        <v>1338</v>
      </c>
      <c r="D717" s="228" t="s">
        <v>266</v>
      </c>
      <c r="E717" s="229" t="s">
        <v>1170</v>
      </c>
      <c r="F717" s="230" t="s">
        <v>1171</v>
      </c>
      <c r="G717" s="231" t="s">
        <v>318</v>
      </c>
      <c r="H717" s="232">
        <v>39.100000000000001</v>
      </c>
      <c r="I717" s="233"/>
      <c r="J717" s="234">
        <f>ROUND(I717*H717,2)</f>
        <v>0</v>
      </c>
      <c r="K717" s="230" t="s">
        <v>270</v>
      </c>
      <c r="L717" s="45"/>
      <c r="M717" s="235" t="s">
        <v>1</v>
      </c>
      <c r="N717" s="236" t="s">
        <v>42</v>
      </c>
      <c r="O717" s="92"/>
      <c r="P717" s="237">
        <f>O717*H717</f>
        <v>0</v>
      </c>
      <c r="Q717" s="237">
        <v>0.0091299999999999992</v>
      </c>
      <c r="R717" s="237">
        <f>Q717*H717</f>
        <v>0.35698299999999999</v>
      </c>
      <c r="S717" s="237">
        <v>0</v>
      </c>
      <c r="T717" s="238">
        <f>S717*H717</f>
        <v>0</v>
      </c>
      <c r="U717" s="39"/>
      <c r="V717" s="39"/>
      <c r="W717" s="39"/>
      <c r="X717" s="39"/>
      <c r="Y717" s="39"/>
      <c r="Z717" s="39"/>
      <c r="AA717" s="39"/>
      <c r="AB717" s="39"/>
      <c r="AC717" s="39"/>
      <c r="AD717" s="39"/>
      <c r="AE717" s="39"/>
      <c r="AR717" s="239" t="s">
        <v>351</v>
      </c>
      <c r="AT717" s="239" t="s">
        <v>266</v>
      </c>
      <c r="AU717" s="239" t="s">
        <v>85</v>
      </c>
      <c r="AY717" s="18" t="s">
        <v>264</v>
      </c>
      <c r="BE717" s="240">
        <f>IF(N717="základní",J717,0)</f>
        <v>0</v>
      </c>
      <c r="BF717" s="240">
        <f>IF(N717="snížená",J717,0)</f>
        <v>0</v>
      </c>
      <c r="BG717" s="240">
        <f>IF(N717="zákl. přenesená",J717,0)</f>
        <v>0</v>
      </c>
      <c r="BH717" s="240">
        <f>IF(N717="sníž. přenesená",J717,0)</f>
        <v>0</v>
      </c>
      <c r="BI717" s="240">
        <f>IF(N717="nulová",J717,0)</f>
        <v>0</v>
      </c>
      <c r="BJ717" s="18" t="s">
        <v>85</v>
      </c>
      <c r="BK717" s="240">
        <f>ROUND(I717*H717,2)</f>
        <v>0</v>
      </c>
      <c r="BL717" s="18" t="s">
        <v>351</v>
      </c>
      <c r="BM717" s="239" t="s">
        <v>1172</v>
      </c>
    </row>
    <row r="718" s="13" customFormat="1">
      <c r="A718" s="13"/>
      <c r="B718" s="241"/>
      <c r="C718" s="242"/>
      <c r="D718" s="243" t="s">
        <v>273</v>
      </c>
      <c r="E718" s="244" t="s">
        <v>1</v>
      </c>
      <c r="F718" s="245" t="s">
        <v>2776</v>
      </c>
      <c r="G718" s="242"/>
      <c r="H718" s="246">
        <v>39.100000000000001</v>
      </c>
      <c r="I718" s="247"/>
      <c r="J718" s="242"/>
      <c r="K718" s="242"/>
      <c r="L718" s="248"/>
      <c r="M718" s="249"/>
      <c r="N718" s="250"/>
      <c r="O718" s="250"/>
      <c r="P718" s="250"/>
      <c r="Q718" s="250"/>
      <c r="R718" s="250"/>
      <c r="S718" s="250"/>
      <c r="T718" s="251"/>
      <c r="U718" s="13"/>
      <c r="V718" s="13"/>
      <c r="W718" s="13"/>
      <c r="X718" s="13"/>
      <c r="Y718" s="13"/>
      <c r="Z718" s="13"/>
      <c r="AA718" s="13"/>
      <c r="AB718" s="13"/>
      <c r="AC718" s="13"/>
      <c r="AD718" s="13"/>
      <c r="AE718" s="13"/>
      <c r="AT718" s="252" t="s">
        <v>273</v>
      </c>
      <c r="AU718" s="252" t="s">
        <v>85</v>
      </c>
      <c r="AV718" s="13" t="s">
        <v>85</v>
      </c>
      <c r="AW718" s="13" t="s">
        <v>32</v>
      </c>
      <c r="AX718" s="13" t="s">
        <v>76</v>
      </c>
      <c r="AY718" s="252" t="s">
        <v>264</v>
      </c>
    </row>
    <row r="719" s="14" customFormat="1">
      <c r="A719" s="14"/>
      <c r="B719" s="253"/>
      <c r="C719" s="254"/>
      <c r="D719" s="243" t="s">
        <v>273</v>
      </c>
      <c r="E719" s="255" t="s">
        <v>1</v>
      </c>
      <c r="F719" s="256" t="s">
        <v>275</v>
      </c>
      <c r="G719" s="254"/>
      <c r="H719" s="257">
        <v>39.100000000000001</v>
      </c>
      <c r="I719" s="258"/>
      <c r="J719" s="254"/>
      <c r="K719" s="254"/>
      <c r="L719" s="259"/>
      <c r="M719" s="260"/>
      <c r="N719" s="261"/>
      <c r="O719" s="261"/>
      <c r="P719" s="261"/>
      <c r="Q719" s="261"/>
      <c r="R719" s="261"/>
      <c r="S719" s="261"/>
      <c r="T719" s="262"/>
      <c r="U719" s="14"/>
      <c r="V719" s="14"/>
      <c r="W719" s="14"/>
      <c r="X719" s="14"/>
      <c r="Y719" s="14"/>
      <c r="Z719" s="14"/>
      <c r="AA719" s="14"/>
      <c r="AB719" s="14"/>
      <c r="AC719" s="14"/>
      <c r="AD719" s="14"/>
      <c r="AE719" s="14"/>
      <c r="AT719" s="263" t="s">
        <v>273</v>
      </c>
      <c r="AU719" s="263" t="s">
        <v>85</v>
      </c>
      <c r="AV719" s="14" t="s">
        <v>271</v>
      </c>
      <c r="AW719" s="14" t="s">
        <v>32</v>
      </c>
      <c r="AX719" s="14" t="s">
        <v>83</v>
      </c>
      <c r="AY719" s="263" t="s">
        <v>264</v>
      </c>
    </row>
    <row r="720" s="2" customFormat="1" ht="16.5" customHeight="1">
      <c r="A720" s="39"/>
      <c r="B720" s="40"/>
      <c r="C720" s="274" t="s">
        <v>1342</v>
      </c>
      <c r="D720" s="274" t="s">
        <v>310</v>
      </c>
      <c r="E720" s="275" t="s">
        <v>1175</v>
      </c>
      <c r="F720" s="276" t="s">
        <v>1176</v>
      </c>
      <c r="G720" s="277" t="s">
        <v>318</v>
      </c>
      <c r="H720" s="278">
        <v>44.965000000000003</v>
      </c>
      <c r="I720" s="279"/>
      <c r="J720" s="280">
        <f>ROUND(I720*H720,2)</f>
        <v>0</v>
      </c>
      <c r="K720" s="276" t="s">
        <v>298</v>
      </c>
      <c r="L720" s="281"/>
      <c r="M720" s="282" t="s">
        <v>1</v>
      </c>
      <c r="N720" s="283" t="s">
        <v>42</v>
      </c>
      <c r="O720" s="92"/>
      <c r="P720" s="237">
        <f>O720*H720</f>
        <v>0</v>
      </c>
      <c r="Q720" s="237">
        <v>0.019199999999999998</v>
      </c>
      <c r="R720" s="237">
        <f>Q720*H720</f>
        <v>0.86332799999999998</v>
      </c>
      <c r="S720" s="237">
        <v>0</v>
      </c>
      <c r="T720" s="238">
        <f>S720*H720</f>
        <v>0</v>
      </c>
      <c r="U720" s="39"/>
      <c r="V720" s="39"/>
      <c r="W720" s="39"/>
      <c r="X720" s="39"/>
      <c r="Y720" s="39"/>
      <c r="Z720" s="39"/>
      <c r="AA720" s="39"/>
      <c r="AB720" s="39"/>
      <c r="AC720" s="39"/>
      <c r="AD720" s="39"/>
      <c r="AE720" s="39"/>
      <c r="AR720" s="239" t="s">
        <v>434</v>
      </c>
      <c r="AT720" s="239" t="s">
        <v>310</v>
      </c>
      <c r="AU720" s="239" t="s">
        <v>85</v>
      </c>
      <c r="AY720" s="18" t="s">
        <v>264</v>
      </c>
      <c r="BE720" s="240">
        <f>IF(N720="základní",J720,0)</f>
        <v>0</v>
      </c>
      <c r="BF720" s="240">
        <f>IF(N720="snížená",J720,0)</f>
        <v>0</v>
      </c>
      <c r="BG720" s="240">
        <f>IF(N720="zákl. přenesená",J720,0)</f>
        <v>0</v>
      </c>
      <c r="BH720" s="240">
        <f>IF(N720="sníž. přenesená",J720,0)</f>
        <v>0</v>
      </c>
      <c r="BI720" s="240">
        <f>IF(N720="nulová",J720,0)</f>
        <v>0</v>
      </c>
      <c r="BJ720" s="18" t="s">
        <v>85</v>
      </c>
      <c r="BK720" s="240">
        <f>ROUND(I720*H720,2)</f>
        <v>0</v>
      </c>
      <c r="BL720" s="18" t="s">
        <v>351</v>
      </c>
      <c r="BM720" s="239" t="s">
        <v>1177</v>
      </c>
    </row>
    <row r="721" s="2" customFormat="1">
      <c r="A721" s="39"/>
      <c r="B721" s="40"/>
      <c r="C721" s="41"/>
      <c r="D721" s="243" t="s">
        <v>339</v>
      </c>
      <c r="E721" s="41"/>
      <c r="F721" s="295" t="s">
        <v>1178</v>
      </c>
      <c r="G721" s="41"/>
      <c r="H721" s="41"/>
      <c r="I721" s="296"/>
      <c r="J721" s="41"/>
      <c r="K721" s="41"/>
      <c r="L721" s="45"/>
      <c r="M721" s="297"/>
      <c r="N721" s="298"/>
      <c r="O721" s="92"/>
      <c r="P721" s="92"/>
      <c r="Q721" s="92"/>
      <c r="R721" s="92"/>
      <c r="S721" s="92"/>
      <c r="T721" s="93"/>
      <c r="U721" s="39"/>
      <c r="V721" s="39"/>
      <c r="W721" s="39"/>
      <c r="X721" s="39"/>
      <c r="Y721" s="39"/>
      <c r="Z721" s="39"/>
      <c r="AA721" s="39"/>
      <c r="AB721" s="39"/>
      <c r="AC721" s="39"/>
      <c r="AD721" s="39"/>
      <c r="AE721" s="39"/>
      <c r="AT721" s="18" t="s">
        <v>339</v>
      </c>
      <c r="AU721" s="18" t="s">
        <v>85</v>
      </c>
    </row>
    <row r="722" s="13" customFormat="1">
      <c r="A722" s="13"/>
      <c r="B722" s="241"/>
      <c r="C722" s="242"/>
      <c r="D722" s="243" t="s">
        <v>273</v>
      </c>
      <c r="E722" s="242"/>
      <c r="F722" s="245" t="s">
        <v>2777</v>
      </c>
      <c r="G722" s="242"/>
      <c r="H722" s="246">
        <v>44.965000000000003</v>
      </c>
      <c r="I722" s="247"/>
      <c r="J722" s="242"/>
      <c r="K722" s="242"/>
      <c r="L722" s="248"/>
      <c r="M722" s="249"/>
      <c r="N722" s="250"/>
      <c r="O722" s="250"/>
      <c r="P722" s="250"/>
      <c r="Q722" s="250"/>
      <c r="R722" s="250"/>
      <c r="S722" s="250"/>
      <c r="T722" s="251"/>
      <c r="U722" s="13"/>
      <c r="V722" s="13"/>
      <c r="W722" s="13"/>
      <c r="X722" s="13"/>
      <c r="Y722" s="13"/>
      <c r="Z722" s="13"/>
      <c r="AA722" s="13"/>
      <c r="AB722" s="13"/>
      <c r="AC722" s="13"/>
      <c r="AD722" s="13"/>
      <c r="AE722" s="13"/>
      <c r="AT722" s="252" t="s">
        <v>273</v>
      </c>
      <c r="AU722" s="252" t="s">
        <v>85</v>
      </c>
      <c r="AV722" s="13" t="s">
        <v>85</v>
      </c>
      <c r="AW722" s="13" t="s">
        <v>4</v>
      </c>
      <c r="AX722" s="13" t="s">
        <v>83</v>
      </c>
      <c r="AY722" s="252" t="s">
        <v>264</v>
      </c>
    </row>
    <row r="723" s="2" customFormat="1" ht="24.15" customHeight="1">
      <c r="A723" s="39"/>
      <c r="B723" s="40"/>
      <c r="C723" s="228" t="s">
        <v>1347</v>
      </c>
      <c r="D723" s="228" t="s">
        <v>266</v>
      </c>
      <c r="E723" s="229" t="s">
        <v>1170</v>
      </c>
      <c r="F723" s="230" t="s">
        <v>1171</v>
      </c>
      <c r="G723" s="231" t="s">
        <v>318</v>
      </c>
      <c r="H723" s="232">
        <v>21.100000000000001</v>
      </c>
      <c r="I723" s="233"/>
      <c r="J723" s="234">
        <f>ROUND(I723*H723,2)</f>
        <v>0</v>
      </c>
      <c r="K723" s="230" t="s">
        <v>270</v>
      </c>
      <c r="L723" s="45"/>
      <c r="M723" s="235" t="s">
        <v>1</v>
      </c>
      <c r="N723" s="236" t="s">
        <v>42</v>
      </c>
      <c r="O723" s="92"/>
      <c r="P723" s="237">
        <f>O723*H723</f>
        <v>0</v>
      </c>
      <c r="Q723" s="237">
        <v>0.0091299999999999992</v>
      </c>
      <c r="R723" s="237">
        <f>Q723*H723</f>
        <v>0.19264300000000001</v>
      </c>
      <c r="S723" s="237">
        <v>0</v>
      </c>
      <c r="T723" s="238">
        <f>S723*H723</f>
        <v>0</v>
      </c>
      <c r="U723" s="39"/>
      <c r="V723" s="39"/>
      <c r="W723" s="39"/>
      <c r="X723" s="39"/>
      <c r="Y723" s="39"/>
      <c r="Z723" s="39"/>
      <c r="AA723" s="39"/>
      <c r="AB723" s="39"/>
      <c r="AC723" s="39"/>
      <c r="AD723" s="39"/>
      <c r="AE723" s="39"/>
      <c r="AR723" s="239" t="s">
        <v>351</v>
      </c>
      <c r="AT723" s="239" t="s">
        <v>266</v>
      </c>
      <c r="AU723" s="239" t="s">
        <v>85</v>
      </c>
      <c r="AY723" s="18" t="s">
        <v>264</v>
      </c>
      <c r="BE723" s="240">
        <f>IF(N723="základní",J723,0)</f>
        <v>0</v>
      </c>
      <c r="BF723" s="240">
        <f>IF(N723="snížená",J723,0)</f>
        <v>0</v>
      </c>
      <c r="BG723" s="240">
        <f>IF(N723="zákl. přenesená",J723,0)</f>
        <v>0</v>
      </c>
      <c r="BH723" s="240">
        <f>IF(N723="sníž. přenesená",J723,0)</f>
        <v>0</v>
      </c>
      <c r="BI723" s="240">
        <f>IF(N723="nulová",J723,0)</f>
        <v>0</v>
      </c>
      <c r="BJ723" s="18" t="s">
        <v>85</v>
      </c>
      <c r="BK723" s="240">
        <f>ROUND(I723*H723,2)</f>
        <v>0</v>
      </c>
      <c r="BL723" s="18" t="s">
        <v>351</v>
      </c>
      <c r="BM723" s="239" t="s">
        <v>2778</v>
      </c>
    </row>
    <row r="724" s="13" customFormat="1">
      <c r="A724" s="13"/>
      <c r="B724" s="241"/>
      <c r="C724" s="242"/>
      <c r="D724" s="243" t="s">
        <v>273</v>
      </c>
      <c r="E724" s="244" t="s">
        <v>1</v>
      </c>
      <c r="F724" s="245" t="s">
        <v>2779</v>
      </c>
      <c r="G724" s="242"/>
      <c r="H724" s="246">
        <v>21.100000000000001</v>
      </c>
      <c r="I724" s="247"/>
      <c r="J724" s="242"/>
      <c r="K724" s="242"/>
      <c r="L724" s="248"/>
      <c r="M724" s="249"/>
      <c r="N724" s="250"/>
      <c r="O724" s="250"/>
      <c r="P724" s="250"/>
      <c r="Q724" s="250"/>
      <c r="R724" s="250"/>
      <c r="S724" s="250"/>
      <c r="T724" s="251"/>
      <c r="U724" s="13"/>
      <c r="V724" s="13"/>
      <c r="W724" s="13"/>
      <c r="X724" s="13"/>
      <c r="Y724" s="13"/>
      <c r="Z724" s="13"/>
      <c r="AA724" s="13"/>
      <c r="AB724" s="13"/>
      <c r="AC724" s="13"/>
      <c r="AD724" s="13"/>
      <c r="AE724" s="13"/>
      <c r="AT724" s="252" t="s">
        <v>273</v>
      </c>
      <c r="AU724" s="252" t="s">
        <v>85</v>
      </c>
      <c r="AV724" s="13" t="s">
        <v>85</v>
      </c>
      <c r="AW724" s="13" t="s">
        <v>32</v>
      </c>
      <c r="AX724" s="13" t="s">
        <v>76</v>
      </c>
      <c r="AY724" s="252" t="s">
        <v>264</v>
      </c>
    </row>
    <row r="725" s="14" customFormat="1">
      <c r="A725" s="14"/>
      <c r="B725" s="253"/>
      <c r="C725" s="254"/>
      <c r="D725" s="243" t="s">
        <v>273</v>
      </c>
      <c r="E725" s="255" t="s">
        <v>1</v>
      </c>
      <c r="F725" s="256" t="s">
        <v>275</v>
      </c>
      <c r="G725" s="254"/>
      <c r="H725" s="257">
        <v>21.100000000000001</v>
      </c>
      <c r="I725" s="258"/>
      <c r="J725" s="254"/>
      <c r="K725" s="254"/>
      <c r="L725" s="259"/>
      <c r="M725" s="260"/>
      <c r="N725" s="261"/>
      <c r="O725" s="261"/>
      <c r="P725" s="261"/>
      <c r="Q725" s="261"/>
      <c r="R725" s="261"/>
      <c r="S725" s="261"/>
      <c r="T725" s="262"/>
      <c r="U725" s="14"/>
      <c r="V725" s="14"/>
      <c r="W725" s="14"/>
      <c r="X725" s="14"/>
      <c r="Y725" s="14"/>
      <c r="Z725" s="14"/>
      <c r="AA725" s="14"/>
      <c r="AB725" s="14"/>
      <c r="AC725" s="14"/>
      <c r="AD725" s="14"/>
      <c r="AE725" s="14"/>
      <c r="AT725" s="263" t="s">
        <v>273</v>
      </c>
      <c r="AU725" s="263" t="s">
        <v>85</v>
      </c>
      <c r="AV725" s="14" t="s">
        <v>271</v>
      </c>
      <c r="AW725" s="14" t="s">
        <v>32</v>
      </c>
      <c r="AX725" s="14" t="s">
        <v>83</v>
      </c>
      <c r="AY725" s="263" t="s">
        <v>264</v>
      </c>
    </row>
    <row r="726" s="2" customFormat="1" ht="16.5" customHeight="1">
      <c r="A726" s="39"/>
      <c r="B726" s="40"/>
      <c r="C726" s="274" t="s">
        <v>1351</v>
      </c>
      <c r="D726" s="274" t="s">
        <v>310</v>
      </c>
      <c r="E726" s="275" t="s">
        <v>2780</v>
      </c>
      <c r="F726" s="276" t="s">
        <v>2781</v>
      </c>
      <c r="G726" s="277" t="s">
        <v>318</v>
      </c>
      <c r="H726" s="278">
        <v>24.265000000000001</v>
      </c>
      <c r="I726" s="279"/>
      <c r="J726" s="280">
        <f>ROUND(I726*H726,2)</f>
        <v>0</v>
      </c>
      <c r="K726" s="276" t="s">
        <v>298</v>
      </c>
      <c r="L726" s="281"/>
      <c r="M726" s="282" t="s">
        <v>1</v>
      </c>
      <c r="N726" s="283" t="s">
        <v>42</v>
      </c>
      <c r="O726" s="92"/>
      <c r="P726" s="237">
        <f>O726*H726</f>
        <v>0</v>
      </c>
      <c r="Q726" s="237">
        <v>0.019199999999999998</v>
      </c>
      <c r="R726" s="237">
        <f>Q726*H726</f>
        <v>0.46588799999999997</v>
      </c>
      <c r="S726" s="237">
        <v>0</v>
      </c>
      <c r="T726" s="238">
        <f>S726*H726</f>
        <v>0</v>
      </c>
      <c r="U726" s="39"/>
      <c r="V726" s="39"/>
      <c r="W726" s="39"/>
      <c r="X726" s="39"/>
      <c r="Y726" s="39"/>
      <c r="Z726" s="39"/>
      <c r="AA726" s="39"/>
      <c r="AB726" s="39"/>
      <c r="AC726" s="39"/>
      <c r="AD726" s="39"/>
      <c r="AE726" s="39"/>
      <c r="AR726" s="239" t="s">
        <v>434</v>
      </c>
      <c r="AT726" s="239" t="s">
        <v>310</v>
      </c>
      <c r="AU726" s="239" t="s">
        <v>85</v>
      </c>
      <c r="AY726" s="18" t="s">
        <v>264</v>
      </c>
      <c r="BE726" s="240">
        <f>IF(N726="základní",J726,0)</f>
        <v>0</v>
      </c>
      <c r="BF726" s="240">
        <f>IF(N726="snížená",J726,0)</f>
        <v>0</v>
      </c>
      <c r="BG726" s="240">
        <f>IF(N726="zákl. přenesená",J726,0)</f>
        <v>0</v>
      </c>
      <c r="BH726" s="240">
        <f>IF(N726="sníž. přenesená",J726,0)</f>
        <v>0</v>
      </c>
      <c r="BI726" s="240">
        <f>IF(N726="nulová",J726,0)</f>
        <v>0</v>
      </c>
      <c r="BJ726" s="18" t="s">
        <v>85</v>
      </c>
      <c r="BK726" s="240">
        <f>ROUND(I726*H726,2)</f>
        <v>0</v>
      </c>
      <c r="BL726" s="18" t="s">
        <v>351</v>
      </c>
      <c r="BM726" s="239" t="s">
        <v>2782</v>
      </c>
    </row>
    <row r="727" s="2" customFormat="1">
      <c r="A727" s="39"/>
      <c r="B727" s="40"/>
      <c r="C727" s="41"/>
      <c r="D727" s="243" t="s">
        <v>339</v>
      </c>
      <c r="E727" s="41"/>
      <c r="F727" s="295" t="s">
        <v>1178</v>
      </c>
      <c r="G727" s="41"/>
      <c r="H727" s="41"/>
      <c r="I727" s="296"/>
      <c r="J727" s="41"/>
      <c r="K727" s="41"/>
      <c r="L727" s="45"/>
      <c r="M727" s="297"/>
      <c r="N727" s="298"/>
      <c r="O727" s="92"/>
      <c r="P727" s="92"/>
      <c r="Q727" s="92"/>
      <c r="R727" s="92"/>
      <c r="S727" s="92"/>
      <c r="T727" s="93"/>
      <c r="U727" s="39"/>
      <c r="V727" s="39"/>
      <c r="W727" s="39"/>
      <c r="X727" s="39"/>
      <c r="Y727" s="39"/>
      <c r="Z727" s="39"/>
      <c r="AA727" s="39"/>
      <c r="AB727" s="39"/>
      <c r="AC727" s="39"/>
      <c r="AD727" s="39"/>
      <c r="AE727" s="39"/>
      <c r="AT727" s="18" t="s">
        <v>339</v>
      </c>
      <c r="AU727" s="18" t="s">
        <v>85</v>
      </c>
    </row>
    <row r="728" s="13" customFormat="1">
      <c r="A728" s="13"/>
      <c r="B728" s="241"/>
      <c r="C728" s="242"/>
      <c r="D728" s="243" t="s">
        <v>273</v>
      </c>
      <c r="E728" s="242"/>
      <c r="F728" s="245" t="s">
        <v>2783</v>
      </c>
      <c r="G728" s="242"/>
      <c r="H728" s="246">
        <v>24.265000000000001</v>
      </c>
      <c r="I728" s="247"/>
      <c r="J728" s="242"/>
      <c r="K728" s="242"/>
      <c r="L728" s="248"/>
      <c r="M728" s="249"/>
      <c r="N728" s="250"/>
      <c r="O728" s="250"/>
      <c r="P728" s="250"/>
      <c r="Q728" s="250"/>
      <c r="R728" s="250"/>
      <c r="S728" s="250"/>
      <c r="T728" s="251"/>
      <c r="U728" s="13"/>
      <c r="V728" s="13"/>
      <c r="W728" s="13"/>
      <c r="X728" s="13"/>
      <c r="Y728" s="13"/>
      <c r="Z728" s="13"/>
      <c r="AA728" s="13"/>
      <c r="AB728" s="13"/>
      <c r="AC728" s="13"/>
      <c r="AD728" s="13"/>
      <c r="AE728" s="13"/>
      <c r="AT728" s="252" t="s">
        <v>273</v>
      </c>
      <c r="AU728" s="252" t="s">
        <v>85</v>
      </c>
      <c r="AV728" s="13" t="s">
        <v>85</v>
      </c>
      <c r="AW728" s="13" t="s">
        <v>4</v>
      </c>
      <c r="AX728" s="13" t="s">
        <v>83</v>
      </c>
      <c r="AY728" s="252" t="s">
        <v>264</v>
      </c>
    </row>
    <row r="729" s="2" customFormat="1" ht="24.15" customHeight="1">
      <c r="A729" s="39"/>
      <c r="B729" s="40"/>
      <c r="C729" s="228" t="s">
        <v>1355</v>
      </c>
      <c r="D729" s="228" t="s">
        <v>266</v>
      </c>
      <c r="E729" s="229" t="s">
        <v>1181</v>
      </c>
      <c r="F729" s="230" t="s">
        <v>1182</v>
      </c>
      <c r="G729" s="231" t="s">
        <v>318</v>
      </c>
      <c r="H729" s="232">
        <v>23.899999999999999</v>
      </c>
      <c r="I729" s="233"/>
      <c r="J729" s="234">
        <f>ROUND(I729*H729,2)</f>
        <v>0</v>
      </c>
      <c r="K729" s="230" t="s">
        <v>270</v>
      </c>
      <c r="L729" s="45"/>
      <c r="M729" s="235" t="s">
        <v>1</v>
      </c>
      <c r="N729" s="236" t="s">
        <v>42</v>
      </c>
      <c r="O729" s="92"/>
      <c r="P729" s="237">
        <f>O729*H729</f>
        <v>0</v>
      </c>
      <c r="Q729" s="237">
        <v>0.0061700000000000001</v>
      </c>
      <c r="R729" s="237">
        <f>Q729*H729</f>
        <v>0.14746299999999998</v>
      </c>
      <c r="S729" s="237">
        <v>0</v>
      </c>
      <c r="T729" s="238">
        <f>S729*H729</f>
        <v>0</v>
      </c>
      <c r="U729" s="39"/>
      <c r="V729" s="39"/>
      <c r="W729" s="39"/>
      <c r="X729" s="39"/>
      <c r="Y729" s="39"/>
      <c r="Z729" s="39"/>
      <c r="AA729" s="39"/>
      <c r="AB729" s="39"/>
      <c r="AC729" s="39"/>
      <c r="AD729" s="39"/>
      <c r="AE729" s="39"/>
      <c r="AR729" s="239" t="s">
        <v>351</v>
      </c>
      <c r="AT729" s="239" t="s">
        <v>266</v>
      </c>
      <c r="AU729" s="239" t="s">
        <v>85</v>
      </c>
      <c r="AY729" s="18" t="s">
        <v>264</v>
      </c>
      <c r="BE729" s="240">
        <f>IF(N729="základní",J729,0)</f>
        <v>0</v>
      </c>
      <c r="BF729" s="240">
        <f>IF(N729="snížená",J729,0)</f>
        <v>0</v>
      </c>
      <c r="BG729" s="240">
        <f>IF(N729="zákl. přenesená",J729,0)</f>
        <v>0</v>
      </c>
      <c r="BH729" s="240">
        <f>IF(N729="sníž. přenesená",J729,0)</f>
        <v>0</v>
      </c>
      <c r="BI729" s="240">
        <f>IF(N729="nulová",J729,0)</f>
        <v>0</v>
      </c>
      <c r="BJ729" s="18" t="s">
        <v>85</v>
      </c>
      <c r="BK729" s="240">
        <f>ROUND(I729*H729,2)</f>
        <v>0</v>
      </c>
      <c r="BL729" s="18" t="s">
        <v>351</v>
      </c>
      <c r="BM729" s="239" t="s">
        <v>2784</v>
      </c>
    </row>
    <row r="730" s="13" customFormat="1">
      <c r="A730" s="13"/>
      <c r="B730" s="241"/>
      <c r="C730" s="242"/>
      <c r="D730" s="243" t="s">
        <v>273</v>
      </c>
      <c r="E730" s="244" t="s">
        <v>1</v>
      </c>
      <c r="F730" s="245" t="s">
        <v>2785</v>
      </c>
      <c r="G730" s="242"/>
      <c r="H730" s="246">
        <v>23.899999999999999</v>
      </c>
      <c r="I730" s="247"/>
      <c r="J730" s="242"/>
      <c r="K730" s="242"/>
      <c r="L730" s="248"/>
      <c r="M730" s="249"/>
      <c r="N730" s="250"/>
      <c r="O730" s="250"/>
      <c r="P730" s="250"/>
      <c r="Q730" s="250"/>
      <c r="R730" s="250"/>
      <c r="S730" s="250"/>
      <c r="T730" s="251"/>
      <c r="U730" s="13"/>
      <c r="V730" s="13"/>
      <c r="W730" s="13"/>
      <c r="X730" s="13"/>
      <c r="Y730" s="13"/>
      <c r="Z730" s="13"/>
      <c r="AA730" s="13"/>
      <c r="AB730" s="13"/>
      <c r="AC730" s="13"/>
      <c r="AD730" s="13"/>
      <c r="AE730" s="13"/>
      <c r="AT730" s="252" t="s">
        <v>273</v>
      </c>
      <c r="AU730" s="252" t="s">
        <v>85</v>
      </c>
      <c r="AV730" s="13" t="s">
        <v>85</v>
      </c>
      <c r="AW730" s="13" t="s">
        <v>32</v>
      </c>
      <c r="AX730" s="13" t="s">
        <v>76</v>
      </c>
      <c r="AY730" s="252" t="s">
        <v>264</v>
      </c>
    </row>
    <row r="731" s="14" customFormat="1">
      <c r="A731" s="14"/>
      <c r="B731" s="253"/>
      <c r="C731" s="254"/>
      <c r="D731" s="243" t="s">
        <v>273</v>
      </c>
      <c r="E731" s="255" t="s">
        <v>1</v>
      </c>
      <c r="F731" s="256" t="s">
        <v>275</v>
      </c>
      <c r="G731" s="254"/>
      <c r="H731" s="257">
        <v>23.899999999999999</v>
      </c>
      <c r="I731" s="258"/>
      <c r="J731" s="254"/>
      <c r="K731" s="254"/>
      <c r="L731" s="259"/>
      <c r="M731" s="260"/>
      <c r="N731" s="261"/>
      <c r="O731" s="261"/>
      <c r="P731" s="261"/>
      <c r="Q731" s="261"/>
      <c r="R731" s="261"/>
      <c r="S731" s="261"/>
      <c r="T731" s="262"/>
      <c r="U731" s="14"/>
      <c r="V731" s="14"/>
      <c r="W731" s="14"/>
      <c r="X731" s="14"/>
      <c r="Y731" s="14"/>
      <c r="Z731" s="14"/>
      <c r="AA731" s="14"/>
      <c r="AB731" s="14"/>
      <c r="AC731" s="14"/>
      <c r="AD731" s="14"/>
      <c r="AE731" s="14"/>
      <c r="AT731" s="263" t="s">
        <v>273</v>
      </c>
      <c r="AU731" s="263" t="s">
        <v>85</v>
      </c>
      <c r="AV731" s="14" t="s">
        <v>271</v>
      </c>
      <c r="AW731" s="14" t="s">
        <v>32</v>
      </c>
      <c r="AX731" s="14" t="s">
        <v>83</v>
      </c>
      <c r="AY731" s="263" t="s">
        <v>264</v>
      </c>
    </row>
    <row r="732" s="2" customFormat="1" ht="16.5" customHeight="1">
      <c r="A732" s="39"/>
      <c r="B732" s="40"/>
      <c r="C732" s="274" t="s">
        <v>1359</v>
      </c>
      <c r="D732" s="274" t="s">
        <v>310</v>
      </c>
      <c r="E732" s="275" t="s">
        <v>1186</v>
      </c>
      <c r="F732" s="276" t="s">
        <v>2786</v>
      </c>
      <c r="G732" s="277" t="s">
        <v>318</v>
      </c>
      <c r="H732" s="278">
        <v>27.484999999999999</v>
      </c>
      <c r="I732" s="279"/>
      <c r="J732" s="280">
        <f>ROUND(I732*H732,2)</f>
        <v>0</v>
      </c>
      <c r="K732" s="276" t="s">
        <v>298</v>
      </c>
      <c r="L732" s="281"/>
      <c r="M732" s="282" t="s">
        <v>1</v>
      </c>
      <c r="N732" s="283" t="s">
        <v>42</v>
      </c>
      <c r="O732" s="92"/>
      <c r="P732" s="237">
        <f>O732*H732</f>
        <v>0</v>
      </c>
      <c r="Q732" s="237">
        <v>0.019199999999999998</v>
      </c>
      <c r="R732" s="237">
        <f>Q732*H732</f>
        <v>0.52771199999999996</v>
      </c>
      <c r="S732" s="237">
        <v>0</v>
      </c>
      <c r="T732" s="238">
        <f>S732*H732</f>
        <v>0</v>
      </c>
      <c r="U732" s="39"/>
      <c r="V732" s="39"/>
      <c r="W732" s="39"/>
      <c r="X732" s="39"/>
      <c r="Y732" s="39"/>
      <c r="Z732" s="39"/>
      <c r="AA732" s="39"/>
      <c r="AB732" s="39"/>
      <c r="AC732" s="39"/>
      <c r="AD732" s="39"/>
      <c r="AE732" s="39"/>
      <c r="AR732" s="239" t="s">
        <v>434</v>
      </c>
      <c r="AT732" s="239" t="s">
        <v>310</v>
      </c>
      <c r="AU732" s="239" t="s">
        <v>85</v>
      </c>
      <c r="AY732" s="18" t="s">
        <v>264</v>
      </c>
      <c r="BE732" s="240">
        <f>IF(N732="základní",J732,0)</f>
        <v>0</v>
      </c>
      <c r="BF732" s="240">
        <f>IF(N732="snížená",J732,0)</f>
        <v>0</v>
      </c>
      <c r="BG732" s="240">
        <f>IF(N732="zákl. přenesená",J732,0)</f>
        <v>0</v>
      </c>
      <c r="BH732" s="240">
        <f>IF(N732="sníž. přenesená",J732,0)</f>
        <v>0</v>
      </c>
      <c r="BI732" s="240">
        <f>IF(N732="nulová",J732,0)</f>
        <v>0</v>
      </c>
      <c r="BJ732" s="18" t="s">
        <v>85</v>
      </c>
      <c r="BK732" s="240">
        <f>ROUND(I732*H732,2)</f>
        <v>0</v>
      </c>
      <c r="BL732" s="18" t="s">
        <v>351</v>
      </c>
      <c r="BM732" s="239" t="s">
        <v>2787</v>
      </c>
    </row>
    <row r="733" s="2" customFormat="1">
      <c r="A733" s="39"/>
      <c r="B733" s="40"/>
      <c r="C733" s="41"/>
      <c r="D733" s="243" t="s">
        <v>339</v>
      </c>
      <c r="E733" s="41"/>
      <c r="F733" s="295" t="s">
        <v>1178</v>
      </c>
      <c r="G733" s="41"/>
      <c r="H733" s="41"/>
      <c r="I733" s="296"/>
      <c r="J733" s="41"/>
      <c r="K733" s="41"/>
      <c r="L733" s="45"/>
      <c r="M733" s="297"/>
      <c r="N733" s="298"/>
      <c r="O733" s="92"/>
      <c r="P733" s="92"/>
      <c r="Q733" s="92"/>
      <c r="R733" s="92"/>
      <c r="S733" s="92"/>
      <c r="T733" s="93"/>
      <c r="U733" s="39"/>
      <c r="V733" s="39"/>
      <c r="W733" s="39"/>
      <c r="X733" s="39"/>
      <c r="Y733" s="39"/>
      <c r="Z733" s="39"/>
      <c r="AA733" s="39"/>
      <c r="AB733" s="39"/>
      <c r="AC733" s="39"/>
      <c r="AD733" s="39"/>
      <c r="AE733" s="39"/>
      <c r="AT733" s="18" t="s">
        <v>339</v>
      </c>
      <c r="AU733" s="18" t="s">
        <v>85</v>
      </c>
    </row>
    <row r="734" s="13" customFormat="1">
      <c r="A734" s="13"/>
      <c r="B734" s="241"/>
      <c r="C734" s="242"/>
      <c r="D734" s="243" t="s">
        <v>273</v>
      </c>
      <c r="E734" s="242"/>
      <c r="F734" s="245" t="s">
        <v>2788</v>
      </c>
      <c r="G734" s="242"/>
      <c r="H734" s="246">
        <v>27.484999999999999</v>
      </c>
      <c r="I734" s="247"/>
      <c r="J734" s="242"/>
      <c r="K734" s="242"/>
      <c r="L734" s="248"/>
      <c r="M734" s="249"/>
      <c r="N734" s="250"/>
      <c r="O734" s="250"/>
      <c r="P734" s="250"/>
      <c r="Q734" s="250"/>
      <c r="R734" s="250"/>
      <c r="S734" s="250"/>
      <c r="T734" s="251"/>
      <c r="U734" s="13"/>
      <c r="V734" s="13"/>
      <c r="W734" s="13"/>
      <c r="X734" s="13"/>
      <c r="Y734" s="13"/>
      <c r="Z734" s="13"/>
      <c r="AA734" s="13"/>
      <c r="AB734" s="13"/>
      <c r="AC734" s="13"/>
      <c r="AD734" s="13"/>
      <c r="AE734" s="13"/>
      <c r="AT734" s="252" t="s">
        <v>273</v>
      </c>
      <c r="AU734" s="252" t="s">
        <v>85</v>
      </c>
      <c r="AV734" s="13" t="s">
        <v>85</v>
      </c>
      <c r="AW734" s="13" t="s">
        <v>4</v>
      </c>
      <c r="AX734" s="13" t="s">
        <v>83</v>
      </c>
      <c r="AY734" s="252" t="s">
        <v>264</v>
      </c>
    </row>
    <row r="735" s="2" customFormat="1" ht="16.5" customHeight="1">
      <c r="A735" s="39"/>
      <c r="B735" s="40"/>
      <c r="C735" s="228" t="s">
        <v>1363</v>
      </c>
      <c r="D735" s="228" t="s">
        <v>266</v>
      </c>
      <c r="E735" s="229" t="s">
        <v>1191</v>
      </c>
      <c r="F735" s="230" t="s">
        <v>1192</v>
      </c>
      <c r="G735" s="231" t="s">
        <v>318</v>
      </c>
      <c r="H735" s="232">
        <v>106.25</v>
      </c>
      <c r="I735" s="233"/>
      <c r="J735" s="234">
        <f>ROUND(I735*H735,2)</f>
        <v>0</v>
      </c>
      <c r="K735" s="230" t="s">
        <v>298</v>
      </c>
      <c r="L735" s="45"/>
      <c r="M735" s="235" t="s">
        <v>1</v>
      </c>
      <c r="N735" s="236" t="s">
        <v>42</v>
      </c>
      <c r="O735" s="92"/>
      <c r="P735" s="237">
        <f>O735*H735</f>
        <v>0</v>
      </c>
      <c r="Q735" s="237">
        <v>0</v>
      </c>
      <c r="R735" s="237">
        <f>Q735*H735</f>
        <v>0</v>
      </c>
      <c r="S735" s="237">
        <v>0</v>
      </c>
      <c r="T735" s="238">
        <f>S735*H735</f>
        <v>0</v>
      </c>
      <c r="U735" s="39"/>
      <c r="V735" s="39"/>
      <c r="W735" s="39"/>
      <c r="X735" s="39"/>
      <c r="Y735" s="39"/>
      <c r="Z735" s="39"/>
      <c r="AA735" s="39"/>
      <c r="AB735" s="39"/>
      <c r="AC735" s="39"/>
      <c r="AD735" s="39"/>
      <c r="AE735" s="39"/>
      <c r="AR735" s="239" t="s">
        <v>351</v>
      </c>
      <c r="AT735" s="239" t="s">
        <v>266</v>
      </c>
      <c r="AU735" s="239" t="s">
        <v>85</v>
      </c>
      <c r="AY735" s="18" t="s">
        <v>264</v>
      </c>
      <c r="BE735" s="240">
        <f>IF(N735="základní",J735,0)</f>
        <v>0</v>
      </c>
      <c r="BF735" s="240">
        <f>IF(N735="snížená",J735,0)</f>
        <v>0</v>
      </c>
      <c r="BG735" s="240">
        <f>IF(N735="zákl. přenesená",J735,0)</f>
        <v>0</v>
      </c>
      <c r="BH735" s="240">
        <f>IF(N735="sníž. přenesená",J735,0)</f>
        <v>0</v>
      </c>
      <c r="BI735" s="240">
        <f>IF(N735="nulová",J735,0)</f>
        <v>0</v>
      </c>
      <c r="BJ735" s="18" t="s">
        <v>85</v>
      </c>
      <c r="BK735" s="240">
        <f>ROUND(I735*H735,2)</f>
        <v>0</v>
      </c>
      <c r="BL735" s="18" t="s">
        <v>351</v>
      </c>
      <c r="BM735" s="239" t="s">
        <v>2789</v>
      </c>
    </row>
    <row r="736" s="2" customFormat="1">
      <c r="A736" s="39"/>
      <c r="B736" s="40"/>
      <c r="C736" s="41"/>
      <c r="D736" s="243" t="s">
        <v>339</v>
      </c>
      <c r="E736" s="41"/>
      <c r="F736" s="295" t="s">
        <v>1194</v>
      </c>
      <c r="G736" s="41"/>
      <c r="H736" s="41"/>
      <c r="I736" s="296"/>
      <c r="J736" s="41"/>
      <c r="K736" s="41"/>
      <c r="L736" s="45"/>
      <c r="M736" s="297"/>
      <c r="N736" s="298"/>
      <c r="O736" s="92"/>
      <c r="P736" s="92"/>
      <c r="Q736" s="92"/>
      <c r="R736" s="92"/>
      <c r="S736" s="92"/>
      <c r="T736" s="93"/>
      <c r="U736" s="39"/>
      <c r="V736" s="39"/>
      <c r="W736" s="39"/>
      <c r="X736" s="39"/>
      <c r="Y736" s="39"/>
      <c r="Z736" s="39"/>
      <c r="AA736" s="39"/>
      <c r="AB736" s="39"/>
      <c r="AC736" s="39"/>
      <c r="AD736" s="39"/>
      <c r="AE736" s="39"/>
      <c r="AT736" s="18" t="s">
        <v>339</v>
      </c>
      <c r="AU736" s="18" t="s">
        <v>85</v>
      </c>
    </row>
    <row r="737" s="2" customFormat="1" ht="16.5" customHeight="1">
      <c r="A737" s="39"/>
      <c r="B737" s="40"/>
      <c r="C737" s="228" t="s">
        <v>1367</v>
      </c>
      <c r="D737" s="228" t="s">
        <v>266</v>
      </c>
      <c r="E737" s="229" t="s">
        <v>1196</v>
      </c>
      <c r="F737" s="230" t="s">
        <v>1197</v>
      </c>
      <c r="G737" s="231" t="s">
        <v>318</v>
      </c>
      <c r="H737" s="232">
        <v>67.400000000000006</v>
      </c>
      <c r="I737" s="233"/>
      <c r="J737" s="234">
        <f>ROUND(I737*H737,2)</f>
        <v>0</v>
      </c>
      <c r="K737" s="230" t="s">
        <v>298</v>
      </c>
      <c r="L737" s="45"/>
      <c r="M737" s="235" t="s">
        <v>1</v>
      </c>
      <c r="N737" s="236" t="s">
        <v>42</v>
      </c>
      <c r="O737" s="92"/>
      <c r="P737" s="237">
        <f>O737*H737</f>
        <v>0</v>
      </c>
      <c r="Q737" s="237">
        <v>0.0015</v>
      </c>
      <c r="R737" s="237">
        <f>Q737*H737</f>
        <v>0.10110000000000001</v>
      </c>
      <c r="S737" s="237">
        <v>0</v>
      </c>
      <c r="T737" s="238">
        <f>S737*H737</f>
        <v>0</v>
      </c>
      <c r="U737" s="39"/>
      <c r="V737" s="39"/>
      <c r="W737" s="39"/>
      <c r="X737" s="39"/>
      <c r="Y737" s="39"/>
      <c r="Z737" s="39"/>
      <c r="AA737" s="39"/>
      <c r="AB737" s="39"/>
      <c r="AC737" s="39"/>
      <c r="AD737" s="39"/>
      <c r="AE737" s="39"/>
      <c r="AR737" s="239" t="s">
        <v>351</v>
      </c>
      <c r="AT737" s="239" t="s">
        <v>266</v>
      </c>
      <c r="AU737" s="239" t="s">
        <v>85</v>
      </c>
      <c r="AY737" s="18" t="s">
        <v>264</v>
      </c>
      <c r="BE737" s="240">
        <f>IF(N737="základní",J737,0)</f>
        <v>0</v>
      </c>
      <c r="BF737" s="240">
        <f>IF(N737="snížená",J737,0)</f>
        <v>0</v>
      </c>
      <c r="BG737" s="240">
        <f>IF(N737="zákl. přenesená",J737,0)</f>
        <v>0</v>
      </c>
      <c r="BH737" s="240">
        <f>IF(N737="sníž. přenesená",J737,0)</f>
        <v>0</v>
      </c>
      <c r="BI737" s="240">
        <f>IF(N737="nulová",J737,0)</f>
        <v>0</v>
      </c>
      <c r="BJ737" s="18" t="s">
        <v>85</v>
      </c>
      <c r="BK737" s="240">
        <f>ROUND(I737*H737,2)</f>
        <v>0</v>
      </c>
      <c r="BL737" s="18" t="s">
        <v>351</v>
      </c>
      <c r="BM737" s="239" t="s">
        <v>1198</v>
      </c>
    </row>
    <row r="738" s="2" customFormat="1">
      <c r="A738" s="39"/>
      <c r="B738" s="40"/>
      <c r="C738" s="41"/>
      <c r="D738" s="243" t="s">
        <v>339</v>
      </c>
      <c r="E738" s="41"/>
      <c r="F738" s="295" t="s">
        <v>1199</v>
      </c>
      <c r="G738" s="41"/>
      <c r="H738" s="41"/>
      <c r="I738" s="296"/>
      <c r="J738" s="41"/>
      <c r="K738" s="41"/>
      <c r="L738" s="45"/>
      <c r="M738" s="297"/>
      <c r="N738" s="298"/>
      <c r="O738" s="92"/>
      <c r="P738" s="92"/>
      <c r="Q738" s="92"/>
      <c r="R738" s="92"/>
      <c r="S738" s="92"/>
      <c r="T738" s="93"/>
      <c r="U738" s="39"/>
      <c r="V738" s="39"/>
      <c r="W738" s="39"/>
      <c r="X738" s="39"/>
      <c r="Y738" s="39"/>
      <c r="Z738" s="39"/>
      <c r="AA738" s="39"/>
      <c r="AB738" s="39"/>
      <c r="AC738" s="39"/>
      <c r="AD738" s="39"/>
      <c r="AE738" s="39"/>
      <c r="AT738" s="18" t="s">
        <v>339</v>
      </c>
      <c r="AU738" s="18" t="s">
        <v>85</v>
      </c>
    </row>
    <row r="739" s="13" customFormat="1">
      <c r="A739" s="13"/>
      <c r="B739" s="241"/>
      <c r="C739" s="242"/>
      <c r="D739" s="243" t="s">
        <v>273</v>
      </c>
      <c r="E739" s="244" t="s">
        <v>1</v>
      </c>
      <c r="F739" s="245" t="s">
        <v>2558</v>
      </c>
      <c r="G739" s="242"/>
      <c r="H739" s="246">
        <v>59.600000000000001</v>
      </c>
      <c r="I739" s="247"/>
      <c r="J739" s="242"/>
      <c r="K739" s="242"/>
      <c r="L739" s="248"/>
      <c r="M739" s="249"/>
      <c r="N739" s="250"/>
      <c r="O739" s="250"/>
      <c r="P739" s="250"/>
      <c r="Q739" s="250"/>
      <c r="R739" s="250"/>
      <c r="S739" s="250"/>
      <c r="T739" s="251"/>
      <c r="U739" s="13"/>
      <c r="V739" s="13"/>
      <c r="W739" s="13"/>
      <c r="X739" s="13"/>
      <c r="Y739" s="13"/>
      <c r="Z739" s="13"/>
      <c r="AA739" s="13"/>
      <c r="AB739" s="13"/>
      <c r="AC739" s="13"/>
      <c r="AD739" s="13"/>
      <c r="AE739" s="13"/>
      <c r="AT739" s="252" t="s">
        <v>273</v>
      </c>
      <c r="AU739" s="252" t="s">
        <v>85</v>
      </c>
      <c r="AV739" s="13" t="s">
        <v>85</v>
      </c>
      <c r="AW739" s="13" t="s">
        <v>32</v>
      </c>
      <c r="AX739" s="13" t="s">
        <v>76</v>
      </c>
      <c r="AY739" s="252" t="s">
        <v>264</v>
      </c>
    </row>
    <row r="740" s="13" customFormat="1">
      <c r="A740" s="13"/>
      <c r="B740" s="241"/>
      <c r="C740" s="242"/>
      <c r="D740" s="243" t="s">
        <v>273</v>
      </c>
      <c r="E740" s="244" t="s">
        <v>1</v>
      </c>
      <c r="F740" s="245" t="s">
        <v>2548</v>
      </c>
      <c r="G740" s="242"/>
      <c r="H740" s="246">
        <v>7.7999999999999998</v>
      </c>
      <c r="I740" s="247"/>
      <c r="J740" s="242"/>
      <c r="K740" s="242"/>
      <c r="L740" s="248"/>
      <c r="M740" s="249"/>
      <c r="N740" s="250"/>
      <c r="O740" s="250"/>
      <c r="P740" s="250"/>
      <c r="Q740" s="250"/>
      <c r="R740" s="250"/>
      <c r="S740" s="250"/>
      <c r="T740" s="251"/>
      <c r="U740" s="13"/>
      <c r="V740" s="13"/>
      <c r="W740" s="13"/>
      <c r="X740" s="13"/>
      <c r="Y740" s="13"/>
      <c r="Z740" s="13"/>
      <c r="AA740" s="13"/>
      <c r="AB740" s="13"/>
      <c r="AC740" s="13"/>
      <c r="AD740" s="13"/>
      <c r="AE740" s="13"/>
      <c r="AT740" s="252" t="s">
        <v>273</v>
      </c>
      <c r="AU740" s="252" t="s">
        <v>85</v>
      </c>
      <c r="AV740" s="13" t="s">
        <v>85</v>
      </c>
      <c r="AW740" s="13" t="s">
        <v>32</v>
      </c>
      <c r="AX740" s="13" t="s">
        <v>76</v>
      </c>
      <c r="AY740" s="252" t="s">
        <v>264</v>
      </c>
    </row>
    <row r="741" s="14" customFormat="1">
      <c r="A741" s="14"/>
      <c r="B741" s="253"/>
      <c r="C741" s="254"/>
      <c r="D741" s="243" t="s">
        <v>273</v>
      </c>
      <c r="E741" s="255" t="s">
        <v>1</v>
      </c>
      <c r="F741" s="256" t="s">
        <v>275</v>
      </c>
      <c r="G741" s="254"/>
      <c r="H741" s="257">
        <v>67.400000000000006</v>
      </c>
      <c r="I741" s="258"/>
      <c r="J741" s="254"/>
      <c r="K741" s="254"/>
      <c r="L741" s="259"/>
      <c r="M741" s="260"/>
      <c r="N741" s="261"/>
      <c r="O741" s="261"/>
      <c r="P741" s="261"/>
      <c r="Q741" s="261"/>
      <c r="R741" s="261"/>
      <c r="S741" s="261"/>
      <c r="T741" s="262"/>
      <c r="U741" s="14"/>
      <c r="V741" s="14"/>
      <c r="W741" s="14"/>
      <c r="X741" s="14"/>
      <c r="Y741" s="14"/>
      <c r="Z741" s="14"/>
      <c r="AA741" s="14"/>
      <c r="AB741" s="14"/>
      <c r="AC741" s="14"/>
      <c r="AD741" s="14"/>
      <c r="AE741" s="14"/>
      <c r="AT741" s="263" t="s">
        <v>273</v>
      </c>
      <c r="AU741" s="263" t="s">
        <v>85</v>
      </c>
      <c r="AV741" s="14" t="s">
        <v>271</v>
      </c>
      <c r="AW741" s="14" t="s">
        <v>32</v>
      </c>
      <c r="AX741" s="14" t="s">
        <v>83</v>
      </c>
      <c r="AY741" s="263" t="s">
        <v>264</v>
      </c>
    </row>
    <row r="742" s="2" customFormat="1" ht="21.75" customHeight="1">
      <c r="A742" s="39"/>
      <c r="B742" s="40"/>
      <c r="C742" s="228" t="s">
        <v>1371</v>
      </c>
      <c r="D742" s="228" t="s">
        <v>266</v>
      </c>
      <c r="E742" s="229" t="s">
        <v>2790</v>
      </c>
      <c r="F742" s="230" t="s">
        <v>2791</v>
      </c>
      <c r="G742" s="231" t="s">
        <v>354</v>
      </c>
      <c r="H742" s="232">
        <v>4.0359999999999996</v>
      </c>
      <c r="I742" s="233"/>
      <c r="J742" s="234">
        <f>ROUND(I742*H742,2)</f>
        <v>0</v>
      </c>
      <c r="K742" s="230" t="s">
        <v>270</v>
      </c>
      <c r="L742" s="45"/>
      <c r="M742" s="235" t="s">
        <v>1</v>
      </c>
      <c r="N742" s="236" t="s">
        <v>42</v>
      </c>
      <c r="O742" s="92"/>
      <c r="P742" s="237">
        <f>O742*H742</f>
        <v>0</v>
      </c>
      <c r="Q742" s="237">
        <v>0</v>
      </c>
      <c r="R742" s="237">
        <f>Q742*H742</f>
        <v>0</v>
      </c>
      <c r="S742" s="237">
        <v>0</v>
      </c>
      <c r="T742" s="238">
        <f>S742*H742</f>
        <v>0</v>
      </c>
      <c r="U742" s="39"/>
      <c r="V742" s="39"/>
      <c r="W742" s="39"/>
      <c r="X742" s="39"/>
      <c r="Y742" s="39"/>
      <c r="Z742" s="39"/>
      <c r="AA742" s="39"/>
      <c r="AB742" s="39"/>
      <c r="AC742" s="39"/>
      <c r="AD742" s="39"/>
      <c r="AE742" s="39"/>
      <c r="AR742" s="239" t="s">
        <v>351</v>
      </c>
      <c r="AT742" s="239" t="s">
        <v>266</v>
      </c>
      <c r="AU742" s="239" t="s">
        <v>85</v>
      </c>
      <c r="AY742" s="18" t="s">
        <v>264</v>
      </c>
      <c r="BE742" s="240">
        <f>IF(N742="základní",J742,0)</f>
        <v>0</v>
      </c>
      <c r="BF742" s="240">
        <f>IF(N742="snížená",J742,0)</f>
        <v>0</v>
      </c>
      <c r="BG742" s="240">
        <f>IF(N742="zákl. přenesená",J742,0)</f>
        <v>0</v>
      </c>
      <c r="BH742" s="240">
        <f>IF(N742="sníž. přenesená",J742,0)</f>
        <v>0</v>
      </c>
      <c r="BI742" s="240">
        <f>IF(N742="nulová",J742,0)</f>
        <v>0</v>
      </c>
      <c r="BJ742" s="18" t="s">
        <v>85</v>
      </c>
      <c r="BK742" s="240">
        <f>ROUND(I742*H742,2)</f>
        <v>0</v>
      </c>
      <c r="BL742" s="18" t="s">
        <v>351</v>
      </c>
      <c r="BM742" s="239" t="s">
        <v>2792</v>
      </c>
    </row>
    <row r="743" s="12" customFormat="1" ht="22.8" customHeight="1">
      <c r="A743" s="12"/>
      <c r="B743" s="212"/>
      <c r="C743" s="213"/>
      <c r="D743" s="214" t="s">
        <v>75</v>
      </c>
      <c r="E743" s="226" t="s">
        <v>1204</v>
      </c>
      <c r="F743" s="226" t="s">
        <v>1205</v>
      </c>
      <c r="G743" s="213"/>
      <c r="H743" s="213"/>
      <c r="I743" s="216"/>
      <c r="J743" s="227">
        <f>BK743</f>
        <v>0</v>
      </c>
      <c r="K743" s="213"/>
      <c r="L743" s="218"/>
      <c r="M743" s="219"/>
      <c r="N743" s="220"/>
      <c r="O743" s="220"/>
      <c r="P743" s="221">
        <f>SUM(P744:P766)</f>
        <v>0</v>
      </c>
      <c r="Q743" s="220"/>
      <c r="R743" s="221">
        <f>SUM(R744:R766)</f>
        <v>2.4609595</v>
      </c>
      <c r="S743" s="220"/>
      <c r="T743" s="222">
        <f>SUM(T744:T766)</f>
        <v>0</v>
      </c>
      <c r="U743" s="12"/>
      <c r="V743" s="12"/>
      <c r="W743" s="12"/>
      <c r="X743" s="12"/>
      <c r="Y743" s="12"/>
      <c r="Z743" s="12"/>
      <c r="AA743" s="12"/>
      <c r="AB743" s="12"/>
      <c r="AC743" s="12"/>
      <c r="AD743" s="12"/>
      <c r="AE743" s="12"/>
      <c r="AR743" s="223" t="s">
        <v>85</v>
      </c>
      <c r="AT743" s="224" t="s">
        <v>75</v>
      </c>
      <c r="AU743" s="224" t="s">
        <v>83</v>
      </c>
      <c r="AY743" s="223" t="s">
        <v>264</v>
      </c>
      <c r="BK743" s="225">
        <f>SUM(BK744:BK766)</f>
        <v>0</v>
      </c>
    </row>
    <row r="744" s="2" customFormat="1" ht="16.5" customHeight="1">
      <c r="A744" s="39"/>
      <c r="B744" s="40"/>
      <c r="C744" s="228" t="s">
        <v>1375</v>
      </c>
      <c r="D744" s="228" t="s">
        <v>266</v>
      </c>
      <c r="E744" s="229" t="s">
        <v>1207</v>
      </c>
      <c r="F744" s="230" t="s">
        <v>1208</v>
      </c>
      <c r="G744" s="231" t="s">
        <v>318</v>
      </c>
      <c r="H744" s="232">
        <v>198.5</v>
      </c>
      <c r="I744" s="233"/>
      <c r="J744" s="234">
        <f>ROUND(I744*H744,2)</f>
        <v>0</v>
      </c>
      <c r="K744" s="230" t="s">
        <v>270</v>
      </c>
      <c r="L744" s="45"/>
      <c r="M744" s="235" t="s">
        <v>1</v>
      </c>
      <c r="N744" s="236" t="s">
        <v>42</v>
      </c>
      <c r="O744" s="92"/>
      <c r="P744" s="237">
        <f>O744*H744</f>
        <v>0</v>
      </c>
      <c r="Q744" s="237">
        <v>0</v>
      </c>
      <c r="R744" s="237">
        <f>Q744*H744</f>
        <v>0</v>
      </c>
      <c r="S744" s="237">
        <v>0</v>
      </c>
      <c r="T744" s="238">
        <f>S744*H744</f>
        <v>0</v>
      </c>
      <c r="U744" s="39"/>
      <c r="V744" s="39"/>
      <c r="W744" s="39"/>
      <c r="X744" s="39"/>
      <c r="Y744" s="39"/>
      <c r="Z744" s="39"/>
      <c r="AA744" s="39"/>
      <c r="AB744" s="39"/>
      <c r="AC744" s="39"/>
      <c r="AD744" s="39"/>
      <c r="AE744" s="39"/>
      <c r="AR744" s="239" t="s">
        <v>351</v>
      </c>
      <c r="AT744" s="239" t="s">
        <v>266</v>
      </c>
      <c r="AU744" s="239" t="s">
        <v>85</v>
      </c>
      <c r="AY744" s="18" t="s">
        <v>264</v>
      </c>
      <c r="BE744" s="240">
        <f>IF(N744="základní",J744,0)</f>
        <v>0</v>
      </c>
      <c r="BF744" s="240">
        <f>IF(N744="snížená",J744,0)</f>
        <v>0</v>
      </c>
      <c r="BG744" s="240">
        <f>IF(N744="zákl. přenesená",J744,0)</f>
        <v>0</v>
      </c>
      <c r="BH744" s="240">
        <f>IF(N744="sníž. přenesená",J744,0)</f>
        <v>0</v>
      </c>
      <c r="BI744" s="240">
        <f>IF(N744="nulová",J744,0)</f>
        <v>0</v>
      </c>
      <c r="BJ744" s="18" t="s">
        <v>85</v>
      </c>
      <c r="BK744" s="240">
        <f>ROUND(I744*H744,2)</f>
        <v>0</v>
      </c>
      <c r="BL744" s="18" t="s">
        <v>351</v>
      </c>
      <c r="BM744" s="239" t="s">
        <v>1209</v>
      </c>
    </row>
    <row r="745" s="2" customFormat="1" ht="16.5" customHeight="1">
      <c r="A745" s="39"/>
      <c r="B745" s="40"/>
      <c r="C745" s="228" t="s">
        <v>1382</v>
      </c>
      <c r="D745" s="228" t="s">
        <v>266</v>
      </c>
      <c r="E745" s="229" t="s">
        <v>1211</v>
      </c>
      <c r="F745" s="230" t="s">
        <v>1212</v>
      </c>
      <c r="G745" s="231" t="s">
        <v>318</v>
      </c>
      <c r="H745" s="232">
        <v>198.5</v>
      </c>
      <c r="I745" s="233"/>
      <c r="J745" s="234">
        <f>ROUND(I745*H745,2)</f>
        <v>0</v>
      </c>
      <c r="K745" s="230" t="s">
        <v>270</v>
      </c>
      <c r="L745" s="45"/>
      <c r="M745" s="235" t="s">
        <v>1</v>
      </c>
      <c r="N745" s="236" t="s">
        <v>42</v>
      </c>
      <c r="O745" s="92"/>
      <c r="P745" s="237">
        <f>O745*H745</f>
        <v>0</v>
      </c>
      <c r="Q745" s="237">
        <v>3.0000000000000001E-05</v>
      </c>
      <c r="R745" s="237">
        <f>Q745*H745</f>
        <v>0.0059550000000000002</v>
      </c>
      <c r="S745" s="237">
        <v>0</v>
      </c>
      <c r="T745" s="238">
        <f>S745*H745</f>
        <v>0</v>
      </c>
      <c r="U745" s="39"/>
      <c r="V745" s="39"/>
      <c r="W745" s="39"/>
      <c r="X745" s="39"/>
      <c r="Y745" s="39"/>
      <c r="Z745" s="39"/>
      <c r="AA745" s="39"/>
      <c r="AB745" s="39"/>
      <c r="AC745" s="39"/>
      <c r="AD745" s="39"/>
      <c r="AE745" s="39"/>
      <c r="AR745" s="239" t="s">
        <v>351</v>
      </c>
      <c r="AT745" s="239" t="s">
        <v>266</v>
      </c>
      <c r="AU745" s="239" t="s">
        <v>85</v>
      </c>
      <c r="AY745" s="18" t="s">
        <v>264</v>
      </c>
      <c r="BE745" s="240">
        <f>IF(N745="základní",J745,0)</f>
        <v>0</v>
      </c>
      <c r="BF745" s="240">
        <f>IF(N745="snížená",J745,0)</f>
        <v>0</v>
      </c>
      <c r="BG745" s="240">
        <f>IF(N745="zákl. přenesená",J745,0)</f>
        <v>0</v>
      </c>
      <c r="BH745" s="240">
        <f>IF(N745="sníž. přenesená",J745,0)</f>
        <v>0</v>
      </c>
      <c r="BI745" s="240">
        <f>IF(N745="nulová",J745,0)</f>
        <v>0</v>
      </c>
      <c r="BJ745" s="18" t="s">
        <v>85</v>
      </c>
      <c r="BK745" s="240">
        <f>ROUND(I745*H745,2)</f>
        <v>0</v>
      </c>
      <c r="BL745" s="18" t="s">
        <v>351</v>
      </c>
      <c r="BM745" s="239" t="s">
        <v>1213</v>
      </c>
    </row>
    <row r="746" s="2" customFormat="1" ht="21.75" customHeight="1">
      <c r="A746" s="39"/>
      <c r="B746" s="40"/>
      <c r="C746" s="228" t="s">
        <v>1389</v>
      </c>
      <c r="D746" s="228" t="s">
        <v>266</v>
      </c>
      <c r="E746" s="229" t="s">
        <v>1215</v>
      </c>
      <c r="F746" s="230" t="s">
        <v>1216</v>
      </c>
      <c r="G746" s="231" t="s">
        <v>318</v>
      </c>
      <c r="H746" s="232">
        <v>198.5</v>
      </c>
      <c r="I746" s="233"/>
      <c r="J746" s="234">
        <f>ROUND(I746*H746,2)</f>
        <v>0</v>
      </c>
      <c r="K746" s="230" t="s">
        <v>270</v>
      </c>
      <c r="L746" s="45"/>
      <c r="M746" s="235" t="s">
        <v>1</v>
      </c>
      <c r="N746" s="236" t="s">
        <v>42</v>
      </c>
      <c r="O746" s="92"/>
      <c r="P746" s="237">
        <f>O746*H746</f>
        <v>0</v>
      </c>
      <c r="Q746" s="237">
        <v>0.0074999999999999997</v>
      </c>
      <c r="R746" s="237">
        <f>Q746*H746</f>
        <v>1.48875</v>
      </c>
      <c r="S746" s="237">
        <v>0</v>
      </c>
      <c r="T746" s="238">
        <f>S746*H746</f>
        <v>0</v>
      </c>
      <c r="U746" s="39"/>
      <c r="V746" s="39"/>
      <c r="W746" s="39"/>
      <c r="X746" s="39"/>
      <c r="Y746" s="39"/>
      <c r="Z746" s="39"/>
      <c r="AA746" s="39"/>
      <c r="AB746" s="39"/>
      <c r="AC746" s="39"/>
      <c r="AD746" s="39"/>
      <c r="AE746" s="39"/>
      <c r="AR746" s="239" t="s">
        <v>351</v>
      </c>
      <c r="AT746" s="239" t="s">
        <v>266</v>
      </c>
      <c r="AU746" s="239" t="s">
        <v>85</v>
      </c>
      <c r="AY746" s="18" t="s">
        <v>264</v>
      </c>
      <c r="BE746" s="240">
        <f>IF(N746="základní",J746,0)</f>
        <v>0</v>
      </c>
      <c r="BF746" s="240">
        <f>IF(N746="snížená",J746,0)</f>
        <v>0</v>
      </c>
      <c r="BG746" s="240">
        <f>IF(N746="zákl. přenesená",J746,0)</f>
        <v>0</v>
      </c>
      <c r="BH746" s="240">
        <f>IF(N746="sníž. přenesená",J746,0)</f>
        <v>0</v>
      </c>
      <c r="BI746" s="240">
        <f>IF(N746="nulová",J746,0)</f>
        <v>0</v>
      </c>
      <c r="BJ746" s="18" t="s">
        <v>85</v>
      </c>
      <c r="BK746" s="240">
        <f>ROUND(I746*H746,2)</f>
        <v>0</v>
      </c>
      <c r="BL746" s="18" t="s">
        <v>351</v>
      </c>
      <c r="BM746" s="239" t="s">
        <v>1217</v>
      </c>
    </row>
    <row r="747" s="2" customFormat="1" ht="16.5" customHeight="1">
      <c r="A747" s="39"/>
      <c r="B747" s="40"/>
      <c r="C747" s="228" t="s">
        <v>1395</v>
      </c>
      <c r="D747" s="228" t="s">
        <v>266</v>
      </c>
      <c r="E747" s="229" t="s">
        <v>2793</v>
      </c>
      <c r="F747" s="230" t="s">
        <v>2794</v>
      </c>
      <c r="G747" s="231" t="s">
        <v>318</v>
      </c>
      <c r="H747" s="232">
        <v>53.200000000000003</v>
      </c>
      <c r="I747" s="233"/>
      <c r="J747" s="234">
        <f>ROUND(I747*H747,2)</f>
        <v>0</v>
      </c>
      <c r="K747" s="230" t="s">
        <v>270</v>
      </c>
      <c r="L747" s="45"/>
      <c r="M747" s="235" t="s">
        <v>1</v>
      </c>
      <c r="N747" s="236" t="s">
        <v>42</v>
      </c>
      <c r="O747" s="92"/>
      <c r="P747" s="237">
        <f>O747*H747</f>
        <v>0</v>
      </c>
      <c r="Q747" s="237">
        <v>0.00029999999999999997</v>
      </c>
      <c r="R747" s="237">
        <f>Q747*H747</f>
        <v>0.015959999999999998</v>
      </c>
      <c r="S747" s="237">
        <v>0</v>
      </c>
      <c r="T747" s="238">
        <f>S747*H747</f>
        <v>0</v>
      </c>
      <c r="U747" s="39"/>
      <c r="V747" s="39"/>
      <c r="W747" s="39"/>
      <c r="X747" s="39"/>
      <c r="Y747" s="39"/>
      <c r="Z747" s="39"/>
      <c r="AA747" s="39"/>
      <c r="AB747" s="39"/>
      <c r="AC747" s="39"/>
      <c r="AD747" s="39"/>
      <c r="AE747" s="39"/>
      <c r="AR747" s="239" t="s">
        <v>351</v>
      </c>
      <c r="AT747" s="239" t="s">
        <v>266</v>
      </c>
      <c r="AU747" s="239" t="s">
        <v>85</v>
      </c>
      <c r="AY747" s="18" t="s">
        <v>264</v>
      </c>
      <c r="BE747" s="240">
        <f>IF(N747="základní",J747,0)</f>
        <v>0</v>
      </c>
      <c r="BF747" s="240">
        <f>IF(N747="snížená",J747,0)</f>
        <v>0</v>
      </c>
      <c r="BG747" s="240">
        <f>IF(N747="zákl. přenesená",J747,0)</f>
        <v>0</v>
      </c>
      <c r="BH747" s="240">
        <f>IF(N747="sníž. přenesená",J747,0)</f>
        <v>0</v>
      </c>
      <c r="BI747" s="240">
        <f>IF(N747="nulová",J747,0)</f>
        <v>0</v>
      </c>
      <c r="BJ747" s="18" t="s">
        <v>85</v>
      </c>
      <c r="BK747" s="240">
        <f>ROUND(I747*H747,2)</f>
        <v>0</v>
      </c>
      <c r="BL747" s="18" t="s">
        <v>351</v>
      </c>
      <c r="BM747" s="239" t="s">
        <v>2795</v>
      </c>
    </row>
    <row r="748" s="13" customFormat="1">
      <c r="A748" s="13"/>
      <c r="B748" s="241"/>
      <c r="C748" s="242"/>
      <c r="D748" s="243" t="s">
        <v>273</v>
      </c>
      <c r="E748" s="244" t="s">
        <v>1</v>
      </c>
      <c r="F748" s="245" t="s">
        <v>2549</v>
      </c>
      <c r="G748" s="242"/>
      <c r="H748" s="246">
        <v>53.200000000000003</v>
      </c>
      <c r="I748" s="247"/>
      <c r="J748" s="242"/>
      <c r="K748" s="242"/>
      <c r="L748" s="248"/>
      <c r="M748" s="249"/>
      <c r="N748" s="250"/>
      <c r="O748" s="250"/>
      <c r="P748" s="250"/>
      <c r="Q748" s="250"/>
      <c r="R748" s="250"/>
      <c r="S748" s="250"/>
      <c r="T748" s="251"/>
      <c r="U748" s="13"/>
      <c r="V748" s="13"/>
      <c r="W748" s="13"/>
      <c r="X748" s="13"/>
      <c r="Y748" s="13"/>
      <c r="Z748" s="13"/>
      <c r="AA748" s="13"/>
      <c r="AB748" s="13"/>
      <c r="AC748" s="13"/>
      <c r="AD748" s="13"/>
      <c r="AE748" s="13"/>
      <c r="AT748" s="252" t="s">
        <v>273</v>
      </c>
      <c r="AU748" s="252" t="s">
        <v>85</v>
      </c>
      <c r="AV748" s="13" t="s">
        <v>85</v>
      </c>
      <c r="AW748" s="13" t="s">
        <v>32</v>
      </c>
      <c r="AX748" s="13" t="s">
        <v>76</v>
      </c>
      <c r="AY748" s="252" t="s">
        <v>264</v>
      </c>
    </row>
    <row r="749" s="14" customFormat="1">
      <c r="A749" s="14"/>
      <c r="B749" s="253"/>
      <c r="C749" s="254"/>
      <c r="D749" s="243" t="s">
        <v>273</v>
      </c>
      <c r="E749" s="255" t="s">
        <v>1</v>
      </c>
      <c r="F749" s="256" t="s">
        <v>275</v>
      </c>
      <c r="G749" s="254"/>
      <c r="H749" s="257">
        <v>53.200000000000003</v>
      </c>
      <c r="I749" s="258"/>
      <c r="J749" s="254"/>
      <c r="K749" s="254"/>
      <c r="L749" s="259"/>
      <c r="M749" s="260"/>
      <c r="N749" s="261"/>
      <c r="O749" s="261"/>
      <c r="P749" s="261"/>
      <c r="Q749" s="261"/>
      <c r="R749" s="261"/>
      <c r="S749" s="261"/>
      <c r="T749" s="262"/>
      <c r="U749" s="14"/>
      <c r="V749" s="14"/>
      <c r="W749" s="14"/>
      <c r="X749" s="14"/>
      <c r="Y749" s="14"/>
      <c r="Z749" s="14"/>
      <c r="AA749" s="14"/>
      <c r="AB749" s="14"/>
      <c r="AC749" s="14"/>
      <c r="AD749" s="14"/>
      <c r="AE749" s="14"/>
      <c r="AT749" s="263" t="s">
        <v>273</v>
      </c>
      <c r="AU749" s="263" t="s">
        <v>85</v>
      </c>
      <c r="AV749" s="14" t="s">
        <v>271</v>
      </c>
      <c r="AW749" s="14" t="s">
        <v>32</v>
      </c>
      <c r="AX749" s="14" t="s">
        <v>83</v>
      </c>
      <c r="AY749" s="263" t="s">
        <v>264</v>
      </c>
    </row>
    <row r="750" s="2" customFormat="1" ht="16.5" customHeight="1">
      <c r="A750" s="39"/>
      <c r="B750" s="40"/>
      <c r="C750" s="274" t="s">
        <v>1403</v>
      </c>
      <c r="D750" s="274" t="s">
        <v>310</v>
      </c>
      <c r="E750" s="275" t="s">
        <v>2796</v>
      </c>
      <c r="F750" s="276" t="s">
        <v>2797</v>
      </c>
      <c r="G750" s="277" t="s">
        <v>318</v>
      </c>
      <c r="H750" s="278">
        <v>58.520000000000003</v>
      </c>
      <c r="I750" s="279"/>
      <c r="J750" s="280">
        <f>ROUND(I750*H750,2)</f>
        <v>0</v>
      </c>
      <c r="K750" s="276" t="s">
        <v>298</v>
      </c>
      <c r="L750" s="281"/>
      <c r="M750" s="282" t="s">
        <v>1</v>
      </c>
      <c r="N750" s="283" t="s">
        <v>42</v>
      </c>
      <c r="O750" s="92"/>
      <c r="P750" s="237">
        <f>O750*H750</f>
        <v>0</v>
      </c>
      <c r="Q750" s="237">
        <v>0.0028700000000000002</v>
      </c>
      <c r="R750" s="237">
        <f>Q750*H750</f>
        <v>0.16795240000000003</v>
      </c>
      <c r="S750" s="237">
        <v>0</v>
      </c>
      <c r="T750" s="238">
        <f>S750*H750</f>
        <v>0</v>
      </c>
      <c r="U750" s="39"/>
      <c r="V750" s="39"/>
      <c r="W750" s="39"/>
      <c r="X750" s="39"/>
      <c r="Y750" s="39"/>
      <c r="Z750" s="39"/>
      <c r="AA750" s="39"/>
      <c r="AB750" s="39"/>
      <c r="AC750" s="39"/>
      <c r="AD750" s="39"/>
      <c r="AE750" s="39"/>
      <c r="AR750" s="239" t="s">
        <v>434</v>
      </c>
      <c r="AT750" s="239" t="s">
        <v>310</v>
      </c>
      <c r="AU750" s="239" t="s">
        <v>85</v>
      </c>
      <c r="AY750" s="18" t="s">
        <v>264</v>
      </c>
      <c r="BE750" s="240">
        <f>IF(N750="základní",J750,0)</f>
        <v>0</v>
      </c>
      <c r="BF750" s="240">
        <f>IF(N750="snížená",J750,0)</f>
        <v>0</v>
      </c>
      <c r="BG750" s="240">
        <f>IF(N750="zákl. přenesená",J750,0)</f>
        <v>0</v>
      </c>
      <c r="BH750" s="240">
        <f>IF(N750="sníž. přenesená",J750,0)</f>
        <v>0</v>
      </c>
      <c r="BI750" s="240">
        <f>IF(N750="nulová",J750,0)</f>
        <v>0</v>
      </c>
      <c r="BJ750" s="18" t="s">
        <v>85</v>
      </c>
      <c r="BK750" s="240">
        <f>ROUND(I750*H750,2)</f>
        <v>0</v>
      </c>
      <c r="BL750" s="18" t="s">
        <v>351</v>
      </c>
      <c r="BM750" s="239" t="s">
        <v>2798</v>
      </c>
    </row>
    <row r="751" s="2" customFormat="1">
      <c r="A751" s="39"/>
      <c r="B751" s="40"/>
      <c r="C751" s="41"/>
      <c r="D751" s="243" t="s">
        <v>339</v>
      </c>
      <c r="E751" s="41"/>
      <c r="F751" s="295" t="s">
        <v>1178</v>
      </c>
      <c r="G751" s="41"/>
      <c r="H751" s="41"/>
      <c r="I751" s="296"/>
      <c r="J751" s="41"/>
      <c r="K751" s="41"/>
      <c r="L751" s="45"/>
      <c r="M751" s="297"/>
      <c r="N751" s="298"/>
      <c r="O751" s="92"/>
      <c r="P751" s="92"/>
      <c r="Q751" s="92"/>
      <c r="R751" s="92"/>
      <c r="S751" s="92"/>
      <c r="T751" s="93"/>
      <c r="U751" s="39"/>
      <c r="V751" s="39"/>
      <c r="W751" s="39"/>
      <c r="X751" s="39"/>
      <c r="Y751" s="39"/>
      <c r="Z751" s="39"/>
      <c r="AA751" s="39"/>
      <c r="AB751" s="39"/>
      <c r="AC751" s="39"/>
      <c r="AD751" s="39"/>
      <c r="AE751" s="39"/>
      <c r="AT751" s="18" t="s">
        <v>339</v>
      </c>
      <c r="AU751" s="18" t="s">
        <v>85</v>
      </c>
    </row>
    <row r="752" s="13" customFormat="1">
      <c r="A752" s="13"/>
      <c r="B752" s="241"/>
      <c r="C752" s="242"/>
      <c r="D752" s="243" t="s">
        <v>273</v>
      </c>
      <c r="E752" s="242"/>
      <c r="F752" s="245" t="s">
        <v>2799</v>
      </c>
      <c r="G752" s="242"/>
      <c r="H752" s="246">
        <v>58.520000000000003</v>
      </c>
      <c r="I752" s="247"/>
      <c r="J752" s="242"/>
      <c r="K752" s="242"/>
      <c r="L752" s="248"/>
      <c r="M752" s="249"/>
      <c r="N752" s="250"/>
      <c r="O752" s="250"/>
      <c r="P752" s="250"/>
      <c r="Q752" s="250"/>
      <c r="R752" s="250"/>
      <c r="S752" s="250"/>
      <c r="T752" s="251"/>
      <c r="U752" s="13"/>
      <c r="V752" s="13"/>
      <c r="W752" s="13"/>
      <c r="X752" s="13"/>
      <c r="Y752" s="13"/>
      <c r="Z752" s="13"/>
      <c r="AA752" s="13"/>
      <c r="AB752" s="13"/>
      <c r="AC752" s="13"/>
      <c r="AD752" s="13"/>
      <c r="AE752" s="13"/>
      <c r="AT752" s="252" t="s">
        <v>273</v>
      </c>
      <c r="AU752" s="252" t="s">
        <v>85</v>
      </c>
      <c r="AV752" s="13" t="s">
        <v>85</v>
      </c>
      <c r="AW752" s="13" t="s">
        <v>4</v>
      </c>
      <c r="AX752" s="13" t="s">
        <v>83</v>
      </c>
      <c r="AY752" s="252" t="s">
        <v>264</v>
      </c>
    </row>
    <row r="753" s="2" customFormat="1" ht="16.5" customHeight="1">
      <c r="A753" s="39"/>
      <c r="B753" s="40"/>
      <c r="C753" s="228" t="s">
        <v>2800</v>
      </c>
      <c r="D753" s="228" t="s">
        <v>266</v>
      </c>
      <c r="E753" s="229" t="s">
        <v>1219</v>
      </c>
      <c r="F753" s="230" t="s">
        <v>1220</v>
      </c>
      <c r="G753" s="231" t="s">
        <v>318</v>
      </c>
      <c r="H753" s="232">
        <v>145.30000000000001</v>
      </c>
      <c r="I753" s="233"/>
      <c r="J753" s="234">
        <f>ROUND(I753*H753,2)</f>
        <v>0</v>
      </c>
      <c r="K753" s="230" t="s">
        <v>270</v>
      </c>
      <c r="L753" s="45"/>
      <c r="M753" s="235" t="s">
        <v>1</v>
      </c>
      <c r="N753" s="236" t="s">
        <v>42</v>
      </c>
      <c r="O753" s="92"/>
      <c r="P753" s="237">
        <f>O753*H753</f>
        <v>0</v>
      </c>
      <c r="Q753" s="237">
        <v>0.00069999999999999999</v>
      </c>
      <c r="R753" s="237">
        <f>Q753*H753</f>
        <v>0.10171000000000001</v>
      </c>
      <c r="S753" s="237">
        <v>0</v>
      </c>
      <c r="T753" s="238">
        <f>S753*H753</f>
        <v>0</v>
      </c>
      <c r="U753" s="39"/>
      <c r="V753" s="39"/>
      <c r="W753" s="39"/>
      <c r="X753" s="39"/>
      <c r="Y753" s="39"/>
      <c r="Z753" s="39"/>
      <c r="AA753" s="39"/>
      <c r="AB753" s="39"/>
      <c r="AC753" s="39"/>
      <c r="AD753" s="39"/>
      <c r="AE753" s="39"/>
      <c r="AR753" s="239" t="s">
        <v>351</v>
      </c>
      <c r="AT753" s="239" t="s">
        <v>266</v>
      </c>
      <c r="AU753" s="239" t="s">
        <v>85</v>
      </c>
      <c r="AY753" s="18" t="s">
        <v>264</v>
      </c>
      <c r="BE753" s="240">
        <f>IF(N753="základní",J753,0)</f>
        <v>0</v>
      </c>
      <c r="BF753" s="240">
        <f>IF(N753="snížená",J753,0)</f>
        <v>0</v>
      </c>
      <c r="BG753" s="240">
        <f>IF(N753="zákl. přenesená",J753,0)</f>
        <v>0</v>
      </c>
      <c r="BH753" s="240">
        <f>IF(N753="sníž. přenesená",J753,0)</f>
        <v>0</v>
      </c>
      <c r="BI753" s="240">
        <f>IF(N753="nulová",J753,0)</f>
        <v>0</v>
      </c>
      <c r="BJ753" s="18" t="s">
        <v>85</v>
      </c>
      <c r="BK753" s="240">
        <f>ROUND(I753*H753,2)</f>
        <v>0</v>
      </c>
      <c r="BL753" s="18" t="s">
        <v>351</v>
      </c>
      <c r="BM753" s="239" t="s">
        <v>1221</v>
      </c>
    </row>
    <row r="754" s="2" customFormat="1">
      <c r="A754" s="39"/>
      <c r="B754" s="40"/>
      <c r="C754" s="41"/>
      <c r="D754" s="243" t="s">
        <v>339</v>
      </c>
      <c r="E754" s="41"/>
      <c r="F754" s="295" t="s">
        <v>1545</v>
      </c>
      <c r="G754" s="41"/>
      <c r="H754" s="41"/>
      <c r="I754" s="296"/>
      <c r="J754" s="41"/>
      <c r="K754" s="41"/>
      <c r="L754" s="45"/>
      <c r="M754" s="297"/>
      <c r="N754" s="298"/>
      <c r="O754" s="92"/>
      <c r="P754" s="92"/>
      <c r="Q754" s="92"/>
      <c r="R754" s="92"/>
      <c r="S754" s="92"/>
      <c r="T754" s="93"/>
      <c r="U754" s="39"/>
      <c r="V754" s="39"/>
      <c r="W754" s="39"/>
      <c r="X754" s="39"/>
      <c r="Y754" s="39"/>
      <c r="Z754" s="39"/>
      <c r="AA754" s="39"/>
      <c r="AB754" s="39"/>
      <c r="AC754" s="39"/>
      <c r="AD754" s="39"/>
      <c r="AE754" s="39"/>
      <c r="AT754" s="18" t="s">
        <v>339</v>
      </c>
      <c r="AU754" s="18" t="s">
        <v>85</v>
      </c>
    </row>
    <row r="755" s="13" customFormat="1">
      <c r="A755" s="13"/>
      <c r="B755" s="241"/>
      <c r="C755" s="242"/>
      <c r="D755" s="243" t="s">
        <v>273</v>
      </c>
      <c r="E755" s="244" t="s">
        <v>1</v>
      </c>
      <c r="F755" s="245" t="s">
        <v>2559</v>
      </c>
      <c r="G755" s="242"/>
      <c r="H755" s="246">
        <v>145.30000000000001</v>
      </c>
      <c r="I755" s="247"/>
      <c r="J755" s="242"/>
      <c r="K755" s="242"/>
      <c r="L755" s="248"/>
      <c r="M755" s="249"/>
      <c r="N755" s="250"/>
      <c r="O755" s="250"/>
      <c r="P755" s="250"/>
      <c r="Q755" s="250"/>
      <c r="R755" s="250"/>
      <c r="S755" s="250"/>
      <c r="T755" s="251"/>
      <c r="U755" s="13"/>
      <c r="V755" s="13"/>
      <c r="W755" s="13"/>
      <c r="X755" s="13"/>
      <c r="Y755" s="13"/>
      <c r="Z755" s="13"/>
      <c r="AA755" s="13"/>
      <c r="AB755" s="13"/>
      <c r="AC755" s="13"/>
      <c r="AD755" s="13"/>
      <c r="AE755" s="13"/>
      <c r="AT755" s="252" t="s">
        <v>273</v>
      </c>
      <c r="AU755" s="252" t="s">
        <v>85</v>
      </c>
      <c r="AV755" s="13" t="s">
        <v>85</v>
      </c>
      <c r="AW755" s="13" t="s">
        <v>32</v>
      </c>
      <c r="AX755" s="13" t="s">
        <v>76</v>
      </c>
      <c r="AY755" s="252" t="s">
        <v>264</v>
      </c>
    </row>
    <row r="756" s="14" customFormat="1">
      <c r="A756" s="14"/>
      <c r="B756" s="253"/>
      <c r="C756" s="254"/>
      <c r="D756" s="243" t="s">
        <v>273</v>
      </c>
      <c r="E756" s="255" t="s">
        <v>1</v>
      </c>
      <c r="F756" s="256" t="s">
        <v>275</v>
      </c>
      <c r="G756" s="254"/>
      <c r="H756" s="257">
        <v>145.30000000000001</v>
      </c>
      <c r="I756" s="258"/>
      <c r="J756" s="254"/>
      <c r="K756" s="254"/>
      <c r="L756" s="259"/>
      <c r="M756" s="260"/>
      <c r="N756" s="261"/>
      <c r="O756" s="261"/>
      <c r="P756" s="261"/>
      <c r="Q756" s="261"/>
      <c r="R756" s="261"/>
      <c r="S756" s="261"/>
      <c r="T756" s="262"/>
      <c r="U756" s="14"/>
      <c r="V756" s="14"/>
      <c r="W756" s="14"/>
      <c r="X756" s="14"/>
      <c r="Y756" s="14"/>
      <c r="Z756" s="14"/>
      <c r="AA756" s="14"/>
      <c r="AB756" s="14"/>
      <c r="AC756" s="14"/>
      <c r="AD756" s="14"/>
      <c r="AE756" s="14"/>
      <c r="AT756" s="263" t="s">
        <v>273</v>
      </c>
      <c r="AU756" s="263" t="s">
        <v>85</v>
      </c>
      <c r="AV756" s="14" t="s">
        <v>271</v>
      </c>
      <c r="AW756" s="14" t="s">
        <v>32</v>
      </c>
      <c r="AX756" s="14" t="s">
        <v>83</v>
      </c>
      <c r="AY756" s="263" t="s">
        <v>264</v>
      </c>
    </row>
    <row r="757" s="2" customFormat="1" ht="16.5" customHeight="1">
      <c r="A757" s="39"/>
      <c r="B757" s="40"/>
      <c r="C757" s="274" t="s">
        <v>2801</v>
      </c>
      <c r="D757" s="274" t="s">
        <v>310</v>
      </c>
      <c r="E757" s="275" t="s">
        <v>1223</v>
      </c>
      <c r="F757" s="276" t="s">
        <v>1224</v>
      </c>
      <c r="G757" s="277" t="s">
        <v>318</v>
      </c>
      <c r="H757" s="278">
        <v>159.83000000000001</v>
      </c>
      <c r="I757" s="279"/>
      <c r="J757" s="280">
        <f>ROUND(I757*H757,2)</f>
        <v>0</v>
      </c>
      <c r="K757" s="276" t="s">
        <v>298</v>
      </c>
      <c r="L757" s="281"/>
      <c r="M757" s="282" t="s">
        <v>1</v>
      </c>
      <c r="N757" s="283" t="s">
        <v>42</v>
      </c>
      <c r="O757" s="92"/>
      <c r="P757" s="237">
        <f>O757*H757</f>
        <v>0</v>
      </c>
      <c r="Q757" s="237">
        <v>0.0028700000000000002</v>
      </c>
      <c r="R757" s="237">
        <f>Q757*H757</f>
        <v>0.45871210000000007</v>
      </c>
      <c r="S757" s="237">
        <v>0</v>
      </c>
      <c r="T757" s="238">
        <f>S757*H757</f>
        <v>0</v>
      </c>
      <c r="U757" s="39"/>
      <c r="V757" s="39"/>
      <c r="W757" s="39"/>
      <c r="X757" s="39"/>
      <c r="Y757" s="39"/>
      <c r="Z757" s="39"/>
      <c r="AA757" s="39"/>
      <c r="AB757" s="39"/>
      <c r="AC757" s="39"/>
      <c r="AD757" s="39"/>
      <c r="AE757" s="39"/>
      <c r="AR757" s="239" t="s">
        <v>434</v>
      </c>
      <c r="AT757" s="239" t="s">
        <v>310</v>
      </c>
      <c r="AU757" s="239" t="s">
        <v>85</v>
      </c>
      <c r="AY757" s="18" t="s">
        <v>264</v>
      </c>
      <c r="BE757" s="240">
        <f>IF(N757="základní",J757,0)</f>
        <v>0</v>
      </c>
      <c r="BF757" s="240">
        <f>IF(N757="snížená",J757,0)</f>
        <v>0</v>
      </c>
      <c r="BG757" s="240">
        <f>IF(N757="zákl. přenesená",J757,0)</f>
        <v>0</v>
      </c>
      <c r="BH757" s="240">
        <f>IF(N757="sníž. přenesená",J757,0)</f>
        <v>0</v>
      </c>
      <c r="BI757" s="240">
        <f>IF(N757="nulová",J757,0)</f>
        <v>0</v>
      </c>
      <c r="BJ757" s="18" t="s">
        <v>85</v>
      </c>
      <c r="BK757" s="240">
        <f>ROUND(I757*H757,2)</f>
        <v>0</v>
      </c>
      <c r="BL757" s="18" t="s">
        <v>351</v>
      </c>
      <c r="BM757" s="239" t="s">
        <v>1225</v>
      </c>
    </row>
    <row r="758" s="2" customFormat="1">
      <c r="A758" s="39"/>
      <c r="B758" s="40"/>
      <c r="C758" s="41"/>
      <c r="D758" s="243" t="s">
        <v>339</v>
      </c>
      <c r="E758" s="41"/>
      <c r="F758" s="295" t="s">
        <v>1178</v>
      </c>
      <c r="G758" s="41"/>
      <c r="H758" s="41"/>
      <c r="I758" s="296"/>
      <c r="J758" s="41"/>
      <c r="K758" s="41"/>
      <c r="L758" s="45"/>
      <c r="M758" s="297"/>
      <c r="N758" s="298"/>
      <c r="O758" s="92"/>
      <c r="P758" s="92"/>
      <c r="Q758" s="92"/>
      <c r="R758" s="92"/>
      <c r="S758" s="92"/>
      <c r="T758" s="93"/>
      <c r="U758" s="39"/>
      <c r="V758" s="39"/>
      <c r="W758" s="39"/>
      <c r="X758" s="39"/>
      <c r="Y758" s="39"/>
      <c r="Z758" s="39"/>
      <c r="AA758" s="39"/>
      <c r="AB758" s="39"/>
      <c r="AC758" s="39"/>
      <c r="AD758" s="39"/>
      <c r="AE758" s="39"/>
      <c r="AT758" s="18" t="s">
        <v>339</v>
      </c>
      <c r="AU758" s="18" t="s">
        <v>85</v>
      </c>
    </row>
    <row r="759" s="13" customFormat="1">
      <c r="A759" s="13"/>
      <c r="B759" s="241"/>
      <c r="C759" s="242"/>
      <c r="D759" s="243" t="s">
        <v>273</v>
      </c>
      <c r="E759" s="242"/>
      <c r="F759" s="245" t="s">
        <v>2802</v>
      </c>
      <c r="G759" s="242"/>
      <c r="H759" s="246">
        <v>159.83000000000001</v>
      </c>
      <c r="I759" s="247"/>
      <c r="J759" s="242"/>
      <c r="K759" s="242"/>
      <c r="L759" s="248"/>
      <c r="M759" s="249"/>
      <c r="N759" s="250"/>
      <c r="O759" s="250"/>
      <c r="P759" s="250"/>
      <c r="Q759" s="250"/>
      <c r="R759" s="250"/>
      <c r="S759" s="250"/>
      <c r="T759" s="251"/>
      <c r="U759" s="13"/>
      <c r="V759" s="13"/>
      <c r="W759" s="13"/>
      <c r="X759" s="13"/>
      <c r="Y759" s="13"/>
      <c r="Z759" s="13"/>
      <c r="AA759" s="13"/>
      <c r="AB759" s="13"/>
      <c r="AC759" s="13"/>
      <c r="AD759" s="13"/>
      <c r="AE759" s="13"/>
      <c r="AT759" s="252" t="s">
        <v>273</v>
      </c>
      <c r="AU759" s="252" t="s">
        <v>85</v>
      </c>
      <c r="AV759" s="13" t="s">
        <v>85</v>
      </c>
      <c r="AW759" s="13" t="s">
        <v>4</v>
      </c>
      <c r="AX759" s="13" t="s">
        <v>83</v>
      </c>
      <c r="AY759" s="252" t="s">
        <v>264</v>
      </c>
    </row>
    <row r="760" s="2" customFormat="1" ht="16.5" customHeight="1">
      <c r="A760" s="39"/>
      <c r="B760" s="40"/>
      <c r="C760" s="228" t="s">
        <v>2803</v>
      </c>
      <c r="D760" s="228" t="s">
        <v>266</v>
      </c>
      <c r="E760" s="229" t="s">
        <v>1228</v>
      </c>
      <c r="F760" s="230" t="s">
        <v>1229</v>
      </c>
      <c r="G760" s="231" t="s">
        <v>318</v>
      </c>
      <c r="H760" s="232">
        <v>145.30000000000001</v>
      </c>
      <c r="I760" s="233"/>
      <c r="J760" s="234">
        <f>ROUND(I760*H760,2)</f>
        <v>0</v>
      </c>
      <c r="K760" s="230" t="s">
        <v>298</v>
      </c>
      <c r="L760" s="45"/>
      <c r="M760" s="235" t="s">
        <v>1</v>
      </c>
      <c r="N760" s="236" t="s">
        <v>42</v>
      </c>
      <c r="O760" s="92"/>
      <c r="P760" s="237">
        <f>O760*H760</f>
        <v>0</v>
      </c>
      <c r="Q760" s="237">
        <v>0.0015</v>
      </c>
      <c r="R760" s="237">
        <f>Q760*H760</f>
        <v>0.21795000000000003</v>
      </c>
      <c r="S760" s="237">
        <v>0</v>
      </c>
      <c r="T760" s="238">
        <f>S760*H760</f>
        <v>0</v>
      </c>
      <c r="U760" s="39"/>
      <c r="V760" s="39"/>
      <c r="W760" s="39"/>
      <c r="X760" s="39"/>
      <c r="Y760" s="39"/>
      <c r="Z760" s="39"/>
      <c r="AA760" s="39"/>
      <c r="AB760" s="39"/>
      <c r="AC760" s="39"/>
      <c r="AD760" s="39"/>
      <c r="AE760" s="39"/>
      <c r="AR760" s="239" t="s">
        <v>351</v>
      </c>
      <c r="AT760" s="239" t="s">
        <v>266</v>
      </c>
      <c r="AU760" s="239" t="s">
        <v>85</v>
      </c>
      <c r="AY760" s="18" t="s">
        <v>264</v>
      </c>
      <c r="BE760" s="240">
        <f>IF(N760="základní",J760,0)</f>
        <v>0</v>
      </c>
      <c r="BF760" s="240">
        <f>IF(N760="snížená",J760,0)</f>
        <v>0</v>
      </c>
      <c r="BG760" s="240">
        <f>IF(N760="zákl. přenesená",J760,0)</f>
        <v>0</v>
      </c>
      <c r="BH760" s="240">
        <f>IF(N760="sníž. přenesená",J760,0)</f>
        <v>0</v>
      </c>
      <c r="BI760" s="240">
        <f>IF(N760="nulová",J760,0)</f>
        <v>0</v>
      </c>
      <c r="BJ760" s="18" t="s">
        <v>85</v>
      </c>
      <c r="BK760" s="240">
        <f>ROUND(I760*H760,2)</f>
        <v>0</v>
      </c>
      <c r="BL760" s="18" t="s">
        <v>351</v>
      </c>
      <c r="BM760" s="239" t="s">
        <v>1230</v>
      </c>
    </row>
    <row r="761" s="2" customFormat="1">
      <c r="A761" s="39"/>
      <c r="B761" s="40"/>
      <c r="C761" s="41"/>
      <c r="D761" s="243" t="s">
        <v>339</v>
      </c>
      <c r="E761" s="41"/>
      <c r="F761" s="295" t="s">
        <v>1199</v>
      </c>
      <c r="G761" s="41"/>
      <c r="H761" s="41"/>
      <c r="I761" s="296"/>
      <c r="J761" s="41"/>
      <c r="K761" s="41"/>
      <c r="L761" s="45"/>
      <c r="M761" s="297"/>
      <c r="N761" s="298"/>
      <c r="O761" s="92"/>
      <c r="P761" s="92"/>
      <c r="Q761" s="92"/>
      <c r="R761" s="92"/>
      <c r="S761" s="92"/>
      <c r="T761" s="93"/>
      <c r="U761" s="39"/>
      <c r="V761" s="39"/>
      <c r="W761" s="39"/>
      <c r="X761" s="39"/>
      <c r="Y761" s="39"/>
      <c r="Z761" s="39"/>
      <c r="AA761" s="39"/>
      <c r="AB761" s="39"/>
      <c r="AC761" s="39"/>
      <c r="AD761" s="39"/>
      <c r="AE761" s="39"/>
      <c r="AT761" s="18" t="s">
        <v>339</v>
      </c>
      <c r="AU761" s="18" t="s">
        <v>85</v>
      </c>
    </row>
    <row r="762" s="13" customFormat="1">
      <c r="A762" s="13"/>
      <c r="B762" s="241"/>
      <c r="C762" s="242"/>
      <c r="D762" s="243" t="s">
        <v>273</v>
      </c>
      <c r="E762" s="244" t="s">
        <v>1</v>
      </c>
      <c r="F762" s="245" t="s">
        <v>2559</v>
      </c>
      <c r="G762" s="242"/>
      <c r="H762" s="246">
        <v>145.30000000000001</v>
      </c>
      <c r="I762" s="247"/>
      <c r="J762" s="242"/>
      <c r="K762" s="242"/>
      <c r="L762" s="248"/>
      <c r="M762" s="249"/>
      <c r="N762" s="250"/>
      <c r="O762" s="250"/>
      <c r="P762" s="250"/>
      <c r="Q762" s="250"/>
      <c r="R762" s="250"/>
      <c r="S762" s="250"/>
      <c r="T762" s="251"/>
      <c r="U762" s="13"/>
      <c r="V762" s="13"/>
      <c r="W762" s="13"/>
      <c r="X762" s="13"/>
      <c r="Y762" s="13"/>
      <c r="Z762" s="13"/>
      <c r="AA762" s="13"/>
      <c r="AB762" s="13"/>
      <c r="AC762" s="13"/>
      <c r="AD762" s="13"/>
      <c r="AE762" s="13"/>
      <c r="AT762" s="252" t="s">
        <v>273</v>
      </c>
      <c r="AU762" s="252" t="s">
        <v>85</v>
      </c>
      <c r="AV762" s="13" t="s">
        <v>85</v>
      </c>
      <c r="AW762" s="13" t="s">
        <v>32</v>
      </c>
      <c r="AX762" s="13" t="s">
        <v>76</v>
      </c>
      <c r="AY762" s="252" t="s">
        <v>264</v>
      </c>
    </row>
    <row r="763" s="14" customFormat="1">
      <c r="A763" s="14"/>
      <c r="B763" s="253"/>
      <c r="C763" s="254"/>
      <c r="D763" s="243" t="s">
        <v>273</v>
      </c>
      <c r="E763" s="255" t="s">
        <v>1</v>
      </c>
      <c r="F763" s="256" t="s">
        <v>275</v>
      </c>
      <c r="G763" s="254"/>
      <c r="H763" s="257">
        <v>145.30000000000001</v>
      </c>
      <c r="I763" s="258"/>
      <c r="J763" s="254"/>
      <c r="K763" s="254"/>
      <c r="L763" s="259"/>
      <c r="M763" s="260"/>
      <c r="N763" s="261"/>
      <c r="O763" s="261"/>
      <c r="P763" s="261"/>
      <c r="Q763" s="261"/>
      <c r="R763" s="261"/>
      <c r="S763" s="261"/>
      <c r="T763" s="262"/>
      <c r="U763" s="14"/>
      <c r="V763" s="14"/>
      <c r="W763" s="14"/>
      <c r="X763" s="14"/>
      <c r="Y763" s="14"/>
      <c r="Z763" s="14"/>
      <c r="AA763" s="14"/>
      <c r="AB763" s="14"/>
      <c r="AC763" s="14"/>
      <c r="AD763" s="14"/>
      <c r="AE763" s="14"/>
      <c r="AT763" s="263" t="s">
        <v>273</v>
      </c>
      <c r="AU763" s="263" t="s">
        <v>85</v>
      </c>
      <c r="AV763" s="14" t="s">
        <v>271</v>
      </c>
      <c r="AW763" s="14" t="s">
        <v>32</v>
      </c>
      <c r="AX763" s="14" t="s">
        <v>83</v>
      </c>
      <c r="AY763" s="263" t="s">
        <v>264</v>
      </c>
    </row>
    <row r="764" s="2" customFormat="1" ht="16.5" customHeight="1">
      <c r="A764" s="39"/>
      <c r="B764" s="40"/>
      <c r="C764" s="228" t="s">
        <v>2804</v>
      </c>
      <c r="D764" s="228" t="s">
        <v>266</v>
      </c>
      <c r="E764" s="229" t="s">
        <v>1232</v>
      </c>
      <c r="F764" s="230" t="s">
        <v>1233</v>
      </c>
      <c r="G764" s="231" t="s">
        <v>318</v>
      </c>
      <c r="H764" s="232">
        <v>198.5</v>
      </c>
      <c r="I764" s="233"/>
      <c r="J764" s="234">
        <f>ROUND(I764*H764,2)</f>
        <v>0</v>
      </c>
      <c r="K764" s="230" t="s">
        <v>298</v>
      </c>
      <c r="L764" s="45"/>
      <c r="M764" s="235" t="s">
        <v>1</v>
      </c>
      <c r="N764" s="236" t="s">
        <v>42</v>
      </c>
      <c r="O764" s="92"/>
      <c r="P764" s="237">
        <f>O764*H764</f>
        <v>0</v>
      </c>
      <c r="Q764" s="237">
        <v>2.0000000000000002E-05</v>
      </c>
      <c r="R764" s="237">
        <f>Q764*H764</f>
        <v>0.0039700000000000004</v>
      </c>
      <c r="S764" s="237">
        <v>0</v>
      </c>
      <c r="T764" s="238">
        <f>S764*H764</f>
        <v>0</v>
      </c>
      <c r="U764" s="39"/>
      <c r="V764" s="39"/>
      <c r="W764" s="39"/>
      <c r="X764" s="39"/>
      <c r="Y764" s="39"/>
      <c r="Z764" s="39"/>
      <c r="AA764" s="39"/>
      <c r="AB764" s="39"/>
      <c r="AC764" s="39"/>
      <c r="AD764" s="39"/>
      <c r="AE764" s="39"/>
      <c r="AR764" s="239" t="s">
        <v>351</v>
      </c>
      <c r="AT764" s="239" t="s">
        <v>266</v>
      </c>
      <c r="AU764" s="239" t="s">
        <v>85</v>
      </c>
      <c r="AY764" s="18" t="s">
        <v>264</v>
      </c>
      <c r="BE764" s="240">
        <f>IF(N764="základní",J764,0)</f>
        <v>0</v>
      </c>
      <c r="BF764" s="240">
        <f>IF(N764="snížená",J764,0)</f>
        <v>0</v>
      </c>
      <c r="BG764" s="240">
        <f>IF(N764="zákl. přenesená",J764,0)</f>
        <v>0</v>
      </c>
      <c r="BH764" s="240">
        <f>IF(N764="sníž. přenesená",J764,0)</f>
        <v>0</v>
      </c>
      <c r="BI764" s="240">
        <f>IF(N764="nulová",J764,0)</f>
        <v>0</v>
      </c>
      <c r="BJ764" s="18" t="s">
        <v>85</v>
      </c>
      <c r="BK764" s="240">
        <f>ROUND(I764*H764,2)</f>
        <v>0</v>
      </c>
      <c r="BL764" s="18" t="s">
        <v>351</v>
      </c>
      <c r="BM764" s="239" t="s">
        <v>2805</v>
      </c>
    </row>
    <row r="765" s="2" customFormat="1">
      <c r="A765" s="39"/>
      <c r="B765" s="40"/>
      <c r="C765" s="41"/>
      <c r="D765" s="243" t="s">
        <v>339</v>
      </c>
      <c r="E765" s="41"/>
      <c r="F765" s="295" t="s">
        <v>1235</v>
      </c>
      <c r="G765" s="41"/>
      <c r="H765" s="41"/>
      <c r="I765" s="296"/>
      <c r="J765" s="41"/>
      <c r="K765" s="41"/>
      <c r="L765" s="45"/>
      <c r="M765" s="297"/>
      <c r="N765" s="298"/>
      <c r="O765" s="92"/>
      <c r="P765" s="92"/>
      <c r="Q765" s="92"/>
      <c r="R765" s="92"/>
      <c r="S765" s="92"/>
      <c r="T765" s="93"/>
      <c r="U765" s="39"/>
      <c r="V765" s="39"/>
      <c r="W765" s="39"/>
      <c r="X765" s="39"/>
      <c r="Y765" s="39"/>
      <c r="Z765" s="39"/>
      <c r="AA765" s="39"/>
      <c r="AB765" s="39"/>
      <c r="AC765" s="39"/>
      <c r="AD765" s="39"/>
      <c r="AE765" s="39"/>
      <c r="AT765" s="18" t="s">
        <v>339</v>
      </c>
      <c r="AU765" s="18" t="s">
        <v>85</v>
      </c>
    </row>
    <row r="766" s="2" customFormat="1" ht="21.75" customHeight="1">
      <c r="A766" s="39"/>
      <c r="B766" s="40"/>
      <c r="C766" s="228" t="s">
        <v>2806</v>
      </c>
      <c r="D766" s="228" t="s">
        <v>266</v>
      </c>
      <c r="E766" s="229" t="s">
        <v>2807</v>
      </c>
      <c r="F766" s="230" t="s">
        <v>2808</v>
      </c>
      <c r="G766" s="231" t="s">
        <v>354</v>
      </c>
      <c r="H766" s="232">
        <v>2.4609999999999999</v>
      </c>
      <c r="I766" s="233"/>
      <c r="J766" s="234">
        <f>ROUND(I766*H766,2)</f>
        <v>0</v>
      </c>
      <c r="K766" s="230" t="s">
        <v>270</v>
      </c>
      <c r="L766" s="45"/>
      <c r="M766" s="235" t="s">
        <v>1</v>
      </c>
      <c r="N766" s="236" t="s">
        <v>42</v>
      </c>
      <c r="O766" s="92"/>
      <c r="P766" s="237">
        <f>O766*H766</f>
        <v>0</v>
      </c>
      <c r="Q766" s="237">
        <v>0</v>
      </c>
      <c r="R766" s="237">
        <f>Q766*H766</f>
        <v>0</v>
      </c>
      <c r="S766" s="237">
        <v>0</v>
      </c>
      <c r="T766" s="238">
        <f>S766*H766</f>
        <v>0</v>
      </c>
      <c r="U766" s="39"/>
      <c r="V766" s="39"/>
      <c r="W766" s="39"/>
      <c r="X766" s="39"/>
      <c r="Y766" s="39"/>
      <c r="Z766" s="39"/>
      <c r="AA766" s="39"/>
      <c r="AB766" s="39"/>
      <c r="AC766" s="39"/>
      <c r="AD766" s="39"/>
      <c r="AE766" s="39"/>
      <c r="AR766" s="239" t="s">
        <v>351</v>
      </c>
      <c r="AT766" s="239" t="s">
        <v>266</v>
      </c>
      <c r="AU766" s="239" t="s">
        <v>85</v>
      </c>
      <c r="AY766" s="18" t="s">
        <v>264</v>
      </c>
      <c r="BE766" s="240">
        <f>IF(N766="základní",J766,0)</f>
        <v>0</v>
      </c>
      <c r="BF766" s="240">
        <f>IF(N766="snížená",J766,0)</f>
        <v>0</v>
      </c>
      <c r="BG766" s="240">
        <f>IF(N766="zákl. přenesená",J766,0)</f>
        <v>0</v>
      </c>
      <c r="BH766" s="240">
        <f>IF(N766="sníž. přenesená",J766,0)</f>
        <v>0</v>
      </c>
      <c r="BI766" s="240">
        <f>IF(N766="nulová",J766,0)</f>
        <v>0</v>
      </c>
      <c r="BJ766" s="18" t="s">
        <v>85</v>
      </c>
      <c r="BK766" s="240">
        <f>ROUND(I766*H766,2)</f>
        <v>0</v>
      </c>
      <c r="BL766" s="18" t="s">
        <v>351</v>
      </c>
      <c r="BM766" s="239" t="s">
        <v>2809</v>
      </c>
    </row>
    <row r="767" s="12" customFormat="1" ht="22.8" customHeight="1">
      <c r="A767" s="12"/>
      <c r="B767" s="212"/>
      <c r="C767" s="213"/>
      <c r="D767" s="214" t="s">
        <v>75</v>
      </c>
      <c r="E767" s="226" t="s">
        <v>1240</v>
      </c>
      <c r="F767" s="226" t="s">
        <v>1241</v>
      </c>
      <c r="G767" s="213"/>
      <c r="H767" s="213"/>
      <c r="I767" s="216"/>
      <c r="J767" s="227">
        <f>BK767</f>
        <v>0</v>
      </c>
      <c r="K767" s="213"/>
      <c r="L767" s="218"/>
      <c r="M767" s="219"/>
      <c r="N767" s="220"/>
      <c r="O767" s="220"/>
      <c r="P767" s="221">
        <f>SUM(P768:P779)</f>
        <v>0</v>
      </c>
      <c r="Q767" s="220"/>
      <c r="R767" s="221">
        <f>SUM(R768:R779)</f>
        <v>3.0109565900000002</v>
      </c>
      <c r="S767" s="220"/>
      <c r="T767" s="222">
        <f>SUM(T768:T779)</f>
        <v>0</v>
      </c>
      <c r="U767" s="12"/>
      <c r="V767" s="12"/>
      <c r="W767" s="12"/>
      <c r="X767" s="12"/>
      <c r="Y767" s="12"/>
      <c r="Z767" s="12"/>
      <c r="AA767" s="12"/>
      <c r="AB767" s="12"/>
      <c r="AC767" s="12"/>
      <c r="AD767" s="12"/>
      <c r="AE767" s="12"/>
      <c r="AR767" s="223" t="s">
        <v>85</v>
      </c>
      <c r="AT767" s="224" t="s">
        <v>75</v>
      </c>
      <c r="AU767" s="224" t="s">
        <v>83</v>
      </c>
      <c r="AY767" s="223" t="s">
        <v>264</v>
      </c>
      <c r="BK767" s="225">
        <f>SUM(BK768:BK779)</f>
        <v>0</v>
      </c>
    </row>
    <row r="768" s="2" customFormat="1" ht="16.5" customHeight="1">
      <c r="A768" s="39"/>
      <c r="B768" s="40"/>
      <c r="C768" s="228" t="s">
        <v>2810</v>
      </c>
      <c r="D768" s="228" t="s">
        <v>266</v>
      </c>
      <c r="E768" s="229" t="s">
        <v>1243</v>
      </c>
      <c r="F768" s="230" t="s">
        <v>1244</v>
      </c>
      <c r="G768" s="231" t="s">
        <v>318</v>
      </c>
      <c r="H768" s="232">
        <v>118.753</v>
      </c>
      <c r="I768" s="233"/>
      <c r="J768" s="234">
        <f>ROUND(I768*H768,2)</f>
        <v>0</v>
      </c>
      <c r="K768" s="230" t="s">
        <v>270</v>
      </c>
      <c r="L768" s="45"/>
      <c r="M768" s="235" t="s">
        <v>1</v>
      </c>
      <c r="N768" s="236" t="s">
        <v>42</v>
      </c>
      <c r="O768" s="92"/>
      <c r="P768" s="237">
        <f>O768*H768</f>
        <v>0</v>
      </c>
      <c r="Q768" s="237">
        <v>0.00029999999999999997</v>
      </c>
      <c r="R768" s="237">
        <f>Q768*H768</f>
        <v>0.035625899999999995</v>
      </c>
      <c r="S768" s="237">
        <v>0</v>
      </c>
      <c r="T768" s="238">
        <f>S768*H768</f>
        <v>0</v>
      </c>
      <c r="U768" s="39"/>
      <c r="V768" s="39"/>
      <c r="W768" s="39"/>
      <c r="X768" s="39"/>
      <c r="Y768" s="39"/>
      <c r="Z768" s="39"/>
      <c r="AA768" s="39"/>
      <c r="AB768" s="39"/>
      <c r="AC768" s="39"/>
      <c r="AD768" s="39"/>
      <c r="AE768" s="39"/>
      <c r="AR768" s="239" t="s">
        <v>351</v>
      </c>
      <c r="AT768" s="239" t="s">
        <v>266</v>
      </c>
      <c r="AU768" s="239" t="s">
        <v>85</v>
      </c>
      <c r="AY768" s="18" t="s">
        <v>264</v>
      </c>
      <c r="BE768" s="240">
        <f>IF(N768="základní",J768,0)</f>
        <v>0</v>
      </c>
      <c r="BF768" s="240">
        <f>IF(N768="snížená",J768,0)</f>
        <v>0</v>
      </c>
      <c r="BG768" s="240">
        <f>IF(N768="zákl. přenesená",J768,0)</f>
        <v>0</v>
      </c>
      <c r="BH768" s="240">
        <f>IF(N768="sníž. přenesená",J768,0)</f>
        <v>0</v>
      </c>
      <c r="BI768" s="240">
        <f>IF(N768="nulová",J768,0)</f>
        <v>0</v>
      </c>
      <c r="BJ768" s="18" t="s">
        <v>85</v>
      </c>
      <c r="BK768" s="240">
        <f>ROUND(I768*H768,2)</f>
        <v>0</v>
      </c>
      <c r="BL768" s="18" t="s">
        <v>351</v>
      </c>
      <c r="BM768" s="239" t="s">
        <v>1245</v>
      </c>
    </row>
    <row r="769" s="2" customFormat="1" ht="16.5" customHeight="1">
      <c r="A769" s="39"/>
      <c r="B769" s="40"/>
      <c r="C769" s="228" t="s">
        <v>2811</v>
      </c>
      <c r="D769" s="228" t="s">
        <v>266</v>
      </c>
      <c r="E769" s="229" t="s">
        <v>1247</v>
      </c>
      <c r="F769" s="230" t="s">
        <v>1248</v>
      </c>
      <c r="G769" s="231" t="s">
        <v>318</v>
      </c>
      <c r="H769" s="232">
        <v>118.753</v>
      </c>
      <c r="I769" s="233"/>
      <c r="J769" s="234">
        <f>ROUND(I769*H769,2)</f>
        <v>0</v>
      </c>
      <c r="K769" s="230" t="s">
        <v>270</v>
      </c>
      <c r="L769" s="45"/>
      <c r="M769" s="235" t="s">
        <v>1</v>
      </c>
      <c r="N769" s="236" t="s">
        <v>42</v>
      </c>
      <c r="O769" s="92"/>
      <c r="P769" s="237">
        <f>O769*H769</f>
        <v>0</v>
      </c>
      <c r="Q769" s="237">
        <v>0.0015</v>
      </c>
      <c r="R769" s="237">
        <f>Q769*H769</f>
        <v>0.1781295</v>
      </c>
      <c r="S769" s="237">
        <v>0</v>
      </c>
      <c r="T769" s="238">
        <f>S769*H769</f>
        <v>0</v>
      </c>
      <c r="U769" s="39"/>
      <c r="V769" s="39"/>
      <c r="W769" s="39"/>
      <c r="X769" s="39"/>
      <c r="Y769" s="39"/>
      <c r="Z769" s="39"/>
      <c r="AA769" s="39"/>
      <c r="AB769" s="39"/>
      <c r="AC769" s="39"/>
      <c r="AD769" s="39"/>
      <c r="AE769" s="39"/>
      <c r="AR769" s="239" t="s">
        <v>351</v>
      </c>
      <c r="AT769" s="239" t="s">
        <v>266</v>
      </c>
      <c r="AU769" s="239" t="s">
        <v>85</v>
      </c>
      <c r="AY769" s="18" t="s">
        <v>264</v>
      </c>
      <c r="BE769" s="240">
        <f>IF(N769="základní",J769,0)</f>
        <v>0</v>
      </c>
      <c r="BF769" s="240">
        <f>IF(N769="snížená",J769,0)</f>
        <v>0</v>
      </c>
      <c r="BG769" s="240">
        <f>IF(N769="zákl. přenesená",J769,0)</f>
        <v>0</v>
      </c>
      <c r="BH769" s="240">
        <f>IF(N769="sníž. přenesená",J769,0)</f>
        <v>0</v>
      </c>
      <c r="BI769" s="240">
        <f>IF(N769="nulová",J769,0)</f>
        <v>0</v>
      </c>
      <c r="BJ769" s="18" t="s">
        <v>85</v>
      </c>
      <c r="BK769" s="240">
        <f>ROUND(I769*H769,2)</f>
        <v>0</v>
      </c>
      <c r="BL769" s="18" t="s">
        <v>351</v>
      </c>
      <c r="BM769" s="239" t="s">
        <v>1249</v>
      </c>
    </row>
    <row r="770" s="2" customFormat="1" ht="16.5" customHeight="1">
      <c r="A770" s="39"/>
      <c r="B770" s="40"/>
      <c r="C770" s="228" t="s">
        <v>2812</v>
      </c>
      <c r="D770" s="228" t="s">
        <v>266</v>
      </c>
      <c r="E770" s="229" t="s">
        <v>1251</v>
      </c>
      <c r="F770" s="230" t="s">
        <v>1252</v>
      </c>
      <c r="G770" s="231" t="s">
        <v>453</v>
      </c>
      <c r="H770" s="232">
        <v>45.530000000000001</v>
      </c>
      <c r="I770" s="233"/>
      <c r="J770" s="234">
        <f>ROUND(I770*H770,2)</f>
        <v>0</v>
      </c>
      <c r="K770" s="230" t="s">
        <v>270</v>
      </c>
      <c r="L770" s="45"/>
      <c r="M770" s="235" t="s">
        <v>1</v>
      </c>
      <c r="N770" s="236" t="s">
        <v>42</v>
      </c>
      <c r="O770" s="92"/>
      <c r="P770" s="237">
        <f>O770*H770</f>
        <v>0</v>
      </c>
      <c r="Q770" s="237">
        <v>0.00142</v>
      </c>
      <c r="R770" s="237">
        <f>Q770*H770</f>
        <v>0.064652600000000005</v>
      </c>
      <c r="S770" s="237">
        <v>0</v>
      </c>
      <c r="T770" s="238">
        <f>S770*H770</f>
        <v>0</v>
      </c>
      <c r="U770" s="39"/>
      <c r="V770" s="39"/>
      <c r="W770" s="39"/>
      <c r="X770" s="39"/>
      <c r="Y770" s="39"/>
      <c r="Z770" s="39"/>
      <c r="AA770" s="39"/>
      <c r="AB770" s="39"/>
      <c r="AC770" s="39"/>
      <c r="AD770" s="39"/>
      <c r="AE770" s="39"/>
      <c r="AR770" s="239" t="s">
        <v>351</v>
      </c>
      <c r="AT770" s="239" t="s">
        <v>266</v>
      </c>
      <c r="AU770" s="239" t="s">
        <v>85</v>
      </c>
      <c r="AY770" s="18" t="s">
        <v>264</v>
      </c>
      <c r="BE770" s="240">
        <f>IF(N770="základní",J770,0)</f>
        <v>0</v>
      </c>
      <c r="BF770" s="240">
        <f>IF(N770="snížená",J770,0)</f>
        <v>0</v>
      </c>
      <c r="BG770" s="240">
        <f>IF(N770="zákl. přenesená",J770,0)</f>
        <v>0</v>
      </c>
      <c r="BH770" s="240">
        <f>IF(N770="sníž. přenesená",J770,0)</f>
        <v>0</v>
      </c>
      <c r="BI770" s="240">
        <f>IF(N770="nulová",J770,0)</f>
        <v>0</v>
      </c>
      <c r="BJ770" s="18" t="s">
        <v>85</v>
      </c>
      <c r="BK770" s="240">
        <f>ROUND(I770*H770,2)</f>
        <v>0</v>
      </c>
      <c r="BL770" s="18" t="s">
        <v>351</v>
      </c>
      <c r="BM770" s="239" t="s">
        <v>1253</v>
      </c>
    </row>
    <row r="771" s="2" customFormat="1" ht="21.75" customHeight="1">
      <c r="A771" s="39"/>
      <c r="B771" s="40"/>
      <c r="C771" s="228" t="s">
        <v>1655</v>
      </c>
      <c r="D771" s="228" t="s">
        <v>266</v>
      </c>
      <c r="E771" s="229" t="s">
        <v>1255</v>
      </c>
      <c r="F771" s="230" t="s">
        <v>1256</v>
      </c>
      <c r="G771" s="231" t="s">
        <v>318</v>
      </c>
      <c r="H771" s="232">
        <v>118.753</v>
      </c>
      <c r="I771" s="233"/>
      <c r="J771" s="234">
        <f>ROUND(I771*H771,2)</f>
        <v>0</v>
      </c>
      <c r="K771" s="230" t="s">
        <v>270</v>
      </c>
      <c r="L771" s="45"/>
      <c r="M771" s="235" t="s">
        <v>1</v>
      </c>
      <c r="N771" s="236" t="s">
        <v>42</v>
      </c>
      <c r="O771" s="92"/>
      <c r="P771" s="237">
        <f>O771*H771</f>
        <v>0</v>
      </c>
      <c r="Q771" s="237">
        <v>0.0090900000000000009</v>
      </c>
      <c r="R771" s="237">
        <f>Q771*H771</f>
        <v>1.0794647700000002</v>
      </c>
      <c r="S771" s="237">
        <v>0</v>
      </c>
      <c r="T771" s="238">
        <f>S771*H771</f>
        <v>0</v>
      </c>
      <c r="U771" s="39"/>
      <c r="V771" s="39"/>
      <c r="W771" s="39"/>
      <c r="X771" s="39"/>
      <c r="Y771" s="39"/>
      <c r="Z771" s="39"/>
      <c r="AA771" s="39"/>
      <c r="AB771" s="39"/>
      <c r="AC771" s="39"/>
      <c r="AD771" s="39"/>
      <c r="AE771" s="39"/>
      <c r="AR771" s="239" t="s">
        <v>351</v>
      </c>
      <c r="AT771" s="239" t="s">
        <v>266</v>
      </c>
      <c r="AU771" s="239" t="s">
        <v>85</v>
      </c>
      <c r="AY771" s="18" t="s">
        <v>264</v>
      </c>
      <c r="BE771" s="240">
        <f>IF(N771="základní",J771,0)</f>
        <v>0</v>
      </c>
      <c r="BF771" s="240">
        <f>IF(N771="snížená",J771,0)</f>
        <v>0</v>
      </c>
      <c r="BG771" s="240">
        <f>IF(N771="zákl. přenesená",J771,0)</f>
        <v>0</v>
      </c>
      <c r="BH771" s="240">
        <f>IF(N771="sníž. přenesená",J771,0)</f>
        <v>0</v>
      </c>
      <c r="BI771" s="240">
        <f>IF(N771="nulová",J771,0)</f>
        <v>0</v>
      </c>
      <c r="BJ771" s="18" t="s">
        <v>85</v>
      </c>
      <c r="BK771" s="240">
        <f>ROUND(I771*H771,2)</f>
        <v>0</v>
      </c>
      <c r="BL771" s="18" t="s">
        <v>351</v>
      </c>
      <c r="BM771" s="239" t="s">
        <v>1257</v>
      </c>
    </row>
    <row r="772" s="2" customFormat="1" ht="16.5" customHeight="1">
      <c r="A772" s="39"/>
      <c r="B772" s="40"/>
      <c r="C772" s="274" t="s">
        <v>2813</v>
      </c>
      <c r="D772" s="274" t="s">
        <v>310</v>
      </c>
      <c r="E772" s="275" t="s">
        <v>1259</v>
      </c>
      <c r="F772" s="276" t="s">
        <v>1260</v>
      </c>
      <c r="G772" s="277" t="s">
        <v>318</v>
      </c>
      <c r="H772" s="278">
        <v>130.62799999999999</v>
      </c>
      <c r="I772" s="279"/>
      <c r="J772" s="280">
        <f>ROUND(I772*H772,2)</f>
        <v>0</v>
      </c>
      <c r="K772" s="276" t="s">
        <v>298</v>
      </c>
      <c r="L772" s="281"/>
      <c r="M772" s="282" t="s">
        <v>1</v>
      </c>
      <c r="N772" s="283" t="s">
        <v>42</v>
      </c>
      <c r="O772" s="92"/>
      <c r="P772" s="237">
        <f>O772*H772</f>
        <v>0</v>
      </c>
      <c r="Q772" s="237">
        <v>0.0126</v>
      </c>
      <c r="R772" s="237">
        <f>Q772*H772</f>
        <v>1.6459127999999998</v>
      </c>
      <c r="S772" s="237">
        <v>0</v>
      </c>
      <c r="T772" s="238">
        <f>S772*H772</f>
        <v>0</v>
      </c>
      <c r="U772" s="39"/>
      <c r="V772" s="39"/>
      <c r="W772" s="39"/>
      <c r="X772" s="39"/>
      <c r="Y772" s="39"/>
      <c r="Z772" s="39"/>
      <c r="AA772" s="39"/>
      <c r="AB772" s="39"/>
      <c r="AC772" s="39"/>
      <c r="AD772" s="39"/>
      <c r="AE772" s="39"/>
      <c r="AR772" s="239" t="s">
        <v>434</v>
      </c>
      <c r="AT772" s="239" t="s">
        <v>310</v>
      </c>
      <c r="AU772" s="239" t="s">
        <v>85</v>
      </c>
      <c r="AY772" s="18" t="s">
        <v>264</v>
      </c>
      <c r="BE772" s="240">
        <f>IF(N772="základní",J772,0)</f>
        <v>0</v>
      </c>
      <c r="BF772" s="240">
        <f>IF(N772="snížená",J772,0)</f>
        <v>0</v>
      </c>
      <c r="BG772" s="240">
        <f>IF(N772="zákl. přenesená",J772,0)</f>
        <v>0</v>
      </c>
      <c r="BH772" s="240">
        <f>IF(N772="sníž. přenesená",J772,0)</f>
        <v>0</v>
      </c>
      <c r="BI772" s="240">
        <f>IF(N772="nulová",J772,0)</f>
        <v>0</v>
      </c>
      <c r="BJ772" s="18" t="s">
        <v>85</v>
      </c>
      <c r="BK772" s="240">
        <f>ROUND(I772*H772,2)</f>
        <v>0</v>
      </c>
      <c r="BL772" s="18" t="s">
        <v>351</v>
      </c>
      <c r="BM772" s="239" t="s">
        <v>1261</v>
      </c>
    </row>
    <row r="773" s="2" customFormat="1">
      <c r="A773" s="39"/>
      <c r="B773" s="40"/>
      <c r="C773" s="41"/>
      <c r="D773" s="243" t="s">
        <v>339</v>
      </c>
      <c r="E773" s="41"/>
      <c r="F773" s="295" t="s">
        <v>1262</v>
      </c>
      <c r="G773" s="41"/>
      <c r="H773" s="41"/>
      <c r="I773" s="296"/>
      <c r="J773" s="41"/>
      <c r="K773" s="41"/>
      <c r="L773" s="45"/>
      <c r="M773" s="297"/>
      <c r="N773" s="298"/>
      <c r="O773" s="92"/>
      <c r="P773" s="92"/>
      <c r="Q773" s="92"/>
      <c r="R773" s="92"/>
      <c r="S773" s="92"/>
      <c r="T773" s="93"/>
      <c r="U773" s="39"/>
      <c r="V773" s="39"/>
      <c r="W773" s="39"/>
      <c r="X773" s="39"/>
      <c r="Y773" s="39"/>
      <c r="Z773" s="39"/>
      <c r="AA773" s="39"/>
      <c r="AB773" s="39"/>
      <c r="AC773" s="39"/>
      <c r="AD773" s="39"/>
      <c r="AE773" s="39"/>
      <c r="AT773" s="18" t="s">
        <v>339</v>
      </c>
      <c r="AU773" s="18" t="s">
        <v>85</v>
      </c>
    </row>
    <row r="774" s="13" customFormat="1">
      <c r="A774" s="13"/>
      <c r="B774" s="241"/>
      <c r="C774" s="242"/>
      <c r="D774" s="243" t="s">
        <v>273</v>
      </c>
      <c r="E774" s="242"/>
      <c r="F774" s="245" t="s">
        <v>2814</v>
      </c>
      <c r="G774" s="242"/>
      <c r="H774" s="246">
        <v>130.62799999999999</v>
      </c>
      <c r="I774" s="247"/>
      <c r="J774" s="242"/>
      <c r="K774" s="242"/>
      <c r="L774" s="248"/>
      <c r="M774" s="249"/>
      <c r="N774" s="250"/>
      <c r="O774" s="250"/>
      <c r="P774" s="250"/>
      <c r="Q774" s="250"/>
      <c r="R774" s="250"/>
      <c r="S774" s="250"/>
      <c r="T774" s="251"/>
      <c r="U774" s="13"/>
      <c r="V774" s="13"/>
      <c r="W774" s="13"/>
      <c r="X774" s="13"/>
      <c r="Y774" s="13"/>
      <c r="Z774" s="13"/>
      <c r="AA774" s="13"/>
      <c r="AB774" s="13"/>
      <c r="AC774" s="13"/>
      <c r="AD774" s="13"/>
      <c r="AE774" s="13"/>
      <c r="AT774" s="252" t="s">
        <v>273</v>
      </c>
      <c r="AU774" s="252" t="s">
        <v>85</v>
      </c>
      <c r="AV774" s="13" t="s">
        <v>85</v>
      </c>
      <c r="AW774" s="13" t="s">
        <v>4</v>
      </c>
      <c r="AX774" s="13" t="s">
        <v>83</v>
      </c>
      <c r="AY774" s="252" t="s">
        <v>264</v>
      </c>
    </row>
    <row r="775" s="2" customFormat="1" ht="16.5" customHeight="1">
      <c r="A775" s="39"/>
      <c r="B775" s="40"/>
      <c r="C775" s="228" t="s">
        <v>2815</v>
      </c>
      <c r="D775" s="228" t="s">
        <v>266</v>
      </c>
      <c r="E775" s="229" t="s">
        <v>1265</v>
      </c>
      <c r="F775" s="230" t="s">
        <v>1266</v>
      </c>
      <c r="G775" s="231" t="s">
        <v>318</v>
      </c>
      <c r="H775" s="232">
        <v>118.753</v>
      </c>
      <c r="I775" s="233"/>
      <c r="J775" s="234">
        <f>ROUND(I775*H775,2)</f>
        <v>0</v>
      </c>
      <c r="K775" s="230" t="s">
        <v>1</v>
      </c>
      <c r="L775" s="45"/>
      <c r="M775" s="235" t="s">
        <v>1</v>
      </c>
      <c r="N775" s="236" t="s">
        <v>42</v>
      </c>
      <c r="O775" s="92"/>
      <c r="P775" s="237">
        <f>O775*H775</f>
        <v>0</v>
      </c>
      <c r="Q775" s="237">
        <v>0</v>
      </c>
      <c r="R775" s="237">
        <f>Q775*H775</f>
        <v>0</v>
      </c>
      <c r="S775" s="237">
        <v>0</v>
      </c>
      <c r="T775" s="238">
        <f>S775*H775</f>
        <v>0</v>
      </c>
      <c r="U775" s="39"/>
      <c r="V775" s="39"/>
      <c r="W775" s="39"/>
      <c r="X775" s="39"/>
      <c r="Y775" s="39"/>
      <c r="Z775" s="39"/>
      <c r="AA775" s="39"/>
      <c r="AB775" s="39"/>
      <c r="AC775" s="39"/>
      <c r="AD775" s="39"/>
      <c r="AE775" s="39"/>
      <c r="AR775" s="239" t="s">
        <v>351</v>
      </c>
      <c r="AT775" s="239" t="s">
        <v>266</v>
      </c>
      <c r="AU775" s="239" t="s">
        <v>85</v>
      </c>
      <c r="AY775" s="18" t="s">
        <v>264</v>
      </c>
      <c r="BE775" s="240">
        <f>IF(N775="základní",J775,0)</f>
        <v>0</v>
      </c>
      <c r="BF775" s="240">
        <f>IF(N775="snížená",J775,0)</f>
        <v>0</v>
      </c>
      <c r="BG775" s="240">
        <f>IF(N775="zákl. přenesená",J775,0)</f>
        <v>0</v>
      </c>
      <c r="BH775" s="240">
        <f>IF(N775="sníž. přenesená",J775,0)</f>
        <v>0</v>
      </c>
      <c r="BI775" s="240">
        <f>IF(N775="nulová",J775,0)</f>
        <v>0</v>
      </c>
      <c r="BJ775" s="18" t="s">
        <v>85</v>
      </c>
      <c r="BK775" s="240">
        <f>ROUND(I775*H775,2)</f>
        <v>0</v>
      </c>
      <c r="BL775" s="18" t="s">
        <v>351</v>
      </c>
      <c r="BM775" s="239" t="s">
        <v>2816</v>
      </c>
    </row>
    <row r="776" s="2" customFormat="1">
      <c r="A776" s="39"/>
      <c r="B776" s="40"/>
      <c r="C776" s="41"/>
      <c r="D776" s="243" t="s">
        <v>339</v>
      </c>
      <c r="E776" s="41"/>
      <c r="F776" s="295" t="s">
        <v>1268</v>
      </c>
      <c r="G776" s="41"/>
      <c r="H776" s="41"/>
      <c r="I776" s="296"/>
      <c r="J776" s="41"/>
      <c r="K776" s="41"/>
      <c r="L776" s="45"/>
      <c r="M776" s="297"/>
      <c r="N776" s="298"/>
      <c r="O776" s="92"/>
      <c r="P776" s="92"/>
      <c r="Q776" s="92"/>
      <c r="R776" s="92"/>
      <c r="S776" s="92"/>
      <c r="T776" s="93"/>
      <c r="U776" s="39"/>
      <c r="V776" s="39"/>
      <c r="W776" s="39"/>
      <c r="X776" s="39"/>
      <c r="Y776" s="39"/>
      <c r="Z776" s="39"/>
      <c r="AA776" s="39"/>
      <c r="AB776" s="39"/>
      <c r="AC776" s="39"/>
      <c r="AD776" s="39"/>
      <c r="AE776" s="39"/>
      <c r="AT776" s="18" t="s">
        <v>339</v>
      </c>
      <c r="AU776" s="18" t="s">
        <v>85</v>
      </c>
    </row>
    <row r="777" s="2" customFormat="1" ht="16.5" customHeight="1">
      <c r="A777" s="39"/>
      <c r="B777" s="40"/>
      <c r="C777" s="228" t="s">
        <v>2817</v>
      </c>
      <c r="D777" s="228" t="s">
        <v>266</v>
      </c>
      <c r="E777" s="229" t="s">
        <v>1270</v>
      </c>
      <c r="F777" s="230" t="s">
        <v>1271</v>
      </c>
      <c r="G777" s="231" t="s">
        <v>453</v>
      </c>
      <c r="H777" s="232">
        <v>79.677999999999997</v>
      </c>
      <c r="I777" s="233"/>
      <c r="J777" s="234">
        <f>ROUND(I777*H777,2)</f>
        <v>0</v>
      </c>
      <c r="K777" s="230" t="s">
        <v>270</v>
      </c>
      <c r="L777" s="45"/>
      <c r="M777" s="235" t="s">
        <v>1</v>
      </c>
      <c r="N777" s="236" t="s">
        <v>42</v>
      </c>
      <c r="O777" s="92"/>
      <c r="P777" s="237">
        <f>O777*H777</f>
        <v>0</v>
      </c>
      <c r="Q777" s="237">
        <v>9.0000000000000006E-05</v>
      </c>
      <c r="R777" s="237">
        <f>Q777*H777</f>
        <v>0.0071710200000000002</v>
      </c>
      <c r="S777" s="237">
        <v>0</v>
      </c>
      <c r="T777" s="238">
        <f>S777*H777</f>
        <v>0</v>
      </c>
      <c r="U777" s="39"/>
      <c r="V777" s="39"/>
      <c r="W777" s="39"/>
      <c r="X777" s="39"/>
      <c r="Y777" s="39"/>
      <c r="Z777" s="39"/>
      <c r="AA777" s="39"/>
      <c r="AB777" s="39"/>
      <c r="AC777" s="39"/>
      <c r="AD777" s="39"/>
      <c r="AE777" s="39"/>
      <c r="AR777" s="239" t="s">
        <v>271</v>
      </c>
      <c r="AT777" s="239" t="s">
        <v>266</v>
      </c>
      <c r="AU777" s="239" t="s">
        <v>85</v>
      </c>
      <c r="AY777" s="18" t="s">
        <v>264</v>
      </c>
      <c r="BE777" s="240">
        <f>IF(N777="základní",J777,0)</f>
        <v>0</v>
      </c>
      <c r="BF777" s="240">
        <f>IF(N777="snížená",J777,0)</f>
        <v>0</v>
      </c>
      <c r="BG777" s="240">
        <f>IF(N777="zákl. přenesená",J777,0)</f>
        <v>0</v>
      </c>
      <c r="BH777" s="240">
        <f>IF(N777="sníž. přenesená",J777,0)</f>
        <v>0</v>
      </c>
      <c r="BI777" s="240">
        <f>IF(N777="nulová",J777,0)</f>
        <v>0</v>
      </c>
      <c r="BJ777" s="18" t="s">
        <v>85</v>
      </c>
      <c r="BK777" s="240">
        <f>ROUND(I777*H777,2)</f>
        <v>0</v>
      </c>
      <c r="BL777" s="18" t="s">
        <v>271</v>
      </c>
      <c r="BM777" s="239" t="s">
        <v>1272</v>
      </c>
    </row>
    <row r="778" s="13" customFormat="1">
      <c r="A778" s="13"/>
      <c r="B778" s="241"/>
      <c r="C778" s="242"/>
      <c r="D778" s="243" t="s">
        <v>273</v>
      </c>
      <c r="E778" s="242"/>
      <c r="F778" s="245" t="s">
        <v>2818</v>
      </c>
      <c r="G778" s="242"/>
      <c r="H778" s="246">
        <v>79.677999999999997</v>
      </c>
      <c r="I778" s="247"/>
      <c r="J778" s="242"/>
      <c r="K778" s="242"/>
      <c r="L778" s="248"/>
      <c r="M778" s="249"/>
      <c r="N778" s="250"/>
      <c r="O778" s="250"/>
      <c r="P778" s="250"/>
      <c r="Q778" s="250"/>
      <c r="R778" s="250"/>
      <c r="S778" s="250"/>
      <c r="T778" s="251"/>
      <c r="U778" s="13"/>
      <c r="V778" s="13"/>
      <c r="W778" s="13"/>
      <c r="X778" s="13"/>
      <c r="Y778" s="13"/>
      <c r="Z778" s="13"/>
      <c r="AA778" s="13"/>
      <c r="AB778" s="13"/>
      <c r="AC778" s="13"/>
      <c r="AD778" s="13"/>
      <c r="AE778" s="13"/>
      <c r="AT778" s="252" t="s">
        <v>273</v>
      </c>
      <c r="AU778" s="252" t="s">
        <v>85</v>
      </c>
      <c r="AV778" s="13" t="s">
        <v>85</v>
      </c>
      <c r="AW778" s="13" t="s">
        <v>4</v>
      </c>
      <c r="AX778" s="13" t="s">
        <v>83</v>
      </c>
      <c r="AY778" s="252" t="s">
        <v>264</v>
      </c>
    </row>
    <row r="779" s="2" customFormat="1" ht="21.75" customHeight="1">
      <c r="A779" s="39"/>
      <c r="B779" s="40"/>
      <c r="C779" s="228" t="s">
        <v>2819</v>
      </c>
      <c r="D779" s="228" t="s">
        <v>266</v>
      </c>
      <c r="E779" s="229" t="s">
        <v>2820</v>
      </c>
      <c r="F779" s="230" t="s">
        <v>2821</v>
      </c>
      <c r="G779" s="231" t="s">
        <v>354</v>
      </c>
      <c r="H779" s="232">
        <v>3.004</v>
      </c>
      <c r="I779" s="233"/>
      <c r="J779" s="234">
        <f>ROUND(I779*H779,2)</f>
        <v>0</v>
      </c>
      <c r="K779" s="230" t="s">
        <v>270</v>
      </c>
      <c r="L779" s="45"/>
      <c r="M779" s="235" t="s">
        <v>1</v>
      </c>
      <c r="N779" s="236" t="s">
        <v>42</v>
      </c>
      <c r="O779" s="92"/>
      <c r="P779" s="237">
        <f>O779*H779</f>
        <v>0</v>
      </c>
      <c r="Q779" s="237">
        <v>0</v>
      </c>
      <c r="R779" s="237">
        <f>Q779*H779</f>
        <v>0</v>
      </c>
      <c r="S779" s="237">
        <v>0</v>
      </c>
      <c r="T779" s="238">
        <f>S779*H779</f>
        <v>0</v>
      </c>
      <c r="U779" s="39"/>
      <c r="V779" s="39"/>
      <c r="W779" s="39"/>
      <c r="X779" s="39"/>
      <c r="Y779" s="39"/>
      <c r="Z779" s="39"/>
      <c r="AA779" s="39"/>
      <c r="AB779" s="39"/>
      <c r="AC779" s="39"/>
      <c r="AD779" s="39"/>
      <c r="AE779" s="39"/>
      <c r="AR779" s="239" t="s">
        <v>351</v>
      </c>
      <c r="AT779" s="239" t="s">
        <v>266</v>
      </c>
      <c r="AU779" s="239" t="s">
        <v>85</v>
      </c>
      <c r="AY779" s="18" t="s">
        <v>264</v>
      </c>
      <c r="BE779" s="240">
        <f>IF(N779="základní",J779,0)</f>
        <v>0</v>
      </c>
      <c r="BF779" s="240">
        <f>IF(N779="snížená",J779,0)</f>
        <v>0</v>
      </c>
      <c r="BG779" s="240">
        <f>IF(N779="zákl. přenesená",J779,0)</f>
        <v>0</v>
      </c>
      <c r="BH779" s="240">
        <f>IF(N779="sníž. přenesená",J779,0)</f>
        <v>0</v>
      </c>
      <c r="BI779" s="240">
        <f>IF(N779="nulová",J779,0)</f>
        <v>0</v>
      </c>
      <c r="BJ779" s="18" t="s">
        <v>85</v>
      </c>
      <c r="BK779" s="240">
        <f>ROUND(I779*H779,2)</f>
        <v>0</v>
      </c>
      <c r="BL779" s="18" t="s">
        <v>351</v>
      </c>
      <c r="BM779" s="239" t="s">
        <v>2822</v>
      </c>
    </row>
    <row r="780" s="12" customFormat="1" ht="22.8" customHeight="1">
      <c r="A780" s="12"/>
      <c r="B780" s="212"/>
      <c r="C780" s="213"/>
      <c r="D780" s="214" t="s">
        <v>75</v>
      </c>
      <c r="E780" s="226" t="s">
        <v>1278</v>
      </c>
      <c r="F780" s="226" t="s">
        <v>1279</v>
      </c>
      <c r="G780" s="213"/>
      <c r="H780" s="213"/>
      <c r="I780" s="216"/>
      <c r="J780" s="227">
        <f>BK780</f>
        <v>0</v>
      </c>
      <c r="K780" s="213"/>
      <c r="L780" s="218"/>
      <c r="M780" s="219"/>
      <c r="N780" s="220"/>
      <c r="O780" s="220"/>
      <c r="P780" s="221">
        <f>SUM(P781:P785)</f>
        <v>0</v>
      </c>
      <c r="Q780" s="220"/>
      <c r="R780" s="221">
        <f>SUM(R781:R785)</f>
        <v>0.044666999999999998</v>
      </c>
      <c r="S780" s="220"/>
      <c r="T780" s="222">
        <f>SUM(T781:T785)</f>
        <v>0</v>
      </c>
      <c r="U780" s="12"/>
      <c r="V780" s="12"/>
      <c r="W780" s="12"/>
      <c r="X780" s="12"/>
      <c r="Y780" s="12"/>
      <c r="Z780" s="12"/>
      <c r="AA780" s="12"/>
      <c r="AB780" s="12"/>
      <c r="AC780" s="12"/>
      <c r="AD780" s="12"/>
      <c r="AE780" s="12"/>
      <c r="AR780" s="223" t="s">
        <v>85</v>
      </c>
      <c r="AT780" s="224" t="s">
        <v>75</v>
      </c>
      <c r="AU780" s="224" t="s">
        <v>83</v>
      </c>
      <c r="AY780" s="223" t="s">
        <v>264</v>
      </c>
      <c r="BK780" s="225">
        <f>SUM(BK781:BK785)</f>
        <v>0</v>
      </c>
    </row>
    <row r="781" s="2" customFormat="1" ht="16.5" customHeight="1">
      <c r="A781" s="39"/>
      <c r="B781" s="40"/>
      <c r="C781" s="228" t="s">
        <v>2823</v>
      </c>
      <c r="D781" s="228" t="s">
        <v>266</v>
      </c>
      <c r="E781" s="229" t="s">
        <v>1281</v>
      </c>
      <c r="F781" s="230" t="s">
        <v>1282</v>
      </c>
      <c r="G781" s="231" t="s">
        <v>318</v>
      </c>
      <c r="H781" s="232">
        <v>212.69999999999999</v>
      </c>
      <c r="I781" s="233"/>
      <c r="J781" s="234">
        <f>ROUND(I781*H781,2)</f>
        <v>0</v>
      </c>
      <c r="K781" s="230" t="s">
        <v>270</v>
      </c>
      <c r="L781" s="45"/>
      <c r="M781" s="235" t="s">
        <v>1</v>
      </c>
      <c r="N781" s="236" t="s">
        <v>42</v>
      </c>
      <c r="O781" s="92"/>
      <c r="P781" s="237">
        <f>O781*H781</f>
        <v>0</v>
      </c>
      <c r="Q781" s="237">
        <v>0.00021000000000000001</v>
      </c>
      <c r="R781" s="237">
        <f>Q781*H781</f>
        <v>0.044666999999999998</v>
      </c>
      <c r="S781" s="237">
        <v>0</v>
      </c>
      <c r="T781" s="238">
        <f>S781*H781</f>
        <v>0</v>
      </c>
      <c r="U781" s="39"/>
      <c r="V781" s="39"/>
      <c r="W781" s="39"/>
      <c r="X781" s="39"/>
      <c r="Y781" s="39"/>
      <c r="Z781" s="39"/>
      <c r="AA781" s="39"/>
      <c r="AB781" s="39"/>
      <c r="AC781" s="39"/>
      <c r="AD781" s="39"/>
      <c r="AE781" s="39"/>
      <c r="AR781" s="239" t="s">
        <v>351</v>
      </c>
      <c r="AT781" s="239" t="s">
        <v>266</v>
      </c>
      <c r="AU781" s="239" t="s">
        <v>85</v>
      </c>
      <c r="AY781" s="18" t="s">
        <v>264</v>
      </c>
      <c r="BE781" s="240">
        <f>IF(N781="základní",J781,0)</f>
        <v>0</v>
      </c>
      <c r="BF781" s="240">
        <f>IF(N781="snížená",J781,0)</f>
        <v>0</v>
      </c>
      <c r="BG781" s="240">
        <f>IF(N781="zákl. přenesená",J781,0)</f>
        <v>0</v>
      </c>
      <c r="BH781" s="240">
        <f>IF(N781="sníž. přenesená",J781,0)</f>
        <v>0</v>
      </c>
      <c r="BI781" s="240">
        <f>IF(N781="nulová",J781,0)</f>
        <v>0</v>
      </c>
      <c r="BJ781" s="18" t="s">
        <v>85</v>
      </c>
      <c r="BK781" s="240">
        <f>ROUND(I781*H781,2)</f>
        <v>0</v>
      </c>
      <c r="BL781" s="18" t="s">
        <v>351</v>
      </c>
      <c r="BM781" s="239" t="s">
        <v>1283</v>
      </c>
    </row>
    <row r="782" s="13" customFormat="1">
      <c r="A782" s="13"/>
      <c r="B782" s="241"/>
      <c r="C782" s="242"/>
      <c r="D782" s="243" t="s">
        <v>273</v>
      </c>
      <c r="E782" s="244" t="s">
        <v>1</v>
      </c>
      <c r="F782" s="245" t="s">
        <v>2558</v>
      </c>
      <c r="G782" s="242"/>
      <c r="H782" s="246">
        <v>59.600000000000001</v>
      </c>
      <c r="I782" s="247"/>
      <c r="J782" s="242"/>
      <c r="K782" s="242"/>
      <c r="L782" s="248"/>
      <c r="M782" s="249"/>
      <c r="N782" s="250"/>
      <c r="O782" s="250"/>
      <c r="P782" s="250"/>
      <c r="Q782" s="250"/>
      <c r="R782" s="250"/>
      <c r="S782" s="250"/>
      <c r="T782" s="251"/>
      <c r="U782" s="13"/>
      <c r="V782" s="13"/>
      <c r="W782" s="13"/>
      <c r="X782" s="13"/>
      <c r="Y782" s="13"/>
      <c r="Z782" s="13"/>
      <c r="AA782" s="13"/>
      <c r="AB782" s="13"/>
      <c r="AC782" s="13"/>
      <c r="AD782" s="13"/>
      <c r="AE782" s="13"/>
      <c r="AT782" s="252" t="s">
        <v>273</v>
      </c>
      <c r="AU782" s="252" t="s">
        <v>85</v>
      </c>
      <c r="AV782" s="13" t="s">
        <v>85</v>
      </c>
      <c r="AW782" s="13" t="s">
        <v>32</v>
      </c>
      <c r="AX782" s="13" t="s">
        <v>76</v>
      </c>
      <c r="AY782" s="252" t="s">
        <v>264</v>
      </c>
    </row>
    <row r="783" s="13" customFormat="1">
      <c r="A783" s="13"/>
      <c r="B783" s="241"/>
      <c r="C783" s="242"/>
      <c r="D783" s="243" t="s">
        <v>273</v>
      </c>
      <c r="E783" s="244" t="s">
        <v>1</v>
      </c>
      <c r="F783" s="245" t="s">
        <v>2559</v>
      </c>
      <c r="G783" s="242"/>
      <c r="H783" s="246">
        <v>145.30000000000001</v>
      </c>
      <c r="I783" s="247"/>
      <c r="J783" s="242"/>
      <c r="K783" s="242"/>
      <c r="L783" s="248"/>
      <c r="M783" s="249"/>
      <c r="N783" s="250"/>
      <c r="O783" s="250"/>
      <c r="P783" s="250"/>
      <c r="Q783" s="250"/>
      <c r="R783" s="250"/>
      <c r="S783" s="250"/>
      <c r="T783" s="251"/>
      <c r="U783" s="13"/>
      <c r="V783" s="13"/>
      <c r="W783" s="13"/>
      <c r="X783" s="13"/>
      <c r="Y783" s="13"/>
      <c r="Z783" s="13"/>
      <c r="AA783" s="13"/>
      <c r="AB783" s="13"/>
      <c r="AC783" s="13"/>
      <c r="AD783" s="13"/>
      <c r="AE783" s="13"/>
      <c r="AT783" s="252" t="s">
        <v>273</v>
      </c>
      <c r="AU783" s="252" t="s">
        <v>85</v>
      </c>
      <c r="AV783" s="13" t="s">
        <v>85</v>
      </c>
      <c r="AW783" s="13" t="s">
        <v>32</v>
      </c>
      <c r="AX783" s="13" t="s">
        <v>76</v>
      </c>
      <c r="AY783" s="252" t="s">
        <v>264</v>
      </c>
    </row>
    <row r="784" s="13" customFormat="1">
      <c r="A784" s="13"/>
      <c r="B784" s="241"/>
      <c r="C784" s="242"/>
      <c r="D784" s="243" t="s">
        <v>273</v>
      </c>
      <c r="E784" s="244" t="s">
        <v>1</v>
      </c>
      <c r="F784" s="245" t="s">
        <v>2548</v>
      </c>
      <c r="G784" s="242"/>
      <c r="H784" s="246">
        <v>7.7999999999999998</v>
      </c>
      <c r="I784" s="247"/>
      <c r="J784" s="242"/>
      <c r="K784" s="242"/>
      <c r="L784" s="248"/>
      <c r="M784" s="249"/>
      <c r="N784" s="250"/>
      <c r="O784" s="250"/>
      <c r="P784" s="250"/>
      <c r="Q784" s="250"/>
      <c r="R784" s="250"/>
      <c r="S784" s="250"/>
      <c r="T784" s="251"/>
      <c r="U784" s="13"/>
      <c r="V784" s="13"/>
      <c r="W784" s="13"/>
      <c r="X784" s="13"/>
      <c r="Y784" s="13"/>
      <c r="Z784" s="13"/>
      <c r="AA784" s="13"/>
      <c r="AB784" s="13"/>
      <c r="AC784" s="13"/>
      <c r="AD784" s="13"/>
      <c r="AE784" s="13"/>
      <c r="AT784" s="252" t="s">
        <v>273</v>
      </c>
      <c r="AU784" s="252" t="s">
        <v>85</v>
      </c>
      <c r="AV784" s="13" t="s">
        <v>85</v>
      </c>
      <c r="AW784" s="13" t="s">
        <v>32</v>
      </c>
      <c r="AX784" s="13" t="s">
        <v>76</v>
      </c>
      <c r="AY784" s="252" t="s">
        <v>264</v>
      </c>
    </row>
    <row r="785" s="14" customFormat="1">
      <c r="A785" s="14"/>
      <c r="B785" s="253"/>
      <c r="C785" s="254"/>
      <c r="D785" s="243" t="s">
        <v>273</v>
      </c>
      <c r="E785" s="255" t="s">
        <v>1</v>
      </c>
      <c r="F785" s="256" t="s">
        <v>275</v>
      </c>
      <c r="G785" s="254"/>
      <c r="H785" s="257">
        <v>212.69999999999999</v>
      </c>
      <c r="I785" s="258"/>
      <c r="J785" s="254"/>
      <c r="K785" s="254"/>
      <c r="L785" s="259"/>
      <c r="M785" s="260"/>
      <c r="N785" s="261"/>
      <c r="O785" s="261"/>
      <c r="P785" s="261"/>
      <c r="Q785" s="261"/>
      <c r="R785" s="261"/>
      <c r="S785" s="261"/>
      <c r="T785" s="262"/>
      <c r="U785" s="14"/>
      <c r="V785" s="14"/>
      <c r="W785" s="14"/>
      <c r="X785" s="14"/>
      <c r="Y785" s="14"/>
      <c r="Z785" s="14"/>
      <c r="AA785" s="14"/>
      <c r="AB785" s="14"/>
      <c r="AC785" s="14"/>
      <c r="AD785" s="14"/>
      <c r="AE785" s="14"/>
      <c r="AT785" s="263" t="s">
        <v>273</v>
      </c>
      <c r="AU785" s="263" t="s">
        <v>85</v>
      </c>
      <c r="AV785" s="14" t="s">
        <v>271</v>
      </c>
      <c r="AW785" s="14" t="s">
        <v>32</v>
      </c>
      <c r="AX785" s="14" t="s">
        <v>83</v>
      </c>
      <c r="AY785" s="263" t="s">
        <v>264</v>
      </c>
    </row>
    <row r="786" s="12" customFormat="1" ht="22.8" customHeight="1">
      <c r="A786" s="12"/>
      <c r="B786" s="212"/>
      <c r="C786" s="213"/>
      <c r="D786" s="214" t="s">
        <v>75</v>
      </c>
      <c r="E786" s="226" t="s">
        <v>1284</v>
      </c>
      <c r="F786" s="226" t="s">
        <v>1285</v>
      </c>
      <c r="G786" s="213"/>
      <c r="H786" s="213"/>
      <c r="I786" s="216"/>
      <c r="J786" s="227">
        <f>BK786</f>
        <v>0</v>
      </c>
      <c r="K786" s="213"/>
      <c r="L786" s="218"/>
      <c r="M786" s="219"/>
      <c r="N786" s="220"/>
      <c r="O786" s="220"/>
      <c r="P786" s="221">
        <f>SUM(P787:P790)</f>
        <v>0</v>
      </c>
      <c r="Q786" s="220"/>
      <c r="R786" s="221">
        <f>SUM(R787:R790)</f>
        <v>0.75571487999999998</v>
      </c>
      <c r="S786" s="220"/>
      <c r="T786" s="222">
        <f>SUM(T787:T790)</f>
        <v>0</v>
      </c>
      <c r="U786" s="12"/>
      <c r="V786" s="12"/>
      <c r="W786" s="12"/>
      <c r="X786" s="12"/>
      <c r="Y786" s="12"/>
      <c r="Z786" s="12"/>
      <c r="AA786" s="12"/>
      <c r="AB786" s="12"/>
      <c r="AC786" s="12"/>
      <c r="AD786" s="12"/>
      <c r="AE786" s="12"/>
      <c r="AR786" s="223" t="s">
        <v>85</v>
      </c>
      <c r="AT786" s="224" t="s">
        <v>75</v>
      </c>
      <c r="AU786" s="224" t="s">
        <v>83</v>
      </c>
      <c r="AY786" s="223" t="s">
        <v>264</v>
      </c>
      <c r="BK786" s="225">
        <f>SUM(BK787:BK790)</f>
        <v>0</v>
      </c>
    </row>
    <row r="787" s="2" customFormat="1" ht="16.5" customHeight="1">
      <c r="A787" s="39"/>
      <c r="B787" s="40"/>
      <c r="C787" s="228" t="s">
        <v>2824</v>
      </c>
      <c r="D787" s="228" t="s">
        <v>266</v>
      </c>
      <c r="E787" s="229" t="s">
        <v>1287</v>
      </c>
      <c r="F787" s="230" t="s">
        <v>1288</v>
      </c>
      <c r="G787" s="231" t="s">
        <v>318</v>
      </c>
      <c r="H787" s="232">
        <v>287</v>
      </c>
      <c r="I787" s="233"/>
      <c r="J787" s="234">
        <f>ROUND(I787*H787,2)</f>
        <v>0</v>
      </c>
      <c r="K787" s="230" t="s">
        <v>270</v>
      </c>
      <c r="L787" s="45"/>
      <c r="M787" s="235" t="s">
        <v>1</v>
      </c>
      <c r="N787" s="236" t="s">
        <v>42</v>
      </c>
      <c r="O787" s="92"/>
      <c r="P787" s="237">
        <f>O787*H787</f>
        <v>0</v>
      </c>
      <c r="Q787" s="237">
        <v>0.00012</v>
      </c>
      <c r="R787" s="237">
        <f>Q787*H787</f>
        <v>0.034439999999999998</v>
      </c>
      <c r="S787" s="237">
        <v>0</v>
      </c>
      <c r="T787" s="238">
        <f>S787*H787</f>
        <v>0</v>
      </c>
      <c r="U787" s="39"/>
      <c r="V787" s="39"/>
      <c r="W787" s="39"/>
      <c r="X787" s="39"/>
      <c r="Y787" s="39"/>
      <c r="Z787" s="39"/>
      <c r="AA787" s="39"/>
      <c r="AB787" s="39"/>
      <c r="AC787" s="39"/>
      <c r="AD787" s="39"/>
      <c r="AE787" s="39"/>
      <c r="AR787" s="239" t="s">
        <v>351</v>
      </c>
      <c r="AT787" s="239" t="s">
        <v>266</v>
      </c>
      <c r="AU787" s="239" t="s">
        <v>85</v>
      </c>
      <c r="AY787" s="18" t="s">
        <v>264</v>
      </c>
      <c r="BE787" s="240">
        <f>IF(N787="základní",J787,0)</f>
        <v>0</v>
      </c>
      <c r="BF787" s="240">
        <f>IF(N787="snížená",J787,0)</f>
        <v>0</v>
      </c>
      <c r="BG787" s="240">
        <f>IF(N787="zákl. přenesená",J787,0)</f>
        <v>0</v>
      </c>
      <c r="BH787" s="240">
        <f>IF(N787="sníž. přenesená",J787,0)</f>
        <v>0</v>
      </c>
      <c r="BI787" s="240">
        <f>IF(N787="nulová",J787,0)</f>
        <v>0</v>
      </c>
      <c r="BJ787" s="18" t="s">
        <v>85</v>
      </c>
      <c r="BK787" s="240">
        <f>ROUND(I787*H787,2)</f>
        <v>0</v>
      </c>
      <c r="BL787" s="18" t="s">
        <v>351</v>
      </c>
      <c r="BM787" s="239" t="s">
        <v>1289</v>
      </c>
    </row>
    <row r="788" s="2" customFormat="1" ht="16.5" customHeight="1">
      <c r="A788" s="39"/>
      <c r="B788" s="40"/>
      <c r="C788" s="228" t="s">
        <v>2825</v>
      </c>
      <c r="D788" s="228" t="s">
        <v>266</v>
      </c>
      <c r="E788" s="229" t="s">
        <v>1291</v>
      </c>
      <c r="F788" s="230" t="s">
        <v>1292</v>
      </c>
      <c r="G788" s="231" t="s">
        <v>318</v>
      </c>
      <c r="H788" s="232">
        <v>1081.432</v>
      </c>
      <c r="I788" s="233"/>
      <c r="J788" s="234">
        <f>ROUND(I788*H788,2)</f>
        <v>0</v>
      </c>
      <c r="K788" s="230" t="s">
        <v>270</v>
      </c>
      <c r="L788" s="45"/>
      <c r="M788" s="235" t="s">
        <v>1</v>
      </c>
      <c r="N788" s="236" t="s">
        <v>42</v>
      </c>
      <c r="O788" s="92"/>
      <c r="P788" s="237">
        <f>O788*H788</f>
        <v>0</v>
      </c>
      <c r="Q788" s="237">
        <v>0.00025999999999999998</v>
      </c>
      <c r="R788" s="237">
        <f>Q788*H788</f>
        <v>0.28117231999999998</v>
      </c>
      <c r="S788" s="237">
        <v>0</v>
      </c>
      <c r="T788" s="238">
        <f>S788*H788</f>
        <v>0</v>
      </c>
      <c r="U788" s="39"/>
      <c r="V788" s="39"/>
      <c r="W788" s="39"/>
      <c r="X788" s="39"/>
      <c r="Y788" s="39"/>
      <c r="Z788" s="39"/>
      <c r="AA788" s="39"/>
      <c r="AB788" s="39"/>
      <c r="AC788" s="39"/>
      <c r="AD788" s="39"/>
      <c r="AE788" s="39"/>
      <c r="AR788" s="239" t="s">
        <v>351</v>
      </c>
      <c r="AT788" s="239" t="s">
        <v>266</v>
      </c>
      <c r="AU788" s="239" t="s">
        <v>85</v>
      </c>
      <c r="AY788" s="18" t="s">
        <v>264</v>
      </c>
      <c r="BE788" s="240">
        <f>IF(N788="základní",J788,0)</f>
        <v>0</v>
      </c>
      <c r="BF788" s="240">
        <f>IF(N788="snížená",J788,0)</f>
        <v>0</v>
      </c>
      <c r="BG788" s="240">
        <f>IF(N788="zákl. přenesená",J788,0)</f>
        <v>0</v>
      </c>
      <c r="BH788" s="240">
        <f>IF(N788="sníž. přenesená",J788,0)</f>
        <v>0</v>
      </c>
      <c r="BI788" s="240">
        <f>IF(N788="nulová",J788,0)</f>
        <v>0</v>
      </c>
      <c r="BJ788" s="18" t="s">
        <v>85</v>
      </c>
      <c r="BK788" s="240">
        <f>ROUND(I788*H788,2)</f>
        <v>0</v>
      </c>
      <c r="BL788" s="18" t="s">
        <v>351</v>
      </c>
      <c r="BM788" s="239" t="s">
        <v>1293</v>
      </c>
    </row>
    <row r="789" s="2" customFormat="1" ht="16.5" customHeight="1">
      <c r="A789" s="39"/>
      <c r="B789" s="40"/>
      <c r="C789" s="228" t="s">
        <v>2826</v>
      </c>
      <c r="D789" s="228" t="s">
        <v>266</v>
      </c>
      <c r="E789" s="229" t="s">
        <v>1295</v>
      </c>
      <c r="F789" s="230" t="s">
        <v>1296</v>
      </c>
      <c r="G789" s="231" t="s">
        <v>318</v>
      </c>
      <c r="H789" s="232">
        <v>287</v>
      </c>
      <c r="I789" s="233"/>
      <c r="J789" s="234">
        <f>ROUND(I789*H789,2)</f>
        <v>0</v>
      </c>
      <c r="K789" s="230" t="s">
        <v>270</v>
      </c>
      <c r="L789" s="45"/>
      <c r="M789" s="235" t="s">
        <v>1</v>
      </c>
      <c r="N789" s="236" t="s">
        <v>42</v>
      </c>
      <c r="O789" s="92"/>
      <c r="P789" s="237">
        <f>O789*H789</f>
        <v>0</v>
      </c>
      <c r="Q789" s="237">
        <v>0.00029</v>
      </c>
      <c r="R789" s="237">
        <f>Q789*H789</f>
        <v>0.083229999999999998</v>
      </c>
      <c r="S789" s="237">
        <v>0</v>
      </c>
      <c r="T789" s="238">
        <f>S789*H789</f>
        <v>0</v>
      </c>
      <c r="U789" s="39"/>
      <c r="V789" s="39"/>
      <c r="W789" s="39"/>
      <c r="X789" s="39"/>
      <c r="Y789" s="39"/>
      <c r="Z789" s="39"/>
      <c r="AA789" s="39"/>
      <c r="AB789" s="39"/>
      <c r="AC789" s="39"/>
      <c r="AD789" s="39"/>
      <c r="AE789" s="39"/>
      <c r="AR789" s="239" t="s">
        <v>351</v>
      </c>
      <c r="AT789" s="239" t="s">
        <v>266</v>
      </c>
      <c r="AU789" s="239" t="s">
        <v>85</v>
      </c>
      <c r="AY789" s="18" t="s">
        <v>264</v>
      </c>
      <c r="BE789" s="240">
        <f>IF(N789="základní",J789,0)</f>
        <v>0</v>
      </c>
      <c r="BF789" s="240">
        <f>IF(N789="snížená",J789,0)</f>
        <v>0</v>
      </c>
      <c r="BG789" s="240">
        <f>IF(N789="zákl. přenesená",J789,0)</f>
        <v>0</v>
      </c>
      <c r="BH789" s="240">
        <f>IF(N789="sníž. přenesená",J789,0)</f>
        <v>0</v>
      </c>
      <c r="BI789" s="240">
        <f>IF(N789="nulová",J789,0)</f>
        <v>0</v>
      </c>
      <c r="BJ789" s="18" t="s">
        <v>85</v>
      </c>
      <c r="BK789" s="240">
        <f>ROUND(I789*H789,2)</f>
        <v>0</v>
      </c>
      <c r="BL789" s="18" t="s">
        <v>351</v>
      </c>
      <c r="BM789" s="239" t="s">
        <v>1297</v>
      </c>
    </row>
    <row r="790" s="2" customFormat="1" ht="16.5" customHeight="1">
      <c r="A790" s="39"/>
      <c r="B790" s="40"/>
      <c r="C790" s="228" t="s">
        <v>2827</v>
      </c>
      <c r="D790" s="228" t="s">
        <v>266</v>
      </c>
      <c r="E790" s="229" t="s">
        <v>1299</v>
      </c>
      <c r="F790" s="230" t="s">
        <v>1300</v>
      </c>
      <c r="G790" s="231" t="s">
        <v>318</v>
      </c>
      <c r="H790" s="232">
        <v>1081.432</v>
      </c>
      <c r="I790" s="233"/>
      <c r="J790" s="234">
        <f>ROUND(I790*H790,2)</f>
        <v>0</v>
      </c>
      <c r="K790" s="230" t="s">
        <v>270</v>
      </c>
      <c r="L790" s="45"/>
      <c r="M790" s="235" t="s">
        <v>1</v>
      </c>
      <c r="N790" s="236" t="s">
        <v>42</v>
      </c>
      <c r="O790" s="92"/>
      <c r="P790" s="237">
        <f>O790*H790</f>
        <v>0</v>
      </c>
      <c r="Q790" s="237">
        <v>0.00033</v>
      </c>
      <c r="R790" s="237">
        <f>Q790*H790</f>
        <v>0.35687256000000001</v>
      </c>
      <c r="S790" s="237">
        <v>0</v>
      </c>
      <c r="T790" s="238">
        <f>S790*H790</f>
        <v>0</v>
      </c>
      <c r="U790" s="39"/>
      <c r="V790" s="39"/>
      <c r="W790" s="39"/>
      <c r="X790" s="39"/>
      <c r="Y790" s="39"/>
      <c r="Z790" s="39"/>
      <c r="AA790" s="39"/>
      <c r="AB790" s="39"/>
      <c r="AC790" s="39"/>
      <c r="AD790" s="39"/>
      <c r="AE790" s="39"/>
      <c r="AR790" s="239" t="s">
        <v>351</v>
      </c>
      <c r="AT790" s="239" t="s">
        <v>266</v>
      </c>
      <c r="AU790" s="239" t="s">
        <v>85</v>
      </c>
      <c r="AY790" s="18" t="s">
        <v>264</v>
      </c>
      <c r="BE790" s="240">
        <f>IF(N790="základní",J790,0)</f>
        <v>0</v>
      </c>
      <c r="BF790" s="240">
        <f>IF(N790="snížená",J790,0)</f>
        <v>0</v>
      </c>
      <c r="BG790" s="240">
        <f>IF(N790="zákl. přenesená",J790,0)</f>
        <v>0</v>
      </c>
      <c r="BH790" s="240">
        <f>IF(N790="sníž. přenesená",J790,0)</f>
        <v>0</v>
      </c>
      <c r="BI790" s="240">
        <f>IF(N790="nulová",J790,0)</f>
        <v>0</v>
      </c>
      <c r="BJ790" s="18" t="s">
        <v>85</v>
      </c>
      <c r="BK790" s="240">
        <f>ROUND(I790*H790,2)</f>
        <v>0</v>
      </c>
      <c r="BL790" s="18" t="s">
        <v>351</v>
      </c>
      <c r="BM790" s="239" t="s">
        <v>1301</v>
      </c>
    </row>
    <row r="791" s="12" customFormat="1" ht="25.92" customHeight="1">
      <c r="A791" s="12"/>
      <c r="B791" s="212"/>
      <c r="C791" s="213"/>
      <c r="D791" s="214" t="s">
        <v>75</v>
      </c>
      <c r="E791" s="215" t="s">
        <v>310</v>
      </c>
      <c r="F791" s="215" t="s">
        <v>310</v>
      </c>
      <c r="G791" s="213"/>
      <c r="H791" s="213"/>
      <c r="I791" s="216"/>
      <c r="J791" s="217">
        <f>BK791</f>
        <v>0</v>
      </c>
      <c r="K791" s="213"/>
      <c r="L791" s="218"/>
      <c r="M791" s="219"/>
      <c r="N791" s="220"/>
      <c r="O791" s="220"/>
      <c r="P791" s="221">
        <f>P792+P801</f>
        <v>0</v>
      </c>
      <c r="Q791" s="220"/>
      <c r="R791" s="221">
        <f>R792+R801</f>
        <v>0</v>
      </c>
      <c r="S791" s="220"/>
      <c r="T791" s="222">
        <f>T792+T801</f>
        <v>0</v>
      </c>
      <c r="U791" s="12"/>
      <c r="V791" s="12"/>
      <c r="W791" s="12"/>
      <c r="X791" s="12"/>
      <c r="Y791" s="12"/>
      <c r="Z791" s="12"/>
      <c r="AA791" s="12"/>
      <c r="AB791" s="12"/>
      <c r="AC791" s="12"/>
      <c r="AD791" s="12"/>
      <c r="AE791" s="12"/>
      <c r="AR791" s="223" t="s">
        <v>96</v>
      </c>
      <c r="AT791" s="224" t="s">
        <v>75</v>
      </c>
      <c r="AU791" s="224" t="s">
        <v>76</v>
      </c>
      <c r="AY791" s="223" t="s">
        <v>264</v>
      </c>
      <c r="BK791" s="225">
        <f>BK792+BK801</f>
        <v>0</v>
      </c>
    </row>
    <row r="792" s="12" customFormat="1" ht="22.8" customHeight="1">
      <c r="A792" s="12"/>
      <c r="B792" s="212"/>
      <c r="C792" s="213"/>
      <c r="D792" s="214" t="s">
        <v>75</v>
      </c>
      <c r="E792" s="226" t="s">
        <v>1302</v>
      </c>
      <c r="F792" s="226" t="s">
        <v>1303</v>
      </c>
      <c r="G792" s="213"/>
      <c r="H792" s="213"/>
      <c r="I792" s="216"/>
      <c r="J792" s="227">
        <f>BK792</f>
        <v>0</v>
      </c>
      <c r="K792" s="213"/>
      <c r="L792" s="218"/>
      <c r="M792" s="219"/>
      <c r="N792" s="220"/>
      <c r="O792" s="220"/>
      <c r="P792" s="221">
        <f>SUM(P793:P800)</f>
        <v>0</v>
      </c>
      <c r="Q792" s="220"/>
      <c r="R792" s="221">
        <f>SUM(R793:R800)</f>
        <v>0</v>
      </c>
      <c r="S792" s="220"/>
      <c r="T792" s="222">
        <f>SUM(T793:T800)</f>
        <v>0</v>
      </c>
      <c r="U792" s="12"/>
      <c r="V792" s="12"/>
      <c r="W792" s="12"/>
      <c r="X792" s="12"/>
      <c r="Y792" s="12"/>
      <c r="Z792" s="12"/>
      <c r="AA792" s="12"/>
      <c r="AB792" s="12"/>
      <c r="AC792" s="12"/>
      <c r="AD792" s="12"/>
      <c r="AE792" s="12"/>
      <c r="AR792" s="223" t="s">
        <v>96</v>
      </c>
      <c r="AT792" s="224" t="s">
        <v>75</v>
      </c>
      <c r="AU792" s="224" t="s">
        <v>83</v>
      </c>
      <c r="AY792" s="223" t="s">
        <v>264</v>
      </c>
      <c r="BK792" s="225">
        <f>SUM(BK793:BK800)</f>
        <v>0</v>
      </c>
    </row>
    <row r="793" s="2" customFormat="1" ht="16.5" customHeight="1">
      <c r="A793" s="39"/>
      <c r="B793" s="40"/>
      <c r="C793" s="228" t="s">
        <v>2828</v>
      </c>
      <c r="D793" s="228" t="s">
        <v>266</v>
      </c>
      <c r="E793" s="229" t="s">
        <v>1305</v>
      </c>
      <c r="F793" s="230" t="s">
        <v>1306</v>
      </c>
      <c r="G793" s="231" t="s">
        <v>420</v>
      </c>
      <c r="H793" s="232">
        <v>11</v>
      </c>
      <c r="I793" s="233"/>
      <c r="J793" s="234">
        <f>ROUND(I793*H793,2)</f>
        <v>0</v>
      </c>
      <c r="K793" s="230" t="s">
        <v>298</v>
      </c>
      <c r="L793" s="45"/>
      <c r="M793" s="235" t="s">
        <v>1</v>
      </c>
      <c r="N793" s="236" t="s">
        <v>42</v>
      </c>
      <c r="O793" s="92"/>
      <c r="P793" s="237">
        <f>O793*H793</f>
        <v>0</v>
      </c>
      <c r="Q793" s="237">
        <v>0</v>
      </c>
      <c r="R793" s="237">
        <f>Q793*H793</f>
        <v>0</v>
      </c>
      <c r="S793" s="237">
        <v>0</v>
      </c>
      <c r="T793" s="238">
        <f>S793*H793</f>
        <v>0</v>
      </c>
      <c r="U793" s="39"/>
      <c r="V793" s="39"/>
      <c r="W793" s="39"/>
      <c r="X793" s="39"/>
      <c r="Y793" s="39"/>
      <c r="Z793" s="39"/>
      <c r="AA793" s="39"/>
      <c r="AB793" s="39"/>
      <c r="AC793" s="39"/>
      <c r="AD793" s="39"/>
      <c r="AE793" s="39"/>
      <c r="AR793" s="239" t="s">
        <v>585</v>
      </c>
      <c r="AT793" s="239" t="s">
        <v>266</v>
      </c>
      <c r="AU793" s="239" t="s">
        <v>85</v>
      </c>
      <c r="AY793" s="18" t="s">
        <v>264</v>
      </c>
      <c r="BE793" s="240">
        <f>IF(N793="základní",J793,0)</f>
        <v>0</v>
      </c>
      <c r="BF793" s="240">
        <f>IF(N793="snížená",J793,0)</f>
        <v>0</v>
      </c>
      <c r="BG793" s="240">
        <f>IF(N793="zákl. přenesená",J793,0)</f>
        <v>0</v>
      </c>
      <c r="BH793" s="240">
        <f>IF(N793="sníž. přenesená",J793,0)</f>
        <v>0</v>
      </c>
      <c r="BI793" s="240">
        <f>IF(N793="nulová",J793,0)</f>
        <v>0</v>
      </c>
      <c r="BJ793" s="18" t="s">
        <v>85</v>
      </c>
      <c r="BK793" s="240">
        <f>ROUND(I793*H793,2)</f>
        <v>0</v>
      </c>
      <c r="BL793" s="18" t="s">
        <v>585</v>
      </c>
      <c r="BM793" s="239" t="s">
        <v>2829</v>
      </c>
    </row>
    <row r="794" s="2" customFormat="1">
      <c r="A794" s="39"/>
      <c r="B794" s="40"/>
      <c r="C794" s="41"/>
      <c r="D794" s="243" t="s">
        <v>339</v>
      </c>
      <c r="E794" s="41"/>
      <c r="F794" s="295" t="s">
        <v>1308</v>
      </c>
      <c r="G794" s="41"/>
      <c r="H794" s="41"/>
      <c r="I794" s="296"/>
      <c r="J794" s="41"/>
      <c r="K794" s="41"/>
      <c r="L794" s="45"/>
      <c r="M794" s="297"/>
      <c r="N794" s="298"/>
      <c r="O794" s="92"/>
      <c r="P794" s="92"/>
      <c r="Q794" s="92"/>
      <c r="R794" s="92"/>
      <c r="S794" s="92"/>
      <c r="T794" s="93"/>
      <c r="U794" s="39"/>
      <c r="V794" s="39"/>
      <c r="W794" s="39"/>
      <c r="X794" s="39"/>
      <c r="Y794" s="39"/>
      <c r="Z794" s="39"/>
      <c r="AA794" s="39"/>
      <c r="AB794" s="39"/>
      <c r="AC794" s="39"/>
      <c r="AD794" s="39"/>
      <c r="AE794" s="39"/>
      <c r="AT794" s="18" t="s">
        <v>339</v>
      </c>
      <c r="AU794" s="18" t="s">
        <v>85</v>
      </c>
    </row>
    <row r="795" s="2" customFormat="1" ht="16.5" customHeight="1">
      <c r="A795" s="39"/>
      <c r="B795" s="40"/>
      <c r="C795" s="228" t="s">
        <v>2830</v>
      </c>
      <c r="D795" s="228" t="s">
        <v>266</v>
      </c>
      <c r="E795" s="229" t="s">
        <v>1310</v>
      </c>
      <c r="F795" s="230" t="s">
        <v>1311</v>
      </c>
      <c r="G795" s="231" t="s">
        <v>420</v>
      </c>
      <c r="H795" s="232">
        <v>4</v>
      </c>
      <c r="I795" s="233"/>
      <c r="J795" s="234">
        <f>ROUND(I795*H795,2)</f>
        <v>0</v>
      </c>
      <c r="K795" s="230" t="s">
        <v>298</v>
      </c>
      <c r="L795" s="45"/>
      <c r="M795" s="235" t="s">
        <v>1</v>
      </c>
      <c r="N795" s="236" t="s">
        <v>42</v>
      </c>
      <c r="O795" s="92"/>
      <c r="P795" s="237">
        <f>O795*H795</f>
        <v>0</v>
      </c>
      <c r="Q795" s="237">
        <v>0</v>
      </c>
      <c r="R795" s="237">
        <f>Q795*H795</f>
        <v>0</v>
      </c>
      <c r="S795" s="237">
        <v>0</v>
      </c>
      <c r="T795" s="238">
        <f>S795*H795</f>
        <v>0</v>
      </c>
      <c r="U795" s="39"/>
      <c r="V795" s="39"/>
      <c r="W795" s="39"/>
      <c r="X795" s="39"/>
      <c r="Y795" s="39"/>
      <c r="Z795" s="39"/>
      <c r="AA795" s="39"/>
      <c r="AB795" s="39"/>
      <c r="AC795" s="39"/>
      <c r="AD795" s="39"/>
      <c r="AE795" s="39"/>
      <c r="AR795" s="239" t="s">
        <v>585</v>
      </c>
      <c r="AT795" s="239" t="s">
        <v>266</v>
      </c>
      <c r="AU795" s="239" t="s">
        <v>85</v>
      </c>
      <c r="AY795" s="18" t="s">
        <v>264</v>
      </c>
      <c r="BE795" s="240">
        <f>IF(N795="základní",J795,0)</f>
        <v>0</v>
      </c>
      <c r="BF795" s="240">
        <f>IF(N795="snížená",J795,0)</f>
        <v>0</v>
      </c>
      <c r="BG795" s="240">
        <f>IF(N795="zákl. přenesená",J795,0)</f>
        <v>0</v>
      </c>
      <c r="BH795" s="240">
        <f>IF(N795="sníž. přenesená",J795,0)</f>
        <v>0</v>
      </c>
      <c r="BI795" s="240">
        <f>IF(N795="nulová",J795,0)</f>
        <v>0</v>
      </c>
      <c r="BJ795" s="18" t="s">
        <v>85</v>
      </c>
      <c r="BK795" s="240">
        <f>ROUND(I795*H795,2)</f>
        <v>0</v>
      </c>
      <c r="BL795" s="18" t="s">
        <v>585</v>
      </c>
      <c r="BM795" s="239" t="s">
        <v>2831</v>
      </c>
    </row>
    <row r="796" s="2" customFormat="1">
      <c r="A796" s="39"/>
      <c r="B796" s="40"/>
      <c r="C796" s="41"/>
      <c r="D796" s="243" t="s">
        <v>339</v>
      </c>
      <c r="E796" s="41"/>
      <c r="F796" s="295" t="s">
        <v>1308</v>
      </c>
      <c r="G796" s="41"/>
      <c r="H796" s="41"/>
      <c r="I796" s="296"/>
      <c r="J796" s="41"/>
      <c r="K796" s="41"/>
      <c r="L796" s="45"/>
      <c r="M796" s="297"/>
      <c r="N796" s="298"/>
      <c r="O796" s="92"/>
      <c r="P796" s="92"/>
      <c r="Q796" s="92"/>
      <c r="R796" s="92"/>
      <c r="S796" s="92"/>
      <c r="T796" s="93"/>
      <c r="U796" s="39"/>
      <c r="V796" s="39"/>
      <c r="W796" s="39"/>
      <c r="X796" s="39"/>
      <c r="Y796" s="39"/>
      <c r="Z796" s="39"/>
      <c r="AA796" s="39"/>
      <c r="AB796" s="39"/>
      <c r="AC796" s="39"/>
      <c r="AD796" s="39"/>
      <c r="AE796" s="39"/>
      <c r="AT796" s="18" t="s">
        <v>339</v>
      </c>
      <c r="AU796" s="18" t="s">
        <v>85</v>
      </c>
    </row>
    <row r="797" s="2" customFormat="1" ht="16.5" customHeight="1">
      <c r="A797" s="39"/>
      <c r="B797" s="40"/>
      <c r="C797" s="228" t="s">
        <v>2832</v>
      </c>
      <c r="D797" s="228" t="s">
        <v>266</v>
      </c>
      <c r="E797" s="229" t="s">
        <v>1314</v>
      </c>
      <c r="F797" s="230" t="s">
        <v>1315</v>
      </c>
      <c r="G797" s="231" t="s">
        <v>453</v>
      </c>
      <c r="H797" s="232">
        <v>23</v>
      </c>
      <c r="I797" s="233"/>
      <c r="J797" s="234">
        <f>ROUND(I797*H797,2)</f>
        <v>0</v>
      </c>
      <c r="K797" s="230" t="s">
        <v>298</v>
      </c>
      <c r="L797" s="45"/>
      <c r="M797" s="235" t="s">
        <v>1</v>
      </c>
      <c r="N797" s="236" t="s">
        <v>42</v>
      </c>
      <c r="O797" s="92"/>
      <c r="P797" s="237">
        <f>O797*H797</f>
        <v>0</v>
      </c>
      <c r="Q797" s="237">
        <v>0</v>
      </c>
      <c r="R797" s="237">
        <f>Q797*H797</f>
        <v>0</v>
      </c>
      <c r="S797" s="237">
        <v>0</v>
      </c>
      <c r="T797" s="238">
        <f>S797*H797</f>
        <v>0</v>
      </c>
      <c r="U797" s="39"/>
      <c r="V797" s="39"/>
      <c r="W797" s="39"/>
      <c r="X797" s="39"/>
      <c r="Y797" s="39"/>
      <c r="Z797" s="39"/>
      <c r="AA797" s="39"/>
      <c r="AB797" s="39"/>
      <c r="AC797" s="39"/>
      <c r="AD797" s="39"/>
      <c r="AE797" s="39"/>
      <c r="AR797" s="239" t="s">
        <v>585</v>
      </c>
      <c r="AT797" s="239" t="s">
        <v>266</v>
      </c>
      <c r="AU797" s="239" t="s">
        <v>85</v>
      </c>
      <c r="AY797" s="18" t="s">
        <v>264</v>
      </c>
      <c r="BE797" s="240">
        <f>IF(N797="základní",J797,0)</f>
        <v>0</v>
      </c>
      <c r="BF797" s="240">
        <f>IF(N797="snížená",J797,0)</f>
        <v>0</v>
      </c>
      <c r="BG797" s="240">
        <f>IF(N797="zákl. přenesená",J797,0)</f>
        <v>0</v>
      </c>
      <c r="BH797" s="240">
        <f>IF(N797="sníž. přenesená",J797,0)</f>
        <v>0</v>
      </c>
      <c r="BI797" s="240">
        <f>IF(N797="nulová",J797,0)</f>
        <v>0</v>
      </c>
      <c r="BJ797" s="18" t="s">
        <v>85</v>
      </c>
      <c r="BK797" s="240">
        <f>ROUND(I797*H797,2)</f>
        <v>0</v>
      </c>
      <c r="BL797" s="18" t="s">
        <v>585</v>
      </c>
      <c r="BM797" s="239" t="s">
        <v>2833</v>
      </c>
    </row>
    <row r="798" s="2" customFormat="1">
      <c r="A798" s="39"/>
      <c r="B798" s="40"/>
      <c r="C798" s="41"/>
      <c r="D798" s="243" t="s">
        <v>339</v>
      </c>
      <c r="E798" s="41"/>
      <c r="F798" s="295" t="s">
        <v>1308</v>
      </c>
      <c r="G798" s="41"/>
      <c r="H798" s="41"/>
      <c r="I798" s="296"/>
      <c r="J798" s="41"/>
      <c r="K798" s="41"/>
      <c r="L798" s="45"/>
      <c r="M798" s="297"/>
      <c r="N798" s="298"/>
      <c r="O798" s="92"/>
      <c r="P798" s="92"/>
      <c r="Q798" s="92"/>
      <c r="R798" s="92"/>
      <c r="S798" s="92"/>
      <c r="T798" s="93"/>
      <c r="U798" s="39"/>
      <c r="V798" s="39"/>
      <c r="W798" s="39"/>
      <c r="X798" s="39"/>
      <c r="Y798" s="39"/>
      <c r="Z798" s="39"/>
      <c r="AA798" s="39"/>
      <c r="AB798" s="39"/>
      <c r="AC798" s="39"/>
      <c r="AD798" s="39"/>
      <c r="AE798" s="39"/>
      <c r="AT798" s="18" t="s">
        <v>339</v>
      </c>
      <c r="AU798" s="18" t="s">
        <v>85</v>
      </c>
    </row>
    <row r="799" s="2" customFormat="1" ht="16.5" customHeight="1">
      <c r="A799" s="39"/>
      <c r="B799" s="40"/>
      <c r="C799" s="228" t="s">
        <v>2834</v>
      </c>
      <c r="D799" s="228" t="s">
        <v>266</v>
      </c>
      <c r="E799" s="229" t="s">
        <v>1318</v>
      </c>
      <c r="F799" s="230" t="s">
        <v>1319</v>
      </c>
      <c r="G799" s="231" t="s">
        <v>420</v>
      </c>
      <c r="H799" s="232">
        <v>1</v>
      </c>
      <c r="I799" s="233"/>
      <c r="J799" s="234">
        <f>ROUND(I799*H799,2)</f>
        <v>0</v>
      </c>
      <c r="K799" s="230" t="s">
        <v>298</v>
      </c>
      <c r="L799" s="45"/>
      <c r="M799" s="235" t="s">
        <v>1</v>
      </c>
      <c r="N799" s="236" t="s">
        <v>42</v>
      </c>
      <c r="O799" s="92"/>
      <c r="P799" s="237">
        <f>O799*H799</f>
        <v>0</v>
      </c>
      <c r="Q799" s="237">
        <v>0</v>
      </c>
      <c r="R799" s="237">
        <f>Q799*H799</f>
        <v>0</v>
      </c>
      <c r="S799" s="237">
        <v>0</v>
      </c>
      <c r="T799" s="238">
        <f>S799*H799</f>
        <v>0</v>
      </c>
      <c r="U799" s="39"/>
      <c r="V799" s="39"/>
      <c r="W799" s="39"/>
      <c r="X799" s="39"/>
      <c r="Y799" s="39"/>
      <c r="Z799" s="39"/>
      <c r="AA799" s="39"/>
      <c r="AB799" s="39"/>
      <c r="AC799" s="39"/>
      <c r="AD799" s="39"/>
      <c r="AE799" s="39"/>
      <c r="AR799" s="239" t="s">
        <v>585</v>
      </c>
      <c r="AT799" s="239" t="s">
        <v>266</v>
      </c>
      <c r="AU799" s="239" t="s">
        <v>85</v>
      </c>
      <c r="AY799" s="18" t="s">
        <v>264</v>
      </c>
      <c r="BE799" s="240">
        <f>IF(N799="základní",J799,0)</f>
        <v>0</v>
      </c>
      <c r="BF799" s="240">
        <f>IF(N799="snížená",J799,0)</f>
        <v>0</v>
      </c>
      <c r="BG799" s="240">
        <f>IF(N799="zákl. přenesená",J799,0)</f>
        <v>0</v>
      </c>
      <c r="BH799" s="240">
        <f>IF(N799="sníž. přenesená",J799,0)</f>
        <v>0</v>
      </c>
      <c r="BI799" s="240">
        <f>IF(N799="nulová",J799,0)</f>
        <v>0</v>
      </c>
      <c r="BJ799" s="18" t="s">
        <v>85</v>
      </c>
      <c r="BK799" s="240">
        <f>ROUND(I799*H799,2)</f>
        <v>0</v>
      </c>
      <c r="BL799" s="18" t="s">
        <v>585</v>
      </c>
      <c r="BM799" s="239" t="s">
        <v>2835</v>
      </c>
    </row>
    <row r="800" s="2" customFormat="1">
      <c r="A800" s="39"/>
      <c r="B800" s="40"/>
      <c r="C800" s="41"/>
      <c r="D800" s="243" t="s">
        <v>339</v>
      </c>
      <c r="E800" s="41"/>
      <c r="F800" s="295" t="s">
        <v>1308</v>
      </c>
      <c r="G800" s="41"/>
      <c r="H800" s="41"/>
      <c r="I800" s="296"/>
      <c r="J800" s="41"/>
      <c r="K800" s="41"/>
      <c r="L800" s="45"/>
      <c r="M800" s="297"/>
      <c r="N800" s="298"/>
      <c r="O800" s="92"/>
      <c r="P800" s="92"/>
      <c r="Q800" s="92"/>
      <c r="R800" s="92"/>
      <c r="S800" s="92"/>
      <c r="T800" s="93"/>
      <c r="U800" s="39"/>
      <c r="V800" s="39"/>
      <c r="W800" s="39"/>
      <c r="X800" s="39"/>
      <c r="Y800" s="39"/>
      <c r="Z800" s="39"/>
      <c r="AA800" s="39"/>
      <c r="AB800" s="39"/>
      <c r="AC800" s="39"/>
      <c r="AD800" s="39"/>
      <c r="AE800" s="39"/>
      <c r="AT800" s="18" t="s">
        <v>339</v>
      </c>
      <c r="AU800" s="18" t="s">
        <v>85</v>
      </c>
    </row>
    <row r="801" s="12" customFormat="1" ht="22.8" customHeight="1">
      <c r="A801" s="12"/>
      <c r="B801" s="212"/>
      <c r="C801" s="213"/>
      <c r="D801" s="214" t="s">
        <v>75</v>
      </c>
      <c r="E801" s="226" t="s">
        <v>1321</v>
      </c>
      <c r="F801" s="226" t="s">
        <v>1322</v>
      </c>
      <c r="G801" s="213"/>
      <c r="H801" s="213"/>
      <c r="I801" s="216"/>
      <c r="J801" s="227">
        <f>BK801</f>
        <v>0</v>
      </c>
      <c r="K801" s="213"/>
      <c r="L801" s="218"/>
      <c r="M801" s="219"/>
      <c r="N801" s="220"/>
      <c r="O801" s="220"/>
      <c r="P801" s="221">
        <f>SUM(P802:P825)</f>
        <v>0</v>
      </c>
      <c r="Q801" s="220"/>
      <c r="R801" s="221">
        <f>SUM(R802:R825)</f>
        <v>0</v>
      </c>
      <c r="S801" s="220"/>
      <c r="T801" s="222">
        <f>SUM(T802:T825)</f>
        <v>0</v>
      </c>
      <c r="U801" s="12"/>
      <c r="V801" s="12"/>
      <c r="W801" s="12"/>
      <c r="X801" s="12"/>
      <c r="Y801" s="12"/>
      <c r="Z801" s="12"/>
      <c r="AA801" s="12"/>
      <c r="AB801" s="12"/>
      <c r="AC801" s="12"/>
      <c r="AD801" s="12"/>
      <c r="AE801" s="12"/>
      <c r="AR801" s="223" t="s">
        <v>96</v>
      </c>
      <c r="AT801" s="224" t="s">
        <v>75</v>
      </c>
      <c r="AU801" s="224" t="s">
        <v>83</v>
      </c>
      <c r="AY801" s="223" t="s">
        <v>264</v>
      </c>
      <c r="BK801" s="225">
        <f>SUM(BK802:BK825)</f>
        <v>0</v>
      </c>
    </row>
    <row r="802" s="2" customFormat="1" ht="16.5" customHeight="1">
      <c r="A802" s="39"/>
      <c r="B802" s="40"/>
      <c r="C802" s="228" t="s">
        <v>2836</v>
      </c>
      <c r="D802" s="228" t="s">
        <v>266</v>
      </c>
      <c r="E802" s="229" t="s">
        <v>2837</v>
      </c>
      <c r="F802" s="230" t="s">
        <v>1325</v>
      </c>
      <c r="G802" s="231" t="s">
        <v>1326</v>
      </c>
      <c r="H802" s="232">
        <v>1</v>
      </c>
      <c r="I802" s="233"/>
      <c r="J802" s="234">
        <f>ROUND(I802*H802,2)</f>
        <v>0</v>
      </c>
      <c r="K802" s="230" t="s">
        <v>298</v>
      </c>
      <c r="L802" s="45"/>
      <c r="M802" s="235" t="s">
        <v>1</v>
      </c>
      <c r="N802" s="236" t="s">
        <v>42</v>
      </c>
      <c r="O802" s="92"/>
      <c r="P802" s="237">
        <f>O802*H802</f>
        <v>0</v>
      </c>
      <c r="Q802" s="237">
        <v>0</v>
      </c>
      <c r="R802" s="237">
        <f>Q802*H802</f>
        <v>0</v>
      </c>
      <c r="S802" s="237">
        <v>0</v>
      </c>
      <c r="T802" s="238">
        <f>S802*H802</f>
        <v>0</v>
      </c>
      <c r="U802" s="39"/>
      <c r="V802" s="39"/>
      <c r="W802" s="39"/>
      <c r="X802" s="39"/>
      <c r="Y802" s="39"/>
      <c r="Z802" s="39"/>
      <c r="AA802" s="39"/>
      <c r="AB802" s="39"/>
      <c r="AC802" s="39"/>
      <c r="AD802" s="39"/>
      <c r="AE802" s="39"/>
      <c r="AR802" s="239" t="s">
        <v>271</v>
      </c>
      <c r="AT802" s="239" t="s">
        <v>266</v>
      </c>
      <c r="AU802" s="239" t="s">
        <v>85</v>
      </c>
      <c r="AY802" s="18" t="s">
        <v>264</v>
      </c>
      <c r="BE802" s="240">
        <f>IF(N802="základní",J802,0)</f>
        <v>0</v>
      </c>
      <c r="BF802" s="240">
        <f>IF(N802="snížená",J802,0)</f>
        <v>0</v>
      </c>
      <c r="BG802" s="240">
        <f>IF(N802="zákl. přenesená",J802,0)</f>
        <v>0</v>
      </c>
      <c r="BH802" s="240">
        <f>IF(N802="sníž. přenesená",J802,0)</f>
        <v>0</v>
      </c>
      <c r="BI802" s="240">
        <f>IF(N802="nulová",J802,0)</f>
        <v>0</v>
      </c>
      <c r="BJ802" s="18" t="s">
        <v>85</v>
      </c>
      <c r="BK802" s="240">
        <f>ROUND(I802*H802,2)</f>
        <v>0</v>
      </c>
      <c r="BL802" s="18" t="s">
        <v>271</v>
      </c>
      <c r="BM802" s="239" t="s">
        <v>2838</v>
      </c>
    </row>
    <row r="803" s="2" customFormat="1">
      <c r="A803" s="39"/>
      <c r="B803" s="40"/>
      <c r="C803" s="41"/>
      <c r="D803" s="243" t="s">
        <v>339</v>
      </c>
      <c r="E803" s="41"/>
      <c r="F803" s="295" t="s">
        <v>1308</v>
      </c>
      <c r="G803" s="41"/>
      <c r="H803" s="41"/>
      <c r="I803" s="296"/>
      <c r="J803" s="41"/>
      <c r="K803" s="41"/>
      <c r="L803" s="45"/>
      <c r="M803" s="297"/>
      <c r="N803" s="298"/>
      <c r="O803" s="92"/>
      <c r="P803" s="92"/>
      <c r="Q803" s="92"/>
      <c r="R803" s="92"/>
      <c r="S803" s="92"/>
      <c r="T803" s="93"/>
      <c r="U803" s="39"/>
      <c r="V803" s="39"/>
      <c r="W803" s="39"/>
      <c r="X803" s="39"/>
      <c r="Y803" s="39"/>
      <c r="Z803" s="39"/>
      <c r="AA803" s="39"/>
      <c r="AB803" s="39"/>
      <c r="AC803" s="39"/>
      <c r="AD803" s="39"/>
      <c r="AE803" s="39"/>
      <c r="AT803" s="18" t="s">
        <v>339</v>
      </c>
      <c r="AU803" s="18" t="s">
        <v>85</v>
      </c>
    </row>
    <row r="804" s="2" customFormat="1" ht="16.5" customHeight="1">
      <c r="A804" s="39"/>
      <c r="B804" s="40"/>
      <c r="C804" s="228" t="s">
        <v>2839</v>
      </c>
      <c r="D804" s="228" t="s">
        <v>266</v>
      </c>
      <c r="E804" s="229" t="s">
        <v>2840</v>
      </c>
      <c r="F804" s="230" t="s">
        <v>2841</v>
      </c>
      <c r="G804" s="231" t="s">
        <v>1051</v>
      </c>
      <c r="H804" s="232">
        <v>2</v>
      </c>
      <c r="I804" s="233"/>
      <c r="J804" s="234">
        <f>ROUND(I804*H804,2)</f>
        <v>0</v>
      </c>
      <c r="K804" s="230" t="s">
        <v>298</v>
      </c>
      <c r="L804" s="45"/>
      <c r="M804" s="235" t="s">
        <v>1</v>
      </c>
      <c r="N804" s="236" t="s">
        <v>42</v>
      </c>
      <c r="O804" s="92"/>
      <c r="P804" s="237">
        <f>O804*H804</f>
        <v>0</v>
      </c>
      <c r="Q804" s="237">
        <v>0</v>
      </c>
      <c r="R804" s="237">
        <f>Q804*H804</f>
        <v>0</v>
      </c>
      <c r="S804" s="237">
        <v>0</v>
      </c>
      <c r="T804" s="238">
        <f>S804*H804</f>
        <v>0</v>
      </c>
      <c r="U804" s="39"/>
      <c r="V804" s="39"/>
      <c r="W804" s="39"/>
      <c r="X804" s="39"/>
      <c r="Y804" s="39"/>
      <c r="Z804" s="39"/>
      <c r="AA804" s="39"/>
      <c r="AB804" s="39"/>
      <c r="AC804" s="39"/>
      <c r="AD804" s="39"/>
      <c r="AE804" s="39"/>
      <c r="AR804" s="239" t="s">
        <v>271</v>
      </c>
      <c r="AT804" s="239" t="s">
        <v>266</v>
      </c>
      <c r="AU804" s="239" t="s">
        <v>85</v>
      </c>
      <c r="AY804" s="18" t="s">
        <v>264</v>
      </c>
      <c r="BE804" s="240">
        <f>IF(N804="základní",J804,0)</f>
        <v>0</v>
      </c>
      <c r="BF804" s="240">
        <f>IF(N804="snížená",J804,0)</f>
        <v>0</v>
      </c>
      <c r="BG804" s="240">
        <f>IF(N804="zákl. přenesená",J804,0)</f>
        <v>0</v>
      </c>
      <c r="BH804" s="240">
        <f>IF(N804="sníž. přenesená",J804,0)</f>
        <v>0</v>
      </c>
      <c r="BI804" s="240">
        <f>IF(N804="nulová",J804,0)</f>
        <v>0</v>
      </c>
      <c r="BJ804" s="18" t="s">
        <v>85</v>
      </c>
      <c r="BK804" s="240">
        <f>ROUND(I804*H804,2)</f>
        <v>0</v>
      </c>
      <c r="BL804" s="18" t="s">
        <v>271</v>
      </c>
      <c r="BM804" s="239" t="s">
        <v>2842</v>
      </c>
    </row>
    <row r="805" s="2" customFormat="1">
      <c r="A805" s="39"/>
      <c r="B805" s="40"/>
      <c r="C805" s="41"/>
      <c r="D805" s="243" t="s">
        <v>339</v>
      </c>
      <c r="E805" s="41"/>
      <c r="F805" s="295" t="s">
        <v>1332</v>
      </c>
      <c r="G805" s="41"/>
      <c r="H805" s="41"/>
      <c r="I805" s="296"/>
      <c r="J805" s="41"/>
      <c r="K805" s="41"/>
      <c r="L805" s="45"/>
      <c r="M805" s="297"/>
      <c r="N805" s="298"/>
      <c r="O805" s="92"/>
      <c r="P805" s="92"/>
      <c r="Q805" s="92"/>
      <c r="R805" s="92"/>
      <c r="S805" s="92"/>
      <c r="T805" s="93"/>
      <c r="U805" s="39"/>
      <c r="V805" s="39"/>
      <c r="W805" s="39"/>
      <c r="X805" s="39"/>
      <c r="Y805" s="39"/>
      <c r="Z805" s="39"/>
      <c r="AA805" s="39"/>
      <c r="AB805" s="39"/>
      <c r="AC805" s="39"/>
      <c r="AD805" s="39"/>
      <c r="AE805" s="39"/>
      <c r="AT805" s="18" t="s">
        <v>339</v>
      </c>
      <c r="AU805" s="18" t="s">
        <v>85</v>
      </c>
    </row>
    <row r="806" s="2" customFormat="1" ht="16.5" customHeight="1">
      <c r="A806" s="39"/>
      <c r="B806" s="40"/>
      <c r="C806" s="228" t="s">
        <v>2843</v>
      </c>
      <c r="D806" s="228" t="s">
        <v>266</v>
      </c>
      <c r="E806" s="229" t="s">
        <v>2844</v>
      </c>
      <c r="F806" s="230" t="s">
        <v>1335</v>
      </c>
      <c r="G806" s="231" t="s">
        <v>1326</v>
      </c>
      <c r="H806" s="232">
        <v>2</v>
      </c>
      <c r="I806" s="233"/>
      <c r="J806" s="234">
        <f>ROUND(I806*H806,2)</f>
        <v>0</v>
      </c>
      <c r="K806" s="230" t="s">
        <v>298</v>
      </c>
      <c r="L806" s="45"/>
      <c r="M806" s="235" t="s">
        <v>1</v>
      </c>
      <c r="N806" s="236" t="s">
        <v>42</v>
      </c>
      <c r="O806" s="92"/>
      <c r="P806" s="237">
        <f>O806*H806</f>
        <v>0</v>
      </c>
      <c r="Q806" s="237">
        <v>0</v>
      </c>
      <c r="R806" s="237">
        <f>Q806*H806</f>
        <v>0</v>
      </c>
      <c r="S806" s="237">
        <v>0</v>
      </c>
      <c r="T806" s="238">
        <f>S806*H806</f>
        <v>0</v>
      </c>
      <c r="U806" s="39"/>
      <c r="V806" s="39"/>
      <c r="W806" s="39"/>
      <c r="X806" s="39"/>
      <c r="Y806" s="39"/>
      <c r="Z806" s="39"/>
      <c r="AA806" s="39"/>
      <c r="AB806" s="39"/>
      <c r="AC806" s="39"/>
      <c r="AD806" s="39"/>
      <c r="AE806" s="39"/>
      <c r="AR806" s="239" t="s">
        <v>271</v>
      </c>
      <c r="AT806" s="239" t="s">
        <v>266</v>
      </c>
      <c r="AU806" s="239" t="s">
        <v>85</v>
      </c>
      <c r="AY806" s="18" t="s">
        <v>264</v>
      </c>
      <c r="BE806" s="240">
        <f>IF(N806="základní",J806,0)</f>
        <v>0</v>
      </c>
      <c r="BF806" s="240">
        <f>IF(N806="snížená",J806,0)</f>
        <v>0</v>
      </c>
      <c r="BG806" s="240">
        <f>IF(N806="zákl. přenesená",J806,0)</f>
        <v>0</v>
      </c>
      <c r="BH806" s="240">
        <f>IF(N806="sníž. přenesená",J806,0)</f>
        <v>0</v>
      </c>
      <c r="BI806" s="240">
        <f>IF(N806="nulová",J806,0)</f>
        <v>0</v>
      </c>
      <c r="BJ806" s="18" t="s">
        <v>85</v>
      </c>
      <c r="BK806" s="240">
        <f>ROUND(I806*H806,2)</f>
        <v>0</v>
      </c>
      <c r="BL806" s="18" t="s">
        <v>271</v>
      </c>
      <c r="BM806" s="239" t="s">
        <v>2845</v>
      </c>
    </row>
    <row r="807" s="2" customFormat="1">
      <c r="A807" s="39"/>
      <c r="B807" s="40"/>
      <c r="C807" s="41"/>
      <c r="D807" s="243" t="s">
        <v>339</v>
      </c>
      <c r="E807" s="41"/>
      <c r="F807" s="295" t="s">
        <v>1337</v>
      </c>
      <c r="G807" s="41"/>
      <c r="H807" s="41"/>
      <c r="I807" s="296"/>
      <c r="J807" s="41"/>
      <c r="K807" s="41"/>
      <c r="L807" s="45"/>
      <c r="M807" s="297"/>
      <c r="N807" s="298"/>
      <c r="O807" s="92"/>
      <c r="P807" s="92"/>
      <c r="Q807" s="92"/>
      <c r="R807" s="92"/>
      <c r="S807" s="92"/>
      <c r="T807" s="93"/>
      <c r="U807" s="39"/>
      <c r="V807" s="39"/>
      <c r="W807" s="39"/>
      <c r="X807" s="39"/>
      <c r="Y807" s="39"/>
      <c r="Z807" s="39"/>
      <c r="AA807" s="39"/>
      <c r="AB807" s="39"/>
      <c r="AC807" s="39"/>
      <c r="AD807" s="39"/>
      <c r="AE807" s="39"/>
      <c r="AT807" s="18" t="s">
        <v>339</v>
      </c>
      <c r="AU807" s="18" t="s">
        <v>85</v>
      </c>
    </row>
    <row r="808" s="2" customFormat="1" ht="16.5" customHeight="1">
      <c r="A808" s="39"/>
      <c r="B808" s="40"/>
      <c r="C808" s="228" t="s">
        <v>2846</v>
      </c>
      <c r="D808" s="228" t="s">
        <v>266</v>
      </c>
      <c r="E808" s="229" t="s">
        <v>2847</v>
      </c>
      <c r="F808" s="230" t="s">
        <v>1340</v>
      </c>
      <c r="G808" s="231" t="s">
        <v>1326</v>
      </c>
      <c r="H808" s="232">
        <v>1</v>
      </c>
      <c r="I808" s="233"/>
      <c r="J808" s="234">
        <f>ROUND(I808*H808,2)</f>
        <v>0</v>
      </c>
      <c r="K808" s="230" t="s">
        <v>298</v>
      </c>
      <c r="L808" s="45"/>
      <c r="M808" s="235" t="s">
        <v>1</v>
      </c>
      <c r="N808" s="236" t="s">
        <v>42</v>
      </c>
      <c r="O808" s="92"/>
      <c r="P808" s="237">
        <f>O808*H808</f>
        <v>0</v>
      </c>
      <c r="Q808" s="237">
        <v>0</v>
      </c>
      <c r="R808" s="237">
        <f>Q808*H808</f>
        <v>0</v>
      </c>
      <c r="S808" s="237">
        <v>0</v>
      </c>
      <c r="T808" s="238">
        <f>S808*H808</f>
        <v>0</v>
      </c>
      <c r="U808" s="39"/>
      <c r="V808" s="39"/>
      <c r="W808" s="39"/>
      <c r="X808" s="39"/>
      <c r="Y808" s="39"/>
      <c r="Z808" s="39"/>
      <c r="AA808" s="39"/>
      <c r="AB808" s="39"/>
      <c r="AC808" s="39"/>
      <c r="AD808" s="39"/>
      <c r="AE808" s="39"/>
      <c r="AR808" s="239" t="s">
        <v>271</v>
      </c>
      <c r="AT808" s="239" t="s">
        <v>266</v>
      </c>
      <c r="AU808" s="239" t="s">
        <v>85</v>
      </c>
      <c r="AY808" s="18" t="s">
        <v>264</v>
      </c>
      <c r="BE808" s="240">
        <f>IF(N808="základní",J808,0)</f>
        <v>0</v>
      </c>
      <c r="BF808" s="240">
        <f>IF(N808="snížená",J808,0)</f>
        <v>0</v>
      </c>
      <c r="BG808" s="240">
        <f>IF(N808="zákl. přenesená",J808,0)</f>
        <v>0</v>
      </c>
      <c r="BH808" s="240">
        <f>IF(N808="sníž. přenesená",J808,0)</f>
        <v>0</v>
      </c>
      <c r="BI808" s="240">
        <f>IF(N808="nulová",J808,0)</f>
        <v>0</v>
      </c>
      <c r="BJ808" s="18" t="s">
        <v>85</v>
      </c>
      <c r="BK808" s="240">
        <f>ROUND(I808*H808,2)</f>
        <v>0</v>
      </c>
      <c r="BL808" s="18" t="s">
        <v>271</v>
      </c>
      <c r="BM808" s="239" t="s">
        <v>2848</v>
      </c>
    </row>
    <row r="809" s="2" customFormat="1">
      <c r="A809" s="39"/>
      <c r="B809" s="40"/>
      <c r="C809" s="41"/>
      <c r="D809" s="243" t="s">
        <v>339</v>
      </c>
      <c r="E809" s="41"/>
      <c r="F809" s="295" t="s">
        <v>1337</v>
      </c>
      <c r="G809" s="41"/>
      <c r="H809" s="41"/>
      <c r="I809" s="296"/>
      <c r="J809" s="41"/>
      <c r="K809" s="41"/>
      <c r="L809" s="45"/>
      <c r="M809" s="297"/>
      <c r="N809" s="298"/>
      <c r="O809" s="92"/>
      <c r="P809" s="92"/>
      <c r="Q809" s="92"/>
      <c r="R809" s="92"/>
      <c r="S809" s="92"/>
      <c r="T809" s="93"/>
      <c r="U809" s="39"/>
      <c r="V809" s="39"/>
      <c r="W809" s="39"/>
      <c r="X809" s="39"/>
      <c r="Y809" s="39"/>
      <c r="Z809" s="39"/>
      <c r="AA809" s="39"/>
      <c r="AB809" s="39"/>
      <c r="AC809" s="39"/>
      <c r="AD809" s="39"/>
      <c r="AE809" s="39"/>
      <c r="AT809" s="18" t="s">
        <v>339</v>
      </c>
      <c r="AU809" s="18" t="s">
        <v>85</v>
      </c>
    </row>
    <row r="810" s="2" customFormat="1" ht="21.75" customHeight="1">
      <c r="A810" s="39"/>
      <c r="B810" s="40"/>
      <c r="C810" s="228" t="s">
        <v>2849</v>
      </c>
      <c r="D810" s="228" t="s">
        <v>266</v>
      </c>
      <c r="E810" s="229" t="s">
        <v>2850</v>
      </c>
      <c r="F810" s="230" t="s">
        <v>1344</v>
      </c>
      <c r="G810" s="231" t="s">
        <v>1051</v>
      </c>
      <c r="H810" s="232">
        <v>11</v>
      </c>
      <c r="I810" s="233"/>
      <c r="J810" s="234">
        <f>ROUND(I810*H810,2)</f>
        <v>0</v>
      </c>
      <c r="K810" s="230" t="s">
        <v>298</v>
      </c>
      <c r="L810" s="45"/>
      <c r="M810" s="235" t="s">
        <v>1</v>
      </c>
      <c r="N810" s="236" t="s">
        <v>42</v>
      </c>
      <c r="O810" s="92"/>
      <c r="P810" s="237">
        <f>O810*H810</f>
        <v>0</v>
      </c>
      <c r="Q810" s="237">
        <v>0</v>
      </c>
      <c r="R810" s="237">
        <f>Q810*H810</f>
        <v>0</v>
      </c>
      <c r="S810" s="237">
        <v>0</v>
      </c>
      <c r="T810" s="238">
        <f>S810*H810</f>
        <v>0</v>
      </c>
      <c r="U810" s="39"/>
      <c r="V810" s="39"/>
      <c r="W810" s="39"/>
      <c r="X810" s="39"/>
      <c r="Y810" s="39"/>
      <c r="Z810" s="39"/>
      <c r="AA810" s="39"/>
      <c r="AB810" s="39"/>
      <c r="AC810" s="39"/>
      <c r="AD810" s="39"/>
      <c r="AE810" s="39"/>
      <c r="AR810" s="239" t="s">
        <v>271</v>
      </c>
      <c r="AT810" s="239" t="s">
        <v>266</v>
      </c>
      <c r="AU810" s="239" t="s">
        <v>85</v>
      </c>
      <c r="AY810" s="18" t="s">
        <v>264</v>
      </c>
      <c r="BE810" s="240">
        <f>IF(N810="základní",J810,0)</f>
        <v>0</v>
      </c>
      <c r="BF810" s="240">
        <f>IF(N810="snížená",J810,0)</f>
        <v>0</v>
      </c>
      <c r="BG810" s="240">
        <f>IF(N810="zákl. přenesená",J810,0)</f>
        <v>0</v>
      </c>
      <c r="BH810" s="240">
        <f>IF(N810="sníž. přenesená",J810,0)</f>
        <v>0</v>
      </c>
      <c r="BI810" s="240">
        <f>IF(N810="nulová",J810,0)</f>
        <v>0</v>
      </c>
      <c r="BJ810" s="18" t="s">
        <v>85</v>
      </c>
      <c r="BK810" s="240">
        <f>ROUND(I810*H810,2)</f>
        <v>0</v>
      </c>
      <c r="BL810" s="18" t="s">
        <v>271</v>
      </c>
      <c r="BM810" s="239" t="s">
        <v>2851</v>
      </c>
    </row>
    <row r="811" s="2" customFormat="1">
      <c r="A811" s="39"/>
      <c r="B811" s="40"/>
      <c r="C811" s="41"/>
      <c r="D811" s="243" t="s">
        <v>339</v>
      </c>
      <c r="E811" s="41"/>
      <c r="F811" s="295" t="s">
        <v>1346</v>
      </c>
      <c r="G811" s="41"/>
      <c r="H811" s="41"/>
      <c r="I811" s="296"/>
      <c r="J811" s="41"/>
      <c r="K811" s="41"/>
      <c r="L811" s="45"/>
      <c r="M811" s="297"/>
      <c r="N811" s="298"/>
      <c r="O811" s="92"/>
      <c r="P811" s="92"/>
      <c r="Q811" s="92"/>
      <c r="R811" s="92"/>
      <c r="S811" s="92"/>
      <c r="T811" s="93"/>
      <c r="U811" s="39"/>
      <c r="V811" s="39"/>
      <c r="W811" s="39"/>
      <c r="X811" s="39"/>
      <c r="Y811" s="39"/>
      <c r="Z811" s="39"/>
      <c r="AA811" s="39"/>
      <c r="AB811" s="39"/>
      <c r="AC811" s="39"/>
      <c r="AD811" s="39"/>
      <c r="AE811" s="39"/>
      <c r="AT811" s="18" t="s">
        <v>339</v>
      </c>
      <c r="AU811" s="18" t="s">
        <v>85</v>
      </c>
    </row>
    <row r="812" s="2" customFormat="1" ht="21.75" customHeight="1">
      <c r="A812" s="39"/>
      <c r="B812" s="40"/>
      <c r="C812" s="228" t="s">
        <v>2852</v>
      </c>
      <c r="D812" s="228" t="s">
        <v>266</v>
      </c>
      <c r="E812" s="229" t="s">
        <v>2853</v>
      </c>
      <c r="F812" s="230" t="s">
        <v>1349</v>
      </c>
      <c r="G812" s="231" t="s">
        <v>1051</v>
      </c>
      <c r="H812" s="232">
        <v>4</v>
      </c>
      <c r="I812" s="233"/>
      <c r="J812" s="234">
        <f>ROUND(I812*H812,2)</f>
        <v>0</v>
      </c>
      <c r="K812" s="230" t="s">
        <v>298</v>
      </c>
      <c r="L812" s="45"/>
      <c r="M812" s="235" t="s">
        <v>1</v>
      </c>
      <c r="N812" s="236" t="s">
        <v>42</v>
      </c>
      <c r="O812" s="92"/>
      <c r="P812" s="237">
        <f>O812*H812</f>
        <v>0</v>
      </c>
      <c r="Q812" s="237">
        <v>0</v>
      </c>
      <c r="R812" s="237">
        <f>Q812*H812</f>
        <v>0</v>
      </c>
      <c r="S812" s="237">
        <v>0</v>
      </c>
      <c r="T812" s="238">
        <f>S812*H812</f>
        <v>0</v>
      </c>
      <c r="U812" s="39"/>
      <c r="V812" s="39"/>
      <c r="W812" s="39"/>
      <c r="X812" s="39"/>
      <c r="Y812" s="39"/>
      <c r="Z812" s="39"/>
      <c r="AA812" s="39"/>
      <c r="AB812" s="39"/>
      <c r="AC812" s="39"/>
      <c r="AD812" s="39"/>
      <c r="AE812" s="39"/>
      <c r="AR812" s="239" t="s">
        <v>271</v>
      </c>
      <c r="AT812" s="239" t="s">
        <v>266</v>
      </c>
      <c r="AU812" s="239" t="s">
        <v>85</v>
      </c>
      <c r="AY812" s="18" t="s">
        <v>264</v>
      </c>
      <c r="BE812" s="240">
        <f>IF(N812="základní",J812,0)</f>
        <v>0</v>
      </c>
      <c r="BF812" s="240">
        <f>IF(N812="snížená",J812,0)</f>
        <v>0</v>
      </c>
      <c r="BG812" s="240">
        <f>IF(N812="zákl. přenesená",J812,0)</f>
        <v>0</v>
      </c>
      <c r="BH812" s="240">
        <f>IF(N812="sníž. přenesená",J812,0)</f>
        <v>0</v>
      </c>
      <c r="BI812" s="240">
        <f>IF(N812="nulová",J812,0)</f>
        <v>0</v>
      </c>
      <c r="BJ812" s="18" t="s">
        <v>85</v>
      </c>
      <c r="BK812" s="240">
        <f>ROUND(I812*H812,2)</f>
        <v>0</v>
      </c>
      <c r="BL812" s="18" t="s">
        <v>271</v>
      </c>
      <c r="BM812" s="239" t="s">
        <v>2854</v>
      </c>
    </row>
    <row r="813" s="2" customFormat="1">
      <c r="A813" s="39"/>
      <c r="B813" s="40"/>
      <c r="C813" s="41"/>
      <c r="D813" s="243" t="s">
        <v>339</v>
      </c>
      <c r="E813" s="41"/>
      <c r="F813" s="295" t="s">
        <v>1346</v>
      </c>
      <c r="G813" s="41"/>
      <c r="H813" s="41"/>
      <c r="I813" s="296"/>
      <c r="J813" s="41"/>
      <c r="K813" s="41"/>
      <c r="L813" s="45"/>
      <c r="M813" s="297"/>
      <c r="N813" s="298"/>
      <c r="O813" s="92"/>
      <c r="P813" s="92"/>
      <c r="Q813" s="92"/>
      <c r="R813" s="92"/>
      <c r="S813" s="92"/>
      <c r="T813" s="93"/>
      <c r="U813" s="39"/>
      <c r="V813" s="39"/>
      <c r="W813" s="39"/>
      <c r="X813" s="39"/>
      <c r="Y813" s="39"/>
      <c r="Z813" s="39"/>
      <c r="AA813" s="39"/>
      <c r="AB813" s="39"/>
      <c r="AC813" s="39"/>
      <c r="AD813" s="39"/>
      <c r="AE813" s="39"/>
      <c r="AT813" s="18" t="s">
        <v>339</v>
      </c>
      <c r="AU813" s="18" t="s">
        <v>85</v>
      </c>
    </row>
    <row r="814" s="2" customFormat="1" ht="21.75" customHeight="1">
      <c r="A814" s="39"/>
      <c r="B814" s="40"/>
      <c r="C814" s="228" t="s">
        <v>2855</v>
      </c>
      <c r="D814" s="228" t="s">
        <v>266</v>
      </c>
      <c r="E814" s="229" t="s">
        <v>2856</v>
      </c>
      <c r="F814" s="230" t="s">
        <v>1353</v>
      </c>
      <c r="G814" s="231" t="s">
        <v>1051</v>
      </c>
      <c r="H814" s="232">
        <v>13</v>
      </c>
      <c r="I814" s="233"/>
      <c r="J814" s="234">
        <f>ROUND(I814*H814,2)</f>
        <v>0</v>
      </c>
      <c r="K814" s="230" t="s">
        <v>298</v>
      </c>
      <c r="L814" s="45"/>
      <c r="M814" s="235" t="s">
        <v>1</v>
      </c>
      <c r="N814" s="236" t="s">
        <v>42</v>
      </c>
      <c r="O814" s="92"/>
      <c r="P814" s="237">
        <f>O814*H814</f>
        <v>0</v>
      </c>
      <c r="Q814" s="237">
        <v>0</v>
      </c>
      <c r="R814" s="237">
        <f>Q814*H814</f>
        <v>0</v>
      </c>
      <c r="S814" s="237">
        <v>0</v>
      </c>
      <c r="T814" s="238">
        <f>S814*H814</f>
        <v>0</v>
      </c>
      <c r="U814" s="39"/>
      <c r="V814" s="39"/>
      <c r="W814" s="39"/>
      <c r="X814" s="39"/>
      <c r="Y814" s="39"/>
      <c r="Z814" s="39"/>
      <c r="AA814" s="39"/>
      <c r="AB814" s="39"/>
      <c r="AC814" s="39"/>
      <c r="AD814" s="39"/>
      <c r="AE814" s="39"/>
      <c r="AR814" s="239" t="s">
        <v>271</v>
      </c>
      <c r="AT814" s="239" t="s">
        <v>266</v>
      </c>
      <c r="AU814" s="239" t="s">
        <v>85</v>
      </c>
      <c r="AY814" s="18" t="s">
        <v>264</v>
      </c>
      <c r="BE814" s="240">
        <f>IF(N814="základní",J814,0)</f>
        <v>0</v>
      </c>
      <c r="BF814" s="240">
        <f>IF(N814="snížená",J814,0)</f>
        <v>0</v>
      </c>
      <c r="BG814" s="240">
        <f>IF(N814="zákl. přenesená",J814,0)</f>
        <v>0</v>
      </c>
      <c r="BH814" s="240">
        <f>IF(N814="sníž. přenesená",J814,0)</f>
        <v>0</v>
      </c>
      <c r="BI814" s="240">
        <f>IF(N814="nulová",J814,0)</f>
        <v>0</v>
      </c>
      <c r="BJ814" s="18" t="s">
        <v>85</v>
      </c>
      <c r="BK814" s="240">
        <f>ROUND(I814*H814,2)</f>
        <v>0</v>
      </c>
      <c r="BL814" s="18" t="s">
        <v>271</v>
      </c>
      <c r="BM814" s="239" t="s">
        <v>2857</v>
      </c>
    </row>
    <row r="815" s="2" customFormat="1">
      <c r="A815" s="39"/>
      <c r="B815" s="40"/>
      <c r="C815" s="41"/>
      <c r="D815" s="243" t="s">
        <v>339</v>
      </c>
      <c r="E815" s="41"/>
      <c r="F815" s="295" t="s">
        <v>1346</v>
      </c>
      <c r="G815" s="41"/>
      <c r="H815" s="41"/>
      <c r="I815" s="296"/>
      <c r="J815" s="41"/>
      <c r="K815" s="41"/>
      <c r="L815" s="45"/>
      <c r="M815" s="297"/>
      <c r="N815" s="298"/>
      <c r="O815" s="92"/>
      <c r="P815" s="92"/>
      <c r="Q815" s="92"/>
      <c r="R815" s="92"/>
      <c r="S815" s="92"/>
      <c r="T815" s="93"/>
      <c r="U815" s="39"/>
      <c r="V815" s="39"/>
      <c r="W815" s="39"/>
      <c r="X815" s="39"/>
      <c r="Y815" s="39"/>
      <c r="Z815" s="39"/>
      <c r="AA815" s="39"/>
      <c r="AB815" s="39"/>
      <c r="AC815" s="39"/>
      <c r="AD815" s="39"/>
      <c r="AE815" s="39"/>
      <c r="AT815" s="18" t="s">
        <v>339</v>
      </c>
      <c r="AU815" s="18" t="s">
        <v>85</v>
      </c>
    </row>
    <row r="816" s="2" customFormat="1" ht="21.75" customHeight="1">
      <c r="A816" s="39"/>
      <c r="B816" s="40"/>
      <c r="C816" s="228" t="s">
        <v>2858</v>
      </c>
      <c r="D816" s="228" t="s">
        <v>266</v>
      </c>
      <c r="E816" s="229" t="s">
        <v>2859</v>
      </c>
      <c r="F816" s="230" t="s">
        <v>1357</v>
      </c>
      <c r="G816" s="231" t="s">
        <v>1051</v>
      </c>
      <c r="H816" s="232">
        <v>3</v>
      </c>
      <c r="I816" s="233"/>
      <c r="J816" s="234">
        <f>ROUND(I816*H816,2)</f>
        <v>0</v>
      </c>
      <c r="K816" s="230" t="s">
        <v>298</v>
      </c>
      <c r="L816" s="45"/>
      <c r="M816" s="235" t="s">
        <v>1</v>
      </c>
      <c r="N816" s="236" t="s">
        <v>42</v>
      </c>
      <c r="O816" s="92"/>
      <c r="P816" s="237">
        <f>O816*H816</f>
        <v>0</v>
      </c>
      <c r="Q816" s="237">
        <v>0</v>
      </c>
      <c r="R816" s="237">
        <f>Q816*H816</f>
        <v>0</v>
      </c>
      <c r="S816" s="237">
        <v>0</v>
      </c>
      <c r="T816" s="238">
        <f>S816*H816</f>
        <v>0</v>
      </c>
      <c r="U816" s="39"/>
      <c r="V816" s="39"/>
      <c r="W816" s="39"/>
      <c r="X816" s="39"/>
      <c r="Y816" s="39"/>
      <c r="Z816" s="39"/>
      <c r="AA816" s="39"/>
      <c r="AB816" s="39"/>
      <c r="AC816" s="39"/>
      <c r="AD816" s="39"/>
      <c r="AE816" s="39"/>
      <c r="AR816" s="239" t="s">
        <v>271</v>
      </c>
      <c r="AT816" s="239" t="s">
        <v>266</v>
      </c>
      <c r="AU816" s="239" t="s">
        <v>85</v>
      </c>
      <c r="AY816" s="18" t="s">
        <v>264</v>
      </c>
      <c r="BE816" s="240">
        <f>IF(N816="základní",J816,0)</f>
        <v>0</v>
      </c>
      <c r="BF816" s="240">
        <f>IF(N816="snížená",J816,0)</f>
        <v>0</v>
      </c>
      <c r="BG816" s="240">
        <f>IF(N816="zákl. přenesená",J816,0)</f>
        <v>0</v>
      </c>
      <c r="BH816" s="240">
        <f>IF(N816="sníž. přenesená",J816,0)</f>
        <v>0</v>
      </c>
      <c r="BI816" s="240">
        <f>IF(N816="nulová",J816,0)</f>
        <v>0</v>
      </c>
      <c r="BJ816" s="18" t="s">
        <v>85</v>
      </c>
      <c r="BK816" s="240">
        <f>ROUND(I816*H816,2)</f>
        <v>0</v>
      </c>
      <c r="BL816" s="18" t="s">
        <v>271</v>
      </c>
      <c r="BM816" s="239" t="s">
        <v>2860</v>
      </c>
    </row>
    <row r="817" s="2" customFormat="1">
      <c r="A817" s="39"/>
      <c r="B817" s="40"/>
      <c r="C817" s="41"/>
      <c r="D817" s="243" t="s">
        <v>339</v>
      </c>
      <c r="E817" s="41"/>
      <c r="F817" s="295" t="s">
        <v>1346</v>
      </c>
      <c r="G817" s="41"/>
      <c r="H817" s="41"/>
      <c r="I817" s="296"/>
      <c r="J817" s="41"/>
      <c r="K817" s="41"/>
      <c r="L817" s="45"/>
      <c r="M817" s="297"/>
      <c r="N817" s="298"/>
      <c r="O817" s="92"/>
      <c r="P817" s="92"/>
      <c r="Q817" s="92"/>
      <c r="R817" s="92"/>
      <c r="S817" s="92"/>
      <c r="T817" s="93"/>
      <c r="U817" s="39"/>
      <c r="V817" s="39"/>
      <c r="W817" s="39"/>
      <c r="X817" s="39"/>
      <c r="Y817" s="39"/>
      <c r="Z817" s="39"/>
      <c r="AA817" s="39"/>
      <c r="AB817" s="39"/>
      <c r="AC817" s="39"/>
      <c r="AD817" s="39"/>
      <c r="AE817" s="39"/>
      <c r="AT817" s="18" t="s">
        <v>339</v>
      </c>
      <c r="AU817" s="18" t="s">
        <v>85</v>
      </c>
    </row>
    <row r="818" s="2" customFormat="1" ht="21.75" customHeight="1">
      <c r="A818" s="39"/>
      <c r="B818" s="40"/>
      <c r="C818" s="228" t="s">
        <v>2861</v>
      </c>
      <c r="D818" s="228" t="s">
        <v>266</v>
      </c>
      <c r="E818" s="229" t="s">
        <v>2862</v>
      </c>
      <c r="F818" s="230" t="s">
        <v>1361</v>
      </c>
      <c r="G818" s="231" t="s">
        <v>1051</v>
      </c>
      <c r="H818" s="232">
        <v>1</v>
      </c>
      <c r="I818" s="233"/>
      <c r="J818" s="234">
        <f>ROUND(I818*H818,2)</f>
        <v>0</v>
      </c>
      <c r="K818" s="230" t="s">
        <v>298</v>
      </c>
      <c r="L818" s="45"/>
      <c r="M818" s="235" t="s">
        <v>1</v>
      </c>
      <c r="N818" s="236" t="s">
        <v>42</v>
      </c>
      <c r="O818" s="92"/>
      <c r="P818" s="237">
        <f>O818*H818</f>
        <v>0</v>
      </c>
      <c r="Q818" s="237">
        <v>0</v>
      </c>
      <c r="R818" s="237">
        <f>Q818*H818</f>
        <v>0</v>
      </c>
      <c r="S818" s="237">
        <v>0</v>
      </c>
      <c r="T818" s="238">
        <f>S818*H818</f>
        <v>0</v>
      </c>
      <c r="U818" s="39"/>
      <c r="V818" s="39"/>
      <c r="W818" s="39"/>
      <c r="X818" s="39"/>
      <c r="Y818" s="39"/>
      <c r="Z818" s="39"/>
      <c r="AA818" s="39"/>
      <c r="AB818" s="39"/>
      <c r="AC818" s="39"/>
      <c r="AD818" s="39"/>
      <c r="AE818" s="39"/>
      <c r="AR818" s="239" t="s">
        <v>271</v>
      </c>
      <c r="AT818" s="239" t="s">
        <v>266</v>
      </c>
      <c r="AU818" s="239" t="s">
        <v>85</v>
      </c>
      <c r="AY818" s="18" t="s">
        <v>264</v>
      </c>
      <c r="BE818" s="240">
        <f>IF(N818="základní",J818,0)</f>
        <v>0</v>
      </c>
      <c r="BF818" s="240">
        <f>IF(N818="snížená",J818,0)</f>
        <v>0</v>
      </c>
      <c r="BG818" s="240">
        <f>IF(N818="zákl. přenesená",J818,0)</f>
        <v>0</v>
      </c>
      <c r="BH818" s="240">
        <f>IF(N818="sníž. přenesená",J818,0)</f>
        <v>0</v>
      </c>
      <c r="BI818" s="240">
        <f>IF(N818="nulová",J818,0)</f>
        <v>0</v>
      </c>
      <c r="BJ818" s="18" t="s">
        <v>85</v>
      </c>
      <c r="BK818" s="240">
        <f>ROUND(I818*H818,2)</f>
        <v>0</v>
      </c>
      <c r="BL818" s="18" t="s">
        <v>271</v>
      </c>
      <c r="BM818" s="239" t="s">
        <v>2863</v>
      </c>
    </row>
    <row r="819" s="2" customFormat="1">
      <c r="A819" s="39"/>
      <c r="B819" s="40"/>
      <c r="C819" s="41"/>
      <c r="D819" s="243" t="s">
        <v>339</v>
      </c>
      <c r="E819" s="41"/>
      <c r="F819" s="295" t="s">
        <v>1346</v>
      </c>
      <c r="G819" s="41"/>
      <c r="H819" s="41"/>
      <c r="I819" s="296"/>
      <c r="J819" s="41"/>
      <c r="K819" s="41"/>
      <c r="L819" s="45"/>
      <c r="M819" s="297"/>
      <c r="N819" s="298"/>
      <c r="O819" s="92"/>
      <c r="P819" s="92"/>
      <c r="Q819" s="92"/>
      <c r="R819" s="92"/>
      <c r="S819" s="92"/>
      <c r="T819" s="93"/>
      <c r="U819" s="39"/>
      <c r="V819" s="39"/>
      <c r="W819" s="39"/>
      <c r="X819" s="39"/>
      <c r="Y819" s="39"/>
      <c r="Z819" s="39"/>
      <c r="AA819" s="39"/>
      <c r="AB819" s="39"/>
      <c r="AC819" s="39"/>
      <c r="AD819" s="39"/>
      <c r="AE819" s="39"/>
      <c r="AT819" s="18" t="s">
        <v>339</v>
      </c>
      <c r="AU819" s="18" t="s">
        <v>85</v>
      </c>
    </row>
    <row r="820" s="2" customFormat="1" ht="21.75" customHeight="1">
      <c r="A820" s="39"/>
      <c r="B820" s="40"/>
      <c r="C820" s="228" t="s">
        <v>2864</v>
      </c>
      <c r="D820" s="228" t="s">
        <v>266</v>
      </c>
      <c r="E820" s="229" t="s">
        <v>2865</v>
      </c>
      <c r="F820" s="230" t="s">
        <v>1365</v>
      </c>
      <c r="G820" s="231" t="s">
        <v>1051</v>
      </c>
      <c r="H820" s="232">
        <v>1</v>
      </c>
      <c r="I820" s="233"/>
      <c r="J820" s="234">
        <f>ROUND(I820*H820,2)</f>
        <v>0</v>
      </c>
      <c r="K820" s="230" t="s">
        <v>298</v>
      </c>
      <c r="L820" s="45"/>
      <c r="M820" s="235" t="s">
        <v>1</v>
      </c>
      <c r="N820" s="236" t="s">
        <v>42</v>
      </c>
      <c r="O820" s="92"/>
      <c r="P820" s="237">
        <f>O820*H820</f>
        <v>0</v>
      </c>
      <c r="Q820" s="237">
        <v>0</v>
      </c>
      <c r="R820" s="237">
        <f>Q820*H820</f>
        <v>0</v>
      </c>
      <c r="S820" s="237">
        <v>0</v>
      </c>
      <c r="T820" s="238">
        <f>S820*H820</f>
        <v>0</v>
      </c>
      <c r="U820" s="39"/>
      <c r="V820" s="39"/>
      <c r="W820" s="39"/>
      <c r="X820" s="39"/>
      <c r="Y820" s="39"/>
      <c r="Z820" s="39"/>
      <c r="AA820" s="39"/>
      <c r="AB820" s="39"/>
      <c r="AC820" s="39"/>
      <c r="AD820" s="39"/>
      <c r="AE820" s="39"/>
      <c r="AR820" s="239" t="s">
        <v>271</v>
      </c>
      <c r="AT820" s="239" t="s">
        <v>266</v>
      </c>
      <c r="AU820" s="239" t="s">
        <v>85</v>
      </c>
      <c r="AY820" s="18" t="s">
        <v>264</v>
      </c>
      <c r="BE820" s="240">
        <f>IF(N820="základní",J820,0)</f>
        <v>0</v>
      </c>
      <c r="BF820" s="240">
        <f>IF(N820="snížená",J820,0)</f>
        <v>0</v>
      </c>
      <c r="BG820" s="240">
        <f>IF(N820="zákl. přenesená",J820,0)</f>
        <v>0</v>
      </c>
      <c r="BH820" s="240">
        <f>IF(N820="sníž. přenesená",J820,0)</f>
        <v>0</v>
      </c>
      <c r="BI820" s="240">
        <f>IF(N820="nulová",J820,0)</f>
        <v>0</v>
      </c>
      <c r="BJ820" s="18" t="s">
        <v>85</v>
      </c>
      <c r="BK820" s="240">
        <f>ROUND(I820*H820,2)</f>
        <v>0</v>
      </c>
      <c r="BL820" s="18" t="s">
        <v>271</v>
      </c>
      <c r="BM820" s="239" t="s">
        <v>2866</v>
      </c>
    </row>
    <row r="821" s="2" customFormat="1">
      <c r="A821" s="39"/>
      <c r="B821" s="40"/>
      <c r="C821" s="41"/>
      <c r="D821" s="243" t="s">
        <v>339</v>
      </c>
      <c r="E821" s="41"/>
      <c r="F821" s="295" t="s">
        <v>1346</v>
      </c>
      <c r="G821" s="41"/>
      <c r="H821" s="41"/>
      <c r="I821" s="296"/>
      <c r="J821" s="41"/>
      <c r="K821" s="41"/>
      <c r="L821" s="45"/>
      <c r="M821" s="297"/>
      <c r="N821" s="298"/>
      <c r="O821" s="92"/>
      <c r="P821" s="92"/>
      <c r="Q821" s="92"/>
      <c r="R821" s="92"/>
      <c r="S821" s="92"/>
      <c r="T821" s="93"/>
      <c r="U821" s="39"/>
      <c r="V821" s="39"/>
      <c r="W821" s="39"/>
      <c r="X821" s="39"/>
      <c r="Y821" s="39"/>
      <c r="Z821" s="39"/>
      <c r="AA821" s="39"/>
      <c r="AB821" s="39"/>
      <c r="AC821" s="39"/>
      <c r="AD821" s="39"/>
      <c r="AE821" s="39"/>
      <c r="AT821" s="18" t="s">
        <v>339</v>
      </c>
      <c r="AU821" s="18" t="s">
        <v>85</v>
      </c>
    </row>
    <row r="822" s="2" customFormat="1" ht="21.75" customHeight="1">
      <c r="A822" s="39"/>
      <c r="B822" s="40"/>
      <c r="C822" s="228" t="s">
        <v>2867</v>
      </c>
      <c r="D822" s="228" t="s">
        <v>266</v>
      </c>
      <c r="E822" s="229" t="s">
        <v>2868</v>
      </c>
      <c r="F822" s="230" t="s">
        <v>1369</v>
      </c>
      <c r="G822" s="231" t="s">
        <v>1051</v>
      </c>
      <c r="H822" s="232">
        <v>1</v>
      </c>
      <c r="I822" s="233"/>
      <c r="J822" s="234">
        <f>ROUND(I822*H822,2)</f>
        <v>0</v>
      </c>
      <c r="K822" s="230" t="s">
        <v>298</v>
      </c>
      <c r="L822" s="45"/>
      <c r="M822" s="235" t="s">
        <v>1</v>
      </c>
      <c r="N822" s="236" t="s">
        <v>42</v>
      </c>
      <c r="O822" s="92"/>
      <c r="P822" s="237">
        <f>O822*H822</f>
        <v>0</v>
      </c>
      <c r="Q822" s="237">
        <v>0</v>
      </c>
      <c r="R822" s="237">
        <f>Q822*H822</f>
        <v>0</v>
      </c>
      <c r="S822" s="237">
        <v>0</v>
      </c>
      <c r="T822" s="238">
        <f>S822*H822</f>
        <v>0</v>
      </c>
      <c r="U822" s="39"/>
      <c r="V822" s="39"/>
      <c r="W822" s="39"/>
      <c r="X822" s="39"/>
      <c r="Y822" s="39"/>
      <c r="Z822" s="39"/>
      <c r="AA822" s="39"/>
      <c r="AB822" s="39"/>
      <c r="AC822" s="39"/>
      <c r="AD822" s="39"/>
      <c r="AE822" s="39"/>
      <c r="AR822" s="239" t="s">
        <v>271</v>
      </c>
      <c r="AT822" s="239" t="s">
        <v>266</v>
      </c>
      <c r="AU822" s="239" t="s">
        <v>85</v>
      </c>
      <c r="AY822" s="18" t="s">
        <v>264</v>
      </c>
      <c r="BE822" s="240">
        <f>IF(N822="základní",J822,0)</f>
        <v>0</v>
      </c>
      <c r="BF822" s="240">
        <f>IF(N822="snížená",J822,0)</f>
        <v>0</v>
      </c>
      <c r="BG822" s="240">
        <f>IF(N822="zákl. přenesená",J822,0)</f>
        <v>0</v>
      </c>
      <c r="BH822" s="240">
        <f>IF(N822="sníž. přenesená",J822,0)</f>
        <v>0</v>
      </c>
      <c r="BI822" s="240">
        <f>IF(N822="nulová",J822,0)</f>
        <v>0</v>
      </c>
      <c r="BJ822" s="18" t="s">
        <v>85</v>
      </c>
      <c r="BK822" s="240">
        <f>ROUND(I822*H822,2)</f>
        <v>0</v>
      </c>
      <c r="BL822" s="18" t="s">
        <v>271</v>
      </c>
      <c r="BM822" s="239" t="s">
        <v>2869</v>
      </c>
    </row>
    <row r="823" s="2" customFormat="1">
      <c r="A823" s="39"/>
      <c r="B823" s="40"/>
      <c r="C823" s="41"/>
      <c r="D823" s="243" t="s">
        <v>339</v>
      </c>
      <c r="E823" s="41"/>
      <c r="F823" s="295" t="s">
        <v>1346</v>
      </c>
      <c r="G823" s="41"/>
      <c r="H823" s="41"/>
      <c r="I823" s="296"/>
      <c r="J823" s="41"/>
      <c r="K823" s="41"/>
      <c r="L823" s="45"/>
      <c r="M823" s="297"/>
      <c r="N823" s="298"/>
      <c r="O823" s="92"/>
      <c r="P823" s="92"/>
      <c r="Q823" s="92"/>
      <c r="R823" s="92"/>
      <c r="S823" s="92"/>
      <c r="T823" s="93"/>
      <c r="U823" s="39"/>
      <c r="V823" s="39"/>
      <c r="W823" s="39"/>
      <c r="X823" s="39"/>
      <c r="Y823" s="39"/>
      <c r="Z823" s="39"/>
      <c r="AA823" s="39"/>
      <c r="AB823" s="39"/>
      <c r="AC823" s="39"/>
      <c r="AD823" s="39"/>
      <c r="AE823" s="39"/>
      <c r="AT823" s="18" t="s">
        <v>339</v>
      </c>
      <c r="AU823" s="18" t="s">
        <v>85</v>
      </c>
    </row>
    <row r="824" s="2" customFormat="1" ht="21.75" customHeight="1">
      <c r="A824" s="39"/>
      <c r="B824" s="40"/>
      <c r="C824" s="228" t="s">
        <v>2870</v>
      </c>
      <c r="D824" s="228" t="s">
        <v>266</v>
      </c>
      <c r="E824" s="229" t="s">
        <v>2871</v>
      </c>
      <c r="F824" s="230" t="s">
        <v>1373</v>
      </c>
      <c r="G824" s="231" t="s">
        <v>1051</v>
      </c>
      <c r="H824" s="232">
        <v>1</v>
      </c>
      <c r="I824" s="233"/>
      <c r="J824" s="234">
        <f>ROUND(I824*H824,2)</f>
        <v>0</v>
      </c>
      <c r="K824" s="230" t="s">
        <v>298</v>
      </c>
      <c r="L824" s="45"/>
      <c r="M824" s="235" t="s">
        <v>1</v>
      </c>
      <c r="N824" s="236" t="s">
        <v>42</v>
      </c>
      <c r="O824" s="92"/>
      <c r="P824" s="237">
        <f>O824*H824</f>
        <v>0</v>
      </c>
      <c r="Q824" s="237">
        <v>0</v>
      </c>
      <c r="R824" s="237">
        <f>Q824*H824</f>
        <v>0</v>
      </c>
      <c r="S824" s="237">
        <v>0</v>
      </c>
      <c r="T824" s="238">
        <f>S824*H824</f>
        <v>0</v>
      </c>
      <c r="U824" s="39"/>
      <c r="V824" s="39"/>
      <c r="W824" s="39"/>
      <c r="X824" s="39"/>
      <c r="Y824" s="39"/>
      <c r="Z824" s="39"/>
      <c r="AA824" s="39"/>
      <c r="AB824" s="39"/>
      <c r="AC824" s="39"/>
      <c r="AD824" s="39"/>
      <c r="AE824" s="39"/>
      <c r="AR824" s="239" t="s">
        <v>271</v>
      </c>
      <c r="AT824" s="239" t="s">
        <v>266</v>
      </c>
      <c r="AU824" s="239" t="s">
        <v>85</v>
      </c>
      <c r="AY824" s="18" t="s">
        <v>264</v>
      </c>
      <c r="BE824" s="240">
        <f>IF(N824="základní",J824,0)</f>
        <v>0</v>
      </c>
      <c r="BF824" s="240">
        <f>IF(N824="snížená",J824,0)</f>
        <v>0</v>
      </c>
      <c r="BG824" s="240">
        <f>IF(N824="zákl. přenesená",J824,0)</f>
        <v>0</v>
      </c>
      <c r="BH824" s="240">
        <f>IF(N824="sníž. přenesená",J824,0)</f>
        <v>0</v>
      </c>
      <c r="BI824" s="240">
        <f>IF(N824="nulová",J824,0)</f>
        <v>0</v>
      </c>
      <c r="BJ824" s="18" t="s">
        <v>85</v>
      </c>
      <c r="BK824" s="240">
        <f>ROUND(I824*H824,2)</f>
        <v>0</v>
      </c>
      <c r="BL824" s="18" t="s">
        <v>271</v>
      </c>
      <c r="BM824" s="239" t="s">
        <v>2872</v>
      </c>
    </row>
    <row r="825" s="2" customFormat="1">
      <c r="A825" s="39"/>
      <c r="B825" s="40"/>
      <c r="C825" s="41"/>
      <c r="D825" s="243" t="s">
        <v>339</v>
      </c>
      <c r="E825" s="41"/>
      <c r="F825" s="295" t="s">
        <v>1346</v>
      </c>
      <c r="G825" s="41"/>
      <c r="H825" s="41"/>
      <c r="I825" s="296"/>
      <c r="J825" s="41"/>
      <c r="K825" s="41"/>
      <c r="L825" s="45"/>
      <c r="M825" s="297"/>
      <c r="N825" s="298"/>
      <c r="O825" s="92"/>
      <c r="P825" s="92"/>
      <c r="Q825" s="92"/>
      <c r="R825" s="92"/>
      <c r="S825" s="92"/>
      <c r="T825" s="93"/>
      <c r="U825" s="39"/>
      <c r="V825" s="39"/>
      <c r="W825" s="39"/>
      <c r="X825" s="39"/>
      <c r="Y825" s="39"/>
      <c r="Z825" s="39"/>
      <c r="AA825" s="39"/>
      <c r="AB825" s="39"/>
      <c r="AC825" s="39"/>
      <c r="AD825" s="39"/>
      <c r="AE825" s="39"/>
      <c r="AT825" s="18" t="s">
        <v>339</v>
      </c>
      <c r="AU825" s="18" t="s">
        <v>85</v>
      </c>
    </row>
    <row r="826" s="12" customFormat="1" ht="25.92" customHeight="1">
      <c r="A826" s="12"/>
      <c r="B826" s="212"/>
      <c r="C826" s="213"/>
      <c r="D826" s="214" t="s">
        <v>75</v>
      </c>
      <c r="E826" s="215" t="s">
        <v>1380</v>
      </c>
      <c r="F826" s="215" t="s">
        <v>1381</v>
      </c>
      <c r="G826" s="213"/>
      <c r="H826" s="213"/>
      <c r="I826" s="216"/>
      <c r="J826" s="217">
        <f>BK826</f>
        <v>0</v>
      </c>
      <c r="K826" s="213"/>
      <c r="L826" s="218"/>
      <c r="M826" s="219"/>
      <c r="N826" s="220"/>
      <c r="O826" s="220"/>
      <c r="P826" s="221">
        <f>SUM(P827:P836)</f>
        <v>0</v>
      </c>
      <c r="Q826" s="220"/>
      <c r="R826" s="221">
        <f>SUM(R827:R836)</f>
        <v>0</v>
      </c>
      <c r="S826" s="220"/>
      <c r="T826" s="222">
        <f>SUM(T827:T836)</f>
        <v>0</v>
      </c>
      <c r="U826" s="12"/>
      <c r="V826" s="12"/>
      <c r="W826" s="12"/>
      <c r="X826" s="12"/>
      <c r="Y826" s="12"/>
      <c r="Z826" s="12"/>
      <c r="AA826" s="12"/>
      <c r="AB826" s="12"/>
      <c r="AC826" s="12"/>
      <c r="AD826" s="12"/>
      <c r="AE826" s="12"/>
      <c r="AR826" s="223" t="s">
        <v>271</v>
      </c>
      <c r="AT826" s="224" t="s">
        <v>75</v>
      </c>
      <c r="AU826" s="224" t="s">
        <v>76</v>
      </c>
      <c r="AY826" s="223" t="s">
        <v>264</v>
      </c>
      <c r="BK826" s="225">
        <f>SUM(BK827:BK836)</f>
        <v>0</v>
      </c>
    </row>
    <row r="827" s="2" customFormat="1" ht="24.15" customHeight="1">
      <c r="A827" s="39"/>
      <c r="B827" s="40"/>
      <c r="C827" s="228" t="s">
        <v>2873</v>
      </c>
      <c r="D827" s="228" t="s">
        <v>266</v>
      </c>
      <c r="E827" s="229" t="s">
        <v>1383</v>
      </c>
      <c r="F827" s="230" t="s">
        <v>1384</v>
      </c>
      <c r="G827" s="231" t="s">
        <v>318</v>
      </c>
      <c r="H827" s="232">
        <v>337.88999999999999</v>
      </c>
      <c r="I827" s="233"/>
      <c r="J827" s="234">
        <f>ROUND(I827*H827,2)</f>
        <v>0</v>
      </c>
      <c r="K827" s="230" t="s">
        <v>298</v>
      </c>
      <c r="L827" s="45"/>
      <c r="M827" s="235" t="s">
        <v>1</v>
      </c>
      <c r="N827" s="236" t="s">
        <v>42</v>
      </c>
      <c r="O827" s="92"/>
      <c r="P827" s="237">
        <f>O827*H827</f>
        <v>0</v>
      </c>
      <c r="Q827" s="237">
        <v>0</v>
      </c>
      <c r="R827" s="237">
        <f>Q827*H827</f>
        <v>0</v>
      </c>
      <c r="S827" s="237">
        <v>0</v>
      </c>
      <c r="T827" s="238">
        <f>S827*H827</f>
        <v>0</v>
      </c>
      <c r="U827" s="39"/>
      <c r="V827" s="39"/>
      <c r="W827" s="39"/>
      <c r="X827" s="39"/>
      <c r="Y827" s="39"/>
      <c r="Z827" s="39"/>
      <c r="AA827" s="39"/>
      <c r="AB827" s="39"/>
      <c r="AC827" s="39"/>
      <c r="AD827" s="39"/>
      <c r="AE827" s="39"/>
      <c r="AR827" s="239" t="s">
        <v>1385</v>
      </c>
      <c r="AT827" s="239" t="s">
        <v>266</v>
      </c>
      <c r="AU827" s="239" t="s">
        <v>83</v>
      </c>
      <c r="AY827" s="18" t="s">
        <v>264</v>
      </c>
      <c r="BE827" s="240">
        <f>IF(N827="základní",J827,0)</f>
        <v>0</v>
      </c>
      <c r="BF827" s="240">
        <f>IF(N827="snížená",J827,0)</f>
        <v>0</v>
      </c>
      <c r="BG827" s="240">
        <f>IF(N827="zákl. přenesená",J827,0)</f>
        <v>0</v>
      </c>
      <c r="BH827" s="240">
        <f>IF(N827="sníž. přenesená",J827,0)</f>
        <v>0</v>
      </c>
      <c r="BI827" s="240">
        <f>IF(N827="nulová",J827,0)</f>
        <v>0</v>
      </c>
      <c r="BJ827" s="18" t="s">
        <v>85</v>
      </c>
      <c r="BK827" s="240">
        <f>ROUND(I827*H827,2)</f>
        <v>0</v>
      </c>
      <c r="BL827" s="18" t="s">
        <v>1385</v>
      </c>
      <c r="BM827" s="239" t="s">
        <v>1386</v>
      </c>
    </row>
    <row r="828" s="2" customFormat="1">
      <c r="A828" s="39"/>
      <c r="B828" s="40"/>
      <c r="C828" s="41"/>
      <c r="D828" s="243" t="s">
        <v>339</v>
      </c>
      <c r="E828" s="41"/>
      <c r="F828" s="295" t="s">
        <v>1387</v>
      </c>
      <c r="G828" s="41"/>
      <c r="H828" s="41"/>
      <c r="I828" s="296"/>
      <c r="J828" s="41"/>
      <c r="K828" s="41"/>
      <c r="L828" s="45"/>
      <c r="M828" s="297"/>
      <c r="N828" s="298"/>
      <c r="O828" s="92"/>
      <c r="P828" s="92"/>
      <c r="Q828" s="92"/>
      <c r="R828" s="92"/>
      <c r="S828" s="92"/>
      <c r="T828" s="93"/>
      <c r="U828" s="39"/>
      <c r="V828" s="39"/>
      <c r="W828" s="39"/>
      <c r="X828" s="39"/>
      <c r="Y828" s="39"/>
      <c r="Z828" s="39"/>
      <c r="AA828" s="39"/>
      <c r="AB828" s="39"/>
      <c r="AC828" s="39"/>
      <c r="AD828" s="39"/>
      <c r="AE828" s="39"/>
      <c r="AT828" s="18" t="s">
        <v>339</v>
      </c>
      <c r="AU828" s="18" t="s">
        <v>83</v>
      </c>
    </row>
    <row r="829" s="13" customFormat="1">
      <c r="A829" s="13"/>
      <c r="B829" s="241"/>
      <c r="C829" s="242"/>
      <c r="D829" s="243" t="s">
        <v>273</v>
      </c>
      <c r="E829" s="244" t="s">
        <v>1</v>
      </c>
      <c r="F829" s="245" t="s">
        <v>2874</v>
      </c>
      <c r="G829" s="242"/>
      <c r="H829" s="246">
        <v>337.88999999999999</v>
      </c>
      <c r="I829" s="247"/>
      <c r="J829" s="242"/>
      <c r="K829" s="242"/>
      <c r="L829" s="248"/>
      <c r="M829" s="249"/>
      <c r="N829" s="250"/>
      <c r="O829" s="250"/>
      <c r="P829" s="250"/>
      <c r="Q829" s="250"/>
      <c r="R829" s="250"/>
      <c r="S829" s="250"/>
      <c r="T829" s="251"/>
      <c r="U829" s="13"/>
      <c r="V829" s="13"/>
      <c r="W829" s="13"/>
      <c r="X829" s="13"/>
      <c r="Y829" s="13"/>
      <c r="Z829" s="13"/>
      <c r="AA829" s="13"/>
      <c r="AB829" s="13"/>
      <c r="AC829" s="13"/>
      <c r="AD829" s="13"/>
      <c r="AE829" s="13"/>
      <c r="AT829" s="252" t="s">
        <v>273</v>
      </c>
      <c r="AU829" s="252" t="s">
        <v>83</v>
      </c>
      <c r="AV829" s="13" t="s">
        <v>85</v>
      </c>
      <c r="AW829" s="13" t="s">
        <v>32</v>
      </c>
      <c r="AX829" s="13" t="s">
        <v>76</v>
      </c>
      <c r="AY829" s="252" t="s">
        <v>264</v>
      </c>
    </row>
    <row r="830" s="14" customFormat="1">
      <c r="A830" s="14"/>
      <c r="B830" s="253"/>
      <c r="C830" s="254"/>
      <c r="D830" s="243" t="s">
        <v>273</v>
      </c>
      <c r="E830" s="255" t="s">
        <v>1</v>
      </c>
      <c r="F830" s="256" t="s">
        <v>275</v>
      </c>
      <c r="G830" s="254"/>
      <c r="H830" s="257">
        <v>337.88999999999999</v>
      </c>
      <c r="I830" s="258"/>
      <c r="J830" s="254"/>
      <c r="K830" s="254"/>
      <c r="L830" s="259"/>
      <c r="M830" s="260"/>
      <c r="N830" s="261"/>
      <c r="O830" s="261"/>
      <c r="P830" s="261"/>
      <c r="Q830" s="261"/>
      <c r="R830" s="261"/>
      <c r="S830" s="261"/>
      <c r="T830" s="262"/>
      <c r="U830" s="14"/>
      <c r="V830" s="14"/>
      <c r="W830" s="14"/>
      <c r="X830" s="14"/>
      <c r="Y830" s="14"/>
      <c r="Z830" s="14"/>
      <c r="AA830" s="14"/>
      <c r="AB830" s="14"/>
      <c r="AC830" s="14"/>
      <c r="AD830" s="14"/>
      <c r="AE830" s="14"/>
      <c r="AT830" s="263" t="s">
        <v>273</v>
      </c>
      <c r="AU830" s="263" t="s">
        <v>83</v>
      </c>
      <c r="AV830" s="14" t="s">
        <v>271</v>
      </c>
      <c r="AW830" s="14" t="s">
        <v>32</v>
      </c>
      <c r="AX830" s="14" t="s">
        <v>83</v>
      </c>
      <c r="AY830" s="263" t="s">
        <v>264</v>
      </c>
    </row>
    <row r="831" s="2" customFormat="1" ht="24.15" customHeight="1">
      <c r="A831" s="39"/>
      <c r="B831" s="40"/>
      <c r="C831" s="228" t="s">
        <v>2875</v>
      </c>
      <c r="D831" s="228" t="s">
        <v>266</v>
      </c>
      <c r="E831" s="229" t="s">
        <v>1390</v>
      </c>
      <c r="F831" s="230" t="s">
        <v>1391</v>
      </c>
      <c r="G831" s="231" t="s">
        <v>318</v>
      </c>
      <c r="H831" s="232">
        <v>384.52199999999999</v>
      </c>
      <c r="I831" s="233"/>
      <c r="J831" s="234">
        <f>ROUND(I831*H831,2)</f>
        <v>0</v>
      </c>
      <c r="K831" s="230" t="s">
        <v>298</v>
      </c>
      <c r="L831" s="45"/>
      <c r="M831" s="235" t="s">
        <v>1</v>
      </c>
      <c r="N831" s="236" t="s">
        <v>42</v>
      </c>
      <c r="O831" s="92"/>
      <c r="P831" s="237">
        <f>O831*H831</f>
        <v>0</v>
      </c>
      <c r="Q831" s="237">
        <v>0</v>
      </c>
      <c r="R831" s="237">
        <f>Q831*H831</f>
        <v>0</v>
      </c>
      <c r="S831" s="237">
        <v>0</v>
      </c>
      <c r="T831" s="238">
        <f>S831*H831</f>
        <v>0</v>
      </c>
      <c r="U831" s="39"/>
      <c r="V831" s="39"/>
      <c r="W831" s="39"/>
      <c r="X831" s="39"/>
      <c r="Y831" s="39"/>
      <c r="Z831" s="39"/>
      <c r="AA831" s="39"/>
      <c r="AB831" s="39"/>
      <c r="AC831" s="39"/>
      <c r="AD831" s="39"/>
      <c r="AE831" s="39"/>
      <c r="AR831" s="239" t="s">
        <v>1385</v>
      </c>
      <c r="AT831" s="239" t="s">
        <v>266</v>
      </c>
      <c r="AU831" s="239" t="s">
        <v>83</v>
      </c>
      <c r="AY831" s="18" t="s">
        <v>264</v>
      </c>
      <c r="BE831" s="240">
        <f>IF(N831="základní",J831,0)</f>
        <v>0</v>
      </c>
      <c r="BF831" s="240">
        <f>IF(N831="snížená",J831,0)</f>
        <v>0</v>
      </c>
      <c r="BG831" s="240">
        <f>IF(N831="zákl. přenesená",J831,0)</f>
        <v>0</v>
      </c>
      <c r="BH831" s="240">
        <f>IF(N831="sníž. přenesená",J831,0)</f>
        <v>0</v>
      </c>
      <c r="BI831" s="240">
        <f>IF(N831="nulová",J831,0)</f>
        <v>0</v>
      </c>
      <c r="BJ831" s="18" t="s">
        <v>85</v>
      </c>
      <c r="BK831" s="240">
        <f>ROUND(I831*H831,2)</f>
        <v>0</v>
      </c>
      <c r="BL831" s="18" t="s">
        <v>1385</v>
      </c>
      <c r="BM831" s="239" t="s">
        <v>1392</v>
      </c>
    </row>
    <row r="832" s="2" customFormat="1">
      <c r="A832" s="39"/>
      <c r="B832" s="40"/>
      <c r="C832" s="41"/>
      <c r="D832" s="243" t="s">
        <v>339</v>
      </c>
      <c r="E832" s="41"/>
      <c r="F832" s="295" t="s">
        <v>1393</v>
      </c>
      <c r="G832" s="41"/>
      <c r="H832" s="41"/>
      <c r="I832" s="296"/>
      <c r="J832" s="41"/>
      <c r="K832" s="41"/>
      <c r="L832" s="45"/>
      <c r="M832" s="297"/>
      <c r="N832" s="298"/>
      <c r="O832" s="92"/>
      <c r="P832" s="92"/>
      <c r="Q832" s="92"/>
      <c r="R832" s="92"/>
      <c r="S832" s="92"/>
      <c r="T832" s="93"/>
      <c r="U832" s="39"/>
      <c r="V832" s="39"/>
      <c r="W832" s="39"/>
      <c r="X832" s="39"/>
      <c r="Y832" s="39"/>
      <c r="Z832" s="39"/>
      <c r="AA832" s="39"/>
      <c r="AB832" s="39"/>
      <c r="AC832" s="39"/>
      <c r="AD832" s="39"/>
      <c r="AE832" s="39"/>
      <c r="AT832" s="18" t="s">
        <v>339</v>
      </c>
      <c r="AU832" s="18" t="s">
        <v>83</v>
      </c>
    </row>
    <row r="833" s="13" customFormat="1">
      <c r="A833" s="13"/>
      <c r="B833" s="241"/>
      <c r="C833" s="242"/>
      <c r="D833" s="243" t="s">
        <v>273</v>
      </c>
      <c r="E833" s="244" t="s">
        <v>1</v>
      </c>
      <c r="F833" s="245" t="s">
        <v>2876</v>
      </c>
      <c r="G833" s="242"/>
      <c r="H833" s="246">
        <v>384.52199999999999</v>
      </c>
      <c r="I833" s="247"/>
      <c r="J833" s="242"/>
      <c r="K833" s="242"/>
      <c r="L833" s="248"/>
      <c r="M833" s="249"/>
      <c r="N833" s="250"/>
      <c r="O833" s="250"/>
      <c r="P833" s="250"/>
      <c r="Q833" s="250"/>
      <c r="R833" s="250"/>
      <c r="S833" s="250"/>
      <c r="T833" s="251"/>
      <c r="U833" s="13"/>
      <c r="V833" s="13"/>
      <c r="W833" s="13"/>
      <c r="X833" s="13"/>
      <c r="Y833" s="13"/>
      <c r="Z833" s="13"/>
      <c r="AA833" s="13"/>
      <c r="AB833" s="13"/>
      <c r="AC833" s="13"/>
      <c r="AD833" s="13"/>
      <c r="AE833" s="13"/>
      <c r="AT833" s="252" t="s">
        <v>273</v>
      </c>
      <c r="AU833" s="252" t="s">
        <v>83</v>
      </c>
      <c r="AV833" s="13" t="s">
        <v>85</v>
      </c>
      <c r="AW833" s="13" t="s">
        <v>32</v>
      </c>
      <c r="AX833" s="13" t="s">
        <v>76</v>
      </c>
      <c r="AY833" s="252" t="s">
        <v>264</v>
      </c>
    </row>
    <row r="834" s="14" customFormat="1">
      <c r="A834" s="14"/>
      <c r="B834" s="253"/>
      <c r="C834" s="254"/>
      <c r="D834" s="243" t="s">
        <v>273</v>
      </c>
      <c r="E834" s="255" t="s">
        <v>1</v>
      </c>
      <c r="F834" s="256" t="s">
        <v>275</v>
      </c>
      <c r="G834" s="254"/>
      <c r="H834" s="257">
        <v>384.52199999999999</v>
      </c>
      <c r="I834" s="258"/>
      <c r="J834" s="254"/>
      <c r="K834" s="254"/>
      <c r="L834" s="259"/>
      <c r="M834" s="260"/>
      <c r="N834" s="261"/>
      <c r="O834" s="261"/>
      <c r="P834" s="261"/>
      <c r="Q834" s="261"/>
      <c r="R834" s="261"/>
      <c r="S834" s="261"/>
      <c r="T834" s="262"/>
      <c r="U834" s="14"/>
      <c r="V834" s="14"/>
      <c r="W834" s="14"/>
      <c r="X834" s="14"/>
      <c r="Y834" s="14"/>
      <c r="Z834" s="14"/>
      <c r="AA834" s="14"/>
      <c r="AB834" s="14"/>
      <c r="AC834" s="14"/>
      <c r="AD834" s="14"/>
      <c r="AE834" s="14"/>
      <c r="AT834" s="263" t="s">
        <v>273</v>
      </c>
      <c r="AU834" s="263" t="s">
        <v>83</v>
      </c>
      <c r="AV834" s="14" t="s">
        <v>271</v>
      </c>
      <c r="AW834" s="14" t="s">
        <v>32</v>
      </c>
      <c r="AX834" s="14" t="s">
        <v>83</v>
      </c>
      <c r="AY834" s="263" t="s">
        <v>264</v>
      </c>
    </row>
    <row r="835" s="2" customFormat="1" ht="16.5" customHeight="1">
      <c r="A835" s="39"/>
      <c r="B835" s="40"/>
      <c r="C835" s="228" t="s">
        <v>2877</v>
      </c>
      <c r="D835" s="228" t="s">
        <v>266</v>
      </c>
      <c r="E835" s="229" t="s">
        <v>1396</v>
      </c>
      <c r="F835" s="230" t="s">
        <v>1397</v>
      </c>
      <c r="G835" s="231" t="s">
        <v>453</v>
      </c>
      <c r="H835" s="232">
        <v>109</v>
      </c>
      <c r="I835" s="233"/>
      <c r="J835" s="234">
        <f>ROUND(I835*H835,2)</f>
        <v>0</v>
      </c>
      <c r="K835" s="230" t="s">
        <v>298</v>
      </c>
      <c r="L835" s="45"/>
      <c r="M835" s="235" t="s">
        <v>1</v>
      </c>
      <c r="N835" s="236" t="s">
        <v>42</v>
      </c>
      <c r="O835" s="92"/>
      <c r="P835" s="237">
        <f>O835*H835</f>
        <v>0</v>
      </c>
      <c r="Q835" s="237">
        <v>0</v>
      </c>
      <c r="R835" s="237">
        <f>Q835*H835</f>
        <v>0</v>
      </c>
      <c r="S835" s="237">
        <v>0</v>
      </c>
      <c r="T835" s="238">
        <f>S835*H835</f>
        <v>0</v>
      </c>
      <c r="U835" s="39"/>
      <c r="V835" s="39"/>
      <c r="W835" s="39"/>
      <c r="X835" s="39"/>
      <c r="Y835" s="39"/>
      <c r="Z835" s="39"/>
      <c r="AA835" s="39"/>
      <c r="AB835" s="39"/>
      <c r="AC835" s="39"/>
      <c r="AD835" s="39"/>
      <c r="AE835" s="39"/>
      <c r="AR835" s="239" t="s">
        <v>1385</v>
      </c>
      <c r="AT835" s="239" t="s">
        <v>266</v>
      </c>
      <c r="AU835" s="239" t="s">
        <v>83</v>
      </c>
      <c r="AY835" s="18" t="s">
        <v>264</v>
      </c>
      <c r="BE835" s="240">
        <f>IF(N835="základní",J835,0)</f>
        <v>0</v>
      </c>
      <c r="BF835" s="240">
        <f>IF(N835="snížená",J835,0)</f>
        <v>0</v>
      </c>
      <c r="BG835" s="240">
        <f>IF(N835="zákl. přenesená",J835,0)</f>
        <v>0</v>
      </c>
      <c r="BH835" s="240">
        <f>IF(N835="sníž. přenesená",J835,0)</f>
        <v>0</v>
      </c>
      <c r="BI835" s="240">
        <f>IF(N835="nulová",J835,0)</f>
        <v>0</v>
      </c>
      <c r="BJ835" s="18" t="s">
        <v>85</v>
      </c>
      <c r="BK835" s="240">
        <f>ROUND(I835*H835,2)</f>
        <v>0</v>
      </c>
      <c r="BL835" s="18" t="s">
        <v>1385</v>
      </c>
      <c r="BM835" s="239" t="s">
        <v>1398</v>
      </c>
    </row>
    <row r="836" s="2" customFormat="1">
      <c r="A836" s="39"/>
      <c r="B836" s="40"/>
      <c r="C836" s="41"/>
      <c r="D836" s="243" t="s">
        <v>339</v>
      </c>
      <c r="E836" s="41"/>
      <c r="F836" s="295" t="s">
        <v>1399</v>
      </c>
      <c r="G836" s="41"/>
      <c r="H836" s="41"/>
      <c r="I836" s="296"/>
      <c r="J836" s="41"/>
      <c r="K836" s="41"/>
      <c r="L836" s="45"/>
      <c r="M836" s="297"/>
      <c r="N836" s="298"/>
      <c r="O836" s="92"/>
      <c r="P836" s="92"/>
      <c r="Q836" s="92"/>
      <c r="R836" s="92"/>
      <c r="S836" s="92"/>
      <c r="T836" s="93"/>
      <c r="U836" s="39"/>
      <c r="V836" s="39"/>
      <c r="W836" s="39"/>
      <c r="X836" s="39"/>
      <c r="Y836" s="39"/>
      <c r="Z836" s="39"/>
      <c r="AA836" s="39"/>
      <c r="AB836" s="39"/>
      <c r="AC836" s="39"/>
      <c r="AD836" s="39"/>
      <c r="AE836" s="39"/>
      <c r="AT836" s="18" t="s">
        <v>339</v>
      </c>
      <c r="AU836" s="18" t="s">
        <v>83</v>
      </c>
    </row>
    <row r="837" s="12" customFormat="1" ht="25.92" customHeight="1">
      <c r="A837" s="12"/>
      <c r="B837" s="212"/>
      <c r="C837" s="213"/>
      <c r="D837" s="214" t="s">
        <v>75</v>
      </c>
      <c r="E837" s="215" t="s">
        <v>1400</v>
      </c>
      <c r="F837" s="215" t="s">
        <v>1400</v>
      </c>
      <c r="G837" s="213"/>
      <c r="H837" s="213"/>
      <c r="I837" s="216"/>
      <c r="J837" s="217">
        <f>BK837</f>
        <v>0</v>
      </c>
      <c r="K837" s="213"/>
      <c r="L837" s="218"/>
      <c r="M837" s="219"/>
      <c r="N837" s="220"/>
      <c r="O837" s="220"/>
      <c r="P837" s="221">
        <f>P838</f>
        <v>0</v>
      </c>
      <c r="Q837" s="220"/>
      <c r="R837" s="221">
        <f>R838</f>
        <v>0</v>
      </c>
      <c r="S837" s="220"/>
      <c r="T837" s="222">
        <f>T838</f>
        <v>0</v>
      </c>
      <c r="U837" s="12"/>
      <c r="V837" s="12"/>
      <c r="W837" s="12"/>
      <c r="X837" s="12"/>
      <c r="Y837" s="12"/>
      <c r="Z837" s="12"/>
      <c r="AA837" s="12"/>
      <c r="AB837" s="12"/>
      <c r="AC837" s="12"/>
      <c r="AD837" s="12"/>
      <c r="AE837" s="12"/>
      <c r="AR837" s="223" t="s">
        <v>271</v>
      </c>
      <c r="AT837" s="224" t="s">
        <v>75</v>
      </c>
      <c r="AU837" s="224" t="s">
        <v>76</v>
      </c>
      <c r="AY837" s="223" t="s">
        <v>264</v>
      </c>
      <c r="BK837" s="225">
        <f>BK838</f>
        <v>0</v>
      </c>
    </row>
    <row r="838" s="12" customFormat="1" ht="22.8" customHeight="1">
      <c r="A838" s="12"/>
      <c r="B838" s="212"/>
      <c r="C838" s="213"/>
      <c r="D838" s="214" t="s">
        <v>75</v>
      </c>
      <c r="E838" s="226" t="s">
        <v>1401</v>
      </c>
      <c r="F838" s="226" t="s">
        <v>1402</v>
      </c>
      <c r="G838" s="213"/>
      <c r="H838" s="213"/>
      <c r="I838" s="216"/>
      <c r="J838" s="227">
        <f>BK838</f>
        <v>0</v>
      </c>
      <c r="K838" s="213"/>
      <c r="L838" s="218"/>
      <c r="M838" s="219"/>
      <c r="N838" s="220"/>
      <c r="O838" s="220"/>
      <c r="P838" s="221">
        <f>SUM(P839:P843)</f>
        <v>0</v>
      </c>
      <c r="Q838" s="220"/>
      <c r="R838" s="221">
        <f>SUM(R839:R843)</f>
        <v>0</v>
      </c>
      <c r="S838" s="220"/>
      <c r="T838" s="222">
        <f>SUM(T839:T843)</f>
        <v>0</v>
      </c>
      <c r="U838" s="12"/>
      <c r="V838" s="12"/>
      <c r="W838" s="12"/>
      <c r="X838" s="12"/>
      <c r="Y838" s="12"/>
      <c r="Z838" s="12"/>
      <c r="AA838" s="12"/>
      <c r="AB838" s="12"/>
      <c r="AC838" s="12"/>
      <c r="AD838" s="12"/>
      <c r="AE838" s="12"/>
      <c r="AR838" s="223" t="s">
        <v>271</v>
      </c>
      <c r="AT838" s="224" t="s">
        <v>75</v>
      </c>
      <c r="AU838" s="224" t="s">
        <v>83</v>
      </c>
      <c r="AY838" s="223" t="s">
        <v>264</v>
      </c>
      <c r="BK838" s="225">
        <f>SUM(BK839:BK843)</f>
        <v>0</v>
      </c>
    </row>
    <row r="839" s="2" customFormat="1" ht="16.5" customHeight="1">
      <c r="A839" s="39"/>
      <c r="B839" s="40"/>
      <c r="C839" s="228" t="s">
        <v>2878</v>
      </c>
      <c r="D839" s="228" t="s">
        <v>266</v>
      </c>
      <c r="E839" s="229" t="s">
        <v>1404</v>
      </c>
      <c r="F839" s="230" t="s">
        <v>1405</v>
      </c>
      <c r="G839" s="231" t="s">
        <v>278</v>
      </c>
      <c r="H839" s="232">
        <v>519.17200000000003</v>
      </c>
      <c r="I839" s="233"/>
      <c r="J839" s="234">
        <f>ROUND(I839*H839,2)</f>
        <v>0</v>
      </c>
      <c r="K839" s="230" t="s">
        <v>298</v>
      </c>
      <c r="L839" s="45"/>
      <c r="M839" s="235" t="s">
        <v>1</v>
      </c>
      <c r="N839" s="236" t="s">
        <v>42</v>
      </c>
      <c r="O839" s="92"/>
      <c r="P839" s="237">
        <f>O839*H839</f>
        <v>0</v>
      </c>
      <c r="Q839" s="237">
        <v>0</v>
      </c>
      <c r="R839" s="237">
        <f>Q839*H839</f>
        <v>0</v>
      </c>
      <c r="S839" s="237">
        <v>0</v>
      </c>
      <c r="T839" s="238">
        <f>S839*H839</f>
        <v>0</v>
      </c>
      <c r="U839" s="39"/>
      <c r="V839" s="39"/>
      <c r="W839" s="39"/>
      <c r="X839" s="39"/>
      <c r="Y839" s="39"/>
      <c r="Z839" s="39"/>
      <c r="AA839" s="39"/>
      <c r="AB839" s="39"/>
      <c r="AC839" s="39"/>
      <c r="AD839" s="39"/>
      <c r="AE839" s="39"/>
      <c r="AR839" s="239" t="s">
        <v>1385</v>
      </c>
      <c r="AT839" s="239" t="s">
        <v>266</v>
      </c>
      <c r="AU839" s="239" t="s">
        <v>85</v>
      </c>
      <c r="AY839" s="18" t="s">
        <v>264</v>
      </c>
      <c r="BE839" s="240">
        <f>IF(N839="základní",J839,0)</f>
        <v>0</v>
      </c>
      <c r="BF839" s="240">
        <f>IF(N839="snížená",J839,0)</f>
        <v>0</v>
      </c>
      <c r="BG839" s="240">
        <f>IF(N839="zákl. přenesená",J839,0)</f>
        <v>0</v>
      </c>
      <c r="BH839" s="240">
        <f>IF(N839="sníž. přenesená",J839,0)</f>
        <v>0</v>
      </c>
      <c r="BI839" s="240">
        <f>IF(N839="nulová",J839,0)</f>
        <v>0</v>
      </c>
      <c r="BJ839" s="18" t="s">
        <v>85</v>
      </c>
      <c r="BK839" s="240">
        <f>ROUND(I839*H839,2)</f>
        <v>0</v>
      </c>
      <c r="BL839" s="18" t="s">
        <v>1385</v>
      </c>
      <c r="BM839" s="239" t="s">
        <v>2879</v>
      </c>
    </row>
    <row r="840" s="2" customFormat="1">
      <c r="A840" s="39"/>
      <c r="B840" s="40"/>
      <c r="C840" s="41"/>
      <c r="D840" s="243" t="s">
        <v>339</v>
      </c>
      <c r="E840" s="41"/>
      <c r="F840" s="295" t="s">
        <v>1407</v>
      </c>
      <c r="G840" s="41"/>
      <c r="H840" s="41"/>
      <c r="I840" s="296"/>
      <c r="J840" s="41"/>
      <c r="K840" s="41"/>
      <c r="L840" s="45"/>
      <c r="M840" s="297"/>
      <c r="N840" s="298"/>
      <c r="O840" s="92"/>
      <c r="P840" s="92"/>
      <c r="Q840" s="92"/>
      <c r="R840" s="92"/>
      <c r="S840" s="92"/>
      <c r="T840" s="93"/>
      <c r="U840" s="39"/>
      <c r="V840" s="39"/>
      <c r="W840" s="39"/>
      <c r="X840" s="39"/>
      <c r="Y840" s="39"/>
      <c r="Z840" s="39"/>
      <c r="AA840" s="39"/>
      <c r="AB840" s="39"/>
      <c r="AC840" s="39"/>
      <c r="AD840" s="39"/>
      <c r="AE840" s="39"/>
      <c r="AT840" s="18" t="s">
        <v>339</v>
      </c>
      <c r="AU840" s="18" t="s">
        <v>85</v>
      </c>
    </row>
    <row r="841" s="13" customFormat="1">
      <c r="A841" s="13"/>
      <c r="B841" s="241"/>
      <c r="C841" s="242"/>
      <c r="D841" s="243" t="s">
        <v>273</v>
      </c>
      <c r="E841" s="244" t="s">
        <v>1</v>
      </c>
      <c r="F841" s="245" t="s">
        <v>2441</v>
      </c>
      <c r="G841" s="242"/>
      <c r="H841" s="246">
        <v>293.76400000000001</v>
      </c>
      <c r="I841" s="247"/>
      <c r="J841" s="242"/>
      <c r="K841" s="242"/>
      <c r="L841" s="248"/>
      <c r="M841" s="249"/>
      <c r="N841" s="250"/>
      <c r="O841" s="250"/>
      <c r="P841" s="250"/>
      <c r="Q841" s="250"/>
      <c r="R841" s="250"/>
      <c r="S841" s="250"/>
      <c r="T841" s="251"/>
      <c r="U841" s="13"/>
      <c r="V841" s="13"/>
      <c r="W841" s="13"/>
      <c r="X841" s="13"/>
      <c r="Y841" s="13"/>
      <c r="Z841" s="13"/>
      <c r="AA841" s="13"/>
      <c r="AB841" s="13"/>
      <c r="AC841" s="13"/>
      <c r="AD841" s="13"/>
      <c r="AE841" s="13"/>
      <c r="AT841" s="252" t="s">
        <v>273</v>
      </c>
      <c r="AU841" s="252" t="s">
        <v>85</v>
      </c>
      <c r="AV841" s="13" t="s">
        <v>85</v>
      </c>
      <c r="AW841" s="13" t="s">
        <v>32</v>
      </c>
      <c r="AX841" s="13" t="s">
        <v>76</v>
      </c>
      <c r="AY841" s="252" t="s">
        <v>264</v>
      </c>
    </row>
    <row r="842" s="13" customFormat="1">
      <c r="A842" s="13"/>
      <c r="B842" s="241"/>
      <c r="C842" s="242"/>
      <c r="D842" s="243" t="s">
        <v>273</v>
      </c>
      <c r="E842" s="244" t="s">
        <v>1</v>
      </c>
      <c r="F842" s="245" t="s">
        <v>2442</v>
      </c>
      <c r="G842" s="242"/>
      <c r="H842" s="246">
        <v>225.40799999999999</v>
      </c>
      <c r="I842" s="247"/>
      <c r="J842" s="242"/>
      <c r="K842" s="242"/>
      <c r="L842" s="248"/>
      <c r="M842" s="249"/>
      <c r="N842" s="250"/>
      <c r="O842" s="250"/>
      <c r="P842" s="250"/>
      <c r="Q842" s="250"/>
      <c r="R842" s="250"/>
      <c r="S842" s="250"/>
      <c r="T842" s="251"/>
      <c r="U842" s="13"/>
      <c r="V842" s="13"/>
      <c r="W842" s="13"/>
      <c r="X842" s="13"/>
      <c r="Y842" s="13"/>
      <c r="Z842" s="13"/>
      <c r="AA842" s="13"/>
      <c r="AB842" s="13"/>
      <c r="AC842" s="13"/>
      <c r="AD842" s="13"/>
      <c r="AE842" s="13"/>
      <c r="AT842" s="252" t="s">
        <v>273</v>
      </c>
      <c r="AU842" s="252" t="s">
        <v>85</v>
      </c>
      <c r="AV842" s="13" t="s">
        <v>85</v>
      </c>
      <c r="AW842" s="13" t="s">
        <v>32</v>
      </c>
      <c r="AX842" s="13" t="s">
        <v>76</v>
      </c>
      <c r="AY842" s="252" t="s">
        <v>264</v>
      </c>
    </row>
    <row r="843" s="14" customFormat="1">
      <c r="A843" s="14"/>
      <c r="B843" s="253"/>
      <c r="C843" s="254"/>
      <c r="D843" s="243" t="s">
        <v>273</v>
      </c>
      <c r="E843" s="255" t="s">
        <v>1</v>
      </c>
      <c r="F843" s="256" t="s">
        <v>275</v>
      </c>
      <c r="G843" s="254"/>
      <c r="H843" s="257">
        <v>519.17200000000003</v>
      </c>
      <c r="I843" s="258"/>
      <c r="J843" s="254"/>
      <c r="K843" s="254"/>
      <c r="L843" s="259"/>
      <c r="M843" s="300"/>
      <c r="N843" s="301"/>
      <c r="O843" s="301"/>
      <c r="P843" s="301"/>
      <c r="Q843" s="301"/>
      <c r="R843" s="301"/>
      <c r="S843" s="301"/>
      <c r="T843" s="302"/>
      <c r="U843" s="14"/>
      <c r="V843" s="14"/>
      <c r="W843" s="14"/>
      <c r="X843" s="14"/>
      <c r="Y843" s="14"/>
      <c r="Z843" s="14"/>
      <c r="AA843" s="14"/>
      <c r="AB843" s="14"/>
      <c r="AC843" s="14"/>
      <c r="AD843" s="14"/>
      <c r="AE843" s="14"/>
      <c r="AT843" s="263" t="s">
        <v>273</v>
      </c>
      <c r="AU843" s="263" t="s">
        <v>85</v>
      </c>
      <c r="AV843" s="14" t="s">
        <v>271</v>
      </c>
      <c r="AW843" s="14" t="s">
        <v>32</v>
      </c>
      <c r="AX843" s="14" t="s">
        <v>83</v>
      </c>
      <c r="AY843" s="263" t="s">
        <v>264</v>
      </c>
    </row>
    <row r="844" s="2" customFormat="1" ht="6.96" customHeight="1">
      <c r="A844" s="39"/>
      <c r="B844" s="67"/>
      <c r="C844" s="68"/>
      <c r="D844" s="68"/>
      <c r="E844" s="68"/>
      <c r="F844" s="68"/>
      <c r="G844" s="68"/>
      <c r="H844" s="68"/>
      <c r="I844" s="68"/>
      <c r="J844" s="68"/>
      <c r="K844" s="68"/>
      <c r="L844" s="45"/>
      <c r="M844" s="39"/>
      <c r="O844" s="39"/>
      <c r="P844" s="39"/>
      <c r="Q844" s="39"/>
      <c r="R844" s="39"/>
      <c r="S844" s="39"/>
      <c r="T844" s="39"/>
      <c r="U844" s="39"/>
      <c r="V844" s="39"/>
      <c r="W844" s="39"/>
      <c r="X844" s="39"/>
      <c r="Y844" s="39"/>
      <c r="Z844" s="39"/>
      <c r="AA844" s="39"/>
      <c r="AB844" s="39"/>
      <c r="AC844" s="39"/>
      <c r="AD844" s="39"/>
      <c r="AE844" s="39"/>
    </row>
  </sheetData>
  <sheetProtection sheet="1" autoFilter="0" formatColumns="0" formatRows="0" objects="1" scenarios="1" spinCount="100000" saltValue="YUM6xuN5FZU8pcI8iYaGagn/8RiB6fI+mPiiDu2s8M15tGBNQ0FHB5ht3FHMN3+4zy+SVsvRSTsYLnuNfxW+mw==" hashValue="jyQXinLyBxjCbcCoo47oZWzjNJqcSFUXqZgMGBJEvzNLVSaz5QSgUYa2euMLtad/KSalJnH4FcY5/NyX/B/qAw==" algorithmName="SHA-512" password="E785"/>
  <autoFilter ref="C149:K843"/>
  <mergeCells count="12">
    <mergeCell ref="E7:H7"/>
    <mergeCell ref="E9:H9"/>
    <mergeCell ref="E11:H11"/>
    <mergeCell ref="E20:H20"/>
    <mergeCell ref="E29:H29"/>
    <mergeCell ref="E85:H85"/>
    <mergeCell ref="E87:H87"/>
    <mergeCell ref="E89:H89"/>
    <mergeCell ref="E138:H138"/>
    <mergeCell ref="E140:H140"/>
    <mergeCell ref="E142:H14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2439</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1410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1411</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ROUND(J140,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ROUND((SUM(BE140:BE465)),  2)</f>
        <v>0</v>
      </c>
      <c r="G37" s="39"/>
      <c r="H37" s="39"/>
      <c r="I37" s="166">
        <v>0.20999999999999999</v>
      </c>
      <c r="J37" s="165">
        <f>ROUND(((SUM(BE140:BE465))*I37),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ROUND((SUM(BF140:BF465)),  2)</f>
        <v>0</v>
      </c>
      <c r="G38" s="39"/>
      <c r="H38" s="39"/>
      <c r="I38" s="166">
        <v>0.12</v>
      </c>
      <c r="J38" s="165">
        <f>ROUND(((SUM(BF140:BF465))*I38),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ROUND((SUM(BG140:BG465)),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ROUND((SUM(BH140:BH465)),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ROUND((SUM(BI140:BI465)),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2439</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D.1.4.A - ZDRAVOTNĚ TECHNICKÉ 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Ing. Tomáš Janošec</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J140</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220</v>
      </c>
      <c r="E101" s="193"/>
      <c r="F101" s="193"/>
      <c r="G101" s="193"/>
      <c r="H101" s="193"/>
      <c r="I101" s="193"/>
      <c r="J101" s="194">
        <f>J141</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221</v>
      </c>
      <c r="E102" s="198"/>
      <c r="F102" s="198"/>
      <c r="G102" s="198"/>
      <c r="H102" s="198"/>
      <c r="I102" s="198"/>
      <c r="J102" s="199">
        <f>J142</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223</v>
      </c>
      <c r="E103" s="198"/>
      <c r="F103" s="198"/>
      <c r="G103" s="198"/>
      <c r="H103" s="198"/>
      <c r="I103" s="198"/>
      <c r="J103" s="199">
        <f>J165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1412</v>
      </c>
      <c r="E104" s="198"/>
      <c r="F104" s="198"/>
      <c r="G104" s="198"/>
      <c r="H104" s="198"/>
      <c r="I104" s="198"/>
      <c r="J104" s="199">
        <f>J169</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1413</v>
      </c>
      <c r="E105" s="198"/>
      <c r="F105" s="198"/>
      <c r="G105" s="198"/>
      <c r="H105" s="198"/>
      <c r="I105" s="198"/>
      <c r="J105" s="199">
        <f>J173</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1414</v>
      </c>
      <c r="E106" s="198"/>
      <c r="F106" s="198"/>
      <c r="G106" s="198"/>
      <c r="H106" s="198"/>
      <c r="I106" s="198"/>
      <c r="J106" s="199">
        <f>J200</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1415</v>
      </c>
      <c r="E107" s="198"/>
      <c r="F107" s="198"/>
      <c r="G107" s="198"/>
      <c r="H107" s="198"/>
      <c r="I107" s="198"/>
      <c r="J107" s="199">
        <f>J208</f>
        <v>0</v>
      </c>
      <c r="K107" s="134"/>
      <c r="L107" s="200"/>
      <c r="S107" s="10"/>
      <c r="T107" s="10"/>
      <c r="U107" s="10"/>
      <c r="V107" s="10"/>
      <c r="W107" s="10"/>
      <c r="X107" s="10"/>
      <c r="Y107" s="10"/>
      <c r="Z107" s="10"/>
      <c r="AA107" s="10"/>
      <c r="AB107" s="10"/>
      <c r="AC107" s="10"/>
      <c r="AD107" s="10"/>
      <c r="AE107" s="10"/>
    </row>
    <row r="108" s="9" customFormat="1" ht="24.96" customHeight="1">
      <c r="A108" s="9"/>
      <c r="B108" s="190"/>
      <c r="C108" s="191"/>
      <c r="D108" s="192" t="s">
        <v>229</v>
      </c>
      <c r="E108" s="193"/>
      <c r="F108" s="193"/>
      <c r="G108" s="193"/>
      <c r="H108" s="193"/>
      <c r="I108" s="193"/>
      <c r="J108" s="194">
        <f>J215</f>
        <v>0</v>
      </c>
      <c r="K108" s="191"/>
      <c r="L108" s="195"/>
      <c r="S108" s="9"/>
      <c r="T108" s="9"/>
      <c r="U108" s="9"/>
      <c r="V108" s="9"/>
      <c r="W108" s="9"/>
      <c r="X108" s="9"/>
      <c r="Y108" s="9"/>
      <c r="Z108" s="9"/>
      <c r="AA108" s="9"/>
      <c r="AB108" s="9"/>
      <c r="AC108" s="9"/>
      <c r="AD108" s="9"/>
      <c r="AE108" s="9"/>
    </row>
    <row r="109" s="10" customFormat="1" ht="19.92" customHeight="1">
      <c r="A109" s="10"/>
      <c r="B109" s="196"/>
      <c r="C109" s="134"/>
      <c r="D109" s="197" t="s">
        <v>1416</v>
      </c>
      <c r="E109" s="198"/>
      <c r="F109" s="198"/>
      <c r="G109" s="198"/>
      <c r="H109" s="198"/>
      <c r="I109" s="198"/>
      <c r="J109" s="199">
        <f>J216</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1417</v>
      </c>
      <c r="E110" s="198"/>
      <c r="F110" s="198"/>
      <c r="G110" s="198"/>
      <c r="H110" s="198"/>
      <c r="I110" s="198"/>
      <c r="J110" s="199">
        <f>J263</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1418</v>
      </c>
      <c r="E111" s="198"/>
      <c r="F111" s="198"/>
      <c r="G111" s="198"/>
      <c r="H111" s="198"/>
      <c r="I111" s="198"/>
      <c r="J111" s="199">
        <f>J319</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1419</v>
      </c>
      <c r="E112" s="198"/>
      <c r="F112" s="198"/>
      <c r="G112" s="198"/>
      <c r="H112" s="198"/>
      <c r="I112" s="198"/>
      <c r="J112" s="199">
        <f>J323</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1420</v>
      </c>
      <c r="E113" s="198"/>
      <c r="F113" s="198"/>
      <c r="G113" s="198"/>
      <c r="H113" s="198"/>
      <c r="I113" s="198"/>
      <c r="J113" s="199">
        <f>J432</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1421</v>
      </c>
      <c r="E114" s="198"/>
      <c r="F114" s="198"/>
      <c r="G114" s="198"/>
      <c r="H114" s="198"/>
      <c r="I114" s="198"/>
      <c r="J114" s="199">
        <f>J452</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1422</v>
      </c>
      <c r="E115" s="198"/>
      <c r="F115" s="198"/>
      <c r="G115" s="198"/>
      <c r="H115" s="198"/>
      <c r="I115" s="198"/>
      <c r="J115" s="199">
        <f>J455</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234</v>
      </c>
      <c r="E116" s="198"/>
      <c r="F116" s="198"/>
      <c r="G116" s="198"/>
      <c r="H116" s="198"/>
      <c r="I116" s="198"/>
      <c r="J116" s="199">
        <f>J460</f>
        <v>0</v>
      </c>
      <c r="K116" s="134"/>
      <c r="L116" s="200"/>
      <c r="S116" s="10"/>
      <c r="T116" s="10"/>
      <c r="U116" s="10"/>
      <c r="V116" s="10"/>
      <c r="W116" s="10"/>
      <c r="X116" s="10"/>
      <c r="Y116" s="10"/>
      <c r="Z116" s="10"/>
      <c r="AA116" s="10"/>
      <c r="AB116" s="10"/>
      <c r="AC116" s="10"/>
      <c r="AD116" s="10"/>
      <c r="AE116" s="10"/>
    </row>
    <row r="117" s="2" customFormat="1" ht="21.84"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67"/>
      <c r="C118" s="68"/>
      <c r="D118" s="68"/>
      <c r="E118" s="68"/>
      <c r="F118" s="68"/>
      <c r="G118" s="68"/>
      <c r="H118" s="68"/>
      <c r="I118" s="68"/>
      <c r="J118" s="68"/>
      <c r="K118" s="68"/>
      <c r="L118" s="64"/>
      <c r="S118" s="39"/>
      <c r="T118" s="39"/>
      <c r="U118" s="39"/>
      <c r="V118" s="39"/>
      <c r="W118" s="39"/>
      <c r="X118" s="39"/>
      <c r="Y118" s="39"/>
      <c r="Z118" s="39"/>
      <c r="AA118" s="39"/>
      <c r="AB118" s="39"/>
      <c r="AC118" s="39"/>
      <c r="AD118" s="39"/>
      <c r="AE118" s="39"/>
    </row>
    <row r="122" s="2" customFormat="1" ht="6.96" customHeight="1">
      <c r="A122" s="39"/>
      <c r="B122" s="69"/>
      <c r="C122" s="70"/>
      <c r="D122" s="70"/>
      <c r="E122" s="70"/>
      <c r="F122" s="70"/>
      <c r="G122" s="70"/>
      <c r="H122" s="70"/>
      <c r="I122" s="70"/>
      <c r="J122" s="70"/>
      <c r="K122" s="70"/>
      <c r="L122" s="64"/>
      <c r="S122" s="39"/>
      <c r="T122" s="39"/>
      <c r="U122" s="39"/>
      <c r="V122" s="39"/>
      <c r="W122" s="39"/>
      <c r="X122" s="39"/>
      <c r="Y122" s="39"/>
      <c r="Z122" s="39"/>
      <c r="AA122" s="39"/>
      <c r="AB122" s="39"/>
      <c r="AC122" s="39"/>
      <c r="AD122" s="39"/>
      <c r="AE122" s="39"/>
    </row>
    <row r="123" s="2" customFormat="1" ht="24.96" customHeight="1">
      <c r="A123" s="39"/>
      <c r="B123" s="40"/>
      <c r="C123" s="24" t="s">
        <v>249</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185" t="str">
        <f>E7</f>
        <v>Transformace domova Černovice – Lidmaň I. – Polná</v>
      </c>
      <c r="F126" s="33"/>
      <c r="G126" s="33"/>
      <c r="H126" s="33"/>
      <c r="I126" s="41"/>
      <c r="J126" s="41"/>
      <c r="K126" s="41"/>
      <c r="L126" s="64"/>
      <c r="S126" s="39"/>
      <c r="T126" s="39"/>
      <c r="U126" s="39"/>
      <c r="V126" s="39"/>
      <c r="W126" s="39"/>
      <c r="X126" s="39"/>
      <c r="Y126" s="39"/>
      <c r="Z126" s="39"/>
      <c r="AA126" s="39"/>
      <c r="AB126" s="39"/>
      <c r="AC126" s="39"/>
      <c r="AD126" s="39"/>
      <c r="AE126" s="39"/>
    </row>
    <row r="127" s="1" customFormat="1" ht="12" customHeight="1">
      <c r="B127" s="22"/>
      <c r="C127" s="33" t="s">
        <v>210</v>
      </c>
      <c r="D127" s="23"/>
      <c r="E127" s="23"/>
      <c r="F127" s="23"/>
      <c r="G127" s="23"/>
      <c r="H127" s="23"/>
      <c r="I127" s="23"/>
      <c r="J127" s="23"/>
      <c r="K127" s="23"/>
      <c r="L127" s="21"/>
    </row>
    <row r="128" s="1" customFormat="1" ht="16.5" customHeight="1">
      <c r="B128" s="22"/>
      <c r="C128" s="23"/>
      <c r="D128" s="23"/>
      <c r="E128" s="185" t="s">
        <v>2439</v>
      </c>
      <c r="F128" s="23"/>
      <c r="G128" s="23"/>
      <c r="H128" s="23"/>
      <c r="I128" s="23"/>
      <c r="J128" s="23"/>
      <c r="K128" s="23"/>
      <c r="L128" s="21"/>
    </row>
    <row r="129" s="1" customFormat="1" ht="12" customHeight="1">
      <c r="B129" s="22"/>
      <c r="C129" s="33" t="s">
        <v>212</v>
      </c>
      <c r="D129" s="23"/>
      <c r="E129" s="23"/>
      <c r="F129" s="23"/>
      <c r="G129" s="23"/>
      <c r="H129" s="23"/>
      <c r="I129" s="23"/>
      <c r="J129" s="23"/>
      <c r="K129" s="23"/>
      <c r="L129" s="21"/>
    </row>
    <row r="130" s="2" customFormat="1" ht="16.5" customHeight="1">
      <c r="A130" s="39"/>
      <c r="B130" s="40"/>
      <c r="C130" s="41"/>
      <c r="D130" s="41"/>
      <c r="E130" s="303" t="s">
        <v>1408</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1409</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E13</f>
        <v>D.1.4.A - ZDRAVOTNĚ TECHNICKÉ INSTALACE</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20</v>
      </c>
      <c r="D134" s="41"/>
      <c r="E134" s="41"/>
      <c r="F134" s="28" t="str">
        <f>F16</f>
        <v xml:space="preserve"> </v>
      </c>
      <c r="G134" s="41"/>
      <c r="H134" s="41"/>
      <c r="I134" s="33" t="s">
        <v>22</v>
      </c>
      <c r="J134" s="80" t="str">
        <f>IF(J16="","",J16)</f>
        <v>18. 9. 2024</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25.65" customHeight="1">
      <c r="A136" s="39"/>
      <c r="B136" s="40"/>
      <c r="C136" s="33" t="s">
        <v>24</v>
      </c>
      <c r="D136" s="41"/>
      <c r="E136" s="41"/>
      <c r="F136" s="28" t="str">
        <f>E19</f>
        <v>Kraj Vysočina</v>
      </c>
      <c r="G136" s="41"/>
      <c r="H136" s="41"/>
      <c r="I136" s="33" t="s">
        <v>30</v>
      </c>
      <c r="J136" s="37" t="str">
        <f>E25</f>
        <v>ARPIK OSTRAVA s.r.o.</v>
      </c>
      <c r="K136" s="41"/>
      <c r="L136" s="64"/>
      <c r="S136" s="39"/>
      <c r="T136" s="39"/>
      <c r="U136" s="39"/>
      <c r="V136" s="39"/>
      <c r="W136" s="39"/>
      <c r="X136" s="39"/>
      <c r="Y136" s="39"/>
      <c r="Z136" s="39"/>
      <c r="AA136" s="39"/>
      <c r="AB136" s="39"/>
      <c r="AC136" s="39"/>
      <c r="AD136" s="39"/>
      <c r="AE136" s="39"/>
    </row>
    <row r="137" s="2" customFormat="1" ht="15.15" customHeight="1">
      <c r="A137" s="39"/>
      <c r="B137" s="40"/>
      <c r="C137" s="33" t="s">
        <v>28</v>
      </c>
      <c r="D137" s="41"/>
      <c r="E137" s="41"/>
      <c r="F137" s="28" t="str">
        <f>IF(E22="","",E22)</f>
        <v>Vyplň údaj</v>
      </c>
      <c r="G137" s="41"/>
      <c r="H137" s="41"/>
      <c r="I137" s="33" t="s">
        <v>33</v>
      </c>
      <c r="J137" s="37" t="str">
        <f>E28</f>
        <v>Ing. Tomáš Janošec</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1"/>
      <c r="B139" s="202"/>
      <c r="C139" s="203" t="s">
        <v>250</v>
      </c>
      <c r="D139" s="204" t="s">
        <v>61</v>
      </c>
      <c r="E139" s="204" t="s">
        <v>57</v>
      </c>
      <c r="F139" s="204" t="s">
        <v>58</v>
      </c>
      <c r="G139" s="204" t="s">
        <v>251</v>
      </c>
      <c r="H139" s="204" t="s">
        <v>252</v>
      </c>
      <c r="I139" s="204" t="s">
        <v>253</v>
      </c>
      <c r="J139" s="204" t="s">
        <v>217</v>
      </c>
      <c r="K139" s="205" t="s">
        <v>254</v>
      </c>
      <c r="L139" s="206"/>
      <c r="M139" s="101" t="s">
        <v>1</v>
      </c>
      <c r="N139" s="102" t="s">
        <v>40</v>
      </c>
      <c r="O139" s="102" t="s">
        <v>255</v>
      </c>
      <c r="P139" s="102" t="s">
        <v>256</v>
      </c>
      <c r="Q139" s="102" t="s">
        <v>257</v>
      </c>
      <c r="R139" s="102" t="s">
        <v>258</v>
      </c>
      <c r="S139" s="102" t="s">
        <v>259</v>
      </c>
      <c r="T139" s="103" t="s">
        <v>260</v>
      </c>
      <c r="U139" s="201"/>
      <c r="V139" s="201"/>
      <c r="W139" s="201"/>
      <c r="X139" s="201"/>
      <c r="Y139" s="201"/>
      <c r="Z139" s="201"/>
      <c r="AA139" s="201"/>
      <c r="AB139" s="201"/>
      <c r="AC139" s="201"/>
      <c r="AD139" s="201"/>
      <c r="AE139" s="201"/>
    </row>
    <row r="140" s="2" customFormat="1" ht="22.8" customHeight="1">
      <c r="A140" s="39"/>
      <c r="B140" s="40"/>
      <c r="C140" s="108" t="s">
        <v>261</v>
      </c>
      <c r="D140" s="41"/>
      <c r="E140" s="41"/>
      <c r="F140" s="41"/>
      <c r="G140" s="41"/>
      <c r="H140" s="41"/>
      <c r="I140" s="41"/>
      <c r="J140" s="207">
        <f>BK140</f>
        <v>0</v>
      </c>
      <c r="K140" s="41"/>
      <c r="L140" s="45"/>
      <c r="M140" s="104"/>
      <c r="N140" s="208"/>
      <c r="O140" s="105"/>
      <c r="P140" s="209">
        <f>P141+P215</f>
        <v>0</v>
      </c>
      <c r="Q140" s="105"/>
      <c r="R140" s="209">
        <f>R141+R215</f>
        <v>107.71013000000001</v>
      </c>
      <c r="S140" s="105"/>
      <c r="T140" s="210">
        <f>T141+T215</f>
        <v>0</v>
      </c>
      <c r="U140" s="39"/>
      <c r="V140" s="39"/>
      <c r="W140" s="39"/>
      <c r="X140" s="39"/>
      <c r="Y140" s="39"/>
      <c r="Z140" s="39"/>
      <c r="AA140" s="39"/>
      <c r="AB140" s="39"/>
      <c r="AC140" s="39"/>
      <c r="AD140" s="39"/>
      <c r="AE140" s="39"/>
      <c r="AT140" s="18" t="s">
        <v>75</v>
      </c>
      <c r="AU140" s="18" t="s">
        <v>219</v>
      </c>
      <c r="BK140" s="211">
        <f>BK141+BK215</f>
        <v>0</v>
      </c>
    </row>
    <row r="141" s="12" customFormat="1" ht="25.92" customHeight="1">
      <c r="A141" s="12"/>
      <c r="B141" s="212"/>
      <c r="C141" s="213"/>
      <c r="D141" s="214" t="s">
        <v>75</v>
      </c>
      <c r="E141" s="215" t="s">
        <v>262</v>
      </c>
      <c r="F141" s="215" t="s">
        <v>263</v>
      </c>
      <c r="G141" s="213"/>
      <c r="H141" s="213"/>
      <c r="I141" s="216"/>
      <c r="J141" s="217">
        <f>BK141</f>
        <v>0</v>
      </c>
      <c r="K141" s="213"/>
      <c r="L141" s="218"/>
      <c r="M141" s="219"/>
      <c r="N141" s="220"/>
      <c r="O141" s="220"/>
      <c r="P141" s="221">
        <f>P142+P165+P169+P173+P200+P208</f>
        <v>0</v>
      </c>
      <c r="Q141" s="220"/>
      <c r="R141" s="221">
        <f>R142+R165+R169+R173+R200+R208</f>
        <v>106.46119</v>
      </c>
      <c r="S141" s="220"/>
      <c r="T141" s="222">
        <f>T142+T165+T169+T173+T200+T208</f>
        <v>0</v>
      </c>
      <c r="U141" s="12"/>
      <c r="V141" s="12"/>
      <c r="W141" s="12"/>
      <c r="X141" s="12"/>
      <c r="Y141" s="12"/>
      <c r="Z141" s="12"/>
      <c r="AA141" s="12"/>
      <c r="AB141" s="12"/>
      <c r="AC141" s="12"/>
      <c r="AD141" s="12"/>
      <c r="AE141" s="12"/>
      <c r="AR141" s="223" t="s">
        <v>83</v>
      </c>
      <c r="AT141" s="224" t="s">
        <v>75</v>
      </c>
      <c r="AU141" s="224" t="s">
        <v>76</v>
      </c>
      <c r="AY141" s="223" t="s">
        <v>264</v>
      </c>
      <c r="BK141" s="225">
        <f>BK142+BK165+BK169+BK173+BK200+BK208</f>
        <v>0</v>
      </c>
    </row>
    <row r="142" s="12" customFormat="1" ht="22.8" customHeight="1">
      <c r="A142" s="12"/>
      <c r="B142" s="212"/>
      <c r="C142" s="213"/>
      <c r="D142" s="214" t="s">
        <v>75</v>
      </c>
      <c r="E142" s="226" t="s">
        <v>83</v>
      </c>
      <c r="F142" s="226" t="s">
        <v>265</v>
      </c>
      <c r="G142" s="213"/>
      <c r="H142" s="213"/>
      <c r="I142" s="216"/>
      <c r="J142" s="227">
        <f>BK142</f>
        <v>0</v>
      </c>
      <c r="K142" s="213"/>
      <c r="L142" s="218"/>
      <c r="M142" s="219"/>
      <c r="N142" s="220"/>
      <c r="O142" s="220"/>
      <c r="P142" s="221">
        <f>SUM(P143:P164)</f>
        <v>0</v>
      </c>
      <c r="Q142" s="220"/>
      <c r="R142" s="221">
        <f>SUM(R143:R164)</f>
        <v>83.700000000000003</v>
      </c>
      <c r="S142" s="220"/>
      <c r="T142" s="222">
        <f>SUM(T143:T164)</f>
        <v>0</v>
      </c>
      <c r="U142" s="12"/>
      <c r="V142" s="12"/>
      <c r="W142" s="12"/>
      <c r="X142" s="12"/>
      <c r="Y142" s="12"/>
      <c r="Z142" s="12"/>
      <c r="AA142" s="12"/>
      <c r="AB142" s="12"/>
      <c r="AC142" s="12"/>
      <c r="AD142" s="12"/>
      <c r="AE142" s="12"/>
      <c r="AR142" s="223" t="s">
        <v>83</v>
      </c>
      <c r="AT142" s="224" t="s">
        <v>75</v>
      </c>
      <c r="AU142" s="224" t="s">
        <v>83</v>
      </c>
      <c r="AY142" s="223" t="s">
        <v>264</v>
      </c>
      <c r="BK142" s="225">
        <f>SUM(BK143:BK164)</f>
        <v>0</v>
      </c>
    </row>
    <row r="143" s="2" customFormat="1" ht="21.75" customHeight="1">
      <c r="A143" s="39"/>
      <c r="B143" s="40"/>
      <c r="C143" s="228" t="s">
        <v>83</v>
      </c>
      <c r="D143" s="228" t="s">
        <v>266</v>
      </c>
      <c r="E143" s="229" t="s">
        <v>1423</v>
      </c>
      <c r="F143" s="230" t="s">
        <v>1424</v>
      </c>
      <c r="G143" s="231" t="s">
        <v>278</v>
      </c>
      <c r="H143" s="232">
        <v>120.90000000000001</v>
      </c>
      <c r="I143" s="233"/>
      <c r="J143" s="234">
        <f>ROUND(I143*H143,2)</f>
        <v>0</v>
      </c>
      <c r="K143" s="230" t="s">
        <v>1425</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271</v>
      </c>
      <c r="AT143" s="239" t="s">
        <v>266</v>
      </c>
      <c r="AU143" s="239" t="s">
        <v>85</v>
      </c>
      <c r="AY143" s="18" t="s">
        <v>264</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271</v>
      </c>
      <c r="BM143" s="239" t="s">
        <v>1426</v>
      </c>
    </row>
    <row r="144" s="15" customFormat="1">
      <c r="A144" s="15"/>
      <c r="B144" s="264"/>
      <c r="C144" s="265"/>
      <c r="D144" s="243" t="s">
        <v>273</v>
      </c>
      <c r="E144" s="266" t="s">
        <v>1</v>
      </c>
      <c r="F144" s="267" t="s">
        <v>1427</v>
      </c>
      <c r="G144" s="265"/>
      <c r="H144" s="266" t="s">
        <v>1</v>
      </c>
      <c r="I144" s="268"/>
      <c r="J144" s="265"/>
      <c r="K144" s="265"/>
      <c r="L144" s="269"/>
      <c r="M144" s="270"/>
      <c r="N144" s="271"/>
      <c r="O144" s="271"/>
      <c r="P144" s="271"/>
      <c r="Q144" s="271"/>
      <c r="R144" s="271"/>
      <c r="S144" s="271"/>
      <c r="T144" s="272"/>
      <c r="U144" s="15"/>
      <c r="V144" s="15"/>
      <c r="W144" s="15"/>
      <c r="X144" s="15"/>
      <c r="Y144" s="15"/>
      <c r="Z144" s="15"/>
      <c r="AA144" s="15"/>
      <c r="AB144" s="15"/>
      <c r="AC144" s="15"/>
      <c r="AD144" s="15"/>
      <c r="AE144" s="15"/>
      <c r="AT144" s="273" t="s">
        <v>273</v>
      </c>
      <c r="AU144" s="273" t="s">
        <v>85</v>
      </c>
      <c r="AV144" s="15" t="s">
        <v>83</v>
      </c>
      <c r="AW144" s="15" t="s">
        <v>32</v>
      </c>
      <c r="AX144" s="15" t="s">
        <v>76</v>
      </c>
      <c r="AY144" s="273" t="s">
        <v>264</v>
      </c>
    </row>
    <row r="145" s="13" customFormat="1">
      <c r="A145" s="13"/>
      <c r="B145" s="241"/>
      <c r="C145" s="242"/>
      <c r="D145" s="243" t="s">
        <v>273</v>
      </c>
      <c r="E145" s="244" t="s">
        <v>1</v>
      </c>
      <c r="F145" s="245" t="s">
        <v>2880</v>
      </c>
      <c r="G145" s="242"/>
      <c r="H145" s="246">
        <v>120.90000000000001</v>
      </c>
      <c r="I145" s="247"/>
      <c r="J145" s="242"/>
      <c r="K145" s="242"/>
      <c r="L145" s="248"/>
      <c r="M145" s="249"/>
      <c r="N145" s="250"/>
      <c r="O145" s="250"/>
      <c r="P145" s="250"/>
      <c r="Q145" s="250"/>
      <c r="R145" s="250"/>
      <c r="S145" s="250"/>
      <c r="T145" s="251"/>
      <c r="U145" s="13"/>
      <c r="V145" s="13"/>
      <c r="W145" s="13"/>
      <c r="X145" s="13"/>
      <c r="Y145" s="13"/>
      <c r="Z145" s="13"/>
      <c r="AA145" s="13"/>
      <c r="AB145" s="13"/>
      <c r="AC145" s="13"/>
      <c r="AD145" s="13"/>
      <c r="AE145" s="13"/>
      <c r="AT145" s="252" t="s">
        <v>273</v>
      </c>
      <c r="AU145" s="252" t="s">
        <v>85</v>
      </c>
      <c r="AV145" s="13" t="s">
        <v>85</v>
      </c>
      <c r="AW145" s="13" t="s">
        <v>32</v>
      </c>
      <c r="AX145" s="13" t="s">
        <v>83</v>
      </c>
      <c r="AY145" s="252" t="s">
        <v>264</v>
      </c>
    </row>
    <row r="146" s="2" customFormat="1" ht="16.5" customHeight="1">
      <c r="A146" s="39"/>
      <c r="B146" s="40"/>
      <c r="C146" s="228" t="s">
        <v>85</v>
      </c>
      <c r="D146" s="228" t="s">
        <v>266</v>
      </c>
      <c r="E146" s="229" t="s">
        <v>1429</v>
      </c>
      <c r="F146" s="230" t="s">
        <v>1430</v>
      </c>
      <c r="G146" s="231" t="s">
        <v>278</v>
      </c>
      <c r="H146" s="232">
        <v>120.90000000000001</v>
      </c>
      <c r="I146" s="233"/>
      <c r="J146" s="234">
        <f>ROUND(I146*H146,2)</f>
        <v>0</v>
      </c>
      <c r="K146" s="230" t="s">
        <v>1425</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271</v>
      </c>
      <c r="AT146" s="239" t="s">
        <v>266</v>
      </c>
      <c r="AU146" s="239" t="s">
        <v>85</v>
      </c>
      <c r="AY146" s="18" t="s">
        <v>264</v>
      </c>
      <c r="BE146" s="240">
        <f>IF(N146="základní",J146,0)</f>
        <v>0</v>
      </c>
      <c r="BF146" s="240">
        <f>IF(N146="snížená",J146,0)</f>
        <v>0</v>
      </c>
      <c r="BG146" s="240">
        <f>IF(N146="zákl. přenesená",J146,0)</f>
        <v>0</v>
      </c>
      <c r="BH146" s="240">
        <f>IF(N146="sníž. přenesená",J146,0)</f>
        <v>0</v>
      </c>
      <c r="BI146" s="240">
        <f>IF(N146="nulová",J146,0)</f>
        <v>0</v>
      </c>
      <c r="BJ146" s="18" t="s">
        <v>85</v>
      </c>
      <c r="BK146" s="240">
        <f>ROUND(I146*H146,2)</f>
        <v>0</v>
      </c>
      <c r="BL146" s="18" t="s">
        <v>271</v>
      </c>
      <c r="BM146" s="239" t="s">
        <v>1431</v>
      </c>
    </row>
    <row r="147" s="2" customFormat="1">
      <c r="A147" s="39"/>
      <c r="B147" s="40"/>
      <c r="C147" s="41"/>
      <c r="D147" s="243" t="s">
        <v>339</v>
      </c>
      <c r="E147" s="41"/>
      <c r="F147" s="295" t="s">
        <v>1432</v>
      </c>
      <c r="G147" s="41"/>
      <c r="H147" s="41"/>
      <c r="I147" s="296"/>
      <c r="J147" s="41"/>
      <c r="K147" s="41"/>
      <c r="L147" s="45"/>
      <c r="M147" s="297"/>
      <c r="N147" s="298"/>
      <c r="O147" s="92"/>
      <c r="P147" s="92"/>
      <c r="Q147" s="92"/>
      <c r="R147" s="92"/>
      <c r="S147" s="92"/>
      <c r="T147" s="93"/>
      <c r="U147" s="39"/>
      <c r="V147" s="39"/>
      <c r="W147" s="39"/>
      <c r="X147" s="39"/>
      <c r="Y147" s="39"/>
      <c r="Z147" s="39"/>
      <c r="AA147" s="39"/>
      <c r="AB147" s="39"/>
      <c r="AC147" s="39"/>
      <c r="AD147" s="39"/>
      <c r="AE147" s="39"/>
      <c r="AT147" s="18" t="s">
        <v>339</v>
      </c>
      <c r="AU147" s="18" t="s">
        <v>85</v>
      </c>
    </row>
    <row r="148" s="13" customFormat="1">
      <c r="A148" s="13"/>
      <c r="B148" s="241"/>
      <c r="C148" s="242"/>
      <c r="D148" s="243" t="s">
        <v>273</v>
      </c>
      <c r="E148" s="244" t="s">
        <v>1</v>
      </c>
      <c r="F148" s="245" t="s">
        <v>2881</v>
      </c>
      <c r="G148" s="242"/>
      <c r="H148" s="246">
        <v>120.90000000000001</v>
      </c>
      <c r="I148" s="247"/>
      <c r="J148" s="242"/>
      <c r="K148" s="242"/>
      <c r="L148" s="248"/>
      <c r="M148" s="249"/>
      <c r="N148" s="250"/>
      <c r="O148" s="250"/>
      <c r="P148" s="250"/>
      <c r="Q148" s="250"/>
      <c r="R148" s="250"/>
      <c r="S148" s="250"/>
      <c r="T148" s="251"/>
      <c r="U148" s="13"/>
      <c r="V148" s="13"/>
      <c r="W148" s="13"/>
      <c r="X148" s="13"/>
      <c r="Y148" s="13"/>
      <c r="Z148" s="13"/>
      <c r="AA148" s="13"/>
      <c r="AB148" s="13"/>
      <c r="AC148" s="13"/>
      <c r="AD148" s="13"/>
      <c r="AE148" s="13"/>
      <c r="AT148" s="252" t="s">
        <v>273</v>
      </c>
      <c r="AU148" s="252" t="s">
        <v>85</v>
      </c>
      <c r="AV148" s="13" t="s">
        <v>85</v>
      </c>
      <c r="AW148" s="13" t="s">
        <v>32</v>
      </c>
      <c r="AX148" s="13" t="s">
        <v>83</v>
      </c>
      <c r="AY148" s="252" t="s">
        <v>264</v>
      </c>
    </row>
    <row r="149" s="2" customFormat="1" ht="16.5" customHeight="1">
      <c r="A149" s="39"/>
      <c r="B149" s="40"/>
      <c r="C149" s="228" t="s">
        <v>96</v>
      </c>
      <c r="D149" s="228" t="s">
        <v>266</v>
      </c>
      <c r="E149" s="229" t="s">
        <v>1434</v>
      </c>
      <c r="F149" s="230" t="s">
        <v>1435</v>
      </c>
      <c r="G149" s="231" t="s">
        <v>278</v>
      </c>
      <c r="H149" s="232">
        <v>51.149999999999999</v>
      </c>
      <c r="I149" s="233"/>
      <c r="J149" s="234">
        <f>ROUND(I149*H149,2)</f>
        <v>0</v>
      </c>
      <c r="K149" s="230" t="s">
        <v>1425</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271</v>
      </c>
      <c r="AT149" s="239" t="s">
        <v>266</v>
      </c>
      <c r="AU149" s="239" t="s">
        <v>85</v>
      </c>
      <c r="AY149" s="18" t="s">
        <v>264</v>
      </c>
      <c r="BE149" s="240">
        <f>IF(N149="základní",J149,0)</f>
        <v>0</v>
      </c>
      <c r="BF149" s="240">
        <f>IF(N149="snížená",J149,0)</f>
        <v>0</v>
      </c>
      <c r="BG149" s="240">
        <f>IF(N149="zákl. přenesená",J149,0)</f>
        <v>0</v>
      </c>
      <c r="BH149" s="240">
        <f>IF(N149="sníž. přenesená",J149,0)</f>
        <v>0</v>
      </c>
      <c r="BI149" s="240">
        <f>IF(N149="nulová",J149,0)</f>
        <v>0</v>
      </c>
      <c r="BJ149" s="18" t="s">
        <v>85</v>
      </c>
      <c r="BK149" s="240">
        <f>ROUND(I149*H149,2)</f>
        <v>0</v>
      </c>
      <c r="BL149" s="18" t="s">
        <v>271</v>
      </c>
      <c r="BM149" s="239" t="s">
        <v>1436</v>
      </c>
    </row>
    <row r="150" s="15" customFormat="1">
      <c r="A150" s="15"/>
      <c r="B150" s="264"/>
      <c r="C150" s="265"/>
      <c r="D150" s="243" t="s">
        <v>273</v>
      </c>
      <c r="E150" s="266" t="s">
        <v>1</v>
      </c>
      <c r="F150" s="267" t="s">
        <v>1437</v>
      </c>
      <c r="G150" s="265"/>
      <c r="H150" s="266" t="s">
        <v>1</v>
      </c>
      <c r="I150" s="268"/>
      <c r="J150" s="265"/>
      <c r="K150" s="265"/>
      <c r="L150" s="269"/>
      <c r="M150" s="270"/>
      <c r="N150" s="271"/>
      <c r="O150" s="271"/>
      <c r="P150" s="271"/>
      <c r="Q150" s="271"/>
      <c r="R150" s="271"/>
      <c r="S150" s="271"/>
      <c r="T150" s="272"/>
      <c r="U150" s="15"/>
      <c r="V150" s="15"/>
      <c r="W150" s="15"/>
      <c r="X150" s="15"/>
      <c r="Y150" s="15"/>
      <c r="Z150" s="15"/>
      <c r="AA150" s="15"/>
      <c r="AB150" s="15"/>
      <c r="AC150" s="15"/>
      <c r="AD150" s="15"/>
      <c r="AE150" s="15"/>
      <c r="AT150" s="273" t="s">
        <v>273</v>
      </c>
      <c r="AU150" s="273" t="s">
        <v>85</v>
      </c>
      <c r="AV150" s="15" t="s">
        <v>83</v>
      </c>
      <c r="AW150" s="15" t="s">
        <v>32</v>
      </c>
      <c r="AX150" s="15" t="s">
        <v>76</v>
      </c>
      <c r="AY150" s="273" t="s">
        <v>264</v>
      </c>
    </row>
    <row r="151" s="13" customFormat="1">
      <c r="A151" s="13"/>
      <c r="B151" s="241"/>
      <c r="C151" s="242"/>
      <c r="D151" s="243" t="s">
        <v>273</v>
      </c>
      <c r="E151" s="244" t="s">
        <v>1</v>
      </c>
      <c r="F151" s="245" t="s">
        <v>2882</v>
      </c>
      <c r="G151" s="242"/>
      <c r="H151" s="246">
        <v>51.149999999999999</v>
      </c>
      <c r="I151" s="247"/>
      <c r="J151" s="242"/>
      <c r="K151" s="242"/>
      <c r="L151" s="248"/>
      <c r="M151" s="249"/>
      <c r="N151" s="250"/>
      <c r="O151" s="250"/>
      <c r="P151" s="250"/>
      <c r="Q151" s="250"/>
      <c r="R151" s="250"/>
      <c r="S151" s="250"/>
      <c r="T151" s="251"/>
      <c r="U151" s="13"/>
      <c r="V151" s="13"/>
      <c r="W151" s="13"/>
      <c r="X151" s="13"/>
      <c r="Y151" s="13"/>
      <c r="Z151" s="13"/>
      <c r="AA151" s="13"/>
      <c r="AB151" s="13"/>
      <c r="AC151" s="13"/>
      <c r="AD151" s="13"/>
      <c r="AE151" s="13"/>
      <c r="AT151" s="252" t="s">
        <v>273</v>
      </c>
      <c r="AU151" s="252" t="s">
        <v>85</v>
      </c>
      <c r="AV151" s="13" t="s">
        <v>85</v>
      </c>
      <c r="AW151" s="13" t="s">
        <v>32</v>
      </c>
      <c r="AX151" s="13" t="s">
        <v>83</v>
      </c>
      <c r="AY151" s="252" t="s">
        <v>264</v>
      </c>
    </row>
    <row r="152" s="2" customFormat="1" ht="16.5" customHeight="1">
      <c r="A152" s="39"/>
      <c r="B152" s="40"/>
      <c r="C152" s="228" t="s">
        <v>271</v>
      </c>
      <c r="D152" s="228" t="s">
        <v>266</v>
      </c>
      <c r="E152" s="229" t="s">
        <v>1439</v>
      </c>
      <c r="F152" s="230" t="s">
        <v>1440</v>
      </c>
      <c r="G152" s="231" t="s">
        <v>278</v>
      </c>
      <c r="H152" s="232">
        <v>51.149999999999999</v>
      </c>
      <c r="I152" s="233"/>
      <c r="J152" s="234">
        <f>ROUND(I152*H152,2)</f>
        <v>0</v>
      </c>
      <c r="K152" s="230" t="s">
        <v>1425</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271</v>
      </c>
      <c r="AT152" s="239" t="s">
        <v>266</v>
      </c>
      <c r="AU152" s="239" t="s">
        <v>85</v>
      </c>
      <c r="AY152" s="18" t="s">
        <v>264</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271</v>
      </c>
      <c r="BM152" s="239" t="s">
        <v>1441</v>
      </c>
    </row>
    <row r="153" s="2" customFormat="1">
      <c r="A153" s="39"/>
      <c r="B153" s="40"/>
      <c r="C153" s="41"/>
      <c r="D153" s="243" t="s">
        <v>339</v>
      </c>
      <c r="E153" s="41"/>
      <c r="F153" s="295" t="s">
        <v>1442</v>
      </c>
      <c r="G153" s="41"/>
      <c r="H153" s="41"/>
      <c r="I153" s="296"/>
      <c r="J153" s="41"/>
      <c r="K153" s="41"/>
      <c r="L153" s="45"/>
      <c r="M153" s="297"/>
      <c r="N153" s="298"/>
      <c r="O153" s="92"/>
      <c r="P153" s="92"/>
      <c r="Q153" s="92"/>
      <c r="R153" s="92"/>
      <c r="S153" s="92"/>
      <c r="T153" s="93"/>
      <c r="U153" s="39"/>
      <c r="V153" s="39"/>
      <c r="W153" s="39"/>
      <c r="X153" s="39"/>
      <c r="Y153" s="39"/>
      <c r="Z153" s="39"/>
      <c r="AA153" s="39"/>
      <c r="AB153" s="39"/>
      <c r="AC153" s="39"/>
      <c r="AD153" s="39"/>
      <c r="AE153" s="39"/>
      <c r="AT153" s="18" t="s">
        <v>339</v>
      </c>
      <c r="AU153" s="18" t="s">
        <v>85</v>
      </c>
    </row>
    <row r="154" s="13" customFormat="1">
      <c r="A154" s="13"/>
      <c r="B154" s="241"/>
      <c r="C154" s="242"/>
      <c r="D154" s="243" t="s">
        <v>273</v>
      </c>
      <c r="E154" s="244" t="s">
        <v>1</v>
      </c>
      <c r="F154" s="245" t="s">
        <v>2883</v>
      </c>
      <c r="G154" s="242"/>
      <c r="H154" s="246">
        <v>51.149999999999999</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85</v>
      </c>
      <c r="AV154" s="13" t="s">
        <v>85</v>
      </c>
      <c r="AW154" s="13" t="s">
        <v>32</v>
      </c>
      <c r="AX154" s="13" t="s">
        <v>83</v>
      </c>
      <c r="AY154" s="252" t="s">
        <v>264</v>
      </c>
    </row>
    <row r="155" s="2" customFormat="1" ht="16.5" customHeight="1">
      <c r="A155" s="39"/>
      <c r="B155" s="40"/>
      <c r="C155" s="228" t="s">
        <v>290</v>
      </c>
      <c r="D155" s="228" t="s">
        <v>266</v>
      </c>
      <c r="E155" s="229" t="s">
        <v>1444</v>
      </c>
      <c r="F155" s="230" t="s">
        <v>306</v>
      </c>
      <c r="G155" s="231" t="s">
        <v>278</v>
      </c>
      <c r="H155" s="232">
        <v>69.75</v>
      </c>
      <c r="I155" s="233"/>
      <c r="J155" s="234">
        <f>ROUND(I155*H155,2)</f>
        <v>0</v>
      </c>
      <c r="K155" s="230" t="s">
        <v>1425</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271</v>
      </c>
      <c r="AT155" s="239" t="s">
        <v>266</v>
      </c>
      <c r="AU155" s="239" t="s">
        <v>85</v>
      </c>
      <c r="AY155" s="18" t="s">
        <v>264</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271</v>
      </c>
      <c r="BM155" s="239" t="s">
        <v>1445</v>
      </c>
    </row>
    <row r="156" s="15" customFormat="1">
      <c r="A156" s="15"/>
      <c r="B156" s="264"/>
      <c r="C156" s="265"/>
      <c r="D156" s="243" t="s">
        <v>273</v>
      </c>
      <c r="E156" s="266" t="s">
        <v>1</v>
      </c>
      <c r="F156" s="267" t="s">
        <v>1446</v>
      </c>
      <c r="G156" s="265"/>
      <c r="H156" s="266" t="s">
        <v>1</v>
      </c>
      <c r="I156" s="268"/>
      <c r="J156" s="265"/>
      <c r="K156" s="265"/>
      <c r="L156" s="269"/>
      <c r="M156" s="270"/>
      <c r="N156" s="271"/>
      <c r="O156" s="271"/>
      <c r="P156" s="271"/>
      <c r="Q156" s="271"/>
      <c r="R156" s="271"/>
      <c r="S156" s="271"/>
      <c r="T156" s="272"/>
      <c r="U156" s="15"/>
      <c r="V156" s="15"/>
      <c r="W156" s="15"/>
      <c r="X156" s="15"/>
      <c r="Y156" s="15"/>
      <c r="Z156" s="15"/>
      <c r="AA156" s="15"/>
      <c r="AB156" s="15"/>
      <c r="AC156" s="15"/>
      <c r="AD156" s="15"/>
      <c r="AE156" s="15"/>
      <c r="AT156" s="273" t="s">
        <v>273</v>
      </c>
      <c r="AU156" s="273" t="s">
        <v>85</v>
      </c>
      <c r="AV156" s="15" t="s">
        <v>83</v>
      </c>
      <c r="AW156" s="15" t="s">
        <v>32</v>
      </c>
      <c r="AX156" s="15" t="s">
        <v>76</v>
      </c>
      <c r="AY156" s="273" t="s">
        <v>264</v>
      </c>
    </row>
    <row r="157" s="13" customFormat="1">
      <c r="A157" s="13"/>
      <c r="B157" s="241"/>
      <c r="C157" s="242"/>
      <c r="D157" s="243" t="s">
        <v>273</v>
      </c>
      <c r="E157" s="244" t="s">
        <v>1</v>
      </c>
      <c r="F157" s="245" t="s">
        <v>2884</v>
      </c>
      <c r="G157" s="242"/>
      <c r="H157" s="246">
        <v>69.75</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273</v>
      </c>
      <c r="AU157" s="252" t="s">
        <v>85</v>
      </c>
      <c r="AV157" s="13" t="s">
        <v>85</v>
      </c>
      <c r="AW157" s="13" t="s">
        <v>32</v>
      </c>
      <c r="AX157" s="13" t="s">
        <v>76</v>
      </c>
      <c r="AY157" s="252" t="s">
        <v>264</v>
      </c>
    </row>
    <row r="158" s="2" customFormat="1" ht="16.5" customHeight="1">
      <c r="A158" s="39"/>
      <c r="B158" s="40"/>
      <c r="C158" s="228" t="s">
        <v>295</v>
      </c>
      <c r="D158" s="228" t="s">
        <v>266</v>
      </c>
      <c r="E158" s="229" t="s">
        <v>1448</v>
      </c>
      <c r="F158" s="230" t="s">
        <v>1449</v>
      </c>
      <c r="G158" s="231" t="s">
        <v>278</v>
      </c>
      <c r="H158" s="232">
        <v>41.850000000000001</v>
      </c>
      <c r="I158" s="233"/>
      <c r="J158" s="234">
        <f>ROUND(I158*H158,2)</f>
        <v>0</v>
      </c>
      <c r="K158" s="230" t="s">
        <v>1425</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271</v>
      </c>
      <c r="AT158" s="239" t="s">
        <v>266</v>
      </c>
      <c r="AU158" s="239" t="s">
        <v>85</v>
      </c>
      <c r="AY158" s="18" t="s">
        <v>264</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271</v>
      </c>
      <c r="BM158" s="239" t="s">
        <v>1450</v>
      </c>
    </row>
    <row r="159" s="15" customFormat="1">
      <c r="A159" s="15"/>
      <c r="B159" s="264"/>
      <c r="C159" s="265"/>
      <c r="D159" s="243" t="s">
        <v>273</v>
      </c>
      <c r="E159" s="266" t="s">
        <v>1</v>
      </c>
      <c r="F159" s="267" t="s">
        <v>1427</v>
      </c>
      <c r="G159" s="265"/>
      <c r="H159" s="266" t="s">
        <v>1</v>
      </c>
      <c r="I159" s="268"/>
      <c r="J159" s="265"/>
      <c r="K159" s="265"/>
      <c r="L159" s="269"/>
      <c r="M159" s="270"/>
      <c r="N159" s="271"/>
      <c r="O159" s="271"/>
      <c r="P159" s="271"/>
      <c r="Q159" s="271"/>
      <c r="R159" s="271"/>
      <c r="S159" s="271"/>
      <c r="T159" s="272"/>
      <c r="U159" s="15"/>
      <c r="V159" s="15"/>
      <c r="W159" s="15"/>
      <c r="X159" s="15"/>
      <c r="Y159" s="15"/>
      <c r="Z159" s="15"/>
      <c r="AA159" s="15"/>
      <c r="AB159" s="15"/>
      <c r="AC159" s="15"/>
      <c r="AD159" s="15"/>
      <c r="AE159" s="15"/>
      <c r="AT159" s="273" t="s">
        <v>273</v>
      </c>
      <c r="AU159" s="273" t="s">
        <v>85</v>
      </c>
      <c r="AV159" s="15" t="s">
        <v>83</v>
      </c>
      <c r="AW159" s="15" t="s">
        <v>32</v>
      </c>
      <c r="AX159" s="15" t="s">
        <v>76</v>
      </c>
      <c r="AY159" s="273" t="s">
        <v>264</v>
      </c>
    </row>
    <row r="160" s="13" customFormat="1">
      <c r="A160" s="13"/>
      <c r="B160" s="241"/>
      <c r="C160" s="242"/>
      <c r="D160" s="243" t="s">
        <v>273</v>
      </c>
      <c r="E160" s="244" t="s">
        <v>1</v>
      </c>
      <c r="F160" s="245" t="s">
        <v>2885</v>
      </c>
      <c r="G160" s="242"/>
      <c r="H160" s="246">
        <v>41.850000000000001</v>
      </c>
      <c r="I160" s="247"/>
      <c r="J160" s="242"/>
      <c r="K160" s="242"/>
      <c r="L160" s="248"/>
      <c r="M160" s="249"/>
      <c r="N160" s="250"/>
      <c r="O160" s="250"/>
      <c r="P160" s="250"/>
      <c r="Q160" s="250"/>
      <c r="R160" s="250"/>
      <c r="S160" s="250"/>
      <c r="T160" s="251"/>
      <c r="U160" s="13"/>
      <c r="V160" s="13"/>
      <c r="W160" s="13"/>
      <c r="X160" s="13"/>
      <c r="Y160" s="13"/>
      <c r="Z160" s="13"/>
      <c r="AA160" s="13"/>
      <c r="AB160" s="13"/>
      <c r="AC160" s="13"/>
      <c r="AD160" s="13"/>
      <c r="AE160" s="13"/>
      <c r="AT160" s="252" t="s">
        <v>273</v>
      </c>
      <c r="AU160" s="252" t="s">
        <v>85</v>
      </c>
      <c r="AV160" s="13" t="s">
        <v>85</v>
      </c>
      <c r="AW160" s="13" t="s">
        <v>32</v>
      </c>
      <c r="AX160" s="13" t="s">
        <v>83</v>
      </c>
      <c r="AY160" s="252" t="s">
        <v>264</v>
      </c>
    </row>
    <row r="161" s="2" customFormat="1" ht="16.5" customHeight="1">
      <c r="A161" s="39"/>
      <c r="B161" s="40"/>
      <c r="C161" s="274" t="s">
        <v>300</v>
      </c>
      <c r="D161" s="274" t="s">
        <v>310</v>
      </c>
      <c r="E161" s="275" t="s">
        <v>1452</v>
      </c>
      <c r="F161" s="276" t="s">
        <v>1453</v>
      </c>
      <c r="G161" s="277" t="s">
        <v>354</v>
      </c>
      <c r="H161" s="278">
        <v>83.700000000000003</v>
      </c>
      <c r="I161" s="279"/>
      <c r="J161" s="280">
        <f>ROUND(I161*H161,2)</f>
        <v>0</v>
      </c>
      <c r="K161" s="276" t="s">
        <v>1425</v>
      </c>
      <c r="L161" s="281"/>
      <c r="M161" s="282" t="s">
        <v>1</v>
      </c>
      <c r="N161" s="283" t="s">
        <v>42</v>
      </c>
      <c r="O161" s="92"/>
      <c r="P161" s="237">
        <f>O161*H161</f>
        <v>0</v>
      </c>
      <c r="Q161" s="237">
        <v>1</v>
      </c>
      <c r="R161" s="237">
        <f>Q161*H161</f>
        <v>83.700000000000003</v>
      </c>
      <c r="S161" s="237">
        <v>0</v>
      </c>
      <c r="T161" s="238">
        <f>S161*H161</f>
        <v>0</v>
      </c>
      <c r="U161" s="39"/>
      <c r="V161" s="39"/>
      <c r="W161" s="39"/>
      <c r="X161" s="39"/>
      <c r="Y161" s="39"/>
      <c r="Z161" s="39"/>
      <c r="AA161" s="39"/>
      <c r="AB161" s="39"/>
      <c r="AC161" s="39"/>
      <c r="AD161" s="39"/>
      <c r="AE161" s="39"/>
      <c r="AR161" s="239" t="s">
        <v>304</v>
      </c>
      <c r="AT161" s="239" t="s">
        <v>310</v>
      </c>
      <c r="AU161" s="239" t="s">
        <v>85</v>
      </c>
      <c r="AY161" s="18" t="s">
        <v>264</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271</v>
      </c>
      <c r="BM161" s="239" t="s">
        <v>1454</v>
      </c>
    </row>
    <row r="162" s="2" customFormat="1">
      <c r="A162" s="39"/>
      <c r="B162" s="40"/>
      <c r="C162" s="41"/>
      <c r="D162" s="243" t="s">
        <v>339</v>
      </c>
      <c r="E162" s="41"/>
      <c r="F162" s="295" t="s">
        <v>1455</v>
      </c>
      <c r="G162" s="41"/>
      <c r="H162" s="41"/>
      <c r="I162" s="296"/>
      <c r="J162" s="41"/>
      <c r="K162" s="41"/>
      <c r="L162" s="45"/>
      <c r="M162" s="297"/>
      <c r="N162" s="298"/>
      <c r="O162" s="92"/>
      <c r="P162" s="92"/>
      <c r="Q162" s="92"/>
      <c r="R162" s="92"/>
      <c r="S162" s="92"/>
      <c r="T162" s="93"/>
      <c r="U162" s="39"/>
      <c r="V162" s="39"/>
      <c r="W162" s="39"/>
      <c r="X162" s="39"/>
      <c r="Y162" s="39"/>
      <c r="Z162" s="39"/>
      <c r="AA162" s="39"/>
      <c r="AB162" s="39"/>
      <c r="AC162" s="39"/>
      <c r="AD162" s="39"/>
      <c r="AE162" s="39"/>
      <c r="AT162" s="18" t="s">
        <v>339</v>
      </c>
      <c r="AU162" s="18" t="s">
        <v>85</v>
      </c>
    </row>
    <row r="163" s="13" customFormat="1">
      <c r="A163" s="13"/>
      <c r="B163" s="241"/>
      <c r="C163" s="242"/>
      <c r="D163" s="243" t="s">
        <v>273</v>
      </c>
      <c r="E163" s="244" t="s">
        <v>1</v>
      </c>
      <c r="F163" s="245" t="s">
        <v>2886</v>
      </c>
      <c r="G163" s="242"/>
      <c r="H163" s="246">
        <v>41.850000000000001</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273</v>
      </c>
      <c r="AU163" s="252" t="s">
        <v>85</v>
      </c>
      <c r="AV163" s="13" t="s">
        <v>85</v>
      </c>
      <c r="AW163" s="13" t="s">
        <v>32</v>
      </c>
      <c r="AX163" s="13" t="s">
        <v>83</v>
      </c>
      <c r="AY163" s="252" t="s">
        <v>264</v>
      </c>
    </row>
    <row r="164" s="13" customFormat="1">
      <c r="A164" s="13"/>
      <c r="B164" s="241"/>
      <c r="C164" s="242"/>
      <c r="D164" s="243" t="s">
        <v>273</v>
      </c>
      <c r="E164" s="242"/>
      <c r="F164" s="245" t="s">
        <v>2887</v>
      </c>
      <c r="G164" s="242"/>
      <c r="H164" s="246">
        <v>83.700000000000003</v>
      </c>
      <c r="I164" s="247"/>
      <c r="J164" s="242"/>
      <c r="K164" s="242"/>
      <c r="L164" s="248"/>
      <c r="M164" s="249"/>
      <c r="N164" s="250"/>
      <c r="O164" s="250"/>
      <c r="P164" s="250"/>
      <c r="Q164" s="250"/>
      <c r="R164" s="250"/>
      <c r="S164" s="250"/>
      <c r="T164" s="251"/>
      <c r="U164" s="13"/>
      <c r="V164" s="13"/>
      <c r="W164" s="13"/>
      <c r="X164" s="13"/>
      <c r="Y164" s="13"/>
      <c r="Z164" s="13"/>
      <c r="AA164" s="13"/>
      <c r="AB164" s="13"/>
      <c r="AC164" s="13"/>
      <c r="AD164" s="13"/>
      <c r="AE164" s="13"/>
      <c r="AT164" s="252" t="s">
        <v>273</v>
      </c>
      <c r="AU164" s="252" t="s">
        <v>85</v>
      </c>
      <c r="AV164" s="13" t="s">
        <v>85</v>
      </c>
      <c r="AW164" s="13" t="s">
        <v>4</v>
      </c>
      <c r="AX164" s="13" t="s">
        <v>83</v>
      </c>
      <c r="AY164" s="252" t="s">
        <v>264</v>
      </c>
    </row>
    <row r="165" s="12" customFormat="1" ht="22.8" customHeight="1">
      <c r="A165" s="12"/>
      <c r="B165" s="212"/>
      <c r="C165" s="213"/>
      <c r="D165" s="214" t="s">
        <v>75</v>
      </c>
      <c r="E165" s="226" t="s">
        <v>96</v>
      </c>
      <c r="F165" s="226" t="s">
        <v>400</v>
      </c>
      <c r="G165" s="213"/>
      <c r="H165" s="213"/>
      <c r="I165" s="216"/>
      <c r="J165" s="227">
        <f>BK165</f>
        <v>0</v>
      </c>
      <c r="K165" s="213"/>
      <c r="L165" s="218"/>
      <c r="M165" s="219"/>
      <c r="N165" s="220"/>
      <c r="O165" s="220"/>
      <c r="P165" s="221">
        <f>SUM(P166:P168)</f>
        <v>0</v>
      </c>
      <c r="Q165" s="220"/>
      <c r="R165" s="221">
        <f>SUM(R166:R168)</f>
        <v>0</v>
      </c>
      <c r="S165" s="220"/>
      <c r="T165" s="222">
        <f>SUM(T166:T168)</f>
        <v>0</v>
      </c>
      <c r="U165" s="12"/>
      <c r="V165" s="12"/>
      <c r="W165" s="12"/>
      <c r="X165" s="12"/>
      <c r="Y165" s="12"/>
      <c r="Z165" s="12"/>
      <c r="AA165" s="12"/>
      <c r="AB165" s="12"/>
      <c r="AC165" s="12"/>
      <c r="AD165" s="12"/>
      <c r="AE165" s="12"/>
      <c r="AR165" s="223" t="s">
        <v>83</v>
      </c>
      <c r="AT165" s="224" t="s">
        <v>75</v>
      </c>
      <c r="AU165" s="224" t="s">
        <v>83</v>
      </c>
      <c r="AY165" s="223" t="s">
        <v>264</v>
      </c>
      <c r="BK165" s="225">
        <f>SUM(BK166:BK168)</f>
        <v>0</v>
      </c>
    </row>
    <row r="166" s="2" customFormat="1" ht="16.5" customHeight="1">
      <c r="A166" s="39"/>
      <c r="B166" s="40"/>
      <c r="C166" s="228" t="s">
        <v>304</v>
      </c>
      <c r="D166" s="228" t="s">
        <v>266</v>
      </c>
      <c r="E166" s="229" t="s">
        <v>1458</v>
      </c>
      <c r="F166" s="230" t="s">
        <v>1459</v>
      </c>
      <c r="G166" s="231" t="s">
        <v>453</v>
      </c>
      <c r="H166" s="232">
        <v>50</v>
      </c>
      <c r="I166" s="233"/>
      <c r="J166" s="234">
        <f>ROUND(I166*H166,2)</f>
        <v>0</v>
      </c>
      <c r="K166" s="230" t="s">
        <v>1425</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271</v>
      </c>
      <c r="BM166" s="239" t="s">
        <v>1460</v>
      </c>
    </row>
    <row r="167" s="15" customFormat="1">
      <c r="A167" s="15"/>
      <c r="B167" s="264"/>
      <c r="C167" s="265"/>
      <c r="D167" s="243" t="s">
        <v>273</v>
      </c>
      <c r="E167" s="266" t="s">
        <v>1</v>
      </c>
      <c r="F167" s="267" t="s">
        <v>1461</v>
      </c>
      <c r="G167" s="265"/>
      <c r="H167" s="266" t="s">
        <v>1</v>
      </c>
      <c r="I167" s="268"/>
      <c r="J167" s="265"/>
      <c r="K167" s="265"/>
      <c r="L167" s="269"/>
      <c r="M167" s="270"/>
      <c r="N167" s="271"/>
      <c r="O167" s="271"/>
      <c r="P167" s="271"/>
      <c r="Q167" s="271"/>
      <c r="R167" s="271"/>
      <c r="S167" s="271"/>
      <c r="T167" s="272"/>
      <c r="U167" s="15"/>
      <c r="V167" s="15"/>
      <c r="W167" s="15"/>
      <c r="X167" s="15"/>
      <c r="Y167" s="15"/>
      <c r="Z167" s="15"/>
      <c r="AA167" s="15"/>
      <c r="AB167" s="15"/>
      <c r="AC167" s="15"/>
      <c r="AD167" s="15"/>
      <c r="AE167" s="15"/>
      <c r="AT167" s="273" t="s">
        <v>273</v>
      </c>
      <c r="AU167" s="273" t="s">
        <v>85</v>
      </c>
      <c r="AV167" s="15" t="s">
        <v>83</v>
      </c>
      <c r="AW167" s="15" t="s">
        <v>32</v>
      </c>
      <c r="AX167" s="15" t="s">
        <v>76</v>
      </c>
      <c r="AY167" s="273" t="s">
        <v>264</v>
      </c>
    </row>
    <row r="168" s="13" customFormat="1">
      <c r="A168" s="13"/>
      <c r="B168" s="241"/>
      <c r="C168" s="242"/>
      <c r="D168" s="243" t="s">
        <v>273</v>
      </c>
      <c r="E168" s="244" t="s">
        <v>1</v>
      </c>
      <c r="F168" s="245" t="s">
        <v>519</v>
      </c>
      <c r="G168" s="242"/>
      <c r="H168" s="246">
        <v>50</v>
      </c>
      <c r="I168" s="247"/>
      <c r="J168" s="242"/>
      <c r="K168" s="242"/>
      <c r="L168" s="248"/>
      <c r="M168" s="249"/>
      <c r="N168" s="250"/>
      <c r="O168" s="250"/>
      <c r="P168" s="250"/>
      <c r="Q168" s="250"/>
      <c r="R168" s="250"/>
      <c r="S168" s="250"/>
      <c r="T168" s="251"/>
      <c r="U168" s="13"/>
      <c r="V168" s="13"/>
      <c r="W168" s="13"/>
      <c r="X168" s="13"/>
      <c r="Y168" s="13"/>
      <c r="Z168" s="13"/>
      <c r="AA168" s="13"/>
      <c r="AB168" s="13"/>
      <c r="AC168" s="13"/>
      <c r="AD168" s="13"/>
      <c r="AE168" s="13"/>
      <c r="AT168" s="252" t="s">
        <v>273</v>
      </c>
      <c r="AU168" s="252" t="s">
        <v>85</v>
      </c>
      <c r="AV168" s="13" t="s">
        <v>85</v>
      </c>
      <c r="AW168" s="13" t="s">
        <v>32</v>
      </c>
      <c r="AX168" s="13" t="s">
        <v>83</v>
      </c>
      <c r="AY168" s="252" t="s">
        <v>264</v>
      </c>
    </row>
    <row r="169" s="12" customFormat="1" ht="22.8" customHeight="1">
      <c r="A169" s="12"/>
      <c r="B169" s="212"/>
      <c r="C169" s="213"/>
      <c r="D169" s="214" t="s">
        <v>75</v>
      </c>
      <c r="E169" s="226" t="s">
        <v>290</v>
      </c>
      <c r="F169" s="226" t="s">
        <v>1462</v>
      </c>
      <c r="G169" s="213"/>
      <c r="H169" s="213"/>
      <c r="I169" s="216"/>
      <c r="J169" s="227">
        <f>BK169</f>
        <v>0</v>
      </c>
      <c r="K169" s="213"/>
      <c r="L169" s="218"/>
      <c r="M169" s="219"/>
      <c r="N169" s="220"/>
      <c r="O169" s="220"/>
      <c r="P169" s="221">
        <f>SUM(P170:P172)</f>
        <v>0</v>
      </c>
      <c r="Q169" s="220"/>
      <c r="R169" s="221">
        <f>SUM(R170:R172)</f>
        <v>21.390000000000001</v>
      </c>
      <c r="S169" s="220"/>
      <c r="T169" s="222">
        <f>SUM(T170:T172)</f>
        <v>0</v>
      </c>
      <c r="U169" s="12"/>
      <c r="V169" s="12"/>
      <c r="W169" s="12"/>
      <c r="X169" s="12"/>
      <c r="Y169" s="12"/>
      <c r="Z169" s="12"/>
      <c r="AA169" s="12"/>
      <c r="AB169" s="12"/>
      <c r="AC169" s="12"/>
      <c r="AD169" s="12"/>
      <c r="AE169" s="12"/>
      <c r="AR169" s="223" t="s">
        <v>83</v>
      </c>
      <c r="AT169" s="224" t="s">
        <v>75</v>
      </c>
      <c r="AU169" s="224" t="s">
        <v>83</v>
      </c>
      <c r="AY169" s="223" t="s">
        <v>264</v>
      </c>
      <c r="BK169" s="225">
        <f>SUM(BK170:BK172)</f>
        <v>0</v>
      </c>
    </row>
    <row r="170" s="2" customFormat="1" ht="16.5" customHeight="1">
      <c r="A170" s="39"/>
      <c r="B170" s="40"/>
      <c r="C170" s="228" t="s">
        <v>309</v>
      </c>
      <c r="D170" s="228" t="s">
        <v>266</v>
      </c>
      <c r="E170" s="229" t="s">
        <v>1463</v>
      </c>
      <c r="F170" s="230" t="s">
        <v>1464</v>
      </c>
      <c r="G170" s="231" t="s">
        <v>318</v>
      </c>
      <c r="H170" s="232">
        <v>93</v>
      </c>
      <c r="I170" s="233"/>
      <c r="J170" s="234">
        <f>ROUND(I170*H170,2)</f>
        <v>0</v>
      </c>
      <c r="K170" s="230" t="s">
        <v>1425</v>
      </c>
      <c r="L170" s="45"/>
      <c r="M170" s="235" t="s">
        <v>1</v>
      </c>
      <c r="N170" s="236" t="s">
        <v>42</v>
      </c>
      <c r="O170" s="92"/>
      <c r="P170" s="237">
        <f>O170*H170</f>
        <v>0</v>
      </c>
      <c r="Q170" s="237">
        <v>0.23000000000000001</v>
      </c>
      <c r="R170" s="237">
        <f>Q170*H170</f>
        <v>21.390000000000001</v>
      </c>
      <c r="S170" s="237">
        <v>0</v>
      </c>
      <c r="T170" s="238">
        <f>S170*H170</f>
        <v>0</v>
      </c>
      <c r="U170" s="39"/>
      <c r="V170" s="39"/>
      <c r="W170" s="39"/>
      <c r="X170" s="39"/>
      <c r="Y170" s="39"/>
      <c r="Z170" s="39"/>
      <c r="AA170" s="39"/>
      <c r="AB170" s="39"/>
      <c r="AC170" s="39"/>
      <c r="AD170" s="39"/>
      <c r="AE170" s="39"/>
      <c r="AR170" s="239" t="s">
        <v>271</v>
      </c>
      <c r="AT170" s="239" t="s">
        <v>266</v>
      </c>
      <c r="AU170" s="239" t="s">
        <v>85</v>
      </c>
      <c r="AY170" s="18" t="s">
        <v>264</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271</v>
      </c>
      <c r="BM170" s="239" t="s">
        <v>1465</v>
      </c>
    </row>
    <row r="171" s="15" customFormat="1">
      <c r="A171" s="15"/>
      <c r="B171" s="264"/>
      <c r="C171" s="265"/>
      <c r="D171" s="243" t="s">
        <v>273</v>
      </c>
      <c r="E171" s="266" t="s">
        <v>1</v>
      </c>
      <c r="F171" s="267" t="s">
        <v>1427</v>
      </c>
      <c r="G171" s="265"/>
      <c r="H171" s="266" t="s">
        <v>1</v>
      </c>
      <c r="I171" s="268"/>
      <c r="J171" s="265"/>
      <c r="K171" s="265"/>
      <c r="L171" s="269"/>
      <c r="M171" s="270"/>
      <c r="N171" s="271"/>
      <c r="O171" s="271"/>
      <c r="P171" s="271"/>
      <c r="Q171" s="271"/>
      <c r="R171" s="271"/>
      <c r="S171" s="271"/>
      <c r="T171" s="272"/>
      <c r="U171" s="15"/>
      <c r="V171" s="15"/>
      <c r="W171" s="15"/>
      <c r="X171" s="15"/>
      <c r="Y171" s="15"/>
      <c r="Z171" s="15"/>
      <c r="AA171" s="15"/>
      <c r="AB171" s="15"/>
      <c r="AC171" s="15"/>
      <c r="AD171" s="15"/>
      <c r="AE171" s="15"/>
      <c r="AT171" s="273" t="s">
        <v>273</v>
      </c>
      <c r="AU171" s="273" t="s">
        <v>85</v>
      </c>
      <c r="AV171" s="15" t="s">
        <v>83</v>
      </c>
      <c r="AW171" s="15" t="s">
        <v>32</v>
      </c>
      <c r="AX171" s="15" t="s">
        <v>76</v>
      </c>
      <c r="AY171" s="273" t="s">
        <v>264</v>
      </c>
    </row>
    <row r="172" s="13" customFormat="1">
      <c r="A172" s="13"/>
      <c r="B172" s="241"/>
      <c r="C172" s="242"/>
      <c r="D172" s="243" t="s">
        <v>273</v>
      </c>
      <c r="E172" s="244" t="s">
        <v>1</v>
      </c>
      <c r="F172" s="245" t="s">
        <v>2888</v>
      </c>
      <c r="G172" s="242"/>
      <c r="H172" s="246">
        <v>93</v>
      </c>
      <c r="I172" s="247"/>
      <c r="J172" s="242"/>
      <c r="K172" s="242"/>
      <c r="L172" s="248"/>
      <c r="M172" s="249"/>
      <c r="N172" s="250"/>
      <c r="O172" s="250"/>
      <c r="P172" s="250"/>
      <c r="Q172" s="250"/>
      <c r="R172" s="250"/>
      <c r="S172" s="250"/>
      <c r="T172" s="251"/>
      <c r="U172" s="13"/>
      <c r="V172" s="13"/>
      <c r="W172" s="13"/>
      <c r="X172" s="13"/>
      <c r="Y172" s="13"/>
      <c r="Z172" s="13"/>
      <c r="AA172" s="13"/>
      <c r="AB172" s="13"/>
      <c r="AC172" s="13"/>
      <c r="AD172" s="13"/>
      <c r="AE172" s="13"/>
      <c r="AT172" s="252" t="s">
        <v>273</v>
      </c>
      <c r="AU172" s="252" t="s">
        <v>85</v>
      </c>
      <c r="AV172" s="13" t="s">
        <v>85</v>
      </c>
      <c r="AW172" s="13" t="s">
        <v>32</v>
      </c>
      <c r="AX172" s="13" t="s">
        <v>83</v>
      </c>
      <c r="AY172" s="252" t="s">
        <v>264</v>
      </c>
    </row>
    <row r="173" s="12" customFormat="1" ht="22.8" customHeight="1">
      <c r="A173" s="12"/>
      <c r="B173" s="212"/>
      <c r="C173" s="213"/>
      <c r="D173" s="214" t="s">
        <v>75</v>
      </c>
      <c r="E173" s="226" t="s">
        <v>304</v>
      </c>
      <c r="F173" s="226" t="s">
        <v>1467</v>
      </c>
      <c r="G173" s="213"/>
      <c r="H173" s="213"/>
      <c r="I173" s="216"/>
      <c r="J173" s="227">
        <f>BK173</f>
        <v>0</v>
      </c>
      <c r="K173" s="213"/>
      <c r="L173" s="218"/>
      <c r="M173" s="219"/>
      <c r="N173" s="220"/>
      <c r="O173" s="220"/>
      <c r="P173" s="221">
        <f>SUM(P174:P199)</f>
        <v>0</v>
      </c>
      <c r="Q173" s="220"/>
      <c r="R173" s="221">
        <f>SUM(R174:R199)</f>
        <v>1.3390900000000001</v>
      </c>
      <c r="S173" s="220"/>
      <c r="T173" s="222">
        <f>SUM(T174:T199)</f>
        <v>0</v>
      </c>
      <c r="U173" s="12"/>
      <c r="V173" s="12"/>
      <c r="W173" s="12"/>
      <c r="X173" s="12"/>
      <c r="Y173" s="12"/>
      <c r="Z173" s="12"/>
      <c r="AA173" s="12"/>
      <c r="AB173" s="12"/>
      <c r="AC173" s="12"/>
      <c r="AD173" s="12"/>
      <c r="AE173" s="12"/>
      <c r="AR173" s="223" t="s">
        <v>83</v>
      </c>
      <c r="AT173" s="224" t="s">
        <v>75</v>
      </c>
      <c r="AU173" s="224" t="s">
        <v>83</v>
      </c>
      <c r="AY173" s="223" t="s">
        <v>264</v>
      </c>
      <c r="BK173" s="225">
        <f>SUM(BK174:BK199)</f>
        <v>0</v>
      </c>
    </row>
    <row r="174" s="2" customFormat="1" ht="16.5" customHeight="1">
      <c r="A174" s="39"/>
      <c r="B174" s="40"/>
      <c r="C174" s="228" t="s">
        <v>315</v>
      </c>
      <c r="D174" s="228" t="s">
        <v>266</v>
      </c>
      <c r="E174" s="229" t="s">
        <v>1468</v>
      </c>
      <c r="F174" s="230" t="s">
        <v>1469</v>
      </c>
      <c r="G174" s="231" t="s">
        <v>453</v>
      </c>
      <c r="H174" s="232">
        <v>93</v>
      </c>
      <c r="I174" s="233"/>
      <c r="J174" s="234">
        <f>ROUND(I174*H174,2)</f>
        <v>0</v>
      </c>
      <c r="K174" s="230" t="s">
        <v>1425</v>
      </c>
      <c r="L174" s="45"/>
      <c r="M174" s="235" t="s">
        <v>1</v>
      </c>
      <c r="N174" s="236" t="s">
        <v>42</v>
      </c>
      <c r="O174" s="92"/>
      <c r="P174" s="237">
        <f>O174*H174</f>
        <v>0</v>
      </c>
      <c r="Q174" s="237">
        <v>1.0000000000000001E-05</v>
      </c>
      <c r="R174" s="237">
        <f>Q174*H174</f>
        <v>0.00093000000000000005</v>
      </c>
      <c r="S174" s="237">
        <v>0</v>
      </c>
      <c r="T174" s="238">
        <f>S174*H174</f>
        <v>0</v>
      </c>
      <c r="U174" s="39"/>
      <c r="V174" s="39"/>
      <c r="W174" s="39"/>
      <c r="X174" s="39"/>
      <c r="Y174" s="39"/>
      <c r="Z174" s="39"/>
      <c r="AA174" s="39"/>
      <c r="AB174" s="39"/>
      <c r="AC174" s="39"/>
      <c r="AD174" s="39"/>
      <c r="AE174" s="39"/>
      <c r="AR174" s="239" t="s">
        <v>271</v>
      </c>
      <c r="AT174" s="239" t="s">
        <v>266</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271</v>
      </c>
      <c r="BM174" s="239" t="s">
        <v>1470</v>
      </c>
    </row>
    <row r="175" s="2" customFormat="1">
      <c r="A175" s="39"/>
      <c r="B175" s="40"/>
      <c r="C175" s="41"/>
      <c r="D175" s="243" t="s">
        <v>339</v>
      </c>
      <c r="E175" s="41"/>
      <c r="F175" s="295" t="s">
        <v>1471</v>
      </c>
      <c r="G175" s="41"/>
      <c r="H175" s="41"/>
      <c r="I175" s="296"/>
      <c r="J175" s="41"/>
      <c r="K175" s="41"/>
      <c r="L175" s="45"/>
      <c r="M175" s="297"/>
      <c r="N175" s="298"/>
      <c r="O175" s="92"/>
      <c r="P175" s="92"/>
      <c r="Q175" s="92"/>
      <c r="R175" s="92"/>
      <c r="S175" s="92"/>
      <c r="T175" s="93"/>
      <c r="U175" s="39"/>
      <c r="V175" s="39"/>
      <c r="W175" s="39"/>
      <c r="X175" s="39"/>
      <c r="Y175" s="39"/>
      <c r="Z175" s="39"/>
      <c r="AA175" s="39"/>
      <c r="AB175" s="39"/>
      <c r="AC175" s="39"/>
      <c r="AD175" s="39"/>
      <c r="AE175" s="39"/>
      <c r="AT175" s="18" t="s">
        <v>339</v>
      </c>
      <c r="AU175" s="18" t="s">
        <v>85</v>
      </c>
    </row>
    <row r="176" s="15" customFormat="1">
      <c r="A176" s="15"/>
      <c r="B176" s="264"/>
      <c r="C176" s="265"/>
      <c r="D176" s="243" t="s">
        <v>273</v>
      </c>
      <c r="E176" s="266" t="s">
        <v>1</v>
      </c>
      <c r="F176" s="267" t="s">
        <v>1427</v>
      </c>
      <c r="G176" s="265"/>
      <c r="H176" s="266" t="s">
        <v>1</v>
      </c>
      <c r="I176" s="268"/>
      <c r="J176" s="265"/>
      <c r="K176" s="265"/>
      <c r="L176" s="269"/>
      <c r="M176" s="270"/>
      <c r="N176" s="271"/>
      <c r="O176" s="271"/>
      <c r="P176" s="271"/>
      <c r="Q176" s="271"/>
      <c r="R176" s="271"/>
      <c r="S176" s="271"/>
      <c r="T176" s="272"/>
      <c r="U176" s="15"/>
      <c r="V176" s="15"/>
      <c r="W176" s="15"/>
      <c r="X176" s="15"/>
      <c r="Y176" s="15"/>
      <c r="Z176" s="15"/>
      <c r="AA176" s="15"/>
      <c r="AB176" s="15"/>
      <c r="AC176" s="15"/>
      <c r="AD176" s="15"/>
      <c r="AE176" s="15"/>
      <c r="AT176" s="273" t="s">
        <v>273</v>
      </c>
      <c r="AU176" s="273" t="s">
        <v>85</v>
      </c>
      <c r="AV176" s="15" t="s">
        <v>83</v>
      </c>
      <c r="AW176" s="15" t="s">
        <v>32</v>
      </c>
      <c r="AX176" s="15" t="s">
        <v>76</v>
      </c>
      <c r="AY176" s="273" t="s">
        <v>264</v>
      </c>
    </row>
    <row r="177" s="13" customFormat="1">
      <c r="A177" s="13"/>
      <c r="B177" s="241"/>
      <c r="C177" s="242"/>
      <c r="D177" s="243" t="s">
        <v>273</v>
      </c>
      <c r="E177" s="244" t="s">
        <v>1</v>
      </c>
      <c r="F177" s="245" t="s">
        <v>2889</v>
      </c>
      <c r="G177" s="242"/>
      <c r="H177" s="246">
        <v>93</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273</v>
      </c>
      <c r="AU177" s="252" t="s">
        <v>85</v>
      </c>
      <c r="AV177" s="13" t="s">
        <v>85</v>
      </c>
      <c r="AW177" s="13" t="s">
        <v>32</v>
      </c>
      <c r="AX177" s="13" t="s">
        <v>83</v>
      </c>
      <c r="AY177" s="252" t="s">
        <v>264</v>
      </c>
    </row>
    <row r="178" s="2" customFormat="1" ht="16.5" customHeight="1">
      <c r="A178" s="39"/>
      <c r="B178" s="40"/>
      <c r="C178" s="274" t="s">
        <v>322</v>
      </c>
      <c r="D178" s="274" t="s">
        <v>310</v>
      </c>
      <c r="E178" s="275" t="s">
        <v>1473</v>
      </c>
      <c r="F178" s="276" t="s">
        <v>1474</v>
      </c>
      <c r="G178" s="277" t="s">
        <v>453</v>
      </c>
      <c r="H178" s="278">
        <v>3.1499999999999999</v>
      </c>
      <c r="I178" s="279"/>
      <c r="J178" s="280">
        <f>ROUND(I178*H178,2)</f>
        <v>0</v>
      </c>
      <c r="K178" s="276" t="s">
        <v>1425</v>
      </c>
      <c r="L178" s="281"/>
      <c r="M178" s="282" t="s">
        <v>1</v>
      </c>
      <c r="N178" s="283" t="s">
        <v>42</v>
      </c>
      <c r="O178" s="92"/>
      <c r="P178" s="237">
        <f>O178*H178</f>
        <v>0</v>
      </c>
      <c r="Q178" s="237">
        <v>0.0016000000000000001</v>
      </c>
      <c r="R178" s="237">
        <f>Q178*H178</f>
        <v>0.0050400000000000002</v>
      </c>
      <c r="S178" s="237">
        <v>0</v>
      </c>
      <c r="T178" s="238">
        <f>S178*H178</f>
        <v>0</v>
      </c>
      <c r="U178" s="39"/>
      <c r="V178" s="39"/>
      <c r="W178" s="39"/>
      <c r="X178" s="39"/>
      <c r="Y178" s="39"/>
      <c r="Z178" s="39"/>
      <c r="AA178" s="39"/>
      <c r="AB178" s="39"/>
      <c r="AC178" s="39"/>
      <c r="AD178" s="39"/>
      <c r="AE178" s="39"/>
      <c r="AR178" s="239" t="s">
        <v>304</v>
      </c>
      <c r="AT178" s="239" t="s">
        <v>310</v>
      </c>
      <c r="AU178" s="239" t="s">
        <v>85</v>
      </c>
      <c r="AY178" s="18" t="s">
        <v>264</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271</v>
      </c>
      <c r="BM178" s="239" t="s">
        <v>1475</v>
      </c>
    </row>
    <row r="179" s="2" customFormat="1">
      <c r="A179" s="39"/>
      <c r="B179" s="40"/>
      <c r="C179" s="41"/>
      <c r="D179" s="243" t="s">
        <v>339</v>
      </c>
      <c r="E179" s="41"/>
      <c r="F179" s="295" t="s">
        <v>1471</v>
      </c>
      <c r="G179" s="41"/>
      <c r="H179" s="41"/>
      <c r="I179" s="296"/>
      <c r="J179" s="41"/>
      <c r="K179" s="41"/>
      <c r="L179" s="45"/>
      <c r="M179" s="297"/>
      <c r="N179" s="298"/>
      <c r="O179" s="92"/>
      <c r="P179" s="92"/>
      <c r="Q179" s="92"/>
      <c r="R179" s="92"/>
      <c r="S179" s="92"/>
      <c r="T179" s="93"/>
      <c r="U179" s="39"/>
      <c r="V179" s="39"/>
      <c r="W179" s="39"/>
      <c r="X179" s="39"/>
      <c r="Y179" s="39"/>
      <c r="Z179" s="39"/>
      <c r="AA179" s="39"/>
      <c r="AB179" s="39"/>
      <c r="AC179" s="39"/>
      <c r="AD179" s="39"/>
      <c r="AE179" s="39"/>
      <c r="AT179" s="18" t="s">
        <v>339</v>
      </c>
      <c r="AU179" s="18" t="s">
        <v>85</v>
      </c>
    </row>
    <row r="180" s="13" customFormat="1">
      <c r="A180" s="13"/>
      <c r="B180" s="241"/>
      <c r="C180" s="242"/>
      <c r="D180" s="243" t="s">
        <v>273</v>
      </c>
      <c r="E180" s="244" t="s">
        <v>1</v>
      </c>
      <c r="F180" s="245" t="s">
        <v>96</v>
      </c>
      <c r="G180" s="242"/>
      <c r="H180" s="246">
        <v>3</v>
      </c>
      <c r="I180" s="247"/>
      <c r="J180" s="242"/>
      <c r="K180" s="242"/>
      <c r="L180" s="248"/>
      <c r="M180" s="249"/>
      <c r="N180" s="250"/>
      <c r="O180" s="250"/>
      <c r="P180" s="250"/>
      <c r="Q180" s="250"/>
      <c r="R180" s="250"/>
      <c r="S180" s="250"/>
      <c r="T180" s="251"/>
      <c r="U180" s="13"/>
      <c r="V180" s="13"/>
      <c r="W180" s="13"/>
      <c r="X180" s="13"/>
      <c r="Y180" s="13"/>
      <c r="Z180" s="13"/>
      <c r="AA180" s="13"/>
      <c r="AB180" s="13"/>
      <c r="AC180" s="13"/>
      <c r="AD180" s="13"/>
      <c r="AE180" s="13"/>
      <c r="AT180" s="252" t="s">
        <v>273</v>
      </c>
      <c r="AU180" s="252" t="s">
        <v>85</v>
      </c>
      <c r="AV180" s="13" t="s">
        <v>85</v>
      </c>
      <c r="AW180" s="13" t="s">
        <v>32</v>
      </c>
      <c r="AX180" s="13" t="s">
        <v>83</v>
      </c>
      <c r="AY180" s="252" t="s">
        <v>264</v>
      </c>
    </row>
    <row r="181" s="13" customFormat="1">
      <c r="A181" s="13"/>
      <c r="B181" s="241"/>
      <c r="C181" s="242"/>
      <c r="D181" s="243" t="s">
        <v>273</v>
      </c>
      <c r="E181" s="242"/>
      <c r="F181" s="245" t="s">
        <v>1476</v>
      </c>
      <c r="G181" s="242"/>
      <c r="H181" s="246">
        <v>3.1499999999999999</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85</v>
      </c>
      <c r="AV181" s="13" t="s">
        <v>85</v>
      </c>
      <c r="AW181" s="13" t="s">
        <v>4</v>
      </c>
      <c r="AX181" s="13" t="s">
        <v>83</v>
      </c>
      <c r="AY181" s="252" t="s">
        <v>264</v>
      </c>
    </row>
    <row r="182" s="2" customFormat="1" ht="16.5" customHeight="1">
      <c r="A182" s="39"/>
      <c r="B182" s="40"/>
      <c r="C182" s="274" t="s">
        <v>8</v>
      </c>
      <c r="D182" s="274" t="s">
        <v>310</v>
      </c>
      <c r="E182" s="275" t="s">
        <v>1477</v>
      </c>
      <c r="F182" s="276" t="s">
        <v>1478</v>
      </c>
      <c r="G182" s="277" t="s">
        <v>453</v>
      </c>
      <c r="H182" s="278">
        <v>94.5</v>
      </c>
      <c r="I182" s="279"/>
      <c r="J182" s="280">
        <f>ROUND(I182*H182,2)</f>
        <v>0</v>
      </c>
      <c r="K182" s="276" t="s">
        <v>1425</v>
      </c>
      <c r="L182" s="281"/>
      <c r="M182" s="282" t="s">
        <v>1</v>
      </c>
      <c r="N182" s="283" t="s">
        <v>42</v>
      </c>
      <c r="O182" s="92"/>
      <c r="P182" s="237">
        <f>O182*H182</f>
        <v>0</v>
      </c>
      <c r="Q182" s="237">
        <v>0.0035000000000000001</v>
      </c>
      <c r="R182" s="237">
        <f>Q182*H182</f>
        <v>0.33074999999999999</v>
      </c>
      <c r="S182" s="237">
        <v>0</v>
      </c>
      <c r="T182" s="238">
        <f>S182*H182</f>
        <v>0</v>
      </c>
      <c r="U182" s="39"/>
      <c r="V182" s="39"/>
      <c r="W182" s="39"/>
      <c r="X182" s="39"/>
      <c r="Y182" s="39"/>
      <c r="Z182" s="39"/>
      <c r="AA182" s="39"/>
      <c r="AB182" s="39"/>
      <c r="AC182" s="39"/>
      <c r="AD182" s="39"/>
      <c r="AE182" s="39"/>
      <c r="AR182" s="239" t="s">
        <v>304</v>
      </c>
      <c r="AT182" s="239" t="s">
        <v>310</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271</v>
      </c>
      <c r="BM182" s="239" t="s">
        <v>1479</v>
      </c>
    </row>
    <row r="183" s="2" customFormat="1">
      <c r="A183" s="39"/>
      <c r="B183" s="40"/>
      <c r="C183" s="41"/>
      <c r="D183" s="243" t="s">
        <v>339</v>
      </c>
      <c r="E183" s="41"/>
      <c r="F183" s="295" t="s">
        <v>1471</v>
      </c>
      <c r="G183" s="41"/>
      <c r="H183" s="41"/>
      <c r="I183" s="296"/>
      <c r="J183" s="41"/>
      <c r="K183" s="41"/>
      <c r="L183" s="45"/>
      <c r="M183" s="297"/>
      <c r="N183" s="298"/>
      <c r="O183" s="92"/>
      <c r="P183" s="92"/>
      <c r="Q183" s="92"/>
      <c r="R183" s="92"/>
      <c r="S183" s="92"/>
      <c r="T183" s="93"/>
      <c r="U183" s="39"/>
      <c r="V183" s="39"/>
      <c r="W183" s="39"/>
      <c r="X183" s="39"/>
      <c r="Y183" s="39"/>
      <c r="Z183" s="39"/>
      <c r="AA183" s="39"/>
      <c r="AB183" s="39"/>
      <c r="AC183" s="39"/>
      <c r="AD183" s="39"/>
      <c r="AE183" s="39"/>
      <c r="AT183" s="18" t="s">
        <v>339</v>
      </c>
      <c r="AU183" s="18" t="s">
        <v>85</v>
      </c>
    </row>
    <row r="184" s="13" customFormat="1">
      <c r="A184" s="13"/>
      <c r="B184" s="241"/>
      <c r="C184" s="242"/>
      <c r="D184" s="243" t="s">
        <v>273</v>
      </c>
      <c r="E184" s="244" t="s">
        <v>1</v>
      </c>
      <c r="F184" s="245" t="s">
        <v>701</v>
      </c>
      <c r="G184" s="242"/>
      <c r="H184" s="246">
        <v>90</v>
      </c>
      <c r="I184" s="247"/>
      <c r="J184" s="242"/>
      <c r="K184" s="242"/>
      <c r="L184" s="248"/>
      <c r="M184" s="249"/>
      <c r="N184" s="250"/>
      <c r="O184" s="250"/>
      <c r="P184" s="250"/>
      <c r="Q184" s="250"/>
      <c r="R184" s="250"/>
      <c r="S184" s="250"/>
      <c r="T184" s="251"/>
      <c r="U184" s="13"/>
      <c r="V184" s="13"/>
      <c r="W184" s="13"/>
      <c r="X184" s="13"/>
      <c r="Y184" s="13"/>
      <c r="Z184" s="13"/>
      <c r="AA184" s="13"/>
      <c r="AB184" s="13"/>
      <c r="AC184" s="13"/>
      <c r="AD184" s="13"/>
      <c r="AE184" s="13"/>
      <c r="AT184" s="252" t="s">
        <v>273</v>
      </c>
      <c r="AU184" s="252" t="s">
        <v>85</v>
      </c>
      <c r="AV184" s="13" t="s">
        <v>85</v>
      </c>
      <c r="AW184" s="13" t="s">
        <v>32</v>
      </c>
      <c r="AX184" s="13" t="s">
        <v>83</v>
      </c>
      <c r="AY184" s="252" t="s">
        <v>264</v>
      </c>
    </row>
    <row r="185" s="13" customFormat="1">
      <c r="A185" s="13"/>
      <c r="B185" s="241"/>
      <c r="C185" s="242"/>
      <c r="D185" s="243" t="s">
        <v>273</v>
      </c>
      <c r="E185" s="242"/>
      <c r="F185" s="245" t="s">
        <v>2890</v>
      </c>
      <c r="G185" s="242"/>
      <c r="H185" s="246">
        <v>94.5</v>
      </c>
      <c r="I185" s="247"/>
      <c r="J185" s="242"/>
      <c r="K185" s="242"/>
      <c r="L185" s="248"/>
      <c r="M185" s="249"/>
      <c r="N185" s="250"/>
      <c r="O185" s="250"/>
      <c r="P185" s="250"/>
      <c r="Q185" s="250"/>
      <c r="R185" s="250"/>
      <c r="S185" s="250"/>
      <c r="T185" s="251"/>
      <c r="U185" s="13"/>
      <c r="V185" s="13"/>
      <c r="W185" s="13"/>
      <c r="X185" s="13"/>
      <c r="Y185" s="13"/>
      <c r="Z185" s="13"/>
      <c r="AA185" s="13"/>
      <c r="AB185" s="13"/>
      <c r="AC185" s="13"/>
      <c r="AD185" s="13"/>
      <c r="AE185" s="13"/>
      <c r="AT185" s="252" t="s">
        <v>273</v>
      </c>
      <c r="AU185" s="252" t="s">
        <v>85</v>
      </c>
      <c r="AV185" s="13" t="s">
        <v>85</v>
      </c>
      <c r="AW185" s="13" t="s">
        <v>4</v>
      </c>
      <c r="AX185" s="13" t="s">
        <v>83</v>
      </c>
      <c r="AY185" s="252" t="s">
        <v>264</v>
      </c>
    </row>
    <row r="186" s="2" customFormat="1" ht="16.5" customHeight="1">
      <c r="A186" s="39"/>
      <c r="B186" s="40"/>
      <c r="C186" s="228" t="s">
        <v>335</v>
      </c>
      <c r="D186" s="228" t="s">
        <v>266</v>
      </c>
      <c r="E186" s="229" t="s">
        <v>1481</v>
      </c>
      <c r="F186" s="230" t="s">
        <v>1482</v>
      </c>
      <c r="G186" s="231" t="s">
        <v>453</v>
      </c>
      <c r="H186" s="232">
        <v>10</v>
      </c>
      <c r="I186" s="233"/>
      <c r="J186" s="234">
        <f>ROUND(I186*H186,2)</f>
        <v>0</v>
      </c>
      <c r="K186" s="230" t="s">
        <v>1425</v>
      </c>
      <c r="L186" s="45"/>
      <c r="M186" s="235" t="s">
        <v>1</v>
      </c>
      <c r="N186" s="236" t="s">
        <v>42</v>
      </c>
      <c r="O186" s="92"/>
      <c r="P186" s="237">
        <f>O186*H186</f>
        <v>0</v>
      </c>
      <c r="Q186" s="237">
        <v>2.0000000000000002E-05</v>
      </c>
      <c r="R186" s="237">
        <f>Q186*H186</f>
        <v>0.00020000000000000001</v>
      </c>
      <c r="S186" s="237">
        <v>0</v>
      </c>
      <c r="T186" s="238">
        <f>S186*H186</f>
        <v>0</v>
      </c>
      <c r="U186" s="39"/>
      <c r="V186" s="39"/>
      <c r="W186" s="39"/>
      <c r="X186" s="39"/>
      <c r="Y186" s="39"/>
      <c r="Z186" s="39"/>
      <c r="AA186" s="39"/>
      <c r="AB186" s="39"/>
      <c r="AC186" s="39"/>
      <c r="AD186" s="39"/>
      <c r="AE186" s="39"/>
      <c r="AR186" s="239" t="s">
        <v>271</v>
      </c>
      <c r="AT186" s="239" t="s">
        <v>266</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271</v>
      </c>
      <c r="BM186" s="239" t="s">
        <v>1483</v>
      </c>
    </row>
    <row r="187" s="15" customFormat="1">
      <c r="A187" s="15"/>
      <c r="B187" s="264"/>
      <c r="C187" s="265"/>
      <c r="D187" s="243" t="s">
        <v>273</v>
      </c>
      <c r="E187" s="266" t="s">
        <v>1</v>
      </c>
      <c r="F187" s="267" t="s">
        <v>1484</v>
      </c>
      <c r="G187" s="265"/>
      <c r="H187" s="266" t="s">
        <v>1</v>
      </c>
      <c r="I187" s="268"/>
      <c r="J187" s="265"/>
      <c r="K187" s="265"/>
      <c r="L187" s="269"/>
      <c r="M187" s="270"/>
      <c r="N187" s="271"/>
      <c r="O187" s="271"/>
      <c r="P187" s="271"/>
      <c r="Q187" s="271"/>
      <c r="R187" s="271"/>
      <c r="S187" s="271"/>
      <c r="T187" s="272"/>
      <c r="U187" s="15"/>
      <c r="V187" s="15"/>
      <c r="W187" s="15"/>
      <c r="X187" s="15"/>
      <c r="Y187" s="15"/>
      <c r="Z187" s="15"/>
      <c r="AA187" s="15"/>
      <c r="AB187" s="15"/>
      <c r="AC187" s="15"/>
      <c r="AD187" s="15"/>
      <c r="AE187" s="15"/>
      <c r="AT187" s="273" t="s">
        <v>273</v>
      </c>
      <c r="AU187" s="273" t="s">
        <v>85</v>
      </c>
      <c r="AV187" s="15" t="s">
        <v>83</v>
      </c>
      <c r="AW187" s="15" t="s">
        <v>32</v>
      </c>
      <c r="AX187" s="15" t="s">
        <v>76</v>
      </c>
      <c r="AY187" s="273" t="s">
        <v>264</v>
      </c>
    </row>
    <row r="188" s="13" customFormat="1">
      <c r="A188" s="13"/>
      <c r="B188" s="241"/>
      <c r="C188" s="242"/>
      <c r="D188" s="243" t="s">
        <v>273</v>
      </c>
      <c r="E188" s="244" t="s">
        <v>1</v>
      </c>
      <c r="F188" s="245" t="s">
        <v>315</v>
      </c>
      <c r="G188" s="242"/>
      <c r="H188" s="246">
        <v>10</v>
      </c>
      <c r="I188" s="247"/>
      <c r="J188" s="242"/>
      <c r="K188" s="242"/>
      <c r="L188" s="248"/>
      <c r="M188" s="249"/>
      <c r="N188" s="250"/>
      <c r="O188" s="250"/>
      <c r="P188" s="250"/>
      <c r="Q188" s="250"/>
      <c r="R188" s="250"/>
      <c r="S188" s="250"/>
      <c r="T188" s="251"/>
      <c r="U188" s="13"/>
      <c r="V188" s="13"/>
      <c r="W188" s="13"/>
      <c r="X188" s="13"/>
      <c r="Y188" s="13"/>
      <c r="Z188" s="13"/>
      <c r="AA188" s="13"/>
      <c r="AB188" s="13"/>
      <c r="AC188" s="13"/>
      <c r="AD188" s="13"/>
      <c r="AE188" s="13"/>
      <c r="AT188" s="252" t="s">
        <v>273</v>
      </c>
      <c r="AU188" s="252" t="s">
        <v>85</v>
      </c>
      <c r="AV188" s="13" t="s">
        <v>85</v>
      </c>
      <c r="AW188" s="13" t="s">
        <v>32</v>
      </c>
      <c r="AX188" s="13" t="s">
        <v>83</v>
      </c>
      <c r="AY188" s="252" t="s">
        <v>264</v>
      </c>
    </row>
    <row r="189" s="2" customFormat="1" ht="16.5" customHeight="1">
      <c r="A189" s="39"/>
      <c r="B189" s="40"/>
      <c r="C189" s="274" t="s">
        <v>342</v>
      </c>
      <c r="D189" s="274" t="s">
        <v>310</v>
      </c>
      <c r="E189" s="275" t="s">
        <v>1485</v>
      </c>
      <c r="F189" s="276" t="s">
        <v>1486</v>
      </c>
      <c r="G189" s="277" t="s">
        <v>453</v>
      </c>
      <c r="H189" s="278">
        <v>10.300000000000001</v>
      </c>
      <c r="I189" s="279"/>
      <c r="J189" s="280">
        <f>ROUND(I189*H189,2)</f>
        <v>0</v>
      </c>
      <c r="K189" s="276" t="s">
        <v>1425</v>
      </c>
      <c r="L189" s="281"/>
      <c r="M189" s="282" t="s">
        <v>1</v>
      </c>
      <c r="N189" s="283" t="s">
        <v>42</v>
      </c>
      <c r="O189" s="92"/>
      <c r="P189" s="237">
        <f>O189*H189</f>
        <v>0</v>
      </c>
      <c r="Q189" s="237">
        <v>0.0080999999999999996</v>
      </c>
      <c r="R189" s="237">
        <f>Q189*H189</f>
        <v>0.083430000000000004</v>
      </c>
      <c r="S189" s="237">
        <v>0</v>
      </c>
      <c r="T189" s="238">
        <f>S189*H189</f>
        <v>0</v>
      </c>
      <c r="U189" s="39"/>
      <c r="V189" s="39"/>
      <c r="W189" s="39"/>
      <c r="X189" s="39"/>
      <c r="Y189" s="39"/>
      <c r="Z189" s="39"/>
      <c r="AA189" s="39"/>
      <c r="AB189" s="39"/>
      <c r="AC189" s="39"/>
      <c r="AD189" s="39"/>
      <c r="AE189" s="39"/>
      <c r="AR189" s="239" t="s">
        <v>304</v>
      </c>
      <c r="AT189" s="239" t="s">
        <v>310</v>
      </c>
      <c r="AU189" s="239" t="s">
        <v>85</v>
      </c>
      <c r="AY189" s="18" t="s">
        <v>264</v>
      </c>
      <c r="BE189" s="240">
        <f>IF(N189="základní",J189,0)</f>
        <v>0</v>
      </c>
      <c r="BF189" s="240">
        <f>IF(N189="snížená",J189,0)</f>
        <v>0</v>
      </c>
      <c r="BG189" s="240">
        <f>IF(N189="zákl. přenesená",J189,0)</f>
        <v>0</v>
      </c>
      <c r="BH189" s="240">
        <f>IF(N189="sníž. přenesená",J189,0)</f>
        <v>0</v>
      </c>
      <c r="BI189" s="240">
        <f>IF(N189="nulová",J189,0)</f>
        <v>0</v>
      </c>
      <c r="BJ189" s="18" t="s">
        <v>85</v>
      </c>
      <c r="BK189" s="240">
        <f>ROUND(I189*H189,2)</f>
        <v>0</v>
      </c>
      <c r="BL189" s="18" t="s">
        <v>271</v>
      </c>
      <c r="BM189" s="239" t="s">
        <v>1487</v>
      </c>
    </row>
    <row r="190" s="13" customFormat="1">
      <c r="A190" s="13"/>
      <c r="B190" s="241"/>
      <c r="C190" s="242"/>
      <c r="D190" s="243" t="s">
        <v>273</v>
      </c>
      <c r="E190" s="244" t="s">
        <v>1</v>
      </c>
      <c r="F190" s="245" t="s">
        <v>315</v>
      </c>
      <c r="G190" s="242"/>
      <c r="H190" s="246">
        <v>10</v>
      </c>
      <c r="I190" s="247"/>
      <c r="J190" s="242"/>
      <c r="K190" s="242"/>
      <c r="L190" s="248"/>
      <c r="M190" s="249"/>
      <c r="N190" s="250"/>
      <c r="O190" s="250"/>
      <c r="P190" s="250"/>
      <c r="Q190" s="250"/>
      <c r="R190" s="250"/>
      <c r="S190" s="250"/>
      <c r="T190" s="251"/>
      <c r="U190" s="13"/>
      <c r="V190" s="13"/>
      <c r="W190" s="13"/>
      <c r="X190" s="13"/>
      <c r="Y190" s="13"/>
      <c r="Z190" s="13"/>
      <c r="AA190" s="13"/>
      <c r="AB190" s="13"/>
      <c r="AC190" s="13"/>
      <c r="AD190" s="13"/>
      <c r="AE190" s="13"/>
      <c r="AT190" s="252" t="s">
        <v>273</v>
      </c>
      <c r="AU190" s="252" t="s">
        <v>85</v>
      </c>
      <c r="AV190" s="13" t="s">
        <v>85</v>
      </c>
      <c r="AW190" s="13" t="s">
        <v>32</v>
      </c>
      <c r="AX190" s="13" t="s">
        <v>83</v>
      </c>
      <c r="AY190" s="252" t="s">
        <v>264</v>
      </c>
    </row>
    <row r="191" s="13" customFormat="1">
      <c r="A191" s="13"/>
      <c r="B191" s="241"/>
      <c r="C191" s="242"/>
      <c r="D191" s="243" t="s">
        <v>273</v>
      </c>
      <c r="E191" s="242"/>
      <c r="F191" s="245" t="s">
        <v>2891</v>
      </c>
      <c r="G191" s="242"/>
      <c r="H191" s="246">
        <v>10.300000000000001</v>
      </c>
      <c r="I191" s="247"/>
      <c r="J191" s="242"/>
      <c r="K191" s="242"/>
      <c r="L191" s="248"/>
      <c r="M191" s="249"/>
      <c r="N191" s="250"/>
      <c r="O191" s="250"/>
      <c r="P191" s="250"/>
      <c r="Q191" s="250"/>
      <c r="R191" s="250"/>
      <c r="S191" s="250"/>
      <c r="T191" s="251"/>
      <c r="U191" s="13"/>
      <c r="V191" s="13"/>
      <c r="W191" s="13"/>
      <c r="X191" s="13"/>
      <c r="Y191" s="13"/>
      <c r="Z191" s="13"/>
      <c r="AA191" s="13"/>
      <c r="AB191" s="13"/>
      <c r="AC191" s="13"/>
      <c r="AD191" s="13"/>
      <c r="AE191" s="13"/>
      <c r="AT191" s="252" t="s">
        <v>273</v>
      </c>
      <c r="AU191" s="252" t="s">
        <v>85</v>
      </c>
      <c r="AV191" s="13" t="s">
        <v>85</v>
      </c>
      <c r="AW191" s="13" t="s">
        <v>4</v>
      </c>
      <c r="AX191" s="13" t="s">
        <v>83</v>
      </c>
      <c r="AY191" s="252" t="s">
        <v>264</v>
      </c>
    </row>
    <row r="192" s="2" customFormat="1" ht="16.5" customHeight="1">
      <c r="A192" s="39"/>
      <c r="B192" s="40"/>
      <c r="C192" s="228" t="s">
        <v>347</v>
      </c>
      <c r="D192" s="228" t="s">
        <v>266</v>
      </c>
      <c r="E192" s="229" t="s">
        <v>1489</v>
      </c>
      <c r="F192" s="230" t="s">
        <v>1490</v>
      </c>
      <c r="G192" s="231" t="s">
        <v>453</v>
      </c>
      <c r="H192" s="232">
        <v>3</v>
      </c>
      <c r="I192" s="233"/>
      <c r="J192" s="234">
        <f>ROUND(I192*H192,2)</f>
        <v>0</v>
      </c>
      <c r="K192" s="230" t="s">
        <v>1425</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271</v>
      </c>
      <c r="BM192" s="239" t="s">
        <v>1491</v>
      </c>
    </row>
    <row r="193" s="13" customFormat="1">
      <c r="A193" s="13"/>
      <c r="B193" s="241"/>
      <c r="C193" s="242"/>
      <c r="D193" s="243" t="s">
        <v>273</v>
      </c>
      <c r="E193" s="244" t="s">
        <v>1</v>
      </c>
      <c r="F193" s="245" t="s">
        <v>96</v>
      </c>
      <c r="G193" s="242"/>
      <c r="H193" s="246">
        <v>3</v>
      </c>
      <c r="I193" s="247"/>
      <c r="J193" s="242"/>
      <c r="K193" s="242"/>
      <c r="L193" s="248"/>
      <c r="M193" s="249"/>
      <c r="N193" s="250"/>
      <c r="O193" s="250"/>
      <c r="P193" s="250"/>
      <c r="Q193" s="250"/>
      <c r="R193" s="250"/>
      <c r="S193" s="250"/>
      <c r="T193" s="251"/>
      <c r="U193" s="13"/>
      <c r="V193" s="13"/>
      <c r="W193" s="13"/>
      <c r="X193" s="13"/>
      <c r="Y193" s="13"/>
      <c r="Z193" s="13"/>
      <c r="AA193" s="13"/>
      <c r="AB193" s="13"/>
      <c r="AC193" s="13"/>
      <c r="AD193" s="13"/>
      <c r="AE193" s="13"/>
      <c r="AT193" s="252" t="s">
        <v>273</v>
      </c>
      <c r="AU193" s="252" t="s">
        <v>85</v>
      </c>
      <c r="AV193" s="13" t="s">
        <v>85</v>
      </c>
      <c r="AW193" s="13" t="s">
        <v>32</v>
      </c>
      <c r="AX193" s="13" t="s">
        <v>83</v>
      </c>
      <c r="AY193" s="252" t="s">
        <v>264</v>
      </c>
    </row>
    <row r="194" s="2" customFormat="1" ht="16.5" customHeight="1">
      <c r="A194" s="39"/>
      <c r="B194" s="40"/>
      <c r="C194" s="228" t="s">
        <v>351</v>
      </c>
      <c r="D194" s="228" t="s">
        <v>266</v>
      </c>
      <c r="E194" s="229" t="s">
        <v>1492</v>
      </c>
      <c r="F194" s="230" t="s">
        <v>1493</v>
      </c>
      <c r="G194" s="231" t="s">
        <v>453</v>
      </c>
      <c r="H194" s="232">
        <v>90</v>
      </c>
      <c r="I194" s="233"/>
      <c r="J194" s="234">
        <f>ROUND(I194*H194,2)</f>
        <v>0</v>
      </c>
      <c r="K194" s="230" t="s">
        <v>1425</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271</v>
      </c>
      <c r="AT194" s="239" t="s">
        <v>266</v>
      </c>
      <c r="AU194" s="239" t="s">
        <v>85</v>
      </c>
      <c r="AY194" s="18" t="s">
        <v>264</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271</v>
      </c>
      <c r="BM194" s="239" t="s">
        <v>1494</v>
      </c>
    </row>
    <row r="195" s="2" customFormat="1">
      <c r="A195" s="39"/>
      <c r="B195" s="40"/>
      <c r="C195" s="41"/>
      <c r="D195" s="243" t="s">
        <v>339</v>
      </c>
      <c r="E195" s="41"/>
      <c r="F195" s="295" t="s">
        <v>1495</v>
      </c>
      <c r="G195" s="41"/>
      <c r="H195" s="41"/>
      <c r="I195" s="296"/>
      <c r="J195" s="41"/>
      <c r="K195" s="41"/>
      <c r="L195" s="45"/>
      <c r="M195" s="297"/>
      <c r="N195" s="298"/>
      <c r="O195" s="92"/>
      <c r="P195" s="92"/>
      <c r="Q195" s="92"/>
      <c r="R195" s="92"/>
      <c r="S195" s="92"/>
      <c r="T195" s="93"/>
      <c r="U195" s="39"/>
      <c r="V195" s="39"/>
      <c r="W195" s="39"/>
      <c r="X195" s="39"/>
      <c r="Y195" s="39"/>
      <c r="Z195" s="39"/>
      <c r="AA195" s="39"/>
      <c r="AB195" s="39"/>
      <c r="AC195" s="39"/>
      <c r="AD195" s="39"/>
      <c r="AE195" s="39"/>
      <c r="AT195" s="18" t="s">
        <v>339</v>
      </c>
      <c r="AU195" s="18" t="s">
        <v>85</v>
      </c>
    </row>
    <row r="196" s="13" customFormat="1">
      <c r="A196" s="13"/>
      <c r="B196" s="241"/>
      <c r="C196" s="242"/>
      <c r="D196" s="243" t="s">
        <v>273</v>
      </c>
      <c r="E196" s="244" t="s">
        <v>1</v>
      </c>
      <c r="F196" s="245" t="s">
        <v>701</v>
      </c>
      <c r="G196" s="242"/>
      <c r="H196" s="246">
        <v>90</v>
      </c>
      <c r="I196" s="247"/>
      <c r="J196" s="242"/>
      <c r="K196" s="242"/>
      <c r="L196" s="248"/>
      <c r="M196" s="249"/>
      <c r="N196" s="250"/>
      <c r="O196" s="250"/>
      <c r="P196" s="250"/>
      <c r="Q196" s="250"/>
      <c r="R196" s="250"/>
      <c r="S196" s="250"/>
      <c r="T196" s="251"/>
      <c r="U196" s="13"/>
      <c r="V196" s="13"/>
      <c r="W196" s="13"/>
      <c r="X196" s="13"/>
      <c r="Y196" s="13"/>
      <c r="Z196" s="13"/>
      <c r="AA196" s="13"/>
      <c r="AB196" s="13"/>
      <c r="AC196" s="13"/>
      <c r="AD196" s="13"/>
      <c r="AE196" s="13"/>
      <c r="AT196" s="252" t="s">
        <v>273</v>
      </c>
      <c r="AU196" s="252" t="s">
        <v>85</v>
      </c>
      <c r="AV196" s="13" t="s">
        <v>85</v>
      </c>
      <c r="AW196" s="13" t="s">
        <v>32</v>
      </c>
      <c r="AX196" s="13" t="s">
        <v>83</v>
      </c>
      <c r="AY196" s="252" t="s">
        <v>264</v>
      </c>
    </row>
    <row r="197" s="2" customFormat="1" ht="16.5" customHeight="1">
      <c r="A197" s="39"/>
      <c r="B197" s="40"/>
      <c r="C197" s="228" t="s">
        <v>358</v>
      </c>
      <c r="D197" s="228" t="s">
        <v>266</v>
      </c>
      <c r="E197" s="229" t="s">
        <v>1496</v>
      </c>
      <c r="F197" s="230" t="s">
        <v>1497</v>
      </c>
      <c r="G197" s="231" t="s">
        <v>420</v>
      </c>
      <c r="H197" s="232">
        <v>2</v>
      </c>
      <c r="I197" s="233"/>
      <c r="J197" s="234">
        <f>ROUND(I197*H197,2)</f>
        <v>0</v>
      </c>
      <c r="K197" s="230" t="s">
        <v>1425</v>
      </c>
      <c r="L197" s="45"/>
      <c r="M197" s="235" t="s">
        <v>1</v>
      </c>
      <c r="N197" s="236" t="s">
        <v>42</v>
      </c>
      <c r="O197" s="92"/>
      <c r="P197" s="237">
        <f>O197*H197</f>
        <v>0</v>
      </c>
      <c r="Q197" s="237">
        <v>0.45937</v>
      </c>
      <c r="R197" s="237">
        <f>Q197*H197</f>
        <v>0.91874</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271</v>
      </c>
      <c r="BM197" s="239" t="s">
        <v>1498</v>
      </c>
    </row>
    <row r="198" s="13" customFormat="1">
      <c r="A198" s="13"/>
      <c r="B198" s="241"/>
      <c r="C198" s="242"/>
      <c r="D198" s="243" t="s">
        <v>273</v>
      </c>
      <c r="E198" s="244" t="s">
        <v>1</v>
      </c>
      <c r="F198" s="245" t="s">
        <v>85</v>
      </c>
      <c r="G198" s="242"/>
      <c r="H198" s="246">
        <v>2</v>
      </c>
      <c r="I198" s="247"/>
      <c r="J198" s="242"/>
      <c r="K198" s="242"/>
      <c r="L198" s="248"/>
      <c r="M198" s="249"/>
      <c r="N198" s="250"/>
      <c r="O198" s="250"/>
      <c r="P198" s="250"/>
      <c r="Q198" s="250"/>
      <c r="R198" s="250"/>
      <c r="S198" s="250"/>
      <c r="T198" s="251"/>
      <c r="U198" s="13"/>
      <c r="V198" s="13"/>
      <c r="W198" s="13"/>
      <c r="X198" s="13"/>
      <c r="Y198" s="13"/>
      <c r="Z198" s="13"/>
      <c r="AA198" s="13"/>
      <c r="AB198" s="13"/>
      <c r="AC198" s="13"/>
      <c r="AD198" s="13"/>
      <c r="AE198" s="13"/>
      <c r="AT198" s="252" t="s">
        <v>273</v>
      </c>
      <c r="AU198" s="252" t="s">
        <v>85</v>
      </c>
      <c r="AV198" s="13" t="s">
        <v>85</v>
      </c>
      <c r="AW198" s="13" t="s">
        <v>32</v>
      </c>
      <c r="AX198" s="13" t="s">
        <v>83</v>
      </c>
      <c r="AY198" s="252" t="s">
        <v>264</v>
      </c>
    </row>
    <row r="199" s="2" customFormat="1" ht="16.5" customHeight="1">
      <c r="A199" s="39"/>
      <c r="B199" s="40"/>
      <c r="C199" s="228" t="s">
        <v>366</v>
      </c>
      <c r="D199" s="228" t="s">
        <v>266</v>
      </c>
      <c r="E199" s="229" t="s">
        <v>1499</v>
      </c>
      <c r="F199" s="230" t="s">
        <v>1500</v>
      </c>
      <c r="G199" s="231" t="s">
        <v>354</v>
      </c>
      <c r="H199" s="232">
        <v>1.339</v>
      </c>
      <c r="I199" s="233"/>
      <c r="J199" s="234">
        <f>ROUND(I199*H199,2)</f>
        <v>0</v>
      </c>
      <c r="K199" s="230" t="s">
        <v>1425</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351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351</v>
      </c>
      <c r="BM199" s="239" t="s">
        <v>1501</v>
      </c>
    </row>
    <row r="200" s="12" customFormat="1" ht="22.8" customHeight="1">
      <c r="A200" s="12"/>
      <c r="B200" s="212"/>
      <c r="C200" s="213"/>
      <c r="D200" s="214" t="s">
        <v>75</v>
      </c>
      <c r="E200" s="226" t="s">
        <v>309</v>
      </c>
      <c r="F200" s="226" t="s">
        <v>1502</v>
      </c>
      <c r="G200" s="213"/>
      <c r="H200" s="213"/>
      <c r="I200" s="216"/>
      <c r="J200" s="227">
        <f>BK200</f>
        <v>0</v>
      </c>
      <c r="K200" s="213"/>
      <c r="L200" s="218"/>
      <c r="M200" s="219"/>
      <c r="N200" s="220"/>
      <c r="O200" s="220"/>
      <c r="P200" s="221">
        <f>SUM(P201:P207)</f>
        <v>0</v>
      </c>
      <c r="Q200" s="220"/>
      <c r="R200" s="221">
        <f>SUM(R201:R207)</f>
        <v>0.032099999999999997</v>
      </c>
      <c r="S200" s="220"/>
      <c r="T200" s="222">
        <f>SUM(T201:T207)</f>
        <v>0</v>
      </c>
      <c r="U200" s="12"/>
      <c r="V200" s="12"/>
      <c r="W200" s="12"/>
      <c r="X200" s="12"/>
      <c r="Y200" s="12"/>
      <c r="Z200" s="12"/>
      <c r="AA200" s="12"/>
      <c r="AB200" s="12"/>
      <c r="AC200" s="12"/>
      <c r="AD200" s="12"/>
      <c r="AE200" s="12"/>
      <c r="AR200" s="223" t="s">
        <v>83</v>
      </c>
      <c r="AT200" s="224" t="s">
        <v>75</v>
      </c>
      <c r="AU200" s="224" t="s">
        <v>83</v>
      </c>
      <c r="AY200" s="223" t="s">
        <v>264</v>
      </c>
      <c r="BK200" s="225">
        <f>SUM(BK201:BK207)</f>
        <v>0</v>
      </c>
    </row>
    <row r="201" s="2" customFormat="1" ht="16.5" customHeight="1">
      <c r="A201" s="39"/>
      <c r="B201" s="40"/>
      <c r="C201" s="228" t="s">
        <v>373</v>
      </c>
      <c r="D201" s="228" t="s">
        <v>266</v>
      </c>
      <c r="E201" s="229" t="s">
        <v>1503</v>
      </c>
      <c r="F201" s="230" t="s">
        <v>1504</v>
      </c>
      <c r="G201" s="231" t="s">
        <v>420</v>
      </c>
      <c r="H201" s="232">
        <v>30</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271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271</v>
      </c>
      <c r="BM201" s="239" t="s">
        <v>1505</v>
      </c>
    </row>
    <row r="202" s="2" customFormat="1">
      <c r="A202" s="39"/>
      <c r="B202" s="40"/>
      <c r="C202" s="41"/>
      <c r="D202" s="243" t="s">
        <v>339</v>
      </c>
      <c r="E202" s="41"/>
      <c r="F202" s="295" t="s">
        <v>1506</v>
      </c>
      <c r="G202" s="41"/>
      <c r="H202" s="41"/>
      <c r="I202" s="296"/>
      <c r="J202" s="41"/>
      <c r="K202" s="41"/>
      <c r="L202" s="45"/>
      <c r="M202" s="297"/>
      <c r="N202" s="298"/>
      <c r="O202" s="92"/>
      <c r="P202" s="92"/>
      <c r="Q202" s="92"/>
      <c r="R202" s="92"/>
      <c r="S202" s="92"/>
      <c r="T202" s="93"/>
      <c r="U202" s="39"/>
      <c r="V202" s="39"/>
      <c r="W202" s="39"/>
      <c r="X202" s="39"/>
      <c r="Y202" s="39"/>
      <c r="Z202" s="39"/>
      <c r="AA202" s="39"/>
      <c r="AB202" s="39"/>
      <c r="AC202" s="39"/>
      <c r="AD202" s="39"/>
      <c r="AE202" s="39"/>
      <c r="AT202" s="18" t="s">
        <v>339</v>
      </c>
      <c r="AU202" s="18" t="s">
        <v>85</v>
      </c>
    </row>
    <row r="203" s="15" customFormat="1">
      <c r="A203" s="15"/>
      <c r="B203" s="264"/>
      <c r="C203" s="265"/>
      <c r="D203" s="243" t="s">
        <v>273</v>
      </c>
      <c r="E203" s="266" t="s">
        <v>1</v>
      </c>
      <c r="F203" s="267" t="s">
        <v>1507</v>
      </c>
      <c r="G203" s="265"/>
      <c r="H203" s="266" t="s">
        <v>1</v>
      </c>
      <c r="I203" s="268"/>
      <c r="J203" s="265"/>
      <c r="K203" s="265"/>
      <c r="L203" s="269"/>
      <c r="M203" s="270"/>
      <c r="N203" s="271"/>
      <c r="O203" s="271"/>
      <c r="P203" s="271"/>
      <c r="Q203" s="271"/>
      <c r="R203" s="271"/>
      <c r="S203" s="271"/>
      <c r="T203" s="272"/>
      <c r="U203" s="15"/>
      <c r="V203" s="15"/>
      <c r="W203" s="15"/>
      <c r="X203" s="15"/>
      <c r="Y203" s="15"/>
      <c r="Z203" s="15"/>
      <c r="AA203" s="15"/>
      <c r="AB203" s="15"/>
      <c r="AC203" s="15"/>
      <c r="AD203" s="15"/>
      <c r="AE203" s="15"/>
      <c r="AT203" s="273" t="s">
        <v>273</v>
      </c>
      <c r="AU203" s="273" t="s">
        <v>85</v>
      </c>
      <c r="AV203" s="15" t="s">
        <v>83</v>
      </c>
      <c r="AW203" s="15" t="s">
        <v>32</v>
      </c>
      <c r="AX203" s="15" t="s">
        <v>76</v>
      </c>
      <c r="AY203" s="273" t="s">
        <v>264</v>
      </c>
    </row>
    <row r="204" s="13" customFormat="1">
      <c r="A204" s="13"/>
      <c r="B204" s="241"/>
      <c r="C204" s="242"/>
      <c r="D204" s="243" t="s">
        <v>273</v>
      </c>
      <c r="E204" s="244" t="s">
        <v>1</v>
      </c>
      <c r="F204" s="245" t="s">
        <v>426</v>
      </c>
      <c r="G204" s="242"/>
      <c r="H204" s="246">
        <v>30</v>
      </c>
      <c r="I204" s="247"/>
      <c r="J204" s="242"/>
      <c r="K204" s="242"/>
      <c r="L204" s="248"/>
      <c r="M204" s="249"/>
      <c r="N204" s="250"/>
      <c r="O204" s="250"/>
      <c r="P204" s="250"/>
      <c r="Q204" s="250"/>
      <c r="R204" s="250"/>
      <c r="S204" s="250"/>
      <c r="T204" s="251"/>
      <c r="U204" s="13"/>
      <c r="V204" s="13"/>
      <c r="W204" s="13"/>
      <c r="X204" s="13"/>
      <c r="Y204" s="13"/>
      <c r="Z204" s="13"/>
      <c r="AA204" s="13"/>
      <c r="AB204" s="13"/>
      <c r="AC204" s="13"/>
      <c r="AD204" s="13"/>
      <c r="AE204" s="13"/>
      <c r="AT204" s="252" t="s">
        <v>273</v>
      </c>
      <c r="AU204" s="252" t="s">
        <v>85</v>
      </c>
      <c r="AV204" s="13" t="s">
        <v>85</v>
      </c>
      <c r="AW204" s="13" t="s">
        <v>32</v>
      </c>
      <c r="AX204" s="13" t="s">
        <v>83</v>
      </c>
      <c r="AY204" s="252" t="s">
        <v>264</v>
      </c>
    </row>
    <row r="205" s="2" customFormat="1" ht="16.5" customHeight="1">
      <c r="A205" s="39"/>
      <c r="B205" s="40"/>
      <c r="C205" s="274" t="s">
        <v>377</v>
      </c>
      <c r="D205" s="274" t="s">
        <v>310</v>
      </c>
      <c r="E205" s="275" t="s">
        <v>1508</v>
      </c>
      <c r="F205" s="276" t="s">
        <v>1509</v>
      </c>
      <c r="G205" s="277" t="s">
        <v>420</v>
      </c>
      <c r="H205" s="278">
        <v>30</v>
      </c>
      <c r="I205" s="279"/>
      <c r="J205" s="280">
        <f>ROUND(I205*H205,2)</f>
        <v>0</v>
      </c>
      <c r="K205" s="276" t="s">
        <v>1</v>
      </c>
      <c r="L205" s="281"/>
      <c r="M205" s="282" t="s">
        <v>1</v>
      </c>
      <c r="N205" s="283" t="s">
        <v>42</v>
      </c>
      <c r="O205" s="92"/>
      <c r="P205" s="237">
        <f>O205*H205</f>
        <v>0</v>
      </c>
      <c r="Q205" s="237">
        <v>0.00107</v>
      </c>
      <c r="R205" s="237">
        <f>Q205*H205</f>
        <v>0.032099999999999997</v>
      </c>
      <c r="S205" s="237">
        <v>0</v>
      </c>
      <c r="T205" s="238">
        <f>S205*H205</f>
        <v>0</v>
      </c>
      <c r="U205" s="39"/>
      <c r="V205" s="39"/>
      <c r="W205" s="39"/>
      <c r="X205" s="39"/>
      <c r="Y205" s="39"/>
      <c r="Z205" s="39"/>
      <c r="AA205" s="39"/>
      <c r="AB205" s="39"/>
      <c r="AC205" s="39"/>
      <c r="AD205" s="39"/>
      <c r="AE205" s="39"/>
      <c r="AR205" s="239" t="s">
        <v>304</v>
      </c>
      <c r="AT205" s="239" t="s">
        <v>310</v>
      </c>
      <c r="AU205" s="239" t="s">
        <v>85</v>
      </c>
      <c r="AY205" s="18" t="s">
        <v>264</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271</v>
      </c>
      <c r="BM205" s="239" t="s">
        <v>1510</v>
      </c>
    </row>
    <row r="206" s="2" customFormat="1">
      <c r="A206" s="39"/>
      <c r="B206" s="40"/>
      <c r="C206" s="41"/>
      <c r="D206" s="243" t="s">
        <v>339</v>
      </c>
      <c r="E206" s="41"/>
      <c r="F206" s="295" t="s">
        <v>1506</v>
      </c>
      <c r="G206" s="41"/>
      <c r="H206" s="41"/>
      <c r="I206" s="296"/>
      <c r="J206" s="41"/>
      <c r="K206" s="41"/>
      <c r="L206" s="45"/>
      <c r="M206" s="297"/>
      <c r="N206" s="298"/>
      <c r="O206" s="92"/>
      <c r="P206" s="92"/>
      <c r="Q206" s="92"/>
      <c r="R206" s="92"/>
      <c r="S206" s="92"/>
      <c r="T206" s="93"/>
      <c r="U206" s="39"/>
      <c r="V206" s="39"/>
      <c r="W206" s="39"/>
      <c r="X206" s="39"/>
      <c r="Y206" s="39"/>
      <c r="Z206" s="39"/>
      <c r="AA206" s="39"/>
      <c r="AB206" s="39"/>
      <c r="AC206" s="39"/>
      <c r="AD206" s="39"/>
      <c r="AE206" s="39"/>
      <c r="AT206" s="18" t="s">
        <v>339</v>
      </c>
      <c r="AU206" s="18" t="s">
        <v>85</v>
      </c>
    </row>
    <row r="207" s="13" customFormat="1">
      <c r="A207" s="13"/>
      <c r="B207" s="241"/>
      <c r="C207" s="242"/>
      <c r="D207" s="243" t="s">
        <v>273</v>
      </c>
      <c r="E207" s="244" t="s">
        <v>1</v>
      </c>
      <c r="F207" s="245" t="s">
        <v>426</v>
      </c>
      <c r="G207" s="242"/>
      <c r="H207" s="246">
        <v>30</v>
      </c>
      <c r="I207" s="247"/>
      <c r="J207" s="242"/>
      <c r="K207" s="242"/>
      <c r="L207" s="248"/>
      <c r="M207" s="249"/>
      <c r="N207" s="250"/>
      <c r="O207" s="250"/>
      <c r="P207" s="250"/>
      <c r="Q207" s="250"/>
      <c r="R207" s="250"/>
      <c r="S207" s="250"/>
      <c r="T207" s="251"/>
      <c r="U207" s="13"/>
      <c r="V207" s="13"/>
      <c r="W207" s="13"/>
      <c r="X207" s="13"/>
      <c r="Y207" s="13"/>
      <c r="Z207" s="13"/>
      <c r="AA207" s="13"/>
      <c r="AB207" s="13"/>
      <c r="AC207" s="13"/>
      <c r="AD207" s="13"/>
      <c r="AE207" s="13"/>
      <c r="AT207" s="252" t="s">
        <v>273</v>
      </c>
      <c r="AU207" s="252" t="s">
        <v>85</v>
      </c>
      <c r="AV207" s="13" t="s">
        <v>85</v>
      </c>
      <c r="AW207" s="13" t="s">
        <v>32</v>
      </c>
      <c r="AX207" s="13" t="s">
        <v>83</v>
      </c>
      <c r="AY207" s="252" t="s">
        <v>264</v>
      </c>
    </row>
    <row r="208" s="12" customFormat="1" ht="22.8" customHeight="1">
      <c r="A208" s="12"/>
      <c r="B208" s="212"/>
      <c r="C208" s="213"/>
      <c r="D208" s="214" t="s">
        <v>75</v>
      </c>
      <c r="E208" s="226" t="s">
        <v>1511</v>
      </c>
      <c r="F208" s="226" t="s">
        <v>1512</v>
      </c>
      <c r="G208" s="213"/>
      <c r="H208" s="213"/>
      <c r="I208" s="216"/>
      <c r="J208" s="227">
        <f>BK208</f>
        <v>0</v>
      </c>
      <c r="K208" s="213"/>
      <c r="L208" s="218"/>
      <c r="M208" s="219"/>
      <c r="N208" s="220"/>
      <c r="O208" s="220"/>
      <c r="P208" s="221">
        <f>SUM(P209:P214)</f>
        <v>0</v>
      </c>
      <c r="Q208" s="220"/>
      <c r="R208" s="221">
        <f>SUM(R209:R214)</f>
        <v>0</v>
      </c>
      <c r="S208" s="220"/>
      <c r="T208" s="222">
        <f>SUM(T209:T214)</f>
        <v>0</v>
      </c>
      <c r="U208" s="12"/>
      <c r="V208" s="12"/>
      <c r="W208" s="12"/>
      <c r="X208" s="12"/>
      <c r="Y208" s="12"/>
      <c r="Z208" s="12"/>
      <c r="AA208" s="12"/>
      <c r="AB208" s="12"/>
      <c r="AC208" s="12"/>
      <c r="AD208" s="12"/>
      <c r="AE208" s="12"/>
      <c r="AR208" s="223" t="s">
        <v>83</v>
      </c>
      <c r="AT208" s="224" t="s">
        <v>75</v>
      </c>
      <c r="AU208" s="224" t="s">
        <v>83</v>
      </c>
      <c r="AY208" s="223" t="s">
        <v>264</v>
      </c>
      <c r="BK208" s="225">
        <f>SUM(BK209:BK214)</f>
        <v>0</v>
      </c>
    </row>
    <row r="209" s="2" customFormat="1" ht="16.5" customHeight="1">
      <c r="A209" s="39"/>
      <c r="B209" s="40"/>
      <c r="C209" s="228" t="s">
        <v>7</v>
      </c>
      <c r="D209" s="228" t="s">
        <v>266</v>
      </c>
      <c r="E209" s="229" t="s">
        <v>1513</v>
      </c>
      <c r="F209" s="230" t="s">
        <v>1514</v>
      </c>
      <c r="G209" s="231" t="s">
        <v>354</v>
      </c>
      <c r="H209" s="232">
        <v>1023</v>
      </c>
      <c r="I209" s="233"/>
      <c r="J209" s="234">
        <f>ROUND(I209*H209,2)</f>
        <v>0</v>
      </c>
      <c r="K209" s="230" t="s">
        <v>1425</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271</v>
      </c>
      <c r="AT209" s="239" t="s">
        <v>266</v>
      </c>
      <c r="AU209" s="239" t="s">
        <v>85</v>
      </c>
      <c r="AY209" s="18" t="s">
        <v>264</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271</v>
      </c>
      <c r="BM209" s="239" t="s">
        <v>1515</v>
      </c>
    </row>
    <row r="210" s="2" customFormat="1">
      <c r="A210" s="39"/>
      <c r="B210" s="40"/>
      <c r="C210" s="41"/>
      <c r="D210" s="243" t="s">
        <v>339</v>
      </c>
      <c r="E210" s="41"/>
      <c r="F210" s="295" t="s">
        <v>1516</v>
      </c>
      <c r="G210" s="41"/>
      <c r="H210" s="41"/>
      <c r="I210" s="296"/>
      <c r="J210" s="41"/>
      <c r="K210" s="41"/>
      <c r="L210" s="45"/>
      <c r="M210" s="297"/>
      <c r="N210" s="298"/>
      <c r="O210" s="92"/>
      <c r="P210" s="92"/>
      <c r="Q210" s="92"/>
      <c r="R210" s="92"/>
      <c r="S210" s="92"/>
      <c r="T210" s="93"/>
      <c r="U210" s="39"/>
      <c r="V210" s="39"/>
      <c r="W210" s="39"/>
      <c r="X210" s="39"/>
      <c r="Y210" s="39"/>
      <c r="Z210" s="39"/>
      <c r="AA210" s="39"/>
      <c r="AB210" s="39"/>
      <c r="AC210" s="39"/>
      <c r="AD210" s="39"/>
      <c r="AE210" s="39"/>
      <c r="AT210" s="18" t="s">
        <v>339</v>
      </c>
      <c r="AU210" s="18" t="s">
        <v>85</v>
      </c>
    </row>
    <row r="211" s="13" customFormat="1">
      <c r="A211" s="13"/>
      <c r="B211" s="241"/>
      <c r="C211" s="242"/>
      <c r="D211" s="243" t="s">
        <v>273</v>
      </c>
      <c r="E211" s="244" t="s">
        <v>1</v>
      </c>
      <c r="F211" s="245" t="s">
        <v>2892</v>
      </c>
      <c r="G211" s="242"/>
      <c r="H211" s="246">
        <v>1023</v>
      </c>
      <c r="I211" s="247"/>
      <c r="J211" s="242"/>
      <c r="K211" s="242"/>
      <c r="L211" s="248"/>
      <c r="M211" s="249"/>
      <c r="N211" s="250"/>
      <c r="O211" s="250"/>
      <c r="P211" s="250"/>
      <c r="Q211" s="250"/>
      <c r="R211" s="250"/>
      <c r="S211" s="250"/>
      <c r="T211" s="251"/>
      <c r="U211" s="13"/>
      <c r="V211" s="13"/>
      <c r="W211" s="13"/>
      <c r="X211" s="13"/>
      <c r="Y211" s="13"/>
      <c r="Z211" s="13"/>
      <c r="AA211" s="13"/>
      <c r="AB211" s="13"/>
      <c r="AC211" s="13"/>
      <c r="AD211" s="13"/>
      <c r="AE211" s="13"/>
      <c r="AT211" s="252" t="s">
        <v>273</v>
      </c>
      <c r="AU211" s="252" t="s">
        <v>85</v>
      </c>
      <c r="AV211" s="13" t="s">
        <v>85</v>
      </c>
      <c r="AW211" s="13" t="s">
        <v>32</v>
      </c>
      <c r="AX211" s="13" t="s">
        <v>83</v>
      </c>
      <c r="AY211" s="252" t="s">
        <v>264</v>
      </c>
    </row>
    <row r="212" s="2" customFormat="1" ht="24.15" customHeight="1">
      <c r="A212" s="39"/>
      <c r="B212" s="40"/>
      <c r="C212" s="228" t="s">
        <v>386</v>
      </c>
      <c r="D212" s="228" t="s">
        <v>266</v>
      </c>
      <c r="E212" s="229" t="s">
        <v>1518</v>
      </c>
      <c r="F212" s="230" t="s">
        <v>1519</v>
      </c>
      <c r="G212" s="231" t="s">
        <v>354</v>
      </c>
      <c r="H212" s="232">
        <v>102.3</v>
      </c>
      <c r="I212" s="233"/>
      <c r="J212" s="234">
        <f>ROUND(I212*H212,2)</f>
        <v>0</v>
      </c>
      <c r="K212" s="230" t="s">
        <v>1425</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271</v>
      </c>
      <c r="AT212" s="239" t="s">
        <v>266</v>
      </c>
      <c r="AU212" s="239" t="s">
        <v>85</v>
      </c>
      <c r="AY212" s="18" t="s">
        <v>264</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271</v>
      </c>
      <c r="BM212" s="239" t="s">
        <v>1520</v>
      </c>
    </row>
    <row r="213" s="15" customFormat="1">
      <c r="A213" s="15"/>
      <c r="B213" s="264"/>
      <c r="C213" s="265"/>
      <c r="D213" s="243" t="s">
        <v>273</v>
      </c>
      <c r="E213" s="266" t="s">
        <v>1</v>
      </c>
      <c r="F213" s="267" t="s">
        <v>1521</v>
      </c>
      <c r="G213" s="265"/>
      <c r="H213" s="266" t="s">
        <v>1</v>
      </c>
      <c r="I213" s="268"/>
      <c r="J213" s="265"/>
      <c r="K213" s="265"/>
      <c r="L213" s="269"/>
      <c r="M213" s="270"/>
      <c r="N213" s="271"/>
      <c r="O213" s="271"/>
      <c r="P213" s="271"/>
      <c r="Q213" s="271"/>
      <c r="R213" s="271"/>
      <c r="S213" s="271"/>
      <c r="T213" s="272"/>
      <c r="U213" s="15"/>
      <c r="V213" s="15"/>
      <c r="W213" s="15"/>
      <c r="X213" s="15"/>
      <c r="Y213" s="15"/>
      <c r="Z213" s="15"/>
      <c r="AA213" s="15"/>
      <c r="AB213" s="15"/>
      <c r="AC213" s="15"/>
      <c r="AD213" s="15"/>
      <c r="AE213" s="15"/>
      <c r="AT213" s="273" t="s">
        <v>273</v>
      </c>
      <c r="AU213" s="273" t="s">
        <v>85</v>
      </c>
      <c r="AV213" s="15" t="s">
        <v>83</v>
      </c>
      <c r="AW213" s="15" t="s">
        <v>32</v>
      </c>
      <c r="AX213" s="15" t="s">
        <v>76</v>
      </c>
      <c r="AY213" s="273" t="s">
        <v>264</v>
      </c>
    </row>
    <row r="214" s="13" customFormat="1">
      <c r="A214" s="13"/>
      <c r="B214" s="241"/>
      <c r="C214" s="242"/>
      <c r="D214" s="243" t="s">
        <v>273</v>
      </c>
      <c r="E214" s="244" t="s">
        <v>1</v>
      </c>
      <c r="F214" s="245" t="s">
        <v>2893</v>
      </c>
      <c r="G214" s="242"/>
      <c r="H214" s="246">
        <v>102.3</v>
      </c>
      <c r="I214" s="247"/>
      <c r="J214" s="242"/>
      <c r="K214" s="242"/>
      <c r="L214" s="248"/>
      <c r="M214" s="249"/>
      <c r="N214" s="250"/>
      <c r="O214" s="250"/>
      <c r="P214" s="250"/>
      <c r="Q214" s="250"/>
      <c r="R214" s="250"/>
      <c r="S214" s="250"/>
      <c r="T214" s="251"/>
      <c r="U214" s="13"/>
      <c r="V214" s="13"/>
      <c r="W214" s="13"/>
      <c r="X214" s="13"/>
      <c r="Y214" s="13"/>
      <c r="Z214" s="13"/>
      <c r="AA214" s="13"/>
      <c r="AB214" s="13"/>
      <c r="AC214" s="13"/>
      <c r="AD214" s="13"/>
      <c r="AE214" s="13"/>
      <c r="AT214" s="252" t="s">
        <v>273</v>
      </c>
      <c r="AU214" s="252" t="s">
        <v>85</v>
      </c>
      <c r="AV214" s="13" t="s">
        <v>85</v>
      </c>
      <c r="AW214" s="13" t="s">
        <v>32</v>
      </c>
      <c r="AX214" s="13" t="s">
        <v>83</v>
      </c>
      <c r="AY214" s="252" t="s">
        <v>264</v>
      </c>
    </row>
    <row r="215" s="12" customFormat="1" ht="25.92" customHeight="1">
      <c r="A215" s="12"/>
      <c r="B215" s="212"/>
      <c r="C215" s="213"/>
      <c r="D215" s="214" t="s">
        <v>75</v>
      </c>
      <c r="E215" s="215" t="s">
        <v>792</v>
      </c>
      <c r="F215" s="215" t="s">
        <v>793</v>
      </c>
      <c r="G215" s="213"/>
      <c r="H215" s="213"/>
      <c r="I215" s="216"/>
      <c r="J215" s="217">
        <f>BK215</f>
        <v>0</v>
      </c>
      <c r="K215" s="213"/>
      <c r="L215" s="218"/>
      <c r="M215" s="219"/>
      <c r="N215" s="220"/>
      <c r="O215" s="220"/>
      <c r="P215" s="221">
        <f>P216+P263+P319+P323+P432+P452+P455+P460</f>
        <v>0</v>
      </c>
      <c r="Q215" s="220"/>
      <c r="R215" s="221">
        <f>R216+R263+R319+R323+R432+R452+R455+R460</f>
        <v>1.2489400000000002</v>
      </c>
      <c r="S215" s="220"/>
      <c r="T215" s="222">
        <f>T216+T263+T319+T323+T432+T452+T455+T460</f>
        <v>0</v>
      </c>
      <c r="U215" s="12"/>
      <c r="V215" s="12"/>
      <c r="W215" s="12"/>
      <c r="X215" s="12"/>
      <c r="Y215" s="12"/>
      <c r="Z215" s="12"/>
      <c r="AA215" s="12"/>
      <c r="AB215" s="12"/>
      <c r="AC215" s="12"/>
      <c r="AD215" s="12"/>
      <c r="AE215" s="12"/>
      <c r="AR215" s="223" t="s">
        <v>85</v>
      </c>
      <c r="AT215" s="224" t="s">
        <v>75</v>
      </c>
      <c r="AU215" s="224" t="s">
        <v>76</v>
      </c>
      <c r="AY215" s="223" t="s">
        <v>264</v>
      </c>
      <c r="BK215" s="225">
        <f>BK216+BK263+BK319+BK323+BK432+BK452+BK455+BK460</f>
        <v>0</v>
      </c>
    </row>
    <row r="216" s="12" customFormat="1" ht="22.8" customHeight="1">
      <c r="A216" s="12"/>
      <c r="B216" s="212"/>
      <c r="C216" s="213"/>
      <c r="D216" s="214" t="s">
        <v>75</v>
      </c>
      <c r="E216" s="226" t="s">
        <v>1523</v>
      </c>
      <c r="F216" s="226" t="s">
        <v>1524</v>
      </c>
      <c r="G216" s="213"/>
      <c r="H216" s="213"/>
      <c r="I216" s="216"/>
      <c r="J216" s="227">
        <f>BK216</f>
        <v>0</v>
      </c>
      <c r="K216" s="213"/>
      <c r="L216" s="218"/>
      <c r="M216" s="219"/>
      <c r="N216" s="220"/>
      <c r="O216" s="220"/>
      <c r="P216" s="221">
        <f>SUM(P217:P262)</f>
        <v>0</v>
      </c>
      <c r="Q216" s="220"/>
      <c r="R216" s="221">
        <f>SUM(R217:R262)</f>
        <v>0.21521000000000001</v>
      </c>
      <c r="S216" s="220"/>
      <c r="T216" s="222">
        <f>SUM(T217:T262)</f>
        <v>0</v>
      </c>
      <c r="U216" s="12"/>
      <c r="V216" s="12"/>
      <c r="W216" s="12"/>
      <c r="X216" s="12"/>
      <c r="Y216" s="12"/>
      <c r="Z216" s="12"/>
      <c r="AA216" s="12"/>
      <c r="AB216" s="12"/>
      <c r="AC216" s="12"/>
      <c r="AD216" s="12"/>
      <c r="AE216" s="12"/>
      <c r="AR216" s="223" t="s">
        <v>85</v>
      </c>
      <c r="AT216" s="224" t="s">
        <v>75</v>
      </c>
      <c r="AU216" s="224" t="s">
        <v>83</v>
      </c>
      <c r="AY216" s="223" t="s">
        <v>264</v>
      </c>
      <c r="BK216" s="225">
        <f>SUM(BK217:BK262)</f>
        <v>0</v>
      </c>
    </row>
    <row r="217" s="2" customFormat="1" ht="16.5" customHeight="1">
      <c r="A217" s="39"/>
      <c r="B217" s="40"/>
      <c r="C217" s="228" t="s">
        <v>391</v>
      </c>
      <c r="D217" s="228" t="s">
        <v>266</v>
      </c>
      <c r="E217" s="229" t="s">
        <v>1536</v>
      </c>
      <c r="F217" s="230" t="s">
        <v>1537</v>
      </c>
      <c r="G217" s="231" t="s">
        <v>453</v>
      </c>
      <c r="H217" s="232">
        <v>55</v>
      </c>
      <c r="I217" s="233"/>
      <c r="J217" s="234">
        <f>ROUND(I217*H217,2)</f>
        <v>0</v>
      </c>
      <c r="K217" s="230" t="s">
        <v>1425</v>
      </c>
      <c r="L217" s="45"/>
      <c r="M217" s="235" t="s">
        <v>1</v>
      </c>
      <c r="N217" s="236" t="s">
        <v>42</v>
      </c>
      <c r="O217" s="92"/>
      <c r="P217" s="237">
        <f>O217*H217</f>
        <v>0</v>
      </c>
      <c r="Q217" s="237">
        <v>0.0020100000000000001</v>
      </c>
      <c r="R217" s="237">
        <f>Q217*H217</f>
        <v>0.11055000000000001</v>
      </c>
      <c r="S217" s="237">
        <v>0</v>
      </c>
      <c r="T217" s="238">
        <f>S217*H217</f>
        <v>0</v>
      </c>
      <c r="U217" s="39"/>
      <c r="V217" s="39"/>
      <c r="W217" s="39"/>
      <c r="X217" s="39"/>
      <c r="Y217" s="39"/>
      <c r="Z217" s="39"/>
      <c r="AA217" s="39"/>
      <c r="AB217" s="39"/>
      <c r="AC217" s="39"/>
      <c r="AD217" s="39"/>
      <c r="AE217" s="39"/>
      <c r="AR217" s="239" t="s">
        <v>351</v>
      </c>
      <c r="AT217" s="239" t="s">
        <v>266</v>
      </c>
      <c r="AU217" s="239" t="s">
        <v>85</v>
      </c>
      <c r="AY217" s="18" t="s">
        <v>264</v>
      </c>
      <c r="BE217" s="240">
        <f>IF(N217="základní",J217,0)</f>
        <v>0</v>
      </c>
      <c r="BF217" s="240">
        <f>IF(N217="snížená",J217,0)</f>
        <v>0</v>
      </c>
      <c r="BG217" s="240">
        <f>IF(N217="zákl. přenesená",J217,0)</f>
        <v>0</v>
      </c>
      <c r="BH217" s="240">
        <f>IF(N217="sníž. přenesená",J217,0)</f>
        <v>0</v>
      </c>
      <c r="BI217" s="240">
        <f>IF(N217="nulová",J217,0)</f>
        <v>0</v>
      </c>
      <c r="BJ217" s="18" t="s">
        <v>85</v>
      </c>
      <c r="BK217" s="240">
        <f>ROUND(I217*H217,2)</f>
        <v>0</v>
      </c>
      <c r="BL217" s="18" t="s">
        <v>351</v>
      </c>
      <c r="BM217" s="239" t="s">
        <v>1538</v>
      </c>
    </row>
    <row r="218" s="2" customFormat="1">
      <c r="A218" s="39"/>
      <c r="B218" s="40"/>
      <c r="C218" s="41"/>
      <c r="D218" s="243" t="s">
        <v>339</v>
      </c>
      <c r="E218" s="41"/>
      <c r="F218" s="295" t="s">
        <v>1528</v>
      </c>
      <c r="G218" s="41"/>
      <c r="H218" s="41"/>
      <c r="I218" s="296"/>
      <c r="J218" s="41"/>
      <c r="K218" s="41"/>
      <c r="L218" s="45"/>
      <c r="M218" s="297"/>
      <c r="N218" s="298"/>
      <c r="O218" s="92"/>
      <c r="P218" s="92"/>
      <c r="Q218" s="92"/>
      <c r="R218" s="92"/>
      <c r="S218" s="92"/>
      <c r="T218" s="93"/>
      <c r="U218" s="39"/>
      <c r="V218" s="39"/>
      <c r="W218" s="39"/>
      <c r="X218" s="39"/>
      <c r="Y218" s="39"/>
      <c r="Z218" s="39"/>
      <c r="AA218" s="39"/>
      <c r="AB218" s="39"/>
      <c r="AC218" s="39"/>
      <c r="AD218" s="39"/>
      <c r="AE218" s="39"/>
      <c r="AT218" s="18" t="s">
        <v>339</v>
      </c>
      <c r="AU218" s="18" t="s">
        <v>85</v>
      </c>
    </row>
    <row r="219" s="13" customFormat="1">
      <c r="A219" s="13"/>
      <c r="B219" s="241"/>
      <c r="C219" s="242"/>
      <c r="D219" s="243" t="s">
        <v>273</v>
      </c>
      <c r="E219" s="244" t="s">
        <v>1</v>
      </c>
      <c r="F219" s="245" t="s">
        <v>542</v>
      </c>
      <c r="G219" s="242"/>
      <c r="H219" s="246">
        <v>55</v>
      </c>
      <c r="I219" s="247"/>
      <c r="J219" s="242"/>
      <c r="K219" s="242"/>
      <c r="L219" s="248"/>
      <c r="M219" s="249"/>
      <c r="N219" s="250"/>
      <c r="O219" s="250"/>
      <c r="P219" s="250"/>
      <c r="Q219" s="250"/>
      <c r="R219" s="250"/>
      <c r="S219" s="250"/>
      <c r="T219" s="251"/>
      <c r="U219" s="13"/>
      <c r="V219" s="13"/>
      <c r="W219" s="13"/>
      <c r="X219" s="13"/>
      <c r="Y219" s="13"/>
      <c r="Z219" s="13"/>
      <c r="AA219" s="13"/>
      <c r="AB219" s="13"/>
      <c r="AC219" s="13"/>
      <c r="AD219" s="13"/>
      <c r="AE219" s="13"/>
      <c r="AT219" s="252" t="s">
        <v>273</v>
      </c>
      <c r="AU219" s="252" t="s">
        <v>85</v>
      </c>
      <c r="AV219" s="13" t="s">
        <v>85</v>
      </c>
      <c r="AW219" s="13" t="s">
        <v>32</v>
      </c>
      <c r="AX219" s="13" t="s">
        <v>83</v>
      </c>
      <c r="AY219" s="252" t="s">
        <v>264</v>
      </c>
    </row>
    <row r="220" s="2" customFormat="1" ht="21.75" customHeight="1">
      <c r="A220" s="39"/>
      <c r="B220" s="40"/>
      <c r="C220" s="274" t="s">
        <v>395</v>
      </c>
      <c r="D220" s="274" t="s">
        <v>310</v>
      </c>
      <c r="E220" s="275" t="s">
        <v>1539</v>
      </c>
      <c r="F220" s="276" t="s">
        <v>1540</v>
      </c>
      <c r="G220" s="277" t="s">
        <v>420</v>
      </c>
      <c r="H220" s="278">
        <v>8</v>
      </c>
      <c r="I220" s="279"/>
      <c r="J220" s="280">
        <f>ROUND(I220*H220,2)</f>
        <v>0</v>
      </c>
      <c r="K220" s="276" t="s">
        <v>1425</v>
      </c>
      <c r="L220" s="281"/>
      <c r="M220" s="282" t="s">
        <v>1</v>
      </c>
      <c r="N220" s="283" t="s">
        <v>42</v>
      </c>
      <c r="O220" s="92"/>
      <c r="P220" s="237">
        <f>O220*H220</f>
        <v>0</v>
      </c>
      <c r="Q220" s="237">
        <v>0.00035</v>
      </c>
      <c r="R220" s="237">
        <f>Q220*H220</f>
        <v>0.0028</v>
      </c>
      <c r="S220" s="237">
        <v>0</v>
      </c>
      <c r="T220" s="238">
        <f>S220*H220</f>
        <v>0</v>
      </c>
      <c r="U220" s="39"/>
      <c r="V220" s="39"/>
      <c r="W220" s="39"/>
      <c r="X220" s="39"/>
      <c r="Y220" s="39"/>
      <c r="Z220" s="39"/>
      <c r="AA220" s="39"/>
      <c r="AB220" s="39"/>
      <c r="AC220" s="39"/>
      <c r="AD220" s="39"/>
      <c r="AE220" s="39"/>
      <c r="AR220" s="239" t="s">
        <v>434</v>
      </c>
      <c r="AT220" s="239" t="s">
        <v>310</v>
      </c>
      <c r="AU220" s="239" t="s">
        <v>85</v>
      </c>
      <c r="AY220" s="18" t="s">
        <v>264</v>
      </c>
      <c r="BE220" s="240">
        <f>IF(N220="základní",J220,0)</f>
        <v>0</v>
      </c>
      <c r="BF220" s="240">
        <f>IF(N220="snížená",J220,0)</f>
        <v>0</v>
      </c>
      <c r="BG220" s="240">
        <f>IF(N220="zákl. přenesená",J220,0)</f>
        <v>0</v>
      </c>
      <c r="BH220" s="240">
        <f>IF(N220="sníž. přenesená",J220,0)</f>
        <v>0</v>
      </c>
      <c r="BI220" s="240">
        <f>IF(N220="nulová",J220,0)</f>
        <v>0</v>
      </c>
      <c r="BJ220" s="18" t="s">
        <v>85</v>
      </c>
      <c r="BK220" s="240">
        <f>ROUND(I220*H220,2)</f>
        <v>0</v>
      </c>
      <c r="BL220" s="18" t="s">
        <v>351</v>
      </c>
      <c r="BM220" s="239" t="s">
        <v>1541</v>
      </c>
    </row>
    <row r="221" s="2" customFormat="1">
      <c r="A221" s="39"/>
      <c r="B221" s="40"/>
      <c r="C221" s="41"/>
      <c r="D221" s="243" t="s">
        <v>339</v>
      </c>
      <c r="E221" s="41"/>
      <c r="F221" s="295" t="s">
        <v>1532</v>
      </c>
      <c r="G221" s="41"/>
      <c r="H221" s="41"/>
      <c r="I221" s="296"/>
      <c r="J221" s="41"/>
      <c r="K221" s="41"/>
      <c r="L221" s="45"/>
      <c r="M221" s="297"/>
      <c r="N221" s="298"/>
      <c r="O221" s="92"/>
      <c r="P221" s="92"/>
      <c r="Q221" s="92"/>
      <c r="R221" s="92"/>
      <c r="S221" s="92"/>
      <c r="T221" s="93"/>
      <c r="U221" s="39"/>
      <c r="V221" s="39"/>
      <c r="W221" s="39"/>
      <c r="X221" s="39"/>
      <c r="Y221" s="39"/>
      <c r="Z221" s="39"/>
      <c r="AA221" s="39"/>
      <c r="AB221" s="39"/>
      <c r="AC221" s="39"/>
      <c r="AD221" s="39"/>
      <c r="AE221" s="39"/>
      <c r="AT221" s="18" t="s">
        <v>339</v>
      </c>
      <c r="AU221" s="18" t="s">
        <v>85</v>
      </c>
    </row>
    <row r="222" s="13" customFormat="1">
      <c r="A222" s="13"/>
      <c r="B222" s="241"/>
      <c r="C222" s="242"/>
      <c r="D222" s="243" t="s">
        <v>273</v>
      </c>
      <c r="E222" s="244" t="s">
        <v>1</v>
      </c>
      <c r="F222" s="245" t="s">
        <v>304</v>
      </c>
      <c r="G222" s="242"/>
      <c r="H222" s="246">
        <v>8</v>
      </c>
      <c r="I222" s="247"/>
      <c r="J222" s="242"/>
      <c r="K222" s="242"/>
      <c r="L222" s="248"/>
      <c r="M222" s="249"/>
      <c r="N222" s="250"/>
      <c r="O222" s="250"/>
      <c r="P222" s="250"/>
      <c r="Q222" s="250"/>
      <c r="R222" s="250"/>
      <c r="S222" s="250"/>
      <c r="T222" s="251"/>
      <c r="U222" s="13"/>
      <c r="V222" s="13"/>
      <c r="W222" s="13"/>
      <c r="X222" s="13"/>
      <c r="Y222" s="13"/>
      <c r="Z222" s="13"/>
      <c r="AA222" s="13"/>
      <c r="AB222" s="13"/>
      <c r="AC222" s="13"/>
      <c r="AD222" s="13"/>
      <c r="AE222" s="13"/>
      <c r="AT222" s="252" t="s">
        <v>273</v>
      </c>
      <c r="AU222" s="252" t="s">
        <v>85</v>
      </c>
      <c r="AV222" s="13" t="s">
        <v>85</v>
      </c>
      <c r="AW222" s="13" t="s">
        <v>32</v>
      </c>
      <c r="AX222" s="13" t="s">
        <v>83</v>
      </c>
      <c r="AY222" s="252" t="s">
        <v>264</v>
      </c>
    </row>
    <row r="223" s="2" customFormat="1" ht="16.5" customHeight="1">
      <c r="A223" s="39"/>
      <c r="B223" s="40"/>
      <c r="C223" s="274" t="s">
        <v>401</v>
      </c>
      <c r="D223" s="274" t="s">
        <v>310</v>
      </c>
      <c r="E223" s="275" t="s">
        <v>1542</v>
      </c>
      <c r="F223" s="276" t="s">
        <v>1543</v>
      </c>
      <c r="G223" s="277" t="s">
        <v>420</v>
      </c>
      <c r="H223" s="278">
        <v>9</v>
      </c>
      <c r="I223" s="279"/>
      <c r="J223" s="280">
        <f>ROUND(I223*H223,2)</f>
        <v>0</v>
      </c>
      <c r="K223" s="276" t="s">
        <v>1425</v>
      </c>
      <c r="L223" s="281"/>
      <c r="M223" s="282" t="s">
        <v>1</v>
      </c>
      <c r="N223" s="283" t="s">
        <v>42</v>
      </c>
      <c r="O223" s="92"/>
      <c r="P223" s="237">
        <f>O223*H223</f>
        <v>0</v>
      </c>
      <c r="Q223" s="237">
        <v>0.00050000000000000001</v>
      </c>
      <c r="R223" s="237">
        <f>Q223*H223</f>
        <v>0.0045000000000000005</v>
      </c>
      <c r="S223" s="237">
        <v>0</v>
      </c>
      <c r="T223" s="238">
        <f>S223*H223</f>
        <v>0</v>
      </c>
      <c r="U223" s="39"/>
      <c r="V223" s="39"/>
      <c r="W223" s="39"/>
      <c r="X223" s="39"/>
      <c r="Y223" s="39"/>
      <c r="Z223" s="39"/>
      <c r="AA223" s="39"/>
      <c r="AB223" s="39"/>
      <c r="AC223" s="39"/>
      <c r="AD223" s="39"/>
      <c r="AE223" s="39"/>
      <c r="AR223" s="239" t="s">
        <v>434</v>
      </c>
      <c r="AT223" s="239" t="s">
        <v>310</v>
      </c>
      <c r="AU223" s="239" t="s">
        <v>85</v>
      </c>
      <c r="AY223" s="18" t="s">
        <v>264</v>
      </c>
      <c r="BE223" s="240">
        <f>IF(N223="základní",J223,0)</f>
        <v>0</v>
      </c>
      <c r="BF223" s="240">
        <f>IF(N223="snížená",J223,0)</f>
        <v>0</v>
      </c>
      <c r="BG223" s="240">
        <f>IF(N223="zákl. přenesená",J223,0)</f>
        <v>0</v>
      </c>
      <c r="BH223" s="240">
        <f>IF(N223="sníž. přenesená",J223,0)</f>
        <v>0</v>
      </c>
      <c r="BI223" s="240">
        <f>IF(N223="nulová",J223,0)</f>
        <v>0</v>
      </c>
      <c r="BJ223" s="18" t="s">
        <v>85</v>
      </c>
      <c r="BK223" s="240">
        <f>ROUND(I223*H223,2)</f>
        <v>0</v>
      </c>
      <c r="BL223" s="18" t="s">
        <v>351</v>
      </c>
      <c r="BM223" s="239" t="s">
        <v>1544</v>
      </c>
    </row>
    <row r="224" s="2" customFormat="1">
      <c r="A224" s="39"/>
      <c r="B224" s="40"/>
      <c r="C224" s="41"/>
      <c r="D224" s="243" t="s">
        <v>339</v>
      </c>
      <c r="E224" s="41"/>
      <c r="F224" s="295" t="s">
        <v>1545</v>
      </c>
      <c r="G224" s="41"/>
      <c r="H224" s="41"/>
      <c r="I224" s="296"/>
      <c r="J224" s="41"/>
      <c r="K224" s="41"/>
      <c r="L224" s="45"/>
      <c r="M224" s="297"/>
      <c r="N224" s="298"/>
      <c r="O224" s="92"/>
      <c r="P224" s="92"/>
      <c r="Q224" s="92"/>
      <c r="R224" s="92"/>
      <c r="S224" s="92"/>
      <c r="T224" s="93"/>
      <c r="U224" s="39"/>
      <c r="V224" s="39"/>
      <c r="W224" s="39"/>
      <c r="X224" s="39"/>
      <c r="Y224" s="39"/>
      <c r="Z224" s="39"/>
      <c r="AA224" s="39"/>
      <c r="AB224" s="39"/>
      <c r="AC224" s="39"/>
      <c r="AD224" s="39"/>
      <c r="AE224" s="39"/>
      <c r="AT224" s="18" t="s">
        <v>339</v>
      </c>
      <c r="AU224" s="18" t="s">
        <v>85</v>
      </c>
    </row>
    <row r="225" s="13" customFormat="1">
      <c r="A225" s="13"/>
      <c r="B225" s="241"/>
      <c r="C225" s="242"/>
      <c r="D225" s="243" t="s">
        <v>273</v>
      </c>
      <c r="E225" s="244" t="s">
        <v>1</v>
      </c>
      <c r="F225" s="245" t="s">
        <v>309</v>
      </c>
      <c r="G225" s="242"/>
      <c r="H225" s="246">
        <v>9</v>
      </c>
      <c r="I225" s="247"/>
      <c r="J225" s="242"/>
      <c r="K225" s="242"/>
      <c r="L225" s="248"/>
      <c r="M225" s="249"/>
      <c r="N225" s="250"/>
      <c r="O225" s="250"/>
      <c r="P225" s="250"/>
      <c r="Q225" s="250"/>
      <c r="R225" s="250"/>
      <c r="S225" s="250"/>
      <c r="T225" s="251"/>
      <c r="U225" s="13"/>
      <c r="V225" s="13"/>
      <c r="W225" s="13"/>
      <c r="X225" s="13"/>
      <c r="Y225" s="13"/>
      <c r="Z225" s="13"/>
      <c r="AA225" s="13"/>
      <c r="AB225" s="13"/>
      <c r="AC225" s="13"/>
      <c r="AD225" s="13"/>
      <c r="AE225" s="13"/>
      <c r="AT225" s="252" t="s">
        <v>273</v>
      </c>
      <c r="AU225" s="252" t="s">
        <v>85</v>
      </c>
      <c r="AV225" s="13" t="s">
        <v>85</v>
      </c>
      <c r="AW225" s="13" t="s">
        <v>32</v>
      </c>
      <c r="AX225" s="13" t="s">
        <v>83</v>
      </c>
      <c r="AY225" s="252" t="s">
        <v>264</v>
      </c>
    </row>
    <row r="226" s="2" customFormat="1" ht="16.5" customHeight="1">
      <c r="A226" s="39"/>
      <c r="B226" s="40"/>
      <c r="C226" s="228" t="s">
        <v>407</v>
      </c>
      <c r="D226" s="228" t="s">
        <v>266</v>
      </c>
      <c r="E226" s="229" t="s">
        <v>1546</v>
      </c>
      <c r="F226" s="230" t="s">
        <v>1547</v>
      </c>
      <c r="G226" s="231" t="s">
        <v>453</v>
      </c>
      <c r="H226" s="232">
        <v>5</v>
      </c>
      <c r="I226" s="233"/>
      <c r="J226" s="234">
        <f>ROUND(I226*H226,2)</f>
        <v>0</v>
      </c>
      <c r="K226" s="230" t="s">
        <v>1425</v>
      </c>
      <c r="L226" s="45"/>
      <c r="M226" s="235" t="s">
        <v>1</v>
      </c>
      <c r="N226" s="236" t="s">
        <v>42</v>
      </c>
      <c r="O226" s="92"/>
      <c r="P226" s="237">
        <f>O226*H226</f>
        <v>0</v>
      </c>
      <c r="Q226" s="237">
        <v>0.00040000000000000002</v>
      </c>
      <c r="R226" s="237">
        <f>Q226*H226</f>
        <v>0.002</v>
      </c>
      <c r="S226" s="237">
        <v>0</v>
      </c>
      <c r="T226" s="238">
        <f>S226*H226</f>
        <v>0</v>
      </c>
      <c r="U226" s="39"/>
      <c r="V226" s="39"/>
      <c r="W226" s="39"/>
      <c r="X226" s="39"/>
      <c r="Y226" s="39"/>
      <c r="Z226" s="39"/>
      <c r="AA226" s="39"/>
      <c r="AB226" s="39"/>
      <c r="AC226" s="39"/>
      <c r="AD226" s="39"/>
      <c r="AE226" s="39"/>
      <c r="AR226" s="239" t="s">
        <v>351</v>
      </c>
      <c r="AT226" s="239" t="s">
        <v>266</v>
      </c>
      <c r="AU226" s="239" t="s">
        <v>85</v>
      </c>
      <c r="AY226" s="18" t="s">
        <v>264</v>
      </c>
      <c r="BE226" s="240">
        <f>IF(N226="základní",J226,0)</f>
        <v>0</v>
      </c>
      <c r="BF226" s="240">
        <f>IF(N226="snížená",J226,0)</f>
        <v>0</v>
      </c>
      <c r="BG226" s="240">
        <f>IF(N226="zákl. přenesená",J226,0)</f>
        <v>0</v>
      </c>
      <c r="BH226" s="240">
        <f>IF(N226="sníž. přenesená",J226,0)</f>
        <v>0</v>
      </c>
      <c r="BI226" s="240">
        <f>IF(N226="nulová",J226,0)</f>
        <v>0</v>
      </c>
      <c r="BJ226" s="18" t="s">
        <v>85</v>
      </c>
      <c r="BK226" s="240">
        <f>ROUND(I226*H226,2)</f>
        <v>0</v>
      </c>
      <c r="BL226" s="18" t="s">
        <v>351</v>
      </c>
      <c r="BM226" s="239" t="s">
        <v>1548</v>
      </c>
    </row>
    <row r="227" s="2" customFormat="1">
      <c r="A227" s="39"/>
      <c r="B227" s="40"/>
      <c r="C227" s="41"/>
      <c r="D227" s="243" t="s">
        <v>339</v>
      </c>
      <c r="E227" s="41"/>
      <c r="F227" s="295" t="s">
        <v>1528</v>
      </c>
      <c r="G227" s="41"/>
      <c r="H227" s="41"/>
      <c r="I227" s="296"/>
      <c r="J227" s="41"/>
      <c r="K227" s="41"/>
      <c r="L227" s="45"/>
      <c r="M227" s="297"/>
      <c r="N227" s="298"/>
      <c r="O227" s="92"/>
      <c r="P227" s="92"/>
      <c r="Q227" s="92"/>
      <c r="R227" s="92"/>
      <c r="S227" s="92"/>
      <c r="T227" s="93"/>
      <c r="U227" s="39"/>
      <c r="V227" s="39"/>
      <c r="W227" s="39"/>
      <c r="X227" s="39"/>
      <c r="Y227" s="39"/>
      <c r="Z227" s="39"/>
      <c r="AA227" s="39"/>
      <c r="AB227" s="39"/>
      <c r="AC227" s="39"/>
      <c r="AD227" s="39"/>
      <c r="AE227" s="39"/>
      <c r="AT227" s="18" t="s">
        <v>339</v>
      </c>
      <c r="AU227" s="18" t="s">
        <v>85</v>
      </c>
    </row>
    <row r="228" s="15" customFormat="1">
      <c r="A228" s="15"/>
      <c r="B228" s="264"/>
      <c r="C228" s="265"/>
      <c r="D228" s="243" t="s">
        <v>273</v>
      </c>
      <c r="E228" s="266" t="s">
        <v>1</v>
      </c>
      <c r="F228" s="267" t="s">
        <v>1549</v>
      </c>
      <c r="G228" s="265"/>
      <c r="H228" s="266" t="s">
        <v>1</v>
      </c>
      <c r="I228" s="268"/>
      <c r="J228" s="265"/>
      <c r="K228" s="265"/>
      <c r="L228" s="269"/>
      <c r="M228" s="270"/>
      <c r="N228" s="271"/>
      <c r="O228" s="271"/>
      <c r="P228" s="271"/>
      <c r="Q228" s="271"/>
      <c r="R228" s="271"/>
      <c r="S228" s="271"/>
      <c r="T228" s="272"/>
      <c r="U228" s="15"/>
      <c r="V228" s="15"/>
      <c r="W228" s="15"/>
      <c r="X228" s="15"/>
      <c r="Y228" s="15"/>
      <c r="Z228" s="15"/>
      <c r="AA228" s="15"/>
      <c r="AB228" s="15"/>
      <c r="AC228" s="15"/>
      <c r="AD228" s="15"/>
      <c r="AE228" s="15"/>
      <c r="AT228" s="273" t="s">
        <v>273</v>
      </c>
      <c r="AU228" s="273" t="s">
        <v>85</v>
      </c>
      <c r="AV228" s="15" t="s">
        <v>83</v>
      </c>
      <c r="AW228" s="15" t="s">
        <v>32</v>
      </c>
      <c r="AX228" s="15" t="s">
        <v>76</v>
      </c>
      <c r="AY228" s="273" t="s">
        <v>264</v>
      </c>
    </row>
    <row r="229" s="13" customFormat="1">
      <c r="A229" s="13"/>
      <c r="B229" s="241"/>
      <c r="C229" s="242"/>
      <c r="D229" s="243" t="s">
        <v>273</v>
      </c>
      <c r="E229" s="244" t="s">
        <v>1</v>
      </c>
      <c r="F229" s="245" t="s">
        <v>290</v>
      </c>
      <c r="G229" s="242"/>
      <c r="H229" s="246">
        <v>5</v>
      </c>
      <c r="I229" s="247"/>
      <c r="J229" s="242"/>
      <c r="K229" s="242"/>
      <c r="L229" s="248"/>
      <c r="M229" s="249"/>
      <c r="N229" s="250"/>
      <c r="O229" s="250"/>
      <c r="P229" s="250"/>
      <c r="Q229" s="250"/>
      <c r="R229" s="250"/>
      <c r="S229" s="250"/>
      <c r="T229" s="251"/>
      <c r="U229" s="13"/>
      <c r="V229" s="13"/>
      <c r="W229" s="13"/>
      <c r="X229" s="13"/>
      <c r="Y229" s="13"/>
      <c r="Z229" s="13"/>
      <c r="AA229" s="13"/>
      <c r="AB229" s="13"/>
      <c r="AC229" s="13"/>
      <c r="AD229" s="13"/>
      <c r="AE229" s="13"/>
      <c r="AT229" s="252" t="s">
        <v>273</v>
      </c>
      <c r="AU229" s="252" t="s">
        <v>85</v>
      </c>
      <c r="AV229" s="13" t="s">
        <v>85</v>
      </c>
      <c r="AW229" s="13" t="s">
        <v>32</v>
      </c>
      <c r="AX229" s="13" t="s">
        <v>83</v>
      </c>
      <c r="AY229" s="252" t="s">
        <v>264</v>
      </c>
    </row>
    <row r="230" s="2" customFormat="1" ht="16.5" customHeight="1">
      <c r="A230" s="39"/>
      <c r="B230" s="40"/>
      <c r="C230" s="228" t="s">
        <v>412</v>
      </c>
      <c r="D230" s="228" t="s">
        <v>266</v>
      </c>
      <c r="E230" s="229" t="s">
        <v>1550</v>
      </c>
      <c r="F230" s="230" t="s">
        <v>1551</v>
      </c>
      <c r="G230" s="231" t="s">
        <v>453</v>
      </c>
      <c r="H230" s="232">
        <v>50</v>
      </c>
      <c r="I230" s="233"/>
      <c r="J230" s="234">
        <f>ROUND(I230*H230,2)</f>
        <v>0</v>
      </c>
      <c r="K230" s="230" t="s">
        <v>1425</v>
      </c>
      <c r="L230" s="45"/>
      <c r="M230" s="235" t="s">
        <v>1</v>
      </c>
      <c r="N230" s="236" t="s">
        <v>42</v>
      </c>
      <c r="O230" s="92"/>
      <c r="P230" s="237">
        <f>O230*H230</f>
        <v>0</v>
      </c>
      <c r="Q230" s="237">
        <v>0.00048000000000000001</v>
      </c>
      <c r="R230" s="237">
        <f>Q230*H230</f>
        <v>0.024</v>
      </c>
      <c r="S230" s="237">
        <v>0</v>
      </c>
      <c r="T230" s="238">
        <f>S230*H230</f>
        <v>0</v>
      </c>
      <c r="U230" s="39"/>
      <c r="V230" s="39"/>
      <c r="W230" s="39"/>
      <c r="X230" s="39"/>
      <c r="Y230" s="39"/>
      <c r="Z230" s="39"/>
      <c r="AA230" s="39"/>
      <c r="AB230" s="39"/>
      <c r="AC230" s="39"/>
      <c r="AD230" s="39"/>
      <c r="AE230" s="39"/>
      <c r="AR230" s="239" t="s">
        <v>351</v>
      </c>
      <c r="AT230" s="239" t="s">
        <v>266</v>
      </c>
      <c r="AU230" s="239" t="s">
        <v>85</v>
      </c>
      <c r="AY230" s="18" t="s">
        <v>264</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351</v>
      </c>
      <c r="BM230" s="239" t="s">
        <v>1552</v>
      </c>
    </row>
    <row r="231" s="2" customFormat="1">
      <c r="A231" s="39"/>
      <c r="B231" s="40"/>
      <c r="C231" s="41"/>
      <c r="D231" s="243" t="s">
        <v>339</v>
      </c>
      <c r="E231" s="41"/>
      <c r="F231" s="295" t="s">
        <v>1528</v>
      </c>
      <c r="G231" s="41"/>
      <c r="H231" s="41"/>
      <c r="I231" s="296"/>
      <c r="J231" s="41"/>
      <c r="K231" s="41"/>
      <c r="L231" s="45"/>
      <c r="M231" s="297"/>
      <c r="N231" s="298"/>
      <c r="O231" s="92"/>
      <c r="P231" s="92"/>
      <c r="Q231" s="92"/>
      <c r="R231" s="92"/>
      <c r="S231" s="92"/>
      <c r="T231" s="93"/>
      <c r="U231" s="39"/>
      <c r="V231" s="39"/>
      <c r="W231" s="39"/>
      <c r="X231" s="39"/>
      <c r="Y231" s="39"/>
      <c r="Z231" s="39"/>
      <c r="AA231" s="39"/>
      <c r="AB231" s="39"/>
      <c r="AC231" s="39"/>
      <c r="AD231" s="39"/>
      <c r="AE231" s="39"/>
      <c r="AT231" s="18" t="s">
        <v>339</v>
      </c>
      <c r="AU231" s="18" t="s">
        <v>85</v>
      </c>
    </row>
    <row r="232" s="13" customFormat="1">
      <c r="A232" s="13"/>
      <c r="B232" s="241"/>
      <c r="C232" s="242"/>
      <c r="D232" s="243" t="s">
        <v>273</v>
      </c>
      <c r="E232" s="244" t="s">
        <v>1</v>
      </c>
      <c r="F232" s="245" t="s">
        <v>519</v>
      </c>
      <c r="G232" s="242"/>
      <c r="H232" s="246">
        <v>50</v>
      </c>
      <c r="I232" s="247"/>
      <c r="J232" s="242"/>
      <c r="K232" s="242"/>
      <c r="L232" s="248"/>
      <c r="M232" s="249"/>
      <c r="N232" s="250"/>
      <c r="O232" s="250"/>
      <c r="P232" s="250"/>
      <c r="Q232" s="250"/>
      <c r="R232" s="250"/>
      <c r="S232" s="250"/>
      <c r="T232" s="251"/>
      <c r="U232" s="13"/>
      <c r="V232" s="13"/>
      <c r="W232" s="13"/>
      <c r="X232" s="13"/>
      <c r="Y232" s="13"/>
      <c r="Z232" s="13"/>
      <c r="AA232" s="13"/>
      <c r="AB232" s="13"/>
      <c r="AC232" s="13"/>
      <c r="AD232" s="13"/>
      <c r="AE232" s="13"/>
      <c r="AT232" s="252" t="s">
        <v>273</v>
      </c>
      <c r="AU232" s="252" t="s">
        <v>85</v>
      </c>
      <c r="AV232" s="13" t="s">
        <v>85</v>
      </c>
      <c r="AW232" s="13" t="s">
        <v>32</v>
      </c>
      <c r="AX232" s="13" t="s">
        <v>83</v>
      </c>
      <c r="AY232" s="252" t="s">
        <v>264</v>
      </c>
    </row>
    <row r="233" s="2" customFormat="1" ht="16.5" customHeight="1">
      <c r="A233" s="39"/>
      <c r="B233" s="40"/>
      <c r="C233" s="228" t="s">
        <v>417</v>
      </c>
      <c r="D233" s="228" t="s">
        <v>266</v>
      </c>
      <c r="E233" s="229" t="s">
        <v>1553</v>
      </c>
      <c r="F233" s="230" t="s">
        <v>1554</v>
      </c>
      <c r="G233" s="231" t="s">
        <v>453</v>
      </c>
      <c r="H233" s="232">
        <v>35</v>
      </c>
      <c r="I233" s="233"/>
      <c r="J233" s="234">
        <f>ROUND(I233*H233,2)</f>
        <v>0</v>
      </c>
      <c r="K233" s="230" t="s">
        <v>1425</v>
      </c>
      <c r="L233" s="45"/>
      <c r="M233" s="235" t="s">
        <v>1</v>
      </c>
      <c r="N233" s="236" t="s">
        <v>42</v>
      </c>
      <c r="O233" s="92"/>
      <c r="P233" s="237">
        <f>O233*H233</f>
        <v>0</v>
      </c>
      <c r="Q233" s="237">
        <v>0.0017700000000000001</v>
      </c>
      <c r="R233" s="237">
        <f>Q233*H233</f>
        <v>0.061950000000000005</v>
      </c>
      <c r="S233" s="237">
        <v>0</v>
      </c>
      <c r="T233" s="238">
        <f>S233*H233</f>
        <v>0</v>
      </c>
      <c r="U233" s="39"/>
      <c r="V233" s="39"/>
      <c r="W233" s="39"/>
      <c r="X233" s="39"/>
      <c r="Y233" s="39"/>
      <c r="Z233" s="39"/>
      <c r="AA233" s="39"/>
      <c r="AB233" s="39"/>
      <c r="AC233" s="39"/>
      <c r="AD233" s="39"/>
      <c r="AE233" s="39"/>
      <c r="AR233" s="239" t="s">
        <v>351</v>
      </c>
      <c r="AT233" s="239" t="s">
        <v>266</v>
      </c>
      <c r="AU233" s="239" t="s">
        <v>85</v>
      </c>
      <c r="AY233" s="18" t="s">
        <v>264</v>
      </c>
      <c r="BE233" s="240">
        <f>IF(N233="základní",J233,0)</f>
        <v>0</v>
      </c>
      <c r="BF233" s="240">
        <f>IF(N233="snížená",J233,0)</f>
        <v>0</v>
      </c>
      <c r="BG233" s="240">
        <f>IF(N233="zákl. přenesená",J233,0)</f>
        <v>0</v>
      </c>
      <c r="BH233" s="240">
        <f>IF(N233="sníž. přenesená",J233,0)</f>
        <v>0</v>
      </c>
      <c r="BI233" s="240">
        <f>IF(N233="nulová",J233,0)</f>
        <v>0</v>
      </c>
      <c r="BJ233" s="18" t="s">
        <v>85</v>
      </c>
      <c r="BK233" s="240">
        <f>ROUND(I233*H233,2)</f>
        <v>0</v>
      </c>
      <c r="BL233" s="18" t="s">
        <v>351</v>
      </c>
      <c r="BM233" s="239" t="s">
        <v>1555</v>
      </c>
    </row>
    <row r="234" s="2" customFormat="1">
      <c r="A234" s="39"/>
      <c r="B234" s="40"/>
      <c r="C234" s="41"/>
      <c r="D234" s="243" t="s">
        <v>339</v>
      </c>
      <c r="E234" s="41"/>
      <c r="F234" s="295" t="s">
        <v>1528</v>
      </c>
      <c r="G234" s="41"/>
      <c r="H234" s="41"/>
      <c r="I234" s="296"/>
      <c r="J234" s="41"/>
      <c r="K234" s="41"/>
      <c r="L234" s="45"/>
      <c r="M234" s="297"/>
      <c r="N234" s="298"/>
      <c r="O234" s="92"/>
      <c r="P234" s="92"/>
      <c r="Q234" s="92"/>
      <c r="R234" s="92"/>
      <c r="S234" s="92"/>
      <c r="T234" s="93"/>
      <c r="U234" s="39"/>
      <c r="V234" s="39"/>
      <c r="W234" s="39"/>
      <c r="X234" s="39"/>
      <c r="Y234" s="39"/>
      <c r="Z234" s="39"/>
      <c r="AA234" s="39"/>
      <c r="AB234" s="39"/>
      <c r="AC234" s="39"/>
      <c r="AD234" s="39"/>
      <c r="AE234" s="39"/>
      <c r="AT234" s="18" t="s">
        <v>339</v>
      </c>
      <c r="AU234" s="18" t="s">
        <v>85</v>
      </c>
    </row>
    <row r="235" s="15" customFormat="1">
      <c r="A235" s="15"/>
      <c r="B235" s="264"/>
      <c r="C235" s="265"/>
      <c r="D235" s="243" t="s">
        <v>273</v>
      </c>
      <c r="E235" s="266" t="s">
        <v>1</v>
      </c>
      <c r="F235" s="267" t="s">
        <v>1556</v>
      </c>
      <c r="G235" s="265"/>
      <c r="H235" s="266" t="s">
        <v>1</v>
      </c>
      <c r="I235" s="268"/>
      <c r="J235" s="265"/>
      <c r="K235" s="265"/>
      <c r="L235" s="269"/>
      <c r="M235" s="270"/>
      <c r="N235" s="271"/>
      <c r="O235" s="271"/>
      <c r="P235" s="271"/>
      <c r="Q235" s="271"/>
      <c r="R235" s="271"/>
      <c r="S235" s="271"/>
      <c r="T235" s="272"/>
      <c r="U235" s="15"/>
      <c r="V235" s="15"/>
      <c r="W235" s="15"/>
      <c r="X235" s="15"/>
      <c r="Y235" s="15"/>
      <c r="Z235" s="15"/>
      <c r="AA235" s="15"/>
      <c r="AB235" s="15"/>
      <c r="AC235" s="15"/>
      <c r="AD235" s="15"/>
      <c r="AE235" s="15"/>
      <c r="AT235" s="273" t="s">
        <v>273</v>
      </c>
      <c r="AU235" s="273" t="s">
        <v>85</v>
      </c>
      <c r="AV235" s="15" t="s">
        <v>83</v>
      </c>
      <c r="AW235" s="15" t="s">
        <v>32</v>
      </c>
      <c r="AX235" s="15" t="s">
        <v>76</v>
      </c>
      <c r="AY235" s="273" t="s">
        <v>264</v>
      </c>
    </row>
    <row r="236" s="13" customFormat="1">
      <c r="A236" s="13"/>
      <c r="B236" s="241"/>
      <c r="C236" s="242"/>
      <c r="D236" s="243" t="s">
        <v>273</v>
      </c>
      <c r="E236" s="244" t="s">
        <v>1</v>
      </c>
      <c r="F236" s="245" t="s">
        <v>446</v>
      </c>
      <c r="G236" s="242"/>
      <c r="H236" s="246">
        <v>35</v>
      </c>
      <c r="I236" s="247"/>
      <c r="J236" s="242"/>
      <c r="K236" s="242"/>
      <c r="L236" s="248"/>
      <c r="M236" s="249"/>
      <c r="N236" s="250"/>
      <c r="O236" s="250"/>
      <c r="P236" s="250"/>
      <c r="Q236" s="250"/>
      <c r="R236" s="250"/>
      <c r="S236" s="250"/>
      <c r="T236" s="251"/>
      <c r="U236" s="13"/>
      <c r="V236" s="13"/>
      <c r="W236" s="13"/>
      <c r="X236" s="13"/>
      <c r="Y236" s="13"/>
      <c r="Z236" s="13"/>
      <c r="AA236" s="13"/>
      <c r="AB236" s="13"/>
      <c r="AC236" s="13"/>
      <c r="AD236" s="13"/>
      <c r="AE236" s="13"/>
      <c r="AT236" s="252" t="s">
        <v>273</v>
      </c>
      <c r="AU236" s="252" t="s">
        <v>85</v>
      </c>
      <c r="AV236" s="13" t="s">
        <v>85</v>
      </c>
      <c r="AW236" s="13" t="s">
        <v>32</v>
      </c>
      <c r="AX236" s="13" t="s">
        <v>83</v>
      </c>
      <c r="AY236" s="252" t="s">
        <v>264</v>
      </c>
    </row>
    <row r="237" s="2" customFormat="1" ht="16.5" customHeight="1">
      <c r="A237" s="39"/>
      <c r="B237" s="40"/>
      <c r="C237" s="228" t="s">
        <v>422</v>
      </c>
      <c r="D237" s="228" t="s">
        <v>266</v>
      </c>
      <c r="E237" s="229" t="s">
        <v>1557</v>
      </c>
      <c r="F237" s="230" t="s">
        <v>1558</v>
      </c>
      <c r="G237" s="231" t="s">
        <v>420</v>
      </c>
      <c r="H237" s="232">
        <v>10</v>
      </c>
      <c r="I237" s="233"/>
      <c r="J237" s="234">
        <f>ROUND(I237*H237,2)</f>
        <v>0</v>
      </c>
      <c r="K237" s="230" t="s">
        <v>1425</v>
      </c>
      <c r="L237" s="45"/>
      <c r="M237" s="235" t="s">
        <v>1</v>
      </c>
      <c r="N237" s="236" t="s">
        <v>42</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351</v>
      </c>
      <c r="AT237" s="239" t="s">
        <v>266</v>
      </c>
      <c r="AU237" s="239" t="s">
        <v>85</v>
      </c>
      <c r="AY237" s="18" t="s">
        <v>264</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351</v>
      </c>
      <c r="BM237" s="239" t="s">
        <v>1559</v>
      </c>
    </row>
    <row r="238" s="13" customFormat="1">
      <c r="A238" s="13"/>
      <c r="B238" s="241"/>
      <c r="C238" s="242"/>
      <c r="D238" s="243" t="s">
        <v>273</v>
      </c>
      <c r="E238" s="244" t="s">
        <v>1</v>
      </c>
      <c r="F238" s="245" t="s">
        <v>315</v>
      </c>
      <c r="G238" s="242"/>
      <c r="H238" s="246">
        <v>10</v>
      </c>
      <c r="I238" s="247"/>
      <c r="J238" s="242"/>
      <c r="K238" s="242"/>
      <c r="L238" s="248"/>
      <c r="M238" s="249"/>
      <c r="N238" s="250"/>
      <c r="O238" s="250"/>
      <c r="P238" s="250"/>
      <c r="Q238" s="250"/>
      <c r="R238" s="250"/>
      <c r="S238" s="250"/>
      <c r="T238" s="251"/>
      <c r="U238" s="13"/>
      <c r="V238" s="13"/>
      <c r="W238" s="13"/>
      <c r="X238" s="13"/>
      <c r="Y238" s="13"/>
      <c r="Z238" s="13"/>
      <c r="AA238" s="13"/>
      <c r="AB238" s="13"/>
      <c r="AC238" s="13"/>
      <c r="AD238" s="13"/>
      <c r="AE238" s="13"/>
      <c r="AT238" s="252" t="s">
        <v>273</v>
      </c>
      <c r="AU238" s="252" t="s">
        <v>85</v>
      </c>
      <c r="AV238" s="13" t="s">
        <v>85</v>
      </c>
      <c r="AW238" s="13" t="s">
        <v>32</v>
      </c>
      <c r="AX238" s="13" t="s">
        <v>83</v>
      </c>
      <c r="AY238" s="252" t="s">
        <v>264</v>
      </c>
    </row>
    <row r="239" s="2" customFormat="1" ht="16.5" customHeight="1">
      <c r="A239" s="39"/>
      <c r="B239" s="40"/>
      <c r="C239" s="228" t="s">
        <v>426</v>
      </c>
      <c r="D239" s="228" t="s">
        <v>266</v>
      </c>
      <c r="E239" s="229" t="s">
        <v>1560</v>
      </c>
      <c r="F239" s="230" t="s">
        <v>1561</v>
      </c>
      <c r="G239" s="231" t="s">
        <v>420</v>
      </c>
      <c r="H239" s="232">
        <v>6</v>
      </c>
      <c r="I239" s="233"/>
      <c r="J239" s="234">
        <f>ROUND(I239*H239,2)</f>
        <v>0</v>
      </c>
      <c r="K239" s="230" t="s">
        <v>1425</v>
      </c>
      <c r="L239" s="45"/>
      <c r="M239" s="235" t="s">
        <v>1</v>
      </c>
      <c r="N239" s="236" t="s">
        <v>42</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351</v>
      </c>
      <c r="AT239" s="239" t="s">
        <v>266</v>
      </c>
      <c r="AU239" s="239" t="s">
        <v>85</v>
      </c>
      <c r="AY239" s="18" t="s">
        <v>264</v>
      </c>
      <c r="BE239" s="240">
        <f>IF(N239="základní",J239,0)</f>
        <v>0</v>
      </c>
      <c r="BF239" s="240">
        <f>IF(N239="snížená",J239,0)</f>
        <v>0</v>
      </c>
      <c r="BG239" s="240">
        <f>IF(N239="zákl. přenesená",J239,0)</f>
        <v>0</v>
      </c>
      <c r="BH239" s="240">
        <f>IF(N239="sníž. přenesená",J239,0)</f>
        <v>0</v>
      </c>
      <c r="BI239" s="240">
        <f>IF(N239="nulová",J239,0)</f>
        <v>0</v>
      </c>
      <c r="BJ239" s="18" t="s">
        <v>85</v>
      </c>
      <c r="BK239" s="240">
        <f>ROUND(I239*H239,2)</f>
        <v>0</v>
      </c>
      <c r="BL239" s="18" t="s">
        <v>351</v>
      </c>
      <c r="BM239" s="239" t="s">
        <v>1562</v>
      </c>
    </row>
    <row r="240" s="13" customFormat="1">
      <c r="A240" s="13"/>
      <c r="B240" s="241"/>
      <c r="C240" s="242"/>
      <c r="D240" s="243" t="s">
        <v>273</v>
      </c>
      <c r="E240" s="244" t="s">
        <v>1</v>
      </c>
      <c r="F240" s="245" t="s">
        <v>295</v>
      </c>
      <c r="G240" s="242"/>
      <c r="H240" s="246">
        <v>6</v>
      </c>
      <c r="I240" s="247"/>
      <c r="J240" s="242"/>
      <c r="K240" s="242"/>
      <c r="L240" s="248"/>
      <c r="M240" s="249"/>
      <c r="N240" s="250"/>
      <c r="O240" s="250"/>
      <c r="P240" s="250"/>
      <c r="Q240" s="250"/>
      <c r="R240" s="250"/>
      <c r="S240" s="250"/>
      <c r="T240" s="251"/>
      <c r="U240" s="13"/>
      <c r="V240" s="13"/>
      <c r="W240" s="13"/>
      <c r="X240" s="13"/>
      <c r="Y240" s="13"/>
      <c r="Z240" s="13"/>
      <c r="AA240" s="13"/>
      <c r="AB240" s="13"/>
      <c r="AC240" s="13"/>
      <c r="AD240" s="13"/>
      <c r="AE240" s="13"/>
      <c r="AT240" s="252" t="s">
        <v>273</v>
      </c>
      <c r="AU240" s="252" t="s">
        <v>85</v>
      </c>
      <c r="AV240" s="13" t="s">
        <v>85</v>
      </c>
      <c r="AW240" s="13" t="s">
        <v>32</v>
      </c>
      <c r="AX240" s="13" t="s">
        <v>83</v>
      </c>
      <c r="AY240" s="252" t="s">
        <v>264</v>
      </c>
    </row>
    <row r="241" s="2" customFormat="1" ht="16.5" customHeight="1">
      <c r="A241" s="39"/>
      <c r="B241" s="40"/>
      <c r="C241" s="228" t="s">
        <v>430</v>
      </c>
      <c r="D241" s="228" t="s">
        <v>266</v>
      </c>
      <c r="E241" s="229" t="s">
        <v>1563</v>
      </c>
      <c r="F241" s="230" t="s">
        <v>1564</v>
      </c>
      <c r="G241" s="231" t="s">
        <v>420</v>
      </c>
      <c r="H241" s="232">
        <v>1</v>
      </c>
      <c r="I241" s="233"/>
      <c r="J241" s="234">
        <f>ROUND(I241*H241,2)</f>
        <v>0</v>
      </c>
      <c r="K241" s="230" t="s">
        <v>1425</v>
      </c>
      <c r="L241" s="45"/>
      <c r="M241" s="235" t="s">
        <v>1</v>
      </c>
      <c r="N241" s="236" t="s">
        <v>42</v>
      </c>
      <c r="O241" s="92"/>
      <c r="P241" s="237">
        <f>O241*H241</f>
        <v>0</v>
      </c>
      <c r="Q241" s="237">
        <v>0.00089999999999999998</v>
      </c>
      <c r="R241" s="237">
        <f>Q241*H241</f>
        <v>0.00089999999999999998</v>
      </c>
      <c r="S241" s="237">
        <v>0</v>
      </c>
      <c r="T241" s="238">
        <f>S241*H241</f>
        <v>0</v>
      </c>
      <c r="U241" s="39"/>
      <c r="V241" s="39"/>
      <c r="W241" s="39"/>
      <c r="X241" s="39"/>
      <c r="Y241" s="39"/>
      <c r="Z241" s="39"/>
      <c r="AA241" s="39"/>
      <c r="AB241" s="39"/>
      <c r="AC241" s="39"/>
      <c r="AD241" s="39"/>
      <c r="AE241" s="39"/>
      <c r="AR241" s="239" t="s">
        <v>351</v>
      </c>
      <c r="AT241" s="239" t="s">
        <v>266</v>
      </c>
      <c r="AU241" s="239" t="s">
        <v>85</v>
      </c>
      <c r="AY241" s="18" t="s">
        <v>264</v>
      </c>
      <c r="BE241" s="240">
        <f>IF(N241="základní",J241,0)</f>
        <v>0</v>
      </c>
      <c r="BF241" s="240">
        <f>IF(N241="snížená",J241,0)</f>
        <v>0</v>
      </c>
      <c r="BG241" s="240">
        <f>IF(N241="zákl. přenesená",J241,0)</f>
        <v>0</v>
      </c>
      <c r="BH241" s="240">
        <f>IF(N241="sníž. přenesená",J241,0)</f>
        <v>0</v>
      </c>
      <c r="BI241" s="240">
        <f>IF(N241="nulová",J241,0)</f>
        <v>0</v>
      </c>
      <c r="BJ241" s="18" t="s">
        <v>85</v>
      </c>
      <c r="BK241" s="240">
        <f>ROUND(I241*H241,2)</f>
        <v>0</v>
      </c>
      <c r="BL241" s="18" t="s">
        <v>351</v>
      </c>
      <c r="BM241" s="239" t="s">
        <v>1565</v>
      </c>
    </row>
    <row r="242" s="2" customFormat="1">
      <c r="A242" s="39"/>
      <c r="B242" s="40"/>
      <c r="C242" s="41"/>
      <c r="D242" s="243" t="s">
        <v>339</v>
      </c>
      <c r="E242" s="41"/>
      <c r="F242" s="295" t="s">
        <v>1566</v>
      </c>
      <c r="G242" s="41"/>
      <c r="H242" s="41"/>
      <c r="I242" s="296"/>
      <c r="J242" s="41"/>
      <c r="K242" s="41"/>
      <c r="L242" s="45"/>
      <c r="M242" s="297"/>
      <c r="N242" s="298"/>
      <c r="O242" s="92"/>
      <c r="P242" s="92"/>
      <c r="Q242" s="92"/>
      <c r="R242" s="92"/>
      <c r="S242" s="92"/>
      <c r="T242" s="93"/>
      <c r="U242" s="39"/>
      <c r="V242" s="39"/>
      <c r="W242" s="39"/>
      <c r="X242" s="39"/>
      <c r="Y242" s="39"/>
      <c r="Z242" s="39"/>
      <c r="AA242" s="39"/>
      <c r="AB242" s="39"/>
      <c r="AC242" s="39"/>
      <c r="AD242" s="39"/>
      <c r="AE242" s="39"/>
      <c r="AT242" s="18" t="s">
        <v>339</v>
      </c>
      <c r="AU242" s="18" t="s">
        <v>85</v>
      </c>
    </row>
    <row r="243" s="15" customFormat="1">
      <c r="A243" s="15"/>
      <c r="B243" s="264"/>
      <c r="C243" s="265"/>
      <c r="D243" s="243" t="s">
        <v>273</v>
      </c>
      <c r="E243" s="266" t="s">
        <v>1</v>
      </c>
      <c r="F243" s="267" t="s">
        <v>1567</v>
      </c>
      <c r="G243" s="265"/>
      <c r="H243" s="266" t="s">
        <v>1</v>
      </c>
      <c r="I243" s="268"/>
      <c r="J243" s="265"/>
      <c r="K243" s="265"/>
      <c r="L243" s="269"/>
      <c r="M243" s="270"/>
      <c r="N243" s="271"/>
      <c r="O243" s="271"/>
      <c r="P243" s="271"/>
      <c r="Q243" s="271"/>
      <c r="R243" s="271"/>
      <c r="S243" s="271"/>
      <c r="T243" s="272"/>
      <c r="U243" s="15"/>
      <c r="V243" s="15"/>
      <c r="W243" s="15"/>
      <c r="X243" s="15"/>
      <c r="Y243" s="15"/>
      <c r="Z243" s="15"/>
      <c r="AA243" s="15"/>
      <c r="AB243" s="15"/>
      <c r="AC243" s="15"/>
      <c r="AD243" s="15"/>
      <c r="AE243" s="15"/>
      <c r="AT243" s="273" t="s">
        <v>273</v>
      </c>
      <c r="AU243" s="273" t="s">
        <v>85</v>
      </c>
      <c r="AV243" s="15" t="s">
        <v>83</v>
      </c>
      <c r="AW243" s="15" t="s">
        <v>32</v>
      </c>
      <c r="AX243" s="15" t="s">
        <v>76</v>
      </c>
      <c r="AY243" s="273" t="s">
        <v>264</v>
      </c>
    </row>
    <row r="244" s="13" customFormat="1">
      <c r="A244" s="13"/>
      <c r="B244" s="241"/>
      <c r="C244" s="242"/>
      <c r="D244" s="243" t="s">
        <v>273</v>
      </c>
      <c r="E244" s="244" t="s">
        <v>1</v>
      </c>
      <c r="F244" s="245" t="s">
        <v>83</v>
      </c>
      <c r="G244" s="242"/>
      <c r="H244" s="246">
        <v>1</v>
      </c>
      <c r="I244" s="247"/>
      <c r="J244" s="242"/>
      <c r="K244" s="242"/>
      <c r="L244" s="248"/>
      <c r="M244" s="249"/>
      <c r="N244" s="250"/>
      <c r="O244" s="250"/>
      <c r="P244" s="250"/>
      <c r="Q244" s="250"/>
      <c r="R244" s="250"/>
      <c r="S244" s="250"/>
      <c r="T244" s="251"/>
      <c r="U244" s="13"/>
      <c r="V244" s="13"/>
      <c r="W244" s="13"/>
      <c r="X244" s="13"/>
      <c r="Y244" s="13"/>
      <c r="Z244" s="13"/>
      <c r="AA244" s="13"/>
      <c r="AB244" s="13"/>
      <c r="AC244" s="13"/>
      <c r="AD244" s="13"/>
      <c r="AE244" s="13"/>
      <c r="AT244" s="252" t="s">
        <v>273</v>
      </c>
      <c r="AU244" s="252" t="s">
        <v>85</v>
      </c>
      <c r="AV244" s="13" t="s">
        <v>85</v>
      </c>
      <c r="AW244" s="13" t="s">
        <v>32</v>
      </c>
      <c r="AX244" s="13" t="s">
        <v>83</v>
      </c>
      <c r="AY244" s="252" t="s">
        <v>264</v>
      </c>
    </row>
    <row r="245" s="2" customFormat="1" ht="16.5" customHeight="1">
      <c r="A245" s="39"/>
      <c r="B245" s="40"/>
      <c r="C245" s="228" t="s">
        <v>434</v>
      </c>
      <c r="D245" s="228" t="s">
        <v>266</v>
      </c>
      <c r="E245" s="229" t="s">
        <v>1568</v>
      </c>
      <c r="F245" s="230" t="s">
        <v>1569</v>
      </c>
      <c r="G245" s="231" t="s">
        <v>420</v>
      </c>
      <c r="H245" s="232">
        <v>1</v>
      </c>
      <c r="I245" s="233"/>
      <c r="J245" s="234">
        <f>ROUND(I245*H245,2)</f>
        <v>0</v>
      </c>
      <c r="K245" s="230" t="s">
        <v>1425</v>
      </c>
      <c r="L245" s="45"/>
      <c r="M245" s="235" t="s">
        <v>1</v>
      </c>
      <c r="N245" s="236" t="s">
        <v>42</v>
      </c>
      <c r="O245" s="92"/>
      <c r="P245" s="237">
        <f>O245*H245</f>
        <v>0</v>
      </c>
      <c r="Q245" s="237">
        <v>0.0010100000000000001</v>
      </c>
      <c r="R245" s="237">
        <f>Q245*H245</f>
        <v>0.0010100000000000001</v>
      </c>
      <c r="S245" s="237">
        <v>0</v>
      </c>
      <c r="T245" s="238">
        <f>S245*H245</f>
        <v>0</v>
      </c>
      <c r="U245" s="39"/>
      <c r="V245" s="39"/>
      <c r="W245" s="39"/>
      <c r="X245" s="39"/>
      <c r="Y245" s="39"/>
      <c r="Z245" s="39"/>
      <c r="AA245" s="39"/>
      <c r="AB245" s="39"/>
      <c r="AC245" s="39"/>
      <c r="AD245" s="39"/>
      <c r="AE245" s="39"/>
      <c r="AR245" s="239" t="s">
        <v>351</v>
      </c>
      <c r="AT245" s="239" t="s">
        <v>266</v>
      </c>
      <c r="AU245" s="239" t="s">
        <v>85</v>
      </c>
      <c r="AY245" s="18" t="s">
        <v>264</v>
      </c>
      <c r="BE245" s="240">
        <f>IF(N245="základní",J245,0)</f>
        <v>0</v>
      </c>
      <c r="BF245" s="240">
        <f>IF(N245="snížená",J245,0)</f>
        <v>0</v>
      </c>
      <c r="BG245" s="240">
        <f>IF(N245="zákl. přenesená",J245,0)</f>
        <v>0</v>
      </c>
      <c r="BH245" s="240">
        <f>IF(N245="sníž. přenesená",J245,0)</f>
        <v>0</v>
      </c>
      <c r="BI245" s="240">
        <f>IF(N245="nulová",J245,0)</f>
        <v>0</v>
      </c>
      <c r="BJ245" s="18" t="s">
        <v>85</v>
      </c>
      <c r="BK245" s="240">
        <f>ROUND(I245*H245,2)</f>
        <v>0</v>
      </c>
      <c r="BL245" s="18" t="s">
        <v>351</v>
      </c>
      <c r="BM245" s="239" t="s">
        <v>1570</v>
      </c>
    </row>
    <row r="246" s="2" customFormat="1">
      <c r="A246" s="39"/>
      <c r="B246" s="40"/>
      <c r="C246" s="41"/>
      <c r="D246" s="243" t="s">
        <v>339</v>
      </c>
      <c r="E246" s="41"/>
      <c r="F246" s="295" t="s">
        <v>1571</v>
      </c>
      <c r="G246" s="41"/>
      <c r="H246" s="41"/>
      <c r="I246" s="296"/>
      <c r="J246" s="41"/>
      <c r="K246" s="41"/>
      <c r="L246" s="45"/>
      <c r="M246" s="297"/>
      <c r="N246" s="298"/>
      <c r="O246" s="92"/>
      <c r="P246" s="92"/>
      <c r="Q246" s="92"/>
      <c r="R246" s="92"/>
      <c r="S246" s="92"/>
      <c r="T246" s="93"/>
      <c r="U246" s="39"/>
      <c r="V246" s="39"/>
      <c r="W246" s="39"/>
      <c r="X246" s="39"/>
      <c r="Y246" s="39"/>
      <c r="Z246" s="39"/>
      <c r="AA246" s="39"/>
      <c r="AB246" s="39"/>
      <c r="AC246" s="39"/>
      <c r="AD246" s="39"/>
      <c r="AE246" s="39"/>
      <c r="AT246" s="18" t="s">
        <v>339</v>
      </c>
      <c r="AU246" s="18" t="s">
        <v>85</v>
      </c>
    </row>
    <row r="247" s="15" customFormat="1">
      <c r="A247" s="15"/>
      <c r="B247" s="264"/>
      <c r="C247" s="265"/>
      <c r="D247" s="243" t="s">
        <v>273</v>
      </c>
      <c r="E247" s="266" t="s">
        <v>1</v>
      </c>
      <c r="F247" s="267" t="s">
        <v>1572</v>
      </c>
      <c r="G247" s="265"/>
      <c r="H247" s="266" t="s">
        <v>1</v>
      </c>
      <c r="I247" s="268"/>
      <c r="J247" s="265"/>
      <c r="K247" s="265"/>
      <c r="L247" s="269"/>
      <c r="M247" s="270"/>
      <c r="N247" s="271"/>
      <c r="O247" s="271"/>
      <c r="P247" s="271"/>
      <c r="Q247" s="271"/>
      <c r="R247" s="271"/>
      <c r="S247" s="271"/>
      <c r="T247" s="272"/>
      <c r="U247" s="15"/>
      <c r="V247" s="15"/>
      <c r="W247" s="15"/>
      <c r="X247" s="15"/>
      <c r="Y247" s="15"/>
      <c r="Z247" s="15"/>
      <c r="AA247" s="15"/>
      <c r="AB247" s="15"/>
      <c r="AC247" s="15"/>
      <c r="AD247" s="15"/>
      <c r="AE247" s="15"/>
      <c r="AT247" s="273" t="s">
        <v>273</v>
      </c>
      <c r="AU247" s="273" t="s">
        <v>85</v>
      </c>
      <c r="AV247" s="15" t="s">
        <v>83</v>
      </c>
      <c r="AW247" s="15" t="s">
        <v>32</v>
      </c>
      <c r="AX247" s="15" t="s">
        <v>76</v>
      </c>
      <c r="AY247" s="273" t="s">
        <v>264</v>
      </c>
    </row>
    <row r="248" s="13" customFormat="1">
      <c r="A248" s="13"/>
      <c r="B248" s="241"/>
      <c r="C248" s="242"/>
      <c r="D248" s="243" t="s">
        <v>273</v>
      </c>
      <c r="E248" s="244" t="s">
        <v>1</v>
      </c>
      <c r="F248" s="245" t="s">
        <v>83</v>
      </c>
      <c r="G248" s="242"/>
      <c r="H248" s="246">
        <v>1</v>
      </c>
      <c r="I248" s="247"/>
      <c r="J248" s="242"/>
      <c r="K248" s="242"/>
      <c r="L248" s="248"/>
      <c r="M248" s="249"/>
      <c r="N248" s="250"/>
      <c r="O248" s="250"/>
      <c r="P248" s="250"/>
      <c r="Q248" s="250"/>
      <c r="R248" s="250"/>
      <c r="S248" s="250"/>
      <c r="T248" s="251"/>
      <c r="U248" s="13"/>
      <c r="V248" s="13"/>
      <c r="W248" s="13"/>
      <c r="X248" s="13"/>
      <c r="Y248" s="13"/>
      <c r="Z248" s="13"/>
      <c r="AA248" s="13"/>
      <c r="AB248" s="13"/>
      <c r="AC248" s="13"/>
      <c r="AD248" s="13"/>
      <c r="AE248" s="13"/>
      <c r="AT248" s="252" t="s">
        <v>273</v>
      </c>
      <c r="AU248" s="252" t="s">
        <v>85</v>
      </c>
      <c r="AV248" s="13" t="s">
        <v>85</v>
      </c>
      <c r="AW248" s="13" t="s">
        <v>32</v>
      </c>
      <c r="AX248" s="13" t="s">
        <v>83</v>
      </c>
      <c r="AY248" s="252" t="s">
        <v>264</v>
      </c>
    </row>
    <row r="249" s="2" customFormat="1" ht="16.5" customHeight="1">
      <c r="A249" s="39"/>
      <c r="B249" s="40"/>
      <c r="C249" s="228" t="s">
        <v>438</v>
      </c>
      <c r="D249" s="228" t="s">
        <v>266</v>
      </c>
      <c r="E249" s="229" t="s">
        <v>1573</v>
      </c>
      <c r="F249" s="230" t="s">
        <v>1574</v>
      </c>
      <c r="G249" s="231" t="s">
        <v>420</v>
      </c>
      <c r="H249" s="232">
        <v>2</v>
      </c>
      <c r="I249" s="233"/>
      <c r="J249" s="234">
        <f>ROUND(I249*H249,2)</f>
        <v>0</v>
      </c>
      <c r="K249" s="230" t="s">
        <v>1425</v>
      </c>
      <c r="L249" s="45"/>
      <c r="M249" s="235" t="s">
        <v>1</v>
      </c>
      <c r="N249" s="236" t="s">
        <v>42</v>
      </c>
      <c r="O249" s="92"/>
      <c r="P249" s="237">
        <f>O249*H249</f>
        <v>0</v>
      </c>
      <c r="Q249" s="237">
        <v>0.00027999999999999998</v>
      </c>
      <c r="R249" s="237">
        <f>Q249*H249</f>
        <v>0.00055999999999999995</v>
      </c>
      <c r="S249" s="237">
        <v>0</v>
      </c>
      <c r="T249" s="238">
        <f>S249*H249</f>
        <v>0</v>
      </c>
      <c r="U249" s="39"/>
      <c r="V249" s="39"/>
      <c r="W249" s="39"/>
      <c r="X249" s="39"/>
      <c r="Y249" s="39"/>
      <c r="Z249" s="39"/>
      <c r="AA249" s="39"/>
      <c r="AB249" s="39"/>
      <c r="AC249" s="39"/>
      <c r="AD249" s="39"/>
      <c r="AE249" s="39"/>
      <c r="AR249" s="239" t="s">
        <v>351</v>
      </c>
      <c r="AT249" s="239" t="s">
        <v>266</v>
      </c>
      <c r="AU249" s="239" t="s">
        <v>85</v>
      </c>
      <c r="AY249" s="18" t="s">
        <v>264</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351</v>
      </c>
      <c r="BM249" s="239" t="s">
        <v>1575</v>
      </c>
    </row>
    <row r="250" s="2" customFormat="1">
      <c r="A250" s="39"/>
      <c r="B250" s="40"/>
      <c r="C250" s="41"/>
      <c r="D250" s="243" t="s">
        <v>339</v>
      </c>
      <c r="E250" s="41"/>
      <c r="F250" s="295" t="s">
        <v>1566</v>
      </c>
      <c r="G250" s="41"/>
      <c r="H250" s="41"/>
      <c r="I250" s="296"/>
      <c r="J250" s="41"/>
      <c r="K250" s="41"/>
      <c r="L250" s="45"/>
      <c r="M250" s="297"/>
      <c r="N250" s="298"/>
      <c r="O250" s="92"/>
      <c r="P250" s="92"/>
      <c r="Q250" s="92"/>
      <c r="R250" s="92"/>
      <c r="S250" s="92"/>
      <c r="T250" s="93"/>
      <c r="U250" s="39"/>
      <c r="V250" s="39"/>
      <c r="W250" s="39"/>
      <c r="X250" s="39"/>
      <c r="Y250" s="39"/>
      <c r="Z250" s="39"/>
      <c r="AA250" s="39"/>
      <c r="AB250" s="39"/>
      <c r="AC250" s="39"/>
      <c r="AD250" s="39"/>
      <c r="AE250" s="39"/>
      <c r="AT250" s="18" t="s">
        <v>339</v>
      </c>
      <c r="AU250" s="18" t="s">
        <v>85</v>
      </c>
    </row>
    <row r="251" s="15" customFormat="1">
      <c r="A251" s="15"/>
      <c r="B251" s="264"/>
      <c r="C251" s="265"/>
      <c r="D251" s="243" t="s">
        <v>273</v>
      </c>
      <c r="E251" s="266" t="s">
        <v>1</v>
      </c>
      <c r="F251" s="267" t="s">
        <v>1572</v>
      </c>
      <c r="G251" s="265"/>
      <c r="H251" s="266" t="s">
        <v>1</v>
      </c>
      <c r="I251" s="268"/>
      <c r="J251" s="265"/>
      <c r="K251" s="265"/>
      <c r="L251" s="269"/>
      <c r="M251" s="270"/>
      <c r="N251" s="271"/>
      <c r="O251" s="271"/>
      <c r="P251" s="271"/>
      <c r="Q251" s="271"/>
      <c r="R251" s="271"/>
      <c r="S251" s="271"/>
      <c r="T251" s="272"/>
      <c r="U251" s="15"/>
      <c r="V251" s="15"/>
      <c r="W251" s="15"/>
      <c r="X251" s="15"/>
      <c r="Y251" s="15"/>
      <c r="Z251" s="15"/>
      <c r="AA251" s="15"/>
      <c r="AB251" s="15"/>
      <c r="AC251" s="15"/>
      <c r="AD251" s="15"/>
      <c r="AE251" s="15"/>
      <c r="AT251" s="273" t="s">
        <v>273</v>
      </c>
      <c r="AU251" s="273" t="s">
        <v>85</v>
      </c>
      <c r="AV251" s="15" t="s">
        <v>83</v>
      </c>
      <c r="AW251" s="15" t="s">
        <v>32</v>
      </c>
      <c r="AX251" s="15" t="s">
        <v>76</v>
      </c>
      <c r="AY251" s="273" t="s">
        <v>264</v>
      </c>
    </row>
    <row r="252" s="13" customFormat="1">
      <c r="A252" s="13"/>
      <c r="B252" s="241"/>
      <c r="C252" s="242"/>
      <c r="D252" s="243" t="s">
        <v>273</v>
      </c>
      <c r="E252" s="244" t="s">
        <v>1</v>
      </c>
      <c r="F252" s="245" t="s">
        <v>83</v>
      </c>
      <c r="G252" s="242"/>
      <c r="H252" s="246">
        <v>1</v>
      </c>
      <c r="I252" s="247"/>
      <c r="J252" s="242"/>
      <c r="K252" s="242"/>
      <c r="L252" s="248"/>
      <c r="M252" s="249"/>
      <c r="N252" s="250"/>
      <c r="O252" s="250"/>
      <c r="P252" s="250"/>
      <c r="Q252" s="250"/>
      <c r="R252" s="250"/>
      <c r="S252" s="250"/>
      <c r="T252" s="251"/>
      <c r="U252" s="13"/>
      <c r="V252" s="13"/>
      <c r="W252" s="13"/>
      <c r="X252" s="13"/>
      <c r="Y252" s="13"/>
      <c r="Z252" s="13"/>
      <c r="AA252" s="13"/>
      <c r="AB252" s="13"/>
      <c r="AC252" s="13"/>
      <c r="AD252" s="13"/>
      <c r="AE252" s="13"/>
      <c r="AT252" s="252" t="s">
        <v>273</v>
      </c>
      <c r="AU252" s="252" t="s">
        <v>85</v>
      </c>
      <c r="AV252" s="13" t="s">
        <v>85</v>
      </c>
      <c r="AW252" s="13" t="s">
        <v>32</v>
      </c>
      <c r="AX252" s="13" t="s">
        <v>76</v>
      </c>
      <c r="AY252" s="252" t="s">
        <v>264</v>
      </c>
    </row>
    <row r="253" s="15" customFormat="1">
      <c r="A253" s="15"/>
      <c r="B253" s="264"/>
      <c r="C253" s="265"/>
      <c r="D253" s="243" t="s">
        <v>273</v>
      </c>
      <c r="E253" s="266" t="s">
        <v>1</v>
      </c>
      <c r="F253" s="267" t="s">
        <v>1567</v>
      </c>
      <c r="G253" s="265"/>
      <c r="H253" s="266" t="s">
        <v>1</v>
      </c>
      <c r="I253" s="268"/>
      <c r="J253" s="265"/>
      <c r="K253" s="265"/>
      <c r="L253" s="269"/>
      <c r="M253" s="270"/>
      <c r="N253" s="271"/>
      <c r="O253" s="271"/>
      <c r="P253" s="271"/>
      <c r="Q253" s="271"/>
      <c r="R253" s="271"/>
      <c r="S253" s="271"/>
      <c r="T253" s="272"/>
      <c r="U253" s="15"/>
      <c r="V253" s="15"/>
      <c r="W253" s="15"/>
      <c r="X253" s="15"/>
      <c r="Y253" s="15"/>
      <c r="Z253" s="15"/>
      <c r="AA253" s="15"/>
      <c r="AB253" s="15"/>
      <c r="AC253" s="15"/>
      <c r="AD253" s="15"/>
      <c r="AE253" s="15"/>
      <c r="AT253" s="273" t="s">
        <v>273</v>
      </c>
      <c r="AU253" s="273" t="s">
        <v>85</v>
      </c>
      <c r="AV253" s="15" t="s">
        <v>83</v>
      </c>
      <c r="AW253" s="15" t="s">
        <v>32</v>
      </c>
      <c r="AX253" s="15" t="s">
        <v>76</v>
      </c>
      <c r="AY253" s="273" t="s">
        <v>264</v>
      </c>
    </row>
    <row r="254" s="13" customFormat="1">
      <c r="A254" s="13"/>
      <c r="B254" s="241"/>
      <c r="C254" s="242"/>
      <c r="D254" s="243" t="s">
        <v>273</v>
      </c>
      <c r="E254" s="244" t="s">
        <v>1</v>
      </c>
      <c r="F254" s="245" t="s">
        <v>83</v>
      </c>
      <c r="G254" s="242"/>
      <c r="H254" s="246">
        <v>1</v>
      </c>
      <c r="I254" s="247"/>
      <c r="J254" s="242"/>
      <c r="K254" s="242"/>
      <c r="L254" s="248"/>
      <c r="M254" s="249"/>
      <c r="N254" s="250"/>
      <c r="O254" s="250"/>
      <c r="P254" s="250"/>
      <c r="Q254" s="250"/>
      <c r="R254" s="250"/>
      <c r="S254" s="250"/>
      <c r="T254" s="251"/>
      <c r="U254" s="13"/>
      <c r="V254" s="13"/>
      <c r="W254" s="13"/>
      <c r="X254" s="13"/>
      <c r="Y254" s="13"/>
      <c r="Z254" s="13"/>
      <c r="AA254" s="13"/>
      <c r="AB254" s="13"/>
      <c r="AC254" s="13"/>
      <c r="AD254" s="13"/>
      <c r="AE254" s="13"/>
      <c r="AT254" s="252" t="s">
        <v>273</v>
      </c>
      <c r="AU254" s="252" t="s">
        <v>85</v>
      </c>
      <c r="AV254" s="13" t="s">
        <v>85</v>
      </c>
      <c r="AW254" s="13" t="s">
        <v>32</v>
      </c>
      <c r="AX254" s="13" t="s">
        <v>76</v>
      </c>
      <c r="AY254" s="252" t="s">
        <v>264</v>
      </c>
    </row>
    <row r="255" s="14" customFormat="1">
      <c r="A255" s="14"/>
      <c r="B255" s="253"/>
      <c r="C255" s="254"/>
      <c r="D255" s="243" t="s">
        <v>273</v>
      </c>
      <c r="E255" s="255" t="s">
        <v>1</v>
      </c>
      <c r="F255" s="256" t="s">
        <v>275</v>
      </c>
      <c r="G255" s="254"/>
      <c r="H255" s="257">
        <v>2</v>
      </c>
      <c r="I255" s="258"/>
      <c r="J255" s="254"/>
      <c r="K255" s="254"/>
      <c r="L255" s="259"/>
      <c r="M255" s="260"/>
      <c r="N255" s="261"/>
      <c r="O255" s="261"/>
      <c r="P255" s="261"/>
      <c r="Q255" s="261"/>
      <c r="R255" s="261"/>
      <c r="S255" s="261"/>
      <c r="T255" s="262"/>
      <c r="U255" s="14"/>
      <c r="V255" s="14"/>
      <c r="W255" s="14"/>
      <c r="X255" s="14"/>
      <c r="Y255" s="14"/>
      <c r="Z255" s="14"/>
      <c r="AA255" s="14"/>
      <c r="AB255" s="14"/>
      <c r="AC255" s="14"/>
      <c r="AD255" s="14"/>
      <c r="AE255" s="14"/>
      <c r="AT255" s="263" t="s">
        <v>273</v>
      </c>
      <c r="AU255" s="263" t="s">
        <v>85</v>
      </c>
      <c r="AV255" s="14" t="s">
        <v>271</v>
      </c>
      <c r="AW255" s="14" t="s">
        <v>32</v>
      </c>
      <c r="AX255" s="14" t="s">
        <v>83</v>
      </c>
      <c r="AY255" s="263" t="s">
        <v>264</v>
      </c>
    </row>
    <row r="256" s="2" customFormat="1" ht="16.5" customHeight="1">
      <c r="A256" s="39"/>
      <c r="B256" s="40"/>
      <c r="C256" s="228" t="s">
        <v>442</v>
      </c>
      <c r="D256" s="228" t="s">
        <v>266</v>
      </c>
      <c r="E256" s="229" t="s">
        <v>1576</v>
      </c>
      <c r="F256" s="230" t="s">
        <v>1577</v>
      </c>
      <c r="G256" s="231" t="s">
        <v>420</v>
      </c>
      <c r="H256" s="232">
        <v>3</v>
      </c>
      <c r="I256" s="233"/>
      <c r="J256" s="234">
        <f>ROUND(I256*H256,2)</f>
        <v>0</v>
      </c>
      <c r="K256" s="230" t="s">
        <v>1425</v>
      </c>
      <c r="L256" s="45"/>
      <c r="M256" s="235" t="s">
        <v>1</v>
      </c>
      <c r="N256" s="236" t="s">
        <v>42</v>
      </c>
      <c r="O256" s="92"/>
      <c r="P256" s="237">
        <f>O256*H256</f>
        <v>0</v>
      </c>
      <c r="Q256" s="237">
        <v>0.0021199999999999999</v>
      </c>
      <c r="R256" s="237">
        <f>Q256*H256</f>
        <v>0.0063599999999999993</v>
      </c>
      <c r="S256" s="237">
        <v>0</v>
      </c>
      <c r="T256" s="238">
        <f>S256*H256</f>
        <v>0</v>
      </c>
      <c r="U256" s="39"/>
      <c r="V256" s="39"/>
      <c r="W256" s="39"/>
      <c r="X256" s="39"/>
      <c r="Y256" s="39"/>
      <c r="Z256" s="39"/>
      <c r="AA256" s="39"/>
      <c r="AB256" s="39"/>
      <c r="AC256" s="39"/>
      <c r="AD256" s="39"/>
      <c r="AE256" s="39"/>
      <c r="AR256" s="239" t="s">
        <v>351</v>
      </c>
      <c r="AT256" s="239" t="s">
        <v>266</v>
      </c>
      <c r="AU256" s="239" t="s">
        <v>85</v>
      </c>
      <c r="AY256" s="18" t="s">
        <v>264</v>
      </c>
      <c r="BE256" s="240">
        <f>IF(N256="základní",J256,0)</f>
        <v>0</v>
      </c>
      <c r="BF256" s="240">
        <f>IF(N256="snížená",J256,0)</f>
        <v>0</v>
      </c>
      <c r="BG256" s="240">
        <f>IF(N256="zákl. přenesená",J256,0)</f>
        <v>0</v>
      </c>
      <c r="BH256" s="240">
        <f>IF(N256="sníž. přenesená",J256,0)</f>
        <v>0</v>
      </c>
      <c r="BI256" s="240">
        <f>IF(N256="nulová",J256,0)</f>
        <v>0</v>
      </c>
      <c r="BJ256" s="18" t="s">
        <v>85</v>
      </c>
      <c r="BK256" s="240">
        <f>ROUND(I256*H256,2)</f>
        <v>0</v>
      </c>
      <c r="BL256" s="18" t="s">
        <v>351</v>
      </c>
      <c r="BM256" s="239" t="s">
        <v>1578</v>
      </c>
    </row>
    <row r="257" s="13" customFormat="1">
      <c r="A257" s="13"/>
      <c r="B257" s="241"/>
      <c r="C257" s="242"/>
      <c r="D257" s="243" t="s">
        <v>273</v>
      </c>
      <c r="E257" s="244" t="s">
        <v>1</v>
      </c>
      <c r="F257" s="245" t="s">
        <v>96</v>
      </c>
      <c r="G257" s="242"/>
      <c r="H257" s="246">
        <v>3</v>
      </c>
      <c r="I257" s="247"/>
      <c r="J257" s="242"/>
      <c r="K257" s="242"/>
      <c r="L257" s="248"/>
      <c r="M257" s="249"/>
      <c r="N257" s="250"/>
      <c r="O257" s="250"/>
      <c r="P257" s="250"/>
      <c r="Q257" s="250"/>
      <c r="R257" s="250"/>
      <c r="S257" s="250"/>
      <c r="T257" s="251"/>
      <c r="U257" s="13"/>
      <c r="V257" s="13"/>
      <c r="W257" s="13"/>
      <c r="X257" s="13"/>
      <c r="Y257" s="13"/>
      <c r="Z257" s="13"/>
      <c r="AA257" s="13"/>
      <c r="AB257" s="13"/>
      <c r="AC257" s="13"/>
      <c r="AD257" s="13"/>
      <c r="AE257" s="13"/>
      <c r="AT257" s="252" t="s">
        <v>273</v>
      </c>
      <c r="AU257" s="252" t="s">
        <v>85</v>
      </c>
      <c r="AV257" s="13" t="s">
        <v>85</v>
      </c>
      <c r="AW257" s="13" t="s">
        <v>32</v>
      </c>
      <c r="AX257" s="13" t="s">
        <v>83</v>
      </c>
      <c r="AY257" s="252" t="s">
        <v>264</v>
      </c>
    </row>
    <row r="258" s="2" customFormat="1" ht="16.5" customHeight="1">
      <c r="A258" s="39"/>
      <c r="B258" s="40"/>
      <c r="C258" s="228" t="s">
        <v>446</v>
      </c>
      <c r="D258" s="228" t="s">
        <v>266</v>
      </c>
      <c r="E258" s="229" t="s">
        <v>2894</v>
      </c>
      <c r="F258" s="230" t="s">
        <v>2895</v>
      </c>
      <c r="G258" s="231" t="s">
        <v>420</v>
      </c>
      <c r="H258" s="232">
        <v>2</v>
      </c>
      <c r="I258" s="233"/>
      <c r="J258" s="234">
        <f>ROUND(I258*H258,2)</f>
        <v>0</v>
      </c>
      <c r="K258" s="230" t="s">
        <v>1425</v>
      </c>
      <c r="L258" s="45"/>
      <c r="M258" s="235" t="s">
        <v>1</v>
      </c>
      <c r="N258" s="236" t="s">
        <v>42</v>
      </c>
      <c r="O258" s="92"/>
      <c r="P258" s="237">
        <f>O258*H258</f>
        <v>0</v>
      </c>
      <c r="Q258" s="237">
        <v>0.00029</v>
      </c>
      <c r="R258" s="237">
        <f>Q258*H258</f>
        <v>0.00058</v>
      </c>
      <c r="S258" s="237">
        <v>0</v>
      </c>
      <c r="T258" s="238">
        <f>S258*H258</f>
        <v>0</v>
      </c>
      <c r="U258" s="39"/>
      <c r="V258" s="39"/>
      <c r="W258" s="39"/>
      <c r="X258" s="39"/>
      <c r="Y258" s="39"/>
      <c r="Z258" s="39"/>
      <c r="AA258" s="39"/>
      <c r="AB258" s="39"/>
      <c r="AC258" s="39"/>
      <c r="AD258" s="39"/>
      <c r="AE258" s="39"/>
      <c r="AR258" s="239" t="s">
        <v>351</v>
      </c>
      <c r="AT258" s="239" t="s">
        <v>266</v>
      </c>
      <c r="AU258" s="239" t="s">
        <v>85</v>
      </c>
      <c r="AY258" s="18" t="s">
        <v>264</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351</v>
      </c>
      <c r="BM258" s="239" t="s">
        <v>2896</v>
      </c>
    </row>
    <row r="259" s="13" customFormat="1">
      <c r="A259" s="13"/>
      <c r="B259" s="241"/>
      <c r="C259" s="242"/>
      <c r="D259" s="243" t="s">
        <v>273</v>
      </c>
      <c r="E259" s="244" t="s">
        <v>1</v>
      </c>
      <c r="F259" s="245" t="s">
        <v>85</v>
      </c>
      <c r="G259" s="242"/>
      <c r="H259" s="246">
        <v>2</v>
      </c>
      <c r="I259" s="247"/>
      <c r="J259" s="242"/>
      <c r="K259" s="242"/>
      <c r="L259" s="248"/>
      <c r="M259" s="249"/>
      <c r="N259" s="250"/>
      <c r="O259" s="250"/>
      <c r="P259" s="250"/>
      <c r="Q259" s="250"/>
      <c r="R259" s="250"/>
      <c r="S259" s="250"/>
      <c r="T259" s="251"/>
      <c r="U259" s="13"/>
      <c r="V259" s="13"/>
      <c r="W259" s="13"/>
      <c r="X259" s="13"/>
      <c r="Y259" s="13"/>
      <c r="Z259" s="13"/>
      <c r="AA259" s="13"/>
      <c r="AB259" s="13"/>
      <c r="AC259" s="13"/>
      <c r="AD259" s="13"/>
      <c r="AE259" s="13"/>
      <c r="AT259" s="252" t="s">
        <v>273</v>
      </c>
      <c r="AU259" s="252" t="s">
        <v>85</v>
      </c>
      <c r="AV259" s="13" t="s">
        <v>85</v>
      </c>
      <c r="AW259" s="13" t="s">
        <v>32</v>
      </c>
      <c r="AX259" s="13" t="s">
        <v>83</v>
      </c>
      <c r="AY259" s="252" t="s">
        <v>264</v>
      </c>
    </row>
    <row r="260" s="2" customFormat="1" ht="16.5" customHeight="1">
      <c r="A260" s="39"/>
      <c r="B260" s="40"/>
      <c r="C260" s="228" t="s">
        <v>450</v>
      </c>
      <c r="D260" s="228" t="s">
        <v>266</v>
      </c>
      <c r="E260" s="229" t="s">
        <v>1582</v>
      </c>
      <c r="F260" s="230" t="s">
        <v>1583</v>
      </c>
      <c r="G260" s="231" t="s">
        <v>453</v>
      </c>
      <c r="H260" s="232">
        <v>145</v>
      </c>
      <c r="I260" s="233"/>
      <c r="J260" s="234">
        <f>ROUND(I260*H260,2)</f>
        <v>0</v>
      </c>
      <c r="K260" s="230" t="s">
        <v>1425</v>
      </c>
      <c r="L260" s="45"/>
      <c r="M260" s="235" t="s">
        <v>1</v>
      </c>
      <c r="N260" s="236" t="s">
        <v>42</v>
      </c>
      <c r="O260" s="92"/>
      <c r="P260" s="237">
        <f>O260*H260</f>
        <v>0</v>
      </c>
      <c r="Q260" s="237">
        <v>0</v>
      </c>
      <c r="R260" s="237">
        <f>Q260*H260</f>
        <v>0</v>
      </c>
      <c r="S260" s="237">
        <v>0</v>
      </c>
      <c r="T260" s="238">
        <f>S260*H260</f>
        <v>0</v>
      </c>
      <c r="U260" s="39"/>
      <c r="V260" s="39"/>
      <c r="W260" s="39"/>
      <c r="X260" s="39"/>
      <c r="Y260" s="39"/>
      <c r="Z260" s="39"/>
      <c r="AA260" s="39"/>
      <c r="AB260" s="39"/>
      <c r="AC260" s="39"/>
      <c r="AD260" s="39"/>
      <c r="AE260" s="39"/>
      <c r="AR260" s="239" t="s">
        <v>351</v>
      </c>
      <c r="AT260" s="239" t="s">
        <v>266</v>
      </c>
      <c r="AU260" s="239" t="s">
        <v>85</v>
      </c>
      <c r="AY260" s="18" t="s">
        <v>264</v>
      </c>
      <c r="BE260" s="240">
        <f>IF(N260="základní",J260,0)</f>
        <v>0</v>
      </c>
      <c r="BF260" s="240">
        <f>IF(N260="snížená",J260,0)</f>
        <v>0</v>
      </c>
      <c r="BG260" s="240">
        <f>IF(N260="zákl. přenesená",J260,0)</f>
        <v>0</v>
      </c>
      <c r="BH260" s="240">
        <f>IF(N260="sníž. přenesená",J260,0)</f>
        <v>0</v>
      </c>
      <c r="BI260" s="240">
        <f>IF(N260="nulová",J260,0)</f>
        <v>0</v>
      </c>
      <c r="BJ260" s="18" t="s">
        <v>85</v>
      </c>
      <c r="BK260" s="240">
        <f>ROUND(I260*H260,2)</f>
        <v>0</v>
      </c>
      <c r="BL260" s="18" t="s">
        <v>351</v>
      </c>
      <c r="BM260" s="239" t="s">
        <v>1584</v>
      </c>
    </row>
    <row r="261" s="13" customFormat="1">
      <c r="A261" s="13"/>
      <c r="B261" s="241"/>
      <c r="C261" s="242"/>
      <c r="D261" s="243" t="s">
        <v>273</v>
      </c>
      <c r="E261" s="244" t="s">
        <v>1</v>
      </c>
      <c r="F261" s="245" t="s">
        <v>952</v>
      </c>
      <c r="G261" s="242"/>
      <c r="H261" s="246">
        <v>145</v>
      </c>
      <c r="I261" s="247"/>
      <c r="J261" s="242"/>
      <c r="K261" s="242"/>
      <c r="L261" s="248"/>
      <c r="M261" s="249"/>
      <c r="N261" s="250"/>
      <c r="O261" s="250"/>
      <c r="P261" s="250"/>
      <c r="Q261" s="250"/>
      <c r="R261" s="250"/>
      <c r="S261" s="250"/>
      <c r="T261" s="251"/>
      <c r="U261" s="13"/>
      <c r="V261" s="13"/>
      <c r="W261" s="13"/>
      <c r="X261" s="13"/>
      <c r="Y261" s="13"/>
      <c r="Z261" s="13"/>
      <c r="AA261" s="13"/>
      <c r="AB261" s="13"/>
      <c r="AC261" s="13"/>
      <c r="AD261" s="13"/>
      <c r="AE261" s="13"/>
      <c r="AT261" s="252" t="s">
        <v>273</v>
      </c>
      <c r="AU261" s="252" t="s">
        <v>85</v>
      </c>
      <c r="AV261" s="13" t="s">
        <v>85</v>
      </c>
      <c r="AW261" s="13" t="s">
        <v>32</v>
      </c>
      <c r="AX261" s="13" t="s">
        <v>83</v>
      </c>
      <c r="AY261" s="252" t="s">
        <v>264</v>
      </c>
    </row>
    <row r="262" s="2" customFormat="1" ht="16.5" customHeight="1">
      <c r="A262" s="39"/>
      <c r="B262" s="40"/>
      <c r="C262" s="228" t="s">
        <v>456</v>
      </c>
      <c r="D262" s="228" t="s">
        <v>266</v>
      </c>
      <c r="E262" s="229" t="s">
        <v>1585</v>
      </c>
      <c r="F262" s="230" t="s">
        <v>1586</v>
      </c>
      <c r="G262" s="231" t="s">
        <v>354</v>
      </c>
      <c r="H262" s="232">
        <v>0.215</v>
      </c>
      <c r="I262" s="233"/>
      <c r="J262" s="234">
        <f>ROUND(I262*H262,2)</f>
        <v>0</v>
      </c>
      <c r="K262" s="230" t="s">
        <v>1425</v>
      </c>
      <c r="L262" s="45"/>
      <c r="M262" s="235" t="s">
        <v>1</v>
      </c>
      <c r="N262" s="236" t="s">
        <v>42</v>
      </c>
      <c r="O262" s="92"/>
      <c r="P262" s="237">
        <f>O262*H262</f>
        <v>0</v>
      </c>
      <c r="Q262" s="237">
        <v>0</v>
      </c>
      <c r="R262" s="237">
        <f>Q262*H262</f>
        <v>0</v>
      </c>
      <c r="S262" s="237">
        <v>0</v>
      </c>
      <c r="T262" s="238">
        <f>S262*H262</f>
        <v>0</v>
      </c>
      <c r="U262" s="39"/>
      <c r="V262" s="39"/>
      <c r="W262" s="39"/>
      <c r="X262" s="39"/>
      <c r="Y262" s="39"/>
      <c r="Z262" s="39"/>
      <c r="AA262" s="39"/>
      <c r="AB262" s="39"/>
      <c r="AC262" s="39"/>
      <c r="AD262" s="39"/>
      <c r="AE262" s="39"/>
      <c r="AR262" s="239" t="s">
        <v>351</v>
      </c>
      <c r="AT262" s="239" t="s">
        <v>266</v>
      </c>
      <c r="AU262" s="239" t="s">
        <v>85</v>
      </c>
      <c r="AY262" s="18" t="s">
        <v>264</v>
      </c>
      <c r="BE262" s="240">
        <f>IF(N262="základní",J262,0)</f>
        <v>0</v>
      </c>
      <c r="BF262" s="240">
        <f>IF(N262="snížená",J262,0)</f>
        <v>0</v>
      </c>
      <c r="BG262" s="240">
        <f>IF(N262="zákl. přenesená",J262,0)</f>
        <v>0</v>
      </c>
      <c r="BH262" s="240">
        <f>IF(N262="sníž. přenesená",J262,0)</f>
        <v>0</v>
      </c>
      <c r="BI262" s="240">
        <f>IF(N262="nulová",J262,0)</f>
        <v>0</v>
      </c>
      <c r="BJ262" s="18" t="s">
        <v>85</v>
      </c>
      <c r="BK262" s="240">
        <f>ROUND(I262*H262,2)</f>
        <v>0</v>
      </c>
      <c r="BL262" s="18" t="s">
        <v>351</v>
      </c>
      <c r="BM262" s="239" t="s">
        <v>1587</v>
      </c>
    </row>
    <row r="263" s="12" customFormat="1" ht="22.8" customHeight="1">
      <c r="A263" s="12"/>
      <c r="B263" s="212"/>
      <c r="C263" s="213"/>
      <c r="D263" s="214" t="s">
        <v>75</v>
      </c>
      <c r="E263" s="226" t="s">
        <v>1588</v>
      </c>
      <c r="F263" s="226" t="s">
        <v>1589</v>
      </c>
      <c r="G263" s="213"/>
      <c r="H263" s="213"/>
      <c r="I263" s="216"/>
      <c r="J263" s="227">
        <f>BK263</f>
        <v>0</v>
      </c>
      <c r="K263" s="213"/>
      <c r="L263" s="218"/>
      <c r="M263" s="219"/>
      <c r="N263" s="220"/>
      <c r="O263" s="220"/>
      <c r="P263" s="221">
        <f>SUM(P264:P318)</f>
        <v>0</v>
      </c>
      <c r="Q263" s="220"/>
      <c r="R263" s="221">
        <f>SUM(R264:R318)</f>
        <v>0.44470000000000004</v>
      </c>
      <c r="S263" s="220"/>
      <c r="T263" s="222">
        <f>SUM(T264:T318)</f>
        <v>0</v>
      </c>
      <c r="U263" s="12"/>
      <c r="V263" s="12"/>
      <c r="W263" s="12"/>
      <c r="X263" s="12"/>
      <c r="Y263" s="12"/>
      <c r="Z263" s="12"/>
      <c r="AA263" s="12"/>
      <c r="AB263" s="12"/>
      <c r="AC263" s="12"/>
      <c r="AD263" s="12"/>
      <c r="AE263" s="12"/>
      <c r="AR263" s="223" t="s">
        <v>85</v>
      </c>
      <c r="AT263" s="224" t="s">
        <v>75</v>
      </c>
      <c r="AU263" s="224" t="s">
        <v>83</v>
      </c>
      <c r="AY263" s="223" t="s">
        <v>264</v>
      </c>
      <c r="BK263" s="225">
        <f>SUM(BK264:BK318)</f>
        <v>0</v>
      </c>
    </row>
    <row r="264" s="2" customFormat="1" ht="16.5" customHeight="1">
      <c r="A264" s="39"/>
      <c r="B264" s="40"/>
      <c r="C264" s="228" t="s">
        <v>461</v>
      </c>
      <c r="D264" s="228" t="s">
        <v>266</v>
      </c>
      <c r="E264" s="229" t="s">
        <v>1590</v>
      </c>
      <c r="F264" s="230" t="s">
        <v>1591</v>
      </c>
      <c r="G264" s="231" t="s">
        <v>453</v>
      </c>
      <c r="H264" s="232">
        <v>240</v>
      </c>
      <c r="I264" s="233"/>
      <c r="J264" s="234">
        <f>ROUND(I264*H264,2)</f>
        <v>0</v>
      </c>
      <c r="K264" s="230" t="s">
        <v>1425</v>
      </c>
      <c r="L264" s="45"/>
      <c r="M264" s="235" t="s">
        <v>1</v>
      </c>
      <c r="N264" s="236" t="s">
        <v>42</v>
      </c>
      <c r="O264" s="92"/>
      <c r="P264" s="237">
        <f>O264*H264</f>
        <v>0</v>
      </c>
      <c r="Q264" s="237">
        <v>0.00084000000000000003</v>
      </c>
      <c r="R264" s="237">
        <f>Q264*H264</f>
        <v>0.2016</v>
      </c>
      <c r="S264" s="237">
        <v>0</v>
      </c>
      <c r="T264" s="238">
        <f>S264*H264</f>
        <v>0</v>
      </c>
      <c r="U264" s="39"/>
      <c r="V264" s="39"/>
      <c r="W264" s="39"/>
      <c r="X264" s="39"/>
      <c r="Y264" s="39"/>
      <c r="Z264" s="39"/>
      <c r="AA264" s="39"/>
      <c r="AB264" s="39"/>
      <c r="AC264" s="39"/>
      <c r="AD264" s="39"/>
      <c r="AE264" s="39"/>
      <c r="AR264" s="239" t="s">
        <v>351</v>
      </c>
      <c r="AT264" s="239" t="s">
        <v>266</v>
      </c>
      <c r="AU264" s="239" t="s">
        <v>85</v>
      </c>
      <c r="AY264" s="18" t="s">
        <v>264</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351</v>
      </c>
      <c r="BM264" s="239" t="s">
        <v>1592</v>
      </c>
    </row>
    <row r="265" s="2" customFormat="1">
      <c r="A265" s="39"/>
      <c r="B265" s="40"/>
      <c r="C265" s="41"/>
      <c r="D265" s="243" t="s">
        <v>339</v>
      </c>
      <c r="E265" s="41"/>
      <c r="F265" s="295" t="s">
        <v>1528</v>
      </c>
      <c r="G265" s="41"/>
      <c r="H265" s="41"/>
      <c r="I265" s="296"/>
      <c r="J265" s="41"/>
      <c r="K265" s="41"/>
      <c r="L265" s="45"/>
      <c r="M265" s="297"/>
      <c r="N265" s="298"/>
      <c r="O265" s="92"/>
      <c r="P265" s="92"/>
      <c r="Q265" s="92"/>
      <c r="R265" s="92"/>
      <c r="S265" s="92"/>
      <c r="T265" s="93"/>
      <c r="U265" s="39"/>
      <c r="V265" s="39"/>
      <c r="W265" s="39"/>
      <c r="X265" s="39"/>
      <c r="Y265" s="39"/>
      <c r="Z265" s="39"/>
      <c r="AA265" s="39"/>
      <c r="AB265" s="39"/>
      <c r="AC265" s="39"/>
      <c r="AD265" s="39"/>
      <c r="AE265" s="39"/>
      <c r="AT265" s="18" t="s">
        <v>339</v>
      </c>
      <c r="AU265" s="18" t="s">
        <v>85</v>
      </c>
    </row>
    <row r="266" s="13" customFormat="1">
      <c r="A266" s="13"/>
      <c r="B266" s="241"/>
      <c r="C266" s="242"/>
      <c r="D266" s="243" t="s">
        <v>273</v>
      </c>
      <c r="E266" s="244" t="s">
        <v>1</v>
      </c>
      <c r="F266" s="245" t="s">
        <v>2801</v>
      </c>
      <c r="G266" s="242"/>
      <c r="H266" s="246">
        <v>240</v>
      </c>
      <c r="I266" s="247"/>
      <c r="J266" s="242"/>
      <c r="K266" s="242"/>
      <c r="L266" s="248"/>
      <c r="M266" s="249"/>
      <c r="N266" s="250"/>
      <c r="O266" s="250"/>
      <c r="P266" s="250"/>
      <c r="Q266" s="250"/>
      <c r="R266" s="250"/>
      <c r="S266" s="250"/>
      <c r="T266" s="251"/>
      <c r="U266" s="13"/>
      <c r="V266" s="13"/>
      <c r="W266" s="13"/>
      <c r="X266" s="13"/>
      <c r="Y266" s="13"/>
      <c r="Z266" s="13"/>
      <c r="AA266" s="13"/>
      <c r="AB266" s="13"/>
      <c r="AC266" s="13"/>
      <c r="AD266" s="13"/>
      <c r="AE266" s="13"/>
      <c r="AT266" s="252" t="s">
        <v>273</v>
      </c>
      <c r="AU266" s="252" t="s">
        <v>85</v>
      </c>
      <c r="AV266" s="13" t="s">
        <v>85</v>
      </c>
      <c r="AW266" s="13" t="s">
        <v>32</v>
      </c>
      <c r="AX266" s="13" t="s">
        <v>83</v>
      </c>
      <c r="AY266" s="252" t="s">
        <v>264</v>
      </c>
    </row>
    <row r="267" s="2" customFormat="1" ht="16.5" customHeight="1">
      <c r="A267" s="39"/>
      <c r="B267" s="40"/>
      <c r="C267" s="228" t="s">
        <v>466</v>
      </c>
      <c r="D267" s="228" t="s">
        <v>266</v>
      </c>
      <c r="E267" s="229" t="s">
        <v>1593</v>
      </c>
      <c r="F267" s="230" t="s">
        <v>1594</v>
      </c>
      <c r="G267" s="231" t="s">
        <v>453</v>
      </c>
      <c r="H267" s="232">
        <v>40</v>
      </c>
      <c r="I267" s="233"/>
      <c r="J267" s="234">
        <f>ROUND(I267*H267,2)</f>
        <v>0</v>
      </c>
      <c r="K267" s="230" t="s">
        <v>1425</v>
      </c>
      <c r="L267" s="45"/>
      <c r="M267" s="235" t="s">
        <v>1</v>
      </c>
      <c r="N267" s="236" t="s">
        <v>42</v>
      </c>
      <c r="O267" s="92"/>
      <c r="P267" s="237">
        <f>O267*H267</f>
        <v>0</v>
      </c>
      <c r="Q267" s="237">
        <v>0.00116</v>
      </c>
      <c r="R267" s="237">
        <f>Q267*H267</f>
        <v>0.046399999999999997</v>
      </c>
      <c r="S267" s="237">
        <v>0</v>
      </c>
      <c r="T267" s="238">
        <f>S267*H267</f>
        <v>0</v>
      </c>
      <c r="U267" s="39"/>
      <c r="V267" s="39"/>
      <c r="W267" s="39"/>
      <c r="X267" s="39"/>
      <c r="Y267" s="39"/>
      <c r="Z267" s="39"/>
      <c r="AA267" s="39"/>
      <c r="AB267" s="39"/>
      <c r="AC267" s="39"/>
      <c r="AD267" s="39"/>
      <c r="AE267" s="39"/>
      <c r="AR267" s="239" t="s">
        <v>351</v>
      </c>
      <c r="AT267" s="239" t="s">
        <v>266</v>
      </c>
      <c r="AU267" s="239" t="s">
        <v>85</v>
      </c>
      <c r="AY267" s="18" t="s">
        <v>264</v>
      </c>
      <c r="BE267" s="240">
        <f>IF(N267="základní",J267,0)</f>
        <v>0</v>
      </c>
      <c r="BF267" s="240">
        <f>IF(N267="snížená",J267,0)</f>
        <v>0</v>
      </c>
      <c r="BG267" s="240">
        <f>IF(N267="zákl. přenesená",J267,0)</f>
        <v>0</v>
      </c>
      <c r="BH267" s="240">
        <f>IF(N267="sníž. přenesená",J267,0)</f>
        <v>0</v>
      </c>
      <c r="BI267" s="240">
        <f>IF(N267="nulová",J267,0)</f>
        <v>0</v>
      </c>
      <c r="BJ267" s="18" t="s">
        <v>85</v>
      </c>
      <c r="BK267" s="240">
        <f>ROUND(I267*H267,2)</f>
        <v>0</v>
      </c>
      <c r="BL267" s="18" t="s">
        <v>351</v>
      </c>
      <c r="BM267" s="239" t="s">
        <v>1595</v>
      </c>
    </row>
    <row r="268" s="2" customFormat="1">
      <c r="A268" s="39"/>
      <c r="B268" s="40"/>
      <c r="C268" s="41"/>
      <c r="D268" s="243" t="s">
        <v>339</v>
      </c>
      <c r="E268" s="41"/>
      <c r="F268" s="295" t="s">
        <v>1528</v>
      </c>
      <c r="G268" s="41"/>
      <c r="H268" s="41"/>
      <c r="I268" s="296"/>
      <c r="J268" s="41"/>
      <c r="K268" s="41"/>
      <c r="L268" s="45"/>
      <c r="M268" s="297"/>
      <c r="N268" s="298"/>
      <c r="O268" s="92"/>
      <c r="P268" s="92"/>
      <c r="Q268" s="92"/>
      <c r="R268" s="92"/>
      <c r="S268" s="92"/>
      <c r="T268" s="93"/>
      <c r="U268" s="39"/>
      <c r="V268" s="39"/>
      <c r="W268" s="39"/>
      <c r="X268" s="39"/>
      <c r="Y268" s="39"/>
      <c r="Z268" s="39"/>
      <c r="AA268" s="39"/>
      <c r="AB268" s="39"/>
      <c r="AC268" s="39"/>
      <c r="AD268" s="39"/>
      <c r="AE268" s="39"/>
      <c r="AT268" s="18" t="s">
        <v>339</v>
      </c>
      <c r="AU268" s="18" t="s">
        <v>85</v>
      </c>
    </row>
    <row r="269" s="13" customFormat="1">
      <c r="A269" s="13"/>
      <c r="B269" s="241"/>
      <c r="C269" s="242"/>
      <c r="D269" s="243" t="s">
        <v>273</v>
      </c>
      <c r="E269" s="244" t="s">
        <v>1</v>
      </c>
      <c r="F269" s="245" t="s">
        <v>470</v>
      </c>
      <c r="G269" s="242"/>
      <c r="H269" s="246">
        <v>40</v>
      </c>
      <c r="I269" s="247"/>
      <c r="J269" s="242"/>
      <c r="K269" s="242"/>
      <c r="L269" s="248"/>
      <c r="M269" s="249"/>
      <c r="N269" s="250"/>
      <c r="O269" s="250"/>
      <c r="P269" s="250"/>
      <c r="Q269" s="250"/>
      <c r="R269" s="250"/>
      <c r="S269" s="250"/>
      <c r="T269" s="251"/>
      <c r="U269" s="13"/>
      <c r="V269" s="13"/>
      <c r="W269" s="13"/>
      <c r="X269" s="13"/>
      <c r="Y269" s="13"/>
      <c r="Z269" s="13"/>
      <c r="AA269" s="13"/>
      <c r="AB269" s="13"/>
      <c r="AC269" s="13"/>
      <c r="AD269" s="13"/>
      <c r="AE269" s="13"/>
      <c r="AT269" s="252" t="s">
        <v>273</v>
      </c>
      <c r="AU269" s="252" t="s">
        <v>85</v>
      </c>
      <c r="AV269" s="13" t="s">
        <v>85</v>
      </c>
      <c r="AW269" s="13" t="s">
        <v>32</v>
      </c>
      <c r="AX269" s="13" t="s">
        <v>83</v>
      </c>
      <c r="AY269" s="252" t="s">
        <v>264</v>
      </c>
    </row>
    <row r="270" s="2" customFormat="1" ht="16.5" customHeight="1">
      <c r="A270" s="39"/>
      <c r="B270" s="40"/>
      <c r="C270" s="228" t="s">
        <v>470</v>
      </c>
      <c r="D270" s="228" t="s">
        <v>266</v>
      </c>
      <c r="E270" s="229" t="s">
        <v>1596</v>
      </c>
      <c r="F270" s="230" t="s">
        <v>1597</v>
      </c>
      <c r="G270" s="231" t="s">
        <v>453</v>
      </c>
      <c r="H270" s="232">
        <v>44</v>
      </c>
      <c r="I270" s="233"/>
      <c r="J270" s="234">
        <f>ROUND(I270*H270,2)</f>
        <v>0</v>
      </c>
      <c r="K270" s="230" t="s">
        <v>1425</v>
      </c>
      <c r="L270" s="45"/>
      <c r="M270" s="235" t="s">
        <v>1</v>
      </c>
      <c r="N270" s="236" t="s">
        <v>42</v>
      </c>
      <c r="O270" s="92"/>
      <c r="P270" s="237">
        <f>O270*H270</f>
        <v>0</v>
      </c>
      <c r="Q270" s="237">
        <v>0.0014400000000000001</v>
      </c>
      <c r="R270" s="237">
        <f>Q270*H270</f>
        <v>0.06336</v>
      </c>
      <c r="S270" s="237">
        <v>0</v>
      </c>
      <c r="T270" s="238">
        <f>S270*H270</f>
        <v>0</v>
      </c>
      <c r="U270" s="39"/>
      <c r="V270" s="39"/>
      <c r="W270" s="39"/>
      <c r="X270" s="39"/>
      <c r="Y270" s="39"/>
      <c r="Z270" s="39"/>
      <c r="AA270" s="39"/>
      <c r="AB270" s="39"/>
      <c r="AC270" s="39"/>
      <c r="AD270" s="39"/>
      <c r="AE270" s="39"/>
      <c r="AR270" s="239" t="s">
        <v>351</v>
      </c>
      <c r="AT270" s="239" t="s">
        <v>266</v>
      </c>
      <c r="AU270" s="239" t="s">
        <v>85</v>
      </c>
      <c r="AY270" s="18" t="s">
        <v>264</v>
      </c>
      <c r="BE270" s="240">
        <f>IF(N270="základní",J270,0)</f>
        <v>0</v>
      </c>
      <c r="BF270" s="240">
        <f>IF(N270="snížená",J270,0)</f>
        <v>0</v>
      </c>
      <c r="BG270" s="240">
        <f>IF(N270="zákl. přenesená",J270,0)</f>
        <v>0</v>
      </c>
      <c r="BH270" s="240">
        <f>IF(N270="sníž. přenesená",J270,0)</f>
        <v>0</v>
      </c>
      <c r="BI270" s="240">
        <f>IF(N270="nulová",J270,0)</f>
        <v>0</v>
      </c>
      <c r="BJ270" s="18" t="s">
        <v>85</v>
      </c>
      <c r="BK270" s="240">
        <f>ROUND(I270*H270,2)</f>
        <v>0</v>
      </c>
      <c r="BL270" s="18" t="s">
        <v>351</v>
      </c>
      <c r="BM270" s="239" t="s">
        <v>1598</v>
      </c>
    </row>
    <row r="271" s="2" customFormat="1">
      <c r="A271" s="39"/>
      <c r="B271" s="40"/>
      <c r="C271" s="41"/>
      <c r="D271" s="243" t="s">
        <v>339</v>
      </c>
      <c r="E271" s="41"/>
      <c r="F271" s="295" t="s">
        <v>1528</v>
      </c>
      <c r="G271" s="41"/>
      <c r="H271" s="41"/>
      <c r="I271" s="296"/>
      <c r="J271" s="41"/>
      <c r="K271" s="41"/>
      <c r="L271" s="45"/>
      <c r="M271" s="297"/>
      <c r="N271" s="298"/>
      <c r="O271" s="92"/>
      <c r="P271" s="92"/>
      <c r="Q271" s="92"/>
      <c r="R271" s="92"/>
      <c r="S271" s="92"/>
      <c r="T271" s="93"/>
      <c r="U271" s="39"/>
      <c r="V271" s="39"/>
      <c r="W271" s="39"/>
      <c r="X271" s="39"/>
      <c r="Y271" s="39"/>
      <c r="Z271" s="39"/>
      <c r="AA271" s="39"/>
      <c r="AB271" s="39"/>
      <c r="AC271" s="39"/>
      <c r="AD271" s="39"/>
      <c r="AE271" s="39"/>
      <c r="AT271" s="18" t="s">
        <v>339</v>
      </c>
      <c r="AU271" s="18" t="s">
        <v>85</v>
      </c>
    </row>
    <row r="272" s="13" customFormat="1">
      <c r="A272" s="13"/>
      <c r="B272" s="241"/>
      <c r="C272" s="242"/>
      <c r="D272" s="243" t="s">
        <v>273</v>
      </c>
      <c r="E272" s="244" t="s">
        <v>1</v>
      </c>
      <c r="F272" s="245" t="s">
        <v>489</v>
      </c>
      <c r="G272" s="242"/>
      <c r="H272" s="246">
        <v>44</v>
      </c>
      <c r="I272" s="247"/>
      <c r="J272" s="242"/>
      <c r="K272" s="242"/>
      <c r="L272" s="248"/>
      <c r="M272" s="249"/>
      <c r="N272" s="250"/>
      <c r="O272" s="250"/>
      <c r="P272" s="250"/>
      <c r="Q272" s="250"/>
      <c r="R272" s="250"/>
      <c r="S272" s="250"/>
      <c r="T272" s="251"/>
      <c r="U272" s="13"/>
      <c r="V272" s="13"/>
      <c r="W272" s="13"/>
      <c r="X272" s="13"/>
      <c r="Y272" s="13"/>
      <c r="Z272" s="13"/>
      <c r="AA272" s="13"/>
      <c r="AB272" s="13"/>
      <c r="AC272" s="13"/>
      <c r="AD272" s="13"/>
      <c r="AE272" s="13"/>
      <c r="AT272" s="252" t="s">
        <v>273</v>
      </c>
      <c r="AU272" s="252" t="s">
        <v>85</v>
      </c>
      <c r="AV272" s="13" t="s">
        <v>85</v>
      </c>
      <c r="AW272" s="13" t="s">
        <v>32</v>
      </c>
      <c r="AX272" s="13" t="s">
        <v>83</v>
      </c>
      <c r="AY272" s="252" t="s">
        <v>264</v>
      </c>
    </row>
    <row r="273" s="2" customFormat="1" ht="21.75" customHeight="1">
      <c r="A273" s="39"/>
      <c r="B273" s="40"/>
      <c r="C273" s="228" t="s">
        <v>474</v>
      </c>
      <c r="D273" s="228" t="s">
        <v>266</v>
      </c>
      <c r="E273" s="229" t="s">
        <v>1599</v>
      </c>
      <c r="F273" s="230" t="s">
        <v>1600</v>
      </c>
      <c r="G273" s="231" t="s">
        <v>453</v>
      </c>
      <c r="H273" s="232">
        <v>80</v>
      </c>
      <c r="I273" s="233"/>
      <c r="J273" s="234">
        <f>ROUND(I273*H273,2)</f>
        <v>0</v>
      </c>
      <c r="K273" s="230" t="s">
        <v>1425</v>
      </c>
      <c r="L273" s="45"/>
      <c r="M273" s="235" t="s">
        <v>1</v>
      </c>
      <c r="N273" s="236" t="s">
        <v>42</v>
      </c>
      <c r="O273" s="92"/>
      <c r="P273" s="237">
        <f>O273*H273</f>
        <v>0</v>
      </c>
      <c r="Q273" s="237">
        <v>5.0000000000000002E-05</v>
      </c>
      <c r="R273" s="237">
        <f>Q273*H273</f>
        <v>0.0040000000000000001</v>
      </c>
      <c r="S273" s="237">
        <v>0</v>
      </c>
      <c r="T273" s="238">
        <f>S273*H273</f>
        <v>0</v>
      </c>
      <c r="U273" s="39"/>
      <c r="V273" s="39"/>
      <c r="W273" s="39"/>
      <c r="X273" s="39"/>
      <c r="Y273" s="39"/>
      <c r="Z273" s="39"/>
      <c r="AA273" s="39"/>
      <c r="AB273" s="39"/>
      <c r="AC273" s="39"/>
      <c r="AD273" s="39"/>
      <c r="AE273" s="39"/>
      <c r="AR273" s="239" t="s">
        <v>351</v>
      </c>
      <c r="AT273" s="239" t="s">
        <v>266</v>
      </c>
      <c r="AU273" s="239" t="s">
        <v>85</v>
      </c>
      <c r="AY273" s="18" t="s">
        <v>264</v>
      </c>
      <c r="BE273" s="240">
        <f>IF(N273="základní",J273,0)</f>
        <v>0</v>
      </c>
      <c r="BF273" s="240">
        <f>IF(N273="snížená",J273,0)</f>
        <v>0</v>
      </c>
      <c r="BG273" s="240">
        <f>IF(N273="zákl. přenesená",J273,0)</f>
        <v>0</v>
      </c>
      <c r="BH273" s="240">
        <f>IF(N273="sníž. přenesená",J273,0)</f>
        <v>0</v>
      </c>
      <c r="BI273" s="240">
        <f>IF(N273="nulová",J273,0)</f>
        <v>0</v>
      </c>
      <c r="BJ273" s="18" t="s">
        <v>85</v>
      </c>
      <c r="BK273" s="240">
        <f>ROUND(I273*H273,2)</f>
        <v>0</v>
      </c>
      <c r="BL273" s="18" t="s">
        <v>351</v>
      </c>
      <c r="BM273" s="239" t="s">
        <v>1601</v>
      </c>
    </row>
    <row r="274" s="15" customFormat="1">
      <c r="A274" s="15"/>
      <c r="B274" s="264"/>
      <c r="C274" s="265"/>
      <c r="D274" s="243" t="s">
        <v>273</v>
      </c>
      <c r="E274" s="266" t="s">
        <v>1</v>
      </c>
      <c r="F274" s="267" t="s">
        <v>1602</v>
      </c>
      <c r="G274" s="265"/>
      <c r="H274" s="266" t="s">
        <v>1</v>
      </c>
      <c r="I274" s="268"/>
      <c r="J274" s="265"/>
      <c r="K274" s="265"/>
      <c r="L274" s="269"/>
      <c r="M274" s="270"/>
      <c r="N274" s="271"/>
      <c r="O274" s="271"/>
      <c r="P274" s="271"/>
      <c r="Q274" s="271"/>
      <c r="R274" s="271"/>
      <c r="S274" s="271"/>
      <c r="T274" s="272"/>
      <c r="U274" s="15"/>
      <c r="V274" s="15"/>
      <c r="W274" s="15"/>
      <c r="X274" s="15"/>
      <c r="Y274" s="15"/>
      <c r="Z274" s="15"/>
      <c r="AA274" s="15"/>
      <c r="AB274" s="15"/>
      <c r="AC274" s="15"/>
      <c r="AD274" s="15"/>
      <c r="AE274" s="15"/>
      <c r="AT274" s="273" t="s">
        <v>273</v>
      </c>
      <c r="AU274" s="273" t="s">
        <v>85</v>
      </c>
      <c r="AV274" s="15" t="s">
        <v>83</v>
      </c>
      <c r="AW274" s="15" t="s">
        <v>32</v>
      </c>
      <c r="AX274" s="15" t="s">
        <v>76</v>
      </c>
      <c r="AY274" s="273" t="s">
        <v>264</v>
      </c>
    </row>
    <row r="275" s="13" customFormat="1">
      <c r="A275" s="13"/>
      <c r="B275" s="241"/>
      <c r="C275" s="242"/>
      <c r="D275" s="243" t="s">
        <v>273</v>
      </c>
      <c r="E275" s="244" t="s">
        <v>1</v>
      </c>
      <c r="F275" s="245" t="s">
        <v>656</v>
      </c>
      <c r="G275" s="242"/>
      <c r="H275" s="246">
        <v>80</v>
      </c>
      <c r="I275" s="247"/>
      <c r="J275" s="242"/>
      <c r="K275" s="242"/>
      <c r="L275" s="248"/>
      <c r="M275" s="249"/>
      <c r="N275" s="250"/>
      <c r="O275" s="250"/>
      <c r="P275" s="250"/>
      <c r="Q275" s="250"/>
      <c r="R275" s="250"/>
      <c r="S275" s="250"/>
      <c r="T275" s="251"/>
      <c r="U275" s="13"/>
      <c r="V275" s="13"/>
      <c r="W275" s="13"/>
      <c r="X275" s="13"/>
      <c r="Y275" s="13"/>
      <c r="Z275" s="13"/>
      <c r="AA275" s="13"/>
      <c r="AB275" s="13"/>
      <c r="AC275" s="13"/>
      <c r="AD275" s="13"/>
      <c r="AE275" s="13"/>
      <c r="AT275" s="252" t="s">
        <v>273</v>
      </c>
      <c r="AU275" s="252" t="s">
        <v>85</v>
      </c>
      <c r="AV275" s="13" t="s">
        <v>85</v>
      </c>
      <c r="AW275" s="13" t="s">
        <v>32</v>
      </c>
      <c r="AX275" s="13" t="s">
        <v>83</v>
      </c>
      <c r="AY275" s="252" t="s">
        <v>264</v>
      </c>
    </row>
    <row r="276" s="2" customFormat="1" ht="24.15" customHeight="1">
      <c r="A276" s="39"/>
      <c r="B276" s="40"/>
      <c r="C276" s="228" t="s">
        <v>479</v>
      </c>
      <c r="D276" s="228" t="s">
        <v>266</v>
      </c>
      <c r="E276" s="229" t="s">
        <v>1603</v>
      </c>
      <c r="F276" s="230" t="s">
        <v>1604</v>
      </c>
      <c r="G276" s="231" t="s">
        <v>453</v>
      </c>
      <c r="H276" s="232">
        <v>42</v>
      </c>
      <c r="I276" s="233"/>
      <c r="J276" s="234">
        <f>ROUND(I276*H276,2)</f>
        <v>0</v>
      </c>
      <c r="K276" s="230" t="s">
        <v>1425</v>
      </c>
      <c r="L276" s="45"/>
      <c r="M276" s="235" t="s">
        <v>1</v>
      </c>
      <c r="N276" s="236" t="s">
        <v>42</v>
      </c>
      <c r="O276" s="92"/>
      <c r="P276" s="237">
        <f>O276*H276</f>
        <v>0</v>
      </c>
      <c r="Q276" s="237">
        <v>6.9999999999999994E-05</v>
      </c>
      <c r="R276" s="237">
        <f>Q276*H276</f>
        <v>0.0029399999999999999</v>
      </c>
      <c r="S276" s="237">
        <v>0</v>
      </c>
      <c r="T276" s="238">
        <f>S276*H276</f>
        <v>0</v>
      </c>
      <c r="U276" s="39"/>
      <c r="V276" s="39"/>
      <c r="W276" s="39"/>
      <c r="X276" s="39"/>
      <c r="Y276" s="39"/>
      <c r="Z276" s="39"/>
      <c r="AA276" s="39"/>
      <c r="AB276" s="39"/>
      <c r="AC276" s="39"/>
      <c r="AD276" s="39"/>
      <c r="AE276" s="39"/>
      <c r="AR276" s="239" t="s">
        <v>351</v>
      </c>
      <c r="AT276" s="239" t="s">
        <v>266</v>
      </c>
      <c r="AU276" s="239" t="s">
        <v>85</v>
      </c>
      <c r="AY276" s="18" t="s">
        <v>264</v>
      </c>
      <c r="BE276" s="240">
        <f>IF(N276="základní",J276,0)</f>
        <v>0</v>
      </c>
      <c r="BF276" s="240">
        <f>IF(N276="snížená",J276,0)</f>
        <v>0</v>
      </c>
      <c r="BG276" s="240">
        <f>IF(N276="zákl. přenesená",J276,0)</f>
        <v>0</v>
      </c>
      <c r="BH276" s="240">
        <f>IF(N276="sníž. přenesená",J276,0)</f>
        <v>0</v>
      </c>
      <c r="BI276" s="240">
        <f>IF(N276="nulová",J276,0)</f>
        <v>0</v>
      </c>
      <c r="BJ276" s="18" t="s">
        <v>85</v>
      </c>
      <c r="BK276" s="240">
        <f>ROUND(I276*H276,2)</f>
        <v>0</v>
      </c>
      <c r="BL276" s="18" t="s">
        <v>351</v>
      </c>
      <c r="BM276" s="239" t="s">
        <v>1605</v>
      </c>
    </row>
    <row r="277" s="15" customFormat="1">
      <c r="A277" s="15"/>
      <c r="B277" s="264"/>
      <c r="C277" s="265"/>
      <c r="D277" s="243" t="s">
        <v>273</v>
      </c>
      <c r="E277" s="266" t="s">
        <v>1</v>
      </c>
      <c r="F277" s="267" t="s">
        <v>1602</v>
      </c>
      <c r="G277" s="265"/>
      <c r="H277" s="266" t="s">
        <v>1</v>
      </c>
      <c r="I277" s="268"/>
      <c r="J277" s="265"/>
      <c r="K277" s="265"/>
      <c r="L277" s="269"/>
      <c r="M277" s="270"/>
      <c r="N277" s="271"/>
      <c r="O277" s="271"/>
      <c r="P277" s="271"/>
      <c r="Q277" s="271"/>
      <c r="R277" s="271"/>
      <c r="S277" s="271"/>
      <c r="T277" s="272"/>
      <c r="U277" s="15"/>
      <c r="V277" s="15"/>
      <c r="W277" s="15"/>
      <c r="X277" s="15"/>
      <c r="Y277" s="15"/>
      <c r="Z277" s="15"/>
      <c r="AA277" s="15"/>
      <c r="AB277" s="15"/>
      <c r="AC277" s="15"/>
      <c r="AD277" s="15"/>
      <c r="AE277" s="15"/>
      <c r="AT277" s="273" t="s">
        <v>273</v>
      </c>
      <c r="AU277" s="273" t="s">
        <v>85</v>
      </c>
      <c r="AV277" s="15" t="s">
        <v>83</v>
      </c>
      <c r="AW277" s="15" t="s">
        <v>32</v>
      </c>
      <c r="AX277" s="15" t="s">
        <v>76</v>
      </c>
      <c r="AY277" s="273" t="s">
        <v>264</v>
      </c>
    </row>
    <row r="278" s="13" customFormat="1">
      <c r="A278" s="13"/>
      <c r="B278" s="241"/>
      <c r="C278" s="242"/>
      <c r="D278" s="243" t="s">
        <v>273</v>
      </c>
      <c r="E278" s="244" t="s">
        <v>1</v>
      </c>
      <c r="F278" s="245" t="s">
        <v>2897</v>
      </c>
      <c r="G278" s="242"/>
      <c r="H278" s="246">
        <v>42</v>
      </c>
      <c r="I278" s="247"/>
      <c r="J278" s="242"/>
      <c r="K278" s="242"/>
      <c r="L278" s="248"/>
      <c r="M278" s="249"/>
      <c r="N278" s="250"/>
      <c r="O278" s="250"/>
      <c r="P278" s="250"/>
      <c r="Q278" s="250"/>
      <c r="R278" s="250"/>
      <c r="S278" s="250"/>
      <c r="T278" s="251"/>
      <c r="U278" s="13"/>
      <c r="V278" s="13"/>
      <c r="W278" s="13"/>
      <c r="X278" s="13"/>
      <c r="Y278" s="13"/>
      <c r="Z278" s="13"/>
      <c r="AA278" s="13"/>
      <c r="AB278" s="13"/>
      <c r="AC278" s="13"/>
      <c r="AD278" s="13"/>
      <c r="AE278" s="13"/>
      <c r="AT278" s="252" t="s">
        <v>273</v>
      </c>
      <c r="AU278" s="252" t="s">
        <v>85</v>
      </c>
      <c r="AV278" s="13" t="s">
        <v>85</v>
      </c>
      <c r="AW278" s="13" t="s">
        <v>32</v>
      </c>
      <c r="AX278" s="13" t="s">
        <v>83</v>
      </c>
      <c r="AY278" s="252" t="s">
        <v>264</v>
      </c>
    </row>
    <row r="279" s="2" customFormat="1" ht="21.75" customHeight="1">
      <c r="A279" s="39"/>
      <c r="B279" s="40"/>
      <c r="C279" s="228" t="s">
        <v>484</v>
      </c>
      <c r="D279" s="228" t="s">
        <v>266</v>
      </c>
      <c r="E279" s="229" t="s">
        <v>1607</v>
      </c>
      <c r="F279" s="230" t="s">
        <v>1608</v>
      </c>
      <c r="G279" s="231" t="s">
        <v>453</v>
      </c>
      <c r="H279" s="232">
        <v>160</v>
      </c>
      <c r="I279" s="233"/>
      <c r="J279" s="234">
        <f>ROUND(I279*H279,2)</f>
        <v>0</v>
      </c>
      <c r="K279" s="230" t="s">
        <v>1425</v>
      </c>
      <c r="L279" s="45"/>
      <c r="M279" s="235" t="s">
        <v>1</v>
      </c>
      <c r="N279" s="236" t="s">
        <v>42</v>
      </c>
      <c r="O279" s="92"/>
      <c r="P279" s="237">
        <f>O279*H279</f>
        <v>0</v>
      </c>
      <c r="Q279" s="237">
        <v>0.00020000000000000001</v>
      </c>
      <c r="R279" s="237">
        <f>Q279*H279</f>
        <v>0.032000000000000001</v>
      </c>
      <c r="S279" s="237">
        <v>0</v>
      </c>
      <c r="T279" s="238">
        <f>S279*H279</f>
        <v>0</v>
      </c>
      <c r="U279" s="39"/>
      <c r="V279" s="39"/>
      <c r="W279" s="39"/>
      <c r="X279" s="39"/>
      <c r="Y279" s="39"/>
      <c r="Z279" s="39"/>
      <c r="AA279" s="39"/>
      <c r="AB279" s="39"/>
      <c r="AC279" s="39"/>
      <c r="AD279" s="39"/>
      <c r="AE279" s="39"/>
      <c r="AR279" s="239" t="s">
        <v>351</v>
      </c>
      <c r="AT279" s="239" t="s">
        <v>266</v>
      </c>
      <c r="AU279" s="239" t="s">
        <v>85</v>
      </c>
      <c r="AY279" s="18" t="s">
        <v>264</v>
      </c>
      <c r="BE279" s="240">
        <f>IF(N279="základní",J279,0)</f>
        <v>0</v>
      </c>
      <c r="BF279" s="240">
        <f>IF(N279="snížená",J279,0)</f>
        <v>0</v>
      </c>
      <c r="BG279" s="240">
        <f>IF(N279="zákl. přenesená",J279,0)</f>
        <v>0</v>
      </c>
      <c r="BH279" s="240">
        <f>IF(N279="sníž. přenesená",J279,0)</f>
        <v>0</v>
      </c>
      <c r="BI279" s="240">
        <f>IF(N279="nulová",J279,0)</f>
        <v>0</v>
      </c>
      <c r="BJ279" s="18" t="s">
        <v>85</v>
      </c>
      <c r="BK279" s="240">
        <f>ROUND(I279*H279,2)</f>
        <v>0</v>
      </c>
      <c r="BL279" s="18" t="s">
        <v>351</v>
      </c>
      <c r="BM279" s="239" t="s">
        <v>1609</v>
      </c>
    </row>
    <row r="280" s="15" customFormat="1">
      <c r="A280" s="15"/>
      <c r="B280" s="264"/>
      <c r="C280" s="265"/>
      <c r="D280" s="243" t="s">
        <v>273</v>
      </c>
      <c r="E280" s="266" t="s">
        <v>1</v>
      </c>
      <c r="F280" s="267" t="s">
        <v>1610</v>
      </c>
      <c r="G280" s="265"/>
      <c r="H280" s="266" t="s">
        <v>1</v>
      </c>
      <c r="I280" s="268"/>
      <c r="J280" s="265"/>
      <c r="K280" s="265"/>
      <c r="L280" s="269"/>
      <c r="M280" s="270"/>
      <c r="N280" s="271"/>
      <c r="O280" s="271"/>
      <c r="P280" s="271"/>
      <c r="Q280" s="271"/>
      <c r="R280" s="271"/>
      <c r="S280" s="271"/>
      <c r="T280" s="272"/>
      <c r="U280" s="15"/>
      <c r="V280" s="15"/>
      <c r="W280" s="15"/>
      <c r="X280" s="15"/>
      <c r="Y280" s="15"/>
      <c r="Z280" s="15"/>
      <c r="AA280" s="15"/>
      <c r="AB280" s="15"/>
      <c r="AC280" s="15"/>
      <c r="AD280" s="15"/>
      <c r="AE280" s="15"/>
      <c r="AT280" s="273" t="s">
        <v>273</v>
      </c>
      <c r="AU280" s="273" t="s">
        <v>85</v>
      </c>
      <c r="AV280" s="15" t="s">
        <v>83</v>
      </c>
      <c r="AW280" s="15" t="s">
        <v>32</v>
      </c>
      <c r="AX280" s="15" t="s">
        <v>76</v>
      </c>
      <c r="AY280" s="273" t="s">
        <v>264</v>
      </c>
    </row>
    <row r="281" s="13" customFormat="1">
      <c r="A281" s="13"/>
      <c r="B281" s="241"/>
      <c r="C281" s="242"/>
      <c r="D281" s="243" t="s">
        <v>273</v>
      </c>
      <c r="E281" s="244" t="s">
        <v>1</v>
      </c>
      <c r="F281" s="245" t="s">
        <v>1026</v>
      </c>
      <c r="G281" s="242"/>
      <c r="H281" s="246">
        <v>160</v>
      </c>
      <c r="I281" s="247"/>
      <c r="J281" s="242"/>
      <c r="K281" s="242"/>
      <c r="L281" s="248"/>
      <c r="M281" s="249"/>
      <c r="N281" s="250"/>
      <c r="O281" s="250"/>
      <c r="P281" s="250"/>
      <c r="Q281" s="250"/>
      <c r="R281" s="250"/>
      <c r="S281" s="250"/>
      <c r="T281" s="251"/>
      <c r="U281" s="13"/>
      <c r="V281" s="13"/>
      <c r="W281" s="13"/>
      <c r="X281" s="13"/>
      <c r="Y281" s="13"/>
      <c r="Z281" s="13"/>
      <c r="AA281" s="13"/>
      <c r="AB281" s="13"/>
      <c r="AC281" s="13"/>
      <c r="AD281" s="13"/>
      <c r="AE281" s="13"/>
      <c r="AT281" s="252" t="s">
        <v>273</v>
      </c>
      <c r="AU281" s="252" t="s">
        <v>85</v>
      </c>
      <c r="AV281" s="13" t="s">
        <v>85</v>
      </c>
      <c r="AW281" s="13" t="s">
        <v>32</v>
      </c>
      <c r="AX281" s="13" t="s">
        <v>83</v>
      </c>
      <c r="AY281" s="252" t="s">
        <v>264</v>
      </c>
    </row>
    <row r="282" s="2" customFormat="1" ht="24.15" customHeight="1">
      <c r="A282" s="39"/>
      <c r="B282" s="40"/>
      <c r="C282" s="228" t="s">
        <v>489</v>
      </c>
      <c r="D282" s="228" t="s">
        <v>266</v>
      </c>
      <c r="E282" s="229" t="s">
        <v>1611</v>
      </c>
      <c r="F282" s="230" t="s">
        <v>1612</v>
      </c>
      <c r="G282" s="231" t="s">
        <v>453</v>
      </c>
      <c r="H282" s="232">
        <v>42</v>
      </c>
      <c r="I282" s="233"/>
      <c r="J282" s="234">
        <f>ROUND(I282*H282,2)</f>
        <v>0</v>
      </c>
      <c r="K282" s="230" t="s">
        <v>1425</v>
      </c>
      <c r="L282" s="45"/>
      <c r="M282" s="235" t="s">
        <v>1</v>
      </c>
      <c r="N282" s="236" t="s">
        <v>42</v>
      </c>
      <c r="O282" s="92"/>
      <c r="P282" s="237">
        <f>O282*H282</f>
        <v>0</v>
      </c>
      <c r="Q282" s="237">
        <v>0.00024000000000000001</v>
      </c>
      <c r="R282" s="237">
        <f>Q282*H282</f>
        <v>0.01008</v>
      </c>
      <c r="S282" s="237">
        <v>0</v>
      </c>
      <c r="T282" s="238">
        <f>S282*H282</f>
        <v>0</v>
      </c>
      <c r="U282" s="39"/>
      <c r="V282" s="39"/>
      <c r="W282" s="39"/>
      <c r="X282" s="39"/>
      <c r="Y282" s="39"/>
      <c r="Z282" s="39"/>
      <c r="AA282" s="39"/>
      <c r="AB282" s="39"/>
      <c r="AC282" s="39"/>
      <c r="AD282" s="39"/>
      <c r="AE282" s="39"/>
      <c r="AR282" s="239" t="s">
        <v>351</v>
      </c>
      <c r="AT282" s="239" t="s">
        <v>266</v>
      </c>
      <c r="AU282" s="239" t="s">
        <v>85</v>
      </c>
      <c r="AY282" s="18" t="s">
        <v>264</v>
      </c>
      <c r="BE282" s="240">
        <f>IF(N282="základní",J282,0)</f>
        <v>0</v>
      </c>
      <c r="BF282" s="240">
        <f>IF(N282="snížená",J282,0)</f>
        <v>0</v>
      </c>
      <c r="BG282" s="240">
        <f>IF(N282="zákl. přenesená",J282,0)</f>
        <v>0</v>
      </c>
      <c r="BH282" s="240">
        <f>IF(N282="sníž. přenesená",J282,0)</f>
        <v>0</v>
      </c>
      <c r="BI282" s="240">
        <f>IF(N282="nulová",J282,0)</f>
        <v>0</v>
      </c>
      <c r="BJ282" s="18" t="s">
        <v>85</v>
      </c>
      <c r="BK282" s="240">
        <f>ROUND(I282*H282,2)</f>
        <v>0</v>
      </c>
      <c r="BL282" s="18" t="s">
        <v>351</v>
      </c>
      <c r="BM282" s="239" t="s">
        <v>1613</v>
      </c>
    </row>
    <row r="283" s="15" customFormat="1">
      <c r="A283" s="15"/>
      <c r="B283" s="264"/>
      <c r="C283" s="265"/>
      <c r="D283" s="243" t="s">
        <v>273</v>
      </c>
      <c r="E283" s="266" t="s">
        <v>1</v>
      </c>
      <c r="F283" s="267" t="s">
        <v>1614</v>
      </c>
      <c r="G283" s="265"/>
      <c r="H283" s="266" t="s">
        <v>1</v>
      </c>
      <c r="I283" s="268"/>
      <c r="J283" s="265"/>
      <c r="K283" s="265"/>
      <c r="L283" s="269"/>
      <c r="M283" s="270"/>
      <c r="N283" s="271"/>
      <c r="O283" s="271"/>
      <c r="P283" s="271"/>
      <c r="Q283" s="271"/>
      <c r="R283" s="271"/>
      <c r="S283" s="271"/>
      <c r="T283" s="272"/>
      <c r="U283" s="15"/>
      <c r="V283" s="15"/>
      <c r="W283" s="15"/>
      <c r="X283" s="15"/>
      <c r="Y283" s="15"/>
      <c r="Z283" s="15"/>
      <c r="AA283" s="15"/>
      <c r="AB283" s="15"/>
      <c r="AC283" s="15"/>
      <c r="AD283" s="15"/>
      <c r="AE283" s="15"/>
      <c r="AT283" s="273" t="s">
        <v>273</v>
      </c>
      <c r="AU283" s="273" t="s">
        <v>85</v>
      </c>
      <c r="AV283" s="15" t="s">
        <v>83</v>
      </c>
      <c r="AW283" s="15" t="s">
        <v>32</v>
      </c>
      <c r="AX283" s="15" t="s">
        <v>76</v>
      </c>
      <c r="AY283" s="273" t="s">
        <v>264</v>
      </c>
    </row>
    <row r="284" s="13" customFormat="1">
      <c r="A284" s="13"/>
      <c r="B284" s="241"/>
      <c r="C284" s="242"/>
      <c r="D284" s="243" t="s">
        <v>273</v>
      </c>
      <c r="E284" s="244" t="s">
        <v>1</v>
      </c>
      <c r="F284" s="245" t="s">
        <v>479</v>
      </c>
      <c r="G284" s="242"/>
      <c r="H284" s="246">
        <v>42</v>
      </c>
      <c r="I284" s="247"/>
      <c r="J284" s="242"/>
      <c r="K284" s="242"/>
      <c r="L284" s="248"/>
      <c r="M284" s="249"/>
      <c r="N284" s="250"/>
      <c r="O284" s="250"/>
      <c r="P284" s="250"/>
      <c r="Q284" s="250"/>
      <c r="R284" s="250"/>
      <c r="S284" s="250"/>
      <c r="T284" s="251"/>
      <c r="U284" s="13"/>
      <c r="V284" s="13"/>
      <c r="W284" s="13"/>
      <c r="X284" s="13"/>
      <c r="Y284" s="13"/>
      <c r="Z284" s="13"/>
      <c r="AA284" s="13"/>
      <c r="AB284" s="13"/>
      <c r="AC284" s="13"/>
      <c r="AD284" s="13"/>
      <c r="AE284" s="13"/>
      <c r="AT284" s="252" t="s">
        <v>273</v>
      </c>
      <c r="AU284" s="252" t="s">
        <v>85</v>
      </c>
      <c r="AV284" s="13" t="s">
        <v>85</v>
      </c>
      <c r="AW284" s="13" t="s">
        <v>32</v>
      </c>
      <c r="AX284" s="13" t="s">
        <v>83</v>
      </c>
      <c r="AY284" s="252" t="s">
        <v>264</v>
      </c>
    </row>
    <row r="285" s="2" customFormat="1" ht="16.5" customHeight="1">
      <c r="A285" s="39"/>
      <c r="B285" s="40"/>
      <c r="C285" s="274" t="s">
        <v>494</v>
      </c>
      <c r="D285" s="274" t="s">
        <v>310</v>
      </c>
      <c r="E285" s="275" t="s">
        <v>1615</v>
      </c>
      <c r="F285" s="276" t="s">
        <v>1616</v>
      </c>
      <c r="G285" s="277" t="s">
        <v>420</v>
      </c>
      <c r="H285" s="278">
        <v>7</v>
      </c>
      <c r="I285" s="279"/>
      <c r="J285" s="280">
        <f>ROUND(I285*H285,2)</f>
        <v>0</v>
      </c>
      <c r="K285" s="276" t="s">
        <v>1425</v>
      </c>
      <c r="L285" s="281"/>
      <c r="M285" s="282" t="s">
        <v>1</v>
      </c>
      <c r="N285" s="283" t="s">
        <v>42</v>
      </c>
      <c r="O285" s="92"/>
      <c r="P285" s="237">
        <f>O285*H285</f>
        <v>0</v>
      </c>
      <c r="Q285" s="237">
        <v>0.00050000000000000001</v>
      </c>
      <c r="R285" s="237">
        <f>Q285*H285</f>
        <v>0.0035000000000000001</v>
      </c>
      <c r="S285" s="237">
        <v>0</v>
      </c>
      <c r="T285" s="238">
        <f>S285*H285</f>
        <v>0</v>
      </c>
      <c r="U285" s="39"/>
      <c r="V285" s="39"/>
      <c r="W285" s="39"/>
      <c r="X285" s="39"/>
      <c r="Y285" s="39"/>
      <c r="Z285" s="39"/>
      <c r="AA285" s="39"/>
      <c r="AB285" s="39"/>
      <c r="AC285" s="39"/>
      <c r="AD285" s="39"/>
      <c r="AE285" s="39"/>
      <c r="AR285" s="239" t="s">
        <v>434</v>
      </c>
      <c r="AT285" s="239" t="s">
        <v>310</v>
      </c>
      <c r="AU285" s="239" t="s">
        <v>85</v>
      </c>
      <c r="AY285" s="18" t="s">
        <v>264</v>
      </c>
      <c r="BE285" s="240">
        <f>IF(N285="základní",J285,0)</f>
        <v>0</v>
      </c>
      <c r="BF285" s="240">
        <f>IF(N285="snížená",J285,0)</f>
        <v>0</v>
      </c>
      <c r="BG285" s="240">
        <f>IF(N285="zákl. přenesená",J285,0)</f>
        <v>0</v>
      </c>
      <c r="BH285" s="240">
        <f>IF(N285="sníž. přenesená",J285,0)</f>
        <v>0</v>
      </c>
      <c r="BI285" s="240">
        <f>IF(N285="nulová",J285,0)</f>
        <v>0</v>
      </c>
      <c r="BJ285" s="18" t="s">
        <v>85</v>
      </c>
      <c r="BK285" s="240">
        <f>ROUND(I285*H285,2)</f>
        <v>0</v>
      </c>
      <c r="BL285" s="18" t="s">
        <v>351</v>
      </c>
      <c r="BM285" s="239" t="s">
        <v>1617</v>
      </c>
    </row>
    <row r="286" s="2" customFormat="1">
      <c r="A286" s="39"/>
      <c r="B286" s="40"/>
      <c r="C286" s="41"/>
      <c r="D286" s="243" t="s">
        <v>339</v>
      </c>
      <c r="E286" s="41"/>
      <c r="F286" s="295" t="s">
        <v>1532</v>
      </c>
      <c r="G286" s="41"/>
      <c r="H286" s="41"/>
      <c r="I286" s="296"/>
      <c r="J286" s="41"/>
      <c r="K286" s="41"/>
      <c r="L286" s="45"/>
      <c r="M286" s="297"/>
      <c r="N286" s="298"/>
      <c r="O286" s="92"/>
      <c r="P286" s="92"/>
      <c r="Q286" s="92"/>
      <c r="R286" s="92"/>
      <c r="S286" s="92"/>
      <c r="T286" s="93"/>
      <c r="U286" s="39"/>
      <c r="V286" s="39"/>
      <c r="W286" s="39"/>
      <c r="X286" s="39"/>
      <c r="Y286" s="39"/>
      <c r="Z286" s="39"/>
      <c r="AA286" s="39"/>
      <c r="AB286" s="39"/>
      <c r="AC286" s="39"/>
      <c r="AD286" s="39"/>
      <c r="AE286" s="39"/>
      <c r="AT286" s="18" t="s">
        <v>339</v>
      </c>
      <c r="AU286" s="18" t="s">
        <v>85</v>
      </c>
    </row>
    <row r="287" s="13" customFormat="1">
      <c r="A287" s="13"/>
      <c r="B287" s="241"/>
      <c r="C287" s="242"/>
      <c r="D287" s="243" t="s">
        <v>273</v>
      </c>
      <c r="E287" s="244" t="s">
        <v>1</v>
      </c>
      <c r="F287" s="245" t="s">
        <v>300</v>
      </c>
      <c r="G287" s="242"/>
      <c r="H287" s="246">
        <v>7</v>
      </c>
      <c r="I287" s="247"/>
      <c r="J287" s="242"/>
      <c r="K287" s="242"/>
      <c r="L287" s="248"/>
      <c r="M287" s="249"/>
      <c r="N287" s="250"/>
      <c r="O287" s="250"/>
      <c r="P287" s="250"/>
      <c r="Q287" s="250"/>
      <c r="R287" s="250"/>
      <c r="S287" s="250"/>
      <c r="T287" s="251"/>
      <c r="U287" s="13"/>
      <c r="V287" s="13"/>
      <c r="W287" s="13"/>
      <c r="X287" s="13"/>
      <c r="Y287" s="13"/>
      <c r="Z287" s="13"/>
      <c r="AA287" s="13"/>
      <c r="AB287" s="13"/>
      <c r="AC287" s="13"/>
      <c r="AD287" s="13"/>
      <c r="AE287" s="13"/>
      <c r="AT287" s="252" t="s">
        <v>273</v>
      </c>
      <c r="AU287" s="252" t="s">
        <v>85</v>
      </c>
      <c r="AV287" s="13" t="s">
        <v>85</v>
      </c>
      <c r="AW287" s="13" t="s">
        <v>32</v>
      </c>
      <c r="AX287" s="13" t="s">
        <v>83</v>
      </c>
      <c r="AY287" s="252" t="s">
        <v>264</v>
      </c>
    </row>
    <row r="288" s="2" customFormat="1" ht="16.5" customHeight="1">
      <c r="A288" s="39"/>
      <c r="B288" s="40"/>
      <c r="C288" s="228" t="s">
        <v>498</v>
      </c>
      <c r="D288" s="228" t="s">
        <v>266</v>
      </c>
      <c r="E288" s="229" t="s">
        <v>1618</v>
      </c>
      <c r="F288" s="230" t="s">
        <v>1619</v>
      </c>
      <c r="G288" s="231" t="s">
        <v>420</v>
      </c>
      <c r="H288" s="232">
        <v>20</v>
      </c>
      <c r="I288" s="233"/>
      <c r="J288" s="234">
        <f>ROUND(I288*H288,2)</f>
        <v>0</v>
      </c>
      <c r="K288" s="230" t="s">
        <v>1425</v>
      </c>
      <c r="L288" s="45"/>
      <c r="M288" s="235" t="s">
        <v>1</v>
      </c>
      <c r="N288" s="236" t="s">
        <v>42</v>
      </c>
      <c r="O288" s="92"/>
      <c r="P288" s="237">
        <f>O288*H288</f>
        <v>0</v>
      </c>
      <c r="Q288" s="237">
        <v>0.00012999999999999999</v>
      </c>
      <c r="R288" s="237">
        <f>Q288*H288</f>
        <v>0.0025999999999999999</v>
      </c>
      <c r="S288" s="237">
        <v>0</v>
      </c>
      <c r="T288" s="238">
        <f>S288*H288</f>
        <v>0</v>
      </c>
      <c r="U288" s="39"/>
      <c r="V288" s="39"/>
      <c r="W288" s="39"/>
      <c r="X288" s="39"/>
      <c r="Y288" s="39"/>
      <c r="Z288" s="39"/>
      <c r="AA288" s="39"/>
      <c r="AB288" s="39"/>
      <c r="AC288" s="39"/>
      <c r="AD288" s="39"/>
      <c r="AE288" s="39"/>
      <c r="AR288" s="239" t="s">
        <v>351</v>
      </c>
      <c r="AT288" s="239" t="s">
        <v>266</v>
      </c>
      <c r="AU288" s="239" t="s">
        <v>85</v>
      </c>
      <c r="AY288" s="18" t="s">
        <v>264</v>
      </c>
      <c r="BE288" s="240">
        <f>IF(N288="základní",J288,0)</f>
        <v>0</v>
      </c>
      <c r="BF288" s="240">
        <f>IF(N288="snížená",J288,0)</f>
        <v>0</v>
      </c>
      <c r="BG288" s="240">
        <f>IF(N288="zákl. přenesená",J288,0)</f>
        <v>0</v>
      </c>
      <c r="BH288" s="240">
        <f>IF(N288="sníž. přenesená",J288,0)</f>
        <v>0</v>
      </c>
      <c r="BI288" s="240">
        <f>IF(N288="nulová",J288,0)</f>
        <v>0</v>
      </c>
      <c r="BJ288" s="18" t="s">
        <v>85</v>
      </c>
      <c r="BK288" s="240">
        <f>ROUND(I288*H288,2)</f>
        <v>0</v>
      </c>
      <c r="BL288" s="18" t="s">
        <v>351</v>
      </c>
      <c r="BM288" s="239" t="s">
        <v>1620</v>
      </c>
    </row>
    <row r="289" s="2" customFormat="1">
      <c r="A289" s="39"/>
      <c r="B289" s="40"/>
      <c r="C289" s="41"/>
      <c r="D289" s="243" t="s">
        <v>339</v>
      </c>
      <c r="E289" s="41"/>
      <c r="F289" s="295" t="s">
        <v>1621</v>
      </c>
      <c r="G289" s="41"/>
      <c r="H289" s="41"/>
      <c r="I289" s="296"/>
      <c r="J289" s="41"/>
      <c r="K289" s="41"/>
      <c r="L289" s="45"/>
      <c r="M289" s="297"/>
      <c r="N289" s="298"/>
      <c r="O289" s="92"/>
      <c r="P289" s="92"/>
      <c r="Q289" s="92"/>
      <c r="R289" s="92"/>
      <c r="S289" s="92"/>
      <c r="T289" s="93"/>
      <c r="U289" s="39"/>
      <c r="V289" s="39"/>
      <c r="W289" s="39"/>
      <c r="X289" s="39"/>
      <c r="Y289" s="39"/>
      <c r="Z289" s="39"/>
      <c r="AA289" s="39"/>
      <c r="AB289" s="39"/>
      <c r="AC289" s="39"/>
      <c r="AD289" s="39"/>
      <c r="AE289" s="39"/>
      <c r="AT289" s="18" t="s">
        <v>339</v>
      </c>
      <c r="AU289" s="18" t="s">
        <v>85</v>
      </c>
    </row>
    <row r="290" s="13" customFormat="1">
      <c r="A290" s="13"/>
      <c r="B290" s="241"/>
      <c r="C290" s="242"/>
      <c r="D290" s="243" t="s">
        <v>273</v>
      </c>
      <c r="E290" s="244" t="s">
        <v>1</v>
      </c>
      <c r="F290" s="245" t="s">
        <v>377</v>
      </c>
      <c r="G290" s="242"/>
      <c r="H290" s="246">
        <v>20</v>
      </c>
      <c r="I290" s="247"/>
      <c r="J290" s="242"/>
      <c r="K290" s="242"/>
      <c r="L290" s="248"/>
      <c r="M290" s="249"/>
      <c r="N290" s="250"/>
      <c r="O290" s="250"/>
      <c r="P290" s="250"/>
      <c r="Q290" s="250"/>
      <c r="R290" s="250"/>
      <c r="S290" s="250"/>
      <c r="T290" s="251"/>
      <c r="U290" s="13"/>
      <c r="V290" s="13"/>
      <c r="W290" s="13"/>
      <c r="X290" s="13"/>
      <c r="Y290" s="13"/>
      <c r="Z290" s="13"/>
      <c r="AA290" s="13"/>
      <c r="AB290" s="13"/>
      <c r="AC290" s="13"/>
      <c r="AD290" s="13"/>
      <c r="AE290" s="13"/>
      <c r="AT290" s="252" t="s">
        <v>273</v>
      </c>
      <c r="AU290" s="252" t="s">
        <v>85</v>
      </c>
      <c r="AV290" s="13" t="s">
        <v>85</v>
      </c>
      <c r="AW290" s="13" t="s">
        <v>32</v>
      </c>
      <c r="AX290" s="13" t="s">
        <v>83</v>
      </c>
      <c r="AY290" s="252" t="s">
        <v>264</v>
      </c>
    </row>
    <row r="291" s="2" customFormat="1" ht="16.5" customHeight="1">
      <c r="A291" s="39"/>
      <c r="B291" s="40"/>
      <c r="C291" s="228" t="s">
        <v>504</v>
      </c>
      <c r="D291" s="228" t="s">
        <v>266</v>
      </c>
      <c r="E291" s="229" t="s">
        <v>1622</v>
      </c>
      <c r="F291" s="230" t="s">
        <v>1623</v>
      </c>
      <c r="G291" s="231" t="s">
        <v>1624</v>
      </c>
      <c r="H291" s="232">
        <v>4</v>
      </c>
      <c r="I291" s="233"/>
      <c r="J291" s="234">
        <f>ROUND(I291*H291,2)</f>
        <v>0</v>
      </c>
      <c r="K291" s="230" t="s">
        <v>1425</v>
      </c>
      <c r="L291" s="45"/>
      <c r="M291" s="235" t="s">
        <v>1</v>
      </c>
      <c r="N291" s="236" t="s">
        <v>42</v>
      </c>
      <c r="O291" s="92"/>
      <c r="P291" s="237">
        <f>O291*H291</f>
        <v>0</v>
      </c>
      <c r="Q291" s="237">
        <v>0.00025000000000000001</v>
      </c>
      <c r="R291" s="237">
        <f>Q291*H291</f>
        <v>0.001</v>
      </c>
      <c r="S291" s="237">
        <v>0</v>
      </c>
      <c r="T291" s="238">
        <f>S291*H291</f>
        <v>0</v>
      </c>
      <c r="U291" s="39"/>
      <c r="V291" s="39"/>
      <c r="W291" s="39"/>
      <c r="X291" s="39"/>
      <c r="Y291" s="39"/>
      <c r="Z291" s="39"/>
      <c r="AA291" s="39"/>
      <c r="AB291" s="39"/>
      <c r="AC291" s="39"/>
      <c r="AD291" s="39"/>
      <c r="AE291" s="39"/>
      <c r="AR291" s="239" t="s">
        <v>351</v>
      </c>
      <c r="AT291" s="239" t="s">
        <v>266</v>
      </c>
      <c r="AU291" s="239" t="s">
        <v>85</v>
      </c>
      <c r="AY291" s="18" t="s">
        <v>264</v>
      </c>
      <c r="BE291" s="240">
        <f>IF(N291="základní",J291,0)</f>
        <v>0</v>
      </c>
      <c r="BF291" s="240">
        <f>IF(N291="snížená",J291,0)</f>
        <v>0</v>
      </c>
      <c r="BG291" s="240">
        <f>IF(N291="zákl. přenesená",J291,0)</f>
        <v>0</v>
      </c>
      <c r="BH291" s="240">
        <f>IF(N291="sníž. přenesená",J291,0)</f>
        <v>0</v>
      </c>
      <c r="BI291" s="240">
        <f>IF(N291="nulová",J291,0)</f>
        <v>0</v>
      </c>
      <c r="BJ291" s="18" t="s">
        <v>85</v>
      </c>
      <c r="BK291" s="240">
        <f>ROUND(I291*H291,2)</f>
        <v>0</v>
      </c>
      <c r="BL291" s="18" t="s">
        <v>351</v>
      </c>
      <c r="BM291" s="239" t="s">
        <v>1625</v>
      </c>
    </row>
    <row r="292" s="13" customFormat="1">
      <c r="A292" s="13"/>
      <c r="B292" s="241"/>
      <c r="C292" s="242"/>
      <c r="D292" s="243" t="s">
        <v>273</v>
      </c>
      <c r="E292" s="244" t="s">
        <v>1</v>
      </c>
      <c r="F292" s="245" t="s">
        <v>271</v>
      </c>
      <c r="G292" s="242"/>
      <c r="H292" s="246">
        <v>4</v>
      </c>
      <c r="I292" s="247"/>
      <c r="J292" s="242"/>
      <c r="K292" s="242"/>
      <c r="L292" s="248"/>
      <c r="M292" s="249"/>
      <c r="N292" s="250"/>
      <c r="O292" s="250"/>
      <c r="P292" s="250"/>
      <c r="Q292" s="250"/>
      <c r="R292" s="250"/>
      <c r="S292" s="250"/>
      <c r="T292" s="251"/>
      <c r="U292" s="13"/>
      <c r="V292" s="13"/>
      <c r="W292" s="13"/>
      <c r="X292" s="13"/>
      <c r="Y292" s="13"/>
      <c r="Z292" s="13"/>
      <c r="AA292" s="13"/>
      <c r="AB292" s="13"/>
      <c r="AC292" s="13"/>
      <c r="AD292" s="13"/>
      <c r="AE292" s="13"/>
      <c r="AT292" s="252" t="s">
        <v>273</v>
      </c>
      <c r="AU292" s="252" t="s">
        <v>85</v>
      </c>
      <c r="AV292" s="13" t="s">
        <v>85</v>
      </c>
      <c r="AW292" s="13" t="s">
        <v>32</v>
      </c>
      <c r="AX292" s="13" t="s">
        <v>83</v>
      </c>
      <c r="AY292" s="252" t="s">
        <v>264</v>
      </c>
    </row>
    <row r="293" s="2" customFormat="1" ht="16.5" customHeight="1">
      <c r="A293" s="39"/>
      <c r="B293" s="40"/>
      <c r="C293" s="228" t="s">
        <v>509</v>
      </c>
      <c r="D293" s="228" t="s">
        <v>266</v>
      </c>
      <c r="E293" s="229" t="s">
        <v>1626</v>
      </c>
      <c r="F293" s="230" t="s">
        <v>1627</v>
      </c>
      <c r="G293" s="231" t="s">
        <v>420</v>
      </c>
      <c r="H293" s="232">
        <v>6</v>
      </c>
      <c r="I293" s="233"/>
      <c r="J293" s="234">
        <f>ROUND(I293*H293,2)</f>
        <v>0</v>
      </c>
      <c r="K293" s="230" t="s">
        <v>1425</v>
      </c>
      <c r="L293" s="45"/>
      <c r="M293" s="235" t="s">
        <v>1</v>
      </c>
      <c r="N293" s="236" t="s">
        <v>42</v>
      </c>
      <c r="O293" s="92"/>
      <c r="P293" s="237">
        <f>O293*H293</f>
        <v>0</v>
      </c>
      <c r="Q293" s="237">
        <v>0.00022000000000000001</v>
      </c>
      <c r="R293" s="237">
        <f>Q293*H293</f>
        <v>0.00132</v>
      </c>
      <c r="S293" s="237">
        <v>0</v>
      </c>
      <c r="T293" s="238">
        <f>S293*H293</f>
        <v>0</v>
      </c>
      <c r="U293" s="39"/>
      <c r="V293" s="39"/>
      <c r="W293" s="39"/>
      <c r="X293" s="39"/>
      <c r="Y293" s="39"/>
      <c r="Z293" s="39"/>
      <c r="AA293" s="39"/>
      <c r="AB293" s="39"/>
      <c r="AC293" s="39"/>
      <c r="AD293" s="39"/>
      <c r="AE293" s="39"/>
      <c r="AR293" s="239" t="s">
        <v>351</v>
      </c>
      <c r="AT293" s="239" t="s">
        <v>266</v>
      </c>
      <c r="AU293" s="239" t="s">
        <v>85</v>
      </c>
      <c r="AY293" s="18" t="s">
        <v>264</v>
      </c>
      <c r="BE293" s="240">
        <f>IF(N293="základní",J293,0)</f>
        <v>0</v>
      </c>
      <c r="BF293" s="240">
        <f>IF(N293="snížená",J293,0)</f>
        <v>0</v>
      </c>
      <c r="BG293" s="240">
        <f>IF(N293="zákl. přenesená",J293,0)</f>
        <v>0</v>
      </c>
      <c r="BH293" s="240">
        <f>IF(N293="sníž. přenesená",J293,0)</f>
        <v>0</v>
      </c>
      <c r="BI293" s="240">
        <f>IF(N293="nulová",J293,0)</f>
        <v>0</v>
      </c>
      <c r="BJ293" s="18" t="s">
        <v>85</v>
      </c>
      <c r="BK293" s="240">
        <f>ROUND(I293*H293,2)</f>
        <v>0</v>
      </c>
      <c r="BL293" s="18" t="s">
        <v>351</v>
      </c>
      <c r="BM293" s="239" t="s">
        <v>1628</v>
      </c>
    </row>
    <row r="294" s="13" customFormat="1">
      <c r="A294" s="13"/>
      <c r="B294" s="241"/>
      <c r="C294" s="242"/>
      <c r="D294" s="243" t="s">
        <v>273</v>
      </c>
      <c r="E294" s="244" t="s">
        <v>1</v>
      </c>
      <c r="F294" s="245" t="s">
        <v>295</v>
      </c>
      <c r="G294" s="242"/>
      <c r="H294" s="246">
        <v>6</v>
      </c>
      <c r="I294" s="247"/>
      <c r="J294" s="242"/>
      <c r="K294" s="242"/>
      <c r="L294" s="248"/>
      <c r="M294" s="249"/>
      <c r="N294" s="250"/>
      <c r="O294" s="250"/>
      <c r="P294" s="250"/>
      <c r="Q294" s="250"/>
      <c r="R294" s="250"/>
      <c r="S294" s="250"/>
      <c r="T294" s="251"/>
      <c r="U294" s="13"/>
      <c r="V294" s="13"/>
      <c r="W294" s="13"/>
      <c r="X294" s="13"/>
      <c r="Y294" s="13"/>
      <c r="Z294" s="13"/>
      <c r="AA294" s="13"/>
      <c r="AB294" s="13"/>
      <c r="AC294" s="13"/>
      <c r="AD294" s="13"/>
      <c r="AE294" s="13"/>
      <c r="AT294" s="252" t="s">
        <v>273</v>
      </c>
      <c r="AU294" s="252" t="s">
        <v>85</v>
      </c>
      <c r="AV294" s="13" t="s">
        <v>85</v>
      </c>
      <c r="AW294" s="13" t="s">
        <v>32</v>
      </c>
      <c r="AX294" s="13" t="s">
        <v>83</v>
      </c>
      <c r="AY294" s="252" t="s">
        <v>264</v>
      </c>
    </row>
    <row r="295" s="2" customFormat="1" ht="16.5" customHeight="1">
      <c r="A295" s="39"/>
      <c r="B295" s="40"/>
      <c r="C295" s="228" t="s">
        <v>515</v>
      </c>
      <c r="D295" s="228" t="s">
        <v>266</v>
      </c>
      <c r="E295" s="229" t="s">
        <v>1629</v>
      </c>
      <c r="F295" s="230" t="s">
        <v>1630</v>
      </c>
      <c r="G295" s="231" t="s">
        <v>420</v>
      </c>
      <c r="H295" s="232">
        <v>1</v>
      </c>
      <c r="I295" s="233"/>
      <c r="J295" s="234">
        <f>ROUND(I295*H295,2)</f>
        <v>0</v>
      </c>
      <c r="K295" s="230" t="s">
        <v>1425</v>
      </c>
      <c r="L295" s="45"/>
      <c r="M295" s="235" t="s">
        <v>1</v>
      </c>
      <c r="N295" s="236" t="s">
        <v>42</v>
      </c>
      <c r="O295" s="92"/>
      <c r="P295" s="237">
        <f>O295*H295</f>
        <v>0</v>
      </c>
      <c r="Q295" s="237">
        <v>0.00012</v>
      </c>
      <c r="R295" s="237">
        <f>Q295*H295</f>
        <v>0.00012</v>
      </c>
      <c r="S295" s="237">
        <v>0</v>
      </c>
      <c r="T295" s="238">
        <f>S295*H295</f>
        <v>0</v>
      </c>
      <c r="U295" s="39"/>
      <c r="V295" s="39"/>
      <c r="W295" s="39"/>
      <c r="X295" s="39"/>
      <c r="Y295" s="39"/>
      <c r="Z295" s="39"/>
      <c r="AA295" s="39"/>
      <c r="AB295" s="39"/>
      <c r="AC295" s="39"/>
      <c r="AD295" s="39"/>
      <c r="AE295" s="39"/>
      <c r="AR295" s="239" t="s">
        <v>351</v>
      </c>
      <c r="AT295" s="239" t="s">
        <v>266</v>
      </c>
      <c r="AU295" s="239" t="s">
        <v>85</v>
      </c>
      <c r="AY295" s="18" t="s">
        <v>264</v>
      </c>
      <c r="BE295" s="240">
        <f>IF(N295="základní",J295,0)</f>
        <v>0</v>
      </c>
      <c r="BF295" s="240">
        <f>IF(N295="snížená",J295,0)</f>
        <v>0</v>
      </c>
      <c r="BG295" s="240">
        <f>IF(N295="zákl. přenesená",J295,0)</f>
        <v>0</v>
      </c>
      <c r="BH295" s="240">
        <f>IF(N295="sníž. přenesená",J295,0)</f>
        <v>0</v>
      </c>
      <c r="BI295" s="240">
        <f>IF(N295="nulová",J295,0)</f>
        <v>0</v>
      </c>
      <c r="BJ295" s="18" t="s">
        <v>85</v>
      </c>
      <c r="BK295" s="240">
        <f>ROUND(I295*H295,2)</f>
        <v>0</v>
      </c>
      <c r="BL295" s="18" t="s">
        <v>351</v>
      </c>
      <c r="BM295" s="239" t="s">
        <v>1631</v>
      </c>
    </row>
    <row r="296" s="2" customFormat="1">
      <c r="A296" s="39"/>
      <c r="B296" s="40"/>
      <c r="C296" s="41"/>
      <c r="D296" s="243" t="s">
        <v>339</v>
      </c>
      <c r="E296" s="41"/>
      <c r="F296" s="295" t="s">
        <v>1632</v>
      </c>
      <c r="G296" s="41"/>
      <c r="H296" s="41"/>
      <c r="I296" s="296"/>
      <c r="J296" s="41"/>
      <c r="K296" s="41"/>
      <c r="L296" s="45"/>
      <c r="M296" s="297"/>
      <c r="N296" s="298"/>
      <c r="O296" s="92"/>
      <c r="P296" s="92"/>
      <c r="Q296" s="92"/>
      <c r="R296" s="92"/>
      <c r="S296" s="92"/>
      <c r="T296" s="93"/>
      <c r="U296" s="39"/>
      <c r="V296" s="39"/>
      <c r="W296" s="39"/>
      <c r="X296" s="39"/>
      <c r="Y296" s="39"/>
      <c r="Z296" s="39"/>
      <c r="AA296" s="39"/>
      <c r="AB296" s="39"/>
      <c r="AC296" s="39"/>
      <c r="AD296" s="39"/>
      <c r="AE296" s="39"/>
      <c r="AT296" s="18" t="s">
        <v>339</v>
      </c>
      <c r="AU296" s="18" t="s">
        <v>85</v>
      </c>
    </row>
    <row r="297" s="13" customFormat="1">
      <c r="A297" s="13"/>
      <c r="B297" s="241"/>
      <c r="C297" s="242"/>
      <c r="D297" s="243" t="s">
        <v>273</v>
      </c>
      <c r="E297" s="244" t="s">
        <v>1</v>
      </c>
      <c r="F297" s="245" t="s">
        <v>83</v>
      </c>
      <c r="G297" s="242"/>
      <c r="H297" s="246">
        <v>1</v>
      </c>
      <c r="I297" s="247"/>
      <c r="J297" s="242"/>
      <c r="K297" s="242"/>
      <c r="L297" s="248"/>
      <c r="M297" s="249"/>
      <c r="N297" s="250"/>
      <c r="O297" s="250"/>
      <c r="P297" s="250"/>
      <c r="Q297" s="250"/>
      <c r="R297" s="250"/>
      <c r="S297" s="250"/>
      <c r="T297" s="251"/>
      <c r="U297" s="13"/>
      <c r="V297" s="13"/>
      <c r="W297" s="13"/>
      <c r="X297" s="13"/>
      <c r="Y297" s="13"/>
      <c r="Z297" s="13"/>
      <c r="AA297" s="13"/>
      <c r="AB297" s="13"/>
      <c r="AC297" s="13"/>
      <c r="AD297" s="13"/>
      <c r="AE297" s="13"/>
      <c r="AT297" s="252" t="s">
        <v>273</v>
      </c>
      <c r="AU297" s="252" t="s">
        <v>85</v>
      </c>
      <c r="AV297" s="13" t="s">
        <v>85</v>
      </c>
      <c r="AW297" s="13" t="s">
        <v>32</v>
      </c>
      <c r="AX297" s="13" t="s">
        <v>83</v>
      </c>
      <c r="AY297" s="252" t="s">
        <v>264</v>
      </c>
    </row>
    <row r="298" s="2" customFormat="1" ht="16.5" customHeight="1">
      <c r="A298" s="39"/>
      <c r="B298" s="40"/>
      <c r="C298" s="228" t="s">
        <v>519</v>
      </c>
      <c r="D298" s="228" t="s">
        <v>266</v>
      </c>
      <c r="E298" s="229" t="s">
        <v>1633</v>
      </c>
      <c r="F298" s="230" t="s">
        <v>1634</v>
      </c>
      <c r="G298" s="231" t="s">
        <v>420</v>
      </c>
      <c r="H298" s="232">
        <v>1</v>
      </c>
      <c r="I298" s="233"/>
      <c r="J298" s="234">
        <f>ROUND(I298*H298,2)</f>
        <v>0</v>
      </c>
      <c r="K298" s="230" t="s">
        <v>1425</v>
      </c>
      <c r="L298" s="45"/>
      <c r="M298" s="235" t="s">
        <v>1</v>
      </c>
      <c r="N298" s="236" t="s">
        <v>42</v>
      </c>
      <c r="O298" s="92"/>
      <c r="P298" s="237">
        <f>O298*H298</f>
        <v>0</v>
      </c>
      <c r="Q298" s="237">
        <v>0.00051999999999999995</v>
      </c>
      <c r="R298" s="237">
        <f>Q298*H298</f>
        <v>0.00051999999999999995</v>
      </c>
      <c r="S298" s="237">
        <v>0</v>
      </c>
      <c r="T298" s="238">
        <f>S298*H298</f>
        <v>0</v>
      </c>
      <c r="U298" s="39"/>
      <c r="V298" s="39"/>
      <c r="W298" s="39"/>
      <c r="X298" s="39"/>
      <c r="Y298" s="39"/>
      <c r="Z298" s="39"/>
      <c r="AA298" s="39"/>
      <c r="AB298" s="39"/>
      <c r="AC298" s="39"/>
      <c r="AD298" s="39"/>
      <c r="AE298" s="39"/>
      <c r="AR298" s="239" t="s">
        <v>351</v>
      </c>
      <c r="AT298" s="239" t="s">
        <v>266</v>
      </c>
      <c r="AU298" s="239" t="s">
        <v>85</v>
      </c>
      <c r="AY298" s="18" t="s">
        <v>264</v>
      </c>
      <c r="BE298" s="240">
        <f>IF(N298="základní",J298,0)</f>
        <v>0</v>
      </c>
      <c r="BF298" s="240">
        <f>IF(N298="snížená",J298,0)</f>
        <v>0</v>
      </c>
      <c r="BG298" s="240">
        <f>IF(N298="zákl. přenesená",J298,0)</f>
        <v>0</v>
      </c>
      <c r="BH298" s="240">
        <f>IF(N298="sníž. přenesená",J298,0)</f>
        <v>0</v>
      </c>
      <c r="BI298" s="240">
        <f>IF(N298="nulová",J298,0)</f>
        <v>0</v>
      </c>
      <c r="BJ298" s="18" t="s">
        <v>85</v>
      </c>
      <c r="BK298" s="240">
        <f>ROUND(I298*H298,2)</f>
        <v>0</v>
      </c>
      <c r="BL298" s="18" t="s">
        <v>351</v>
      </c>
      <c r="BM298" s="239" t="s">
        <v>1635</v>
      </c>
    </row>
    <row r="299" s="13" customFormat="1">
      <c r="A299" s="13"/>
      <c r="B299" s="241"/>
      <c r="C299" s="242"/>
      <c r="D299" s="243" t="s">
        <v>273</v>
      </c>
      <c r="E299" s="244" t="s">
        <v>1</v>
      </c>
      <c r="F299" s="245" t="s">
        <v>83</v>
      </c>
      <c r="G299" s="242"/>
      <c r="H299" s="246">
        <v>1</v>
      </c>
      <c r="I299" s="247"/>
      <c r="J299" s="242"/>
      <c r="K299" s="242"/>
      <c r="L299" s="248"/>
      <c r="M299" s="249"/>
      <c r="N299" s="250"/>
      <c r="O299" s="250"/>
      <c r="P299" s="250"/>
      <c r="Q299" s="250"/>
      <c r="R299" s="250"/>
      <c r="S299" s="250"/>
      <c r="T299" s="251"/>
      <c r="U299" s="13"/>
      <c r="V299" s="13"/>
      <c r="W299" s="13"/>
      <c r="X299" s="13"/>
      <c r="Y299" s="13"/>
      <c r="Z299" s="13"/>
      <c r="AA299" s="13"/>
      <c r="AB299" s="13"/>
      <c r="AC299" s="13"/>
      <c r="AD299" s="13"/>
      <c r="AE299" s="13"/>
      <c r="AT299" s="252" t="s">
        <v>273</v>
      </c>
      <c r="AU299" s="252" t="s">
        <v>85</v>
      </c>
      <c r="AV299" s="13" t="s">
        <v>85</v>
      </c>
      <c r="AW299" s="13" t="s">
        <v>32</v>
      </c>
      <c r="AX299" s="13" t="s">
        <v>83</v>
      </c>
      <c r="AY299" s="252" t="s">
        <v>264</v>
      </c>
    </row>
    <row r="300" s="2" customFormat="1" ht="16.5" customHeight="1">
      <c r="A300" s="39"/>
      <c r="B300" s="40"/>
      <c r="C300" s="228" t="s">
        <v>523</v>
      </c>
      <c r="D300" s="228" t="s">
        <v>266</v>
      </c>
      <c r="E300" s="229" t="s">
        <v>1636</v>
      </c>
      <c r="F300" s="230" t="s">
        <v>1637</v>
      </c>
      <c r="G300" s="231" t="s">
        <v>420</v>
      </c>
      <c r="H300" s="232">
        <v>1</v>
      </c>
      <c r="I300" s="233"/>
      <c r="J300" s="234">
        <f>ROUND(I300*H300,2)</f>
        <v>0</v>
      </c>
      <c r="K300" s="230" t="s">
        <v>1425</v>
      </c>
      <c r="L300" s="45"/>
      <c r="M300" s="235" t="s">
        <v>1</v>
      </c>
      <c r="N300" s="236" t="s">
        <v>42</v>
      </c>
      <c r="O300" s="92"/>
      <c r="P300" s="237">
        <f>O300*H300</f>
        <v>0</v>
      </c>
      <c r="Q300" s="237">
        <v>0.00076999999999999996</v>
      </c>
      <c r="R300" s="237">
        <f>Q300*H300</f>
        <v>0.00076999999999999996</v>
      </c>
      <c r="S300" s="237">
        <v>0</v>
      </c>
      <c r="T300" s="238">
        <f>S300*H300</f>
        <v>0</v>
      </c>
      <c r="U300" s="39"/>
      <c r="V300" s="39"/>
      <c r="W300" s="39"/>
      <c r="X300" s="39"/>
      <c r="Y300" s="39"/>
      <c r="Z300" s="39"/>
      <c r="AA300" s="39"/>
      <c r="AB300" s="39"/>
      <c r="AC300" s="39"/>
      <c r="AD300" s="39"/>
      <c r="AE300" s="39"/>
      <c r="AR300" s="239" t="s">
        <v>351</v>
      </c>
      <c r="AT300" s="239" t="s">
        <v>266</v>
      </c>
      <c r="AU300" s="239" t="s">
        <v>85</v>
      </c>
      <c r="AY300" s="18" t="s">
        <v>264</v>
      </c>
      <c r="BE300" s="240">
        <f>IF(N300="základní",J300,0)</f>
        <v>0</v>
      </c>
      <c r="BF300" s="240">
        <f>IF(N300="snížená",J300,0)</f>
        <v>0</v>
      </c>
      <c r="BG300" s="240">
        <f>IF(N300="zákl. přenesená",J300,0)</f>
        <v>0</v>
      </c>
      <c r="BH300" s="240">
        <f>IF(N300="sníž. přenesená",J300,0)</f>
        <v>0</v>
      </c>
      <c r="BI300" s="240">
        <f>IF(N300="nulová",J300,0)</f>
        <v>0</v>
      </c>
      <c r="BJ300" s="18" t="s">
        <v>85</v>
      </c>
      <c r="BK300" s="240">
        <f>ROUND(I300*H300,2)</f>
        <v>0</v>
      </c>
      <c r="BL300" s="18" t="s">
        <v>351</v>
      </c>
      <c r="BM300" s="239" t="s">
        <v>1638</v>
      </c>
    </row>
    <row r="301" s="13" customFormat="1">
      <c r="A301" s="13"/>
      <c r="B301" s="241"/>
      <c r="C301" s="242"/>
      <c r="D301" s="243" t="s">
        <v>273</v>
      </c>
      <c r="E301" s="244" t="s">
        <v>1</v>
      </c>
      <c r="F301" s="245" t="s">
        <v>83</v>
      </c>
      <c r="G301" s="242"/>
      <c r="H301" s="246">
        <v>1</v>
      </c>
      <c r="I301" s="247"/>
      <c r="J301" s="242"/>
      <c r="K301" s="242"/>
      <c r="L301" s="248"/>
      <c r="M301" s="249"/>
      <c r="N301" s="250"/>
      <c r="O301" s="250"/>
      <c r="P301" s="250"/>
      <c r="Q301" s="250"/>
      <c r="R301" s="250"/>
      <c r="S301" s="250"/>
      <c r="T301" s="251"/>
      <c r="U301" s="13"/>
      <c r="V301" s="13"/>
      <c r="W301" s="13"/>
      <c r="X301" s="13"/>
      <c r="Y301" s="13"/>
      <c r="Z301" s="13"/>
      <c r="AA301" s="13"/>
      <c r="AB301" s="13"/>
      <c r="AC301" s="13"/>
      <c r="AD301" s="13"/>
      <c r="AE301" s="13"/>
      <c r="AT301" s="252" t="s">
        <v>273</v>
      </c>
      <c r="AU301" s="252" t="s">
        <v>85</v>
      </c>
      <c r="AV301" s="13" t="s">
        <v>85</v>
      </c>
      <c r="AW301" s="13" t="s">
        <v>32</v>
      </c>
      <c r="AX301" s="13" t="s">
        <v>83</v>
      </c>
      <c r="AY301" s="252" t="s">
        <v>264</v>
      </c>
    </row>
    <row r="302" s="2" customFormat="1" ht="16.5" customHeight="1">
      <c r="A302" s="39"/>
      <c r="B302" s="40"/>
      <c r="C302" s="228" t="s">
        <v>527</v>
      </c>
      <c r="D302" s="228" t="s">
        <v>266</v>
      </c>
      <c r="E302" s="229" t="s">
        <v>1639</v>
      </c>
      <c r="F302" s="230" t="s">
        <v>1640</v>
      </c>
      <c r="G302" s="231" t="s">
        <v>420</v>
      </c>
      <c r="H302" s="232">
        <v>14</v>
      </c>
      <c r="I302" s="233"/>
      <c r="J302" s="234">
        <f>ROUND(I302*H302,2)</f>
        <v>0</v>
      </c>
      <c r="K302" s="230" t="s">
        <v>1425</v>
      </c>
      <c r="L302" s="45"/>
      <c r="M302" s="235" t="s">
        <v>1</v>
      </c>
      <c r="N302" s="236" t="s">
        <v>42</v>
      </c>
      <c r="O302" s="92"/>
      <c r="P302" s="237">
        <f>O302*H302</f>
        <v>0</v>
      </c>
      <c r="Q302" s="237">
        <v>0.00021000000000000001</v>
      </c>
      <c r="R302" s="237">
        <f>Q302*H302</f>
        <v>0.0029399999999999999</v>
      </c>
      <c r="S302" s="237">
        <v>0</v>
      </c>
      <c r="T302" s="238">
        <f>S302*H302</f>
        <v>0</v>
      </c>
      <c r="U302" s="39"/>
      <c r="V302" s="39"/>
      <c r="W302" s="39"/>
      <c r="X302" s="39"/>
      <c r="Y302" s="39"/>
      <c r="Z302" s="39"/>
      <c r="AA302" s="39"/>
      <c r="AB302" s="39"/>
      <c r="AC302" s="39"/>
      <c r="AD302" s="39"/>
      <c r="AE302" s="39"/>
      <c r="AR302" s="239" t="s">
        <v>351</v>
      </c>
      <c r="AT302" s="239" t="s">
        <v>266</v>
      </c>
      <c r="AU302" s="239" t="s">
        <v>85</v>
      </c>
      <c r="AY302" s="18" t="s">
        <v>264</v>
      </c>
      <c r="BE302" s="240">
        <f>IF(N302="základní",J302,0)</f>
        <v>0</v>
      </c>
      <c r="BF302" s="240">
        <f>IF(N302="snížená",J302,0)</f>
        <v>0</v>
      </c>
      <c r="BG302" s="240">
        <f>IF(N302="zákl. přenesená",J302,0)</f>
        <v>0</v>
      </c>
      <c r="BH302" s="240">
        <f>IF(N302="sníž. přenesená",J302,0)</f>
        <v>0</v>
      </c>
      <c r="BI302" s="240">
        <f>IF(N302="nulová",J302,0)</f>
        <v>0</v>
      </c>
      <c r="BJ302" s="18" t="s">
        <v>85</v>
      </c>
      <c r="BK302" s="240">
        <f>ROUND(I302*H302,2)</f>
        <v>0</v>
      </c>
      <c r="BL302" s="18" t="s">
        <v>351</v>
      </c>
      <c r="BM302" s="239" t="s">
        <v>1641</v>
      </c>
    </row>
    <row r="303" s="2" customFormat="1">
      <c r="A303" s="39"/>
      <c r="B303" s="40"/>
      <c r="C303" s="41"/>
      <c r="D303" s="243" t="s">
        <v>339</v>
      </c>
      <c r="E303" s="41"/>
      <c r="F303" s="295" t="s">
        <v>1632</v>
      </c>
      <c r="G303" s="41"/>
      <c r="H303" s="41"/>
      <c r="I303" s="296"/>
      <c r="J303" s="41"/>
      <c r="K303" s="41"/>
      <c r="L303" s="45"/>
      <c r="M303" s="297"/>
      <c r="N303" s="298"/>
      <c r="O303" s="92"/>
      <c r="P303" s="92"/>
      <c r="Q303" s="92"/>
      <c r="R303" s="92"/>
      <c r="S303" s="92"/>
      <c r="T303" s="93"/>
      <c r="U303" s="39"/>
      <c r="V303" s="39"/>
      <c r="W303" s="39"/>
      <c r="X303" s="39"/>
      <c r="Y303" s="39"/>
      <c r="Z303" s="39"/>
      <c r="AA303" s="39"/>
      <c r="AB303" s="39"/>
      <c r="AC303" s="39"/>
      <c r="AD303" s="39"/>
      <c r="AE303" s="39"/>
      <c r="AT303" s="18" t="s">
        <v>339</v>
      </c>
      <c r="AU303" s="18" t="s">
        <v>85</v>
      </c>
    </row>
    <row r="304" s="13" customFormat="1">
      <c r="A304" s="13"/>
      <c r="B304" s="241"/>
      <c r="C304" s="242"/>
      <c r="D304" s="243" t="s">
        <v>273</v>
      </c>
      <c r="E304" s="244" t="s">
        <v>1</v>
      </c>
      <c r="F304" s="245" t="s">
        <v>342</v>
      </c>
      <c r="G304" s="242"/>
      <c r="H304" s="246">
        <v>14</v>
      </c>
      <c r="I304" s="247"/>
      <c r="J304" s="242"/>
      <c r="K304" s="242"/>
      <c r="L304" s="248"/>
      <c r="M304" s="249"/>
      <c r="N304" s="250"/>
      <c r="O304" s="250"/>
      <c r="P304" s="250"/>
      <c r="Q304" s="250"/>
      <c r="R304" s="250"/>
      <c r="S304" s="250"/>
      <c r="T304" s="251"/>
      <c r="U304" s="13"/>
      <c r="V304" s="13"/>
      <c r="W304" s="13"/>
      <c r="X304" s="13"/>
      <c r="Y304" s="13"/>
      <c r="Z304" s="13"/>
      <c r="AA304" s="13"/>
      <c r="AB304" s="13"/>
      <c r="AC304" s="13"/>
      <c r="AD304" s="13"/>
      <c r="AE304" s="13"/>
      <c r="AT304" s="252" t="s">
        <v>273</v>
      </c>
      <c r="AU304" s="252" t="s">
        <v>85</v>
      </c>
      <c r="AV304" s="13" t="s">
        <v>85</v>
      </c>
      <c r="AW304" s="13" t="s">
        <v>32</v>
      </c>
      <c r="AX304" s="13" t="s">
        <v>83</v>
      </c>
      <c r="AY304" s="252" t="s">
        <v>264</v>
      </c>
    </row>
    <row r="305" s="2" customFormat="1" ht="16.5" customHeight="1">
      <c r="A305" s="39"/>
      <c r="B305" s="40"/>
      <c r="C305" s="228" t="s">
        <v>532</v>
      </c>
      <c r="D305" s="228" t="s">
        <v>266</v>
      </c>
      <c r="E305" s="229" t="s">
        <v>1642</v>
      </c>
      <c r="F305" s="230" t="s">
        <v>1643</v>
      </c>
      <c r="G305" s="231" t="s">
        <v>420</v>
      </c>
      <c r="H305" s="232">
        <v>2</v>
      </c>
      <c r="I305" s="233"/>
      <c r="J305" s="234">
        <f>ROUND(I305*H305,2)</f>
        <v>0</v>
      </c>
      <c r="K305" s="230" t="s">
        <v>1425</v>
      </c>
      <c r="L305" s="45"/>
      <c r="M305" s="235" t="s">
        <v>1</v>
      </c>
      <c r="N305" s="236" t="s">
        <v>42</v>
      </c>
      <c r="O305" s="92"/>
      <c r="P305" s="237">
        <f>O305*H305</f>
        <v>0</v>
      </c>
      <c r="Q305" s="237">
        <v>0.00050000000000000001</v>
      </c>
      <c r="R305" s="237">
        <f>Q305*H305</f>
        <v>0.001</v>
      </c>
      <c r="S305" s="237">
        <v>0</v>
      </c>
      <c r="T305" s="238">
        <f>S305*H305</f>
        <v>0</v>
      </c>
      <c r="U305" s="39"/>
      <c r="V305" s="39"/>
      <c r="W305" s="39"/>
      <c r="X305" s="39"/>
      <c r="Y305" s="39"/>
      <c r="Z305" s="39"/>
      <c r="AA305" s="39"/>
      <c r="AB305" s="39"/>
      <c r="AC305" s="39"/>
      <c r="AD305" s="39"/>
      <c r="AE305" s="39"/>
      <c r="AR305" s="239" t="s">
        <v>351</v>
      </c>
      <c r="AT305" s="239" t="s">
        <v>266</v>
      </c>
      <c r="AU305" s="239" t="s">
        <v>85</v>
      </c>
      <c r="AY305" s="18" t="s">
        <v>264</v>
      </c>
      <c r="BE305" s="240">
        <f>IF(N305="základní",J305,0)</f>
        <v>0</v>
      </c>
      <c r="BF305" s="240">
        <f>IF(N305="snížená",J305,0)</f>
        <v>0</v>
      </c>
      <c r="BG305" s="240">
        <f>IF(N305="zákl. přenesená",J305,0)</f>
        <v>0</v>
      </c>
      <c r="BH305" s="240">
        <f>IF(N305="sníž. přenesená",J305,0)</f>
        <v>0</v>
      </c>
      <c r="BI305" s="240">
        <f>IF(N305="nulová",J305,0)</f>
        <v>0</v>
      </c>
      <c r="BJ305" s="18" t="s">
        <v>85</v>
      </c>
      <c r="BK305" s="240">
        <f>ROUND(I305*H305,2)</f>
        <v>0</v>
      </c>
      <c r="BL305" s="18" t="s">
        <v>351</v>
      </c>
      <c r="BM305" s="239" t="s">
        <v>1644</v>
      </c>
    </row>
    <row r="306" s="2" customFormat="1">
      <c r="A306" s="39"/>
      <c r="B306" s="40"/>
      <c r="C306" s="41"/>
      <c r="D306" s="243" t="s">
        <v>339</v>
      </c>
      <c r="E306" s="41"/>
      <c r="F306" s="295" t="s">
        <v>1632</v>
      </c>
      <c r="G306" s="41"/>
      <c r="H306" s="41"/>
      <c r="I306" s="296"/>
      <c r="J306" s="41"/>
      <c r="K306" s="41"/>
      <c r="L306" s="45"/>
      <c r="M306" s="297"/>
      <c r="N306" s="298"/>
      <c r="O306" s="92"/>
      <c r="P306" s="92"/>
      <c r="Q306" s="92"/>
      <c r="R306" s="92"/>
      <c r="S306" s="92"/>
      <c r="T306" s="93"/>
      <c r="U306" s="39"/>
      <c r="V306" s="39"/>
      <c r="W306" s="39"/>
      <c r="X306" s="39"/>
      <c r="Y306" s="39"/>
      <c r="Z306" s="39"/>
      <c r="AA306" s="39"/>
      <c r="AB306" s="39"/>
      <c r="AC306" s="39"/>
      <c r="AD306" s="39"/>
      <c r="AE306" s="39"/>
      <c r="AT306" s="18" t="s">
        <v>339</v>
      </c>
      <c r="AU306" s="18" t="s">
        <v>85</v>
      </c>
    </row>
    <row r="307" s="13" customFormat="1">
      <c r="A307" s="13"/>
      <c r="B307" s="241"/>
      <c r="C307" s="242"/>
      <c r="D307" s="243" t="s">
        <v>273</v>
      </c>
      <c r="E307" s="244" t="s">
        <v>1</v>
      </c>
      <c r="F307" s="245" t="s">
        <v>85</v>
      </c>
      <c r="G307" s="242"/>
      <c r="H307" s="246">
        <v>2</v>
      </c>
      <c r="I307" s="247"/>
      <c r="J307" s="242"/>
      <c r="K307" s="242"/>
      <c r="L307" s="248"/>
      <c r="M307" s="249"/>
      <c r="N307" s="250"/>
      <c r="O307" s="250"/>
      <c r="P307" s="250"/>
      <c r="Q307" s="250"/>
      <c r="R307" s="250"/>
      <c r="S307" s="250"/>
      <c r="T307" s="251"/>
      <c r="U307" s="13"/>
      <c r="V307" s="13"/>
      <c r="W307" s="13"/>
      <c r="X307" s="13"/>
      <c r="Y307" s="13"/>
      <c r="Z307" s="13"/>
      <c r="AA307" s="13"/>
      <c r="AB307" s="13"/>
      <c r="AC307" s="13"/>
      <c r="AD307" s="13"/>
      <c r="AE307" s="13"/>
      <c r="AT307" s="252" t="s">
        <v>273</v>
      </c>
      <c r="AU307" s="252" t="s">
        <v>85</v>
      </c>
      <c r="AV307" s="13" t="s">
        <v>85</v>
      </c>
      <c r="AW307" s="13" t="s">
        <v>32</v>
      </c>
      <c r="AX307" s="13" t="s">
        <v>83</v>
      </c>
      <c r="AY307" s="252" t="s">
        <v>264</v>
      </c>
    </row>
    <row r="308" s="2" customFormat="1" ht="16.5" customHeight="1">
      <c r="A308" s="39"/>
      <c r="B308" s="40"/>
      <c r="C308" s="228" t="s">
        <v>538</v>
      </c>
      <c r="D308" s="228" t="s">
        <v>266</v>
      </c>
      <c r="E308" s="229" t="s">
        <v>1645</v>
      </c>
      <c r="F308" s="230" t="s">
        <v>1646</v>
      </c>
      <c r="G308" s="231" t="s">
        <v>420</v>
      </c>
      <c r="H308" s="232">
        <v>20</v>
      </c>
      <c r="I308" s="233"/>
      <c r="J308" s="234">
        <f>ROUND(I308*H308,2)</f>
        <v>0</v>
      </c>
      <c r="K308" s="230" t="s">
        <v>1425</v>
      </c>
      <c r="L308" s="45"/>
      <c r="M308" s="235" t="s">
        <v>1</v>
      </c>
      <c r="N308" s="236" t="s">
        <v>42</v>
      </c>
      <c r="O308" s="92"/>
      <c r="P308" s="237">
        <f>O308*H308</f>
        <v>0</v>
      </c>
      <c r="Q308" s="237">
        <v>0.00027999999999999998</v>
      </c>
      <c r="R308" s="237">
        <f>Q308*H308</f>
        <v>0.0055999999999999991</v>
      </c>
      <c r="S308" s="237">
        <v>0</v>
      </c>
      <c r="T308" s="238">
        <f>S308*H308</f>
        <v>0</v>
      </c>
      <c r="U308" s="39"/>
      <c r="V308" s="39"/>
      <c r="W308" s="39"/>
      <c r="X308" s="39"/>
      <c r="Y308" s="39"/>
      <c r="Z308" s="39"/>
      <c r="AA308" s="39"/>
      <c r="AB308" s="39"/>
      <c r="AC308" s="39"/>
      <c r="AD308" s="39"/>
      <c r="AE308" s="39"/>
      <c r="AR308" s="239" t="s">
        <v>351</v>
      </c>
      <c r="AT308" s="239" t="s">
        <v>266</v>
      </c>
      <c r="AU308" s="239" t="s">
        <v>85</v>
      </c>
      <c r="AY308" s="18" t="s">
        <v>264</v>
      </c>
      <c r="BE308" s="240">
        <f>IF(N308="základní",J308,0)</f>
        <v>0</v>
      </c>
      <c r="BF308" s="240">
        <f>IF(N308="snížená",J308,0)</f>
        <v>0</v>
      </c>
      <c r="BG308" s="240">
        <f>IF(N308="zákl. přenesená",J308,0)</f>
        <v>0</v>
      </c>
      <c r="BH308" s="240">
        <f>IF(N308="sníž. přenesená",J308,0)</f>
        <v>0</v>
      </c>
      <c r="BI308" s="240">
        <f>IF(N308="nulová",J308,0)</f>
        <v>0</v>
      </c>
      <c r="BJ308" s="18" t="s">
        <v>85</v>
      </c>
      <c r="BK308" s="240">
        <f>ROUND(I308*H308,2)</f>
        <v>0</v>
      </c>
      <c r="BL308" s="18" t="s">
        <v>351</v>
      </c>
      <c r="BM308" s="239" t="s">
        <v>1647</v>
      </c>
    </row>
    <row r="309" s="2" customFormat="1">
      <c r="A309" s="39"/>
      <c r="B309" s="40"/>
      <c r="C309" s="41"/>
      <c r="D309" s="243" t="s">
        <v>339</v>
      </c>
      <c r="E309" s="41"/>
      <c r="F309" s="295" t="s">
        <v>1648</v>
      </c>
      <c r="G309" s="41"/>
      <c r="H309" s="41"/>
      <c r="I309" s="296"/>
      <c r="J309" s="41"/>
      <c r="K309" s="41"/>
      <c r="L309" s="45"/>
      <c r="M309" s="297"/>
      <c r="N309" s="298"/>
      <c r="O309" s="92"/>
      <c r="P309" s="92"/>
      <c r="Q309" s="92"/>
      <c r="R309" s="92"/>
      <c r="S309" s="92"/>
      <c r="T309" s="93"/>
      <c r="U309" s="39"/>
      <c r="V309" s="39"/>
      <c r="W309" s="39"/>
      <c r="X309" s="39"/>
      <c r="Y309" s="39"/>
      <c r="Z309" s="39"/>
      <c r="AA309" s="39"/>
      <c r="AB309" s="39"/>
      <c r="AC309" s="39"/>
      <c r="AD309" s="39"/>
      <c r="AE309" s="39"/>
      <c r="AT309" s="18" t="s">
        <v>339</v>
      </c>
      <c r="AU309" s="18" t="s">
        <v>85</v>
      </c>
    </row>
    <row r="310" s="13" customFormat="1">
      <c r="A310" s="13"/>
      <c r="B310" s="241"/>
      <c r="C310" s="242"/>
      <c r="D310" s="243" t="s">
        <v>273</v>
      </c>
      <c r="E310" s="244" t="s">
        <v>1</v>
      </c>
      <c r="F310" s="245" t="s">
        <v>377</v>
      </c>
      <c r="G310" s="242"/>
      <c r="H310" s="246">
        <v>20</v>
      </c>
      <c r="I310" s="247"/>
      <c r="J310" s="242"/>
      <c r="K310" s="242"/>
      <c r="L310" s="248"/>
      <c r="M310" s="249"/>
      <c r="N310" s="250"/>
      <c r="O310" s="250"/>
      <c r="P310" s="250"/>
      <c r="Q310" s="250"/>
      <c r="R310" s="250"/>
      <c r="S310" s="250"/>
      <c r="T310" s="251"/>
      <c r="U310" s="13"/>
      <c r="V310" s="13"/>
      <c r="W310" s="13"/>
      <c r="X310" s="13"/>
      <c r="Y310" s="13"/>
      <c r="Z310" s="13"/>
      <c r="AA310" s="13"/>
      <c r="AB310" s="13"/>
      <c r="AC310" s="13"/>
      <c r="AD310" s="13"/>
      <c r="AE310" s="13"/>
      <c r="AT310" s="252" t="s">
        <v>273</v>
      </c>
      <c r="AU310" s="252" t="s">
        <v>85</v>
      </c>
      <c r="AV310" s="13" t="s">
        <v>85</v>
      </c>
      <c r="AW310" s="13" t="s">
        <v>32</v>
      </c>
      <c r="AX310" s="13" t="s">
        <v>83</v>
      </c>
      <c r="AY310" s="252" t="s">
        <v>264</v>
      </c>
    </row>
    <row r="311" s="2" customFormat="1" ht="16.5" customHeight="1">
      <c r="A311" s="39"/>
      <c r="B311" s="40"/>
      <c r="C311" s="228" t="s">
        <v>542</v>
      </c>
      <c r="D311" s="228" t="s">
        <v>266</v>
      </c>
      <c r="E311" s="229" t="s">
        <v>1649</v>
      </c>
      <c r="F311" s="230" t="s">
        <v>1650</v>
      </c>
      <c r="G311" s="231" t="s">
        <v>420</v>
      </c>
      <c r="H311" s="232">
        <v>1</v>
      </c>
      <c r="I311" s="233"/>
      <c r="J311" s="234">
        <f>ROUND(I311*H311,2)</f>
        <v>0</v>
      </c>
      <c r="K311" s="230" t="s">
        <v>1425</v>
      </c>
      <c r="L311" s="45"/>
      <c r="M311" s="235" t="s">
        <v>1</v>
      </c>
      <c r="N311" s="236" t="s">
        <v>42</v>
      </c>
      <c r="O311" s="92"/>
      <c r="P311" s="237">
        <f>O311*H311</f>
        <v>0</v>
      </c>
      <c r="Q311" s="237">
        <v>0.00014999999999999999</v>
      </c>
      <c r="R311" s="237">
        <f>Q311*H311</f>
        <v>0.00014999999999999999</v>
      </c>
      <c r="S311" s="237">
        <v>0</v>
      </c>
      <c r="T311" s="238">
        <f>S311*H311</f>
        <v>0</v>
      </c>
      <c r="U311" s="39"/>
      <c r="V311" s="39"/>
      <c r="W311" s="39"/>
      <c r="X311" s="39"/>
      <c r="Y311" s="39"/>
      <c r="Z311" s="39"/>
      <c r="AA311" s="39"/>
      <c r="AB311" s="39"/>
      <c r="AC311" s="39"/>
      <c r="AD311" s="39"/>
      <c r="AE311" s="39"/>
      <c r="AR311" s="239" t="s">
        <v>351</v>
      </c>
      <c r="AT311" s="239" t="s">
        <v>266</v>
      </c>
      <c r="AU311" s="239" t="s">
        <v>85</v>
      </c>
      <c r="AY311" s="18" t="s">
        <v>264</v>
      </c>
      <c r="BE311" s="240">
        <f>IF(N311="základní",J311,0)</f>
        <v>0</v>
      </c>
      <c r="BF311" s="240">
        <f>IF(N311="snížená",J311,0)</f>
        <v>0</v>
      </c>
      <c r="BG311" s="240">
        <f>IF(N311="zákl. přenesená",J311,0)</f>
        <v>0</v>
      </c>
      <c r="BH311" s="240">
        <f>IF(N311="sníž. přenesená",J311,0)</f>
        <v>0</v>
      </c>
      <c r="BI311" s="240">
        <f>IF(N311="nulová",J311,0)</f>
        <v>0</v>
      </c>
      <c r="BJ311" s="18" t="s">
        <v>85</v>
      </c>
      <c r="BK311" s="240">
        <f>ROUND(I311*H311,2)</f>
        <v>0</v>
      </c>
      <c r="BL311" s="18" t="s">
        <v>351</v>
      </c>
      <c r="BM311" s="239" t="s">
        <v>1651</v>
      </c>
    </row>
    <row r="312" s="2" customFormat="1">
      <c r="A312" s="39"/>
      <c r="B312" s="40"/>
      <c r="C312" s="41"/>
      <c r="D312" s="243" t="s">
        <v>339</v>
      </c>
      <c r="E312" s="41"/>
      <c r="F312" s="295" t="s">
        <v>1632</v>
      </c>
      <c r="G312" s="41"/>
      <c r="H312" s="41"/>
      <c r="I312" s="296"/>
      <c r="J312" s="41"/>
      <c r="K312" s="41"/>
      <c r="L312" s="45"/>
      <c r="M312" s="297"/>
      <c r="N312" s="298"/>
      <c r="O312" s="92"/>
      <c r="P312" s="92"/>
      <c r="Q312" s="92"/>
      <c r="R312" s="92"/>
      <c r="S312" s="92"/>
      <c r="T312" s="93"/>
      <c r="U312" s="39"/>
      <c r="V312" s="39"/>
      <c r="W312" s="39"/>
      <c r="X312" s="39"/>
      <c r="Y312" s="39"/>
      <c r="Z312" s="39"/>
      <c r="AA312" s="39"/>
      <c r="AB312" s="39"/>
      <c r="AC312" s="39"/>
      <c r="AD312" s="39"/>
      <c r="AE312" s="39"/>
      <c r="AT312" s="18" t="s">
        <v>339</v>
      </c>
      <c r="AU312" s="18" t="s">
        <v>85</v>
      </c>
    </row>
    <row r="313" s="13" customFormat="1">
      <c r="A313" s="13"/>
      <c r="B313" s="241"/>
      <c r="C313" s="242"/>
      <c r="D313" s="243" t="s">
        <v>273</v>
      </c>
      <c r="E313" s="244" t="s">
        <v>1</v>
      </c>
      <c r="F313" s="245" t="s">
        <v>83</v>
      </c>
      <c r="G313" s="242"/>
      <c r="H313" s="246">
        <v>1</v>
      </c>
      <c r="I313" s="247"/>
      <c r="J313" s="242"/>
      <c r="K313" s="242"/>
      <c r="L313" s="248"/>
      <c r="M313" s="249"/>
      <c r="N313" s="250"/>
      <c r="O313" s="250"/>
      <c r="P313" s="250"/>
      <c r="Q313" s="250"/>
      <c r="R313" s="250"/>
      <c r="S313" s="250"/>
      <c r="T313" s="251"/>
      <c r="U313" s="13"/>
      <c r="V313" s="13"/>
      <c r="W313" s="13"/>
      <c r="X313" s="13"/>
      <c r="Y313" s="13"/>
      <c r="Z313" s="13"/>
      <c r="AA313" s="13"/>
      <c r="AB313" s="13"/>
      <c r="AC313" s="13"/>
      <c r="AD313" s="13"/>
      <c r="AE313" s="13"/>
      <c r="AT313" s="252" t="s">
        <v>273</v>
      </c>
      <c r="AU313" s="252" t="s">
        <v>85</v>
      </c>
      <c r="AV313" s="13" t="s">
        <v>85</v>
      </c>
      <c r="AW313" s="13" t="s">
        <v>32</v>
      </c>
      <c r="AX313" s="13" t="s">
        <v>83</v>
      </c>
      <c r="AY313" s="252" t="s">
        <v>264</v>
      </c>
    </row>
    <row r="314" s="2" customFormat="1" ht="16.5" customHeight="1">
      <c r="A314" s="39"/>
      <c r="B314" s="40"/>
      <c r="C314" s="228" t="s">
        <v>546</v>
      </c>
      <c r="D314" s="228" t="s">
        <v>266</v>
      </c>
      <c r="E314" s="229" t="s">
        <v>1652</v>
      </c>
      <c r="F314" s="230" t="s">
        <v>1653</v>
      </c>
      <c r="G314" s="231" t="s">
        <v>453</v>
      </c>
      <c r="H314" s="232">
        <v>324</v>
      </c>
      <c r="I314" s="233"/>
      <c r="J314" s="234">
        <f>ROUND(I314*H314,2)</f>
        <v>0</v>
      </c>
      <c r="K314" s="230" t="s">
        <v>1425</v>
      </c>
      <c r="L314" s="45"/>
      <c r="M314" s="235" t="s">
        <v>1</v>
      </c>
      <c r="N314" s="236" t="s">
        <v>42</v>
      </c>
      <c r="O314" s="92"/>
      <c r="P314" s="237">
        <f>O314*H314</f>
        <v>0</v>
      </c>
      <c r="Q314" s="237">
        <v>0.00019000000000000001</v>
      </c>
      <c r="R314" s="237">
        <f>Q314*H314</f>
        <v>0.061560000000000004</v>
      </c>
      <c r="S314" s="237">
        <v>0</v>
      </c>
      <c r="T314" s="238">
        <f>S314*H314</f>
        <v>0</v>
      </c>
      <c r="U314" s="39"/>
      <c r="V314" s="39"/>
      <c r="W314" s="39"/>
      <c r="X314" s="39"/>
      <c r="Y314" s="39"/>
      <c r="Z314" s="39"/>
      <c r="AA314" s="39"/>
      <c r="AB314" s="39"/>
      <c r="AC314" s="39"/>
      <c r="AD314" s="39"/>
      <c r="AE314" s="39"/>
      <c r="AR314" s="239" t="s">
        <v>351</v>
      </c>
      <c r="AT314" s="239" t="s">
        <v>266</v>
      </c>
      <c r="AU314" s="239" t="s">
        <v>85</v>
      </c>
      <c r="AY314" s="18" t="s">
        <v>264</v>
      </c>
      <c r="BE314" s="240">
        <f>IF(N314="základní",J314,0)</f>
        <v>0</v>
      </c>
      <c r="BF314" s="240">
        <f>IF(N314="snížená",J314,0)</f>
        <v>0</v>
      </c>
      <c r="BG314" s="240">
        <f>IF(N314="zákl. přenesená",J314,0)</f>
        <v>0</v>
      </c>
      <c r="BH314" s="240">
        <f>IF(N314="sníž. přenesená",J314,0)</f>
        <v>0</v>
      </c>
      <c r="BI314" s="240">
        <f>IF(N314="nulová",J314,0)</f>
        <v>0</v>
      </c>
      <c r="BJ314" s="18" t="s">
        <v>85</v>
      </c>
      <c r="BK314" s="240">
        <f>ROUND(I314*H314,2)</f>
        <v>0</v>
      </c>
      <c r="BL314" s="18" t="s">
        <v>351</v>
      </c>
      <c r="BM314" s="239" t="s">
        <v>1654</v>
      </c>
    </row>
    <row r="315" s="13" customFormat="1">
      <c r="A315" s="13"/>
      <c r="B315" s="241"/>
      <c r="C315" s="242"/>
      <c r="D315" s="243" t="s">
        <v>273</v>
      </c>
      <c r="E315" s="244" t="s">
        <v>1</v>
      </c>
      <c r="F315" s="245" t="s">
        <v>2898</v>
      </c>
      <c r="G315" s="242"/>
      <c r="H315" s="246">
        <v>324</v>
      </c>
      <c r="I315" s="247"/>
      <c r="J315" s="242"/>
      <c r="K315" s="242"/>
      <c r="L315" s="248"/>
      <c r="M315" s="249"/>
      <c r="N315" s="250"/>
      <c r="O315" s="250"/>
      <c r="P315" s="250"/>
      <c r="Q315" s="250"/>
      <c r="R315" s="250"/>
      <c r="S315" s="250"/>
      <c r="T315" s="251"/>
      <c r="U315" s="13"/>
      <c r="V315" s="13"/>
      <c r="W315" s="13"/>
      <c r="X315" s="13"/>
      <c r="Y315" s="13"/>
      <c r="Z315" s="13"/>
      <c r="AA315" s="13"/>
      <c r="AB315" s="13"/>
      <c r="AC315" s="13"/>
      <c r="AD315" s="13"/>
      <c r="AE315" s="13"/>
      <c r="AT315" s="252" t="s">
        <v>273</v>
      </c>
      <c r="AU315" s="252" t="s">
        <v>85</v>
      </c>
      <c r="AV315" s="13" t="s">
        <v>85</v>
      </c>
      <c r="AW315" s="13" t="s">
        <v>32</v>
      </c>
      <c r="AX315" s="13" t="s">
        <v>83</v>
      </c>
      <c r="AY315" s="252" t="s">
        <v>264</v>
      </c>
    </row>
    <row r="316" s="2" customFormat="1" ht="16.5" customHeight="1">
      <c r="A316" s="39"/>
      <c r="B316" s="40"/>
      <c r="C316" s="228" t="s">
        <v>550</v>
      </c>
      <c r="D316" s="228" t="s">
        <v>266</v>
      </c>
      <c r="E316" s="229" t="s">
        <v>1656</v>
      </c>
      <c r="F316" s="230" t="s">
        <v>1657</v>
      </c>
      <c r="G316" s="231" t="s">
        <v>453</v>
      </c>
      <c r="H316" s="232">
        <v>324</v>
      </c>
      <c r="I316" s="233"/>
      <c r="J316" s="234">
        <f>ROUND(I316*H316,2)</f>
        <v>0</v>
      </c>
      <c r="K316" s="230" t="s">
        <v>1425</v>
      </c>
      <c r="L316" s="45"/>
      <c r="M316" s="235" t="s">
        <v>1</v>
      </c>
      <c r="N316" s="236" t="s">
        <v>42</v>
      </c>
      <c r="O316" s="92"/>
      <c r="P316" s="237">
        <f>O316*H316</f>
        <v>0</v>
      </c>
      <c r="Q316" s="237">
        <v>1.0000000000000001E-05</v>
      </c>
      <c r="R316" s="237">
        <f>Q316*H316</f>
        <v>0.0032400000000000003</v>
      </c>
      <c r="S316" s="237">
        <v>0</v>
      </c>
      <c r="T316" s="238">
        <f>S316*H316</f>
        <v>0</v>
      </c>
      <c r="U316" s="39"/>
      <c r="V316" s="39"/>
      <c r="W316" s="39"/>
      <c r="X316" s="39"/>
      <c r="Y316" s="39"/>
      <c r="Z316" s="39"/>
      <c r="AA316" s="39"/>
      <c r="AB316" s="39"/>
      <c r="AC316" s="39"/>
      <c r="AD316" s="39"/>
      <c r="AE316" s="39"/>
      <c r="AR316" s="239" t="s">
        <v>351</v>
      </c>
      <c r="AT316" s="239" t="s">
        <v>266</v>
      </c>
      <c r="AU316" s="239" t="s">
        <v>85</v>
      </c>
      <c r="AY316" s="18" t="s">
        <v>264</v>
      </c>
      <c r="BE316" s="240">
        <f>IF(N316="základní",J316,0)</f>
        <v>0</v>
      </c>
      <c r="BF316" s="240">
        <f>IF(N316="snížená",J316,0)</f>
        <v>0</v>
      </c>
      <c r="BG316" s="240">
        <f>IF(N316="zákl. přenesená",J316,0)</f>
        <v>0</v>
      </c>
      <c r="BH316" s="240">
        <f>IF(N316="sníž. přenesená",J316,0)</f>
        <v>0</v>
      </c>
      <c r="BI316" s="240">
        <f>IF(N316="nulová",J316,0)</f>
        <v>0</v>
      </c>
      <c r="BJ316" s="18" t="s">
        <v>85</v>
      </c>
      <c r="BK316" s="240">
        <f>ROUND(I316*H316,2)</f>
        <v>0</v>
      </c>
      <c r="BL316" s="18" t="s">
        <v>351</v>
      </c>
      <c r="BM316" s="239" t="s">
        <v>1658</v>
      </c>
    </row>
    <row r="317" s="13" customFormat="1">
      <c r="A317" s="13"/>
      <c r="B317" s="241"/>
      <c r="C317" s="242"/>
      <c r="D317" s="243" t="s">
        <v>273</v>
      </c>
      <c r="E317" s="244" t="s">
        <v>1</v>
      </c>
      <c r="F317" s="245" t="s">
        <v>2898</v>
      </c>
      <c r="G317" s="242"/>
      <c r="H317" s="246">
        <v>324</v>
      </c>
      <c r="I317" s="247"/>
      <c r="J317" s="242"/>
      <c r="K317" s="242"/>
      <c r="L317" s="248"/>
      <c r="M317" s="249"/>
      <c r="N317" s="250"/>
      <c r="O317" s="250"/>
      <c r="P317" s="250"/>
      <c r="Q317" s="250"/>
      <c r="R317" s="250"/>
      <c r="S317" s="250"/>
      <c r="T317" s="251"/>
      <c r="U317" s="13"/>
      <c r="V317" s="13"/>
      <c r="W317" s="13"/>
      <c r="X317" s="13"/>
      <c r="Y317" s="13"/>
      <c r="Z317" s="13"/>
      <c r="AA317" s="13"/>
      <c r="AB317" s="13"/>
      <c r="AC317" s="13"/>
      <c r="AD317" s="13"/>
      <c r="AE317" s="13"/>
      <c r="AT317" s="252" t="s">
        <v>273</v>
      </c>
      <c r="AU317" s="252" t="s">
        <v>85</v>
      </c>
      <c r="AV317" s="13" t="s">
        <v>85</v>
      </c>
      <c r="AW317" s="13" t="s">
        <v>32</v>
      </c>
      <c r="AX317" s="13" t="s">
        <v>83</v>
      </c>
      <c r="AY317" s="252" t="s">
        <v>264</v>
      </c>
    </row>
    <row r="318" s="2" customFormat="1" ht="16.5" customHeight="1">
      <c r="A318" s="39"/>
      <c r="B318" s="40"/>
      <c r="C318" s="228" t="s">
        <v>556</v>
      </c>
      <c r="D318" s="228" t="s">
        <v>266</v>
      </c>
      <c r="E318" s="229" t="s">
        <v>1659</v>
      </c>
      <c r="F318" s="230" t="s">
        <v>1660</v>
      </c>
      <c r="G318" s="231" t="s">
        <v>354</v>
      </c>
      <c r="H318" s="232">
        <v>0.44500000000000001</v>
      </c>
      <c r="I318" s="233"/>
      <c r="J318" s="234">
        <f>ROUND(I318*H318,2)</f>
        <v>0</v>
      </c>
      <c r="K318" s="230" t="s">
        <v>1425</v>
      </c>
      <c r="L318" s="45"/>
      <c r="M318" s="235" t="s">
        <v>1</v>
      </c>
      <c r="N318" s="236" t="s">
        <v>42</v>
      </c>
      <c r="O318" s="92"/>
      <c r="P318" s="237">
        <f>O318*H318</f>
        <v>0</v>
      </c>
      <c r="Q318" s="237">
        <v>0</v>
      </c>
      <c r="R318" s="237">
        <f>Q318*H318</f>
        <v>0</v>
      </c>
      <c r="S318" s="237">
        <v>0</v>
      </c>
      <c r="T318" s="238">
        <f>S318*H318</f>
        <v>0</v>
      </c>
      <c r="U318" s="39"/>
      <c r="V318" s="39"/>
      <c r="W318" s="39"/>
      <c r="X318" s="39"/>
      <c r="Y318" s="39"/>
      <c r="Z318" s="39"/>
      <c r="AA318" s="39"/>
      <c r="AB318" s="39"/>
      <c r="AC318" s="39"/>
      <c r="AD318" s="39"/>
      <c r="AE318" s="39"/>
      <c r="AR318" s="239" t="s">
        <v>351</v>
      </c>
      <c r="AT318" s="239" t="s">
        <v>266</v>
      </c>
      <c r="AU318" s="239" t="s">
        <v>85</v>
      </c>
      <c r="AY318" s="18" t="s">
        <v>264</v>
      </c>
      <c r="BE318" s="240">
        <f>IF(N318="základní",J318,0)</f>
        <v>0</v>
      </c>
      <c r="BF318" s="240">
        <f>IF(N318="snížená",J318,0)</f>
        <v>0</v>
      </c>
      <c r="BG318" s="240">
        <f>IF(N318="zákl. přenesená",J318,0)</f>
        <v>0</v>
      </c>
      <c r="BH318" s="240">
        <f>IF(N318="sníž. přenesená",J318,0)</f>
        <v>0</v>
      </c>
      <c r="BI318" s="240">
        <f>IF(N318="nulová",J318,0)</f>
        <v>0</v>
      </c>
      <c r="BJ318" s="18" t="s">
        <v>85</v>
      </c>
      <c r="BK318" s="240">
        <f>ROUND(I318*H318,2)</f>
        <v>0</v>
      </c>
      <c r="BL318" s="18" t="s">
        <v>351</v>
      </c>
      <c r="BM318" s="239" t="s">
        <v>1661</v>
      </c>
    </row>
    <row r="319" s="12" customFormat="1" ht="22.8" customHeight="1">
      <c r="A319" s="12"/>
      <c r="B319" s="212"/>
      <c r="C319" s="213"/>
      <c r="D319" s="214" t="s">
        <v>75</v>
      </c>
      <c r="E319" s="226" t="s">
        <v>1662</v>
      </c>
      <c r="F319" s="226" t="s">
        <v>1663</v>
      </c>
      <c r="G319" s="213"/>
      <c r="H319" s="213"/>
      <c r="I319" s="216"/>
      <c r="J319" s="227">
        <f>BK319</f>
        <v>0</v>
      </c>
      <c r="K319" s="213"/>
      <c r="L319" s="218"/>
      <c r="M319" s="219"/>
      <c r="N319" s="220"/>
      <c r="O319" s="220"/>
      <c r="P319" s="221">
        <f>SUM(P320:P322)</f>
        <v>0</v>
      </c>
      <c r="Q319" s="220"/>
      <c r="R319" s="221">
        <f>SUM(R320:R322)</f>
        <v>0.0049199999999999999</v>
      </c>
      <c r="S319" s="220"/>
      <c r="T319" s="222">
        <f>SUM(T320:T322)</f>
        <v>0</v>
      </c>
      <c r="U319" s="12"/>
      <c r="V319" s="12"/>
      <c r="W319" s="12"/>
      <c r="X319" s="12"/>
      <c r="Y319" s="12"/>
      <c r="Z319" s="12"/>
      <c r="AA319" s="12"/>
      <c r="AB319" s="12"/>
      <c r="AC319" s="12"/>
      <c r="AD319" s="12"/>
      <c r="AE319" s="12"/>
      <c r="AR319" s="223" t="s">
        <v>85</v>
      </c>
      <c r="AT319" s="224" t="s">
        <v>75</v>
      </c>
      <c r="AU319" s="224" t="s">
        <v>83</v>
      </c>
      <c r="AY319" s="223" t="s">
        <v>264</v>
      </c>
      <c r="BK319" s="225">
        <f>SUM(BK320:BK322)</f>
        <v>0</v>
      </c>
    </row>
    <row r="320" s="2" customFormat="1" ht="21.75" customHeight="1">
      <c r="A320" s="39"/>
      <c r="B320" s="40"/>
      <c r="C320" s="228" t="s">
        <v>560</v>
      </c>
      <c r="D320" s="228" t="s">
        <v>266</v>
      </c>
      <c r="E320" s="229" t="s">
        <v>2899</v>
      </c>
      <c r="F320" s="230" t="s">
        <v>2900</v>
      </c>
      <c r="G320" s="231" t="s">
        <v>1666</v>
      </c>
      <c r="H320" s="232">
        <v>1</v>
      </c>
      <c r="I320" s="233"/>
      <c r="J320" s="234">
        <f>ROUND(I320*H320,2)</f>
        <v>0</v>
      </c>
      <c r="K320" s="230" t="s">
        <v>1425</v>
      </c>
      <c r="L320" s="45"/>
      <c r="M320" s="235" t="s">
        <v>1</v>
      </c>
      <c r="N320" s="236" t="s">
        <v>42</v>
      </c>
      <c r="O320" s="92"/>
      <c r="P320" s="237">
        <f>O320*H320</f>
        <v>0</v>
      </c>
      <c r="Q320" s="237">
        <v>0.0049199999999999999</v>
      </c>
      <c r="R320" s="237">
        <f>Q320*H320</f>
        <v>0.0049199999999999999</v>
      </c>
      <c r="S320" s="237">
        <v>0</v>
      </c>
      <c r="T320" s="238">
        <f>S320*H320</f>
        <v>0</v>
      </c>
      <c r="U320" s="39"/>
      <c r="V320" s="39"/>
      <c r="W320" s="39"/>
      <c r="X320" s="39"/>
      <c r="Y320" s="39"/>
      <c r="Z320" s="39"/>
      <c r="AA320" s="39"/>
      <c r="AB320" s="39"/>
      <c r="AC320" s="39"/>
      <c r="AD320" s="39"/>
      <c r="AE320" s="39"/>
      <c r="AR320" s="239" t="s">
        <v>351</v>
      </c>
      <c r="AT320" s="239" t="s">
        <v>266</v>
      </c>
      <c r="AU320" s="239" t="s">
        <v>85</v>
      </c>
      <c r="AY320" s="18" t="s">
        <v>264</v>
      </c>
      <c r="BE320" s="240">
        <f>IF(N320="základní",J320,0)</f>
        <v>0</v>
      </c>
      <c r="BF320" s="240">
        <f>IF(N320="snížená",J320,0)</f>
        <v>0</v>
      </c>
      <c r="BG320" s="240">
        <f>IF(N320="zákl. přenesená",J320,0)</f>
        <v>0</v>
      </c>
      <c r="BH320" s="240">
        <f>IF(N320="sníž. přenesená",J320,0)</f>
        <v>0</v>
      </c>
      <c r="BI320" s="240">
        <f>IF(N320="nulová",J320,0)</f>
        <v>0</v>
      </c>
      <c r="BJ320" s="18" t="s">
        <v>85</v>
      </c>
      <c r="BK320" s="240">
        <f>ROUND(I320*H320,2)</f>
        <v>0</v>
      </c>
      <c r="BL320" s="18" t="s">
        <v>351</v>
      </c>
      <c r="BM320" s="239" t="s">
        <v>2901</v>
      </c>
    </row>
    <row r="321" s="13" customFormat="1">
      <c r="A321" s="13"/>
      <c r="B321" s="241"/>
      <c r="C321" s="242"/>
      <c r="D321" s="243" t="s">
        <v>273</v>
      </c>
      <c r="E321" s="244" t="s">
        <v>1</v>
      </c>
      <c r="F321" s="245" t="s">
        <v>83</v>
      </c>
      <c r="G321" s="242"/>
      <c r="H321" s="246">
        <v>1</v>
      </c>
      <c r="I321" s="247"/>
      <c r="J321" s="242"/>
      <c r="K321" s="242"/>
      <c r="L321" s="248"/>
      <c r="M321" s="249"/>
      <c r="N321" s="250"/>
      <c r="O321" s="250"/>
      <c r="P321" s="250"/>
      <c r="Q321" s="250"/>
      <c r="R321" s="250"/>
      <c r="S321" s="250"/>
      <c r="T321" s="251"/>
      <c r="U321" s="13"/>
      <c r="V321" s="13"/>
      <c r="W321" s="13"/>
      <c r="X321" s="13"/>
      <c r="Y321" s="13"/>
      <c r="Z321" s="13"/>
      <c r="AA321" s="13"/>
      <c r="AB321" s="13"/>
      <c r="AC321" s="13"/>
      <c r="AD321" s="13"/>
      <c r="AE321" s="13"/>
      <c r="AT321" s="252" t="s">
        <v>273</v>
      </c>
      <c r="AU321" s="252" t="s">
        <v>85</v>
      </c>
      <c r="AV321" s="13" t="s">
        <v>85</v>
      </c>
      <c r="AW321" s="13" t="s">
        <v>32</v>
      </c>
      <c r="AX321" s="13" t="s">
        <v>83</v>
      </c>
      <c r="AY321" s="252" t="s">
        <v>264</v>
      </c>
    </row>
    <row r="322" s="2" customFormat="1" ht="16.5" customHeight="1">
      <c r="A322" s="39"/>
      <c r="B322" s="40"/>
      <c r="C322" s="228" t="s">
        <v>564</v>
      </c>
      <c r="D322" s="228" t="s">
        <v>266</v>
      </c>
      <c r="E322" s="229" t="s">
        <v>1668</v>
      </c>
      <c r="F322" s="230" t="s">
        <v>1669</v>
      </c>
      <c r="G322" s="231" t="s">
        <v>354</v>
      </c>
      <c r="H322" s="232">
        <v>0.0050000000000000001</v>
      </c>
      <c r="I322" s="233"/>
      <c r="J322" s="234">
        <f>ROUND(I322*H322,2)</f>
        <v>0</v>
      </c>
      <c r="K322" s="230" t="s">
        <v>1425</v>
      </c>
      <c r="L322" s="45"/>
      <c r="M322" s="235" t="s">
        <v>1</v>
      </c>
      <c r="N322" s="236" t="s">
        <v>42</v>
      </c>
      <c r="O322" s="92"/>
      <c r="P322" s="237">
        <f>O322*H322</f>
        <v>0</v>
      </c>
      <c r="Q322" s="237">
        <v>0</v>
      </c>
      <c r="R322" s="237">
        <f>Q322*H322</f>
        <v>0</v>
      </c>
      <c r="S322" s="237">
        <v>0</v>
      </c>
      <c r="T322" s="238">
        <f>S322*H322</f>
        <v>0</v>
      </c>
      <c r="U322" s="39"/>
      <c r="V322" s="39"/>
      <c r="W322" s="39"/>
      <c r="X322" s="39"/>
      <c r="Y322" s="39"/>
      <c r="Z322" s="39"/>
      <c r="AA322" s="39"/>
      <c r="AB322" s="39"/>
      <c r="AC322" s="39"/>
      <c r="AD322" s="39"/>
      <c r="AE322" s="39"/>
      <c r="AR322" s="239" t="s">
        <v>351</v>
      </c>
      <c r="AT322" s="239" t="s">
        <v>266</v>
      </c>
      <c r="AU322" s="239" t="s">
        <v>85</v>
      </c>
      <c r="AY322" s="18" t="s">
        <v>264</v>
      </c>
      <c r="BE322" s="240">
        <f>IF(N322="základní",J322,0)</f>
        <v>0</v>
      </c>
      <c r="BF322" s="240">
        <f>IF(N322="snížená",J322,0)</f>
        <v>0</v>
      </c>
      <c r="BG322" s="240">
        <f>IF(N322="zákl. přenesená",J322,0)</f>
        <v>0</v>
      </c>
      <c r="BH322" s="240">
        <f>IF(N322="sníž. přenesená",J322,0)</f>
        <v>0</v>
      </c>
      <c r="BI322" s="240">
        <f>IF(N322="nulová",J322,0)</f>
        <v>0</v>
      </c>
      <c r="BJ322" s="18" t="s">
        <v>85</v>
      </c>
      <c r="BK322" s="240">
        <f>ROUND(I322*H322,2)</f>
        <v>0</v>
      </c>
      <c r="BL322" s="18" t="s">
        <v>351</v>
      </c>
      <c r="BM322" s="239" t="s">
        <v>1670</v>
      </c>
    </row>
    <row r="323" s="12" customFormat="1" ht="22.8" customHeight="1">
      <c r="A323" s="12"/>
      <c r="B323" s="212"/>
      <c r="C323" s="213"/>
      <c r="D323" s="214" t="s">
        <v>75</v>
      </c>
      <c r="E323" s="226" t="s">
        <v>1671</v>
      </c>
      <c r="F323" s="226" t="s">
        <v>1672</v>
      </c>
      <c r="G323" s="213"/>
      <c r="H323" s="213"/>
      <c r="I323" s="216"/>
      <c r="J323" s="227">
        <f>BK323</f>
        <v>0</v>
      </c>
      <c r="K323" s="213"/>
      <c r="L323" s="218"/>
      <c r="M323" s="219"/>
      <c r="N323" s="220"/>
      <c r="O323" s="220"/>
      <c r="P323" s="221">
        <f>SUM(P324:P431)</f>
        <v>0</v>
      </c>
      <c r="Q323" s="220"/>
      <c r="R323" s="221">
        <f>SUM(R324:R431)</f>
        <v>0.41332999999999992</v>
      </c>
      <c r="S323" s="220"/>
      <c r="T323" s="222">
        <f>SUM(T324:T431)</f>
        <v>0</v>
      </c>
      <c r="U323" s="12"/>
      <c r="V323" s="12"/>
      <c r="W323" s="12"/>
      <c r="X323" s="12"/>
      <c r="Y323" s="12"/>
      <c r="Z323" s="12"/>
      <c r="AA323" s="12"/>
      <c r="AB323" s="12"/>
      <c r="AC323" s="12"/>
      <c r="AD323" s="12"/>
      <c r="AE323" s="12"/>
      <c r="AR323" s="223" t="s">
        <v>85</v>
      </c>
      <c r="AT323" s="224" t="s">
        <v>75</v>
      </c>
      <c r="AU323" s="224" t="s">
        <v>83</v>
      </c>
      <c r="AY323" s="223" t="s">
        <v>264</v>
      </c>
      <c r="BK323" s="225">
        <f>SUM(BK324:BK431)</f>
        <v>0</v>
      </c>
    </row>
    <row r="324" s="2" customFormat="1" ht="16.5" customHeight="1">
      <c r="A324" s="39"/>
      <c r="B324" s="40"/>
      <c r="C324" s="228" t="s">
        <v>568</v>
      </c>
      <c r="D324" s="228" t="s">
        <v>266</v>
      </c>
      <c r="E324" s="229" t="s">
        <v>1673</v>
      </c>
      <c r="F324" s="230" t="s">
        <v>1674</v>
      </c>
      <c r="G324" s="231" t="s">
        <v>1666</v>
      </c>
      <c r="H324" s="232">
        <v>5</v>
      </c>
      <c r="I324" s="233"/>
      <c r="J324" s="234">
        <f>ROUND(I324*H324,2)</f>
        <v>0</v>
      </c>
      <c r="K324" s="230" t="s">
        <v>1425</v>
      </c>
      <c r="L324" s="45"/>
      <c r="M324" s="235" t="s">
        <v>1</v>
      </c>
      <c r="N324" s="236" t="s">
        <v>42</v>
      </c>
      <c r="O324" s="92"/>
      <c r="P324" s="237">
        <f>O324*H324</f>
        <v>0</v>
      </c>
      <c r="Q324" s="237">
        <v>0.016969999999999999</v>
      </c>
      <c r="R324" s="237">
        <f>Q324*H324</f>
        <v>0.084849999999999995</v>
      </c>
      <c r="S324" s="237">
        <v>0</v>
      </c>
      <c r="T324" s="238">
        <f>S324*H324</f>
        <v>0</v>
      </c>
      <c r="U324" s="39"/>
      <c r="V324" s="39"/>
      <c r="W324" s="39"/>
      <c r="X324" s="39"/>
      <c r="Y324" s="39"/>
      <c r="Z324" s="39"/>
      <c r="AA324" s="39"/>
      <c r="AB324" s="39"/>
      <c r="AC324" s="39"/>
      <c r="AD324" s="39"/>
      <c r="AE324" s="39"/>
      <c r="AR324" s="239" t="s">
        <v>351</v>
      </c>
      <c r="AT324" s="239" t="s">
        <v>266</v>
      </c>
      <c r="AU324" s="239" t="s">
        <v>85</v>
      </c>
      <c r="AY324" s="18" t="s">
        <v>264</v>
      </c>
      <c r="BE324" s="240">
        <f>IF(N324="základní",J324,0)</f>
        <v>0</v>
      </c>
      <c r="BF324" s="240">
        <f>IF(N324="snížená",J324,0)</f>
        <v>0</v>
      </c>
      <c r="BG324" s="240">
        <f>IF(N324="zákl. přenesená",J324,0)</f>
        <v>0</v>
      </c>
      <c r="BH324" s="240">
        <f>IF(N324="sníž. přenesená",J324,0)</f>
        <v>0</v>
      </c>
      <c r="BI324" s="240">
        <f>IF(N324="nulová",J324,0)</f>
        <v>0</v>
      </c>
      <c r="BJ324" s="18" t="s">
        <v>85</v>
      </c>
      <c r="BK324" s="240">
        <f>ROUND(I324*H324,2)</f>
        <v>0</v>
      </c>
      <c r="BL324" s="18" t="s">
        <v>351</v>
      </c>
      <c r="BM324" s="239" t="s">
        <v>1675</v>
      </c>
    </row>
    <row r="325" s="2" customFormat="1">
      <c r="A325" s="39"/>
      <c r="B325" s="40"/>
      <c r="C325" s="41"/>
      <c r="D325" s="243" t="s">
        <v>339</v>
      </c>
      <c r="E325" s="41"/>
      <c r="F325" s="295" t="s">
        <v>1566</v>
      </c>
      <c r="G325" s="41"/>
      <c r="H325" s="41"/>
      <c r="I325" s="296"/>
      <c r="J325" s="41"/>
      <c r="K325" s="41"/>
      <c r="L325" s="45"/>
      <c r="M325" s="297"/>
      <c r="N325" s="298"/>
      <c r="O325" s="92"/>
      <c r="P325" s="92"/>
      <c r="Q325" s="92"/>
      <c r="R325" s="92"/>
      <c r="S325" s="92"/>
      <c r="T325" s="93"/>
      <c r="U325" s="39"/>
      <c r="V325" s="39"/>
      <c r="W325" s="39"/>
      <c r="X325" s="39"/>
      <c r="Y325" s="39"/>
      <c r="Z325" s="39"/>
      <c r="AA325" s="39"/>
      <c r="AB325" s="39"/>
      <c r="AC325" s="39"/>
      <c r="AD325" s="39"/>
      <c r="AE325" s="39"/>
      <c r="AT325" s="18" t="s">
        <v>339</v>
      </c>
      <c r="AU325" s="18" t="s">
        <v>85</v>
      </c>
    </row>
    <row r="326" s="15" customFormat="1">
      <c r="A326" s="15"/>
      <c r="B326" s="264"/>
      <c r="C326" s="265"/>
      <c r="D326" s="243" t="s">
        <v>273</v>
      </c>
      <c r="E326" s="266" t="s">
        <v>1</v>
      </c>
      <c r="F326" s="267" t="s">
        <v>1676</v>
      </c>
      <c r="G326" s="265"/>
      <c r="H326" s="266" t="s">
        <v>1</v>
      </c>
      <c r="I326" s="268"/>
      <c r="J326" s="265"/>
      <c r="K326" s="265"/>
      <c r="L326" s="269"/>
      <c r="M326" s="270"/>
      <c r="N326" s="271"/>
      <c r="O326" s="271"/>
      <c r="P326" s="271"/>
      <c r="Q326" s="271"/>
      <c r="R326" s="271"/>
      <c r="S326" s="271"/>
      <c r="T326" s="272"/>
      <c r="U326" s="15"/>
      <c r="V326" s="15"/>
      <c r="W326" s="15"/>
      <c r="X326" s="15"/>
      <c r="Y326" s="15"/>
      <c r="Z326" s="15"/>
      <c r="AA326" s="15"/>
      <c r="AB326" s="15"/>
      <c r="AC326" s="15"/>
      <c r="AD326" s="15"/>
      <c r="AE326" s="15"/>
      <c r="AT326" s="273" t="s">
        <v>273</v>
      </c>
      <c r="AU326" s="273" t="s">
        <v>85</v>
      </c>
      <c r="AV326" s="15" t="s">
        <v>83</v>
      </c>
      <c r="AW326" s="15" t="s">
        <v>32</v>
      </c>
      <c r="AX326" s="15" t="s">
        <v>76</v>
      </c>
      <c r="AY326" s="273" t="s">
        <v>264</v>
      </c>
    </row>
    <row r="327" s="13" customFormat="1">
      <c r="A327" s="13"/>
      <c r="B327" s="241"/>
      <c r="C327" s="242"/>
      <c r="D327" s="243" t="s">
        <v>273</v>
      </c>
      <c r="E327" s="244" t="s">
        <v>1</v>
      </c>
      <c r="F327" s="245" t="s">
        <v>96</v>
      </c>
      <c r="G327" s="242"/>
      <c r="H327" s="246">
        <v>3</v>
      </c>
      <c r="I327" s="247"/>
      <c r="J327" s="242"/>
      <c r="K327" s="242"/>
      <c r="L327" s="248"/>
      <c r="M327" s="249"/>
      <c r="N327" s="250"/>
      <c r="O327" s="250"/>
      <c r="P327" s="250"/>
      <c r="Q327" s="250"/>
      <c r="R327" s="250"/>
      <c r="S327" s="250"/>
      <c r="T327" s="251"/>
      <c r="U327" s="13"/>
      <c r="V327" s="13"/>
      <c r="W327" s="13"/>
      <c r="X327" s="13"/>
      <c r="Y327" s="13"/>
      <c r="Z327" s="13"/>
      <c r="AA327" s="13"/>
      <c r="AB327" s="13"/>
      <c r="AC327" s="13"/>
      <c r="AD327" s="13"/>
      <c r="AE327" s="13"/>
      <c r="AT327" s="252" t="s">
        <v>273</v>
      </c>
      <c r="AU327" s="252" t="s">
        <v>85</v>
      </c>
      <c r="AV327" s="13" t="s">
        <v>85</v>
      </c>
      <c r="AW327" s="13" t="s">
        <v>32</v>
      </c>
      <c r="AX327" s="13" t="s">
        <v>76</v>
      </c>
      <c r="AY327" s="252" t="s">
        <v>264</v>
      </c>
    </row>
    <row r="328" s="15" customFormat="1">
      <c r="A328" s="15"/>
      <c r="B328" s="264"/>
      <c r="C328" s="265"/>
      <c r="D328" s="243" t="s">
        <v>273</v>
      </c>
      <c r="E328" s="266" t="s">
        <v>1</v>
      </c>
      <c r="F328" s="267" t="s">
        <v>1677</v>
      </c>
      <c r="G328" s="265"/>
      <c r="H328" s="266" t="s">
        <v>1</v>
      </c>
      <c r="I328" s="268"/>
      <c r="J328" s="265"/>
      <c r="K328" s="265"/>
      <c r="L328" s="269"/>
      <c r="M328" s="270"/>
      <c r="N328" s="271"/>
      <c r="O328" s="271"/>
      <c r="P328" s="271"/>
      <c r="Q328" s="271"/>
      <c r="R328" s="271"/>
      <c r="S328" s="271"/>
      <c r="T328" s="272"/>
      <c r="U328" s="15"/>
      <c r="V328" s="15"/>
      <c r="W328" s="15"/>
      <c r="X328" s="15"/>
      <c r="Y328" s="15"/>
      <c r="Z328" s="15"/>
      <c r="AA328" s="15"/>
      <c r="AB328" s="15"/>
      <c r="AC328" s="15"/>
      <c r="AD328" s="15"/>
      <c r="AE328" s="15"/>
      <c r="AT328" s="273" t="s">
        <v>273</v>
      </c>
      <c r="AU328" s="273" t="s">
        <v>85</v>
      </c>
      <c r="AV328" s="15" t="s">
        <v>83</v>
      </c>
      <c r="AW328" s="15" t="s">
        <v>32</v>
      </c>
      <c r="AX328" s="15" t="s">
        <v>76</v>
      </c>
      <c r="AY328" s="273" t="s">
        <v>264</v>
      </c>
    </row>
    <row r="329" s="13" customFormat="1">
      <c r="A329" s="13"/>
      <c r="B329" s="241"/>
      <c r="C329" s="242"/>
      <c r="D329" s="243" t="s">
        <v>273</v>
      </c>
      <c r="E329" s="244" t="s">
        <v>1</v>
      </c>
      <c r="F329" s="245" t="s">
        <v>85</v>
      </c>
      <c r="G329" s="242"/>
      <c r="H329" s="246">
        <v>2</v>
      </c>
      <c r="I329" s="247"/>
      <c r="J329" s="242"/>
      <c r="K329" s="242"/>
      <c r="L329" s="248"/>
      <c r="M329" s="249"/>
      <c r="N329" s="250"/>
      <c r="O329" s="250"/>
      <c r="P329" s="250"/>
      <c r="Q329" s="250"/>
      <c r="R329" s="250"/>
      <c r="S329" s="250"/>
      <c r="T329" s="251"/>
      <c r="U329" s="13"/>
      <c r="V329" s="13"/>
      <c r="W329" s="13"/>
      <c r="X329" s="13"/>
      <c r="Y329" s="13"/>
      <c r="Z329" s="13"/>
      <c r="AA329" s="13"/>
      <c r="AB329" s="13"/>
      <c r="AC329" s="13"/>
      <c r="AD329" s="13"/>
      <c r="AE329" s="13"/>
      <c r="AT329" s="252" t="s">
        <v>273</v>
      </c>
      <c r="AU329" s="252" t="s">
        <v>85</v>
      </c>
      <c r="AV329" s="13" t="s">
        <v>85</v>
      </c>
      <c r="AW329" s="13" t="s">
        <v>32</v>
      </c>
      <c r="AX329" s="13" t="s">
        <v>76</v>
      </c>
      <c r="AY329" s="252" t="s">
        <v>264</v>
      </c>
    </row>
    <row r="330" s="14" customFormat="1">
      <c r="A330" s="14"/>
      <c r="B330" s="253"/>
      <c r="C330" s="254"/>
      <c r="D330" s="243" t="s">
        <v>273</v>
      </c>
      <c r="E330" s="255" t="s">
        <v>1</v>
      </c>
      <c r="F330" s="256" t="s">
        <v>275</v>
      </c>
      <c r="G330" s="254"/>
      <c r="H330" s="257">
        <v>5</v>
      </c>
      <c r="I330" s="258"/>
      <c r="J330" s="254"/>
      <c r="K330" s="254"/>
      <c r="L330" s="259"/>
      <c r="M330" s="260"/>
      <c r="N330" s="261"/>
      <c r="O330" s="261"/>
      <c r="P330" s="261"/>
      <c r="Q330" s="261"/>
      <c r="R330" s="261"/>
      <c r="S330" s="261"/>
      <c r="T330" s="262"/>
      <c r="U330" s="14"/>
      <c r="V330" s="14"/>
      <c r="W330" s="14"/>
      <c r="X330" s="14"/>
      <c r="Y330" s="14"/>
      <c r="Z330" s="14"/>
      <c r="AA330" s="14"/>
      <c r="AB330" s="14"/>
      <c r="AC330" s="14"/>
      <c r="AD330" s="14"/>
      <c r="AE330" s="14"/>
      <c r="AT330" s="263" t="s">
        <v>273</v>
      </c>
      <c r="AU330" s="263" t="s">
        <v>85</v>
      </c>
      <c r="AV330" s="14" t="s">
        <v>271</v>
      </c>
      <c r="AW330" s="14" t="s">
        <v>32</v>
      </c>
      <c r="AX330" s="14" t="s">
        <v>83</v>
      </c>
      <c r="AY330" s="263" t="s">
        <v>264</v>
      </c>
    </row>
    <row r="331" s="2" customFormat="1" ht="16.5" customHeight="1">
      <c r="A331" s="39"/>
      <c r="B331" s="40"/>
      <c r="C331" s="274" t="s">
        <v>575</v>
      </c>
      <c r="D331" s="274" t="s">
        <v>310</v>
      </c>
      <c r="E331" s="275" t="s">
        <v>1678</v>
      </c>
      <c r="F331" s="276" t="s">
        <v>1679</v>
      </c>
      <c r="G331" s="277" t="s">
        <v>420</v>
      </c>
      <c r="H331" s="278">
        <v>5</v>
      </c>
      <c r="I331" s="279"/>
      <c r="J331" s="280">
        <f>ROUND(I331*H331,2)</f>
        <v>0</v>
      </c>
      <c r="K331" s="276" t="s">
        <v>1425</v>
      </c>
      <c r="L331" s="281"/>
      <c r="M331" s="282" t="s">
        <v>1</v>
      </c>
      <c r="N331" s="283" t="s">
        <v>42</v>
      </c>
      <c r="O331" s="92"/>
      <c r="P331" s="237">
        <f>O331*H331</f>
        <v>0</v>
      </c>
      <c r="Q331" s="237">
        <v>0.0012800000000000001</v>
      </c>
      <c r="R331" s="237">
        <f>Q331*H331</f>
        <v>0.0064000000000000003</v>
      </c>
      <c r="S331" s="237">
        <v>0</v>
      </c>
      <c r="T331" s="238">
        <f>S331*H331</f>
        <v>0</v>
      </c>
      <c r="U331" s="39"/>
      <c r="V331" s="39"/>
      <c r="W331" s="39"/>
      <c r="X331" s="39"/>
      <c r="Y331" s="39"/>
      <c r="Z331" s="39"/>
      <c r="AA331" s="39"/>
      <c r="AB331" s="39"/>
      <c r="AC331" s="39"/>
      <c r="AD331" s="39"/>
      <c r="AE331" s="39"/>
      <c r="AR331" s="239" t="s">
        <v>434</v>
      </c>
      <c r="AT331" s="239" t="s">
        <v>310</v>
      </c>
      <c r="AU331" s="239" t="s">
        <v>85</v>
      </c>
      <c r="AY331" s="18" t="s">
        <v>264</v>
      </c>
      <c r="BE331" s="240">
        <f>IF(N331="základní",J331,0)</f>
        <v>0</v>
      </c>
      <c r="BF331" s="240">
        <f>IF(N331="snížená",J331,0)</f>
        <v>0</v>
      </c>
      <c r="BG331" s="240">
        <f>IF(N331="zákl. přenesená",J331,0)</f>
        <v>0</v>
      </c>
      <c r="BH331" s="240">
        <f>IF(N331="sníž. přenesená",J331,0)</f>
        <v>0</v>
      </c>
      <c r="BI331" s="240">
        <f>IF(N331="nulová",J331,0)</f>
        <v>0</v>
      </c>
      <c r="BJ331" s="18" t="s">
        <v>85</v>
      </c>
      <c r="BK331" s="240">
        <f>ROUND(I331*H331,2)</f>
        <v>0</v>
      </c>
      <c r="BL331" s="18" t="s">
        <v>351</v>
      </c>
      <c r="BM331" s="239" t="s">
        <v>1680</v>
      </c>
    </row>
    <row r="332" s="2" customFormat="1">
      <c r="A332" s="39"/>
      <c r="B332" s="40"/>
      <c r="C332" s="41"/>
      <c r="D332" s="243" t="s">
        <v>339</v>
      </c>
      <c r="E332" s="41"/>
      <c r="F332" s="295" t="s">
        <v>1566</v>
      </c>
      <c r="G332" s="41"/>
      <c r="H332" s="41"/>
      <c r="I332" s="296"/>
      <c r="J332" s="41"/>
      <c r="K332" s="41"/>
      <c r="L332" s="45"/>
      <c r="M332" s="297"/>
      <c r="N332" s="298"/>
      <c r="O332" s="92"/>
      <c r="P332" s="92"/>
      <c r="Q332" s="92"/>
      <c r="R332" s="92"/>
      <c r="S332" s="92"/>
      <c r="T332" s="93"/>
      <c r="U332" s="39"/>
      <c r="V332" s="39"/>
      <c r="W332" s="39"/>
      <c r="X332" s="39"/>
      <c r="Y332" s="39"/>
      <c r="Z332" s="39"/>
      <c r="AA332" s="39"/>
      <c r="AB332" s="39"/>
      <c r="AC332" s="39"/>
      <c r="AD332" s="39"/>
      <c r="AE332" s="39"/>
      <c r="AT332" s="18" t="s">
        <v>339</v>
      </c>
      <c r="AU332" s="18" t="s">
        <v>85</v>
      </c>
    </row>
    <row r="333" s="15" customFormat="1">
      <c r="A333" s="15"/>
      <c r="B333" s="264"/>
      <c r="C333" s="265"/>
      <c r="D333" s="243" t="s">
        <v>273</v>
      </c>
      <c r="E333" s="266" t="s">
        <v>1</v>
      </c>
      <c r="F333" s="267" t="s">
        <v>1681</v>
      </c>
      <c r="G333" s="265"/>
      <c r="H333" s="266" t="s">
        <v>1</v>
      </c>
      <c r="I333" s="268"/>
      <c r="J333" s="265"/>
      <c r="K333" s="265"/>
      <c r="L333" s="269"/>
      <c r="M333" s="270"/>
      <c r="N333" s="271"/>
      <c r="O333" s="271"/>
      <c r="P333" s="271"/>
      <c r="Q333" s="271"/>
      <c r="R333" s="271"/>
      <c r="S333" s="271"/>
      <c r="T333" s="272"/>
      <c r="U333" s="15"/>
      <c r="V333" s="15"/>
      <c r="W333" s="15"/>
      <c r="X333" s="15"/>
      <c r="Y333" s="15"/>
      <c r="Z333" s="15"/>
      <c r="AA333" s="15"/>
      <c r="AB333" s="15"/>
      <c r="AC333" s="15"/>
      <c r="AD333" s="15"/>
      <c r="AE333" s="15"/>
      <c r="AT333" s="273" t="s">
        <v>273</v>
      </c>
      <c r="AU333" s="273" t="s">
        <v>85</v>
      </c>
      <c r="AV333" s="15" t="s">
        <v>83</v>
      </c>
      <c r="AW333" s="15" t="s">
        <v>32</v>
      </c>
      <c r="AX333" s="15" t="s">
        <v>76</v>
      </c>
      <c r="AY333" s="273" t="s">
        <v>264</v>
      </c>
    </row>
    <row r="334" s="13" customFormat="1">
      <c r="A334" s="13"/>
      <c r="B334" s="241"/>
      <c r="C334" s="242"/>
      <c r="D334" s="243" t="s">
        <v>273</v>
      </c>
      <c r="E334" s="244" t="s">
        <v>1</v>
      </c>
      <c r="F334" s="245" t="s">
        <v>96</v>
      </c>
      <c r="G334" s="242"/>
      <c r="H334" s="246">
        <v>3</v>
      </c>
      <c r="I334" s="247"/>
      <c r="J334" s="242"/>
      <c r="K334" s="242"/>
      <c r="L334" s="248"/>
      <c r="M334" s="249"/>
      <c r="N334" s="250"/>
      <c r="O334" s="250"/>
      <c r="P334" s="250"/>
      <c r="Q334" s="250"/>
      <c r="R334" s="250"/>
      <c r="S334" s="250"/>
      <c r="T334" s="251"/>
      <c r="U334" s="13"/>
      <c r="V334" s="13"/>
      <c r="W334" s="13"/>
      <c r="X334" s="13"/>
      <c r="Y334" s="13"/>
      <c r="Z334" s="13"/>
      <c r="AA334" s="13"/>
      <c r="AB334" s="13"/>
      <c r="AC334" s="13"/>
      <c r="AD334" s="13"/>
      <c r="AE334" s="13"/>
      <c r="AT334" s="252" t="s">
        <v>273</v>
      </c>
      <c r="AU334" s="252" t="s">
        <v>85</v>
      </c>
      <c r="AV334" s="13" t="s">
        <v>85</v>
      </c>
      <c r="AW334" s="13" t="s">
        <v>32</v>
      </c>
      <c r="AX334" s="13" t="s">
        <v>76</v>
      </c>
      <c r="AY334" s="252" t="s">
        <v>264</v>
      </c>
    </row>
    <row r="335" s="15" customFormat="1">
      <c r="A335" s="15"/>
      <c r="B335" s="264"/>
      <c r="C335" s="265"/>
      <c r="D335" s="243" t="s">
        <v>273</v>
      </c>
      <c r="E335" s="266" t="s">
        <v>1</v>
      </c>
      <c r="F335" s="267" t="s">
        <v>1682</v>
      </c>
      <c r="G335" s="265"/>
      <c r="H335" s="266" t="s">
        <v>1</v>
      </c>
      <c r="I335" s="268"/>
      <c r="J335" s="265"/>
      <c r="K335" s="265"/>
      <c r="L335" s="269"/>
      <c r="M335" s="270"/>
      <c r="N335" s="271"/>
      <c r="O335" s="271"/>
      <c r="P335" s="271"/>
      <c r="Q335" s="271"/>
      <c r="R335" s="271"/>
      <c r="S335" s="271"/>
      <c r="T335" s="272"/>
      <c r="U335" s="15"/>
      <c r="V335" s="15"/>
      <c r="W335" s="15"/>
      <c r="X335" s="15"/>
      <c r="Y335" s="15"/>
      <c r="Z335" s="15"/>
      <c r="AA335" s="15"/>
      <c r="AB335" s="15"/>
      <c r="AC335" s="15"/>
      <c r="AD335" s="15"/>
      <c r="AE335" s="15"/>
      <c r="AT335" s="273" t="s">
        <v>273</v>
      </c>
      <c r="AU335" s="273" t="s">
        <v>85</v>
      </c>
      <c r="AV335" s="15" t="s">
        <v>83</v>
      </c>
      <c r="AW335" s="15" t="s">
        <v>32</v>
      </c>
      <c r="AX335" s="15" t="s">
        <v>76</v>
      </c>
      <c r="AY335" s="273" t="s">
        <v>264</v>
      </c>
    </row>
    <row r="336" s="13" customFormat="1">
      <c r="A336" s="13"/>
      <c r="B336" s="241"/>
      <c r="C336" s="242"/>
      <c r="D336" s="243" t="s">
        <v>273</v>
      </c>
      <c r="E336" s="244" t="s">
        <v>1</v>
      </c>
      <c r="F336" s="245" t="s">
        <v>85</v>
      </c>
      <c r="G336" s="242"/>
      <c r="H336" s="246">
        <v>2</v>
      </c>
      <c r="I336" s="247"/>
      <c r="J336" s="242"/>
      <c r="K336" s="242"/>
      <c r="L336" s="248"/>
      <c r="M336" s="249"/>
      <c r="N336" s="250"/>
      <c r="O336" s="250"/>
      <c r="P336" s="250"/>
      <c r="Q336" s="250"/>
      <c r="R336" s="250"/>
      <c r="S336" s="250"/>
      <c r="T336" s="251"/>
      <c r="U336" s="13"/>
      <c r="V336" s="13"/>
      <c r="W336" s="13"/>
      <c r="X336" s="13"/>
      <c r="Y336" s="13"/>
      <c r="Z336" s="13"/>
      <c r="AA336" s="13"/>
      <c r="AB336" s="13"/>
      <c r="AC336" s="13"/>
      <c r="AD336" s="13"/>
      <c r="AE336" s="13"/>
      <c r="AT336" s="252" t="s">
        <v>273</v>
      </c>
      <c r="AU336" s="252" t="s">
        <v>85</v>
      </c>
      <c r="AV336" s="13" t="s">
        <v>85</v>
      </c>
      <c r="AW336" s="13" t="s">
        <v>32</v>
      </c>
      <c r="AX336" s="13" t="s">
        <v>76</v>
      </c>
      <c r="AY336" s="252" t="s">
        <v>264</v>
      </c>
    </row>
    <row r="337" s="14" customFormat="1">
      <c r="A337" s="14"/>
      <c r="B337" s="253"/>
      <c r="C337" s="254"/>
      <c r="D337" s="243" t="s">
        <v>273</v>
      </c>
      <c r="E337" s="255" t="s">
        <v>1</v>
      </c>
      <c r="F337" s="256" t="s">
        <v>275</v>
      </c>
      <c r="G337" s="254"/>
      <c r="H337" s="257">
        <v>5</v>
      </c>
      <c r="I337" s="258"/>
      <c r="J337" s="254"/>
      <c r="K337" s="254"/>
      <c r="L337" s="259"/>
      <c r="M337" s="260"/>
      <c r="N337" s="261"/>
      <c r="O337" s="261"/>
      <c r="P337" s="261"/>
      <c r="Q337" s="261"/>
      <c r="R337" s="261"/>
      <c r="S337" s="261"/>
      <c r="T337" s="262"/>
      <c r="U337" s="14"/>
      <c r="V337" s="14"/>
      <c r="W337" s="14"/>
      <c r="X337" s="14"/>
      <c r="Y337" s="14"/>
      <c r="Z337" s="14"/>
      <c r="AA337" s="14"/>
      <c r="AB337" s="14"/>
      <c r="AC337" s="14"/>
      <c r="AD337" s="14"/>
      <c r="AE337" s="14"/>
      <c r="AT337" s="263" t="s">
        <v>273</v>
      </c>
      <c r="AU337" s="263" t="s">
        <v>85</v>
      </c>
      <c r="AV337" s="14" t="s">
        <v>271</v>
      </c>
      <c r="AW337" s="14" t="s">
        <v>32</v>
      </c>
      <c r="AX337" s="14" t="s">
        <v>83</v>
      </c>
      <c r="AY337" s="263" t="s">
        <v>264</v>
      </c>
    </row>
    <row r="338" s="2" customFormat="1" ht="16.5" customHeight="1">
      <c r="A338" s="39"/>
      <c r="B338" s="40"/>
      <c r="C338" s="228" t="s">
        <v>580</v>
      </c>
      <c r="D338" s="228" t="s">
        <v>266</v>
      </c>
      <c r="E338" s="229" t="s">
        <v>1683</v>
      </c>
      <c r="F338" s="230" t="s">
        <v>1684</v>
      </c>
      <c r="G338" s="231" t="s">
        <v>1666</v>
      </c>
      <c r="H338" s="232">
        <v>3</v>
      </c>
      <c r="I338" s="233"/>
      <c r="J338" s="234">
        <f>ROUND(I338*H338,2)</f>
        <v>0</v>
      </c>
      <c r="K338" s="230" t="s">
        <v>1425</v>
      </c>
      <c r="L338" s="45"/>
      <c r="M338" s="235" t="s">
        <v>1</v>
      </c>
      <c r="N338" s="236" t="s">
        <v>42</v>
      </c>
      <c r="O338" s="92"/>
      <c r="P338" s="237">
        <f>O338*H338</f>
        <v>0</v>
      </c>
      <c r="Q338" s="237">
        <v>0.020729999999999998</v>
      </c>
      <c r="R338" s="237">
        <f>Q338*H338</f>
        <v>0.062189999999999995</v>
      </c>
      <c r="S338" s="237">
        <v>0</v>
      </c>
      <c r="T338" s="238">
        <f>S338*H338</f>
        <v>0</v>
      </c>
      <c r="U338" s="39"/>
      <c r="V338" s="39"/>
      <c r="W338" s="39"/>
      <c r="X338" s="39"/>
      <c r="Y338" s="39"/>
      <c r="Z338" s="39"/>
      <c r="AA338" s="39"/>
      <c r="AB338" s="39"/>
      <c r="AC338" s="39"/>
      <c r="AD338" s="39"/>
      <c r="AE338" s="39"/>
      <c r="AR338" s="239" t="s">
        <v>351</v>
      </c>
      <c r="AT338" s="239" t="s">
        <v>266</v>
      </c>
      <c r="AU338" s="239" t="s">
        <v>85</v>
      </c>
      <c r="AY338" s="18" t="s">
        <v>264</v>
      </c>
      <c r="BE338" s="240">
        <f>IF(N338="základní",J338,0)</f>
        <v>0</v>
      </c>
      <c r="BF338" s="240">
        <f>IF(N338="snížená",J338,0)</f>
        <v>0</v>
      </c>
      <c r="BG338" s="240">
        <f>IF(N338="zákl. přenesená",J338,0)</f>
        <v>0</v>
      </c>
      <c r="BH338" s="240">
        <f>IF(N338="sníž. přenesená",J338,0)</f>
        <v>0</v>
      </c>
      <c r="BI338" s="240">
        <f>IF(N338="nulová",J338,0)</f>
        <v>0</v>
      </c>
      <c r="BJ338" s="18" t="s">
        <v>85</v>
      </c>
      <c r="BK338" s="240">
        <f>ROUND(I338*H338,2)</f>
        <v>0</v>
      </c>
      <c r="BL338" s="18" t="s">
        <v>351</v>
      </c>
      <c r="BM338" s="239" t="s">
        <v>1685</v>
      </c>
    </row>
    <row r="339" s="2" customFormat="1">
      <c r="A339" s="39"/>
      <c r="B339" s="40"/>
      <c r="C339" s="41"/>
      <c r="D339" s="243" t="s">
        <v>339</v>
      </c>
      <c r="E339" s="41"/>
      <c r="F339" s="295" t="s">
        <v>1566</v>
      </c>
      <c r="G339" s="41"/>
      <c r="H339" s="41"/>
      <c r="I339" s="296"/>
      <c r="J339" s="41"/>
      <c r="K339" s="41"/>
      <c r="L339" s="45"/>
      <c r="M339" s="297"/>
      <c r="N339" s="298"/>
      <c r="O339" s="92"/>
      <c r="P339" s="92"/>
      <c r="Q339" s="92"/>
      <c r="R339" s="92"/>
      <c r="S339" s="92"/>
      <c r="T339" s="93"/>
      <c r="U339" s="39"/>
      <c r="V339" s="39"/>
      <c r="W339" s="39"/>
      <c r="X339" s="39"/>
      <c r="Y339" s="39"/>
      <c r="Z339" s="39"/>
      <c r="AA339" s="39"/>
      <c r="AB339" s="39"/>
      <c r="AC339" s="39"/>
      <c r="AD339" s="39"/>
      <c r="AE339" s="39"/>
      <c r="AT339" s="18" t="s">
        <v>339</v>
      </c>
      <c r="AU339" s="18" t="s">
        <v>85</v>
      </c>
    </row>
    <row r="340" s="15" customFormat="1">
      <c r="A340" s="15"/>
      <c r="B340" s="264"/>
      <c r="C340" s="265"/>
      <c r="D340" s="243" t="s">
        <v>273</v>
      </c>
      <c r="E340" s="266" t="s">
        <v>1</v>
      </c>
      <c r="F340" s="267" t="s">
        <v>1686</v>
      </c>
      <c r="G340" s="265"/>
      <c r="H340" s="266" t="s">
        <v>1</v>
      </c>
      <c r="I340" s="268"/>
      <c r="J340" s="265"/>
      <c r="K340" s="265"/>
      <c r="L340" s="269"/>
      <c r="M340" s="270"/>
      <c r="N340" s="271"/>
      <c r="O340" s="271"/>
      <c r="P340" s="271"/>
      <c r="Q340" s="271"/>
      <c r="R340" s="271"/>
      <c r="S340" s="271"/>
      <c r="T340" s="272"/>
      <c r="U340" s="15"/>
      <c r="V340" s="15"/>
      <c r="W340" s="15"/>
      <c r="X340" s="15"/>
      <c r="Y340" s="15"/>
      <c r="Z340" s="15"/>
      <c r="AA340" s="15"/>
      <c r="AB340" s="15"/>
      <c r="AC340" s="15"/>
      <c r="AD340" s="15"/>
      <c r="AE340" s="15"/>
      <c r="AT340" s="273" t="s">
        <v>273</v>
      </c>
      <c r="AU340" s="273" t="s">
        <v>85</v>
      </c>
      <c r="AV340" s="15" t="s">
        <v>83</v>
      </c>
      <c r="AW340" s="15" t="s">
        <v>32</v>
      </c>
      <c r="AX340" s="15" t="s">
        <v>76</v>
      </c>
      <c r="AY340" s="273" t="s">
        <v>264</v>
      </c>
    </row>
    <row r="341" s="13" customFormat="1">
      <c r="A341" s="13"/>
      <c r="B341" s="241"/>
      <c r="C341" s="242"/>
      <c r="D341" s="243" t="s">
        <v>273</v>
      </c>
      <c r="E341" s="244" t="s">
        <v>1</v>
      </c>
      <c r="F341" s="245" t="s">
        <v>96</v>
      </c>
      <c r="G341" s="242"/>
      <c r="H341" s="246">
        <v>3</v>
      </c>
      <c r="I341" s="247"/>
      <c r="J341" s="242"/>
      <c r="K341" s="242"/>
      <c r="L341" s="248"/>
      <c r="M341" s="249"/>
      <c r="N341" s="250"/>
      <c r="O341" s="250"/>
      <c r="P341" s="250"/>
      <c r="Q341" s="250"/>
      <c r="R341" s="250"/>
      <c r="S341" s="250"/>
      <c r="T341" s="251"/>
      <c r="U341" s="13"/>
      <c r="V341" s="13"/>
      <c r="W341" s="13"/>
      <c r="X341" s="13"/>
      <c r="Y341" s="13"/>
      <c r="Z341" s="13"/>
      <c r="AA341" s="13"/>
      <c r="AB341" s="13"/>
      <c r="AC341" s="13"/>
      <c r="AD341" s="13"/>
      <c r="AE341" s="13"/>
      <c r="AT341" s="252" t="s">
        <v>273</v>
      </c>
      <c r="AU341" s="252" t="s">
        <v>85</v>
      </c>
      <c r="AV341" s="13" t="s">
        <v>85</v>
      </c>
      <c r="AW341" s="13" t="s">
        <v>32</v>
      </c>
      <c r="AX341" s="13" t="s">
        <v>83</v>
      </c>
      <c r="AY341" s="252" t="s">
        <v>264</v>
      </c>
    </row>
    <row r="342" s="2" customFormat="1" ht="16.5" customHeight="1">
      <c r="A342" s="39"/>
      <c r="B342" s="40"/>
      <c r="C342" s="228" t="s">
        <v>585</v>
      </c>
      <c r="D342" s="228" t="s">
        <v>266</v>
      </c>
      <c r="E342" s="229" t="s">
        <v>1687</v>
      </c>
      <c r="F342" s="230" t="s">
        <v>1688</v>
      </c>
      <c r="G342" s="231" t="s">
        <v>1666</v>
      </c>
      <c r="H342" s="232">
        <v>2</v>
      </c>
      <c r="I342" s="233"/>
      <c r="J342" s="234">
        <f>ROUND(I342*H342,2)</f>
        <v>0</v>
      </c>
      <c r="K342" s="230" t="s">
        <v>1425</v>
      </c>
      <c r="L342" s="45"/>
      <c r="M342" s="235" t="s">
        <v>1</v>
      </c>
      <c r="N342" s="236" t="s">
        <v>42</v>
      </c>
      <c r="O342" s="92"/>
      <c r="P342" s="237">
        <f>O342*H342</f>
        <v>0</v>
      </c>
      <c r="Q342" s="237">
        <v>0.019210000000000001</v>
      </c>
      <c r="R342" s="237">
        <f>Q342*H342</f>
        <v>0.038420000000000003</v>
      </c>
      <c r="S342" s="237">
        <v>0</v>
      </c>
      <c r="T342" s="238">
        <f>S342*H342</f>
        <v>0</v>
      </c>
      <c r="U342" s="39"/>
      <c r="V342" s="39"/>
      <c r="W342" s="39"/>
      <c r="X342" s="39"/>
      <c r="Y342" s="39"/>
      <c r="Z342" s="39"/>
      <c r="AA342" s="39"/>
      <c r="AB342" s="39"/>
      <c r="AC342" s="39"/>
      <c r="AD342" s="39"/>
      <c r="AE342" s="39"/>
      <c r="AR342" s="239" t="s">
        <v>351</v>
      </c>
      <c r="AT342" s="239" t="s">
        <v>266</v>
      </c>
      <c r="AU342" s="239" t="s">
        <v>85</v>
      </c>
      <c r="AY342" s="18" t="s">
        <v>264</v>
      </c>
      <c r="BE342" s="240">
        <f>IF(N342="základní",J342,0)</f>
        <v>0</v>
      </c>
      <c r="BF342" s="240">
        <f>IF(N342="snížená",J342,0)</f>
        <v>0</v>
      </c>
      <c r="BG342" s="240">
        <f>IF(N342="zákl. přenesená",J342,0)</f>
        <v>0</v>
      </c>
      <c r="BH342" s="240">
        <f>IF(N342="sníž. přenesená",J342,0)</f>
        <v>0</v>
      </c>
      <c r="BI342" s="240">
        <f>IF(N342="nulová",J342,0)</f>
        <v>0</v>
      </c>
      <c r="BJ342" s="18" t="s">
        <v>85</v>
      </c>
      <c r="BK342" s="240">
        <f>ROUND(I342*H342,2)</f>
        <v>0</v>
      </c>
      <c r="BL342" s="18" t="s">
        <v>351</v>
      </c>
      <c r="BM342" s="239" t="s">
        <v>1689</v>
      </c>
    </row>
    <row r="343" s="2" customFormat="1">
      <c r="A343" s="39"/>
      <c r="B343" s="40"/>
      <c r="C343" s="41"/>
      <c r="D343" s="243" t="s">
        <v>339</v>
      </c>
      <c r="E343" s="41"/>
      <c r="F343" s="295" t="s">
        <v>1566</v>
      </c>
      <c r="G343" s="41"/>
      <c r="H343" s="41"/>
      <c r="I343" s="296"/>
      <c r="J343" s="41"/>
      <c r="K343" s="41"/>
      <c r="L343" s="45"/>
      <c r="M343" s="297"/>
      <c r="N343" s="298"/>
      <c r="O343" s="92"/>
      <c r="P343" s="92"/>
      <c r="Q343" s="92"/>
      <c r="R343" s="92"/>
      <c r="S343" s="92"/>
      <c r="T343" s="93"/>
      <c r="U343" s="39"/>
      <c r="V343" s="39"/>
      <c r="W343" s="39"/>
      <c r="X343" s="39"/>
      <c r="Y343" s="39"/>
      <c r="Z343" s="39"/>
      <c r="AA343" s="39"/>
      <c r="AB343" s="39"/>
      <c r="AC343" s="39"/>
      <c r="AD343" s="39"/>
      <c r="AE343" s="39"/>
      <c r="AT343" s="18" t="s">
        <v>339</v>
      </c>
      <c r="AU343" s="18" t="s">
        <v>85</v>
      </c>
    </row>
    <row r="344" s="15" customFormat="1">
      <c r="A344" s="15"/>
      <c r="B344" s="264"/>
      <c r="C344" s="265"/>
      <c r="D344" s="243" t="s">
        <v>273</v>
      </c>
      <c r="E344" s="266" t="s">
        <v>1</v>
      </c>
      <c r="F344" s="267" t="s">
        <v>1690</v>
      </c>
      <c r="G344" s="265"/>
      <c r="H344" s="266" t="s">
        <v>1</v>
      </c>
      <c r="I344" s="268"/>
      <c r="J344" s="265"/>
      <c r="K344" s="265"/>
      <c r="L344" s="269"/>
      <c r="M344" s="270"/>
      <c r="N344" s="271"/>
      <c r="O344" s="271"/>
      <c r="P344" s="271"/>
      <c r="Q344" s="271"/>
      <c r="R344" s="271"/>
      <c r="S344" s="271"/>
      <c r="T344" s="272"/>
      <c r="U344" s="15"/>
      <c r="V344" s="15"/>
      <c r="W344" s="15"/>
      <c r="X344" s="15"/>
      <c r="Y344" s="15"/>
      <c r="Z344" s="15"/>
      <c r="AA344" s="15"/>
      <c r="AB344" s="15"/>
      <c r="AC344" s="15"/>
      <c r="AD344" s="15"/>
      <c r="AE344" s="15"/>
      <c r="AT344" s="273" t="s">
        <v>273</v>
      </c>
      <c r="AU344" s="273" t="s">
        <v>85</v>
      </c>
      <c r="AV344" s="15" t="s">
        <v>83</v>
      </c>
      <c r="AW344" s="15" t="s">
        <v>32</v>
      </c>
      <c r="AX344" s="15" t="s">
        <v>76</v>
      </c>
      <c r="AY344" s="273" t="s">
        <v>264</v>
      </c>
    </row>
    <row r="345" s="13" customFormat="1">
      <c r="A345" s="13"/>
      <c r="B345" s="241"/>
      <c r="C345" s="242"/>
      <c r="D345" s="243" t="s">
        <v>273</v>
      </c>
      <c r="E345" s="244" t="s">
        <v>1</v>
      </c>
      <c r="F345" s="245" t="s">
        <v>85</v>
      </c>
      <c r="G345" s="242"/>
      <c r="H345" s="246">
        <v>2</v>
      </c>
      <c r="I345" s="247"/>
      <c r="J345" s="242"/>
      <c r="K345" s="242"/>
      <c r="L345" s="248"/>
      <c r="M345" s="249"/>
      <c r="N345" s="250"/>
      <c r="O345" s="250"/>
      <c r="P345" s="250"/>
      <c r="Q345" s="250"/>
      <c r="R345" s="250"/>
      <c r="S345" s="250"/>
      <c r="T345" s="251"/>
      <c r="U345" s="13"/>
      <c r="V345" s="13"/>
      <c r="W345" s="13"/>
      <c r="X345" s="13"/>
      <c r="Y345" s="13"/>
      <c r="Z345" s="13"/>
      <c r="AA345" s="13"/>
      <c r="AB345" s="13"/>
      <c r="AC345" s="13"/>
      <c r="AD345" s="13"/>
      <c r="AE345" s="13"/>
      <c r="AT345" s="252" t="s">
        <v>273</v>
      </c>
      <c r="AU345" s="252" t="s">
        <v>85</v>
      </c>
      <c r="AV345" s="13" t="s">
        <v>85</v>
      </c>
      <c r="AW345" s="13" t="s">
        <v>32</v>
      </c>
      <c r="AX345" s="13" t="s">
        <v>83</v>
      </c>
      <c r="AY345" s="252" t="s">
        <v>264</v>
      </c>
    </row>
    <row r="346" s="2" customFormat="1" ht="16.5" customHeight="1">
      <c r="A346" s="39"/>
      <c r="B346" s="40"/>
      <c r="C346" s="228" t="s">
        <v>589</v>
      </c>
      <c r="D346" s="228" t="s">
        <v>266</v>
      </c>
      <c r="E346" s="229" t="s">
        <v>2902</v>
      </c>
      <c r="F346" s="230" t="s">
        <v>2903</v>
      </c>
      <c r="G346" s="231" t="s">
        <v>1666</v>
      </c>
      <c r="H346" s="232">
        <v>1</v>
      </c>
      <c r="I346" s="233"/>
      <c r="J346" s="234">
        <f>ROUND(I346*H346,2)</f>
        <v>0</v>
      </c>
      <c r="K346" s="230" t="s">
        <v>1425</v>
      </c>
      <c r="L346" s="45"/>
      <c r="M346" s="235" t="s">
        <v>1</v>
      </c>
      <c r="N346" s="236" t="s">
        <v>42</v>
      </c>
      <c r="O346" s="92"/>
      <c r="P346" s="237">
        <f>O346*H346</f>
        <v>0</v>
      </c>
      <c r="Q346" s="237">
        <v>0.01047</v>
      </c>
      <c r="R346" s="237">
        <f>Q346*H346</f>
        <v>0.01047</v>
      </c>
      <c r="S346" s="237">
        <v>0</v>
      </c>
      <c r="T346" s="238">
        <f>S346*H346</f>
        <v>0</v>
      </c>
      <c r="U346" s="39"/>
      <c r="V346" s="39"/>
      <c r="W346" s="39"/>
      <c r="X346" s="39"/>
      <c r="Y346" s="39"/>
      <c r="Z346" s="39"/>
      <c r="AA346" s="39"/>
      <c r="AB346" s="39"/>
      <c r="AC346" s="39"/>
      <c r="AD346" s="39"/>
      <c r="AE346" s="39"/>
      <c r="AR346" s="239" t="s">
        <v>351</v>
      </c>
      <c r="AT346" s="239" t="s">
        <v>266</v>
      </c>
      <c r="AU346" s="239" t="s">
        <v>85</v>
      </c>
      <c r="AY346" s="18" t="s">
        <v>264</v>
      </c>
      <c r="BE346" s="240">
        <f>IF(N346="základní",J346,0)</f>
        <v>0</v>
      </c>
      <c r="BF346" s="240">
        <f>IF(N346="snížená",J346,0)</f>
        <v>0</v>
      </c>
      <c r="BG346" s="240">
        <f>IF(N346="zákl. přenesená",J346,0)</f>
        <v>0</v>
      </c>
      <c r="BH346" s="240">
        <f>IF(N346="sníž. přenesená",J346,0)</f>
        <v>0</v>
      </c>
      <c r="BI346" s="240">
        <f>IF(N346="nulová",J346,0)</f>
        <v>0</v>
      </c>
      <c r="BJ346" s="18" t="s">
        <v>85</v>
      </c>
      <c r="BK346" s="240">
        <f>ROUND(I346*H346,2)</f>
        <v>0</v>
      </c>
      <c r="BL346" s="18" t="s">
        <v>351</v>
      </c>
      <c r="BM346" s="239" t="s">
        <v>2904</v>
      </c>
    </row>
    <row r="347" s="2" customFormat="1">
      <c r="A347" s="39"/>
      <c r="B347" s="40"/>
      <c r="C347" s="41"/>
      <c r="D347" s="243" t="s">
        <v>339</v>
      </c>
      <c r="E347" s="41"/>
      <c r="F347" s="295" t="s">
        <v>1566</v>
      </c>
      <c r="G347" s="41"/>
      <c r="H347" s="41"/>
      <c r="I347" s="296"/>
      <c r="J347" s="41"/>
      <c r="K347" s="41"/>
      <c r="L347" s="45"/>
      <c r="M347" s="297"/>
      <c r="N347" s="298"/>
      <c r="O347" s="92"/>
      <c r="P347" s="92"/>
      <c r="Q347" s="92"/>
      <c r="R347" s="92"/>
      <c r="S347" s="92"/>
      <c r="T347" s="93"/>
      <c r="U347" s="39"/>
      <c r="V347" s="39"/>
      <c r="W347" s="39"/>
      <c r="X347" s="39"/>
      <c r="Y347" s="39"/>
      <c r="Z347" s="39"/>
      <c r="AA347" s="39"/>
      <c r="AB347" s="39"/>
      <c r="AC347" s="39"/>
      <c r="AD347" s="39"/>
      <c r="AE347" s="39"/>
      <c r="AT347" s="18" t="s">
        <v>339</v>
      </c>
      <c r="AU347" s="18" t="s">
        <v>85</v>
      </c>
    </row>
    <row r="348" s="15" customFormat="1">
      <c r="A348" s="15"/>
      <c r="B348" s="264"/>
      <c r="C348" s="265"/>
      <c r="D348" s="243" t="s">
        <v>273</v>
      </c>
      <c r="E348" s="266" t="s">
        <v>1</v>
      </c>
      <c r="F348" s="267" t="s">
        <v>2905</v>
      </c>
      <c r="G348" s="265"/>
      <c r="H348" s="266" t="s">
        <v>1</v>
      </c>
      <c r="I348" s="268"/>
      <c r="J348" s="265"/>
      <c r="K348" s="265"/>
      <c r="L348" s="269"/>
      <c r="M348" s="270"/>
      <c r="N348" s="271"/>
      <c r="O348" s="271"/>
      <c r="P348" s="271"/>
      <c r="Q348" s="271"/>
      <c r="R348" s="271"/>
      <c r="S348" s="271"/>
      <c r="T348" s="272"/>
      <c r="U348" s="15"/>
      <c r="V348" s="15"/>
      <c r="W348" s="15"/>
      <c r="X348" s="15"/>
      <c r="Y348" s="15"/>
      <c r="Z348" s="15"/>
      <c r="AA348" s="15"/>
      <c r="AB348" s="15"/>
      <c r="AC348" s="15"/>
      <c r="AD348" s="15"/>
      <c r="AE348" s="15"/>
      <c r="AT348" s="273" t="s">
        <v>273</v>
      </c>
      <c r="AU348" s="273" t="s">
        <v>85</v>
      </c>
      <c r="AV348" s="15" t="s">
        <v>83</v>
      </c>
      <c r="AW348" s="15" t="s">
        <v>32</v>
      </c>
      <c r="AX348" s="15" t="s">
        <v>76</v>
      </c>
      <c r="AY348" s="273" t="s">
        <v>264</v>
      </c>
    </row>
    <row r="349" s="13" customFormat="1">
      <c r="A349" s="13"/>
      <c r="B349" s="241"/>
      <c r="C349" s="242"/>
      <c r="D349" s="243" t="s">
        <v>273</v>
      </c>
      <c r="E349" s="244" t="s">
        <v>1</v>
      </c>
      <c r="F349" s="245" t="s">
        <v>83</v>
      </c>
      <c r="G349" s="242"/>
      <c r="H349" s="246">
        <v>1</v>
      </c>
      <c r="I349" s="247"/>
      <c r="J349" s="242"/>
      <c r="K349" s="242"/>
      <c r="L349" s="248"/>
      <c r="M349" s="249"/>
      <c r="N349" s="250"/>
      <c r="O349" s="250"/>
      <c r="P349" s="250"/>
      <c r="Q349" s="250"/>
      <c r="R349" s="250"/>
      <c r="S349" s="250"/>
      <c r="T349" s="251"/>
      <c r="U349" s="13"/>
      <c r="V349" s="13"/>
      <c r="W349" s="13"/>
      <c r="X349" s="13"/>
      <c r="Y349" s="13"/>
      <c r="Z349" s="13"/>
      <c r="AA349" s="13"/>
      <c r="AB349" s="13"/>
      <c r="AC349" s="13"/>
      <c r="AD349" s="13"/>
      <c r="AE349" s="13"/>
      <c r="AT349" s="252" t="s">
        <v>273</v>
      </c>
      <c r="AU349" s="252" t="s">
        <v>85</v>
      </c>
      <c r="AV349" s="13" t="s">
        <v>85</v>
      </c>
      <c r="AW349" s="13" t="s">
        <v>32</v>
      </c>
      <c r="AX349" s="13" t="s">
        <v>83</v>
      </c>
      <c r="AY349" s="252" t="s">
        <v>264</v>
      </c>
    </row>
    <row r="350" s="2" customFormat="1" ht="16.5" customHeight="1">
      <c r="A350" s="39"/>
      <c r="B350" s="40"/>
      <c r="C350" s="228" t="s">
        <v>593</v>
      </c>
      <c r="D350" s="228" t="s">
        <v>266</v>
      </c>
      <c r="E350" s="229" t="s">
        <v>2906</v>
      </c>
      <c r="F350" s="230" t="s">
        <v>2907</v>
      </c>
      <c r="G350" s="231" t="s">
        <v>1666</v>
      </c>
      <c r="H350" s="232">
        <v>2</v>
      </c>
      <c r="I350" s="233"/>
      <c r="J350" s="234">
        <f>ROUND(I350*H350,2)</f>
        <v>0</v>
      </c>
      <c r="K350" s="230" t="s">
        <v>1425</v>
      </c>
      <c r="L350" s="45"/>
      <c r="M350" s="235" t="s">
        <v>1</v>
      </c>
      <c r="N350" s="236" t="s">
        <v>42</v>
      </c>
      <c r="O350" s="92"/>
      <c r="P350" s="237">
        <f>O350*H350</f>
        <v>0</v>
      </c>
      <c r="Q350" s="237">
        <v>0.035029999999999999</v>
      </c>
      <c r="R350" s="237">
        <f>Q350*H350</f>
        <v>0.070059999999999997</v>
      </c>
      <c r="S350" s="237">
        <v>0</v>
      </c>
      <c r="T350" s="238">
        <f>S350*H350</f>
        <v>0</v>
      </c>
      <c r="U350" s="39"/>
      <c r="V350" s="39"/>
      <c r="W350" s="39"/>
      <c r="X350" s="39"/>
      <c r="Y350" s="39"/>
      <c r="Z350" s="39"/>
      <c r="AA350" s="39"/>
      <c r="AB350" s="39"/>
      <c r="AC350" s="39"/>
      <c r="AD350" s="39"/>
      <c r="AE350" s="39"/>
      <c r="AR350" s="239" t="s">
        <v>351</v>
      </c>
      <c r="AT350" s="239" t="s">
        <v>266</v>
      </c>
      <c r="AU350" s="239" t="s">
        <v>85</v>
      </c>
      <c r="AY350" s="18" t="s">
        <v>264</v>
      </c>
      <c r="BE350" s="240">
        <f>IF(N350="základní",J350,0)</f>
        <v>0</v>
      </c>
      <c r="BF350" s="240">
        <f>IF(N350="snížená",J350,0)</f>
        <v>0</v>
      </c>
      <c r="BG350" s="240">
        <f>IF(N350="zákl. přenesená",J350,0)</f>
        <v>0</v>
      </c>
      <c r="BH350" s="240">
        <f>IF(N350="sníž. přenesená",J350,0)</f>
        <v>0</v>
      </c>
      <c r="BI350" s="240">
        <f>IF(N350="nulová",J350,0)</f>
        <v>0</v>
      </c>
      <c r="BJ350" s="18" t="s">
        <v>85</v>
      </c>
      <c r="BK350" s="240">
        <f>ROUND(I350*H350,2)</f>
        <v>0</v>
      </c>
      <c r="BL350" s="18" t="s">
        <v>351</v>
      </c>
      <c r="BM350" s="239" t="s">
        <v>2908</v>
      </c>
    </row>
    <row r="351" s="2" customFormat="1">
      <c r="A351" s="39"/>
      <c r="B351" s="40"/>
      <c r="C351" s="41"/>
      <c r="D351" s="243" t="s">
        <v>339</v>
      </c>
      <c r="E351" s="41"/>
      <c r="F351" s="295" t="s">
        <v>1566</v>
      </c>
      <c r="G351" s="41"/>
      <c r="H351" s="41"/>
      <c r="I351" s="296"/>
      <c r="J351" s="41"/>
      <c r="K351" s="41"/>
      <c r="L351" s="45"/>
      <c r="M351" s="297"/>
      <c r="N351" s="298"/>
      <c r="O351" s="92"/>
      <c r="P351" s="92"/>
      <c r="Q351" s="92"/>
      <c r="R351" s="92"/>
      <c r="S351" s="92"/>
      <c r="T351" s="93"/>
      <c r="U351" s="39"/>
      <c r="V351" s="39"/>
      <c r="W351" s="39"/>
      <c r="X351" s="39"/>
      <c r="Y351" s="39"/>
      <c r="Z351" s="39"/>
      <c r="AA351" s="39"/>
      <c r="AB351" s="39"/>
      <c r="AC351" s="39"/>
      <c r="AD351" s="39"/>
      <c r="AE351" s="39"/>
      <c r="AT351" s="18" t="s">
        <v>339</v>
      </c>
      <c r="AU351" s="18" t="s">
        <v>85</v>
      </c>
    </row>
    <row r="352" s="15" customFormat="1">
      <c r="A352" s="15"/>
      <c r="B352" s="264"/>
      <c r="C352" s="265"/>
      <c r="D352" s="243" t="s">
        <v>273</v>
      </c>
      <c r="E352" s="266" t="s">
        <v>1</v>
      </c>
      <c r="F352" s="267" t="s">
        <v>2909</v>
      </c>
      <c r="G352" s="265"/>
      <c r="H352" s="266" t="s">
        <v>1</v>
      </c>
      <c r="I352" s="268"/>
      <c r="J352" s="265"/>
      <c r="K352" s="265"/>
      <c r="L352" s="269"/>
      <c r="M352" s="270"/>
      <c r="N352" s="271"/>
      <c r="O352" s="271"/>
      <c r="P352" s="271"/>
      <c r="Q352" s="271"/>
      <c r="R352" s="271"/>
      <c r="S352" s="271"/>
      <c r="T352" s="272"/>
      <c r="U352" s="15"/>
      <c r="V352" s="15"/>
      <c r="W352" s="15"/>
      <c r="X352" s="15"/>
      <c r="Y352" s="15"/>
      <c r="Z352" s="15"/>
      <c r="AA352" s="15"/>
      <c r="AB352" s="15"/>
      <c r="AC352" s="15"/>
      <c r="AD352" s="15"/>
      <c r="AE352" s="15"/>
      <c r="AT352" s="273" t="s">
        <v>273</v>
      </c>
      <c r="AU352" s="273" t="s">
        <v>85</v>
      </c>
      <c r="AV352" s="15" t="s">
        <v>83</v>
      </c>
      <c r="AW352" s="15" t="s">
        <v>32</v>
      </c>
      <c r="AX352" s="15" t="s">
        <v>76</v>
      </c>
      <c r="AY352" s="273" t="s">
        <v>264</v>
      </c>
    </row>
    <row r="353" s="13" customFormat="1">
      <c r="A353" s="13"/>
      <c r="B353" s="241"/>
      <c r="C353" s="242"/>
      <c r="D353" s="243" t="s">
        <v>273</v>
      </c>
      <c r="E353" s="244" t="s">
        <v>1</v>
      </c>
      <c r="F353" s="245" t="s">
        <v>85</v>
      </c>
      <c r="G353" s="242"/>
      <c r="H353" s="246">
        <v>2</v>
      </c>
      <c r="I353" s="247"/>
      <c r="J353" s="242"/>
      <c r="K353" s="242"/>
      <c r="L353" s="248"/>
      <c r="M353" s="249"/>
      <c r="N353" s="250"/>
      <c r="O353" s="250"/>
      <c r="P353" s="250"/>
      <c r="Q353" s="250"/>
      <c r="R353" s="250"/>
      <c r="S353" s="250"/>
      <c r="T353" s="251"/>
      <c r="U353" s="13"/>
      <c r="V353" s="13"/>
      <c r="W353" s="13"/>
      <c r="X353" s="13"/>
      <c r="Y353" s="13"/>
      <c r="Z353" s="13"/>
      <c r="AA353" s="13"/>
      <c r="AB353" s="13"/>
      <c r="AC353" s="13"/>
      <c r="AD353" s="13"/>
      <c r="AE353" s="13"/>
      <c r="AT353" s="252" t="s">
        <v>273</v>
      </c>
      <c r="AU353" s="252" t="s">
        <v>85</v>
      </c>
      <c r="AV353" s="13" t="s">
        <v>85</v>
      </c>
      <c r="AW353" s="13" t="s">
        <v>32</v>
      </c>
      <c r="AX353" s="13" t="s">
        <v>83</v>
      </c>
      <c r="AY353" s="252" t="s">
        <v>264</v>
      </c>
    </row>
    <row r="354" s="2" customFormat="1" ht="21.75" customHeight="1">
      <c r="A354" s="39"/>
      <c r="B354" s="40"/>
      <c r="C354" s="228" t="s">
        <v>597</v>
      </c>
      <c r="D354" s="228" t="s">
        <v>266</v>
      </c>
      <c r="E354" s="229" t="s">
        <v>2910</v>
      </c>
      <c r="F354" s="230" t="s">
        <v>2911</v>
      </c>
      <c r="G354" s="231" t="s">
        <v>1666</v>
      </c>
      <c r="H354" s="232">
        <v>2</v>
      </c>
      <c r="I354" s="233"/>
      <c r="J354" s="234">
        <f>ROUND(I354*H354,2)</f>
        <v>0</v>
      </c>
      <c r="K354" s="230" t="s">
        <v>1425</v>
      </c>
      <c r="L354" s="45"/>
      <c r="M354" s="235" t="s">
        <v>1</v>
      </c>
      <c r="N354" s="236" t="s">
        <v>42</v>
      </c>
      <c r="O354" s="92"/>
      <c r="P354" s="237">
        <f>O354*H354</f>
        <v>0</v>
      </c>
      <c r="Q354" s="237">
        <v>0.019369999999999998</v>
      </c>
      <c r="R354" s="237">
        <f>Q354*H354</f>
        <v>0.038739999999999997</v>
      </c>
      <c r="S354" s="237">
        <v>0</v>
      </c>
      <c r="T354" s="238">
        <f>S354*H354</f>
        <v>0</v>
      </c>
      <c r="U354" s="39"/>
      <c r="V354" s="39"/>
      <c r="W354" s="39"/>
      <c r="X354" s="39"/>
      <c r="Y354" s="39"/>
      <c r="Z354" s="39"/>
      <c r="AA354" s="39"/>
      <c r="AB354" s="39"/>
      <c r="AC354" s="39"/>
      <c r="AD354" s="39"/>
      <c r="AE354" s="39"/>
      <c r="AR354" s="239" t="s">
        <v>351</v>
      </c>
      <c r="AT354" s="239" t="s">
        <v>266</v>
      </c>
      <c r="AU354" s="239" t="s">
        <v>85</v>
      </c>
      <c r="AY354" s="18" t="s">
        <v>264</v>
      </c>
      <c r="BE354" s="240">
        <f>IF(N354="základní",J354,0)</f>
        <v>0</v>
      </c>
      <c r="BF354" s="240">
        <f>IF(N354="snížená",J354,0)</f>
        <v>0</v>
      </c>
      <c r="BG354" s="240">
        <f>IF(N354="zákl. přenesená",J354,0)</f>
        <v>0</v>
      </c>
      <c r="BH354" s="240">
        <f>IF(N354="sníž. přenesená",J354,0)</f>
        <v>0</v>
      </c>
      <c r="BI354" s="240">
        <f>IF(N354="nulová",J354,0)</f>
        <v>0</v>
      </c>
      <c r="BJ354" s="18" t="s">
        <v>85</v>
      </c>
      <c r="BK354" s="240">
        <f>ROUND(I354*H354,2)</f>
        <v>0</v>
      </c>
      <c r="BL354" s="18" t="s">
        <v>351</v>
      </c>
      <c r="BM354" s="239" t="s">
        <v>2912</v>
      </c>
    </row>
    <row r="355" s="2" customFormat="1">
      <c r="A355" s="39"/>
      <c r="B355" s="40"/>
      <c r="C355" s="41"/>
      <c r="D355" s="243" t="s">
        <v>339</v>
      </c>
      <c r="E355" s="41"/>
      <c r="F355" s="295" t="s">
        <v>2913</v>
      </c>
      <c r="G355" s="41"/>
      <c r="H355" s="41"/>
      <c r="I355" s="296"/>
      <c r="J355" s="41"/>
      <c r="K355" s="41"/>
      <c r="L355" s="45"/>
      <c r="M355" s="297"/>
      <c r="N355" s="298"/>
      <c r="O355" s="92"/>
      <c r="P355" s="92"/>
      <c r="Q355" s="92"/>
      <c r="R355" s="92"/>
      <c r="S355" s="92"/>
      <c r="T355" s="93"/>
      <c r="U355" s="39"/>
      <c r="V355" s="39"/>
      <c r="W355" s="39"/>
      <c r="X355" s="39"/>
      <c r="Y355" s="39"/>
      <c r="Z355" s="39"/>
      <c r="AA355" s="39"/>
      <c r="AB355" s="39"/>
      <c r="AC355" s="39"/>
      <c r="AD355" s="39"/>
      <c r="AE355" s="39"/>
      <c r="AT355" s="18" t="s">
        <v>339</v>
      </c>
      <c r="AU355" s="18" t="s">
        <v>85</v>
      </c>
    </row>
    <row r="356" s="15" customFormat="1">
      <c r="A356" s="15"/>
      <c r="B356" s="264"/>
      <c r="C356" s="265"/>
      <c r="D356" s="243" t="s">
        <v>273</v>
      </c>
      <c r="E356" s="266" t="s">
        <v>1</v>
      </c>
      <c r="F356" s="267" t="s">
        <v>2909</v>
      </c>
      <c r="G356" s="265"/>
      <c r="H356" s="266" t="s">
        <v>1</v>
      </c>
      <c r="I356" s="268"/>
      <c r="J356" s="265"/>
      <c r="K356" s="265"/>
      <c r="L356" s="269"/>
      <c r="M356" s="270"/>
      <c r="N356" s="271"/>
      <c r="O356" s="271"/>
      <c r="P356" s="271"/>
      <c r="Q356" s="271"/>
      <c r="R356" s="271"/>
      <c r="S356" s="271"/>
      <c r="T356" s="272"/>
      <c r="U356" s="15"/>
      <c r="V356" s="15"/>
      <c r="W356" s="15"/>
      <c r="X356" s="15"/>
      <c r="Y356" s="15"/>
      <c r="Z356" s="15"/>
      <c r="AA356" s="15"/>
      <c r="AB356" s="15"/>
      <c r="AC356" s="15"/>
      <c r="AD356" s="15"/>
      <c r="AE356" s="15"/>
      <c r="AT356" s="273" t="s">
        <v>273</v>
      </c>
      <c r="AU356" s="273" t="s">
        <v>85</v>
      </c>
      <c r="AV356" s="15" t="s">
        <v>83</v>
      </c>
      <c r="AW356" s="15" t="s">
        <v>32</v>
      </c>
      <c r="AX356" s="15" t="s">
        <v>76</v>
      </c>
      <c r="AY356" s="273" t="s">
        <v>264</v>
      </c>
    </row>
    <row r="357" s="13" customFormat="1">
      <c r="A357" s="13"/>
      <c r="B357" s="241"/>
      <c r="C357" s="242"/>
      <c r="D357" s="243" t="s">
        <v>273</v>
      </c>
      <c r="E357" s="244" t="s">
        <v>1</v>
      </c>
      <c r="F357" s="245" t="s">
        <v>85</v>
      </c>
      <c r="G357" s="242"/>
      <c r="H357" s="246">
        <v>2</v>
      </c>
      <c r="I357" s="247"/>
      <c r="J357" s="242"/>
      <c r="K357" s="242"/>
      <c r="L357" s="248"/>
      <c r="M357" s="249"/>
      <c r="N357" s="250"/>
      <c r="O357" s="250"/>
      <c r="P357" s="250"/>
      <c r="Q357" s="250"/>
      <c r="R357" s="250"/>
      <c r="S357" s="250"/>
      <c r="T357" s="251"/>
      <c r="U357" s="13"/>
      <c r="V357" s="13"/>
      <c r="W357" s="13"/>
      <c r="X357" s="13"/>
      <c r="Y357" s="13"/>
      <c r="Z357" s="13"/>
      <c r="AA357" s="13"/>
      <c r="AB357" s="13"/>
      <c r="AC357" s="13"/>
      <c r="AD357" s="13"/>
      <c r="AE357" s="13"/>
      <c r="AT357" s="252" t="s">
        <v>273</v>
      </c>
      <c r="AU357" s="252" t="s">
        <v>85</v>
      </c>
      <c r="AV357" s="13" t="s">
        <v>85</v>
      </c>
      <c r="AW357" s="13" t="s">
        <v>32</v>
      </c>
      <c r="AX357" s="13" t="s">
        <v>83</v>
      </c>
      <c r="AY357" s="252" t="s">
        <v>264</v>
      </c>
    </row>
    <row r="358" s="2" customFormat="1" ht="16.5" customHeight="1">
      <c r="A358" s="39"/>
      <c r="B358" s="40"/>
      <c r="C358" s="228" t="s">
        <v>601</v>
      </c>
      <c r="D358" s="228" t="s">
        <v>266</v>
      </c>
      <c r="E358" s="229" t="s">
        <v>2914</v>
      </c>
      <c r="F358" s="230" t="s">
        <v>2915</v>
      </c>
      <c r="G358" s="231" t="s">
        <v>1666</v>
      </c>
      <c r="H358" s="232">
        <v>2</v>
      </c>
      <c r="I358" s="233"/>
      <c r="J358" s="234">
        <f>ROUND(I358*H358,2)</f>
        <v>0</v>
      </c>
      <c r="K358" s="230" t="s">
        <v>1425</v>
      </c>
      <c r="L358" s="45"/>
      <c r="M358" s="235" t="s">
        <v>1</v>
      </c>
      <c r="N358" s="236" t="s">
        <v>42</v>
      </c>
      <c r="O358" s="92"/>
      <c r="P358" s="237">
        <f>O358*H358</f>
        <v>0</v>
      </c>
      <c r="Q358" s="237">
        <v>0.022210000000000001</v>
      </c>
      <c r="R358" s="237">
        <f>Q358*H358</f>
        <v>0.044420000000000001</v>
      </c>
      <c r="S358" s="237">
        <v>0</v>
      </c>
      <c r="T358" s="238">
        <f>S358*H358</f>
        <v>0</v>
      </c>
      <c r="U358" s="39"/>
      <c r="V358" s="39"/>
      <c r="W358" s="39"/>
      <c r="X358" s="39"/>
      <c r="Y358" s="39"/>
      <c r="Z358" s="39"/>
      <c r="AA358" s="39"/>
      <c r="AB358" s="39"/>
      <c r="AC358" s="39"/>
      <c r="AD358" s="39"/>
      <c r="AE358" s="39"/>
      <c r="AR358" s="239" t="s">
        <v>351</v>
      </c>
      <c r="AT358" s="239" t="s">
        <v>266</v>
      </c>
      <c r="AU358" s="239" t="s">
        <v>85</v>
      </c>
      <c r="AY358" s="18" t="s">
        <v>264</v>
      </c>
      <c r="BE358" s="240">
        <f>IF(N358="základní",J358,0)</f>
        <v>0</v>
      </c>
      <c r="BF358" s="240">
        <f>IF(N358="snížená",J358,0)</f>
        <v>0</v>
      </c>
      <c r="BG358" s="240">
        <f>IF(N358="zákl. přenesená",J358,0)</f>
        <v>0</v>
      </c>
      <c r="BH358" s="240">
        <f>IF(N358="sníž. přenesená",J358,0)</f>
        <v>0</v>
      </c>
      <c r="BI358" s="240">
        <f>IF(N358="nulová",J358,0)</f>
        <v>0</v>
      </c>
      <c r="BJ358" s="18" t="s">
        <v>85</v>
      </c>
      <c r="BK358" s="240">
        <f>ROUND(I358*H358,2)</f>
        <v>0</v>
      </c>
      <c r="BL358" s="18" t="s">
        <v>351</v>
      </c>
      <c r="BM358" s="239" t="s">
        <v>2916</v>
      </c>
    </row>
    <row r="359" s="2" customFormat="1">
      <c r="A359" s="39"/>
      <c r="B359" s="40"/>
      <c r="C359" s="41"/>
      <c r="D359" s="243" t="s">
        <v>339</v>
      </c>
      <c r="E359" s="41"/>
      <c r="F359" s="295" t="s">
        <v>2913</v>
      </c>
      <c r="G359" s="41"/>
      <c r="H359" s="41"/>
      <c r="I359" s="296"/>
      <c r="J359" s="41"/>
      <c r="K359" s="41"/>
      <c r="L359" s="45"/>
      <c r="M359" s="297"/>
      <c r="N359" s="298"/>
      <c r="O359" s="92"/>
      <c r="P359" s="92"/>
      <c r="Q359" s="92"/>
      <c r="R359" s="92"/>
      <c r="S359" s="92"/>
      <c r="T359" s="93"/>
      <c r="U359" s="39"/>
      <c r="V359" s="39"/>
      <c r="W359" s="39"/>
      <c r="X359" s="39"/>
      <c r="Y359" s="39"/>
      <c r="Z359" s="39"/>
      <c r="AA359" s="39"/>
      <c r="AB359" s="39"/>
      <c r="AC359" s="39"/>
      <c r="AD359" s="39"/>
      <c r="AE359" s="39"/>
      <c r="AT359" s="18" t="s">
        <v>339</v>
      </c>
      <c r="AU359" s="18" t="s">
        <v>85</v>
      </c>
    </row>
    <row r="360" s="15" customFormat="1">
      <c r="A360" s="15"/>
      <c r="B360" s="264"/>
      <c r="C360" s="265"/>
      <c r="D360" s="243" t="s">
        <v>273</v>
      </c>
      <c r="E360" s="266" t="s">
        <v>1</v>
      </c>
      <c r="F360" s="267" t="s">
        <v>2909</v>
      </c>
      <c r="G360" s="265"/>
      <c r="H360" s="266" t="s">
        <v>1</v>
      </c>
      <c r="I360" s="268"/>
      <c r="J360" s="265"/>
      <c r="K360" s="265"/>
      <c r="L360" s="269"/>
      <c r="M360" s="270"/>
      <c r="N360" s="271"/>
      <c r="O360" s="271"/>
      <c r="P360" s="271"/>
      <c r="Q360" s="271"/>
      <c r="R360" s="271"/>
      <c r="S360" s="271"/>
      <c r="T360" s="272"/>
      <c r="U360" s="15"/>
      <c r="V360" s="15"/>
      <c r="W360" s="15"/>
      <c r="X360" s="15"/>
      <c r="Y360" s="15"/>
      <c r="Z360" s="15"/>
      <c r="AA360" s="15"/>
      <c r="AB360" s="15"/>
      <c r="AC360" s="15"/>
      <c r="AD360" s="15"/>
      <c r="AE360" s="15"/>
      <c r="AT360" s="273" t="s">
        <v>273</v>
      </c>
      <c r="AU360" s="273" t="s">
        <v>85</v>
      </c>
      <c r="AV360" s="15" t="s">
        <v>83</v>
      </c>
      <c r="AW360" s="15" t="s">
        <v>32</v>
      </c>
      <c r="AX360" s="15" t="s">
        <v>76</v>
      </c>
      <c r="AY360" s="273" t="s">
        <v>264</v>
      </c>
    </row>
    <row r="361" s="13" customFormat="1">
      <c r="A361" s="13"/>
      <c r="B361" s="241"/>
      <c r="C361" s="242"/>
      <c r="D361" s="243" t="s">
        <v>273</v>
      </c>
      <c r="E361" s="244" t="s">
        <v>1</v>
      </c>
      <c r="F361" s="245" t="s">
        <v>85</v>
      </c>
      <c r="G361" s="242"/>
      <c r="H361" s="246">
        <v>2</v>
      </c>
      <c r="I361" s="247"/>
      <c r="J361" s="242"/>
      <c r="K361" s="242"/>
      <c r="L361" s="248"/>
      <c r="M361" s="249"/>
      <c r="N361" s="250"/>
      <c r="O361" s="250"/>
      <c r="P361" s="250"/>
      <c r="Q361" s="250"/>
      <c r="R361" s="250"/>
      <c r="S361" s="250"/>
      <c r="T361" s="251"/>
      <c r="U361" s="13"/>
      <c r="V361" s="13"/>
      <c r="W361" s="13"/>
      <c r="X361" s="13"/>
      <c r="Y361" s="13"/>
      <c r="Z361" s="13"/>
      <c r="AA361" s="13"/>
      <c r="AB361" s="13"/>
      <c r="AC361" s="13"/>
      <c r="AD361" s="13"/>
      <c r="AE361" s="13"/>
      <c r="AT361" s="252" t="s">
        <v>273</v>
      </c>
      <c r="AU361" s="252" t="s">
        <v>85</v>
      </c>
      <c r="AV361" s="13" t="s">
        <v>85</v>
      </c>
      <c r="AW361" s="13" t="s">
        <v>32</v>
      </c>
      <c r="AX361" s="13" t="s">
        <v>83</v>
      </c>
      <c r="AY361" s="252" t="s">
        <v>264</v>
      </c>
    </row>
    <row r="362" s="2" customFormat="1" ht="16.5" customHeight="1">
      <c r="A362" s="39"/>
      <c r="B362" s="40"/>
      <c r="C362" s="228" t="s">
        <v>605</v>
      </c>
      <c r="D362" s="228" t="s">
        <v>266</v>
      </c>
      <c r="E362" s="229" t="s">
        <v>1691</v>
      </c>
      <c r="F362" s="230" t="s">
        <v>1692</v>
      </c>
      <c r="G362" s="231" t="s">
        <v>420</v>
      </c>
      <c r="H362" s="232">
        <v>1</v>
      </c>
      <c r="I362" s="233"/>
      <c r="J362" s="234">
        <f>ROUND(I362*H362,2)</f>
        <v>0</v>
      </c>
      <c r="K362" s="230" t="s">
        <v>1425</v>
      </c>
      <c r="L362" s="45"/>
      <c r="M362" s="235" t="s">
        <v>1</v>
      </c>
      <c r="N362" s="236" t="s">
        <v>42</v>
      </c>
      <c r="O362" s="92"/>
      <c r="P362" s="237">
        <f>O362*H362</f>
        <v>0</v>
      </c>
      <c r="Q362" s="237">
        <v>0</v>
      </c>
      <c r="R362" s="237">
        <f>Q362*H362</f>
        <v>0</v>
      </c>
      <c r="S362" s="237">
        <v>0</v>
      </c>
      <c r="T362" s="238">
        <f>S362*H362</f>
        <v>0</v>
      </c>
      <c r="U362" s="39"/>
      <c r="V362" s="39"/>
      <c r="W362" s="39"/>
      <c r="X362" s="39"/>
      <c r="Y362" s="39"/>
      <c r="Z362" s="39"/>
      <c r="AA362" s="39"/>
      <c r="AB362" s="39"/>
      <c r="AC362" s="39"/>
      <c r="AD362" s="39"/>
      <c r="AE362" s="39"/>
      <c r="AR362" s="239" t="s">
        <v>351</v>
      </c>
      <c r="AT362" s="239" t="s">
        <v>266</v>
      </c>
      <c r="AU362" s="239" t="s">
        <v>85</v>
      </c>
      <c r="AY362" s="18" t="s">
        <v>264</v>
      </c>
      <c r="BE362" s="240">
        <f>IF(N362="základní",J362,0)</f>
        <v>0</v>
      </c>
      <c r="BF362" s="240">
        <f>IF(N362="snížená",J362,0)</f>
        <v>0</v>
      </c>
      <c r="BG362" s="240">
        <f>IF(N362="zákl. přenesená",J362,0)</f>
        <v>0</v>
      </c>
      <c r="BH362" s="240">
        <f>IF(N362="sníž. přenesená",J362,0)</f>
        <v>0</v>
      </c>
      <c r="BI362" s="240">
        <f>IF(N362="nulová",J362,0)</f>
        <v>0</v>
      </c>
      <c r="BJ362" s="18" t="s">
        <v>85</v>
      </c>
      <c r="BK362" s="240">
        <f>ROUND(I362*H362,2)</f>
        <v>0</v>
      </c>
      <c r="BL362" s="18" t="s">
        <v>351</v>
      </c>
      <c r="BM362" s="239" t="s">
        <v>1693</v>
      </c>
    </row>
    <row r="363" s="15" customFormat="1">
      <c r="A363" s="15"/>
      <c r="B363" s="264"/>
      <c r="C363" s="265"/>
      <c r="D363" s="243" t="s">
        <v>273</v>
      </c>
      <c r="E363" s="266" t="s">
        <v>1</v>
      </c>
      <c r="F363" s="267" t="s">
        <v>1567</v>
      </c>
      <c r="G363" s="265"/>
      <c r="H363" s="266" t="s">
        <v>1</v>
      </c>
      <c r="I363" s="268"/>
      <c r="J363" s="265"/>
      <c r="K363" s="265"/>
      <c r="L363" s="269"/>
      <c r="M363" s="270"/>
      <c r="N363" s="271"/>
      <c r="O363" s="271"/>
      <c r="P363" s="271"/>
      <c r="Q363" s="271"/>
      <c r="R363" s="271"/>
      <c r="S363" s="271"/>
      <c r="T363" s="272"/>
      <c r="U363" s="15"/>
      <c r="V363" s="15"/>
      <c r="W363" s="15"/>
      <c r="X363" s="15"/>
      <c r="Y363" s="15"/>
      <c r="Z363" s="15"/>
      <c r="AA363" s="15"/>
      <c r="AB363" s="15"/>
      <c r="AC363" s="15"/>
      <c r="AD363" s="15"/>
      <c r="AE363" s="15"/>
      <c r="AT363" s="273" t="s">
        <v>273</v>
      </c>
      <c r="AU363" s="273" t="s">
        <v>85</v>
      </c>
      <c r="AV363" s="15" t="s">
        <v>83</v>
      </c>
      <c r="AW363" s="15" t="s">
        <v>32</v>
      </c>
      <c r="AX363" s="15" t="s">
        <v>76</v>
      </c>
      <c r="AY363" s="273" t="s">
        <v>264</v>
      </c>
    </row>
    <row r="364" s="13" customFormat="1">
      <c r="A364" s="13"/>
      <c r="B364" s="241"/>
      <c r="C364" s="242"/>
      <c r="D364" s="243" t="s">
        <v>273</v>
      </c>
      <c r="E364" s="244" t="s">
        <v>1</v>
      </c>
      <c r="F364" s="245" t="s">
        <v>83</v>
      </c>
      <c r="G364" s="242"/>
      <c r="H364" s="246">
        <v>1</v>
      </c>
      <c r="I364" s="247"/>
      <c r="J364" s="242"/>
      <c r="K364" s="242"/>
      <c r="L364" s="248"/>
      <c r="M364" s="249"/>
      <c r="N364" s="250"/>
      <c r="O364" s="250"/>
      <c r="P364" s="250"/>
      <c r="Q364" s="250"/>
      <c r="R364" s="250"/>
      <c r="S364" s="250"/>
      <c r="T364" s="251"/>
      <c r="U364" s="13"/>
      <c r="V364" s="13"/>
      <c r="W364" s="13"/>
      <c r="X364" s="13"/>
      <c r="Y364" s="13"/>
      <c r="Z364" s="13"/>
      <c r="AA364" s="13"/>
      <c r="AB364" s="13"/>
      <c r="AC364" s="13"/>
      <c r="AD364" s="13"/>
      <c r="AE364" s="13"/>
      <c r="AT364" s="252" t="s">
        <v>273</v>
      </c>
      <c r="AU364" s="252" t="s">
        <v>85</v>
      </c>
      <c r="AV364" s="13" t="s">
        <v>85</v>
      </c>
      <c r="AW364" s="13" t="s">
        <v>32</v>
      </c>
      <c r="AX364" s="13" t="s">
        <v>83</v>
      </c>
      <c r="AY364" s="252" t="s">
        <v>264</v>
      </c>
    </row>
    <row r="365" s="2" customFormat="1" ht="16.5" customHeight="1">
      <c r="A365" s="39"/>
      <c r="B365" s="40"/>
      <c r="C365" s="274" t="s">
        <v>610</v>
      </c>
      <c r="D365" s="274" t="s">
        <v>310</v>
      </c>
      <c r="E365" s="275" t="s">
        <v>1694</v>
      </c>
      <c r="F365" s="276" t="s">
        <v>1695</v>
      </c>
      <c r="G365" s="277" t="s">
        <v>420</v>
      </c>
      <c r="H365" s="278">
        <v>1</v>
      </c>
      <c r="I365" s="279"/>
      <c r="J365" s="280">
        <f>ROUND(I365*H365,2)</f>
        <v>0</v>
      </c>
      <c r="K365" s="276" t="s">
        <v>1425</v>
      </c>
      <c r="L365" s="281"/>
      <c r="M365" s="282" t="s">
        <v>1</v>
      </c>
      <c r="N365" s="283" t="s">
        <v>42</v>
      </c>
      <c r="O365" s="92"/>
      <c r="P365" s="237">
        <f>O365*H365</f>
        <v>0</v>
      </c>
      <c r="Q365" s="237">
        <v>0.0030000000000000001</v>
      </c>
      <c r="R365" s="237">
        <f>Q365*H365</f>
        <v>0.0030000000000000001</v>
      </c>
      <c r="S365" s="237">
        <v>0</v>
      </c>
      <c r="T365" s="238">
        <f>S365*H365</f>
        <v>0</v>
      </c>
      <c r="U365" s="39"/>
      <c r="V365" s="39"/>
      <c r="W365" s="39"/>
      <c r="X365" s="39"/>
      <c r="Y365" s="39"/>
      <c r="Z365" s="39"/>
      <c r="AA365" s="39"/>
      <c r="AB365" s="39"/>
      <c r="AC365" s="39"/>
      <c r="AD365" s="39"/>
      <c r="AE365" s="39"/>
      <c r="AR365" s="239" t="s">
        <v>434</v>
      </c>
      <c r="AT365" s="239" t="s">
        <v>310</v>
      </c>
      <c r="AU365" s="239" t="s">
        <v>85</v>
      </c>
      <c r="AY365" s="18" t="s">
        <v>264</v>
      </c>
      <c r="BE365" s="240">
        <f>IF(N365="základní",J365,0)</f>
        <v>0</v>
      </c>
      <c r="BF365" s="240">
        <f>IF(N365="snížená",J365,0)</f>
        <v>0</v>
      </c>
      <c r="BG365" s="240">
        <f>IF(N365="zákl. přenesená",J365,0)</f>
        <v>0</v>
      </c>
      <c r="BH365" s="240">
        <f>IF(N365="sníž. přenesená",J365,0)</f>
        <v>0</v>
      </c>
      <c r="BI365" s="240">
        <f>IF(N365="nulová",J365,0)</f>
        <v>0</v>
      </c>
      <c r="BJ365" s="18" t="s">
        <v>85</v>
      </c>
      <c r="BK365" s="240">
        <f>ROUND(I365*H365,2)</f>
        <v>0</v>
      </c>
      <c r="BL365" s="18" t="s">
        <v>351</v>
      </c>
      <c r="BM365" s="239" t="s">
        <v>1696</v>
      </c>
    </row>
    <row r="366" s="13" customFormat="1">
      <c r="A366" s="13"/>
      <c r="B366" s="241"/>
      <c r="C366" s="242"/>
      <c r="D366" s="243" t="s">
        <v>273</v>
      </c>
      <c r="E366" s="244" t="s">
        <v>1</v>
      </c>
      <c r="F366" s="245" t="s">
        <v>83</v>
      </c>
      <c r="G366" s="242"/>
      <c r="H366" s="246">
        <v>1</v>
      </c>
      <c r="I366" s="247"/>
      <c r="J366" s="242"/>
      <c r="K366" s="242"/>
      <c r="L366" s="248"/>
      <c r="M366" s="249"/>
      <c r="N366" s="250"/>
      <c r="O366" s="250"/>
      <c r="P366" s="250"/>
      <c r="Q366" s="250"/>
      <c r="R366" s="250"/>
      <c r="S366" s="250"/>
      <c r="T366" s="251"/>
      <c r="U366" s="13"/>
      <c r="V366" s="13"/>
      <c r="W366" s="13"/>
      <c r="X366" s="13"/>
      <c r="Y366" s="13"/>
      <c r="Z366" s="13"/>
      <c r="AA366" s="13"/>
      <c r="AB366" s="13"/>
      <c r="AC366" s="13"/>
      <c r="AD366" s="13"/>
      <c r="AE366" s="13"/>
      <c r="AT366" s="252" t="s">
        <v>273</v>
      </c>
      <c r="AU366" s="252" t="s">
        <v>85</v>
      </c>
      <c r="AV366" s="13" t="s">
        <v>85</v>
      </c>
      <c r="AW366" s="13" t="s">
        <v>32</v>
      </c>
      <c r="AX366" s="13" t="s">
        <v>83</v>
      </c>
      <c r="AY366" s="252" t="s">
        <v>264</v>
      </c>
    </row>
    <row r="367" s="2" customFormat="1" ht="16.5" customHeight="1">
      <c r="A367" s="39"/>
      <c r="B367" s="40"/>
      <c r="C367" s="228" t="s">
        <v>614</v>
      </c>
      <c r="D367" s="228" t="s">
        <v>266</v>
      </c>
      <c r="E367" s="229" t="s">
        <v>1697</v>
      </c>
      <c r="F367" s="230" t="s">
        <v>1698</v>
      </c>
      <c r="G367" s="231" t="s">
        <v>420</v>
      </c>
      <c r="H367" s="232">
        <v>2</v>
      </c>
      <c r="I367" s="233"/>
      <c r="J367" s="234">
        <f>ROUND(I367*H367,2)</f>
        <v>0</v>
      </c>
      <c r="K367" s="230" t="s">
        <v>1425</v>
      </c>
      <c r="L367" s="45"/>
      <c r="M367" s="235" t="s">
        <v>1</v>
      </c>
      <c r="N367" s="236" t="s">
        <v>42</v>
      </c>
      <c r="O367" s="92"/>
      <c r="P367" s="237">
        <f>O367*H367</f>
        <v>0</v>
      </c>
      <c r="Q367" s="237">
        <v>0</v>
      </c>
      <c r="R367" s="237">
        <f>Q367*H367</f>
        <v>0</v>
      </c>
      <c r="S367" s="237">
        <v>0</v>
      </c>
      <c r="T367" s="238">
        <f>S367*H367</f>
        <v>0</v>
      </c>
      <c r="U367" s="39"/>
      <c r="V367" s="39"/>
      <c r="W367" s="39"/>
      <c r="X367" s="39"/>
      <c r="Y367" s="39"/>
      <c r="Z367" s="39"/>
      <c r="AA367" s="39"/>
      <c r="AB367" s="39"/>
      <c r="AC367" s="39"/>
      <c r="AD367" s="39"/>
      <c r="AE367" s="39"/>
      <c r="AR367" s="239" t="s">
        <v>351</v>
      </c>
      <c r="AT367" s="239" t="s">
        <v>266</v>
      </c>
      <c r="AU367" s="239" t="s">
        <v>85</v>
      </c>
      <c r="AY367" s="18" t="s">
        <v>264</v>
      </c>
      <c r="BE367" s="240">
        <f>IF(N367="základní",J367,0)</f>
        <v>0</v>
      </c>
      <c r="BF367" s="240">
        <f>IF(N367="snížená",J367,0)</f>
        <v>0</v>
      </c>
      <c r="BG367" s="240">
        <f>IF(N367="zákl. přenesená",J367,0)</f>
        <v>0</v>
      </c>
      <c r="BH367" s="240">
        <f>IF(N367="sníž. přenesená",J367,0)</f>
        <v>0</v>
      </c>
      <c r="BI367" s="240">
        <f>IF(N367="nulová",J367,0)</f>
        <v>0</v>
      </c>
      <c r="BJ367" s="18" t="s">
        <v>85</v>
      </c>
      <c r="BK367" s="240">
        <f>ROUND(I367*H367,2)</f>
        <v>0</v>
      </c>
      <c r="BL367" s="18" t="s">
        <v>351</v>
      </c>
      <c r="BM367" s="239" t="s">
        <v>1699</v>
      </c>
    </row>
    <row r="368" s="15" customFormat="1">
      <c r="A368" s="15"/>
      <c r="B368" s="264"/>
      <c r="C368" s="265"/>
      <c r="D368" s="243" t="s">
        <v>273</v>
      </c>
      <c r="E368" s="266" t="s">
        <v>1</v>
      </c>
      <c r="F368" s="267" t="s">
        <v>1677</v>
      </c>
      <c r="G368" s="265"/>
      <c r="H368" s="266" t="s">
        <v>1</v>
      </c>
      <c r="I368" s="268"/>
      <c r="J368" s="265"/>
      <c r="K368" s="265"/>
      <c r="L368" s="269"/>
      <c r="M368" s="270"/>
      <c r="N368" s="271"/>
      <c r="O368" s="271"/>
      <c r="P368" s="271"/>
      <c r="Q368" s="271"/>
      <c r="R368" s="271"/>
      <c r="S368" s="271"/>
      <c r="T368" s="272"/>
      <c r="U368" s="15"/>
      <c r="V368" s="15"/>
      <c r="W368" s="15"/>
      <c r="X368" s="15"/>
      <c r="Y368" s="15"/>
      <c r="Z368" s="15"/>
      <c r="AA368" s="15"/>
      <c r="AB368" s="15"/>
      <c r="AC368" s="15"/>
      <c r="AD368" s="15"/>
      <c r="AE368" s="15"/>
      <c r="AT368" s="273" t="s">
        <v>273</v>
      </c>
      <c r="AU368" s="273" t="s">
        <v>85</v>
      </c>
      <c r="AV368" s="15" t="s">
        <v>83</v>
      </c>
      <c r="AW368" s="15" t="s">
        <v>32</v>
      </c>
      <c r="AX368" s="15" t="s">
        <v>76</v>
      </c>
      <c r="AY368" s="273" t="s">
        <v>264</v>
      </c>
    </row>
    <row r="369" s="13" customFormat="1">
      <c r="A369" s="13"/>
      <c r="B369" s="241"/>
      <c r="C369" s="242"/>
      <c r="D369" s="243" t="s">
        <v>273</v>
      </c>
      <c r="E369" s="244" t="s">
        <v>1</v>
      </c>
      <c r="F369" s="245" t="s">
        <v>85</v>
      </c>
      <c r="G369" s="242"/>
      <c r="H369" s="246">
        <v>2</v>
      </c>
      <c r="I369" s="247"/>
      <c r="J369" s="242"/>
      <c r="K369" s="242"/>
      <c r="L369" s="248"/>
      <c r="M369" s="249"/>
      <c r="N369" s="250"/>
      <c r="O369" s="250"/>
      <c r="P369" s="250"/>
      <c r="Q369" s="250"/>
      <c r="R369" s="250"/>
      <c r="S369" s="250"/>
      <c r="T369" s="251"/>
      <c r="U369" s="13"/>
      <c r="V369" s="13"/>
      <c r="W369" s="13"/>
      <c r="X369" s="13"/>
      <c r="Y369" s="13"/>
      <c r="Z369" s="13"/>
      <c r="AA369" s="13"/>
      <c r="AB369" s="13"/>
      <c r="AC369" s="13"/>
      <c r="AD369" s="13"/>
      <c r="AE369" s="13"/>
      <c r="AT369" s="252" t="s">
        <v>273</v>
      </c>
      <c r="AU369" s="252" t="s">
        <v>85</v>
      </c>
      <c r="AV369" s="13" t="s">
        <v>85</v>
      </c>
      <c r="AW369" s="13" t="s">
        <v>32</v>
      </c>
      <c r="AX369" s="13" t="s">
        <v>83</v>
      </c>
      <c r="AY369" s="252" t="s">
        <v>264</v>
      </c>
    </row>
    <row r="370" s="2" customFormat="1" ht="16.5" customHeight="1">
      <c r="A370" s="39"/>
      <c r="B370" s="40"/>
      <c r="C370" s="274" t="s">
        <v>618</v>
      </c>
      <c r="D370" s="274" t="s">
        <v>310</v>
      </c>
      <c r="E370" s="275" t="s">
        <v>1700</v>
      </c>
      <c r="F370" s="276" t="s">
        <v>1701</v>
      </c>
      <c r="G370" s="277" t="s">
        <v>420</v>
      </c>
      <c r="H370" s="278">
        <v>2</v>
      </c>
      <c r="I370" s="279"/>
      <c r="J370" s="280">
        <f>ROUND(I370*H370,2)</f>
        <v>0</v>
      </c>
      <c r="K370" s="276" t="s">
        <v>1425</v>
      </c>
      <c r="L370" s="281"/>
      <c r="M370" s="282" t="s">
        <v>1</v>
      </c>
      <c r="N370" s="283" t="s">
        <v>42</v>
      </c>
      <c r="O370" s="92"/>
      <c r="P370" s="237">
        <f>O370*H370</f>
        <v>0</v>
      </c>
      <c r="Q370" s="237">
        <v>0.0012999999999999999</v>
      </c>
      <c r="R370" s="237">
        <f>Q370*H370</f>
        <v>0.0025999999999999999</v>
      </c>
      <c r="S370" s="237">
        <v>0</v>
      </c>
      <c r="T370" s="238">
        <f>S370*H370</f>
        <v>0</v>
      </c>
      <c r="U370" s="39"/>
      <c r="V370" s="39"/>
      <c r="W370" s="39"/>
      <c r="X370" s="39"/>
      <c r="Y370" s="39"/>
      <c r="Z370" s="39"/>
      <c r="AA370" s="39"/>
      <c r="AB370" s="39"/>
      <c r="AC370" s="39"/>
      <c r="AD370" s="39"/>
      <c r="AE370" s="39"/>
      <c r="AR370" s="239" t="s">
        <v>434</v>
      </c>
      <c r="AT370" s="239" t="s">
        <v>310</v>
      </c>
      <c r="AU370" s="239" t="s">
        <v>85</v>
      </c>
      <c r="AY370" s="18" t="s">
        <v>264</v>
      </c>
      <c r="BE370" s="240">
        <f>IF(N370="základní",J370,0)</f>
        <v>0</v>
      </c>
      <c r="BF370" s="240">
        <f>IF(N370="snížená",J370,0)</f>
        <v>0</v>
      </c>
      <c r="BG370" s="240">
        <f>IF(N370="zákl. přenesená",J370,0)</f>
        <v>0</v>
      </c>
      <c r="BH370" s="240">
        <f>IF(N370="sníž. přenesená",J370,0)</f>
        <v>0</v>
      </c>
      <c r="BI370" s="240">
        <f>IF(N370="nulová",J370,0)</f>
        <v>0</v>
      </c>
      <c r="BJ370" s="18" t="s">
        <v>85</v>
      </c>
      <c r="BK370" s="240">
        <f>ROUND(I370*H370,2)</f>
        <v>0</v>
      </c>
      <c r="BL370" s="18" t="s">
        <v>351</v>
      </c>
      <c r="BM370" s="239" t="s">
        <v>1702</v>
      </c>
    </row>
    <row r="371" s="13" customFormat="1">
      <c r="A371" s="13"/>
      <c r="B371" s="241"/>
      <c r="C371" s="242"/>
      <c r="D371" s="243" t="s">
        <v>273</v>
      </c>
      <c r="E371" s="244" t="s">
        <v>1</v>
      </c>
      <c r="F371" s="245" t="s">
        <v>85</v>
      </c>
      <c r="G371" s="242"/>
      <c r="H371" s="246">
        <v>2</v>
      </c>
      <c r="I371" s="247"/>
      <c r="J371" s="242"/>
      <c r="K371" s="242"/>
      <c r="L371" s="248"/>
      <c r="M371" s="249"/>
      <c r="N371" s="250"/>
      <c r="O371" s="250"/>
      <c r="P371" s="250"/>
      <c r="Q371" s="250"/>
      <c r="R371" s="250"/>
      <c r="S371" s="250"/>
      <c r="T371" s="251"/>
      <c r="U371" s="13"/>
      <c r="V371" s="13"/>
      <c r="W371" s="13"/>
      <c r="X371" s="13"/>
      <c r="Y371" s="13"/>
      <c r="Z371" s="13"/>
      <c r="AA371" s="13"/>
      <c r="AB371" s="13"/>
      <c r="AC371" s="13"/>
      <c r="AD371" s="13"/>
      <c r="AE371" s="13"/>
      <c r="AT371" s="252" t="s">
        <v>273</v>
      </c>
      <c r="AU371" s="252" t="s">
        <v>85</v>
      </c>
      <c r="AV371" s="13" t="s">
        <v>85</v>
      </c>
      <c r="AW371" s="13" t="s">
        <v>32</v>
      </c>
      <c r="AX371" s="13" t="s">
        <v>83</v>
      </c>
      <c r="AY371" s="252" t="s">
        <v>264</v>
      </c>
    </row>
    <row r="372" s="2" customFormat="1" ht="16.5" customHeight="1">
      <c r="A372" s="39"/>
      <c r="B372" s="40"/>
      <c r="C372" s="228" t="s">
        <v>625</v>
      </c>
      <c r="D372" s="228" t="s">
        <v>266</v>
      </c>
      <c r="E372" s="229" t="s">
        <v>1703</v>
      </c>
      <c r="F372" s="230" t="s">
        <v>1704</v>
      </c>
      <c r="G372" s="231" t="s">
        <v>420</v>
      </c>
      <c r="H372" s="232">
        <v>3</v>
      </c>
      <c r="I372" s="233"/>
      <c r="J372" s="234">
        <f>ROUND(I372*H372,2)</f>
        <v>0</v>
      </c>
      <c r="K372" s="230" t="s">
        <v>1425</v>
      </c>
      <c r="L372" s="45"/>
      <c r="M372" s="235" t="s">
        <v>1</v>
      </c>
      <c r="N372" s="236" t="s">
        <v>42</v>
      </c>
      <c r="O372" s="92"/>
      <c r="P372" s="237">
        <f>O372*H372</f>
        <v>0</v>
      </c>
      <c r="Q372" s="237">
        <v>0</v>
      </c>
      <c r="R372" s="237">
        <f>Q372*H372</f>
        <v>0</v>
      </c>
      <c r="S372" s="237">
        <v>0</v>
      </c>
      <c r="T372" s="238">
        <f>S372*H372</f>
        <v>0</v>
      </c>
      <c r="U372" s="39"/>
      <c r="V372" s="39"/>
      <c r="W372" s="39"/>
      <c r="X372" s="39"/>
      <c r="Y372" s="39"/>
      <c r="Z372" s="39"/>
      <c r="AA372" s="39"/>
      <c r="AB372" s="39"/>
      <c r="AC372" s="39"/>
      <c r="AD372" s="39"/>
      <c r="AE372" s="39"/>
      <c r="AR372" s="239" t="s">
        <v>351</v>
      </c>
      <c r="AT372" s="239" t="s">
        <v>266</v>
      </c>
      <c r="AU372" s="239" t="s">
        <v>85</v>
      </c>
      <c r="AY372" s="18" t="s">
        <v>264</v>
      </c>
      <c r="BE372" s="240">
        <f>IF(N372="základní",J372,0)</f>
        <v>0</v>
      </c>
      <c r="BF372" s="240">
        <f>IF(N372="snížená",J372,0)</f>
        <v>0</v>
      </c>
      <c r="BG372" s="240">
        <f>IF(N372="zákl. přenesená",J372,0)</f>
        <v>0</v>
      </c>
      <c r="BH372" s="240">
        <f>IF(N372="sníž. přenesená",J372,0)</f>
        <v>0</v>
      </c>
      <c r="BI372" s="240">
        <f>IF(N372="nulová",J372,0)</f>
        <v>0</v>
      </c>
      <c r="BJ372" s="18" t="s">
        <v>85</v>
      </c>
      <c r="BK372" s="240">
        <f>ROUND(I372*H372,2)</f>
        <v>0</v>
      </c>
      <c r="BL372" s="18" t="s">
        <v>351</v>
      </c>
      <c r="BM372" s="239" t="s">
        <v>1705</v>
      </c>
    </row>
    <row r="373" s="15" customFormat="1">
      <c r="A373" s="15"/>
      <c r="B373" s="264"/>
      <c r="C373" s="265"/>
      <c r="D373" s="243" t="s">
        <v>273</v>
      </c>
      <c r="E373" s="266" t="s">
        <v>1</v>
      </c>
      <c r="F373" s="267" t="s">
        <v>1677</v>
      </c>
      <c r="G373" s="265"/>
      <c r="H373" s="266" t="s">
        <v>1</v>
      </c>
      <c r="I373" s="268"/>
      <c r="J373" s="265"/>
      <c r="K373" s="265"/>
      <c r="L373" s="269"/>
      <c r="M373" s="270"/>
      <c r="N373" s="271"/>
      <c r="O373" s="271"/>
      <c r="P373" s="271"/>
      <c r="Q373" s="271"/>
      <c r="R373" s="271"/>
      <c r="S373" s="271"/>
      <c r="T373" s="272"/>
      <c r="U373" s="15"/>
      <c r="V373" s="15"/>
      <c r="W373" s="15"/>
      <c r="X373" s="15"/>
      <c r="Y373" s="15"/>
      <c r="Z373" s="15"/>
      <c r="AA373" s="15"/>
      <c r="AB373" s="15"/>
      <c r="AC373" s="15"/>
      <c r="AD373" s="15"/>
      <c r="AE373" s="15"/>
      <c r="AT373" s="273" t="s">
        <v>273</v>
      </c>
      <c r="AU373" s="273" t="s">
        <v>85</v>
      </c>
      <c r="AV373" s="15" t="s">
        <v>83</v>
      </c>
      <c r="AW373" s="15" t="s">
        <v>32</v>
      </c>
      <c r="AX373" s="15" t="s">
        <v>76</v>
      </c>
      <c r="AY373" s="273" t="s">
        <v>264</v>
      </c>
    </row>
    <row r="374" s="13" customFormat="1">
      <c r="A374" s="13"/>
      <c r="B374" s="241"/>
      <c r="C374" s="242"/>
      <c r="D374" s="243" t="s">
        <v>273</v>
      </c>
      <c r="E374" s="244" t="s">
        <v>1</v>
      </c>
      <c r="F374" s="245" t="s">
        <v>85</v>
      </c>
      <c r="G374" s="242"/>
      <c r="H374" s="246">
        <v>2</v>
      </c>
      <c r="I374" s="247"/>
      <c r="J374" s="242"/>
      <c r="K374" s="242"/>
      <c r="L374" s="248"/>
      <c r="M374" s="249"/>
      <c r="N374" s="250"/>
      <c r="O374" s="250"/>
      <c r="P374" s="250"/>
      <c r="Q374" s="250"/>
      <c r="R374" s="250"/>
      <c r="S374" s="250"/>
      <c r="T374" s="251"/>
      <c r="U374" s="13"/>
      <c r="V374" s="13"/>
      <c r="W374" s="13"/>
      <c r="X374" s="13"/>
      <c r="Y374" s="13"/>
      <c r="Z374" s="13"/>
      <c r="AA374" s="13"/>
      <c r="AB374" s="13"/>
      <c r="AC374" s="13"/>
      <c r="AD374" s="13"/>
      <c r="AE374" s="13"/>
      <c r="AT374" s="252" t="s">
        <v>273</v>
      </c>
      <c r="AU374" s="252" t="s">
        <v>85</v>
      </c>
      <c r="AV374" s="13" t="s">
        <v>85</v>
      </c>
      <c r="AW374" s="13" t="s">
        <v>32</v>
      </c>
      <c r="AX374" s="13" t="s">
        <v>76</v>
      </c>
      <c r="AY374" s="252" t="s">
        <v>264</v>
      </c>
    </row>
    <row r="375" s="15" customFormat="1">
      <c r="A375" s="15"/>
      <c r="B375" s="264"/>
      <c r="C375" s="265"/>
      <c r="D375" s="243" t="s">
        <v>273</v>
      </c>
      <c r="E375" s="266" t="s">
        <v>1</v>
      </c>
      <c r="F375" s="267" t="s">
        <v>1567</v>
      </c>
      <c r="G375" s="265"/>
      <c r="H375" s="266" t="s">
        <v>1</v>
      </c>
      <c r="I375" s="268"/>
      <c r="J375" s="265"/>
      <c r="K375" s="265"/>
      <c r="L375" s="269"/>
      <c r="M375" s="270"/>
      <c r="N375" s="271"/>
      <c r="O375" s="271"/>
      <c r="P375" s="271"/>
      <c r="Q375" s="271"/>
      <c r="R375" s="271"/>
      <c r="S375" s="271"/>
      <c r="T375" s="272"/>
      <c r="U375" s="15"/>
      <c r="V375" s="15"/>
      <c r="W375" s="15"/>
      <c r="X375" s="15"/>
      <c r="Y375" s="15"/>
      <c r="Z375" s="15"/>
      <c r="AA375" s="15"/>
      <c r="AB375" s="15"/>
      <c r="AC375" s="15"/>
      <c r="AD375" s="15"/>
      <c r="AE375" s="15"/>
      <c r="AT375" s="273" t="s">
        <v>273</v>
      </c>
      <c r="AU375" s="273" t="s">
        <v>85</v>
      </c>
      <c r="AV375" s="15" t="s">
        <v>83</v>
      </c>
      <c r="AW375" s="15" t="s">
        <v>32</v>
      </c>
      <c r="AX375" s="15" t="s">
        <v>76</v>
      </c>
      <c r="AY375" s="273" t="s">
        <v>264</v>
      </c>
    </row>
    <row r="376" s="13" customFormat="1">
      <c r="A376" s="13"/>
      <c r="B376" s="241"/>
      <c r="C376" s="242"/>
      <c r="D376" s="243" t="s">
        <v>273</v>
      </c>
      <c r="E376" s="244" t="s">
        <v>1</v>
      </c>
      <c r="F376" s="245" t="s">
        <v>83</v>
      </c>
      <c r="G376" s="242"/>
      <c r="H376" s="246">
        <v>1</v>
      </c>
      <c r="I376" s="247"/>
      <c r="J376" s="242"/>
      <c r="K376" s="242"/>
      <c r="L376" s="248"/>
      <c r="M376" s="249"/>
      <c r="N376" s="250"/>
      <c r="O376" s="250"/>
      <c r="P376" s="250"/>
      <c r="Q376" s="250"/>
      <c r="R376" s="250"/>
      <c r="S376" s="250"/>
      <c r="T376" s="251"/>
      <c r="U376" s="13"/>
      <c r="V376" s="13"/>
      <c r="W376" s="13"/>
      <c r="X376" s="13"/>
      <c r="Y376" s="13"/>
      <c r="Z376" s="13"/>
      <c r="AA376" s="13"/>
      <c r="AB376" s="13"/>
      <c r="AC376" s="13"/>
      <c r="AD376" s="13"/>
      <c r="AE376" s="13"/>
      <c r="AT376" s="252" t="s">
        <v>273</v>
      </c>
      <c r="AU376" s="252" t="s">
        <v>85</v>
      </c>
      <c r="AV376" s="13" t="s">
        <v>85</v>
      </c>
      <c r="AW376" s="13" t="s">
        <v>32</v>
      </c>
      <c r="AX376" s="13" t="s">
        <v>76</v>
      </c>
      <c r="AY376" s="252" t="s">
        <v>264</v>
      </c>
    </row>
    <row r="377" s="14" customFormat="1">
      <c r="A377" s="14"/>
      <c r="B377" s="253"/>
      <c r="C377" s="254"/>
      <c r="D377" s="243" t="s">
        <v>273</v>
      </c>
      <c r="E377" s="255" t="s">
        <v>1</v>
      </c>
      <c r="F377" s="256" t="s">
        <v>275</v>
      </c>
      <c r="G377" s="254"/>
      <c r="H377" s="257">
        <v>3</v>
      </c>
      <c r="I377" s="258"/>
      <c r="J377" s="254"/>
      <c r="K377" s="254"/>
      <c r="L377" s="259"/>
      <c r="M377" s="260"/>
      <c r="N377" s="261"/>
      <c r="O377" s="261"/>
      <c r="P377" s="261"/>
      <c r="Q377" s="261"/>
      <c r="R377" s="261"/>
      <c r="S377" s="261"/>
      <c r="T377" s="262"/>
      <c r="U377" s="14"/>
      <c r="V377" s="14"/>
      <c r="W377" s="14"/>
      <c r="X377" s="14"/>
      <c r="Y377" s="14"/>
      <c r="Z377" s="14"/>
      <c r="AA377" s="14"/>
      <c r="AB377" s="14"/>
      <c r="AC377" s="14"/>
      <c r="AD377" s="14"/>
      <c r="AE377" s="14"/>
      <c r="AT377" s="263" t="s">
        <v>273</v>
      </c>
      <c r="AU377" s="263" t="s">
        <v>85</v>
      </c>
      <c r="AV377" s="14" t="s">
        <v>271</v>
      </c>
      <c r="AW377" s="14" t="s">
        <v>32</v>
      </c>
      <c r="AX377" s="14" t="s">
        <v>83</v>
      </c>
      <c r="AY377" s="263" t="s">
        <v>264</v>
      </c>
    </row>
    <row r="378" s="2" customFormat="1" ht="16.5" customHeight="1">
      <c r="A378" s="39"/>
      <c r="B378" s="40"/>
      <c r="C378" s="274" t="s">
        <v>629</v>
      </c>
      <c r="D378" s="274" t="s">
        <v>310</v>
      </c>
      <c r="E378" s="275" t="s">
        <v>1706</v>
      </c>
      <c r="F378" s="276" t="s">
        <v>1707</v>
      </c>
      <c r="G378" s="277" t="s">
        <v>420</v>
      </c>
      <c r="H378" s="278">
        <v>3</v>
      </c>
      <c r="I378" s="279"/>
      <c r="J378" s="280">
        <f>ROUND(I378*H378,2)</f>
        <v>0</v>
      </c>
      <c r="K378" s="276" t="s">
        <v>1425</v>
      </c>
      <c r="L378" s="281"/>
      <c r="M378" s="282" t="s">
        <v>1</v>
      </c>
      <c r="N378" s="283" t="s">
        <v>42</v>
      </c>
      <c r="O378" s="92"/>
      <c r="P378" s="237">
        <f>O378*H378</f>
        <v>0</v>
      </c>
      <c r="Q378" s="237">
        <v>0.00075000000000000002</v>
      </c>
      <c r="R378" s="237">
        <f>Q378*H378</f>
        <v>0.0022500000000000003</v>
      </c>
      <c r="S378" s="237">
        <v>0</v>
      </c>
      <c r="T378" s="238">
        <f>S378*H378</f>
        <v>0</v>
      </c>
      <c r="U378" s="39"/>
      <c r="V378" s="39"/>
      <c r="W378" s="39"/>
      <c r="X378" s="39"/>
      <c r="Y378" s="39"/>
      <c r="Z378" s="39"/>
      <c r="AA378" s="39"/>
      <c r="AB378" s="39"/>
      <c r="AC378" s="39"/>
      <c r="AD378" s="39"/>
      <c r="AE378" s="39"/>
      <c r="AR378" s="239" t="s">
        <v>434</v>
      </c>
      <c r="AT378" s="239" t="s">
        <v>310</v>
      </c>
      <c r="AU378" s="239" t="s">
        <v>85</v>
      </c>
      <c r="AY378" s="18" t="s">
        <v>264</v>
      </c>
      <c r="BE378" s="240">
        <f>IF(N378="základní",J378,0)</f>
        <v>0</v>
      </c>
      <c r="BF378" s="240">
        <f>IF(N378="snížená",J378,0)</f>
        <v>0</v>
      </c>
      <c r="BG378" s="240">
        <f>IF(N378="zákl. přenesená",J378,0)</f>
        <v>0</v>
      </c>
      <c r="BH378" s="240">
        <f>IF(N378="sníž. přenesená",J378,0)</f>
        <v>0</v>
      </c>
      <c r="BI378" s="240">
        <f>IF(N378="nulová",J378,0)</f>
        <v>0</v>
      </c>
      <c r="BJ378" s="18" t="s">
        <v>85</v>
      </c>
      <c r="BK378" s="240">
        <f>ROUND(I378*H378,2)</f>
        <v>0</v>
      </c>
      <c r="BL378" s="18" t="s">
        <v>351</v>
      </c>
      <c r="BM378" s="239" t="s">
        <v>1708</v>
      </c>
    </row>
    <row r="379" s="13" customFormat="1">
      <c r="A379" s="13"/>
      <c r="B379" s="241"/>
      <c r="C379" s="242"/>
      <c r="D379" s="243" t="s">
        <v>273</v>
      </c>
      <c r="E379" s="244" t="s">
        <v>1</v>
      </c>
      <c r="F379" s="245" t="s">
        <v>96</v>
      </c>
      <c r="G379" s="242"/>
      <c r="H379" s="246">
        <v>3</v>
      </c>
      <c r="I379" s="247"/>
      <c r="J379" s="242"/>
      <c r="K379" s="242"/>
      <c r="L379" s="248"/>
      <c r="M379" s="249"/>
      <c r="N379" s="250"/>
      <c r="O379" s="250"/>
      <c r="P379" s="250"/>
      <c r="Q379" s="250"/>
      <c r="R379" s="250"/>
      <c r="S379" s="250"/>
      <c r="T379" s="251"/>
      <c r="U379" s="13"/>
      <c r="V379" s="13"/>
      <c r="W379" s="13"/>
      <c r="X379" s="13"/>
      <c r="Y379" s="13"/>
      <c r="Z379" s="13"/>
      <c r="AA379" s="13"/>
      <c r="AB379" s="13"/>
      <c r="AC379" s="13"/>
      <c r="AD379" s="13"/>
      <c r="AE379" s="13"/>
      <c r="AT379" s="252" t="s">
        <v>273</v>
      </c>
      <c r="AU379" s="252" t="s">
        <v>85</v>
      </c>
      <c r="AV379" s="13" t="s">
        <v>85</v>
      </c>
      <c r="AW379" s="13" t="s">
        <v>32</v>
      </c>
      <c r="AX379" s="13" t="s">
        <v>83</v>
      </c>
      <c r="AY379" s="252" t="s">
        <v>264</v>
      </c>
    </row>
    <row r="380" s="2" customFormat="1" ht="16.5" customHeight="1">
      <c r="A380" s="39"/>
      <c r="B380" s="40"/>
      <c r="C380" s="228" t="s">
        <v>633</v>
      </c>
      <c r="D380" s="228" t="s">
        <v>266</v>
      </c>
      <c r="E380" s="229" t="s">
        <v>1709</v>
      </c>
      <c r="F380" s="230" t="s">
        <v>1710</v>
      </c>
      <c r="G380" s="231" t="s">
        <v>420</v>
      </c>
      <c r="H380" s="232">
        <v>2</v>
      </c>
      <c r="I380" s="233"/>
      <c r="J380" s="234">
        <f>ROUND(I380*H380,2)</f>
        <v>0</v>
      </c>
      <c r="K380" s="230" t="s">
        <v>1425</v>
      </c>
      <c r="L380" s="45"/>
      <c r="M380" s="235" t="s">
        <v>1</v>
      </c>
      <c r="N380" s="236" t="s">
        <v>42</v>
      </c>
      <c r="O380" s="92"/>
      <c r="P380" s="237">
        <f>O380*H380</f>
        <v>0</v>
      </c>
      <c r="Q380" s="237">
        <v>0</v>
      </c>
      <c r="R380" s="237">
        <f>Q380*H380</f>
        <v>0</v>
      </c>
      <c r="S380" s="237">
        <v>0</v>
      </c>
      <c r="T380" s="238">
        <f>S380*H380</f>
        <v>0</v>
      </c>
      <c r="U380" s="39"/>
      <c r="V380" s="39"/>
      <c r="W380" s="39"/>
      <c r="X380" s="39"/>
      <c r="Y380" s="39"/>
      <c r="Z380" s="39"/>
      <c r="AA380" s="39"/>
      <c r="AB380" s="39"/>
      <c r="AC380" s="39"/>
      <c r="AD380" s="39"/>
      <c r="AE380" s="39"/>
      <c r="AR380" s="239" t="s">
        <v>351</v>
      </c>
      <c r="AT380" s="239" t="s">
        <v>266</v>
      </c>
      <c r="AU380" s="239" t="s">
        <v>85</v>
      </c>
      <c r="AY380" s="18" t="s">
        <v>264</v>
      </c>
      <c r="BE380" s="240">
        <f>IF(N380="základní",J380,0)</f>
        <v>0</v>
      </c>
      <c r="BF380" s="240">
        <f>IF(N380="snížená",J380,0)</f>
        <v>0</v>
      </c>
      <c r="BG380" s="240">
        <f>IF(N380="zákl. přenesená",J380,0)</f>
        <v>0</v>
      </c>
      <c r="BH380" s="240">
        <f>IF(N380="sníž. přenesená",J380,0)</f>
        <v>0</v>
      </c>
      <c r="BI380" s="240">
        <f>IF(N380="nulová",J380,0)</f>
        <v>0</v>
      </c>
      <c r="BJ380" s="18" t="s">
        <v>85</v>
      </c>
      <c r="BK380" s="240">
        <f>ROUND(I380*H380,2)</f>
        <v>0</v>
      </c>
      <c r="BL380" s="18" t="s">
        <v>351</v>
      </c>
      <c r="BM380" s="239" t="s">
        <v>1711</v>
      </c>
    </row>
    <row r="381" s="15" customFormat="1">
      <c r="A381" s="15"/>
      <c r="B381" s="264"/>
      <c r="C381" s="265"/>
      <c r="D381" s="243" t="s">
        <v>273</v>
      </c>
      <c r="E381" s="266" t="s">
        <v>1</v>
      </c>
      <c r="F381" s="267" t="s">
        <v>1690</v>
      </c>
      <c r="G381" s="265"/>
      <c r="H381" s="266" t="s">
        <v>1</v>
      </c>
      <c r="I381" s="268"/>
      <c r="J381" s="265"/>
      <c r="K381" s="265"/>
      <c r="L381" s="269"/>
      <c r="M381" s="270"/>
      <c r="N381" s="271"/>
      <c r="O381" s="271"/>
      <c r="P381" s="271"/>
      <c r="Q381" s="271"/>
      <c r="R381" s="271"/>
      <c r="S381" s="271"/>
      <c r="T381" s="272"/>
      <c r="U381" s="15"/>
      <c r="V381" s="15"/>
      <c r="W381" s="15"/>
      <c r="X381" s="15"/>
      <c r="Y381" s="15"/>
      <c r="Z381" s="15"/>
      <c r="AA381" s="15"/>
      <c r="AB381" s="15"/>
      <c r="AC381" s="15"/>
      <c r="AD381" s="15"/>
      <c r="AE381" s="15"/>
      <c r="AT381" s="273" t="s">
        <v>273</v>
      </c>
      <c r="AU381" s="273" t="s">
        <v>85</v>
      </c>
      <c r="AV381" s="15" t="s">
        <v>83</v>
      </c>
      <c r="AW381" s="15" t="s">
        <v>32</v>
      </c>
      <c r="AX381" s="15" t="s">
        <v>76</v>
      </c>
      <c r="AY381" s="273" t="s">
        <v>264</v>
      </c>
    </row>
    <row r="382" s="13" customFormat="1">
      <c r="A382" s="13"/>
      <c r="B382" s="241"/>
      <c r="C382" s="242"/>
      <c r="D382" s="243" t="s">
        <v>273</v>
      </c>
      <c r="E382" s="244" t="s">
        <v>1</v>
      </c>
      <c r="F382" s="245" t="s">
        <v>85</v>
      </c>
      <c r="G382" s="242"/>
      <c r="H382" s="246">
        <v>2</v>
      </c>
      <c r="I382" s="247"/>
      <c r="J382" s="242"/>
      <c r="K382" s="242"/>
      <c r="L382" s="248"/>
      <c r="M382" s="249"/>
      <c r="N382" s="250"/>
      <c r="O382" s="250"/>
      <c r="P382" s="250"/>
      <c r="Q382" s="250"/>
      <c r="R382" s="250"/>
      <c r="S382" s="250"/>
      <c r="T382" s="251"/>
      <c r="U382" s="13"/>
      <c r="V382" s="13"/>
      <c r="W382" s="13"/>
      <c r="X382" s="13"/>
      <c r="Y382" s="13"/>
      <c r="Z382" s="13"/>
      <c r="AA382" s="13"/>
      <c r="AB382" s="13"/>
      <c r="AC382" s="13"/>
      <c r="AD382" s="13"/>
      <c r="AE382" s="13"/>
      <c r="AT382" s="252" t="s">
        <v>273</v>
      </c>
      <c r="AU382" s="252" t="s">
        <v>85</v>
      </c>
      <c r="AV382" s="13" t="s">
        <v>85</v>
      </c>
      <c r="AW382" s="13" t="s">
        <v>32</v>
      </c>
      <c r="AX382" s="13" t="s">
        <v>83</v>
      </c>
      <c r="AY382" s="252" t="s">
        <v>264</v>
      </c>
    </row>
    <row r="383" s="2" customFormat="1" ht="16.5" customHeight="1">
      <c r="A383" s="39"/>
      <c r="B383" s="40"/>
      <c r="C383" s="274" t="s">
        <v>637</v>
      </c>
      <c r="D383" s="274" t="s">
        <v>310</v>
      </c>
      <c r="E383" s="275" t="s">
        <v>1712</v>
      </c>
      <c r="F383" s="276" t="s">
        <v>1713</v>
      </c>
      <c r="G383" s="277" t="s">
        <v>420</v>
      </c>
      <c r="H383" s="278">
        <v>2</v>
      </c>
      <c r="I383" s="279"/>
      <c r="J383" s="280">
        <f>ROUND(I383*H383,2)</f>
        <v>0</v>
      </c>
      <c r="K383" s="276" t="s">
        <v>1425</v>
      </c>
      <c r="L383" s="281"/>
      <c r="M383" s="282" t="s">
        <v>1</v>
      </c>
      <c r="N383" s="283" t="s">
        <v>42</v>
      </c>
      <c r="O383" s="92"/>
      <c r="P383" s="237">
        <f>O383*H383</f>
        <v>0</v>
      </c>
      <c r="Q383" s="237">
        <v>0.001</v>
      </c>
      <c r="R383" s="237">
        <f>Q383*H383</f>
        <v>0.002</v>
      </c>
      <c r="S383" s="237">
        <v>0</v>
      </c>
      <c r="T383" s="238">
        <f>S383*H383</f>
        <v>0</v>
      </c>
      <c r="U383" s="39"/>
      <c r="V383" s="39"/>
      <c r="W383" s="39"/>
      <c r="X383" s="39"/>
      <c r="Y383" s="39"/>
      <c r="Z383" s="39"/>
      <c r="AA383" s="39"/>
      <c r="AB383" s="39"/>
      <c r="AC383" s="39"/>
      <c r="AD383" s="39"/>
      <c r="AE383" s="39"/>
      <c r="AR383" s="239" t="s">
        <v>434</v>
      </c>
      <c r="AT383" s="239" t="s">
        <v>310</v>
      </c>
      <c r="AU383" s="239" t="s">
        <v>85</v>
      </c>
      <c r="AY383" s="18" t="s">
        <v>264</v>
      </c>
      <c r="BE383" s="240">
        <f>IF(N383="základní",J383,0)</f>
        <v>0</v>
      </c>
      <c r="BF383" s="240">
        <f>IF(N383="snížená",J383,0)</f>
        <v>0</v>
      </c>
      <c r="BG383" s="240">
        <f>IF(N383="zákl. přenesená",J383,0)</f>
        <v>0</v>
      </c>
      <c r="BH383" s="240">
        <f>IF(N383="sníž. přenesená",J383,0)</f>
        <v>0</v>
      </c>
      <c r="BI383" s="240">
        <f>IF(N383="nulová",J383,0)</f>
        <v>0</v>
      </c>
      <c r="BJ383" s="18" t="s">
        <v>85</v>
      </c>
      <c r="BK383" s="240">
        <f>ROUND(I383*H383,2)</f>
        <v>0</v>
      </c>
      <c r="BL383" s="18" t="s">
        <v>351</v>
      </c>
      <c r="BM383" s="239" t="s">
        <v>1714</v>
      </c>
    </row>
    <row r="384" s="13" customFormat="1">
      <c r="A384" s="13"/>
      <c r="B384" s="241"/>
      <c r="C384" s="242"/>
      <c r="D384" s="243" t="s">
        <v>273</v>
      </c>
      <c r="E384" s="244" t="s">
        <v>1</v>
      </c>
      <c r="F384" s="245" t="s">
        <v>85</v>
      </c>
      <c r="G384" s="242"/>
      <c r="H384" s="246">
        <v>2</v>
      </c>
      <c r="I384" s="247"/>
      <c r="J384" s="242"/>
      <c r="K384" s="242"/>
      <c r="L384" s="248"/>
      <c r="M384" s="249"/>
      <c r="N384" s="250"/>
      <c r="O384" s="250"/>
      <c r="P384" s="250"/>
      <c r="Q384" s="250"/>
      <c r="R384" s="250"/>
      <c r="S384" s="250"/>
      <c r="T384" s="251"/>
      <c r="U384" s="13"/>
      <c r="V384" s="13"/>
      <c r="W384" s="13"/>
      <c r="X384" s="13"/>
      <c r="Y384" s="13"/>
      <c r="Z384" s="13"/>
      <c r="AA384" s="13"/>
      <c r="AB384" s="13"/>
      <c r="AC384" s="13"/>
      <c r="AD384" s="13"/>
      <c r="AE384" s="13"/>
      <c r="AT384" s="252" t="s">
        <v>273</v>
      </c>
      <c r="AU384" s="252" t="s">
        <v>85</v>
      </c>
      <c r="AV384" s="13" t="s">
        <v>85</v>
      </c>
      <c r="AW384" s="13" t="s">
        <v>32</v>
      </c>
      <c r="AX384" s="13" t="s">
        <v>83</v>
      </c>
      <c r="AY384" s="252" t="s">
        <v>264</v>
      </c>
    </row>
    <row r="385" s="2" customFormat="1" ht="16.5" customHeight="1">
      <c r="A385" s="39"/>
      <c r="B385" s="40"/>
      <c r="C385" s="228" t="s">
        <v>642</v>
      </c>
      <c r="D385" s="228" t="s">
        <v>266</v>
      </c>
      <c r="E385" s="229" t="s">
        <v>1715</v>
      </c>
      <c r="F385" s="230" t="s">
        <v>1716</v>
      </c>
      <c r="G385" s="231" t="s">
        <v>420</v>
      </c>
      <c r="H385" s="232">
        <v>1</v>
      </c>
      <c r="I385" s="233"/>
      <c r="J385" s="234">
        <f>ROUND(I385*H385,2)</f>
        <v>0</v>
      </c>
      <c r="K385" s="230" t="s">
        <v>1425</v>
      </c>
      <c r="L385" s="45"/>
      <c r="M385" s="235" t="s">
        <v>1</v>
      </c>
      <c r="N385" s="236" t="s">
        <v>42</v>
      </c>
      <c r="O385" s="92"/>
      <c r="P385" s="237">
        <f>O385*H385</f>
        <v>0</v>
      </c>
      <c r="Q385" s="237">
        <v>0</v>
      </c>
      <c r="R385" s="237">
        <f>Q385*H385</f>
        <v>0</v>
      </c>
      <c r="S385" s="237">
        <v>0</v>
      </c>
      <c r="T385" s="238">
        <f>S385*H385</f>
        <v>0</v>
      </c>
      <c r="U385" s="39"/>
      <c r="V385" s="39"/>
      <c r="W385" s="39"/>
      <c r="X385" s="39"/>
      <c r="Y385" s="39"/>
      <c r="Z385" s="39"/>
      <c r="AA385" s="39"/>
      <c r="AB385" s="39"/>
      <c r="AC385" s="39"/>
      <c r="AD385" s="39"/>
      <c r="AE385" s="39"/>
      <c r="AR385" s="239" t="s">
        <v>351</v>
      </c>
      <c r="AT385" s="239" t="s">
        <v>266</v>
      </c>
      <c r="AU385" s="239" t="s">
        <v>85</v>
      </c>
      <c r="AY385" s="18" t="s">
        <v>264</v>
      </c>
      <c r="BE385" s="240">
        <f>IF(N385="základní",J385,0)</f>
        <v>0</v>
      </c>
      <c r="BF385" s="240">
        <f>IF(N385="snížená",J385,0)</f>
        <v>0</v>
      </c>
      <c r="BG385" s="240">
        <f>IF(N385="zákl. přenesená",J385,0)</f>
        <v>0</v>
      </c>
      <c r="BH385" s="240">
        <f>IF(N385="sníž. přenesená",J385,0)</f>
        <v>0</v>
      </c>
      <c r="BI385" s="240">
        <f>IF(N385="nulová",J385,0)</f>
        <v>0</v>
      </c>
      <c r="BJ385" s="18" t="s">
        <v>85</v>
      </c>
      <c r="BK385" s="240">
        <f>ROUND(I385*H385,2)</f>
        <v>0</v>
      </c>
      <c r="BL385" s="18" t="s">
        <v>351</v>
      </c>
      <c r="BM385" s="239" t="s">
        <v>1717</v>
      </c>
    </row>
    <row r="386" s="15" customFormat="1">
      <c r="A386" s="15"/>
      <c r="B386" s="264"/>
      <c r="C386" s="265"/>
      <c r="D386" s="243" t="s">
        <v>273</v>
      </c>
      <c r="E386" s="266" t="s">
        <v>1</v>
      </c>
      <c r="F386" s="267" t="s">
        <v>1567</v>
      </c>
      <c r="G386" s="265"/>
      <c r="H386" s="266" t="s">
        <v>1</v>
      </c>
      <c r="I386" s="268"/>
      <c r="J386" s="265"/>
      <c r="K386" s="265"/>
      <c r="L386" s="269"/>
      <c r="M386" s="270"/>
      <c r="N386" s="271"/>
      <c r="O386" s="271"/>
      <c r="P386" s="271"/>
      <c r="Q386" s="271"/>
      <c r="R386" s="271"/>
      <c r="S386" s="271"/>
      <c r="T386" s="272"/>
      <c r="U386" s="15"/>
      <c r="V386" s="15"/>
      <c r="W386" s="15"/>
      <c r="X386" s="15"/>
      <c r="Y386" s="15"/>
      <c r="Z386" s="15"/>
      <c r="AA386" s="15"/>
      <c r="AB386" s="15"/>
      <c r="AC386" s="15"/>
      <c r="AD386" s="15"/>
      <c r="AE386" s="15"/>
      <c r="AT386" s="273" t="s">
        <v>273</v>
      </c>
      <c r="AU386" s="273" t="s">
        <v>85</v>
      </c>
      <c r="AV386" s="15" t="s">
        <v>83</v>
      </c>
      <c r="AW386" s="15" t="s">
        <v>32</v>
      </c>
      <c r="AX386" s="15" t="s">
        <v>76</v>
      </c>
      <c r="AY386" s="273" t="s">
        <v>264</v>
      </c>
    </row>
    <row r="387" s="13" customFormat="1">
      <c r="A387" s="13"/>
      <c r="B387" s="241"/>
      <c r="C387" s="242"/>
      <c r="D387" s="243" t="s">
        <v>273</v>
      </c>
      <c r="E387" s="244" t="s">
        <v>1</v>
      </c>
      <c r="F387" s="245" t="s">
        <v>83</v>
      </c>
      <c r="G387" s="242"/>
      <c r="H387" s="246">
        <v>1</v>
      </c>
      <c r="I387" s="247"/>
      <c r="J387" s="242"/>
      <c r="K387" s="242"/>
      <c r="L387" s="248"/>
      <c r="M387" s="249"/>
      <c r="N387" s="250"/>
      <c r="O387" s="250"/>
      <c r="P387" s="250"/>
      <c r="Q387" s="250"/>
      <c r="R387" s="250"/>
      <c r="S387" s="250"/>
      <c r="T387" s="251"/>
      <c r="U387" s="13"/>
      <c r="V387" s="13"/>
      <c r="W387" s="13"/>
      <c r="X387" s="13"/>
      <c r="Y387" s="13"/>
      <c r="Z387" s="13"/>
      <c r="AA387" s="13"/>
      <c r="AB387" s="13"/>
      <c r="AC387" s="13"/>
      <c r="AD387" s="13"/>
      <c r="AE387" s="13"/>
      <c r="AT387" s="252" t="s">
        <v>273</v>
      </c>
      <c r="AU387" s="252" t="s">
        <v>85</v>
      </c>
      <c r="AV387" s="13" t="s">
        <v>85</v>
      </c>
      <c r="AW387" s="13" t="s">
        <v>32</v>
      </c>
      <c r="AX387" s="13" t="s">
        <v>83</v>
      </c>
      <c r="AY387" s="252" t="s">
        <v>264</v>
      </c>
    </row>
    <row r="388" s="2" customFormat="1" ht="16.5" customHeight="1">
      <c r="A388" s="39"/>
      <c r="B388" s="40"/>
      <c r="C388" s="274" t="s">
        <v>647</v>
      </c>
      <c r="D388" s="274" t="s">
        <v>310</v>
      </c>
      <c r="E388" s="275" t="s">
        <v>1718</v>
      </c>
      <c r="F388" s="276" t="s">
        <v>1719</v>
      </c>
      <c r="G388" s="277" t="s">
        <v>420</v>
      </c>
      <c r="H388" s="278">
        <v>1</v>
      </c>
      <c r="I388" s="279"/>
      <c r="J388" s="280">
        <f>ROUND(I388*H388,2)</f>
        <v>0</v>
      </c>
      <c r="K388" s="276" t="s">
        <v>1425</v>
      </c>
      <c r="L388" s="281"/>
      <c r="M388" s="282" t="s">
        <v>1</v>
      </c>
      <c r="N388" s="283" t="s">
        <v>42</v>
      </c>
      <c r="O388" s="92"/>
      <c r="P388" s="237">
        <f>O388*H388</f>
        <v>0</v>
      </c>
      <c r="Q388" s="237">
        <v>0.001</v>
      </c>
      <c r="R388" s="237">
        <f>Q388*H388</f>
        <v>0.001</v>
      </c>
      <c r="S388" s="237">
        <v>0</v>
      </c>
      <c r="T388" s="238">
        <f>S388*H388</f>
        <v>0</v>
      </c>
      <c r="U388" s="39"/>
      <c r="V388" s="39"/>
      <c r="W388" s="39"/>
      <c r="X388" s="39"/>
      <c r="Y388" s="39"/>
      <c r="Z388" s="39"/>
      <c r="AA388" s="39"/>
      <c r="AB388" s="39"/>
      <c r="AC388" s="39"/>
      <c r="AD388" s="39"/>
      <c r="AE388" s="39"/>
      <c r="AR388" s="239" t="s">
        <v>434</v>
      </c>
      <c r="AT388" s="239" t="s">
        <v>310</v>
      </c>
      <c r="AU388" s="239" t="s">
        <v>85</v>
      </c>
      <c r="AY388" s="18" t="s">
        <v>264</v>
      </c>
      <c r="BE388" s="240">
        <f>IF(N388="základní",J388,0)</f>
        <v>0</v>
      </c>
      <c r="BF388" s="240">
        <f>IF(N388="snížená",J388,0)</f>
        <v>0</v>
      </c>
      <c r="BG388" s="240">
        <f>IF(N388="zákl. přenesená",J388,0)</f>
        <v>0</v>
      </c>
      <c r="BH388" s="240">
        <f>IF(N388="sníž. přenesená",J388,0)</f>
        <v>0</v>
      </c>
      <c r="BI388" s="240">
        <f>IF(N388="nulová",J388,0)</f>
        <v>0</v>
      </c>
      <c r="BJ388" s="18" t="s">
        <v>85</v>
      </c>
      <c r="BK388" s="240">
        <f>ROUND(I388*H388,2)</f>
        <v>0</v>
      </c>
      <c r="BL388" s="18" t="s">
        <v>351</v>
      </c>
      <c r="BM388" s="239" t="s">
        <v>1720</v>
      </c>
    </row>
    <row r="389" s="13" customFormat="1">
      <c r="A389" s="13"/>
      <c r="B389" s="241"/>
      <c r="C389" s="242"/>
      <c r="D389" s="243" t="s">
        <v>273</v>
      </c>
      <c r="E389" s="244" t="s">
        <v>1</v>
      </c>
      <c r="F389" s="245" t="s">
        <v>83</v>
      </c>
      <c r="G389" s="242"/>
      <c r="H389" s="246">
        <v>1</v>
      </c>
      <c r="I389" s="247"/>
      <c r="J389" s="242"/>
      <c r="K389" s="242"/>
      <c r="L389" s="248"/>
      <c r="M389" s="249"/>
      <c r="N389" s="250"/>
      <c r="O389" s="250"/>
      <c r="P389" s="250"/>
      <c r="Q389" s="250"/>
      <c r="R389" s="250"/>
      <c r="S389" s="250"/>
      <c r="T389" s="251"/>
      <c r="U389" s="13"/>
      <c r="V389" s="13"/>
      <c r="W389" s="13"/>
      <c r="X389" s="13"/>
      <c r="Y389" s="13"/>
      <c r="Z389" s="13"/>
      <c r="AA389" s="13"/>
      <c r="AB389" s="13"/>
      <c r="AC389" s="13"/>
      <c r="AD389" s="13"/>
      <c r="AE389" s="13"/>
      <c r="AT389" s="252" t="s">
        <v>273</v>
      </c>
      <c r="AU389" s="252" t="s">
        <v>85</v>
      </c>
      <c r="AV389" s="13" t="s">
        <v>85</v>
      </c>
      <c r="AW389" s="13" t="s">
        <v>32</v>
      </c>
      <c r="AX389" s="13" t="s">
        <v>83</v>
      </c>
      <c r="AY389" s="252" t="s">
        <v>264</v>
      </c>
    </row>
    <row r="390" s="2" customFormat="1" ht="16.5" customHeight="1">
      <c r="A390" s="39"/>
      <c r="B390" s="40"/>
      <c r="C390" s="228" t="s">
        <v>652</v>
      </c>
      <c r="D390" s="228" t="s">
        <v>266</v>
      </c>
      <c r="E390" s="229" t="s">
        <v>1721</v>
      </c>
      <c r="F390" s="230" t="s">
        <v>1722</v>
      </c>
      <c r="G390" s="231" t="s">
        <v>1666</v>
      </c>
      <c r="H390" s="232">
        <v>1</v>
      </c>
      <c r="I390" s="233"/>
      <c r="J390" s="234">
        <f>ROUND(I390*H390,2)</f>
        <v>0</v>
      </c>
      <c r="K390" s="230" t="s">
        <v>1425</v>
      </c>
      <c r="L390" s="45"/>
      <c r="M390" s="235" t="s">
        <v>1</v>
      </c>
      <c r="N390" s="236" t="s">
        <v>42</v>
      </c>
      <c r="O390" s="92"/>
      <c r="P390" s="237">
        <f>O390*H390</f>
        <v>0</v>
      </c>
      <c r="Q390" s="237">
        <v>0.014749999999999999</v>
      </c>
      <c r="R390" s="237">
        <f>Q390*H390</f>
        <v>0.014749999999999999</v>
      </c>
      <c r="S390" s="237">
        <v>0</v>
      </c>
      <c r="T390" s="238">
        <f>S390*H390</f>
        <v>0</v>
      </c>
      <c r="U390" s="39"/>
      <c r="V390" s="39"/>
      <c r="W390" s="39"/>
      <c r="X390" s="39"/>
      <c r="Y390" s="39"/>
      <c r="Z390" s="39"/>
      <c r="AA390" s="39"/>
      <c r="AB390" s="39"/>
      <c r="AC390" s="39"/>
      <c r="AD390" s="39"/>
      <c r="AE390" s="39"/>
      <c r="AR390" s="239" t="s">
        <v>351</v>
      </c>
      <c r="AT390" s="239" t="s">
        <v>266</v>
      </c>
      <c r="AU390" s="239" t="s">
        <v>85</v>
      </c>
      <c r="AY390" s="18" t="s">
        <v>264</v>
      </c>
      <c r="BE390" s="240">
        <f>IF(N390="základní",J390,0)</f>
        <v>0</v>
      </c>
      <c r="BF390" s="240">
        <f>IF(N390="snížená",J390,0)</f>
        <v>0</v>
      </c>
      <c r="BG390" s="240">
        <f>IF(N390="zákl. přenesená",J390,0)</f>
        <v>0</v>
      </c>
      <c r="BH390" s="240">
        <f>IF(N390="sníž. přenesená",J390,0)</f>
        <v>0</v>
      </c>
      <c r="BI390" s="240">
        <f>IF(N390="nulová",J390,0)</f>
        <v>0</v>
      </c>
      <c r="BJ390" s="18" t="s">
        <v>85</v>
      </c>
      <c r="BK390" s="240">
        <f>ROUND(I390*H390,2)</f>
        <v>0</v>
      </c>
      <c r="BL390" s="18" t="s">
        <v>351</v>
      </c>
      <c r="BM390" s="239" t="s">
        <v>1723</v>
      </c>
    </row>
    <row r="391" s="2" customFormat="1">
      <c r="A391" s="39"/>
      <c r="B391" s="40"/>
      <c r="C391" s="41"/>
      <c r="D391" s="243" t="s">
        <v>339</v>
      </c>
      <c r="E391" s="41"/>
      <c r="F391" s="295" t="s">
        <v>1566</v>
      </c>
      <c r="G391" s="41"/>
      <c r="H391" s="41"/>
      <c r="I391" s="296"/>
      <c r="J391" s="41"/>
      <c r="K391" s="41"/>
      <c r="L391" s="45"/>
      <c r="M391" s="297"/>
      <c r="N391" s="298"/>
      <c r="O391" s="92"/>
      <c r="P391" s="92"/>
      <c r="Q391" s="92"/>
      <c r="R391" s="92"/>
      <c r="S391" s="92"/>
      <c r="T391" s="93"/>
      <c r="U391" s="39"/>
      <c r="V391" s="39"/>
      <c r="W391" s="39"/>
      <c r="X391" s="39"/>
      <c r="Y391" s="39"/>
      <c r="Z391" s="39"/>
      <c r="AA391" s="39"/>
      <c r="AB391" s="39"/>
      <c r="AC391" s="39"/>
      <c r="AD391" s="39"/>
      <c r="AE391" s="39"/>
      <c r="AT391" s="18" t="s">
        <v>339</v>
      </c>
      <c r="AU391" s="18" t="s">
        <v>85</v>
      </c>
    </row>
    <row r="392" s="15" customFormat="1">
      <c r="A392" s="15"/>
      <c r="B392" s="264"/>
      <c r="C392" s="265"/>
      <c r="D392" s="243" t="s">
        <v>273</v>
      </c>
      <c r="E392" s="266" t="s">
        <v>1</v>
      </c>
      <c r="F392" s="267" t="s">
        <v>1724</v>
      </c>
      <c r="G392" s="265"/>
      <c r="H392" s="266" t="s">
        <v>1</v>
      </c>
      <c r="I392" s="268"/>
      <c r="J392" s="265"/>
      <c r="K392" s="265"/>
      <c r="L392" s="269"/>
      <c r="M392" s="270"/>
      <c r="N392" s="271"/>
      <c r="O392" s="271"/>
      <c r="P392" s="271"/>
      <c r="Q392" s="271"/>
      <c r="R392" s="271"/>
      <c r="S392" s="271"/>
      <c r="T392" s="272"/>
      <c r="U392" s="15"/>
      <c r="V392" s="15"/>
      <c r="W392" s="15"/>
      <c r="X392" s="15"/>
      <c r="Y392" s="15"/>
      <c r="Z392" s="15"/>
      <c r="AA392" s="15"/>
      <c r="AB392" s="15"/>
      <c r="AC392" s="15"/>
      <c r="AD392" s="15"/>
      <c r="AE392" s="15"/>
      <c r="AT392" s="273" t="s">
        <v>273</v>
      </c>
      <c r="AU392" s="273" t="s">
        <v>85</v>
      </c>
      <c r="AV392" s="15" t="s">
        <v>83</v>
      </c>
      <c r="AW392" s="15" t="s">
        <v>32</v>
      </c>
      <c r="AX392" s="15" t="s">
        <v>76</v>
      </c>
      <c r="AY392" s="273" t="s">
        <v>264</v>
      </c>
    </row>
    <row r="393" s="13" customFormat="1">
      <c r="A393" s="13"/>
      <c r="B393" s="241"/>
      <c r="C393" s="242"/>
      <c r="D393" s="243" t="s">
        <v>273</v>
      </c>
      <c r="E393" s="244" t="s">
        <v>1</v>
      </c>
      <c r="F393" s="245" t="s">
        <v>83</v>
      </c>
      <c r="G393" s="242"/>
      <c r="H393" s="246">
        <v>1</v>
      </c>
      <c r="I393" s="247"/>
      <c r="J393" s="242"/>
      <c r="K393" s="242"/>
      <c r="L393" s="248"/>
      <c r="M393" s="249"/>
      <c r="N393" s="250"/>
      <c r="O393" s="250"/>
      <c r="P393" s="250"/>
      <c r="Q393" s="250"/>
      <c r="R393" s="250"/>
      <c r="S393" s="250"/>
      <c r="T393" s="251"/>
      <c r="U393" s="13"/>
      <c r="V393" s="13"/>
      <c r="W393" s="13"/>
      <c r="X393" s="13"/>
      <c r="Y393" s="13"/>
      <c r="Z393" s="13"/>
      <c r="AA393" s="13"/>
      <c r="AB393" s="13"/>
      <c r="AC393" s="13"/>
      <c r="AD393" s="13"/>
      <c r="AE393" s="13"/>
      <c r="AT393" s="252" t="s">
        <v>273</v>
      </c>
      <c r="AU393" s="252" t="s">
        <v>85</v>
      </c>
      <c r="AV393" s="13" t="s">
        <v>85</v>
      </c>
      <c r="AW393" s="13" t="s">
        <v>32</v>
      </c>
      <c r="AX393" s="13" t="s">
        <v>83</v>
      </c>
      <c r="AY393" s="252" t="s">
        <v>264</v>
      </c>
    </row>
    <row r="394" s="2" customFormat="1" ht="16.5" customHeight="1">
      <c r="A394" s="39"/>
      <c r="B394" s="40"/>
      <c r="C394" s="228" t="s">
        <v>656</v>
      </c>
      <c r="D394" s="228" t="s">
        <v>266</v>
      </c>
      <c r="E394" s="229" t="s">
        <v>1725</v>
      </c>
      <c r="F394" s="230" t="s">
        <v>1726</v>
      </c>
      <c r="G394" s="231" t="s">
        <v>1666</v>
      </c>
      <c r="H394" s="232">
        <v>1</v>
      </c>
      <c r="I394" s="233"/>
      <c r="J394" s="234">
        <f>ROUND(I394*H394,2)</f>
        <v>0</v>
      </c>
      <c r="K394" s="230" t="s">
        <v>1425</v>
      </c>
      <c r="L394" s="45"/>
      <c r="M394" s="235" t="s">
        <v>1</v>
      </c>
      <c r="N394" s="236" t="s">
        <v>42</v>
      </c>
      <c r="O394" s="92"/>
      <c r="P394" s="237">
        <f>O394*H394</f>
        <v>0</v>
      </c>
      <c r="Q394" s="237">
        <v>0.00172</v>
      </c>
      <c r="R394" s="237">
        <f>Q394*H394</f>
        <v>0.00172</v>
      </c>
      <c r="S394" s="237">
        <v>0</v>
      </c>
      <c r="T394" s="238">
        <f>S394*H394</f>
        <v>0</v>
      </c>
      <c r="U394" s="39"/>
      <c r="V394" s="39"/>
      <c r="W394" s="39"/>
      <c r="X394" s="39"/>
      <c r="Y394" s="39"/>
      <c r="Z394" s="39"/>
      <c r="AA394" s="39"/>
      <c r="AB394" s="39"/>
      <c r="AC394" s="39"/>
      <c r="AD394" s="39"/>
      <c r="AE394" s="39"/>
      <c r="AR394" s="239" t="s">
        <v>351</v>
      </c>
      <c r="AT394" s="239" t="s">
        <v>266</v>
      </c>
      <c r="AU394" s="239" t="s">
        <v>85</v>
      </c>
      <c r="AY394" s="18" t="s">
        <v>264</v>
      </c>
      <c r="BE394" s="240">
        <f>IF(N394="základní",J394,0)</f>
        <v>0</v>
      </c>
      <c r="BF394" s="240">
        <f>IF(N394="snížená",J394,0)</f>
        <v>0</v>
      </c>
      <c r="BG394" s="240">
        <f>IF(N394="zákl. přenesená",J394,0)</f>
        <v>0</v>
      </c>
      <c r="BH394" s="240">
        <f>IF(N394="sníž. přenesená",J394,0)</f>
        <v>0</v>
      </c>
      <c r="BI394" s="240">
        <f>IF(N394="nulová",J394,0)</f>
        <v>0</v>
      </c>
      <c r="BJ394" s="18" t="s">
        <v>85</v>
      </c>
      <c r="BK394" s="240">
        <f>ROUND(I394*H394,2)</f>
        <v>0</v>
      </c>
      <c r="BL394" s="18" t="s">
        <v>351</v>
      </c>
      <c r="BM394" s="239" t="s">
        <v>1727</v>
      </c>
    </row>
    <row r="395" s="2" customFormat="1">
      <c r="A395" s="39"/>
      <c r="B395" s="40"/>
      <c r="C395" s="41"/>
      <c r="D395" s="243" t="s">
        <v>339</v>
      </c>
      <c r="E395" s="41"/>
      <c r="F395" s="295" t="s">
        <v>1566</v>
      </c>
      <c r="G395" s="41"/>
      <c r="H395" s="41"/>
      <c r="I395" s="296"/>
      <c r="J395" s="41"/>
      <c r="K395" s="41"/>
      <c r="L395" s="45"/>
      <c r="M395" s="297"/>
      <c r="N395" s="298"/>
      <c r="O395" s="92"/>
      <c r="P395" s="92"/>
      <c r="Q395" s="92"/>
      <c r="R395" s="92"/>
      <c r="S395" s="92"/>
      <c r="T395" s="93"/>
      <c r="U395" s="39"/>
      <c r="V395" s="39"/>
      <c r="W395" s="39"/>
      <c r="X395" s="39"/>
      <c r="Y395" s="39"/>
      <c r="Z395" s="39"/>
      <c r="AA395" s="39"/>
      <c r="AB395" s="39"/>
      <c r="AC395" s="39"/>
      <c r="AD395" s="39"/>
      <c r="AE395" s="39"/>
      <c r="AT395" s="18" t="s">
        <v>339</v>
      </c>
      <c r="AU395" s="18" t="s">
        <v>85</v>
      </c>
    </row>
    <row r="396" s="15" customFormat="1">
      <c r="A396" s="15"/>
      <c r="B396" s="264"/>
      <c r="C396" s="265"/>
      <c r="D396" s="243" t="s">
        <v>273</v>
      </c>
      <c r="E396" s="266" t="s">
        <v>1</v>
      </c>
      <c r="F396" s="267" t="s">
        <v>1724</v>
      </c>
      <c r="G396" s="265"/>
      <c r="H396" s="266" t="s">
        <v>1</v>
      </c>
      <c r="I396" s="268"/>
      <c r="J396" s="265"/>
      <c r="K396" s="265"/>
      <c r="L396" s="269"/>
      <c r="M396" s="270"/>
      <c r="N396" s="271"/>
      <c r="O396" s="271"/>
      <c r="P396" s="271"/>
      <c r="Q396" s="271"/>
      <c r="R396" s="271"/>
      <c r="S396" s="271"/>
      <c r="T396" s="272"/>
      <c r="U396" s="15"/>
      <c r="V396" s="15"/>
      <c r="W396" s="15"/>
      <c r="X396" s="15"/>
      <c r="Y396" s="15"/>
      <c r="Z396" s="15"/>
      <c r="AA396" s="15"/>
      <c r="AB396" s="15"/>
      <c r="AC396" s="15"/>
      <c r="AD396" s="15"/>
      <c r="AE396" s="15"/>
      <c r="AT396" s="273" t="s">
        <v>273</v>
      </c>
      <c r="AU396" s="273" t="s">
        <v>85</v>
      </c>
      <c r="AV396" s="15" t="s">
        <v>83</v>
      </c>
      <c r="AW396" s="15" t="s">
        <v>32</v>
      </c>
      <c r="AX396" s="15" t="s">
        <v>76</v>
      </c>
      <c r="AY396" s="273" t="s">
        <v>264</v>
      </c>
    </row>
    <row r="397" s="13" customFormat="1">
      <c r="A397" s="13"/>
      <c r="B397" s="241"/>
      <c r="C397" s="242"/>
      <c r="D397" s="243" t="s">
        <v>273</v>
      </c>
      <c r="E397" s="244" t="s">
        <v>1</v>
      </c>
      <c r="F397" s="245" t="s">
        <v>83</v>
      </c>
      <c r="G397" s="242"/>
      <c r="H397" s="246">
        <v>1</v>
      </c>
      <c r="I397" s="247"/>
      <c r="J397" s="242"/>
      <c r="K397" s="242"/>
      <c r="L397" s="248"/>
      <c r="M397" s="249"/>
      <c r="N397" s="250"/>
      <c r="O397" s="250"/>
      <c r="P397" s="250"/>
      <c r="Q397" s="250"/>
      <c r="R397" s="250"/>
      <c r="S397" s="250"/>
      <c r="T397" s="251"/>
      <c r="U397" s="13"/>
      <c r="V397" s="13"/>
      <c r="W397" s="13"/>
      <c r="X397" s="13"/>
      <c r="Y397" s="13"/>
      <c r="Z397" s="13"/>
      <c r="AA397" s="13"/>
      <c r="AB397" s="13"/>
      <c r="AC397" s="13"/>
      <c r="AD397" s="13"/>
      <c r="AE397" s="13"/>
      <c r="AT397" s="252" t="s">
        <v>273</v>
      </c>
      <c r="AU397" s="252" t="s">
        <v>85</v>
      </c>
      <c r="AV397" s="13" t="s">
        <v>85</v>
      </c>
      <c r="AW397" s="13" t="s">
        <v>32</v>
      </c>
      <c r="AX397" s="13" t="s">
        <v>83</v>
      </c>
      <c r="AY397" s="252" t="s">
        <v>264</v>
      </c>
    </row>
    <row r="398" s="2" customFormat="1" ht="16.5" customHeight="1">
      <c r="A398" s="39"/>
      <c r="B398" s="40"/>
      <c r="C398" s="228" t="s">
        <v>659</v>
      </c>
      <c r="D398" s="228" t="s">
        <v>266</v>
      </c>
      <c r="E398" s="229" t="s">
        <v>1728</v>
      </c>
      <c r="F398" s="230" t="s">
        <v>1729</v>
      </c>
      <c r="G398" s="231" t="s">
        <v>1666</v>
      </c>
      <c r="H398" s="232">
        <v>2</v>
      </c>
      <c r="I398" s="233"/>
      <c r="J398" s="234">
        <f>ROUND(I398*H398,2)</f>
        <v>0</v>
      </c>
      <c r="K398" s="230" t="s">
        <v>1425</v>
      </c>
      <c r="L398" s="45"/>
      <c r="M398" s="235" t="s">
        <v>1</v>
      </c>
      <c r="N398" s="236" t="s">
        <v>42</v>
      </c>
      <c r="O398" s="92"/>
      <c r="P398" s="237">
        <f>O398*H398</f>
        <v>0</v>
      </c>
      <c r="Q398" s="237">
        <v>0.0018</v>
      </c>
      <c r="R398" s="237">
        <f>Q398*H398</f>
        <v>0.0035999999999999999</v>
      </c>
      <c r="S398" s="237">
        <v>0</v>
      </c>
      <c r="T398" s="238">
        <f>S398*H398</f>
        <v>0</v>
      </c>
      <c r="U398" s="39"/>
      <c r="V398" s="39"/>
      <c r="W398" s="39"/>
      <c r="X398" s="39"/>
      <c r="Y398" s="39"/>
      <c r="Z398" s="39"/>
      <c r="AA398" s="39"/>
      <c r="AB398" s="39"/>
      <c r="AC398" s="39"/>
      <c r="AD398" s="39"/>
      <c r="AE398" s="39"/>
      <c r="AR398" s="239" t="s">
        <v>351</v>
      </c>
      <c r="AT398" s="239" t="s">
        <v>266</v>
      </c>
      <c r="AU398" s="239" t="s">
        <v>85</v>
      </c>
      <c r="AY398" s="18" t="s">
        <v>264</v>
      </c>
      <c r="BE398" s="240">
        <f>IF(N398="základní",J398,0)</f>
        <v>0</v>
      </c>
      <c r="BF398" s="240">
        <f>IF(N398="snížená",J398,0)</f>
        <v>0</v>
      </c>
      <c r="BG398" s="240">
        <f>IF(N398="zákl. přenesená",J398,0)</f>
        <v>0</v>
      </c>
      <c r="BH398" s="240">
        <f>IF(N398="sníž. přenesená",J398,0)</f>
        <v>0</v>
      </c>
      <c r="BI398" s="240">
        <f>IF(N398="nulová",J398,0)</f>
        <v>0</v>
      </c>
      <c r="BJ398" s="18" t="s">
        <v>85</v>
      </c>
      <c r="BK398" s="240">
        <f>ROUND(I398*H398,2)</f>
        <v>0</v>
      </c>
      <c r="BL398" s="18" t="s">
        <v>351</v>
      </c>
      <c r="BM398" s="239" t="s">
        <v>1730</v>
      </c>
    </row>
    <row r="399" s="2" customFormat="1">
      <c r="A399" s="39"/>
      <c r="B399" s="40"/>
      <c r="C399" s="41"/>
      <c r="D399" s="243" t="s">
        <v>339</v>
      </c>
      <c r="E399" s="41"/>
      <c r="F399" s="295" t="s">
        <v>1566</v>
      </c>
      <c r="G399" s="41"/>
      <c r="H399" s="41"/>
      <c r="I399" s="296"/>
      <c r="J399" s="41"/>
      <c r="K399" s="41"/>
      <c r="L399" s="45"/>
      <c r="M399" s="297"/>
      <c r="N399" s="298"/>
      <c r="O399" s="92"/>
      <c r="P399" s="92"/>
      <c r="Q399" s="92"/>
      <c r="R399" s="92"/>
      <c r="S399" s="92"/>
      <c r="T399" s="93"/>
      <c r="U399" s="39"/>
      <c r="V399" s="39"/>
      <c r="W399" s="39"/>
      <c r="X399" s="39"/>
      <c r="Y399" s="39"/>
      <c r="Z399" s="39"/>
      <c r="AA399" s="39"/>
      <c r="AB399" s="39"/>
      <c r="AC399" s="39"/>
      <c r="AD399" s="39"/>
      <c r="AE399" s="39"/>
      <c r="AT399" s="18" t="s">
        <v>339</v>
      </c>
      <c r="AU399" s="18" t="s">
        <v>85</v>
      </c>
    </row>
    <row r="400" s="15" customFormat="1">
      <c r="A400" s="15"/>
      <c r="B400" s="264"/>
      <c r="C400" s="265"/>
      <c r="D400" s="243" t="s">
        <v>273</v>
      </c>
      <c r="E400" s="266" t="s">
        <v>1</v>
      </c>
      <c r="F400" s="267" t="s">
        <v>1731</v>
      </c>
      <c r="G400" s="265"/>
      <c r="H400" s="266" t="s">
        <v>1</v>
      </c>
      <c r="I400" s="268"/>
      <c r="J400" s="265"/>
      <c r="K400" s="265"/>
      <c r="L400" s="269"/>
      <c r="M400" s="270"/>
      <c r="N400" s="271"/>
      <c r="O400" s="271"/>
      <c r="P400" s="271"/>
      <c r="Q400" s="271"/>
      <c r="R400" s="271"/>
      <c r="S400" s="271"/>
      <c r="T400" s="272"/>
      <c r="U400" s="15"/>
      <c r="V400" s="15"/>
      <c r="W400" s="15"/>
      <c r="X400" s="15"/>
      <c r="Y400" s="15"/>
      <c r="Z400" s="15"/>
      <c r="AA400" s="15"/>
      <c r="AB400" s="15"/>
      <c r="AC400" s="15"/>
      <c r="AD400" s="15"/>
      <c r="AE400" s="15"/>
      <c r="AT400" s="273" t="s">
        <v>273</v>
      </c>
      <c r="AU400" s="273" t="s">
        <v>85</v>
      </c>
      <c r="AV400" s="15" t="s">
        <v>83</v>
      </c>
      <c r="AW400" s="15" t="s">
        <v>32</v>
      </c>
      <c r="AX400" s="15" t="s">
        <v>76</v>
      </c>
      <c r="AY400" s="273" t="s">
        <v>264</v>
      </c>
    </row>
    <row r="401" s="13" customFormat="1">
      <c r="A401" s="13"/>
      <c r="B401" s="241"/>
      <c r="C401" s="242"/>
      <c r="D401" s="243" t="s">
        <v>273</v>
      </c>
      <c r="E401" s="244" t="s">
        <v>1</v>
      </c>
      <c r="F401" s="245" t="s">
        <v>85</v>
      </c>
      <c r="G401" s="242"/>
      <c r="H401" s="246">
        <v>2</v>
      </c>
      <c r="I401" s="247"/>
      <c r="J401" s="242"/>
      <c r="K401" s="242"/>
      <c r="L401" s="248"/>
      <c r="M401" s="249"/>
      <c r="N401" s="250"/>
      <c r="O401" s="250"/>
      <c r="P401" s="250"/>
      <c r="Q401" s="250"/>
      <c r="R401" s="250"/>
      <c r="S401" s="250"/>
      <c r="T401" s="251"/>
      <c r="U401" s="13"/>
      <c r="V401" s="13"/>
      <c r="W401" s="13"/>
      <c r="X401" s="13"/>
      <c r="Y401" s="13"/>
      <c r="Z401" s="13"/>
      <c r="AA401" s="13"/>
      <c r="AB401" s="13"/>
      <c r="AC401" s="13"/>
      <c r="AD401" s="13"/>
      <c r="AE401" s="13"/>
      <c r="AT401" s="252" t="s">
        <v>273</v>
      </c>
      <c r="AU401" s="252" t="s">
        <v>85</v>
      </c>
      <c r="AV401" s="13" t="s">
        <v>85</v>
      </c>
      <c r="AW401" s="13" t="s">
        <v>32</v>
      </c>
      <c r="AX401" s="13" t="s">
        <v>83</v>
      </c>
      <c r="AY401" s="252" t="s">
        <v>264</v>
      </c>
    </row>
    <row r="402" s="2" customFormat="1" ht="16.5" customHeight="1">
      <c r="A402" s="39"/>
      <c r="B402" s="40"/>
      <c r="C402" s="228" t="s">
        <v>664</v>
      </c>
      <c r="D402" s="228" t="s">
        <v>266</v>
      </c>
      <c r="E402" s="229" t="s">
        <v>1732</v>
      </c>
      <c r="F402" s="230" t="s">
        <v>1733</v>
      </c>
      <c r="G402" s="231" t="s">
        <v>1666</v>
      </c>
      <c r="H402" s="232">
        <v>6</v>
      </c>
      <c r="I402" s="233"/>
      <c r="J402" s="234">
        <f>ROUND(I402*H402,2)</f>
        <v>0</v>
      </c>
      <c r="K402" s="230" t="s">
        <v>1425</v>
      </c>
      <c r="L402" s="45"/>
      <c r="M402" s="235" t="s">
        <v>1</v>
      </c>
      <c r="N402" s="236" t="s">
        <v>42</v>
      </c>
      <c r="O402" s="92"/>
      <c r="P402" s="237">
        <f>O402*H402</f>
        <v>0</v>
      </c>
      <c r="Q402" s="237">
        <v>0.0018400000000000001</v>
      </c>
      <c r="R402" s="237">
        <f>Q402*H402</f>
        <v>0.011040000000000001</v>
      </c>
      <c r="S402" s="237">
        <v>0</v>
      </c>
      <c r="T402" s="238">
        <f>S402*H402</f>
        <v>0</v>
      </c>
      <c r="U402" s="39"/>
      <c r="V402" s="39"/>
      <c r="W402" s="39"/>
      <c r="X402" s="39"/>
      <c r="Y402" s="39"/>
      <c r="Z402" s="39"/>
      <c r="AA402" s="39"/>
      <c r="AB402" s="39"/>
      <c r="AC402" s="39"/>
      <c r="AD402" s="39"/>
      <c r="AE402" s="39"/>
      <c r="AR402" s="239" t="s">
        <v>351</v>
      </c>
      <c r="AT402" s="239" t="s">
        <v>266</v>
      </c>
      <c r="AU402" s="239" t="s">
        <v>85</v>
      </c>
      <c r="AY402" s="18" t="s">
        <v>264</v>
      </c>
      <c r="BE402" s="240">
        <f>IF(N402="základní",J402,0)</f>
        <v>0</v>
      </c>
      <c r="BF402" s="240">
        <f>IF(N402="snížená",J402,0)</f>
        <v>0</v>
      </c>
      <c r="BG402" s="240">
        <f>IF(N402="zákl. přenesená",J402,0)</f>
        <v>0</v>
      </c>
      <c r="BH402" s="240">
        <f>IF(N402="sníž. přenesená",J402,0)</f>
        <v>0</v>
      </c>
      <c r="BI402" s="240">
        <f>IF(N402="nulová",J402,0)</f>
        <v>0</v>
      </c>
      <c r="BJ402" s="18" t="s">
        <v>85</v>
      </c>
      <c r="BK402" s="240">
        <f>ROUND(I402*H402,2)</f>
        <v>0</v>
      </c>
      <c r="BL402" s="18" t="s">
        <v>351</v>
      </c>
      <c r="BM402" s="239" t="s">
        <v>1734</v>
      </c>
    </row>
    <row r="403" s="2" customFormat="1">
      <c r="A403" s="39"/>
      <c r="B403" s="40"/>
      <c r="C403" s="41"/>
      <c r="D403" s="243" t="s">
        <v>339</v>
      </c>
      <c r="E403" s="41"/>
      <c r="F403" s="295" t="s">
        <v>1566</v>
      </c>
      <c r="G403" s="41"/>
      <c r="H403" s="41"/>
      <c r="I403" s="296"/>
      <c r="J403" s="41"/>
      <c r="K403" s="41"/>
      <c r="L403" s="45"/>
      <c r="M403" s="297"/>
      <c r="N403" s="298"/>
      <c r="O403" s="92"/>
      <c r="P403" s="92"/>
      <c r="Q403" s="92"/>
      <c r="R403" s="92"/>
      <c r="S403" s="92"/>
      <c r="T403" s="93"/>
      <c r="U403" s="39"/>
      <c r="V403" s="39"/>
      <c r="W403" s="39"/>
      <c r="X403" s="39"/>
      <c r="Y403" s="39"/>
      <c r="Z403" s="39"/>
      <c r="AA403" s="39"/>
      <c r="AB403" s="39"/>
      <c r="AC403" s="39"/>
      <c r="AD403" s="39"/>
      <c r="AE403" s="39"/>
      <c r="AT403" s="18" t="s">
        <v>339</v>
      </c>
      <c r="AU403" s="18" t="s">
        <v>85</v>
      </c>
    </row>
    <row r="404" s="15" customFormat="1">
      <c r="A404" s="15"/>
      <c r="B404" s="264"/>
      <c r="C404" s="265"/>
      <c r="D404" s="243" t="s">
        <v>273</v>
      </c>
      <c r="E404" s="266" t="s">
        <v>1</v>
      </c>
      <c r="F404" s="267" t="s">
        <v>2917</v>
      </c>
      <c r="G404" s="265"/>
      <c r="H404" s="266" t="s">
        <v>1</v>
      </c>
      <c r="I404" s="268"/>
      <c r="J404" s="265"/>
      <c r="K404" s="265"/>
      <c r="L404" s="269"/>
      <c r="M404" s="270"/>
      <c r="N404" s="271"/>
      <c r="O404" s="271"/>
      <c r="P404" s="271"/>
      <c r="Q404" s="271"/>
      <c r="R404" s="271"/>
      <c r="S404" s="271"/>
      <c r="T404" s="272"/>
      <c r="U404" s="15"/>
      <c r="V404" s="15"/>
      <c r="W404" s="15"/>
      <c r="X404" s="15"/>
      <c r="Y404" s="15"/>
      <c r="Z404" s="15"/>
      <c r="AA404" s="15"/>
      <c r="AB404" s="15"/>
      <c r="AC404" s="15"/>
      <c r="AD404" s="15"/>
      <c r="AE404" s="15"/>
      <c r="AT404" s="273" t="s">
        <v>273</v>
      </c>
      <c r="AU404" s="273" t="s">
        <v>85</v>
      </c>
      <c r="AV404" s="15" t="s">
        <v>83</v>
      </c>
      <c r="AW404" s="15" t="s">
        <v>32</v>
      </c>
      <c r="AX404" s="15" t="s">
        <v>76</v>
      </c>
      <c r="AY404" s="273" t="s">
        <v>264</v>
      </c>
    </row>
    <row r="405" s="13" customFormat="1">
      <c r="A405" s="13"/>
      <c r="B405" s="241"/>
      <c r="C405" s="242"/>
      <c r="D405" s="243" t="s">
        <v>273</v>
      </c>
      <c r="E405" s="244" t="s">
        <v>1</v>
      </c>
      <c r="F405" s="245" t="s">
        <v>2918</v>
      </c>
      <c r="G405" s="242"/>
      <c r="H405" s="246">
        <v>4</v>
      </c>
      <c r="I405" s="247"/>
      <c r="J405" s="242"/>
      <c r="K405" s="242"/>
      <c r="L405" s="248"/>
      <c r="M405" s="249"/>
      <c r="N405" s="250"/>
      <c r="O405" s="250"/>
      <c r="P405" s="250"/>
      <c r="Q405" s="250"/>
      <c r="R405" s="250"/>
      <c r="S405" s="250"/>
      <c r="T405" s="251"/>
      <c r="U405" s="13"/>
      <c r="V405" s="13"/>
      <c r="W405" s="13"/>
      <c r="X405" s="13"/>
      <c r="Y405" s="13"/>
      <c r="Z405" s="13"/>
      <c r="AA405" s="13"/>
      <c r="AB405" s="13"/>
      <c r="AC405" s="13"/>
      <c r="AD405" s="13"/>
      <c r="AE405" s="13"/>
      <c r="AT405" s="252" t="s">
        <v>273</v>
      </c>
      <c r="AU405" s="252" t="s">
        <v>85</v>
      </c>
      <c r="AV405" s="13" t="s">
        <v>85</v>
      </c>
      <c r="AW405" s="13" t="s">
        <v>32</v>
      </c>
      <c r="AX405" s="13" t="s">
        <v>76</v>
      </c>
      <c r="AY405" s="252" t="s">
        <v>264</v>
      </c>
    </row>
    <row r="406" s="15" customFormat="1">
      <c r="A406" s="15"/>
      <c r="B406" s="264"/>
      <c r="C406" s="265"/>
      <c r="D406" s="243" t="s">
        <v>273</v>
      </c>
      <c r="E406" s="266" t="s">
        <v>1</v>
      </c>
      <c r="F406" s="267" t="s">
        <v>1735</v>
      </c>
      <c r="G406" s="265"/>
      <c r="H406" s="266" t="s">
        <v>1</v>
      </c>
      <c r="I406" s="268"/>
      <c r="J406" s="265"/>
      <c r="K406" s="265"/>
      <c r="L406" s="269"/>
      <c r="M406" s="270"/>
      <c r="N406" s="271"/>
      <c r="O406" s="271"/>
      <c r="P406" s="271"/>
      <c r="Q406" s="271"/>
      <c r="R406" s="271"/>
      <c r="S406" s="271"/>
      <c r="T406" s="272"/>
      <c r="U406" s="15"/>
      <c r="V406" s="15"/>
      <c r="W406" s="15"/>
      <c r="X406" s="15"/>
      <c r="Y406" s="15"/>
      <c r="Z406" s="15"/>
      <c r="AA406" s="15"/>
      <c r="AB406" s="15"/>
      <c r="AC406" s="15"/>
      <c r="AD406" s="15"/>
      <c r="AE406" s="15"/>
      <c r="AT406" s="273" t="s">
        <v>273</v>
      </c>
      <c r="AU406" s="273" t="s">
        <v>85</v>
      </c>
      <c r="AV406" s="15" t="s">
        <v>83</v>
      </c>
      <c r="AW406" s="15" t="s">
        <v>32</v>
      </c>
      <c r="AX406" s="15" t="s">
        <v>76</v>
      </c>
      <c r="AY406" s="273" t="s">
        <v>264</v>
      </c>
    </row>
    <row r="407" s="13" customFormat="1">
      <c r="A407" s="13"/>
      <c r="B407" s="241"/>
      <c r="C407" s="242"/>
      <c r="D407" s="243" t="s">
        <v>273</v>
      </c>
      <c r="E407" s="244" t="s">
        <v>1</v>
      </c>
      <c r="F407" s="245" t="s">
        <v>85</v>
      </c>
      <c r="G407" s="242"/>
      <c r="H407" s="246">
        <v>2</v>
      </c>
      <c r="I407" s="247"/>
      <c r="J407" s="242"/>
      <c r="K407" s="242"/>
      <c r="L407" s="248"/>
      <c r="M407" s="249"/>
      <c r="N407" s="250"/>
      <c r="O407" s="250"/>
      <c r="P407" s="250"/>
      <c r="Q407" s="250"/>
      <c r="R407" s="250"/>
      <c r="S407" s="250"/>
      <c r="T407" s="251"/>
      <c r="U407" s="13"/>
      <c r="V407" s="13"/>
      <c r="W407" s="13"/>
      <c r="X407" s="13"/>
      <c r="Y407" s="13"/>
      <c r="Z407" s="13"/>
      <c r="AA407" s="13"/>
      <c r="AB407" s="13"/>
      <c r="AC407" s="13"/>
      <c r="AD407" s="13"/>
      <c r="AE407" s="13"/>
      <c r="AT407" s="252" t="s">
        <v>273</v>
      </c>
      <c r="AU407" s="252" t="s">
        <v>85</v>
      </c>
      <c r="AV407" s="13" t="s">
        <v>85</v>
      </c>
      <c r="AW407" s="13" t="s">
        <v>32</v>
      </c>
      <c r="AX407" s="13" t="s">
        <v>76</v>
      </c>
      <c r="AY407" s="252" t="s">
        <v>264</v>
      </c>
    </row>
    <row r="408" s="14" customFormat="1">
      <c r="A408" s="14"/>
      <c r="B408" s="253"/>
      <c r="C408" s="254"/>
      <c r="D408" s="243" t="s">
        <v>273</v>
      </c>
      <c r="E408" s="255" t="s">
        <v>1</v>
      </c>
      <c r="F408" s="256" t="s">
        <v>275</v>
      </c>
      <c r="G408" s="254"/>
      <c r="H408" s="257">
        <v>6</v>
      </c>
      <c r="I408" s="258"/>
      <c r="J408" s="254"/>
      <c r="K408" s="254"/>
      <c r="L408" s="259"/>
      <c r="M408" s="260"/>
      <c r="N408" s="261"/>
      <c r="O408" s="261"/>
      <c r="P408" s="261"/>
      <c r="Q408" s="261"/>
      <c r="R408" s="261"/>
      <c r="S408" s="261"/>
      <c r="T408" s="262"/>
      <c r="U408" s="14"/>
      <c r="V408" s="14"/>
      <c r="W408" s="14"/>
      <c r="X408" s="14"/>
      <c r="Y408" s="14"/>
      <c r="Z408" s="14"/>
      <c r="AA408" s="14"/>
      <c r="AB408" s="14"/>
      <c r="AC408" s="14"/>
      <c r="AD408" s="14"/>
      <c r="AE408" s="14"/>
      <c r="AT408" s="263" t="s">
        <v>273</v>
      </c>
      <c r="AU408" s="263" t="s">
        <v>85</v>
      </c>
      <c r="AV408" s="14" t="s">
        <v>271</v>
      </c>
      <c r="AW408" s="14" t="s">
        <v>32</v>
      </c>
      <c r="AX408" s="14" t="s">
        <v>83</v>
      </c>
      <c r="AY408" s="263" t="s">
        <v>264</v>
      </c>
    </row>
    <row r="409" s="2" customFormat="1" ht="16.5" customHeight="1">
      <c r="A409" s="39"/>
      <c r="B409" s="40"/>
      <c r="C409" s="228" t="s">
        <v>669</v>
      </c>
      <c r="D409" s="228" t="s">
        <v>266</v>
      </c>
      <c r="E409" s="229" t="s">
        <v>1736</v>
      </c>
      <c r="F409" s="230" t="s">
        <v>1737</v>
      </c>
      <c r="G409" s="231" t="s">
        <v>1666</v>
      </c>
      <c r="H409" s="232">
        <v>3</v>
      </c>
      <c r="I409" s="233"/>
      <c r="J409" s="234">
        <f>ROUND(I409*H409,2)</f>
        <v>0</v>
      </c>
      <c r="K409" s="230" t="s">
        <v>1425</v>
      </c>
      <c r="L409" s="45"/>
      <c r="M409" s="235" t="s">
        <v>1</v>
      </c>
      <c r="N409" s="236" t="s">
        <v>42</v>
      </c>
      <c r="O409" s="92"/>
      <c r="P409" s="237">
        <f>O409*H409</f>
        <v>0</v>
      </c>
      <c r="Q409" s="237">
        <v>0.0018400000000000001</v>
      </c>
      <c r="R409" s="237">
        <f>Q409*H409</f>
        <v>0.0055200000000000006</v>
      </c>
      <c r="S409" s="237">
        <v>0</v>
      </c>
      <c r="T409" s="238">
        <f>S409*H409</f>
        <v>0</v>
      </c>
      <c r="U409" s="39"/>
      <c r="V409" s="39"/>
      <c r="W409" s="39"/>
      <c r="X409" s="39"/>
      <c r="Y409" s="39"/>
      <c r="Z409" s="39"/>
      <c r="AA409" s="39"/>
      <c r="AB409" s="39"/>
      <c r="AC409" s="39"/>
      <c r="AD409" s="39"/>
      <c r="AE409" s="39"/>
      <c r="AR409" s="239" t="s">
        <v>351</v>
      </c>
      <c r="AT409" s="239" t="s">
        <v>266</v>
      </c>
      <c r="AU409" s="239" t="s">
        <v>85</v>
      </c>
      <c r="AY409" s="18" t="s">
        <v>264</v>
      </c>
      <c r="BE409" s="240">
        <f>IF(N409="základní",J409,0)</f>
        <v>0</v>
      </c>
      <c r="BF409" s="240">
        <f>IF(N409="snížená",J409,0)</f>
        <v>0</v>
      </c>
      <c r="BG409" s="240">
        <f>IF(N409="zákl. přenesená",J409,0)</f>
        <v>0</v>
      </c>
      <c r="BH409" s="240">
        <f>IF(N409="sníž. přenesená",J409,0)</f>
        <v>0</v>
      </c>
      <c r="BI409" s="240">
        <f>IF(N409="nulová",J409,0)</f>
        <v>0</v>
      </c>
      <c r="BJ409" s="18" t="s">
        <v>85</v>
      </c>
      <c r="BK409" s="240">
        <f>ROUND(I409*H409,2)</f>
        <v>0</v>
      </c>
      <c r="BL409" s="18" t="s">
        <v>351</v>
      </c>
      <c r="BM409" s="239" t="s">
        <v>1738</v>
      </c>
    </row>
    <row r="410" s="2" customFormat="1">
      <c r="A410" s="39"/>
      <c r="B410" s="40"/>
      <c r="C410" s="41"/>
      <c r="D410" s="243" t="s">
        <v>339</v>
      </c>
      <c r="E410" s="41"/>
      <c r="F410" s="295" t="s">
        <v>1566</v>
      </c>
      <c r="G410" s="41"/>
      <c r="H410" s="41"/>
      <c r="I410" s="296"/>
      <c r="J410" s="41"/>
      <c r="K410" s="41"/>
      <c r="L410" s="45"/>
      <c r="M410" s="297"/>
      <c r="N410" s="298"/>
      <c r="O410" s="92"/>
      <c r="P410" s="92"/>
      <c r="Q410" s="92"/>
      <c r="R410" s="92"/>
      <c r="S410" s="92"/>
      <c r="T410" s="93"/>
      <c r="U410" s="39"/>
      <c r="V410" s="39"/>
      <c r="W410" s="39"/>
      <c r="X410" s="39"/>
      <c r="Y410" s="39"/>
      <c r="Z410" s="39"/>
      <c r="AA410" s="39"/>
      <c r="AB410" s="39"/>
      <c r="AC410" s="39"/>
      <c r="AD410" s="39"/>
      <c r="AE410" s="39"/>
      <c r="AT410" s="18" t="s">
        <v>339</v>
      </c>
      <c r="AU410" s="18" t="s">
        <v>85</v>
      </c>
    </row>
    <row r="411" s="15" customFormat="1">
      <c r="A411" s="15"/>
      <c r="B411" s="264"/>
      <c r="C411" s="265"/>
      <c r="D411" s="243" t="s">
        <v>273</v>
      </c>
      <c r="E411" s="266" t="s">
        <v>1</v>
      </c>
      <c r="F411" s="267" t="s">
        <v>2909</v>
      </c>
      <c r="G411" s="265"/>
      <c r="H411" s="266" t="s">
        <v>1</v>
      </c>
      <c r="I411" s="268"/>
      <c r="J411" s="265"/>
      <c r="K411" s="265"/>
      <c r="L411" s="269"/>
      <c r="M411" s="270"/>
      <c r="N411" s="271"/>
      <c r="O411" s="271"/>
      <c r="P411" s="271"/>
      <c r="Q411" s="271"/>
      <c r="R411" s="271"/>
      <c r="S411" s="271"/>
      <c r="T411" s="272"/>
      <c r="U411" s="15"/>
      <c r="V411" s="15"/>
      <c r="W411" s="15"/>
      <c r="X411" s="15"/>
      <c r="Y411" s="15"/>
      <c r="Z411" s="15"/>
      <c r="AA411" s="15"/>
      <c r="AB411" s="15"/>
      <c r="AC411" s="15"/>
      <c r="AD411" s="15"/>
      <c r="AE411" s="15"/>
      <c r="AT411" s="273" t="s">
        <v>273</v>
      </c>
      <c r="AU411" s="273" t="s">
        <v>85</v>
      </c>
      <c r="AV411" s="15" t="s">
        <v>83</v>
      </c>
      <c r="AW411" s="15" t="s">
        <v>32</v>
      </c>
      <c r="AX411" s="15" t="s">
        <v>76</v>
      </c>
      <c r="AY411" s="273" t="s">
        <v>264</v>
      </c>
    </row>
    <row r="412" s="13" customFormat="1">
      <c r="A412" s="13"/>
      <c r="B412" s="241"/>
      <c r="C412" s="242"/>
      <c r="D412" s="243" t="s">
        <v>273</v>
      </c>
      <c r="E412" s="244" t="s">
        <v>1</v>
      </c>
      <c r="F412" s="245" t="s">
        <v>85</v>
      </c>
      <c r="G412" s="242"/>
      <c r="H412" s="246">
        <v>2</v>
      </c>
      <c r="I412" s="247"/>
      <c r="J412" s="242"/>
      <c r="K412" s="242"/>
      <c r="L412" s="248"/>
      <c r="M412" s="249"/>
      <c r="N412" s="250"/>
      <c r="O412" s="250"/>
      <c r="P412" s="250"/>
      <c r="Q412" s="250"/>
      <c r="R412" s="250"/>
      <c r="S412" s="250"/>
      <c r="T412" s="251"/>
      <c r="U412" s="13"/>
      <c r="V412" s="13"/>
      <c r="W412" s="13"/>
      <c r="X412" s="13"/>
      <c r="Y412" s="13"/>
      <c r="Z412" s="13"/>
      <c r="AA412" s="13"/>
      <c r="AB412" s="13"/>
      <c r="AC412" s="13"/>
      <c r="AD412" s="13"/>
      <c r="AE412" s="13"/>
      <c r="AT412" s="252" t="s">
        <v>273</v>
      </c>
      <c r="AU412" s="252" t="s">
        <v>85</v>
      </c>
      <c r="AV412" s="13" t="s">
        <v>85</v>
      </c>
      <c r="AW412" s="13" t="s">
        <v>32</v>
      </c>
      <c r="AX412" s="13" t="s">
        <v>76</v>
      </c>
      <c r="AY412" s="252" t="s">
        <v>264</v>
      </c>
    </row>
    <row r="413" s="15" customFormat="1">
      <c r="A413" s="15"/>
      <c r="B413" s="264"/>
      <c r="C413" s="265"/>
      <c r="D413" s="243" t="s">
        <v>273</v>
      </c>
      <c r="E413" s="266" t="s">
        <v>1</v>
      </c>
      <c r="F413" s="267" t="s">
        <v>1567</v>
      </c>
      <c r="G413" s="265"/>
      <c r="H413" s="266" t="s">
        <v>1</v>
      </c>
      <c r="I413" s="268"/>
      <c r="J413" s="265"/>
      <c r="K413" s="265"/>
      <c r="L413" s="269"/>
      <c r="M413" s="270"/>
      <c r="N413" s="271"/>
      <c r="O413" s="271"/>
      <c r="P413" s="271"/>
      <c r="Q413" s="271"/>
      <c r="R413" s="271"/>
      <c r="S413" s="271"/>
      <c r="T413" s="272"/>
      <c r="U413" s="15"/>
      <c r="V413" s="15"/>
      <c r="W413" s="15"/>
      <c r="X413" s="15"/>
      <c r="Y413" s="15"/>
      <c r="Z413" s="15"/>
      <c r="AA413" s="15"/>
      <c r="AB413" s="15"/>
      <c r="AC413" s="15"/>
      <c r="AD413" s="15"/>
      <c r="AE413" s="15"/>
      <c r="AT413" s="273" t="s">
        <v>273</v>
      </c>
      <c r="AU413" s="273" t="s">
        <v>85</v>
      </c>
      <c r="AV413" s="15" t="s">
        <v>83</v>
      </c>
      <c r="AW413" s="15" t="s">
        <v>32</v>
      </c>
      <c r="AX413" s="15" t="s">
        <v>76</v>
      </c>
      <c r="AY413" s="273" t="s">
        <v>264</v>
      </c>
    </row>
    <row r="414" s="13" customFormat="1">
      <c r="A414" s="13"/>
      <c r="B414" s="241"/>
      <c r="C414" s="242"/>
      <c r="D414" s="243" t="s">
        <v>273</v>
      </c>
      <c r="E414" s="244" t="s">
        <v>1</v>
      </c>
      <c r="F414" s="245" t="s">
        <v>83</v>
      </c>
      <c r="G414" s="242"/>
      <c r="H414" s="246">
        <v>1</v>
      </c>
      <c r="I414" s="247"/>
      <c r="J414" s="242"/>
      <c r="K414" s="242"/>
      <c r="L414" s="248"/>
      <c r="M414" s="249"/>
      <c r="N414" s="250"/>
      <c r="O414" s="250"/>
      <c r="P414" s="250"/>
      <c r="Q414" s="250"/>
      <c r="R414" s="250"/>
      <c r="S414" s="250"/>
      <c r="T414" s="251"/>
      <c r="U414" s="13"/>
      <c r="V414" s="13"/>
      <c r="W414" s="13"/>
      <c r="X414" s="13"/>
      <c r="Y414" s="13"/>
      <c r="Z414" s="13"/>
      <c r="AA414" s="13"/>
      <c r="AB414" s="13"/>
      <c r="AC414" s="13"/>
      <c r="AD414" s="13"/>
      <c r="AE414" s="13"/>
      <c r="AT414" s="252" t="s">
        <v>273</v>
      </c>
      <c r="AU414" s="252" t="s">
        <v>85</v>
      </c>
      <c r="AV414" s="13" t="s">
        <v>85</v>
      </c>
      <c r="AW414" s="13" t="s">
        <v>32</v>
      </c>
      <c r="AX414" s="13" t="s">
        <v>76</v>
      </c>
      <c r="AY414" s="252" t="s">
        <v>264</v>
      </c>
    </row>
    <row r="415" s="14" customFormat="1">
      <c r="A415" s="14"/>
      <c r="B415" s="253"/>
      <c r="C415" s="254"/>
      <c r="D415" s="243" t="s">
        <v>273</v>
      </c>
      <c r="E415" s="255" t="s">
        <v>1</v>
      </c>
      <c r="F415" s="256" t="s">
        <v>275</v>
      </c>
      <c r="G415" s="254"/>
      <c r="H415" s="257">
        <v>3</v>
      </c>
      <c r="I415" s="258"/>
      <c r="J415" s="254"/>
      <c r="K415" s="254"/>
      <c r="L415" s="259"/>
      <c r="M415" s="260"/>
      <c r="N415" s="261"/>
      <c r="O415" s="261"/>
      <c r="P415" s="261"/>
      <c r="Q415" s="261"/>
      <c r="R415" s="261"/>
      <c r="S415" s="261"/>
      <c r="T415" s="262"/>
      <c r="U415" s="14"/>
      <c r="V415" s="14"/>
      <c r="W415" s="14"/>
      <c r="X415" s="14"/>
      <c r="Y415" s="14"/>
      <c r="Z415" s="14"/>
      <c r="AA415" s="14"/>
      <c r="AB415" s="14"/>
      <c r="AC415" s="14"/>
      <c r="AD415" s="14"/>
      <c r="AE415" s="14"/>
      <c r="AT415" s="263" t="s">
        <v>273</v>
      </c>
      <c r="AU415" s="263" t="s">
        <v>85</v>
      </c>
      <c r="AV415" s="14" t="s">
        <v>271</v>
      </c>
      <c r="AW415" s="14" t="s">
        <v>32</v>
      </c>
      <c r="AX415" s="14" t="s">
        <v>83</v>
      </c>
      <c r="AY415" s="263" t="s">
        <v>264</v>
      </c>
    </row>
    <row r="416" s="2" customFormat="1" ht="16.5" customHeight="1">
      <c r="A416" s="39"/>
      <c r="B416" s="40"/>
      <c r="C416" s="228" t="s">
        <v>673</v>
      </c>
      <c r="D416" s="228" t="s">
        <v>266</v>
      </c>
      <c r="E416" s="229" t="s">
        <v>1739</v>
      </c>
      <c r="F416" s="230" t="s">
        <v>1740</v>
      </c>
      <c r="G416" s="231" t="s">
        <v>420</v>
      </c>
      <c r="H416" s="232">
        <v>4</v>
      </c>
      <c r="I416" s="233"/>
      <c r="J416" s="234">
        <f>ROUND(I416*H416,2)</f>
        <v>0</v>
      </c>
      <c r="K416" s="230" t="s">
        <v>1425</v>
      </c>
      <c r="L416" s="45"/>
      <c r="M416" s="235" t="s">
        <v>1</v>
      </c>
      <c r="N416" s="236" t="s">
        <v>42</v>
      </c>
      <c r="O416" s="92"/>
      <c r="P416" s="237">
        <f>O416*H416</f>
        <v>0</v>
      </c>
      <c r="Q416" s="237">
        <v>0.00024000000000000001</v>
      </c>
      <c r="R416" s="237">
        <f>Q416*H416</f>
        <v>0.00096000000000000002</v>
      </c>
      <c r="S416" s="237">
        <v>0</v>
      </c>
      <c r="T416" s="238">
        <f>S416*H416</f>
        <v>0</v>
      </c>
      <c r="U416" s="39"/>
      <c r="V416" s="39"/>
      <c r="W416" s="39"/>
      <c r="X416" s="39"/>
      <c r="Y416" s="39"/>
      <c r="Z416" s="39"/>
      <c r="AA416" s="39"/>
      <c r="AB416" s="39"/>
      <c r="AC416" s="39"/>
      <c r="AD416" s="39"/>
      <c r="AE416" s="39"/>
      <c r="AR416" s="239" t="s">
        <v>351</v>
      </c>
      <c r="AT416" s="239" t="s">
        <v>266</v>
      </c>
      <c r="AU416" s="239" t="s">
        <v>85</v>
      </c>
      <c r="AY416" s="18" t="s">
        <v>264</v>
      </c>
      <c r="BE416" s="240">
        <f>IF(N416="základní",J416,0)</f>
        <v>0</v>
      </c>
      <c r="BF416" s="240">
        <f>IF(N416="snížená",J416,0)</f>
        <v>0</v>
      </c>
      <c r="BG416" s="240">
        <f>IF(N416="zákl. přenesená",J416,0)</f>
        <v>0</v>
      </c>
      <c r="BH416" s="240">
        <f>IF(N416="sníž. přenesená",J416,0)</f>
        <v>0</v>
      </c>
      <c r="BI416" s="240">
        <f>IF(N416="nulová",J416,0)</f>
        <v>0</v>
      </c>
      <c r="BJ416" s="18" t="s">
        <v>85</v>
      </c>
      <c r="BK416" s="240">
        <f>ROUND(I416*H416,2)</f>
        <v>0</v>
      </c>
      <c r="BL416" s="18" t="s">
        <v>351</v>
      </c>
      <c r="BM416" s="239" t="s">
        <v>1741</v>
      </c>
    </row>
    <row r="417" s="2" customFormat="1">
      <c r="A417" s="39"/>
      <c r="B417" s="40"/>
      <c r="C417" s="41"/>
      <c r="D417" s="243" t="s">
        <v>339</v>
      </c>
      <c r="E417" s="41"/>
      <c r="F417" s="295" t="s">
        <v>1566</v>
      </c>
      <c r="G417" s="41"/>
      <c r="H417" s="41"/>
      <c r="I417" s="296"/>
      <c r="J417" s="41"/>
      <c r="K417" s="41"/>
      <c r="L417" s="45"/>
      <c r="M417" s="297"/>
      <c r="N417" s="298"/>
      <c r="O417" s="92"/>
      <c r="P417" s="92"/>
      <c r="Q417" s="92"/>
      <c r="R417" s="92"/>
      <c r="S417" s="92"/>
      <c r="T417" s="93"/>
      <c r="U417" s="39"/>
      <c r="V417" s="39"/>
      <c r="W417" s="39"/>
      <c r="X417" s="39"/>
      <c r="Y417" s="39"/>
      <c r="Z417" s="39"/>
      <c r="AA417" s="39"/>
      <c r="AB417" s="39"/>
      <c r="AC417" s="39"/>
      <c r="AD417" s="39"/>
      <c r="AE417" s="39"/>
      <c r="AT417" s="18" t="s">
        <v>339</v>
      </c>
      <c r="AU417" s="18" t="s">
        <v>85</v>
      </c>
    </row>
    <row r="418" s="15" customFormat="1">
      <c r="A418" s="15"/>
      <c r="B418" s="264"/>
      <c r="C418" s="265"/>
      <c r="D418" s="243" t="s">
        <v>273</v>
      </c>
      <c r="E418" s="266" t="s">
        <v>1</v>
      </c>
      <c r="F418" s="267" t="s">
        <v>2917</v>
      </c>
      <c r="G418" s="265"/>
      <c r="H418" s="266" t="s">
        <v>1</v>
      </c>
      <c r="I418" s="268"/>
      <c r="J418" s="265"/>
      <c r="K418" s="265"/>
      <c r="L418" s="269"/>
      <c r="M418" s="270"/>
      <c r="N418" s="271"/>
      <c r="O418" s="271"/>
      <c r="P418" s="271"/>
      <c r="Q418" s="271"/>
      <c r="R418" s="271"/>
      <c r="S418" s="271"/>
      <c r="T418" s="272"/>
      <c r="U418" s="15"/>
      <c r="V418" s="15"/>
      <c r="W418" s="15"/>
      <c r="X418" s="15"/>
      <c r="Y418" s="15"/>
      <c r="Z418" s="15"/>
      <c r="AA418" s="15"/>
      <c r="AB418" s="15"/>
      <c r="AC418" s="15"/>
      <c r="AD418" s="15"/>
      <c r="AE418" s="15"/>
      <c r="AT418" s="273" t="s">
        <v>273</v>
      </c>
      <c r="AU418" s="273" t="s">
        <v>85</v>
      </c>
      <c r="AV418" s="15" t="s">
        <v>83</v>
      </c>
      <c r="AW418" s="15" t="s">
        <v>32</v>
      </c>
      <c r="AX418" s="15" t="s">
        <v>76</v>
      </c>
      <c r="AY418" s="273" t="s">
        <v>264</v>
      </c>
    </row>
    <row r="419" s="13" customFormat="1">
      <c r="A419" s="13"/>
      <c r="B419" s="241"/>
      <c r="C419" s="242"/>
      <c r="D419" s="243" t="s">
        <v>273</v>
      </c>
      <c r="E419" s="244" t="s">
        <v>1</v>
      </c>
      <c r="F419" s="245" t="s">
        <v>2918</v>
      </c>
      <c r="G419" s="242"/>
      <c r="H419" s="246">
        <v>4</v>
      </c>
      <c r="I419" s="247"/>
      <c r="J419" s="242"/>
      <c r="K419" s="242"/>
      <c r="L419" s="248"/>
      <c r="M419" s="249"/>
      <c r="N419" s="250"/>
      <c r="O419" s="250"/>
      <c r="P419" s="250"/>
      <c r="Q419" s="250"/>
      <c r="R419" s="250"/>
      <c r="S419" s="250"/>
      <c r="T419" s="251"/>
      <c r="U419" s="13"/>
      <c r="V419" s="13"/>
      <c r="W419" s="13"/>
      <c r="X419" s="13"/>
      <c r="Y419" s="13"/>
      <c r="Z419" s="13"/>
      <c r="AA419" s="13"/>
      <c r="AB419" s="13"/>
      <c r="AC419" s="13"/>
      <c r="AD419" s="13"/>
      <c r="AE419" s="13"/>
      <c r="AT419" s="252" t="s">
        <v>273</v>
      </c>
      <c r="AU419" s="252" t="s">
        <v>85</v>
      </c>
      <c r="AV419" s="13" t="s">
        <v>85</v>
      </c>
      <c r="AW419" s="13" t="s">
        <v>32</v>
      </c>
      <c r="AX419" s="13" t="s">
        <v>83</v>
      </c>
      <c r="AY419" s="252" t="s">
        <v>264</v>
      </c>
    </row>
    <row r="420" s="2" customFormat="1" ht="16.5" customHeight="1">
      <c r="A420" s="39"/>
      <c r="B420" s="40"/>
      <c r="C420" s="228" t="s">
        <v>677</v>
      </c>
      <c r="D420" s="228" t="s">
        <v>266</v>
      </c>
      <c r="E420" s="229" t="s">
        <v>1742</v>
      </c>
      <c r="F420" s="230" t="s">
        <v>1743</v>
      </c>
      <c r="G420" s="231" t="s">
        <v>420</v>
      </c>
      <c r="H420" s="232">
        <v>2</v>
      </c>
      <c r="I420" s="233"/>
      <c r="J420" s="234">
        <f>ROUND(I420*H420,2)</f>
        <v>0</v>
      </c>
      <c r="K420" s="230" t="s">
        <v>1425</v>
      </c>
      <c r="L420" s="45"/>
      <c r="M420" s="235" t="s">
        <v>1</v>
      </c>
      <c r="N420" s="236" t="s">
        <v>42</v>
      </c>
      <c r="O420" s="92"/>
      <c r="P420" s="237">
        <f>O420*H420</f>
        <v>0</v>
      </c>
      <c r="Q420" s="237">
        <v>0.00055000000000000003</v>
      </c>
      <c r="R420" s="237">
        <f>Q420*H420</f>
        <v>0.0011000000000000001</v>
      </c>
      <c r="S420" s="237">
        <v>0</v>
      </c>
      <c r="T420" s="238">
        <f>S420*H420</f>
        <v>0</v>
      </c>
      <c r="U420" s="39"/>
      <c r="V420" s="39"/>
      <c r="W420" s="39"/>
      <c r="X420" s="39"/>
      <c r="Y420" s="39"/>
      <c r="Z420" s="39"/>
      <c r="AA420" s="39"/>
      <c r="AB420" s="39"/>
      <c r="AC420" s="39"/>
      <c r="AD420" s="39"/>
      <c r="AE420" s="39"/>
      <c r="AR420" s="239" t="s">
        <v>351</v>
      </c>
      <c r="AT420" s="239" t="s">
        <v>266</v>
      </c>
      <c r="AU420" s="239" t="s">
        <v>85</v>
      </c>
      <c r="AY420" s="18" t="s">
        <v>264</v>
      </c>
      <c r="BE420" s="240">
        <f>IF(N420="základní",J420,0)</f>
        <v>0</v>
      </c>
      <c r="BF420" s="240">
        <f>IF(N420="snížená",J420,0)</f>
        <v>0</v>
      </c>
      <c r="BG420" s="240">
        <f>IF(N420="zákl. přenesená",J420,0)</f>
        <v>0</v>
      </c>
      <c r="BH420" s="240">
        <f>IF(N420="sníž. přenesená",J420,0)</f>
        <v>0</v>
      </c>
      <c r="BI420" s="240">
        <f>IF(N420="nulová",J420,0)</f>
        <v>0</v>
      </c>
      <c r="BJ420" s="18" t="s">
        <v>85</v>
      </c>
      <c r="BK420" s="240">
        <f>ROUND(I420*H420,2)</f>
        <v>0</v>
      </c>
      <c r="BL420" s="18" t="s">
        <v>351</v>
      </c>
      <c r="BM420" s="239" t="s">
        <v>1744</v>
      </c>
    </row>
    <row r="421" s="2" customFormat="1">
      <c r="A421" s="39"/>
      <c r="B421" s="40"/>
      <c r="C421" s="41"/>
      <c r="D421" s="243" t="s">
        <v>339</v>
      </c>
      <c r="E421" s="41"/>
      <c r="F421" s="295" t="s">
        <v>1566</v>
      </c>
      <c r="G421" s="41"/>
      <c r="H421" s="41"/>
      <c r="I421" s="296"/>
      <c r="J421" s="41"/>
      <c r="K421" s="41"/>
      <c r="L421" s="45"/>
      <c r="M421" s="297"/>
      <c r="N421" s="298"/>
      <c r="O421" s="92"/>
      <c r="P421" s="92"/>
      <c r="Q421" s="92"/>
      <c r="R421" s="92"/>
      <c r="S421" s="92"/>
      <c r="T421" s="93"/>
      <c r="U421" s="39"/>
      <c r="V421" s="39"/>
      <c r="W421" s="39"/>
      <c r="X421" s="39"/>
      <c r="Y421" s="39"/>
      <c r="Z421" s="39"/>
      <c r="AA421" s="39"/>
      <c r="AB421" s="39"/>
      <c r="AC421" s="39"/>
      <c r="AD421" s="39"/>
      <c r="AE421" s="39"/>
      <c r="AT421" s="18" t="s">
        <v>339</v>
      </c>
      <c r="AU421" s="18" t="s">
        <v>85</v>
      </c>
    </row>
    <row r="422" s="15" customFormat="1">
      <c r="A422" s="15"/>
      <c r="B422" s="264"/>
      <c r="C422" s="265"/>
      <c r="D422" s="243" t="s">
        <v>273</v>
      </c>
      <c r="E422" s="266" t="s">
        <v>1</v>
      </c>
      <c r="F422" s="267" t="s">
        <v>1690</v>
      </c>
      <c r="G422" s="265"/>
      <c r="H422" s="266" t="s">
        <v>1</v>
      </c>
      <c r="I422" s="268"/>
      <c r="J422" s="265"/>
      <c r="K422" s="265"/>
      <c r="L422" s="269"/>
      <c r="M422" s="270"/>
      <c r="N422" s="271"/>
      <c r="O422" s="271"/>
      <c r="P422" s="271"/>
      <c r="Q422" s="271"/>
      <c r="R422" s="271"/>
      <c r="S422" s="271"/>
      <c r="T422" s="272"/>
      <c r="U422" s="15"/>
      <c r="V422" s="15"/>
      <c r="W422" s="15"/>
      <c r="X422" s="15"/>
      <c r="Y422" s="15"/>
      <c r="Z422" s="15"/>
      <c r="AA422" s="15"/>
      <c r="AB422" s="15"/>
      <c r="AC422" s="15"/>
      <c r="AD422" s="15"/>
      <c r="AE422" s="15"/>
      <c r="AT422" s="273" t="s">
        <v>273</v>
      </c>
      <c r="AU422" s="273" t="s">
        <v>85</v>
      </c>
      <c r="AV422" s="15" t="s">
        <v>83</v>
      </c>
      <c r="AW422" s="15" t="s">
        <v>32</v>
      </c>
      <c r="AX422" s="15" t="s">
        <v>76</v>
      </c>
      <c r="AY422" s="273" t="s">
        <v>264</v>
      </c>
    </row>
    <row r="423" s="13" customFormat="1">
      <c r="A423" s="13"/>
      <c r="B423" s="241"/>
      <c r="C423" s="242"/>
      <c r="D423" s="243" t="s">
        <v>273</v>
      </c>
      <c r="E423" s="244" t="s">
        <v>1</v>
      </c>
      <c r="F423" s="245" t="s">
        <v>85</v>
      </c>
      <c r="G423" s="242"/>
      <c r="H423" s="246">
        <v>2</v>
      </c>
      <c r="I423" s="247"/>
      <c r="J423" s="242"/>
      <c r="K423" s="242"/>
      <c r="L423" s="248"/>
      <c r="M423" s="249"/>
      <c r="N423" s="250"/>
      <c r="O423" s="250"/>
      <c r="P423" s="250"/>
      <c r="Q423" s="250"/>
      <c r="R423" s="250"/>
      <c r="S423" s="250"/>
      <c r="T423" s="251"/>
      <c r="U423" s="13"/>
      <c r="V423" s="13"/>
      <c r="W423" s="13"/>
      <c r="X423" s="13"/>
      <c r="Y423" s="13"/>
      <c r="Z423" s="13"/>
      <c r="AA423" s="13"/>
      <c r="AB423" s="13"/>
      <c r="AC423" s="13"/>
      <c r="AD423" s="13"/>
      <c r="AE423" s="13"/>
      <c r="AT423" s="252" t="s">
        <v>273</v>
      </c>
      <c r="AU423" s="252" t="s">
        <v>85</v>
      </c>
      <c r="AV423" s="13" t="s">
        <v>85</v>
      </c>
      <c r="AW423" s="13" t="s">
        <v>32</v>
      </c>
      <c r="AX423" s="13" t="s">
        <v>83</v>
      </c>
      <c r="AY423" s="252" t="s">
        <v>264</v>
      </c>
    </row>
    <row r="424" s="2" customFormat="1" ht="16.5" customHeight="1">
      <c r="A424" s="39"/>
      <c r="B424" s="40"/>
      <c r="C424" s="228" t="s">
        <v>683</v>
      </c>
      <c r="D424" s="228" t="s">
        <v>266</v>
      </c>
      <c r="E424" s="229" t="s">
        <v>1745</v>
      </c>
      <c r="F424" s="230" t="s">
        <v>1746</v>
      </c>
      <c r="G424" s="231" t="s">
        <v>420</v>
      </c>
      <c r="H424" s="232">
        <v>2</v>
      </c>
      <c r="I424" s="233"/>
      <c r="J424" s="234">
        <f>ROUND(I424*H424,2)</f>
        <v>0</v>
      </c>
      <c r="K424" s="230" t="s">
        <v>1425</v>
      </c>
      <c r="L424" s="45"/>
      <c r="M424" s="235" t="s">
        <v>1</v>
      </c>
      <c r="N424" s="236" t="s">
        <v>42</v>
      </c>
      <c r="O424" s="92"/>
      <c r="P424" s="237">
        <f>O424*H424</f>
        <v>0</v>
      </c>
      <c r="Q424" s="237">
        <v>0.00027999999999999998</v>
      </c>
      <c r="R424" s="237">
        <f>Q424*H424</f>
        <v>0.00055999999999999995</v>
      </c>
      <c r="S424" s="237">
        <v>0</v>
      </c>
      <c r="T424" s="238">
        <f>S424*H424</f>
        <v>0</v>
      </c>
      <c r="U424" s="39"/>
      <c r="V424" s="39"/>
      <c r="W424" s="39"/>
      <c r="X424" s="39"/>
      <c r="Y424" s="39"/>
      <c r="Z424" s="39"/>
      <c r="AA424" s="39"/>
      <c r="AB424" s="39"/>
      <c r="AC424" s="39"/>
      <c r="AD424" s="39"/>
      <c r="AE424" s="39"/>
      <c r="AR424" s="239" t="s">
        <v>351</v>
      </c>
      <c r="AT424" s="239" t="s">
        <v>266</v>
      </c>
      <c r="AU424" s="239" t="s">
        <v>85</v>
      </c>
      <c r="AY424" s="18" t="s">
        <v>264</v>
      </c>
      <c r="BE424" s="240">
        <f>IF(N424="základní",J424,0)</f>
        <v>0</v>
      </c>
      <c r="BF424" s="240">
        <f>IF(N424="snížená",J424,0)</f>
        <v>0</v>
      </c>
      <c r="BG424" s="240">
        <f>IF(N424="zákl. přenesená",J424,0)</f>
        <v>0</v>
      </c>
      <c r="BH424" s="240">
        <f>IF(N424="sníž. přenesená",J424,0)</f>
        <v>0</v>
      </c>
      <c r="BI424" s="240">
        <f>IF(N424="nulová",J424,0)</f>
        <v>0</v>
      </c>
      <c r="BJ424" s="18" t="s">
        <v>85</v>
      </c>
      <c r="BK424" s="240">
        <f>ROUND(I424*H424,2)</f>
        <v>0</v>
      </c>
      <c r="BL424" s="18" t="s">
        <v>351</v>
      </c>
      <c r="BM424" s="239" t="s">
        <v>1747</v>
      </c>
    </row>
    <row r="425" s="2" customFormat="1">
      <c r="A425" s="39"/>
      <c r="B425" s="40"/>
      <c r="C425" s="41"/>
      <c r="D425" s="243" t="s">
        <v>339</v>
      </c>
      <c r="E425" s="41"/>
      <c r="F425" s="295" t="s">
        <v>1566</v>
      </c>
      <c r="G425" s="41"/>
      <c r="H425" s="41"/>
      <c r="I425" s="296"/>
      <c r="J425" s="41"/>
      <c r="K425" s="41"/>
      <c r="L425" s="45"/>
      <c r="M425" s="297"/>
      <c r="N425" s="298"/>
      <c r="O425" s="92"/>
      <c r="P425" s="92"/>
      <c r="Q425" s="92"/>
      <c r="R425" s="92"/>
      <c r="S425" s="92"/>
      <c r="T425" s="93"/>
      <c r="U425" s="39"/>
      <c r="V425" s="39"/>
      <c r="W425" s="39"/>
      <c r="X425" s="39"/>
      <c r="Y425" s="39"/>
      <c r="Z425" s="39"/>
      <c r="AA425" s="39"/>
      <c r="AB425" s="39"/>
      <c r="AC425" s="39"/>
      <c r="AD425" s="39"/>
      <c r="AE425" s="39"/>
      <c r="AT425" s="18" t="s">
        <v>339</v>
      </c>
      <c r="AU425" s="18" t="s">
        <v>85</v>
      </c>
    </row>
    <row r="426" s="15" customFormat="1">
      <c r="A426" s="15"/>
      <c r="B426" s="264"/>
      <c r="C426" s="265"/>
      <c r="D426" s="243" t="s">
        <v>273</v>
      </c>
      <c r="E426" s="266" t="s">
        <v>1</v>
      </c>
      <c r="F426" s="267" t="s">
        <v>1731</v>
      </c>
      <c r="G426" s="265"/>
      <c r="H426" s="266" t="s">
        <v>1</v>
      </c>
      <c r="I426" s="268"/>
      <c r="J426" s="265"/>
      <c r="K426" s="265"/>
      <c r="L426" s="269"/>
      <c r="M426" s="270"/>
      <c r="N426" s="271"/>
      <c r="O426" s="271"/>
      <c r="P426" s="271"/>
      <c r="Q426" s="271"/>
      <c r="R426" s="271"/>
      <c r="S426" s="271"/>
      <c r="T426" s="272"/>
      <c r="U426" s="15"/>
      <c r="V426" s="15"/>
      <c r="W426" s="15"/>
      <c r="X426" s="15"/>
      <c r="Y426" s="15"/>
      <c r="Z426" s="15"/>
      <c r="AA426" s="15"/>
      <c r="AB426" s="15"/>
      <c r="AC426" s="15"/>
      <c r="AD426" s="15"/>
      <c r="AE426" s="15"/>
      <c r="AT426" s="273" t="s">
        <v>273</v>
      </c>
      <c r="AU426" s="273" t="s">
        <v>85</v>
      </c>
      <c r="AV426" s="15" t="s">
        <v>83</v>
      </c>
      <c r="AW426" s="15" t="s">
        <v>32</v>
      </c>
      <c r="AX426" s="15" t="s">
        <v>76</v>
      </c>
      <c r="AY426" s="273" t="s">
        <v>264</v>
      </c>
    </row>
    <row r="427" s="13" customFormat="1">
      <c r="A427" s="13"/>
      <c r="B427" s="241"/>
      <c r="C427" s="242"/>
      <c r="D427" s="243" t="s">
        <v>273</v>
      </c>
      <c r="E427" s="244" t="s">
        <v>1</v>
      </c>
      <c r="F427" s="245" t="s">
        <v>85</v>
      </c>
      <c r="G427" s="242"/>
      <c r="H427" s="246">
        <v>2</v>
      </c>
      <c r="I427" s="247"/>
      <c r="J427" s="242"/>
      <c r="K427" s="242"/>
      <c r="L427" s="248"/>
      <c r="M427" s="249"/>
      <c r="N427" s="250"/>
      <c r="O427" s="250"/>
      <c r="P427" s="250"/>
      <c r="Q427" s="250"/>
      <c r="R427" s="250"/>
      <c r="S427" s="250"/>
      <c r="T427" s="251"/>
      <c r="U427" s="13"/>
      <c r="V427" s="13"/>
      <c r="W427" s="13"/>
      <c r="X427" s="13"/>
      <c r="Y427" s="13"/>
      <c r="Z427" s="13"/>
      <c r="AA427" s="13"/>
      <c r="AB427" s="13"/>
      <c r="AC427" s="13"/>
      <c r="AD427" s="13"/>
      <c r="AE427" s="13"/>
      <c r="AT427" s="252" t="s">
        <v>273</v>
      </c>
      <c r="AU427" s="252" t="s">
        <v>85</v>
      </c>
      <c r="AV427" s="13" t="s">
        <v>85</v>
      </c>
      <c r="AW427" s="13" t="s">
        <v>32</v>
      </c>
      <c r="AX427" s="13" t="s">
        <v>83</v>
      </c>
      <c r="AY427" s="252" t="s">
        <v>264</v>
      </c>
    </row>
    <row r="428" s="2" customFormat="1" ht="16.5" customHeight="1">
      <c r="A428" s="39"/>
      <c r="B428" s="40"/>
      <c r="C428" s="228" t="s">
        <v>687</v>
      </c>
      <c r="D428" s="228" t="s">
        <v>266</v>
      </c>
      <c r="E428" s="229" t="s">
        <v>1748</v>
      </c>
      <c r="F428" s="230" t="s">
        <v>1749</v>
      </c>
      <c r="G428" s="231" t="s">
        <v>420</v>
      </c>
      <c r="H428" s="232">
        <v>6</v>
      </c>
      <c r="I428" s="233"/>
      <c r="J428" s="234">
        <f>ROUND(I428*H428,2)</f>
        <v>0</v>
      </c>
      <c r="K428" s="230" t="s">
        <v>1425</v>
      </c>
      <c r="L428" s="45"/>
      <c r="M428" s="235" t="s">
        <v>1</v>
      </c>
      <c r="N428" s="236" t="s">
        <v>42</v>
      </c>
      <c r="O428" s="92"/>
      <c r="P428" s="237">
        <f>O428*H428</f>
        <v>0</v>
      </c>
      <c r="Q428" s="237">
        <v>0.0012800000000000001</v>
      </c>
      <c r="R428" s="237">
        <f>Q428*H428</f>
        <v>0.0076800000000000011</v>
      </c>
      <c r="S428" s="237">
        <v>0</v>
      </c>
      <c r="T428" s="238">
        <f>S428*H428</f>
        <v>0</v>
      </c>
      <c r="U428" s="39"/>
      <c r="V428" s="39"/>
      <c r="W428" s="39"/>
      <c r="X428" s="39"/>
      <c r="Y428" s="39"/>
      <c r="Z428" s="39"/>
      <c r="AA428" s="39"/>
      <c r="AB428" s="39"/>
      <c r="AC428" s="39"/>
      <c r="AD428" s="39"/>
      <c r="AE428" s="39"/>
      <c r="AR428" s="239" t="s">
        <v>351</v>
      </c>
      <c r="AT428" s="239" t="s">
        <v>266</v>
      </c>
      <c r="AU428" s="239" t="s">
        <v>85</v>
      </c>
      <c r="AY428" s="18" t="s">
        <v>264</v>
      </c>
      <c r="BE428" s="240">
        <f>IF(N428="základní",J428,0)</f>
        <v>0</v>
      </c>
      <c r="BF428" s="240">
        <f>IF(N428="snížená",J428,0)</f>
        <v>0</v>
      </c>
      <c r="BG428" s="240">
        <f>IF(N428="zákl. přenesená",J428,0)</f>
        <v>0</v>
      </c>
      <c r="BH428" s="240">
        <f>IF(N428="sníž. přenesená",J428,0)</f>
        <v>0</v>
      </c>
      <c r="BI428" s="240">
        <f>IF(N428="nulová",J428,0)</f>
        <v>0</v>
      </c>
      <c r="BJ428" s="18" t="s">
        <v>85</v>
      </c>
      <c r="BK428" s="240">
        <f>ROUND(I428*H428,2)</f>
        <v>0</v>
      </c>
      <c r="BL428" s="18" t="s">
        <v>351</v>
      </c>
      <c r="BM428" s="239" t="s">
        <v>1750</v>
      </c>
    </row>
    <row r="429" s="2" customFormat="1">
      <c r="A429" s="39"/>
      <c r="B429" s="40"/>
      <c r="C429" s="41"/>
      <c r="D429" s="243" t="s">
        <v>339</v>
      </c>
      <c r="E429" s="41"/>
      <c r="F429" s="295" t="s">
        <v>1751</v>
      </c>
      <c r="G429" s="41"/>
      <c r="H429" s="41"/>
      <c r="I429" s="296"/>
      <c r="J429" s="41"/>
      <c r="K429" s="41"/>
      <c r="L429" s="45"/>
      <c r="M429" s="297"/>
      <c r="N429" s="298"/>
      <c r="O429" s="92"/>
      <c r="P429" s="92"/>
      <c r="Q429" s="92"/>
      <c r="R429" s="92"/>
      <c r="S429" s="92"/>
      <c r="T429" s="93"/>
      <c r="U429" s="39"/>
      <c r="V429" s="39"/>
      <c r="W429" s="39"/>
      <c r="X429" s="39"/>
      <c r="Y429" s="39"/>
      <c r="Z429" s="39"/>
      <c r="AA429" s="39"/>
      <c r="AB429" s="39"/>
      <c r="AC429" s="39"/>
      <c r="AD429" s="39"/>
      <c r="AE429" s="39"/>
      <c r="AT429" s="18" t="s">
        <v>339</v>
      </c>
      <c r="AU429" s="18" t="s">
        <v>85</v>
      </c>
    </row>
    <row r="430" s="13" customFormat="1">
      <c r="A430" s="13"/>
      <c r="B430" s="241"/>
      <c r="C430" s="242"/>
      <c r="D430" s="243" t="s">
        <v>273</v>
      </c>
      <c r="E430" s="244" t="s">
        <v>1</v>
      </c>
      <c r="F430" s="245" t="s">
        <v>295</v>
      </c>
      <c r="G430" s="242"/>
      <c r="H430" s="246">
        <v>6</v>
      </c>
      <c r="I430" s="247"/>
      <c r="J430" s="242"/>
      <c r="K430" s="242"/>
      <c r="L430" s="248"/>
      <c r="M430" s="249"/>
      <c r="N430" s="250"/>
      <c r="O430" s="250"/>
      <c r="P430" s="250"/>
      <c r="Q430" s="250"/>
      <c r="R430" s="250"/>
      <c r="S430" s="250"/>
      <c r="T430" s="251"/>
      <c r="U430" s="13"/>
      <c r="V430" s="13"/>
      <c r="W430" s="13"/>
      <c r="X430" s="13"/>
      <c r="Y430" s="13"/>
      <c r="Z430" s="13"/>
      <c r="AA430" s="13"/>
      <c r="AB430" s="13"/>
      <c r="AC430" s="13"/>
      <c r="AD430" s="13"/>
      <c r="AE430" s="13"/>
      <c r="AT430" s="252" t="s">
        <v>273</v>
      </c>
      <c r="AU430" s="252" t="s">
        <v>85</v>
      </c>
      <c r="AV430" s="13" t="s">
        <v>85</v>
      </c>
      <c r="AW430" s="13" t="s">
        <v>32</v>
      </c>
      <c r="AX430" s="13" t="s">
        <v>83</v>
      </c>
      <c r="AY430" s="252" t="s">
        <v>264</v>
      </c>
    </row>
    <row r="431" s="2" customFormat="1" ht="16.5" customHeight="1">
      <c r="A431" s="39"/>
      <c r="B431" s="40"/>
      <c r="C431" s="228" t="s">
        <v>691</v>
      </c>
      <c r="D431" s="228" t="s">
        <v>266</v>
      </c>
      <c r="E431" s="229" t="s">
        <v>1752</v>
      </c>
      <c r="F431" s="230" t="s">
        <v>1753</v>
      </c>
      <c r="G431" s="231" t="s">
        <v>354</v>
      </c>
      <c r="H431" s="232">
        <v>0.41299999999999998</v>
      </c>
      <c r="I431" s="233"/>
      <c r="J431" s="234">
        <f>ROUND(I431*H431,2)</f>
        <v>0</v>
      </c>
      <c r="K431" s="230" t="s">
        <v>1425</v>
      </c>
      <c r="L431" s="45"/>
      <c r="M431" s="235" t="s">
        <v>1</v>
      </c>
      <c r="N431" s="236" t="s">
        <v>42</v>
      </c>
      <c r="O431" s="92"/>
      <c r="P431" s="237">
        <f>O431*H431</f>
        <v>0</v>
      </c>
      <c r="Q431" s="237">
        <v>0</v>
      </c>
      <c r="R431" s="237">
        <f>Q431*H431</f>
        <v>0</v>
      </c>
      <c r="S431" s="237">
        <v>0</v>
      </c>
      <c r="T431" s="238">
        <f>S431*H431</f>
        <v>0</v>
      </c>
      <c r="U431" s="39"/>
      <c r="V431" s="39"/>
      <c r="W431" s="39"/>
      <c r="X431" s="39"/>
      <c r="Y431" s="39"/>
      <c r="Z431" s="39"/>
      <c r="AA431" s="39"/>
      <c r="AB431" s="39"/>
      <c r="AC431" s="39"/>
      <c r="AD431" s="39"/>
      <c r="AE431" s="39"/>
      <c r="AR431" s="239" t="s">
        <v>351</v>
      </c>
      <c r="AT431" s="239" t="s">
        <v>266</v>
      </c>
      <c r="AU431" s="239" t="s">
        <v>85</v>
      </c>
      <c r="AY431" s="18" t="s">
        <v>264</v>
      </c>
      <c r="BE431" s="240">
        <f>IF(N431="základní",J431,0)</f>
        <v>0</v>
      </c>
      <c r="BF431" s="240">
        <f>IF(N431="snížená",J431,0)</f>
        <v>0</v>
      </c>
      <c r="BG431" s="240">
        <f>IF(N431="zákl. přenesená",J431,0)</f>
        <v>0</v>
      </c>
      <c r="BH431" s="240">
        <f>IF(N431="sníž. přenesená",J431,0)</f>
        <v>0</v>
      </c>
      <c r="BI431" s="240">
        <f>IF(N431="nulová",J431,0)</f>
        <v>0</v>
      </c>
      <c r="BJ431" s="18" t="s">
        <v>85</v>
      </c>
      <c r="BK431" s="240">
        <f>ROUND(I431*H431,2)</f>
        <v>0</v>
      </c>
      <c r="BL431" s="18" t="s">
        <v>351</v>
      </c>
      <c r="BM431" s="239" t="s">
        <v>1754</v>
      </c>
    </row>
    <row r="432" s="12" customFormat="1" ht="22.8" customHeight="1">
      <c r="A432" s="12"/>
      <c r="B432" s="212"/>
      <c r="C432" s="213"/>
      <c r="D432" s="214" t="s">
        <v>75</v>
      </c>
      <c r="E432" s="226" t="s">
        <v>1755</v>
      </c>
      <c r="F432" s="226" t="s">
        <v>1756</v>
      </c>
      <c r="G432" s="213"/>
      <c r="H432" s="213"/>
      <c r="I432" s="216"/>
      <c r="J432" s="227">
        <f>BK432</f>
        <v>0</v>
      </c>
      <c r="K432" s="213"/>
      <c r="L432" s="218"/>
      <c r="M432" s="219"/>
      <c r="N432" s="220"/>
      <c r="O432" s="220"/>
      <c r="P432" s="221">
        <f>SUM(P433:P451)</f>
        <v>0</v>
      </c>
      <c r="Q432" s="220"/>
      <c r="R432" s="221">
        <f>SUM(R433:R451)</f>
        <v>0.13700000000000001</v>
      </c>
      <c r="S432" s="220"/>
      <c r="T432" s="222">
        <f>SUM(T433:T451)</f>
        <v>0</v>
      </c>
      <c r="U432" s="12"/>
      <c r="V432" s="12"/>
      <c r="W432" s="12"/>
      <c r="X432" s="12"/>
      <c r="Y432" s="12"/>
      <c r="Z432" s="12"/>
      <c r="AA432" s="12"/>
      <c r="AB432" s="12"/>
      <c r="AC432" s="12"/>
      <c r="AD432" s="12"/>
      <c r="AE432" s="12"/>
      <c r="AR432" s="223" t="s">
        <v>85</v>
      </c>
      <c r="AT432" s="224" t="s">
        <v>75</v>
      </c>
      <c r="AU432" s="224" t="s">
        <v>83</v>
      </c>
      <c r="AY432" s="223" t="s">
        <v>264</v>
      </c>
      <c r="BK432" s="225">
        <f>SUM(BK433:BK451)</f>
        <v>0</v>
      </c>
    </row>
    <row r="433" s="2" customFormat="1" ht="16.5" customHeight="1">
      <c r="A433" s="39"/>
      <c r="B433" s="40"/>
      <c r="C433" s="228" t="s">
        <v>695</v>
      </c>
      <c r="D433" s="228" t="s">
        <v>266</v>
      </c>
      <c r="E433" s="229" t="s">
        <v>1757</v>
      </c>
      <c r="F433" s="230" t="s">
        <v>1758</v>
      </c>
      <c r="G433" s="231" t="s">
        <v>1666</v>
      </c>
      <c r="H433" s="232">
        <v>3</v>
      </c>
      <c r="I433" s="233"/>
      <c r="J433" s="234">
        <f>ROUND(I433*H433,2)</f>
        <v>0</v>
      </c>
      <c r="K433" s="230" t="s">
        <v>1425</v>
      </c>
      <c r="L433" s="45"/>
      <c r="M433" s="235" t="s">
        <v>1</v>
      </c>
      <c r="N433" s="236" t="s">
        <v>42</v>
      </c>
      <c r="O433" s="92"/>
      <c r="P433" s="237">
        <f>O433*H433</f>
        <v>0</v>
      </c>
      <c r="Q433" s="237">
        <v>0.0117</v>
      </c>
      <c r="R433" s="237">
        <f>Q433*H433</f>
        <v>0.035099999999999999</v>
      </c>
      <c r="S433" s="237">
        <v>0</v>
      </c>
      <c r="T433" s="238">
        <f>S433*H433</f>
        <v>0</v>
      </c>
      <c r="U433" s="39"/>
      <c r="V433" s="39"/>
      <c r="W433" s="39"/>
      <c r="X433" s="39"/>
      <c r="Y433" s="39"/>
      <c r="Z433" s="39"/>
      <c r="AA433" s="39"/>
      <c r="AB433" s="39"/>
      <c r="AC433" s="39"/>
      <c r="AD433" s="39"/>
      <c r="AE433" s="39"/>
      <c r="AR433" s="239" t="s">
        <v>351</v>
      </c>
      <c r="AT433" s="239" t="s">
        <v>266</v>
      </c>
      <c r="AU433" s="239" t="s">
        <v>85</v>
      </c>
      <c r="AY433" s="18" t="s">
        <v>264</v>
      </c>
      <c r="BE433" s="240">
        <f>IF(N433="základní",J433,0)</f>
        <v>0</v>
      </c>
      <c r="BF433" s="240">
        <f>IF(N433="snížená",J433,0)</f>
        <v>0</v>
      </c>
      <c r="BG433" s="240">
        <f>IF(N433="zákl. přenesená",J433,0)</f>
        <v>0</v>
      </c>
      <c r="BH433" s="240">
        <f>IF(N433="sníž. přenesená",J433,0)</f>
        <v>0</v>
      </c>
      <c r="BI433" s="240">
        <f>IF(N433="nulová",J433,0)</f>
        <v>0</v>
      </c>
      <c r="BJ433" s="18" t="s">
        <v>85</v>
      </c>
      <c r="BK433" s="240">
        <f>ROUND(I433*H433,2)</f>
        <v>0</v>
      </c>
      <c r="BL433" s="18" t="s">
        <v>351</v>
      </c>
      <c r="BM433" s="239" t="s">
        <v>1759</v>
      </c>
    </row>
    <row r="434" s="2" customFormat="1">
      <c r="A434" s="39"/>
      <c r="B434" s="40"/>
      <c r="C434" s="41"/>
      <c r="D434" s="243" t="s">
        <v>339</v>
      </c>
      <c r="E434" s="41"/>
      <c r="F434" s="295" t="s">
        <v>1566</v>
      </c>
      <c r="G434" s="41"/>
      <c r="H434" s="41"/>
      <c r="I434" s="296"/>
      <c r="J434" s="41"/>
      <c r="K434" s="41"/>
      <c r="L434" s="45"/>
      <c r="M434" s="297"/>
      <c r="N434" s="298"/>
      <c r="O434" s="92"/>
      <c r="P434" s="92"/>
      <c r="Q434" s="92"/>
      <c r="R434" s="92"/>
      <c r="S434" s="92"/>
      <c r="T434" s="93"/>
      <c r="U434" s="39"/>
      <c r="V434" s="39"/>
      <c r="W434" s="39"/>
      <c r="X434" s="39"/>
      <c r="Y434" s="39"/>
      <c r="Z434" s="39"/>
      <c r="AA434" s="39"/>
      <c r="AB434" s="39"/>
      <c r="AC434" s="39"/>
      <c r="AD434" s="39"/>
      <c r="AE434" s="39"/>
      <c r="AT434" s="18" t="s">
        <v>339</v>
      </c>
      <c r="AU434" s="18" t="s">
        <v>85</v>
      </c>
    </row>
    <row r="435" s="15" customFormat="1">
      <c r="A435" s="15"/>
      <c r="B435" s="264"/>
      <c r="C435" s="265"/>
      <c r="D435" s="243" t="s">
        <v>273</v>
      </c>
      <c r="E435" s="266" t="s">
        <v>1</v>
      </c>
      <c r="F435" s="267" t="s">
        <v>1677</v>
      </c>
      <c r="G435" s="265"/>
      <c r="H435" s="266" t="s">
        <v>1</v>
      </c>
      <c r="I435" s="268"/>
      <c r="J435" s="265"/>
      <c r="K435" s="265"/>
      <c r="L435" s="269"/>
      <c r="M435" s="270"/>
      <c r="N435" s="271"/>
      <c r="O435" s="271"/>
      <c r="P435" s="271"/>
      <c r="Q435" s="271"/>
      <c r="R435" s="271"/>
      <c r="S435" s="271"/>
      <c r="T435" s="272"/>
      <c r="U435" s="15"/>
      <c r="V435" s="15"/>
      <c r="W435" s="15"/>
      <c r="X435" s="15"/>
      <c r="Y435" s="15"/>
      <c r="Z435" s="15"/>
      <c r="AA435" s="15"/>
      <c r="AB435" s="15"/>
      <c r="AC435" s="15"/>
      <c r="AD435" s="15"/>
      <c r="AE435" s="15"/>
      <c r="AT435" s="273" t="s">
        <v>273</v>
      </c>
      <c r="AU435" s="273" t="s">
        <v>85</v>
      </c>
      <c r="AV435" s="15" t="s">
        <v>83</v>
      </c>
      <c r="AW435" s="15" t="s">
        <v>32</v>
      </c>
      <c r="AX435" s="15" t="s">
        <v>76</v>
      </c>
      <c r="AY435" s="273" t="s">
        <v>264</v>
      </c>
    </row>
    <row r="436" s="13" customFormat="1">
      <c r="A436" s="13"/>
      <c r="B436" s="241"/>
      <c r="C436" s="242"/>
      <c r="D436" s="243" t="s">
        <v>273</v>
      </c>
      <c r="E436" s="244" t="s">
        <v>1</v>
      </c>
      <c r="F436" s="245" t="s">
        <v>85</v>
      </c>
      <c r="G436" s="242"/>
      <c r="H436" s="246">
        <v>2</v>
      </c>
      <c r="I436" s="247"/>
      <c r="J436" s="242"/>
      <c r="K436" s="242"/>
      <c r="L436" s="248"/>
      <c r="M436" s="249"/>
      <c r="N436" s="250"/>
      <c r="O436" s="250"/>
      <c r="P436" s="250"/>
      <c r="Q436" s="250"/>
      <c r="R436" s="250"/>
      <c r="S436" s="250"/>
      <c r="T436" s="251"/>
      <c r="U436" s="13"/>
      <c r="V436" s="13"/>
      <c r="W436" s="13"/>
      <c r="X436" s="13"/>
      <c r="Y436" s="13"/>
      <c r="Z436" s="13"/>
      <c r="AA436" s="13"/>
      <c r="AB436" s="13"/>
      <c r="AC436" s="13"/>
      <c r="AD436" s="13"/>
      <c r="AE436" s="13"/>
      <c r="AT436" s="252" t="s">
        <v>273</v>
      </c>
      <c r="AU436" s="252" t="s">
        <v>85</v>
      </c>
      <c r="AV436" s="13" t="s">
        <v>85</v>
      </c>
      <c r="AW436" s="13" t="s">
        <v>32</v>
      </c>
      <c r="AX436" s="13" t="s">
        <v>76</v>
      </c>
      <c r="AY436" s="252" t="s">
        <v>264</v>
      </c>
    </row>
    <row r="437" s="15" customFormat="1">
      <c r="A437" s="15"/>
      <c r="B437" s="264"/>
      <c r="C437" s="265"/>
      <c r="D437" s="243" t="s">
        <v>273</v>
      </c>
      <c r="E437" s="266" t="s">
        <v>1</v>
      </c>
      <c r="F437" s="267" t="s">
        <v>1567</v>
      </c>
      <c r="G437" s="265"/>
      <c r="H437" s="266" t="s">
        <v>1</v>
      </c>
      <c r="I437" s="268"/>
      <c r="J437" s="265"/>
      <c r="K437" s="265"/>
      <c r="L437" s="269"/>
      <c r="M437" s="270"/>
      <c r="N437" s="271"/>
      <c r="O437" s="271"/>
      <c r="P437" s="271"/>
      <c r="Q437" s="271"/>
      <c r="R437" s="271"/>
      <c r="S437" s="271"/>
      <c r="T437" s="272"/>
      <c r="U437" s="15"/>
      <c r="V437" s="15"/>
      <c r="W437" s="15"/>
      <c r="X437" s="15"/>
      <c r="Y437" s="15"/>
      <c r="Z437" s="15"/>
      <c r="AA437" s="15"/>
      <c r="AB437" s="15"/>
      <c r="AC437" s="15"/>
      <c r="AD437" s="15"/>
      <c r="AE437" s="15"/>
      <c r="AT437" s="273" t="s">
        <v>273</v>
      </c>
      <c r="AU437" s="273" t="s">
        <v>85</v>
      </c>
      <c r="AV437" s="15" t="s">
        <v>83</v>
      </c>
      <c r="AW437" s="15" t="s">
        <v>32</v>
      </c>
      <c r="AX437" s="15" t="s">
        <v>76</v>
      </c>
      <c r="AY437" s="273" t="s">
        <v>264</v>
      </c>
    </row>
    <row r="438" s="13" customFormat="1">
      <c r="A438" s="13"/>
      <c r="B438" s="241"/>
      <c r="C438" s="242"/>
      <c r="D438" s="243" t="s">
        <v>273</v>
      </c>
      <c r="E438" s="244" t="s">
        <v>1</v>
      </c>
      <c r="F438" s="245" t="s">
        <v>83</v>
      </c>
      <c r="G438" s="242"/>
      <c r="H438" s="246">
        <v>1</v>
      </c>
      <c r="I438" s="247"/>
      <c r="J438" s="242"/>
      <c r="K438" s="242"/>
      <c r="L438" s="248"/>
      <c r="M438" s="249"/>
      <c r="N438" s="250"/>
      <c r="O438" s="250"/>
      <c r="P438" s="250"/>
      <c r="Q438" s="250"/>
      <c r="R438" s="250"/>
      <c r="S438" s="250"/>
      <c r="T438" s="251"/>
      <c r="U438" s="13"/>
      <c r="V438" s="13"/>
      <c r="W438" s="13"/>
      <c r="X438" s="13"/>
      <c r="Y438" s="13"/>
      <c r="Z438" s="13"/>
      <c r="AA438" s="13"/>
      <c r="AB438" s="13"/>
      <c r="AC438" s="13"/>
      <c r="AD438" s="13"/>
      <c r="AE438" s="13"/>
      <c r="AT438" s="252" t="s">
        <v>273</v>
      </c>
      <c r="AU438" s="252" t="s">
        <v>85</v>
      </c>
      <c r="AV438" s="13" t="s">
        <v>85</v>
      </c>
      <c r="AW438" s="13" t="s">
        <v>32</v>
      </c>
      <c r="AX438" s="13" t="s">
        <v>76</v>
      </c>
      <c r="AY438" s="252" t="s">
        <v>264</v>
      </c>
    </row>
    <row r="439" s="14" customFormat="1">
      <c r="A439" s="14"/>
      <c r="B439" s="253"/>
      <c r="C439" s="254"/>
      <c r="D439" s="243" t="s">
        <v>273</v>
      </c>
      <c r="E439" s="255" t="s">
        <v>1</v>
      </c>
      <c r="F439" s="256" t="s">
        <v>275</v>
      </c>
      <c r="G439" s="254"/>
      <c r="H439" s="257">
        <v>3</v>
      </c>
      <c r="I439" s="258"/>
      <c r="J439" s="254"/>
      <c r="K439" s="254"/>
      <c r="L439" s="259"/>
      <c r="M439" s="260"/>
      <c r="N439" s="261"/>
      <c r="O439" s="261"/>
      <c r="P439" s="261"/>
      <c r="Q439" s="261"/>
      <c r="R439" s="261"/>
      <c r="S439" s="261"/>
      <c r="T439" s="262"/>
      <c r="U439" s="14"/>
      <c r="V439" s="14"/>
      <c r="W439" s="14"/>
      <c r="X439" s="14"/>
      <c r="Y439" s="14"/>
      <c r="Z439" s="14"/>
      <c r="AA439" s="14"/>
      <c r="AB439" s="14"/>
      <c r="AC439" s="14"/>
      <c r="AD439" s="14"/>
      <c r="AE439" s="14"/>
      <c r="AT439" s="263" t="s">
        <v>273</v>
      </c>
      <c r="AU439" s="263" t="s">
        <v>85</v>
      </c>
      <c r="AV439" s="14" t="s">
        <v>271</v>
      </c>
      <c r="AW439" s="14" t="s">
        <v>32</v>
      </c>
      <c r="AX439" s="14" t="s">
        <v>83</v>
      </c>
      <c r="AY439" s="263" t="s">
        <v>264</v>
      </c>
    </row>
    <row r="440" s="2" customFormat="1" ht="21.75" customHeight="1">
      <c r="A440" s="39"/>
      <c r="B440" s="40"/>
      <c r="C440" s="228" t="s">
        <v>701</v>
      </c>
      <c r="D440" s="228" t="s">
        <v>266</v>
      </c>
      <c r="E440" s="229" t="s">
        <v>1760</v>
      </c>
      <c r="F440" s="230" t="s">
        <v>1761</v>
      </c>
      <c r="G440" s="231" t="s">
        <v>1666</v>
      </c>
      <c r="H440" s="232">
        <v>4</v>
      </c>
      <c r="I440" s="233"/>
      <c r="J440" s="234">
        <f>ROUND(I440*H440,2)</f>
        <v>0</v>
      </c>
      <c r="K440" s="230" t="s">
        <v>1425</v>
      </c>
      <c r="L440" s="45"/>
      <c r="M440" s="235" t="s">
        <v>1</v>
      </c>
      <c r="N440" s="236" t="s">
        <v>42</v>
      </c>
      <c r="O440" s="92"/>
      <c r="P440" s="237">
        <f>O440*H440</f>
        <v>0</v>
      </c>
      <c r="Q440" s="237">
        <v>0.016650000000000002</v>
      </c>
      <c r="R440" s="237">
        <f>Q440*H440</f>
        <v>0.066600000000000006</v>
      </c>
      <c r="S440" s="237">
        <v>0</v>
      </c>
      <c r="T440" s="238">
        <f>S440*H440</f>
        <v>0</v>
      </c>
      <c r="U440" s="39"/>
      <c r="V440" s="39"/>
      <c r="W440" s="39"/>
      <c r="X440" s="39"/>
      <c r="Y440" s="39"/>
      <c r="Z440" s="39"/>
      <c r="AA440" s="39"/>
      <c r="AB440" s="39"/>
      <c r="AC440" s="39"/>
      <c r="AD440" s="39"/>
      <c r="AE440" s="39"/>
      <c r="AR440" s="239" t="s">
        <v>351</v>
      </c>
      <c r="AT440" s="239" t="s">
        <v>266</v>
      </c>
      <c r="AU440" s="239" t="s">
        <v>85</v>
      </c>
      <c r="AY440" s="18" t="s">
        <v>264</v>
      </c>
      <c r="BE440" s="240">
        <f>IF(N440="základní",J440,0)</f>
        <v>0</v>
      </c>
      <c r="BF440" s="240">
        <f>IF(N440="snížená",J440,0)</f>
        <v>0</v>
      </c>
      <c r="BG440" s="240">
        <f>IF(N440="zákl. přenesená",J440,0)</f>
        <v>0</v>
      </c>
      <c r="BH440" s="240">
        <f>IF(N440="sníž. přenesená",J440,0)</f>
        <v>0</v>
      </c>
      <c r="BI440" s="240">
        <f>IF(N440="nulová",J440,0)</f>
        <v>0</v>
      </c>
      <c r="BJ440" s="18" t="s">
        <v>85</v>
      </c>
      <c r="BK440" s="240">
        <f>ROUND(I440*H440,2)</f>
        <v>0</v>
      </c>
      <c r="BL440" s="18" t="s">
        <v>351</v>
      </c>
      <c r="BM440" s="239" t="s">
        <v>1762</v>
      </c>
    </row>
    <row r="441" s="2" customFormat="1">
      <c r="A441" s="39"/>
      <c r="B441" s="40"/>
      <c r="C441" s="41"/>
      <c r="D441" s="243" t="s">
        <v>339</v>
      </c>
      <c r="E441" s="41"/>
      <c r="F441" s="295" t="s">
        <v>1763</v>
      </c>
      <c r="G441" s="41"/>
      <c r="H441" s="41"/>
      <c r="I441" s="296"/>
      <c r="J441" s="41"/>
      <c r="K441" s="41"/>
      <c r="L441" s="45"/>
      <c r="M441" s="297"/>
      <c r="N441" s="298"/>
      <c r="O441" s="92"/>
      <c r="P441" s="92"/>
      <c r="Q441" s="92"/>
      <c r="R441" s="92"/>
      <c r="S441" s="92"/>
      <c r="T441" s="93"/>
      <c r="U441" s="39"/>
      <c r="V441" s="39"/>
      <c r="W441" s="39"/>
      <c r="X441" s="39"/>
      <c r="Y441" s="39"/>
      <c r="Z441" s="39"/>
      <c r="AA441" s="39"/>
      <c r="AB441" s="39"/>
      <c r="AC441" s="39"/>
      <c r="AD441" s="39"/>
      <c r="AE441" s="39"/>
      <c r="AT441" s="18" t="s">
        <v>339</v>
      </c>
      <c r="AU441" s="18" t="s">
        <v>85</v>
      </c>
    </row>
    <row r="442" s="15" customFormat="1">
      <c r="A442" s="15"/>
      <c r="B442" s="264"/>
      <c r="C442" s="265"/>
      <c r="D442" s="243" t="s">
        <v>273</v>
      </c>
      <c r="E442" s="266" t="s">
        <v>1</v>
      </c>
      <c r="F442" s="267" t="s">
        <v>1676</v>
      </c>
      <c r="G442" s="265"/>
      <c r="H442" s="266" t="s">
        <v>1</v>
      </c>
      <c r="I442" s="268"/>
      <c r="J442" s="265"/>
      <c r="K442" s="265"/>
      <c r="L442" s="269"/>
      <c r="M442" s="270"/>
      <c r="N442" s="271"/>
      <c r="O442" s="271"/>
      <c r="P442" s="271"/>
      <c r="Q442" s="271"/>
      <c r="R442" s="271"/>
      <c r="S442" s="271"/>
      <c r="T442" s="272"/>
      <c r="U442" s="15"/>
      <c r="V442" s="15"/>
      <c r="W442" s="15"/>
      <c r="X442" s="15"/>
      <c r="Y442" s="15"/>
      <c r="Z442" s="15"/>
      <c r="AA442" s="15"/>
      <c r="AB442" s="15"/>
      <c r="AC442" s="15"/>
      <c r="AD442" s="15"/>
      <c r="AE442" s="15"/>
      <c r="AT442" s="273" t="s">
        <v>273</v>
      </c>
      <c r="AU442" s="273" t="s">
        <v>85</v>
      </c>
      <c r="AV442" s="15" t="s">
        <v>83</v>
      </c>
      <c r="AW442" s="15" t="s">
        <v>32</v>
      </c>
      <c r="AX442" s="15" t="s">
        <v>76</v>
      </c>
      <c r="AY442" s="273" t="s">
        <v>264</v>
      </c>
    </row>
    <row r="443" s="13" customFormat="1">
      <c r="A443" s="13"/>
      <c r="B443" s="241"/>
      <c r="C443" s="242"/>
      <c r="D443" s="243" t="s">
        <v>273</v>
      </c>
      <c r="E443" s="244" t="s">
        <v>1</v>
      </c>
      <c r="F443" s="245" t="s">
        <v>96</v>
      </c>
      <c r="G443" s="242"/>
      <c r="H443" s="246">
        <v>3</v>
      </c>
      <c r="I443" s="247"/>
      <c r="J443" s="242"/>
      <c r="K443" s="242"/>
      <c r="L443" s="248"/>
      <c r="M443" s="249"/>
      <c r="N443" s="250"/>
      <c r="O443" s="250"/>
      <c r="P443" s="250"/>
      <c r="Q443" s="250"/>
      <c r="R443" s="250"/>
      <c r="S443" s="250"/>
      <c r="T443" s="251"/>
      <c r="U443" s="13"/>
      <c r="V443" s="13"/>
      <c r="W443" s="13"/>
      <c r="X443" s="13"/>
      <c r="Y443" s="13"/>
      <c r="Z443" s="13"/>
      <c r="AA443" s="13"/>
      <c r="AB443" s="13"/>
      <c r="AC443" s="13"/>
      <c r="AD443" s="13"/>
      <c r="AE443" s="13"/>
      <c r="AT443" s="252" t="s">
        <v>273</v>
      </c>
      <c r="AU443" s="252" t="s">
        <v>85</v>
      </c>
      <c r="AV443" s="13" t="s">
        <v>85</v>
      </c>
      <c r="AW443" s="13" t="s">
        <v>32</v>
      </c>
      <c r="AX443" s="13" t="s">
        <v>76</v>
      </c>
      <c r="AY443" s="252" t="s">
        <v>264</v>
      </c>
    </row>
    <row r="444" s="15" customFormat="1">
      <c r="A444" s="15"/>
      <c r="B444" s="264"/>
      <c r="C444" s="265"/>
      <c r="D444" s="243" t="s">
        <v>273</v>
      </c>
      <c r="E444" s="266" t="s">
        <v>1</v>
      </c>
      <c r="F444" s="267" t="s">
        <v>1724</v>
      </c>
      <c r="G444" s="265"/>
      <c r="H444" s="266" t="s">
        <v>1</v>
      </c>
      <c r="I444" s="268"/>
      <c r="J444" s="265"/>
      <c r="K444" s="265"/>
      <c r="L444" s="269"/>
      <c r="M444" s="270"/>
      <c r="N444" s="271"/>
      <c r="O444" s="271"/>
      <c r="P444" s="271"/>
      <c r="Q444" s="271"/>
      <c r="R444" s="271"/>
      <c r="S444" s="271"/>
      <c r="T444" s="272"/>
      <c r="U444" s="15"/>
      <c r="V444" s="15"/>
      <c r="W444" s="15"/>
      <c r="X444" s="15"/>
      <c r="Y444" s="15"/>
      <c r="Z444" s="15"/>
      <c r="AA444" s="15"/>
      <c r="AB444" s="15"/>
      <c r="AC444" s="15"/>
      <c r="AD444" s="15"/>
      <c r="AE444" s="15"/>
      <c r="AT444" s="273" t="s">
        <v>273</v>
      </c>
      <c r="AU444" s="273" t="s">
        <v>85</v>
      </c>
      <c r="AV444" s="15" t="s">
        <v>83</v>
      </c>
      <c r="AW444" s="15" t="s">
        <v>32</v>
      </c>
      <c r="AX444" s="15" t="s">
        <v>76</v>
      </c>
      <c r="AY444" s="273" t="s">
        <v>264</v>
      </c>
    </row>
    <row r="445" s="13" customFormat="1">
      <c r="A445" s="13"/>
      <c r="B445" s="241"/>
      <c r="C445" s="242"/>
      <c r="D445" s="243" t="s">
        <v>273</v>
      </c>
      <c r="E445" s="244" t="s">
        <v>1</v>
      </c>
      <c r="F445" s="245" t="s">
        <v>83</v>
      </c>
      <c r="G445" s="242"/>
      <c r="H445" s="246">
        <v>1</v>
      </c>
      <c r="I445" s="247"/>
      <c r="J445" s="242"/>
      <c r="K445" s="242"/>
      <c r="L445" s="248"/>
      <c r="M445" s="249"/>
      <c r="N445" s="250"/>
      <c r="O445" s="250"/>
      <c r="P445" s="250"/>
      <c r="Q445" s="250"/>
      <c r="R445" s="250"/>
      <c r="S445" s="250"/>
      <c r="T445" s="251"/>
      <c r="U445" s="13"/>
      <c r="V445" s="13"/>
      <c r="W445" s="13"/>
      <c r="X445" s="13"/>
      <c r="Y445" s="13"/>
      <c r="Z445" s="13"/>
      <c r="AA445" s="13"/>
      <c r="AB445" s="13"/>
      <c r="AC445" s="13"/>
      <c r="AD445" s="13"/>
      <c r="AE445" s="13"/>
      <c r="AT445" s="252" t="s">
        <v>273</v>
      </c>
      <c r="AU445" s="252" t="s">
        <v>85</v>
      </c>
      <c r="AV445" s="13" t="s">
        <v>85</v>
      </c>
      <c r="AW445" s="13" t="s">
        <v>32</v>
      </c>
      <c r="AX445" s="13" t="s">
        <v>76</v>
      </c>
      <c r="AY445" s="252" t="s">
        <v>264</v>
      </c>
    </row>
    <row r="446" s="14" customFormat="1">
      <c r="A446" s="14"/>
      <c r="B446" s="253"/>
      <c r="C446" s="254"/>
      <c r="D446" s="243" t="s">
        <v>273</v>
      </c>
      <c r="E446" s="255" t="s">
        <v>1</v>
      </c>
      <c r="F446" s="256" t="s">
        <v>275</v>
      </c>
      <c r="G446" s="254"/>
      <c r="H446" s="257">
        <v>4</v>
      </c>
      <c r="I446" s="258"/>
      <c r="J446" s="254"/>
      <c r="K446" s="254"/>
      <c r="L446" s="259"/>
      <c r="M446" s="260"/>
      <c r="N446" s="261"/>
      <c r="O446" s="261"/>
      <c r="P446" s="261"/>
      <c r="Q446" s="261"/>
      <c r="R446" s="261"/>
      <c r="S446" s="261"/>
      <c r="T446" s="262"/>
      <c r="U446" s="14"/>
      <c r="V446" s="14"/>
      <c r="W446" s="14"/>
      <c r="X446" s="14"/>
      <c r="Y446" s="14"/>
      <c r="Z446" s="14"/>
      <c r="AA446" s="14"/>
      <c r="AB446" s="14"/>
      <c r="AC446" s="14"/>
      <c r="AD446" s="14"/>
      <c r="AE446" s="14"/>
      <c r="AT446" s="263" t="s">
        <v>273</v>
      </c>
      <c r="AU446" s="263" t="s">
        <v>85</v>
      </c>
      <c r="AV446" s="14" t="s">
        <v>271</v>
      </c>
      <c r="AW446" s="14" t="s">
        <v>32</v>
      </c>
      <c r="AX446" s="14" t="s">
        <v>83</v>
      </c>
      <c r="AY446" s="263" t="s">
        <v>264</v>
      </c>
    </row>
    <row r="447" s="2" customFormat="1" ht="21.75" customHeight="1">
      <c r="A447" s="39"/>
      <c r="B447" s="40"/>
      <c r="C447" s="228" t="s">
        <v>706</v>
      </c>
      <c r="D447" s="228" t="s">
        <v>266</v>
      </c>
      <c r="E447" s="229" t="s">
        <v>1764</v>
      </c>
      <c r="F447" s="230" t="s">
        <v>1765</v>
      </c>
      <c r="G447" s="231" t="s">
        <v>1666</v>
      </c>
      <c r="H447" s="232">
        <v>2</v>
      </c>
      <c r="I447" s="233"/>
      <c r="J447" s="234">
        <f>ROUND(I447*H447,2)</f>
        <v>0</v>
      </c>
      <c r="K447" s="230" t="s">
        <v>1425</v>
      </c>
      <c r="L447" s="45"/>
      <c r="M447" s="235" t="s">
        <v>1</v>
      </c>
      <c r="N447" s="236" t="s">
        <v>42</v>
      </c>
      <c r="O447" s="92"/>
      <c r="P447" s="237">
        <f>O447*H447</f>
        <v>0</v>
      </c>
      <c r="Q447" s="237">
        <v>0.017649999999999999</v>
      </c>
      <c r="R447" s="237">
        <f>Q447*H447</f>
        <v>0.035299999999999998</v>
      </c>
      <c r="S447" s="237">
        <v>0</v>
      </c>
      <c r="T447" s="238">
        <f>S447*H447</f>
        <v>0</v>
      </c>
      <c r="U447" s="39"/>
      <c r="V447" s="39"/>
      <c r="W447" s="39"/>
      <c r="X447" s="39"/>
      <c r="Y447" s="39"/>
      <c r="Z447" s="39"/>
      <c r="AA447" s="39"/>
      <c r="AB447" s="39"/>
      <c r="AC447" s="39"/>
      <c r="AD447" s="39"/>
      <c r="AE447" s="39"/>
      <c r="AR447" s="239" t="s">
        <v>351</v>
      </c>
      <c r="AT447" s="239" t="s">
        <v>266</v>
      </c>
      <c r="AU447" s="239" t="s">
        <v>85</v>
      </c>
      <c r="AY447" s="18" t="s">
        <v>264</v>
      </c>
      <c r="BE447" s="240">
        <f>IF(N447="základní",J447,0)</f>
        <v>0</v>
      </c>
      <c r="BF447" s="240">
        <f>IF(N447="snížená",J447,0)</f>
        <v>0</v>
      </c>
      <c r="BG447" s="240">
        <f>IF(N447="zákl. přenesená",J447,0)</f>
        <v>0</v>
      </c>
      <c r="BH447" s="240">
        <f>IF(N447="sníž. přenesená",J447,0)</f>
        <v>0</v>
      </c>
      <c r="BI447" s="240">
        <f>IF(N447="nulová",J447,0)</f>
        <v>0</v>
      </c>
      <c r="BJ447" s="18" t="s">
        <v>85</v>
      </c>
      <c r="BK447" s="240">
        <f>ROUND(I447*H447,2)</f>
        <v>0</v>
      </c>
      <c r="BL447" s="18" t="s">
        <v>351</v>
      </c>
      <c r="BM447" s="239" t="s">
        <v>1766</v>
      </c>
    </row>
    <row r="448" s="2" customFormat="1">
      <c r="A448" s="39"/>
      <c r="B448" s="40"/>
      <c r="C448" s="41"/>
      <c r="D448" s="243" t="s">
        <v>339</v>
      </c>
      <c r="E448" s="41"/>
      <c r="F448" s="295" t="s">
        <v>1763</v>
      </c>
      <c r="G448" s="41"/>
      <c r="H448" s="41"/>
      <c r="I448" s="296"/>
      <c r="J448" s="41"/>
      <c r="K448" s="41"/>
      <c r="L448" s="45"/>
      <c r="M448" s="297"/>
      <c r="N448" s="298"/>
      <c r="O448" s="92"/>
      <c r="P448" s="92"/>
      <c r="Q448" s="92"/>
      <c r="R448" s="92"/>
      <c r="S448" s="92"/>
      <c r="T448" s="93"/>
      <c r="U448" s="39"/>
      <c r="V448" s="39"/>
      <c r="W448" s="39"/>
      <c r="X448" s="39"/>
      <c r="Y448" s="39"/>
      <c r="Z448" s="39"/>
      <c r="AA448" s="39"/>
      <c r="AB448" s="39"/>
      <c r="AC448" s="39"/>
      <c r="AD448" s="39"/>
      <c r="AE448" s="39"/>
      <c r="AT448" s="18" t="s">
        <v>339</v>
      </c>
      <c r="AU448" s="18" t="s">
        <v>85</v>
      </c>
    </row>
    <row r="449" s="15" customFormat="1">
      <c r="A449" s="15"/>
      <c r="B449" s="264"/>
      <c r="C449" s="265"/>
      <c r="D449" s="243" t="s">
        <v>273</v>
      </c>
      <c r="E449" s="266" t="s">
        <v>1</v>
      </c>
      <c r="F449" s="267" t="s">
        <v>1677</v>
      </c>
      <c r="G449" s="265"/>
      <c r="H449" s="266" t="s">
        <v>1</v>
      </c>
      <c r="I449" s="268"/>
      <c r="J449" s="265"/>
      <c r="K449" s="265"/>
      <c r="L449" s="269"/>
      <c r="M449" s="270"/>
      <c r="N449" s="271"/>
      <c r="O449" s="271"/>
      <c r="P449" s="271"/>
      <c r="Q449" s="271"/>
      <c r="R449" s="271"/>
      <c r="S449" s="271"/>
      <c r="T449" s="272"/>
      <c r="U449" s="15"/>
      <c r="V449" s="15"/>
      <c r="W449" s="15"/>
      <c r="X449" s="15"/>
      <c r="Y449" s="15"/>
      <c r="Z449" s="15"/>
      <c r="AA449" s="15"/>
      <c r="AB449" s="15"/>
      <c r="AC449" s="15"/>
      <c r="AD449" s="15"/>
      <c r="AE449" s="15"/>
      <c r="AT449" s="273" t="s">
        <v>273</v>
      </c>
      <c r="AU449" s="273" t="s">
        <v>85</v>
      </c>
      <c r="AV449" s="15" t="s">
        <v>83</v>
      </c>
      <c r="AW449" s="15" t="s">
        <v>32</v>
      </c>
      <c r="AX449" s="15" t="s">
        <v>76</v>
      </c>
      <c r="AY449" s="273" t="s">
        <v>264</v>
      </c>
    </row>
    <row r="450" s="13" customFormat="1">
      <c r="A450" s="13"/>
      <c r="B450" s="241"/>
      <c r="C450" s="242"/>
      <c r="D450" s="243" t="s">
        <v>273</v>
      </c>
      <c r="E450" s="244" t="s">
        <v>1</v>
      </c>
      <c r="F450" s="245" t="s">
        <v>85</v>
      </c>
      <c r="G450" s="242"/>
      <c r="H450" s="246">
        <v>2</v>
      </c>
      <c r="I450" s="247"/>
      <c r="J450" s="242"/>
      <c r="K450" s="242"/>
      <c r="L450" s="248"/>
      <c r="M450" s="249"/>
      <c r="N450" s="250"/>
      <c r="O450" s="250"/>
      <c r="P450" s="250"/>
      <c r="Q450" s="250"/>
      <c r="R450" s="250"/>
      <c r="S450" s="250"/>
      <c r="T450" s="251"/>
      <c r="U450" s="13"/>
      <c r="V450" s="13"/>
      <c r="W450" s="13"/>
      <c r="X450" s="13"/>
      <c r="Y450" s="13"/>
      <c r="Z450" s="13"/>
      <c r="AA450" s="13"/>
      <c r="AB450" s="13"/>
      <c r="AC450" s="13"/>
      <c r="AD450" s="13"/>
      <c r="AE450" s="13"/>
      <c r="AT450" s="252" t="s">
        <v>273</v>
      </c>
      <c r="AU450" s="252" t="s">
        <v>85</v>
      </c>
      <c r="AV450" s="13" t="s">
        <v>85</v>
      </c>
      <c r="AW450" s="13" t="s">
        <v>32</v>
      </c>
      <c r="AX450" s="13" t="s">
        <v>83</v>
      </c>
      <c r="AY450" s="252" t="s">
        <v>264</v>
      </c>
    </row>
    <row r="451" s="2" customFormat="1" ht="16.5" customHeight="1">
      <c r="A451" s="39"/>
      <c r="B451" s="40"/>
      <c r="C451" s="228" t="s">
        <v>710</v>
      </c>
      <c r="D451" s="228" t="s">
        <v>266</v>
      </c>
      <c r="E451" s="229" t="s">
        <v>1767</v>
      </c>
      <c r="F451" s="230" t="s">
        <v>1768</v>
      </c>
      <c r="G451" s="231" t="s">
        <v>354</v>
      </c>
      <c r="H451" s="232">
        <v>0.13700000000000001</v>
      </c>
      <c r="I451" s="233"/>
      <c r="J451" s="234">
        <f>ROUND(I451*H451,2)</f>
        <v>0</v>
      </c>
      <c r="K451" s="230" t="s">
        <v>1425</v>
      </c>
      <c r="L451" s="45"/>
      <c r="M451" s="235" t="s">
        <v>1</v>
      </c>
      <c r="N451" s="236" t="s">
        <v>42</v>
      </c>
      <c r="O451" s="92"/>
      <c r="P451" s="237">
        <f>O451*H451</f>
        <v>0</v>
      </c>
      <c r="Q451" s="237">
        <v>0</v>
      </c>
      <c r="R451" s="237">
        <f>Q451*H451</f>
        <v>0</v>
      </c>
      <c r="S451" s="237">
        <v>0</v>
      </c>
      <c r="T451" s="238">
        <f>S451*H451</f>
        <v>0</v>
      </c>
      <c r="U451" s="39"/>
      <c r="V451" s="39"/>
      <c r="W451" s="39"/>
      <c r="X451" s="39"/>
      <c r="Y451" s="39"/>
      <c r="Z451" s="39"/>
      <c r="AA451" s="39"/>
      <c r="AB451" s="39"/>
      <c r="AC451" s="39"/>
      <c r="AD451" s="39"/>
      <c r="AE451" s="39"/>
      <c r="AR451" s="239" t="s">
        <v>351</v>
      </c>
      <c r="AT451" s="239" t="s">
        <v>266</v>
      </c>
      <c r="AU451" s="239" t="s">
        <v>85</v>
      </c>
      <c r="AY451" s="18" t="s">
        <v>264</v>
      </c>
      <c r="BE451" s="240">
        <f>IF(N451="základní",J451,0)</f>
        <v>0</v>
      </c>
      <c r="BF451" s="240">
        <f>IF(N451="snížená",J451,0)</f>
        <v>0</v>
      </c>
      <c r="BG451" s="240">
        <f>IF(N451="zákl. přenesená",J451,0)</f>
        <v>0</v>
      </c>
      <c r="BH451" s="240">
        <f>IF(N451="sníž. přenesená",J451,0)</f>
        <v>0</v>
      </c>
      <c r="BI451" s="240">
        <f>IF(N451="nulová",J451,0)</f>
        <v>0</v>
      </c>
      <c r="BJ451" s="18" t="s">
        <v>85</v>
      </c>
      <c r="BK451" s="240">
        <f>ROUND(I451*H451,2)</f>
        <v>0</v>
      </c>
      <c r="BL451" s="18" t="s">
        <v>351</v>
      </c>
      <c r="BM451" s="239" t="s">
        <v>1769</v>
      </c>
    </row>
    <row r="452" s="12" customFormat="1" ht="22.8" customHeight="1">
      <c r="A452" s="12"/>
      <c r="B452" s="212"/>
      <c r="C452" s="213"/>
      <c r="D452" s="214" t="s">
        <v>75</v>
      </c>
      <c r="E452" s="226" t="s">
        <v>1770</v>
      </c>
      <c r="F452" s="226" t="s">
        <v>1771</v>
      </c>
      <c r="G452" s="213"/>
      <c r="H452" s="213"/>
      <c r="I452" s="216"/>
      <c r="J452" s="227">
        <f>BK452</f>
        <v>0</v>
      </c>
      <c r="K452" s="213"/>
      <c r="L452" s="218"/>
      <c r="M452" s="219"/>
      <c r="N452" s="220"/>
      <c r="O452" s="220"/>
      <c r="P452" s="221">
        <f>SUM(P453:P454)</f>
        <v>0</v>
      </c>
      <c r="Q452" s="220"/>
      <c r="R452" s="221">
        <f>SUM(R453:R454)</f>
        <v>0.0018799999999999999</v>
      </c>
      <c r="S452" s="220"/>
      <c r="T452" s="222">
        <f>SUM(T453:T454)</f>
        <v>0</v>
      </c>
      <c r="U452" s="12"/>
      <c r="V452" s="12"/>
      <c r="W452" s="12"/>
      <c r="X452" s="12"/>
      <c r="Y452" s="12"/>
      <c r="Z452" s="12"/>
      <c r="AA452" s="12"/>
      <c r="AB452" s="12"/>
      <c r="AC452" s="12"/>
      <c r="AD452" s="12"/>
      <c r="AE452" s="12"/>
      <c r="AR452" s="223" t="s">
        <v>85</v>
      </c>
      <c r="AT452" s="224" t="s">
        <v>75</v>
      </c>
      <c r="AU452" s="224" t="s">
        <v>83</v>
      </c>
      <c r="AY452" s="223" t="s">
        <v>264</v>
      </c>
      <c r="BK452" s="225">
        <f>SUM(BK453:BK454)</f>
        <v>0</v>
      </c>
    </row>
    <row r="453" s="2" customFormat="1" ht="21.75" customHeight="1">
      <c r="A453" s="39"/>
      <c r="B453" s="40"/>
      <c r="C453" s="228" t="s">
        <v>715</v>
      </c>
      <c r="D453" s="228" t="s">
        <v>266</v>
      </c>
      <c r="E453" s="229" t="s">
        <v>1772</v>
      </c>
      <c r="F453" s="230" t="s">
        <v>1773</v>
      </c>
      <c r="G453" s="231" t="s">
        <v>1666</v>
      </c>
      <c r="H453" s="232">
        <v>1</v>
      </c>
      <c r="I453" s="233"/>
      <c r="J453" s="234">
        <f>ROUND(I453*H453,2)</f>
        <v>0</v>
      </c>
      <c r="K453" s="230" t="s">
        <v>1425</v>
      </c>
      <c r="L453" s="45"/>
      <c r="M453" s="235" t="s">
        <v>1</v>
      </c>
      <c r="N453" s="236" t="s">
        <v>42</v>
      </c>
      <c r="O453" s="92"/>
      <c r="P453" s="237">
        <f>O453*H453</f>
        <v>0</v>
      </c>
      <c r="Q453" s="237">
        <v>0.0018799999999999999</v>
      </c>
      <c r="R453" s="237">
        <f>Q453*H453</f>
        <v>0.0018799999999999999</v>
      </c>
      <c r="S453" s="237">
        <v>0</v>
      </c>
      <c r="T453" s="238">
        <f>S453*H453</f>
        <v>0</v>
      </c>
      <c r="U453" s="39"/>
      <c r="V453" s="39"/>
      <c r="W453" s="39"/>
      <c r="X453" s="39"/>
      <c r="Y453" s="39"/>
      <c r="Z453" s="39"/>
      <c r="AA453" s="39"/>
      <c r="AB453" s="39"/>
      <c r="AC453" s="39"/>
      <c r="AD453" s="39"/>
      <c r="AE453" s="39"/>
      <c r="AR453" s="239" t="s">
        <v>351</v>
      </c>
      <c r="AT453" s="239" t="s">
        <v>266</v>
      </c>
      <c r="AU453" s="239" t="s">
        <v>85</v>
      </c>
      <c r="AY453" s="18" t="s">
        <v>264</v>
      </c>
      <c r="BE453" s="240">
        <f>IF(N453="základní",J453,0)</f>
        <v>0</v>
      </c>
      <c r="BF453" s="240">
        <f>IF(N453="snížená",J453,0)</f>
        <v>0</v>
      </c>
      <c r="BG453" s="240">
        <f>IF(N453="zákl. přenesená",J453,0)</f>
        <v>0</v>
      </c>
      <c r="BH453" s="240">
        <f>IF(N453="sníž. přenesená",J453,0)</f>
        <v>0</v>
      </c>
      <c r="BI453" s="240">
        <f>IF(N453="nulová",J453,0)</f>
        <v>0</v>
      </c>
      <c r="BJ453" s="18" t="s">
        <v>85</v>
      </c>
      <c r="BK453" s="240">
        <f>ROUND(I453*H453,2)</f>
        <v>0</v>
      </c>
      <c r="BL453" s="18" t="s">
        <v>351</v>
      </c>
      <c r="BM453" s="239" t="s">
        <v>1774</v>
      </c>
    </row>
    <row r="454" s="13" customFormat="1">
      <c r="A454" s="13"/>
      <c r="B454" s="241"/>
      <c r="C454" s="242"/>
      <c r="D454" s="243" t="s">
        <v>273</v>
      </c>
      <c r="E454" s="244" t="s">
        <v>1</v>
      </c>
      <c r="F454" s="245" t="s">
        <v>83</v>
      </c>
      <c r="G454" s="242"/>
      <c r="H454" s="246">
        <v>1</v>
      </c>
      <c r="I454" s="247"/>
      <c r="J454" s="242"/>
      <c r="K454" s="242"/>
      <c r="L454" s="248"/>
      <c r="M454" s="249"/>
      <c r="N454" s="250"/>
      <c r="O454" s="250"/>
      <c r="P454" s="250"/>
      <c r="Q454" s="250"/>
      <c r="R454" s="250"/>
      <c r="S454" s="250"/>
      <c r="T454" s="251"/>
      <c r="U454" s="13"/>
      <c r="V454" s="13"/>
      <c r="W454" s="13"/>
      <c r="X454" s="13"/>
      <c r="Y454" s="13"/>
      <c r="Z454" s="13"/>
      <c r="AA454" s="13"/>
      <c r="AB454" s="13"/>
      <c r="AC454" s="13"/>
      <c r="AD454" s="13"/>
      <c r="AE454" s="13"/>
      <c r="AT454" s="252" t="s">
        <v>273</v>
      </c>
      <c r="AU454" s="252" t="s">
        <v>85</v>
      </c>
      <c r="AV454" s="13" t="s">
        <v>85</v>
      </c>
      <c r="AW454" s="13" t="s">
        <v>32</v>
      </c>
      <c r="AX454" s="13" t="s">
        <v>83</v>
      </c>
      <c r="AY454" s="252" t="s">
        <v>264</v>
      </c>
    </row>
    <row r="455" s="12" customFormat="1" ht="22.8" customHeight="1">
      <c r="A455" s="12"/>
      <c r="B455" s="212"/>
      <c r="C455" s="213"/>
      <c r="D455" s="214" t="s">
        <v>75</v>
      </c>
      <c r="E455" s="226" t="s">
        <v>1775</v>
      </c>
      <c r="F455" s="226" t="s">
        <v>1776</v>
      </c>
      <c r="G455" s="213"/>
      <c r="H455" s="213"/>
      <c r="I455" s="216"/>
      <c r="J455" s="227">
        <f>BK455</f>
        <v>0</v>
      </c>
      <c r="K455" s="213"/>
      <c r="L455" s="218"/>
      <c r="M455" s="219"/>
      <c r="N455" s="220"/>
      <c r="O455" s="220"/>
      <c r="P455" s="221">
        <f>SUM(P456:P459)</f>
        <v>0</v>
      </c>
      <c r="Q455" s="220"/>
      <c r="R455" s="221">
        <f>SUM(R456:R459)</f>
        <v>0.0040000000000000001</v>
      </c>
      <c r="S455" s="220"/>
      <c r="T455" s="222">
        <f>SUM(T456:T459)</f>
        <v>0</v>
      </c>
      <c r="U455" s="12"/>
      <c r="V455" s="12"/>
      <c r="W455" s="12"/>
      <c r="X455" s="12"/>
      <c r="Y455" s="12"/>
      <c r="Z455" s="12"/>
      <c r="AA455" s="12"/>
      <c r="AB455" s="12"/>
      <c r="AC455" s="12"/>
      <c r="AD455" s="12"/>
      <c r="AE455" s="12"/>
      <c r="AR455" s="223" t="s">
        <v>85</v>
      </c>
      <c r="AT455" s="224" t="s">
        <v>75</v>
      </c>
      <c r="AU455" s="224" t="s">
        <v>83</v>
      </c>
      <c r="AY455" s="223" t="s">
        <v>264</v>
      </c>
      <c r="BK455" s="225">
        <f>SUM(BK456:BK459)</f>
        <v>0</v>
      </c>
    </row>
    <row r="456" s="2" customFormat="1" ht="16.5" customHeight="1">
      <c r="A456" s="39"/>
      <c r="B456" s="40"/>
      <c r="C456" s="228" t="s">
        <v>719</v>
      </c>
      <c r="D456" s="228" t="s">
        <v>266</v>
      </c>
      <c r="E456" s="229" t="s">
        <v>1777</v>
      </c>
      <c r="F456" s="230" t="s">
        <v>1778</v>
      </c>
      <c r="G456" s="231" t="s">
        <v>420</v>
      </c>
      <c r="H456" s="232">
        <v>2</v>
      </c>
      <c r="I456" s="233"/>
      <c r="J456" s="234">
        <f>ROUND(I456*H456,2)</f>
        <v>0</v>
      </c>
      <c r="K456" s="230" t="s">
        <v>1425</v>
      </c>
      <c r="L456" s="45"/>
      <c r="M456" s="235" t="s">
        <v>1</v>
      </c>
      <c r="N456" s="236" t="s">
        <v>42</v>
      </c>
      <c r="O456" s="92"/>
      <c r="P456" s="237">
        <f>O456*H456</f>
        <v>0</v>
      </c>
      <c r="Q456" s="237">
        <v>0.00052999999999999998</v>
      </c>
      <c r="R456" s="237">
        <f>Q456*H456</f>
        <v>0.00106</v>
      </c>
      <c r="S456" s="237">
        <v>0</v>
      </c>
      <c r="T456" s="238">
        <f>S456*H456</f>
        <v>0</v>
      </c>
      <c r="U456" s="39"/>
      <c r="V456" s="39"/>
      <c r="W456" s="39"/>
      <c r="X456" s="39"/>
      <c r="Y456" s="39"/>
      <c r="Z456" s="39"/>
      <c r="AA456" s="39"/>
      <c r="AB456" s="39"/>
      <c r="AC456" s="39"/>
      <c r="AD456" s="39"/>
      <c r="AE456" s="39"/>
      <c r="AR456" s="239" t="s">
        <v>351</v>
      </c>
      <c r="AT456" s="239" t="s">
        <v>266</v>
      </c>
      <c r="AU456" s="239" t="s">
        <v>85</v>
      </c>
      <c r="AY456" s="18" t="s">
        <v>264</v>
      </c>
      <c r="BE456" s="240">
        <f>IF(N456="základní",J456,0)</f>
        <v>0</v>
      </c>
      <c r="BF456" s="240">
        <f>IF(N456="snížená",J456,0)</f>
        <v>0</v>
      </c>
      <c r="BG456" s="240">
        <f>IF(N456="zákl. přenesená",J456,0)</f>
        <v>0</v>
      </c>
      <c r="BH456" s="240">
        <f>IF(N456="sníž. přenesená",J456,0)</f>
        <v>0</v>
      </c>
      <c r="BI456" s="240">
        <f>IF(N456="nulová",J456,0)</f>
        <v>0</v>
      </c>
      <c r="BJ456" s="18" t="s">
        <v>85</v>
      </c>
      <c r="BK456" s="240">
        <f>ROUND(I456*H456,2)</f>
        <v>0</v>
      </c>
      <c r="BL456" s="18" t="s">
        <v>351</v>
      </c>
      <c r="BM456" s="239" t="s">
        <v>1779</v>
      </c>
    </row>
    <row r="457" s="13" customFormat="1">
      <c r="A457" s="13"/>
      <c r="B457" s="241"/>
      <c r="C457" s="242"/>
      <c r="D457" s="243" t="s">
        <v>273</v>
      </c>
      <c r="E457" s="244" t="s">
        <v>1</v>
      </c>
      <c r="F457" s="245" t="s">
        <v>85</v>
      </c>
      <c r="G457" s="242"/>
      <c r="H457" s="246">
        <v>2</v>
      </c>
      <c r="I457" s="247"/>
      <c r="J457" s="242"/>
      <c r="K457" s="242"/>
      <c r="L457" s="248"/>
      <c r="M457" s="249"/>
      <c r="N457" s="250"/>
      <c r="O457" s="250"/>
      <c r="P457" s="250"/>
      <c r="Q457" s="250"/>
      <c r="R457" s="250"/>
      <c r="S457" s="250"/>
      <c r="T457" s="251"/>
      <c r="U457" s="13"/>
      <c r="V457" s="13"/>
      <c r="W457" s="13"/>
      <c r="X457" s="13"/>
      <c r="Y457" s="13"/>
      <c r="Z457" s="13"/>
      <c r="AA457" s="13"/>
      <c r="AB457" s="13"/>
      <c r="AC457" s="13"/>
      <c r="AD457" s="13"/>
      <c r="AE457" s="13"/>
      <c r="AT457" s="252" t="s">
        <v>273</v>
      </c>
      <c r="AU457" s="252" t="s">
        <v>85</v>
      </c>
      <c r="AV457" s="13" t="s">
        <v>85</v>
      </c>
      <c r="AW457" s="13" t="s">
        <v>32</v>
      </c>
      <c r="AX457" s="13" t="s">
        <v>83</v>
      </c>
      <c r="AY457" s="252" t="s">
        <v>264</v>
      </c>
    </row>
    <row r="458" s="2" customFormat="1" ht="16.5" customHeight="1">
      <c r="A458" s="39"/>
      <c r="B458" s="40"/>
      <c r="C458" s="228" t="s">
        <v>724</v>
      </c>
      <c r="D458" s="228" t="s">
        <v>266</v>
      </c>
      <c r="E458" s="229" t="s">
        <v>1780</v>
      </c>
      <c r="F458" s="230" t="s">
        <v>1781</v>
      </c>
      <c r="G458" s="231" t="s">
        <v>420</v>
      </c>
      <c r="H458" s="232">
        <v>2</v>
      </c>
      <c r="I458" s="233"/>
      <c r="J458" s="234">
        <f>ROUND(I458*H458,2)</f>
        <v>0</v>
      </c>
      <c r="K458" s="230" t="s">
        <v>1425</v>
      </c>
      <c r="L458" s="45"/>
      <c r="M458" s="235" t="s">
        <v>1</v>
      </c>
      <c r="N458" s="236" t="s">
        <v>42</v>
      </c>
      <c r="O458" s="92"/>
      <c r="P458" s="237">
        <f>O458*H458</f>
        <v>0</v>
      </c>
      <c r="Q458" s="237">
        <v>0.00147</v>
      </c>
      <c r="R458" s="237">
        <f>Q458*H458</f>
        <v>0.0029399999999999999</v>
      </c>
      <c r="S458" s="237">
        <v>0</v>
      </c>
      <c r="T458" s="238">
        <f>S458*H458</f>
        <v>0</v>
      </c>
      <c r="U458" s="39"/>
      <c r="V458" s="39"/>
      <c r="W458" s="39"/>
      <c r="X458" s="39"/>
      <c r="Y458" s="39"/>
      <c r="Z458" s="39"/>
      <c r="AA458" s="39"/>
      <c r="AB458" s="39"/>
      <c r="AC458" s="39"/>
      <c r="AD458" s="39"/>
      <c r="AE458" s="39"/>
      <c r="AR458" s="239" t="s">
        <v>351</v>
      </c>
      <c r="AT458" s="239" t="s">
        <v>266</v>
      </c>
      <c r="AU458" s="239" t="s">
        <v>85</v>
      </c>
      <c r="AY458" s="18" t="s">
        <v>264</v>
      </c>
      <c r="BE458" s="240">
        <f>IF(N458="základní",J458,0)</f>
        <v>0</v>
      </c>
      <c r="BF458" s="240">
        <f>IF(N458="snížená",J458,0)</f>
        <v>0</v>
      </c>
      <c r="BG458" s="240">
        <f>IF(N458="zákl. přenesená",J458,0)</f>
        <v>0</v>
      </c>
      <c r="BH458" s="240">
        <f>IF(N458="sníž. přenesená",J458,0)</f>
        <v>0</v>
      </c>
      <c r="BI458" s="240">
        <f>IF(N458="nulová",J458,0)</f>
        <v>0</v>
      </c>
      <c r="BJ458" s="18" t="s">
        <v>85</v>
      </c>
      <c r="BK458" s="240">
        <f>ROUND(I458*H458,2)</f>
        <v>0</v>
      </c>
      <c r="BL458" s="18" t="s">
        <v>351</v>
      </c>
      <c r="BM458" s="239" t="s">
        <v>1782</v>
      </c>
    </row>
    <row r="459" s="13" customFormat="1">
      <c r="A459" s="13"/>
      <c r="B459" s="241"/>
      <c r="C459" s="242"/>
      <c r="D459" s="243" t="s">
        <v>273</v>
      </c>
      <c r="E459" s="244" t="s">
        <v>1</v>
      </c>
      <c r="F459" s="245" t="s">
        <v>85</v>
      </c>
      <c r="G459" s="242"/>
      <c r="H459" s="246">
        <v>2</v>
      </c>
      <c r="I459" s="247"/>
      <c r="J459" s="242"/>
      <c r="K459" s="242"/>
      <c r="L459" s="248"/>
      <c r="M459" s="249"/>
      <c r="N459" s="250"/>
      <c r="O459" s="250"/>
      <c r="P459" s="250"/>
      <c r="Q459" s="250"/>
      <c r="R459" s="250"/>
      <c r="S459" s="250"/>
      <c r="T459" s="251"/>
      <c r="U459" s="13"/>
      <c r="V459" s="13"/>
      <c r="W459" s="13"/>
      <c r="X459" s="13"/>
      <c r="Y459" s="13"/>
      <c r="Z459" s="13"/>
      <c r="AA459" s="13"/>
      <c r="AB459" s="13"/>
      <c r="AC459" s="13"/>
      <c r="AD459" s="13"/>
      <c r="AE459" s="13"/>
      <c r="AT459" s="252" t="s">
        <v>273</v>
      </c>
      <c r="AU459" s="252" t="s">
        <v>85</v>
      </c>
      <c r="AV459" s="13" t="s">
        <v>85</v>
      </c>
      <c r="AW459" s="13" t="s">
        <v>32</v>
      </c>
      <c r="AX459" s="13" t="s">
        <v>83</v>
      </c>
      <c r="AY459" s="252" t="s">
        <v>264</v>
      </c>
    </row>
    <row r="460" s="12" customFormat="1" ht="22.8" customHeight="1">
      <c r="A460" s="12"/>
      <c r="B460" s="212"/>
      <c r="C460" s="213"/>
      <c r="D460" s="214" t="s">
        <v>75</v>
      </c>
      <c r="E460" s="226" t="s">
        <v>985</v>
      </c>
      <c r="F460" s="226" t="s">
        <v>986</v>
      </c>
      <c r="G460" s="213"/>
      <c r="H460" s="213"/>
      <c r="I460" s="216"/>
      <c r="J460" s="227">
        <f>BK460</f>
        <v>0</v>
      </c>
      <c r="K460" s="213"/>
      <c r="L460" s="218"/>
      <c r="M460" s="219"/>
      <c r="N460" s="220"/>
      <c r="O460" s="220"/>
      <c r="P460" s="221">
        <f>SUM(P461:P465)</f>
        <v>0</v>
      </c>
      <c r="Q460" s="220"/>
      <c r="R460" s="221">
        <f>SUM(R461:R465)</f>
        <v>0.027900000000000001</v>
      </c>
      <c r="S460" s="220"/>
      <c r="T460" s="222">
        <f>SUM(T461:T465)</f>
        <v>0</v>
      </c>
      <c r="U460" s="12"/>
      <c r="V460" s="12"/>
      <c r="W460" s="12"/>
      <c r="X460" s="12"/>
      <c r="Y460" s="12"/>
      <c r="Z460" s="12"/>
      <c r="AA460" s="12"/>
      <c r="AB460" s="12"/>
      <c r="AC460" s="12"/>
      <c r="AD460" s="12"/>
      <c r="AE460" s="12"/>
      <c r="AR460" s="223" t="s">
        <v>85</v>
      </c>
      <c r="AT460" s="224" t="s">
        <v>75</v>
      </c>
      <c r="AU460" s="224" t="s">
        <v>83</v>
      </c>
      <c r="AY460" s="223" t="s">
        <v>264</v>
      </c>
      <c r="BK460" s="225">
        <f>SUM(BK461:BK465)</f>
        <v>0</v>
      </c>
    </row>
    <row r="461" s="2" customFormat="1" ht="16.5" customHeight="1">
      <c r="A461" s="39"/>
      <c r="B461" s="40"/>
      <c r="C461" s="228" t="s">
        <v>728</v>
      </c>
      <c r="D461" s="228" t="s">
        <v>266</v>
      </c>
      <c r="E461" s="229" t="s">
        <v>1783</v>
      </c>
      <c r="F461" s="230" t="s">
        <v>1784</v>
      </c>
      <c r="G461" s="231" t="s">
        <v>420</v>
      </c>
      <c r="H461" s="232">
        <v>30</v>
      </c>
      <c r="I461" s="233"/>
      <c r="J461" s="234">
        <f>ROUND(I461*H461,2)</f>
        <v>0</v>
      </c>
      <c r="K461" s="230" t="s">
        <v>1425</v>
      </c>
      <c r="L461" s="45"/>
      <c r="M461" s="235" t="s">
        <v>1</v>
      </c>
      <c r="N461" s="236" t="s">
        <v>42</v>
      </c>
      <c r="O461" s="92"/>
      <c r="P461" s="237">
        <f>O461*H461</f>
        <v>0</v>
      </c>
      <c r="Q461" s="237">
        <v>3.0000000000000001E-05</v>
      </c>
      <c r="R461" s="237">
        <f>Q461*H461</f>
        <v>0.00089999999999999998</v>
      </c>
      <c r="S461" s="237">
        <v>0</v>
      </c>
      <c r="T461" s="238">
        <f>S461*H461</f>
        <v>0</v>
      </c>
      <c r="U461" s="39"/>
      <c r="V461" s="39"/>
      <c r="W461" s="39"/>
      <c r="X461" s="39"/>
      <c r="Y461" s="39"/>
      <c r="Z461" s="39"/>
      <c r="AA461" s="39"/>
      <c r="AB461" s="39"/>
      <c r="AC461" s="39"/>
      <c r="AD461" s="39"/>
      <c r="AE461" s="39"/>
      <c r="AR461" s="239" t="s">
        <v>351</v>
      </c>
      <c r="AT461" s="239" t="s">
        <v>266</v>
      </c>
      <c r="AU461" s="239" t="s">
        <v>85</v>
      </c>
      <c r="AY461" s="18" t="s">
        <v>264</v>
      </c>
      <c r="BE461" s="240">
        <f>IF(N461="základní",J461,0)</f>
        <v>0</v>
      </c>
      <c r="BF461" s="240">
        <f>IF(N461="snížená",J461,0)</f>
        <v>0</v>
      </c>
      <c r="BG461" s="240">
        <f>IF(N461="zákl. přenesená",J461,0)</f>
        <v>0</v>
      </c>
      <c r="BH461" s="240">
        <f>IF(N461="sníž. přenesená",J461,0)</f>
        <v>0</v>
      </c>
      <c r="BI461" s="240">
        <f>IF(N461="nulová",J461,0)</f>
        <v>0</v>
      </c>
      <c r="BJ461" s="18" t="s">
        <v>85</v>
      </c>
      <c r="BK461" s="240">
        <f>ROUND(I461*H461,2)</f>
        <v>0</v>
      </c>
      <c r="BL461" s="18" t="s">
        <v>351</v>
      </c>
      <c r="BM461" s="239" t="s">
        <v>1785</v>
      </c>
    </row>
    <row r="462" s="15" customFormat="1">
      <c r="A462" s="15"/>
      <c r="B462" s="264"/>
      <c r="C462" s="265"/>
      <c r="D462" s="243" t="s">
        <v>273</v>
      </c>
      <c r="E462" s="266" t="s">
        <v>1</v>
      </c>
      <c r="F462" s="267" t="s">
        <v>1786</v>
      </c>
      <c r="G462" s="265"/>
      <c r="H462" s="266" t="s">
        <v>1</v>
      </c>
      <c r="I462" s="268"/>
      <c r="J462" s="265"/>
      <c r="K462" s="265"/>
      <c r="L462" s="269"/>
      <c r="M462" s="270"/>
      <c r="N462" s="271"/>
      <c r="O462" s="271"/>
      <c r="P462" s="271"/>
      <c r="Q462" s="271"/>
      <c r="R462" s="271"/>
      <c r="S462" s="271"/>
      <c r="T462" s="272"/>
      <c r="U462" s="15"/>
      <c r="V462" s="15"/>
      <c r="W462" s="15"/>
      <c r="X462" s="15"/>
      <c r="Y462" s="15"/>
      <c r="Z462" s="15"/>
      <c r="AA462" s="15"/>
      <c r="AB462" s="15"/>
      <c r="AC462" s="15"/>
      <c r="AD462" s="15"/>
      <c r="AE462" s="15"/>
      <c r="AT462" s="273" t="s">
        <v>273</v>
      </c>
      <c r="AU462" s="273" t="s">
        <v>85</v>
      </c>
      <c r="AV462" s="15" t="s">
        <v>83</v>
      </c>
      <c r="AW462" s="15" t="s">
        <v>32</v>
      </c>
      <c r="AX462" s="15" t="s">
        <v>76</v>
      </c>
      <c r="AY462" s="273" t="s">
        <v>264</v>
      </c>
    </row>
    <row r="463" s="13" customFormat="1">
      <c r="A463" s="13"/>
      <c r="B463" s="241"/>
      <c r="C463" s="242"/>
      <c r="D463" s="243" t="s">
        <v>273</v>
      </c>
      <c r="E463" s="244" t="s">
        <v>1</v>
      </c>
      <c r="F463" s="245" t="s">
        <v>426</v>
      </c>
      <c r="G463" s="242"/>
      <c r="H463" s="246">
        <v>30</v>
      </c>
      <c r="I463" s="247"/>
      <c r="J463" s="242"/>
      <c r="K463" s="242"/>
      <c r="L463" s="248"/>
      <c r="M463" s="249"/>
      <c r="N463" s="250"/>
      <c r="O463" s="250"/>
      <c r="P463" s="250"/>
      <c r="Q463" s="250"/>
      <c r="R463" s="250"/>
      <c r="S463" s="250"/>
      <c r="T463" s="251"/>
      <c r="U463" s="13"/>
      <c r="V463" s="13"/>
      <c r="W463" s="13"/>
      <c r="X463" s="13"/>
      <c r="Y463" s="13"/>
      <c r="Z463" s="13"/>
      <c r="AA463" s="13"/>
      <c r="AB463" s="13"/>
      <c r="AC463" s="13"/>
      <c r="AD463" s="13"/>
      <c r="AE463" s="13"/>
      <c r="AT463" s="252" t="s">
        <v>273</v>
      </c>
      <c r="AU463" s="252" t="s">
        <v>85</v>
      </c>
      <c r="AV463" s="13" t="s">
        <v>85</v>
      </c>
      <c r="AW463" s="13" t="s">
        <v>32</v>
      </c>
      <c r="AX463" s="13" t="s">
        <v>83</v>
      </c>
      <c r="AY463" s="252" t="s">
        <v>264</v>
      </c>
    </row>
    <row r="464" s="2" customFormat="1" ht="16.5" customHeight="1">
      <c r="A464" s="39"/>
      <c r="B464" s="40"/>
      <c r="C464" s="274" t="s">
        <v>733</v>
      </c>
      <c r="D464" s="274" t="s">
        <v>310</v>
      </c>
      <c r="E464" s="275" t="s">
        <v>1787</v>
      </c>
      <c r="F464" s="276" t="s">
        <v>1788</v>
      </c>
      <c r="G464" s="277" t="s">
        <v>420</v>
      </c>
      <c r="H464" s="278">
        <v>30</v>
      </c>
      <c r="I464" s="279"/>
      <c r="J464" s="280">
        <f>ROUND(I464*H464,2)</f>
        <v>0</v>
      </c>
      <c r="K464" s="276" t="s">
        <v>1425</v>
      </c>
      <c r="L464" s="281"/>
      <c r="M464" s="282" t="s">
        <v>1</v>
      </c>
      <c r="N464" s="283" t="s">
        <v>42</v>
      </c>
      <c r="O464" s="92"/>
      <c r="P464" s="237">
        <f>O464*H464</f>
        <v>0</v>
      </c>
      <c r="Q464" s="237">
        <v>0.00089999999999999998</v>
      </c>
      <c r="R464" s="237">
        <f>Q464*H464</f>
        <v>0.027</v>
      </c>
      <c r="S464" s="237">
        <v>0</v>
      </c>
      <c r="T464" s="238">
        <f>S464*H464</f>
        <v>0</v>
      </c>
      <c r="U464" s="39"/>
      <c r="V464" s="39"/>
      <c r="W464" s="39"/>
      <c r="X464" s="39"/>
      <c r="Y464" s="39"/>
      <c r="Z464" s="39"/>
      <c r="AA464" s="39"/>
      <c r="AB464" s="39"/>
      <c r="AC464" s="39"/>
      <c r="AD464" s="39"/>
      <c r="AE464" s="39"/>
      <c r="AR464" s="239" t="s">
        <v>434</v>
      </c>
      <c r="AT464" s="239" t="s">
        <v>310</v>
      </c>
      <c r="AU464" s="239" t="s">
        <v>85</v>
      </c>
      <c r="AY464" s="18" t="s">
        <v>264</v>
      </c>
      <c r="BE464" s="240">
        <f>IF(N464="základní",J464,0)</f>
        <v>0</v>
      </c>
      <c r="BF464" s="240">
        <f>IF(N464="snížená",J464,0)</f>
        <v>0</v>
      </c>
      <c r="BG464" s="240">
        <f>IF(N464="zákl. přenesená",J464,0)</f>
        <v>0</v>
      </c>
      <c r="BH464" s="240">
        <f>IF(N464="sníž. přenesená",J464,0)</f>
        <v>0</v>
      </c>
      <c r="BI464" s="240">
        <f>IF(N464="nulová",J464,0)</f>
        <v>0</v>
      </c>
      <c r="BJ464" s="18" t="s">
        <v>85</v>
      </c>
      <c r="BK464" s="240">
        <f>ROUND(I464*H464,2)</f>
        <v>0</v>
      </c>
      <c r="BL464" s="18" t="s">
        <v>351</v>
      </c>
      <c r="BM464" s="239" t="s">
        <v>1789</v>
      </c>
    </row>
    <row r="465" s="13" customFormat="1">
      <c r="A465" s="13"/>
      <c r="B465" s="241"/>
      <c r="C465" s="242"/>
      <c r="D465" s="243" t="s">
        <v>273</v>
      </c>
      <c r="E465" s="244" t="s">
        <v>1</v>
      </c>
      <c r="F465" s="245" t="s">
        <v>426</v>
      </c>
      <c r="G465" s="242"/>
      <c r="H465" s="246">
        <v>30</v>
      </c>
      <c r="I465" s="247"/>
      <c r="J465" s="242"/>
      <c r="K465" s="242"/>
      <c r="L465" s="248"/>
      <c r="M465" s="304"/>
      <c r="N465" s="305"/>
      <c r="O465" s="305"/>
      <c r="P465" s="305"/>
      <c r="Q465" s="305"/>
      <c r="R465" s="305"/>
      <c r="S465" s="305"/>
      <c r="T465" s="306"/>
      <c r="U465" s="13"/>
      <c r="V465" s="13"/>
      <c r="W465" s="13"/>
      <c r="X465" s="13"/>
      <c r="Y465" s="13"/>
      <c r="Z465" s="13"/>
      <c r="AA465" s="13"/>
      <c r="AB465" s="13"/>
      <c r="AC465" s="13"/>
      <c r="AD465" s="13"/>
      <c r="AE465" s="13"/>
      <c r="AT465" s="252" t="s">
        <v>273</v>
      </c>
      <c r="AU465" s="252" t="s">
        <v>85</v>
      </c>
      <c r="AV465" s="13" t="s">
        <v>85</v>
      </c>
      <c r="AW465" s="13" t="s">
        <v>32</v>
      </c>
      <c r="AX465" s="13" t="s">
        <v>83</v>
      </c>
      <c r="AY465" s="252" t="s">
        <v>264</v>
      </c>
    </row>
    <row r="466" s="2" customFormat="1" ht="6.96" customHeight="1">
      <c r="A466" s="39"/>
      <c r="B466" s="67"/>
      <c r="C466" s="68"/>
      <c r="D466" s="68"/>
      <c r="E466" s="68"/>
      <c r="F466" s="68"/>
      <c r="G466" s="68"/>
      <c r="H466" s="68"/>
      <c r="I466" s="68"/>
      <c r="J466" s="68"/>
      <c r="K466" s="68"/>
      <c r="L466" s="45"/>
      <c r="M466" s="39"/>
      <c r="O466" s="39"/>
      <c r="P466" s="39"/>
      <c r="Q466" s="39"/>
      <c r="R466" s="39"/>
      <c r="S466" s="39"/>
      <c r="T466" s="39"/>
      <c r="U466" s="39"/>
      <c r="V466" s="39"/>
      <c r="W466" s="39"/>
      <c r="X466" s="39"/>
      <c r="Y466" s="39"/>
      <c r="Z466" s="39"/>
      <c r="AA466" s="39"/>
      <c r="AB466" s="39"/>
      <c r="AC466" s="39"/>
      <c r="AD466" s="39"/>
      <c r="AE466" s="39"/>
    </row>
  </sheetData>
  <sheetProtection sheet="1" autoFilter="0" formatColumns="0" formatRows="0" objects="1" scenarios="1" spinCount="100000" saltValue="JewjBQEf4gEtMj5YdrMBFbmr80xaTHxzc53hypeT3SRVJrbsI3xpe4fAFD0qdDQoZluBmbVP+vrKgiocJlY0Jg==" hashValue="Fh2wMKO9PNk3ToZ8y27A9fVmpmeYqv+Xj8fHPC4miCqQ52JeEQgJAzyVsuGPWNjRxOAEaVIRpRjohT7s8fz+FA==" algorithmName="SHA-512" password="E785"/>
  <autoFilter ref="C139:K465"/>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2439</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1790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ROUND((SUM(BE134:BE216)),  2)</f>
        <v>0</v>
      </c>
      <c r="G37" s="39"/>
      <c r="H37" s="39"/>
      <c r="I37" s="166">
        <v>0.20999999999999999</v>
      </c>
      <c r="J37" s="165">
        <f>ROUND(((SUM(BE134:BE216))*I37),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ROUND((SUM(BF134:BF216)),  2)</f>
        <v>0</v>
      </c>
      <c r="G38" s="39"/>
      <c r="H38" s="39"/>
      <c r="I38" s="166">
        <v>0.12</v>
      </c>
      <c r="J38" s="165">
        <f>ROUND(((SUM(BF134:BF216))*I38),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ROUND((SUM(BG134:BG216)),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ROUND((SUM(BH134:BH216)),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ROUND((SUM(BI134:BI216)),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2439</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D.1.4.B - VYTÁPĚNÍ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1791</v>
      </c>
      <c r="E101" s="193"/>
      <c r="F101" s="193"/>
      <c r="G101" s="193"/>
      <c r="H101" s="193"/>
      <c r="I101" s="193"/>
      <c r="J101" s="194">
        <f>J135</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1792</v>
      </c>
      <c r="E102" s="193"/>
      <c r="F102" s="193"/>
      <c r="G102" s="193"/>
      <c r="H102" s="193"/>
      <c r="I102" s="193"/>
      <c r="J102" s="194">
        <f>J138</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1793</v>
      </c>
      <c r="E103" s="193"/>
      <c r="F103" s="193"/>
      <c r="G103" s="193"/>
      <c r="H103" s="193"/>
      <c r="I103" s="193"/>
      <c r="J103" s="194">
        <f>J146</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1794</v>
      </c>
      <c r="E104" s="193"/>
      <c r="F104" s="193"/>
      <c r="G104" s="193"/>
      <c r="H104" s="193"/>
      <c r="I104" s="193"/>
      <c r="J104" s="194">
        <f>J161</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1795</v>
      </c>
      <c r="E105" s="193"/>
      <c r="F105" s="193"/>
      <c r="G105" s="193"/>
      <c r="H105" s="193"/>
      <c r="I105" s="193"/>
      <c r="J105" s="194">
        <f>J173</f>
        <v>0</v>
      </c>
      <c r="K105" s="191"/>
      <c r="L105" s="195"/>
      <c r="S105" s="9"/>
      <c r="T105" s="9"/>
      <c r="U105" s="9"/>
      <c r="V105" s="9"/>
      <c r="W105" s="9"/>
      <c r="X105" s="9"/>
      <c r="Y105" s="9"/>
      <c r="Z105" s="9"/>
      <c r="AA105" s="9"/>
      <c r="AB105" s="9"/>
      <c r="AC105" s="9"/>
      <c r="AD105" s="9"/>
      <c r="AE105" s="9"/>
    </row>
    <row r="106" s="9" customFormat="1" ht="24.96" customHeight="1">
      <c r="A106" s="9"/>
      <c r="B106" s="190"/>
      <c r="C106" s="191"/>
      <c r="D106" s="192" t="s">
        <v>1796</v>
      </c>
      <c r="E106" s="193"/>
      <c r="F106" s="193"/>
      <c r="G106" s="193"/>
      <c r="H106" s="193"/>
      <c r="I106" s="193"/>
      <c r="J106" s="194">
        <f>J183</f>
        <v>0</v>
      </c>
      <c r="K106" s="191"/>
      <c r="L106" s="195"/>
      <c r="S106" s="9"/>
      <c r="T106" s="9"/>
      <c r="U106" s="9"/>
      <c r="V106" s="9"/>
      <c r="W106" s="9"/>
      <c r="X106" s="9"/>
      <c r="Y106" s="9"/>
      <c r="Z106" s="9"/>
      <c r="AA106" s="9"/>
      <c r="AB106" s="9"/>
      <c r="AC106" s="9"/>
      <c r="AD106" s="9"/>
      <c r="AE106" s="9"/>
    </row>
    <row r="107" s="9" customFormat="1" ht="24.96" customHeight="1">
      <c r="A107" s="9"/>
      <c r="B107" s="190"/>
      <c r="C107" s="191"/>
      <c r="D107" s="192" t="s">
        <v>1797</v>
      </c>
      <c r="E107" s="193"/>
      <c r="F107" s="193"/>
      <c r="G107" s="193"/>
      <c r="H107" s="193"/>
      <c r="I107" s="193"/>
      <c r="J107" s="194">
        <f>J189</f>
        <v>0</v>
      </c>
      <c r="K107" s="191"/>
      <c r="L107" s="195"/>
      <c r="S107" s="9"/>
      <c r="T107" s="9"/>
      <c r="U107" s="9"/>
      <c r="V107" s="9"/>
      <c r="W107" s="9"/>
      <c r="X107" s="9"/>
      <c r="Y107" s="9"/>
      <c r="Z107" s="9"/>
      <c r="AA107" s="9"/>
      <c r="AB107" s="9"/>
      <c r="AC107" s="9"/>
      <c r="AD107" s="9"/>
      <c r="AE107" s="9"/>
    </row>
    <row r="108" s="9" customFormat="1" ht="24.96" customHeight="1">
      <c r="A108" s="9"/>
      <c r="B108" s="190"/>
      <c r="C108" s="191"/>
      <c r="D108" s="192" t="s">
        <v>1798</v>
      </c>
      <c r="E108" s="193"/>
      <c r="F108" s="193"/>
      <c r="G108" s="193"/>
      <c r="H108" s="193"/>
      <c r="I108" s="193"/>
      <c r="J108" s="194">
        <f>J207</f>
        <v>0</v>
      </c>
      <c r="K108" s="191"/>
      <c r="L108" s="195"/>
      <c r="S108" s="9"/>
      <c r="T108" s="9"/>
      <c r="U108" s="9"/>
      <c r="V108" s="9"/>
      <c r="W108" s="9"/>
      <c r="X108" s="9"/>
      <c r="Y108" s="9"/>
      <c r="Z108" s="9"/>
      <c r="AA108" s="9"/>
      <c r="AB108" s="9"/>
      <c r="AC108" s="9"/>
      <c r="AD108" s="9"/>
      <c r="AE108" s="9"/>
    </row>
    <row r="109" s="9" customFormat="1" ht="24.96" customHeight="1">
      <c r="A109" s="9"/>
      <c r="B109" s="190"/>
      <c r="C109" s="191"/>
      <c r="D109" s="192" t="s">
        <v>1799</v>
      </c>
      <c r="E109" s="193"/>
      <c r="F109" s="193"/>
      <c r="G109" s="193"/>
      <c r="H109" s="193"/>
      <c r="I109" s="193"/>
      <c r="J109" s="194">
        <f>J210</f>
        <v>0</v>
      </c>
      <c r="K109" s="191"/>
      <c r="L109" s="195"/>
      <c r="S109" s="9"/>
      <c r="T109" s="9"/>
      <c r="U109" s="9"/>
      <c r="V109" s="9"/>
      <c r="W109" s="9"/>
      <c r="X109" s="9"/>
      <c r="Y109" s="9"/>
      <c r="Z109" s="9"/>
      <c r="AA109" s="9"/>
      <c r="AB109" s="9"/>
      <c r="AC109" s="9"/>
      <c r="AD109" s="9"/>
      <c r="AE109" s="9"/>
    </row>
    <row r="110" s="9" customFormat="1" ht="24.96" customHeight="1">
      <c r="A110" s="9"/>
      <c r="B110" s="190"/>
      <c r="C110" s="191"/>
      <c r="D110" s="192" t="s">
        <v>1800</v>
      </c>
      <c r="E110" s="193"/>
      <c r="F110" s="193"/>
      <c r="G110" s="193"/>
      <c r="H110" s="193"/>
      <c r="I110" s="193"/>
      <c r="J110" s="194">
        <f>J212</f>
        <v>0</v>
      </c>
      <c r="K110" s="191"/>
      <c r="L110" s="195"/>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249</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5" t="str">
        <f>E7</f>
        <v>Transformace domova Černovice – Lidmaň I. – Polná</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210</v>
      </c>
      <c r="D121" s="23"/>
      <c r="E121" s="23"/>
      <c r="F121" s="23"/>
      <c r="G121" s="23"/>
      <c r="H121" s="23"/>
      <c r="I121" s="23"/>
      <c r="J121" s="23"/>
      <c r="K121" s="23"/>
      <c r="L121" s="21"/>
    </row>
    <row r="122" s="1" customFormat="1" ht="16.5" customHeight="1">
      <c r="B122" s="22"/>
      <c r="C122" s="23"/>
      <c r="D122" s="23"/>
      <c r="E122" s="185" t="s">
        <v>2439</v>
      </c>
      <c r="F122" s="23"/>
      <c r="G122" s="23"/>
      <c r="H122" s="23"/>
      <c r="I122" s="23"/>
      <c r="J122" s="23"/>
      <c r="K122" s="23"/>
      <c r="L122" s="21"/>
    </row>
    <row r="123" s="1" customFormat="1" ht="12" customHeight="1">
      <c r="B123" s="22"/>
      <c r="C123" s="33" t="s">
        <v>212</v>
      </c>
      <c r="D123" s="23"/>
      <c r="E123" s="23"/>
      <c r="F123" s="23"/>
      <c r="G123" s="23"/>
      <c r="H123" s="23"/>
      <c r="I123" s="23"/>
      <c r="J123" s="23"/>
      <c r="K123" s="23"/>
      <c r="L123" s="21"/>
    </row>
    <row r="124" s="2" customFormat="1" ht="16.5" customHeight="1">
      <c r="A124" s="39"/>
      <c r="B124" s="40"/>
      <c r="C124" s="41"/>
      <c r="D124" s="41"/>
      <c r="E124" s="303" t="s">
        <v>1408</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1409</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D.1.4.B - VYTÁPĚNÍ</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F16</f>
        <v xml:space="preserve"> </v>
      </c>
      <c r="G128" s="41"/>
      <c r="H128" s="41"/>
      <c r="I128" s="33" t="s">
        <v>22</v>
      </c>
      <c r="J128" s="80" t="str">
        <f>IF(J16="","",J16)</f>
        <v>18. 9. 2024</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24</v>
      </c>
      <c r="D130" s="41"/>
      <c r="E130" s="41"/>
      <c r="F130" s="28" t="str">
        <f>E19</f>
        <v>Kraj Vysočina</v>
      </c>
      <c r="G130" s="41"/>
      <c r="H130" s="41"/>
      <c r="I130" s="33" t="s">
        <v>30</v>
      </c>
      <c r="J130" s="37" t="str">
        <f>E25</f>
        <v>ARPIK OSTRAVA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IF(E22="","",E22)</f>
        <v>Vyplň údaj</v>
      </c>
      <c r="G131" s="41"/>
      <c r="H131" s="41"/>
      <c r="I131" s="33" t="s">
        <v>33</v>
      </c>
      <c r="J131" s="37" t="str">
        <f>E28</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1"/>
      <c r="B133" s="202"/>
      <c r="C133" s="203" t="s">
        <v>250</v>
      </c>
      <c r="D133" s="204" t="s">
        <v>61</v>
      </c>
      <c r="E133" s="204" t="s">
        <v>57</v>
      </c>
      <c r="F133" s="204" t="s">
        <v>58</v>
      </c>
      <c r="G133" s="204" t="s">
        <v>251</v>
      </c>
      <c r="H133" s="204" t="s">
        <v>252</v>
      </c>
      <c r="I133" s="204" t="s">
        <v>253</v>
      </c>
      <c r="J133" s="204" t="s">
        <v>217</v>
      </c>
      <c r="K133" s="205" t="s">
        <v>254</v>
      </c>
      <c r="L133" s="206"/>
      <c r="M133" s="101" t="s">
        <v>1</v>
      </c>
      <c r="N133" s="102" t="s">
        <v>40</v>
      </c>
      <c r="O133" s="102" t="s">
        <v>255</v>
      </c>
      <c r="P133" s="102" t="s">
        <v>256</v>
      </c>
      <c r="Q133" s="102" t="s">
        <v>257</v>
      </c>
      <c r="R133" s="102" t="s">
        <v>258</v>
      </c>
      <c r="S133" s="102" t="s">
        <v>259</v>
      </c>
      <c r="T133" s="103" t="s">
        <v>260</v>
      </c>
      <c r="U133" s="201"/>
      <c r="V133" s="201"/>
      <c r="W133" s="201"/>
      <c r="X133" s="201"/>
      <c r="Y133" s="201"/>
      <c r="Z133" s="201"/>
      <c r="AA133" s="201"/>
      <c r="AB133" s="201"/>
      <c r="AC133" s="201"/>
      <c r="AD133" s="201"/>
      <c r="AE133" s="201"/>
    </row>
    <row r="134" s="2" customFormat="1" ht="22.8" customHeight="1">
      <c r="A134" s="39"/>
      <c r="B134" s="40"/>
      <c r="C134" s="108" t="s">
        <v>261</v>
      </c>
      <c r="D134" s="41"/>
      <c r="E134" s="41"/>
      <c r="F134" s="41"/>
      <c r="G134" s="41"/>
      <c r="H134" s="41"/>
      <c r="I134" s="41"/>
      <c r="J134" s="207">
        <f>BK134</f>
        <v>0</v>
      </c>
      <c r="K134" s="41"/>
      <c r="L134" s="45"/>
      <c r="M134" s="104"/>
      <c r="N134" s="208"/>
      <c r="O134" s="105"/>
      <c r="P134" s="209">
        <f>P135+P138+P146+P161+P173+P183+P189+P207+P210+P212</f>
        <v>0</v>
      </c>
      <c r="Q134" s="105"/>
      <c r="R134" s="209">
        <f>R135+R138+R146+R161+R173+R183+R189+R207+R210+R212</f>
        <v>0</v>
      </c>
      <c r="S134" s="105"/>
      <c r="T134" s="210">
        <f>T135+T138+T146+T161+T173+T183+T189+T207+T210+T212</f>
        <v>0</v>
      </c>
      <c r="U134" s="39"/>
      <c r="V134" s="39"/>
      <c r="W134" s="39"/>
      <c r="X134" s="39"/>
      <c r="Y134" s="39"/>
      <c r="Z134" s="39"/>
      <c r="AA134" s="39"/>
      <c r="AB134" s="39"/>
      <c r="AC134" s="39"/>
      <c r="AD134" s="39"/>
      <c r="AE134" s="39"/>
      <c r="AT134" s="18" t="s">
        <v>75</v>
      </c>
      <c r="AU134" s="18" t="s">
        <v>219</v>
      </c>
      <c r="BK134" s="211">
        <f>BK135+BK138+BK146+BK161+BK173+BK183+BK189+BK207+BK210+BK212</f>
        <v>0</v>
      </c>
    </row>
    <row r="135" s="12" customFormat="1" ht="25.92" customHeight="1">
      <c r="A135" s="12"/>
      <c r="B135" s="212"/>
      <c r="C135" s="213"/>
      <c r="D135" s="214" t="s">
        <v>75</v>
      </c>
      <c r="E135" s="215" t="s">
        <v>733</v>
      </c>
      <c r="F135" s="215" t="s">
        <v>1801</v>
      </c>
      <c r="G135" s="213"/>
      <c r="H135" s="213"/>
      <c r="I135" s="216"/>
      <c r="J135" s="217">
        <f>BK135</f>
        <v>0</v>
      </c>
      <c r="K135" s="213"/>
      <c r="L135" s="218"/>
      <c r="M135" s="219"/>
      <c r="N135" s="220"/>
      <c r="O135" s="220"/>
      <c r="P135" s="221">
        <f>SUM(P136:P137)</f>
        <v>0</v>
      </c>
      <c r="Q135" s="220"/>
      <c r="R135" s="221">
        <f>SUM(R136:R137)</f>
        <v>0</v>
      </c>
      <c r="S135" s="220"/>
      <c r="T135" s="222">
        <f>SUM(T136:T137)</f>
        <v>0</v>
      </c>
      <c r="U135" s="12"/>
      <c r="V135" s="12"/>
      <c r="W135" s="12"/>
      <c r="X135" s="12"/>
      <c r="Y135" s="12"/>
      <c r="Z135" s="12"/>
      <c r="AA135" s="12"/>
      <c r="AB135" s="12"/>
      <c r="AC135" s="12"/>
      <c r="AD135" s="12"/>
      <c r="AE135" s="12"/>
      <c r="AR135" s="223" t="s">
        <v>83</v>
      </c>
      <c r="AT135" s="224" t="s">
        <v>75</v>
      </c>
      <c r="AU135" s="224" t="s">
        <v>76</v>
      </c>
      <c r="AY135" s="223" t="s">
        <v>264</v>
      </c>
      <c r="BK135" s="225">
        <f>SUM(BK136:BK137)</f>
        <v>0</v>
      </c>
    </row>
    <row r="136" s="2" customFormat="1" ht="16.5" customHeight="1">
      <c r="A136" s="39"/>
      <c r="B136" s="40"/>
      <c r="C136" s="228" t="s">
        <v>83</v>
      </c>
      <c r="D136" s="228" t="s">
        <v>266</v>
      </c>
      <c r="E136" s="229" t="s">
        <v>1802</v>
      </c>
      <c r="F136" s="230" t="s">
        <v>1803</v>
      </c>
      <c r="G136" s="231" t="s">
        <v>453</v>
      </c>
      <c r="H136" s="232">
        <v>7</v>
      </c>
      <c r="I136" s="233"/>
      <c r="J136" s="234">
        <f>ROUND(I136*H136,2)</f>
        <v>0</v>
      </c>
      <c r="K136" s="230" t="s">
        <v>1</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271</v>
      </c>
      <c r="AT136" s="239" t="s">
        <v>266</v>
      </c>
      <c r="AU136" s="239" t="s">
        <v>83</v>
      </c>
      <c r="AY136" s="18" t="s">
        <v>264</v>
      </c>
      <c r="BE136" s="240">
        <f>IF(N136="základní",J136,0)</f>
        <v>0</v>
      </c>
      <c r="BF136" s="240">
        <f>IF(N136="snížená",J136,0)</f>
        <v>0</v>
      </c>
      <c r="BG136" s="240">
        <f>IF(N136="zákl. přenesená",J136,0)</f>
        <v>0</v>
      </c>
      <c r="BH136" s="240">
        <f>IF(N136="sníž. přenesená",J136,0)</f>
        <v>0</v>
      </c>
      <c r="BI136" s="240">
        <f>IF(N136="nulová",J136,0)</f>
        <v>0</v>
      </c>
      <c r="BJ136" s="18" t="s">
        <v>85</v>
      </c>
      <c r="BK136" s="240">
        <f>ROUND(I136*H136,2)</f>
        <v>0</v>
      </c>
      <c r="BL136" s="18" t="s">
        <v>271</v>
      </c>
      <c r="BM136" s="239" t="s">
        <v>85</v>
      </c>
    </row>
    <row r="137" s="2" customFormat="1" ht="16.5" customHeight="1">
      <c r="A137" s="39"/>
      <c r="B137" s="40"/>
      <c r="C137" s="228" t="s">
        <v>85</v>
      </c>
      <c r="D137" s="228" t="s">
        <v>266</v>
      </c>
      <c r="E137" s="229" t="s">
        <v>1804</v>
      </c>
      <c r="F137" s="230" t="s">
        <v>1805</v>
      </c>
      <c r="G137" s="231" t="s">
        <v>354</v>
      </c>
      <c r="H137" s="232">
        <v>0.012999999999999999</v>
      </c>
      <c r="I137" s="233"/>
      <c r="J137" s="234">
        <f>ROUND(I137*H137,2)</f>
        <v>0</v>
      </c>
      <c r="K137" s="230" t="s">
        <v>1</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271</v>
      </c>
      <c r="AT137" s="239" t="s">
        <v>266</v>
      </c>
      <c r="AU137" s="239" t="s">
        <v>83</v>
      </c>
      <c r="AY137" s="18" t="s">
        <v>264</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271</v>
      </c>
      <c r="BM137" s="239" t="s">
        <v>271</v>
      </c>
    </row>
    <row r="138" s="12" customFormat="1" ht="25.92" customHeight="1">
      <c r="A138" s="12"/>
      <c r="B138" s="212"/>
      <c r="C138" s="213"/>
      <c r="D138" s="214" t="s">
        <v>75</v>
      </c>
      <c r="E138" s="215" t="s">
        <v>895</v>
      </c>
      <c r="F138" s="215" t="s">
        <v>896</v>
      </c>
      <c r="G138" s="213"/>
      <c r="H138" s="213"/>
      <c r="I138" s="216"/>
      <c r="J138" s="217">
        <f>BK138</f>
        <v>0</v>
      </c>
      <c r="K138" s="213"/>
      <c r="L138" s="218"/>
      <c r="M138" s="219"/>
      <c r="N138" s="220"/>
      <c r="O138" s="220"/>
      <c r="P138" s="221">
        <f>SUM(P139:P145)</f>
        <v>0</v>
      </c>
      <c r="Q138" s="220"/>
      <c r="R138" s="221">
        <f>SUM(R139:R145)</f>
        <v>0</v>
      </c>
      <c r="S138" s="220"/>
      <c r="T138" s="222">
        <f>SUM(T139:T145)</f>
        <v>0</v>
      </c>
      <c r="U138" s="12"/>
      <c r="V138" s="12"/>
      <c r="W138" s="12"/>
      <c r="X138" s="12"/>
      <c r="Y138" s="12"/>
      <c r="Z138" s="12"/>
      <c r="AA138" s="12"/>
      <c r="AB138" s="12"/>
      <c r="AC138" s="12"/>
      <c r="AD138" s="12"/>
      <c r="AE138" s="12"/>
      <c r="AR138" s="223" t="s">
        <v>85</v>
      </c>
      <c r="AT138" s="224" t="s">
        <v>75</v>
      </c>
      <c r="AU138" s="224" t="s">
        <v>76</v>
      </c>
      <c r="AY138" s="223" t="s">
        <v>264</v>
      </c>
      <c r="BK138" s="225">
        <f>SUM(BK139:BK145)</f>
        <v>0</v>
      </c>
    </row>
    <row r="139" s="2" customFormat="1" ht="16.5" customHeight="1">
      <c r="A139" s="39"/>
      <c r="B139" s="40"/>
      <c r="C139" s="228" t="s">
        <v>96</v>
      </c>
      <c r="D139" s="228" t="s">
        <v>266</v>
      </c>
      <c r="E139" s="229" t="s">
        <v>1806</v>
      </c>
      <c r="F139" s="230" t="s">
        <v>1807</v>
      </c>
      <c r="G139" s="231" t="s">
        <v>453</v>
      </c>
      <c r="H139" s="232">
        <v>121</v>
      </c>
      <c r="I139" s="233"/>
      <c r="J139" s="234">
        <f>ROUND(I139*H139,2)</f>
        <v>0</v>
      </c>
      <c r="K139" s="230" t="s">
        <v>1</v>
      </c>
      <c r="L139" s="45"/>
      <c r="M139" s="235" t="s">
        <v>1</v>
      </c>
      <c r="N139" s="236" t="s">
        <v>42</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351</v>
      </c>
      <c r="AT139" s="239" t="s">
        <v>266</v>
      </c>
      <c r="AU139" s="239" t="s">
        <v>83</v>
      </c>
      <c r="AY139" s="18" t="s">
        <v>264</v>
      </c>
      <c r="BE139" s="240">
        <f>IF(N139="základní",J139,0)</f>
        <v>0</v>
      </c>
      <c r="BF139" s="240">
        <f>IF(N139="snížená",J139,0)</f>
        <v>0</v>
      </c>
      <c r="BG139" s="240">
        <f>IF(N139="zákl. přenesená",J139,0)</f>
        <v>0</v>
      </c>
      <c r="BH139" s="240">
        <f>IF(N139="sníž. přenesená",J139,0)</f>
        <v>0</v>
      </c>
      <c r="BI139" s="240">
        <f>IF(N139="nulová",J139,0)</f>
        <v>0</v>
      </c>
      <c r="BJ139" s="18" t="s">
        <v>85</v>
      </c>
      <c r="BK139" s="240">
        <f>ROUND(I139*H139,2)</f>
        <v>0</v>
      </c>
      <c r="BL139" s="18" t="s">
        <v>351</v>
      </c>
      <c r="BM139" s="239" t="s">
        <v>295</v>
      </c>
    </row>
    <row r="140" s="2" customFormat="1" ht="16.5" customHeight="1">
      <c r="A140" s="39"/>
      <c r="B140" s="40"/>
      <c r="C140" s="228" t="s">
        <v>271</v>
      </c>
      <c r="D140" s="228" t="s">
        <v>266</v>
      </c>
      <c r="E140" s="229" t="s">
        <v>1808</v>
      </c>
      <c r="F140" s="230" t="s">
        <v>1809</v>
      </c>
      <c r="G140" s="231" t="s">
        <v>453</v>
      </c>
      <c r="H140" s="232">
        <v>10</v>
      </c>
      <c r="I140" s="233"/>
      <c r="J140" s="234">
        <f>ROUND(I140*H140,2)</f>
        <v>0</v>
      </c>
      <c r="K140" s="230" t="s">
        <v>1</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351</v>
      </c>
      <c r="AT140" s="239" t="s">
        <v>266</v>
      </c>
      <c r="AU140" s="239" t="s">
        <v>83</v>
      </c>
      <c r="AY140" s="18" t="s">
        <v>264</v>
      </c>
      <c r="BE140" s="240">
        <f>IF(N140="základní",J140,0)</f>
        <v>0</v>
      </c>
      <c r="BF140" s="240">
        <f>IF(N140="snížená",J140,0)</f>
        <v>0</v>
      </c>
      <c r="BG140" s="240">
        <f>IF(N140="zákl. přenesená",J140,0)</f>
        <v>0</v>
      </c>
      <c r="BH140" s="240">
        <f>IF(N140="sníž. přenesená",J140,0)</f>
        <v>0</v>
      </c>
      <c r="BI140" s="240">
        <f>IF(N140="nulová",J140,0)</f>
        <v>0</v>
      </c>
      <c r="BJ140" s="18" t="s">
        <v>85</v>
      </c>
      <c r="BK140" s="240">
        <f>ROUND(I140*H140,2)</f>
        <v>0</v>
      </c>
      <c r="BL140" s="18" t="s">
        <v>351</v>
      </c>
      <c r="BM140" s="239" t="s">
        <v>304</v>
      </c>
    </row>
    <row r="141" s="2" customFormat="1" ht="16.5" customHeight="1">
      <c r="A141" s="39"/>
      <c r="B141" s="40"/>
      <c r="C141" s="228" t="s">
        <v>290</v>
      </c>
      <c r="D141" s="228" t="s">
        <v>266</v>
      </c>
      <c r="E141" s="229" t="s">
        <v>1810</v>
      </c>
      <c r="F141" s="230" t="s">
        <v>1811</v>
      </c>
      <c r="G141" s="231" t="s">
        <v>453</v>
      </c>
      <c r="H141" s="232">
        <v>40</v>
      </c>
      <c r="I141" s="233"/>
      <c r="J141" s="234">
        <f>ROUND(I141*H141,2)</f>
        <v>0</v>
      </c>
      <c r="K141" s="230" t="s">
        <v>1</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351</v>
      </c>
      <c r="AT141" s="239" t="s">
        <v>266</v>
      </c>
      <c r="AU141" s="239" t="s">
        <v>83</v>
      </c>
      <c r="AY141" s="18" t="s">
        <v>264</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351</v>
      </c>
      <c r="BM141" s="239" t="s">
        <v>315</v>
      </c>
    </row>
    <row r="142" s="2" customFormat="1" ht="16.5" customHeight="1">
      <c r="A142" s="39"/>
      <c r="B142" s="40"/>
      <c r="C142" s="228" t="s">
        <v>295</v>
      </c>
      <c r="D142" s="228" t="s">
        <v>266</v>
      </c>
      <c r="E142" s="229" t="s">
        <v>1812</v>
      </c>
      <c r="F142" s="230" t="s">
        <v>1813</v>
      </c>
      <c r="G142" s="231" t="s">
        <v>453</v>
      </c>
      <c r="H142" s="232">
        <v>28</v>
      </c>
      <c r="I142" s="233"/>
      <c r="J142" s="234">
        <f>ROUND(I142*H142,2)</f>
        <v>0</v>
      </c>
      <c r="K142" s="230" t="s">
        <v>1</v>
      </c>
      <c r="L142" s="45"/>
      <c r="M142" s="235" t="s">
        <v>1</v>
      </c>
      <c r="N142" s="236" t="s">
        <v>42</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351</v>
      </c>
      <c r="AT142" s="239" t="s">
        <v>266</v>
      </c>
      <c r="AU142" s="239" t="s">
        <v>83</v>
      </c>
      <c r="AY142" s="18" t="s">
        <v>264</v>
      </c>
      <c r="BE142" s="240">
        <f>IF(N142="základní",J142,0)</f>
        <v>0</v>
      </c>
      <c r="BF142" s="240">
        <f>IF(N142="snížená",J142,0)</f>
        <v>0</v>
      </c>
      <c r="BG142" s="240">
        <f>IF(N142="zákl. přenesená",J142,0)</f>
        <v>0</v>
      </c>
      <c r="BH142" s="240">
        <f>IF(N142="sníž. přenesená",J142,0)</f>
        <v>0</v>
      </c>
      <c r="BI142" s="240">
        <f>IF(N142="nulová",J142,0)</f>
        <v>0</v>
      </c>
      <c r="BJ142" s="18" t="s">
        <v>85</v>
      </c>
      <c r="BK142" s="240">
        <f>ROUND(I142*H142,2)</f>
        <v>0</v>
      </c>
      <c r="BL142" s="18" t="s">
        <v>351</v>
      </c>
      <c r="BM142" s="239" t="s">
        <v>8</v>
      </c>
    </row>
    <row r="143" s="2" customFormat="1" ht="16.5" customHeight="1">
      <c r="A143" s="39"/>
      <c r="B143" s="40"/>
      <c r="C143" s="228" t="s">
        <v>300</v>
      </c>
      <c r="D143" s="228" t="s">
        <v>266</v>
      </c>
      <c r="E143" s="229" t="s">
        <v>1814</v>
      </c>
      <c r="F143" s="230" t="s">
        <v>1815</v>
      </c>
      <c r="G143" s="231" t="s">
        <v>453</v>
      </c>
      <c r="H143" s="232">
        <v>36</v>
      </c>
      <c r="I143" s="233"/>
      <c r="J143" s="234">
        <f>ROUND(I143*H143,2)</f>
        <v>0</v>
      </c>
      <c r="K143" s="230" t="s">
        <v>1</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351</v>
      </c>
      <c r="AT143" s="239" t="s">
        <v>266</v>
      </c>
      <c r="AU143" s="239" t="s">
        <v>83</v>
      </c>
      <c r="AY143" s="18" t="s">
        <v>264</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351</v>
      </c>
      <c r="BM143" s="239" t="s">
        <v>342</v>
      </c>
    </row>
    <row r="144" s="2" customFormat="1" ht="16.5" customHeight="1">
      <c r="A144" s="39"/>
      <c r="B144" s="40"/>
      <c r="C144" s="228" t="s">
        <v>304</v>
      </c>
      <c r="D144" s="228" t="s">
        <v>266</v>
      </c>
      <c r="E144" s="229" t="s">
        <v>2919</v>
      </c>
      <c r="F144" s="230" t="s">
        <v>2920</v>
      </c>
      <c r="G144" s="231" t="s">
        <v>453</v>
      </c>
      <c r="H144" s="232">
        <v>7</v>
      </c>
      <c r="I144" s="233"/>
      <c r="J144" s="234">
        <f>ROUND(I144*H144,2)</f>
        <v>0</v>
      </c>
      <c r="K144" s="230" t="s">
        <v>1</v>
      </c>
      <c r="L144" s="45"/>
      <c r="M144" s="235" t="s">
        <v>1</v>
      </c>
      <c r="N144" s="236" t="s">
        <v>42</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351</v>
      </c>
      <c r="AT144" s="239" t="s">
        <v>266</v>
      </c>
      <c r="AU144" s="239" t="s">
        <v>83</v>
      </c>
      <c r="AY144" s="18" t="s">
        <v>264</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351</v>
      </c>
      <c r="BM144" s="239" t="s">
        <v>351</v>
      </c>
    </row>
    <row r="145" s="2" customFormat="1" ht="16.5" customHeight="1">
      <c r="A145" s="39"/>
      <c r="B145" s="40"/>
      <c r="C145" s="228" t="s">
        <v>309</v>
      </c>
      <c r="D145" s="228" t="s">
        <v>266</v>
      </c>
      <c r="E145" s="229" t="s">
        <v>1816</v>
      </c>
      <c r="F145" s="230" t="s">
        <v>1817</v>
      </c>
      <c r="G145" s="231" t="s">
        <v>983</v>
      </c>
      <c r="H145" s="299"/>
      <c r="I145" s="233"/>
      <c r="J145" s="234">
        <f>ROUND(I145*H145,2)</f>
        <v>0</v>
      </c>
      <c r="K145" s="230" t="s">
        <v>1</v>
      </c>
      <c r="L145" s="45"/>
      <c r="M145" s="235" t="s">
        <v>1</v>
      </c>
      <c r="N145" s="236" t="s">
        <v>42</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351</v>
      </c>
      <c r="AT145" s="239" t="s">
        <v>266</v>
      </c>
      <c r="AU145" s="239" t="s">
        <v>83</v>
      </c>
      <c r="AY145" s="18" t="s">
        <v>264</v>
      </c>
      <c r="BE145" s="240">
        <f>IF(N145="základní",J145,0)</f>
        <v>0</v>
      </c>
      <c r="BF145" s="240">
        <f>IF(N145="snížená",J145,0)</f>
        <v>0</v>
      </c>
      <c r="BG145" s="240">
        <f>IF(N145="zákl. přenesená",J145,0)</f>
        <v>0</v>
      </c>
      <c r="BH145" s="240">
        <f>IF(N145="sníž. přenesená",J145,0)</f>
        <v>0</v>
      </c>
      <c r="BI145" s="240">
        <f>IF(N145="nulová",J145,0)</f>
        <v>0</v>
      </c>
      <c r="BJ145" s="18" t="s">
        <v>85</v>
      </c>
      <c r="BK145" s="240">
        <f>ROUND(I145*H145,2)</f>
        <v>0</v>
      </c>
      <c r="BL145" s="18" t="s">
        <v>351</v>
      </c>
      <c r="BM145" s="239" t="s">
        <v>366</v>
      </c>
    </row>
    <row r="146" s="12" customFormat="1" ht="25.92" customHeight="1">
      <c r="A146" s="12"/>
      <c r="B146" s="212"/>
      <c r="C146" s="213"/>
      <c r="D146" s="214" t="s">
        <v>75</v>
      </c>
      <c r="E146" s="215" t="s">
        <v>1818</v>
      </c>
      <c r="F146" s="215" t="s">
        <v>1819</v>
      </c>
      <c r="G146" s="213"/>
      <c r="H146" s="213"/>
      <c r="I146" s="216"/>
      <c r="J146" s="217">
        <f>BK146</f>
        <v>0</v>
      </c>
      <c r="K146" s="213"/>
      <c r="L146" s="218"/>
      <c r="M146" s="219"/>
      <c r="N146" s="220"/>
      <c r="O146" s="220"/>
      <c r="P146" s="221">
        <f>SUM(P147:P160)</f>
        <v>0</v>
      </c>
      <c r="Q146" s="220"/>
      <c r="R146" s="221">
        <f>SUM(R147:R160)</f>
        <v>0</v>
      </c>
      <c r="S146" s="220"/>
      <c r="T146" s="222">
        <f>SUM(T147:T160)</f>
        <v>0</v>
      </c>
      <c r="U146" s="12"/>
      <c r="V146" s="12"/>
      <c r="W146" s="12"/>
      <c r="X146" s="12"/>
      <c r="Y146" s="12"/>
      <c r="Z146" s="12"/>
      <c r="AA146" s="12"/>
      <c r="AB146" s="12"/>
      <c r="AC146" s="12"/>
      <c r="AD146" s="12"/>
      <c r="AE146" s="12"/>
      <c r="AR146" s="223" t="s">
        <v>85</v>
      </c>
      <c r="AT146" s="224" t="s">
        <v>75</v>
      </c>
      <c r="AU146" s="224" t="s">
        <v>76</v>
      </c>
      <c r="AY146" s="223" t="s">
        <v>264</v>
      </c>
      <c r="BK146" s="225">
        <f>SUM(BK147:BK160)</f>
        <v>0</v>
      </c>
    </row>
    <row r="147" s="2" customFormat="1" ht="16.5" customHeight="1">
      <c r="A147" s="39"/>
      <c r="B147" s="40"/>
      <c r="C147" s="228" t="s">
        <v>315</v>
      </c>
      <c r="D147" s="228" t="s">
        <v>266</v>
      </c>
      <c r="E147" s="229" t="s">
        <v>2921</v>
      </c>
      <c r="F147" s="230" t="s">
        <v>2922</v>
      </c>
      <c r="G147" s="231" t="s">
        <v>1666</v>
      </c>
      <c r="H147" s="232">
        <v>1</v>
      </c>
      <c r="I147" s="233"/>
      <c r="J147" s="234">
        <f>ROUND(I147*H147,2)</f>
        <v>0</v>
      </c>
      <c r="K147" s="230" t="s">
        <v>1</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351</v>
      </c>
      <c r="AT147" s="239" t="s">
        <v>266</v>
      </c>
      <c r="AU147" s="239" t="s">
        <v>83</v>
      </c>
      <c r="AY147" s="18" t="s">
        <v>264</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351</v>
      </c>
      <c r="BM147" s="239" t="s">
        <v>377</v>
      </c>
    </row>
    <row r="148" s="2" customFormat="1" ht="16.5" customHeight="1">
      <c r="A148" s="39"/>
      <c r="B148" s="40"/>
      <c r="C148" s="228" t="s">
        <v>322</v>
      </c>
      <c r="D148" s="228" t="s">
        <v>266</v>
      </c>
      <c r="E148" s="229" t="s">
        <v>1822</v>
      </c>
      <c r="F148" s="230" t="s">
        <v>1823</v>
      </c>
      <c r="G148" s="231" t="s">
        <v>1051</v>
      </c>
      <c r="H148" s="232">
        <v>1</v>
      </c>
      <c r="I148" s="233"/>
      <c r="J148" s="234">
        <f>ROUND(I148*H148,2)</f>
        <v>0</v>
      </c>
      <c r="K148" s="230" t="s">
        <v>1</v>
      </c>
      <c r="L148" s="45"/>
      <c r="M148" s="235" t="s">
        <v>1</v>
      </c>
      <c r="N148" s="236" t="s">
        <v>42</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351</v>
      </c>
      <c r="AT148" s="239" t="s">
        <v>266</v>
      </c>
      <c r="AU148" s="239" t="s">
        <v>83</v>
      </c>
      <c r="AY148" s="18" t="s">
        <v>264</v>
      </c>
      <c r="BE148" s="240">
        <f>IF(N148="základní",J148,0)</f>
        <v>0</v>
      </c>
      <c r="BF148" s="240">
        <f>IF(N148="snížená",J148,0)</f>
        <v>0</v>
      </c>
      <c r="BG148" s="240">
        <f>IF(N148="zákl. přenesená",J148,0)</f>
        <v>0</v>
      </c>
      <c r="BH148" s="240">
        <f>IF(N148="sníž. přenesená",J148,0)</f>
        <v>0</v>
      </c>
      <c r="BI148" s="240">
        <f>IF(N148="nulová",J148,0)</f>
        <v>0</v>
      </c>
      <c r="BJ148" s="18" t="s">
        <v>85</v>
      </c>
      <c r="BK148" s="240">
        <f>ROUND(I148*H148,2)</f>
        <v>0</v>
      </c>
      <c r="BL148" s="18" t="s">
        <v>351</v>
      </c>
      <c r="BM148" s="239" t="s">
        <v>386</v>
      </c>
    </row>
    <row r="149" s="2" customFormat="1" ht="16.5" customHeight="1">
      <c r="A149" s="39"/>
      <c r="B149" s="40"/>
      <c r="C149" s="228" t="s">
        <v>8</v>
      </c>
      <c r="D149" s="228" t="s">
        <v>266</v>
      </c>
      <c r="E149" s="229" t="s">
        <v>1824</v>
      </c>
      <c r="F149" s="230" t="s">
        <v>1825</v>
      </c>
      <c r="G149" s="231" t="s">
        <v>1051</v>
      </c>
      <c r="H149" s="232">
        <v>1</v>
      </c>
      <c r="I149" s="233"/>
      <c r="J149" s="234">
        <f>ROUND(I149*H149,2)</f>
        <v>0</v>
      </c>
      <c r="K149" s="230" t="s">
        <v>1</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351</v>
      </c>
      <c r="AT149" s="239" t="s">
        <v>266</v>
      </c>
      <c r="AU149" s="239" t="s">
        <v>83</v>
      </c>
      <c r="AY149" s="18" t="s">
        <v>264</v>
      </c>
      <c r="BE149" s="240">
        <f>IF(N149="základní",J149,0)</f>
        <v>0</v>
      </c>
      <c r="BF149" s="240">
        <f>IF(N149="snížená",J149,0)</f>
        <v>0</v>
      </c>
      <c r="BG149" s="240">
        <f>IF(N149="zákl. přenesená",J149,0)</f>
        <v>0</v>
      </c>
      <c r="BH149" s="240">
        <f>IF(N149="sníž. přenesená",J149,0)</f>
        <v>0</v>
      </c>
      <c r="BI149" s="240">
        <f>IF(N149="nulová",J149,0)</f>
        <v>0</v>
      </c>
      <c r="BJ149" s="18" t="s">
        <v>85</v>
      </c>
      <c r="BK149" s="240">
        <f>ROUND(I149*H149,2)</f>
        <v>0</v>
      </c>
      <c r="BL149" s="18" t="s">
        <v>351</v>
      </c>
      <c r="BM149" s="239" t="s">
        <v>395</v>
      </c>
    </row>
    <row r="150" s="2" customFormat="1">
      <c r="A150" s="39"/>
      <c r="B150" s="40"/>
      <c r="C150" s="41"/>
      <c r="D150" s="243" t="s">
        <v>339</v>
      </c>
      <c r="E150" s="41"/>
      <c r="F150" s="295" t="s">
        <v>2923</v>
      </c>
      <c r="G150" s="41"/>
      <c r="H150" s="41"/>
      <c r="I150" s="296"/>
      <c r="J150" s="41"/>
      <c r="K150" s="41"/>
      <c r="L150" s="45"/>
      <c r="M150" s="297"/>
      <c r="N150" s="298"/>
      <c r="O150" s="92"/>
      <c r="P150" s="92"/>
      <c r="Q150" s="92"/>
      <c r="R150" s="92"/>
      <c r="S150" s="92"/>
      <c r="T150" s="93"/>
      <c r="U150" s="39"/>
      <c r="V150" s="39"/>
      <c r="W150" s="39"/>
      <c r="X150" s="39"/>
      <c r="Y150" s="39"/>
      <c r="Z150" s="39"/>
      <c r="AA150" s="39"/>
      <c r="AB150" s="39"/>
      <c r="AC150" s="39"/>
      <c r="AD150" s="39"/>
      <c r="AE150" s="39"/>
      <c r="AT150" s="18" t="s">
        <v>339</v>
      </c>
      <c r="AU150" s="18" t="s">
        <v>83</v>
      </c>
    </row>
    <row r="151" s="2" customFormat="1" ht="24.15" customHeight="1">
      <c r="A151" s="39"/>
      <c r="B151" s="40"/>
      <c r="C151" s="228" t="s">
        <v>335</v>
      </c>
      <c r="D151" s="228" t="s">
        <v>266</v>
      </c>
      <c r="E151" s="229" t="s">
        <v>1827</v>
      </c>
      <c r="F151" s="230" t="s">
        <v>2924</v>
      </c>
      <c r="G151" s="231" t="s">
        <v>1666</v>
      </c>
      <c r="H151" s="232">
        <v>1</v>
      </c>
      <c r="I151" s="233"/>
      <c r="J151" s="234">
        <f>ROUND(I151*H151,2)</f>
        <v>0</v>
      </c>
      <c r="K151" s="230" t="s">
        <v>1</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351</v>
      </c>
      <c r="AT151" s="239" t="s">
        <v>266</v>
      </c>
      <c r="AU151" s="239" t="s">
        <v>83</v>
      </c>
      <c r="AY151" s="18" t="s">
        <v>264</v>
      </c>
      <c r="BE151" s="240">
        <f>IF(N151="základní",J151,0)</f>
        <v>0</v>
      </c>
      <c r="BF151" s="240">
        <f>IF(N151="snížená",J151,0)</f>
        <v>0</v>
      </c>
      <c r="BG151" s="240">
        <f>IF(N151="zákl. přenesená",J151,0)</f>
        <v>0</v>
      </c>
      <c r="BH151" s="240">
        <f>IF(N151="sníž. přenesená",J151,0)</f>
        <v>0</v>
      </c>
      <c r="BI151" s="240">
        <f>IF(N151="nulová",J151,0)</f>
        <v>0</v>
      </c>
      <c r="BJ151" s="18" t="s">
        <v>85</v>
      </c>
      <c r="BK151" s="240">
        <f>ROUND(I151*H151,2)</f>
        <v>0</v>
      </c>
      <c r="BL151" s="18" t="s">
        <v>351</v>
      </c>
      <c r="BM151" s="239" t="s">
        <v>407</v>
      </c>
    </row>
    <row r="152" s="2" customFormat="1" ht="16.5" customHeight="1">
      <c r="A152" s="39"/>
      <c r="B152" s="40"/>
      <c r="C152" s="228" t="s">
        <v>342</v>
      </c>
      <c r="D152" s="228" t="s">
        <v>266</v>
      </c>
      <c r="E152" s="229" t="s">
        <v>1829</v>
      </c>
      <c r="F152" s="230" t="s">
        <v>1830</v>
      </c>
      <c r="G152" s="231" t="s">
        <v>1051</v>
      </c>
      <c r="H152" s="232">
        <v>1</v>
      </c>
      <c r="I152" s="233"/>
      <c r="J152" s="234">
        <f>ROUND(I152*H152,2)</f>
        <v>0</v>
      </c>
      <c r="K152" s="230" t="s">
        <v>1</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351</v>
      </c>
      <c r="AT152" s="239" t="s">
        <v>266</v>
      </c>
      <c r="AU152" s="239" t="s">
        <v>83</v>
      </c>
      <c r="AY152" s="18" t="s">
        <v>264</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351</v>
      </c>
      <c r="BM152" s="239" t="s">
        <v>417</v>
      </c>
    </row>
    <row r="153" s="2" customFormat="1" ht="16.5" customHeight="1">
      <c r="A153" s="39"/>
      <c r="B153" s="40"/>
      <c r="C153" s="228" t="s">
        <v>347</v>
      </c>
      <c r="D153" s="228" t="s">
        <v>266</v>
      </c>
      <c r="E153" s="229" t="s">
        <v>1831</v>
      </c>
      <c r="F153" s="230" t="s">
        <v>1832</v>
      </c>
      <c r="G153" s="231" t="s">
        <v>1051</v>
      </c>
      <c r="H153" s="232">
        <v>1</v>
      </c>
      <c r="I153" s="233"/>
      <c r="J153" s="234">
        <f>ROUND(I153*H153,2)</f>
        <v>0</v>
      </c>
      <c r="K153" s="230" t="s">
        <v>1</v>
      </c>
      <c r="L153" s="45"/>
      <c r="M153" s="235" t="s">
        <v>1</v>
      </c>
      <c r="N153" s="236" t="s">
        <v>42</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351</v>
      </c>
      <c r="AT153" s="239" t="s">
        <v>266</v>
      </c>
      <c r="AU153" s="239" t="s">
        <v>83</v>
      </c>
      <c r="AY153" s="18" t="s">
        <v>264</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351</v>
      </c>
      <c r="BM153" s="239" t="s">
        <v>426</v>
      </c>
    </row>
    <row r="154" s="2" customFormat="1" ht="16.5" customHeight="1">
      <c r="A154" s="39"/>
      <c r="B154" s="40"/>
      <c r="C154" s="228" t="s">
        <v>351</v>
      </c>
      <c r="D154" s="228" t="s">
        <v>266</v>
      </c>
      <c r="E154" s="229" t="s">
        <v>1833</v>
      </c>
      <c r="F154" s="230" t="s">
        <v>1834</v>
      </c>
      <c r="G154" s="231" t="s">
        <v>1051</v>
      </c>
      <c r="H154" s="232">
        <v>1</v>
      </c>
      <c r="I154" s="233"/>
      <c r="J154" s="234">
        <f>ROUND(I154*H154,2)</f>
        <v>0</v>
      </c>
      <c r="K154" s="230" t="s">
        <v>1</v>
      </c>
      <c r="L154" s="45"/>
      <c r="M154" s="235" t="s">
        <v>1</v>
      </c>
      <c r="N154" s="236" t="s">
        <v>42</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351</v>
      </c>
      <c r="AT154" s="239" t="s">
        <v>266</v>
      </c>
      <c r="AU154" s="239" t="s">
        <v>83</v>
      </c>
      <c r="AY154" s="18" t="s">
        <v>264</v>
      </c>
      <c r="BE154" s="240">
        <f>IF(N154="základní",J154,0)</f>
        <v>0</v>
      </c>
      <c r="BF154" s="240">
        <f>IF(N154="snížená",J154,0)</f>
        <v>0</v>
      </c>
      <c r="BG154" s="240">
        <f>IF(N154="zákl. přenesená",J154,0)</f>
        <v>0</v>
      </c>
      <c r="BH154" s="240">
        <f>IF(N154="sníž. přenesená",J154,0)</f>
        <v>0</v>
      </c>
      <c r="BI154" s="240">
        <f>IF(N154="nulová",J154,0)</f>
        <v>0</v>
      </c>
      <c r="BJ154" s="18" t="s">
        <v>85</v>
      </c>
      <c r="BK154" s="240">
        <f>ROUND(I154*H154,2)</f>
        <v>0</v>
      </c>
      <c r="BL154" s="18" t="s">
        <v>351</v>
      </c>
      <c r="BM154" s="239" t="s">
        <v>434</v>
      </c>
    </row>
    <row r="155" s="2" customFormat="1" ht="16.5" customHeight="1">
      <c r="A155" s="39"/>
      <c r="B155" s="40"/>
      <c r="C155" s="228" t="s">
        <v>358</v>
      </c>
      <c r="D155" s="228" t="s">
        <v>266</v>
      </c>
      <c r="E155" s="229" t="s">
        <v>1835</v>
      </c>
      <c r="F155" s="230" t="s">
        <v>1836</v>
      </c>
      <c r="G155" s="231" t="s">
        <v>1051</v>
      </c>
      <c r="H155" s="232">
        <v>1</v>
      </c>
      <c r="I155" s="233"/>
      <c r="J155" s="234">
        <f>ROUND(I155*H155,2)</f>
        <v>0</v>
      </c>
      <c r="K155" s="230" t="s">
        <v>1</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351</v>
      </c>
      <c r="AT155" s="239" t="s">
        <v>266</v>
      </c>
      <c r="AU155" s="239" t="s">
        <v>83</v>
      </c>
      <c r="AY155" s="18" t="s">
        <v>264</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351</v>
      </c>
      <c r="BM155" s="239" t="s">
        <v>442</v>
      </c>
    </row>
    <row r="156" s="2" customFormat="1" ht="16.5" customHeight="1">
      <c r="A156" s="39"/>
      <c r="B156" s="40"/>
      <c r="C156" s="228" t="s">
        <v>366</v>
      </c>
      <c r="D156" s="228" t="s">
        <v>266</v>
      </c>
      <c r="E156" s="229" t="s">
        <v>2925</v>
      </c>
      <c r="F156" s="230" t="s">
        <v>2926</v>
      </c>
      <c r="G156" s="231" t="s">
        <v>1051</v>
      </c>
      <c r="H156" s="232">
        <v>1</v>
      </c>
      <c r="I156" s="233"/>
      <c r="J156" s="234">
        <f>ROUND(I156*H156,2)</f>
        <v>0</v>
      </c>
      <c r="K156" s="230" t="s">
        <v>1</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351</v>
      </c>
      <c r="AT156" s="239" t="s">
        <v>266</v>
      </c>
      <c r="AU156" s="239" t="s">
        <v>83</v>
      </c>
      <c r="AY156" s="18" t="s">
        <v>264</v>
      </c>
      <c r="BE156" s="240">
        <f>IF(N156="základní",J156,0)</f>
        <v>0</v>
      </c>
      <c r="BF156" s="240">
        <f>IF(N156="snížená",J156,0)</f>
        <v>0</v>
      </c>
      <c r="BG156" s="240">
        <f>IF(N156="zákl. přenesená",J156,0)</f>
        <v>0</v>
      </c>
      <c r="BH156" s="240">
        <f>IF(N156="sníž. přenesená",J156,0)</f>
        <v>0</v>
      </c>
      <c r="BI156" s="240">
        <f>IF(N156="nulová",J156,0)</f>
        <v>0</v>
      </c>
      <c r="BJ156" s="18" t="s">
        <v>85</v>
      </c>
      <c r="BK156" s="240">
        <f>ROUND(I156*H156,2)</f>
        <v>0</v>
      </c>
      <c r="BL156" s="18" t="s">
        <v>351</v>
      </c>
      <c r="BM156" s="239" t="s">
        <v>450</v>
      </c>
    </row>
    <row r="157" s="2" customFormat="1" ht="16.5" customHeight="1">
      <c r="A157" s="39"/>
      <c r="B157" s="40"/>
      <c r="C157" s="228" t="s">
        <v>373</v>
      </c>
      <c r="D157" s="228" t="s">
        <v>266</v>
      </c>
      <c r="E157" s="229" t="s">
        <v>2927</v>
      </c>
      <c r="F157" s="230" t="s">
        <v>2928</v>
      </c>
      <c r="G157" s="231" t="s">
        <v>1051</v>
      </c>
      <c r="H157" s="232">
        <v>1</v>
      </c>
      <c r="I157" s="233"/>
      <c r="J157" s="234">
        <f>ROUND(I157*H157,2)</f>
        <v>0</v>
      </c>
      <c r="K157" s="230" t="s">
        <v>1</v>
      </c>
      <c r="L157" s="45"/>
      <c r="M157" s="235" t="s">
        <v>1</v>
      </c>
      <c r="N157" s="236" t="s">
        <v>42</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351</v>
      </c>
      <c r="AT157" s="239" t="s">
        <v>266</v>
      </c>
      <c r="AU157" s="239" t="s">
        <v>83</v>
      </c>
      <c r="AY157" s="18" t="s">
        <v>264</v>
      </c>
      <c r="BE157" s="240">
        <f>IF(N157="základní",J157,0)</f>
        <v>0</v>
      </c>
      <c r="BF157" s="240">
        <f>IF(N157="snížená",J157,0)</f>
        <v>0</v>
      </c>
      <c r="BG157" s="240">
        <f>IF(N157="zákl. přenesená",J157,0)</f>
        <v>0</v>
      </c>
      <c r="BH157" s="240">
        <f>IF(N157="sníž. přenesená",J157,0)</f>
        <v>0</v>
      </c>
      <c r="BI157" s="240">
        <f>IF(N157="nulová",J157,0)</f>
        <v>0</v>
      </c>
      <c r="BJ157" s="18" t="s">
        <v>85</v>
      </c>
      <c r="BK157" s="240">
        <f>ROUND(I157*H157,2)</f>
        <v>0</v>
      </c>
      <c r="BL157" s="18" t="s">
        <v>351</v>
      </c>
      <c r="BM157" s="239" t="s">
        <v>461</v>
      </c>
    </row>
    <row r="158" s="2" customFormat="1" ht="16.5" customHeight="1">
      <c r="A158" s="39"/>
      <c r="B158" s="40"/>
      <c r="C158" s="228" t="s">
        <v>377</v>
      </c>
      <c r="D158" s="228" t="s">
        <v>266</v>
      </c>
      <c r="E158" s="229" t="s">
        <v>1837</v>
      </c>
      <c r="F158" s="230" t="s">
        <v>1838</v>
      </c>
      <c r="G158" s="231" t="s">
        <v>1051</v>
      </c>
      <c r="H158" s="232">
        <v>1</v>
      </c>
      <c r="I158" s="233"/>
      <c r="J158" s="234">
        <f>ROUND(I158*H158,2)</f>
        <v>0</v>
      </c>
      <c r="K158" s="230" t="s">
        <v>1</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351</v>
      </c>
      <c r="AT158" s="239" t="s">
        <v>266</v>
      </c>
      <c r="AU158" s="239" t="s">
        <v>83</v>
      </c>
      <c r="AY158" s="18" t="s">
        <v>264</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351</v>
      </c>
      <c r="BM158" s="239" t="s">
        <v>470</v>
      </c>
    </row>
    <row r="159" s="2" customFormat="1" ht="16.5" customHeight="1">
      <c r="A159" s="39"/>
      <c r="B159" s="40"/>
      <c r="C159" s="228" t="s">
        <v>7</v>
      </c>
      <c r="D159" s="228" t="s">
        <v>266</v>
      </c>
      <c r="E159" s="229" t="s">
        <v>2929</v>
      </c>
      <c r="F159" s="230" t="s">
        <v>2930</v>
      </c>
      <c r="G159" s="231" t="s">
        <v>1051</v>
      </c>
      <c r="H159" s="232">
        <v>1</v>
      </c>
      <c r="I159" s="233"/>
      <c r="J159" s="234">
        <f>ROUND(I159*H159,2)</f>
        <v>0</v>
      </c>
      <c r="K159" s="230" t="s">
        <v>1</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351</v>
      </c>
      <c r="AT159" s="239" t="s">
        <v>266</v>
      </c>
      <c r="AU159" s="239" t="s">
        <v>83</v>
      </c>
      <c r="AY159" s="18" t="s">
        <v>264</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351</v>
      </c>
      <c r="BM159" s="239" t="s">
        <v>479</v>
      </c>
    </row>
    <row r="160" s="2" customFormat="1" ht="16.5" customHeight="1">
      <c r="A160" s="39"/>
      <c r="B160" s="40"/>
      <c r="C160" s="228" t="s">
        <v>386</v>
      </c>
      <c r="D160" s="228" t="s">
        <v>266</v>
      </c>
      <c r="E160" s="229" t="s">
        <v>1841</v>
      </c>
      <c r="F160" s="230" t="s">
        <v>1842</v>
      </c>
      <c r="G160" s="231" t="s">
        <v>983</v>
      </c>
      <c r="H160" s="299"/>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351</v>
      </c>
      <c r="AT160" s="239" t="s">
        <v>266</v>
      </c>
      <c r="AU160" s="239" t="s">
        <v>83</v>
      </c>
      <c r="AY160" s="18" t="s">
        <v>264</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351</v>
      </c>
      <c r="BM160" s="239" t="s">
        <v>489</v>
      </c>
    </row>
    <row r="161" s="12" customFormat="1" ht="25.92" customHeight="1">
      <c r="A161" s="12"/>
      <c r="B161" s="212"/>
      <c r="C161" s="213"/>
      <c r="D161" s="214" t="s">
        <v>75</v>
      </c>
      <c r="E161" s="215" t="s">
        <v>1843</v>
      </c>
      <c r="F161" s="215" t="s">
        <v>1844</v>
      </c>
      <c r="G161" s="213"/>
      <c r="H161" s="213"/>
      <c r="I161" s="216"/>
      <c r="J161" s="217">
        <f>BK161</f>
        <v>0</v>
      </c>
      <c r="K161" s="213"/>
      <c r="L161" s="218"/>
      <c r="M161" s="219"/>
      <c r="N161" s="220"/>
      <c r="O161" s="220"/>
      <c r="P161" s="221">
        <f>SUM(P162:P172)</f>
        <v>0</v>
      </c>
      <c r="Q161" s="220"/>
      <c r="R161" s="221">
        <f>SUM(R162:R172)</f>
        <v>0</v>
      </c>
      <c r="S161" s="220"/>
      <c r="T161" s="222">
        <f>SUM(T162:T172)</f>
        <v>0</v>
      </c>
      <c r="U161" s="12"/>
      <c r="V161" s="12"/>
      <c r="W161" s="12"/>
      <c r="X161" s="12"/>
      <c r="Y161" s="12"/>
      <c r="Z161" s="12"/>
      <c r="AA161" s="12"/>
      <c r="AB161" s="12"/>
      <c r="AC161" s="12"/>
      <c r="AD161" s="12"/>
      <c r="AE161" s="12"/>
      <c r="AR161" s="223" t="s">
        <v>85</v>
      </c>
      <c r="AT161" s="224" t="s">
        <v>75</v>
      </c>
      <c r="AU161" s="224" t="s">
        <v>76</v>
      </c>
      <c r="AY161" s="223" t="s">
        <v>264</v>
      </c>
      <c r="BK161" s="225">
        <f>SUM(BK162:BK172)</f>
        <v>0</v>
      </c>
    </row>
    <row r="162" s="2" customFormat="1" ht="16.5" customHeight="1">
      <c r="A162" s="39"/>
      <c r="B162" s="40"/>
      <c r="C162" s="228" t="s">
        <v>391</v>
      </c>
      <c r="D162" s="228" t="s">
        <v>266</v>
      </c>
      <c r="E162" s="229" t="s">
        <v>1845</v>
      </c>
      <c r="F162" s="230" t="s">
        <v>1846</v>
      </c>
      <c r="G162" s="231" t="s">
        <v>453</v>
      </c>
      <c r="H162" s="232">
        <v>50</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351</v>
      </c>
      <c r="AT162" s="239" t="s">
        <v>266</v>
      </c>
      <c r="AU162" s="239" t="s">
        <v>83</v>
      </c>
      <c r="AY162" s="18" t="s">
        <v>264</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351</v>
      </c>
      <c r="BM162" s="239" t="s">
        <v>498</v>
      </c>
    </row>
    <row r="163" s="2" customFormat="1" ht="16.5" customHeight="1">
      <c r="A163" s="39"/>
      <c r="B163" s="40"/>
      <c r="C163" s="228" t="s">
        <v>395</v>
      </c>
      <c r="D163" s="228" t="s">
        <v>266</v>
      </c>
      <c r="E163" s="229" t="s">
        <v>1847</v>
      </c>
      <c r="F163" s="230" t="s">
        <v>1848</v>
      </c>
      <c r="G163" s="231" t="s">
        <v>453</v>
      </c>
      <c r="H163" s="232">
        <v>35</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351</v>
      </c>
      <c r="AT163" s="239" t="s">
        <v>266</v>
      </c>
      <c r="AU163" s="239" t="s">
        <v>83</v>
      </c>
      <c r="AY163" s="18" t="s">
        <v>264</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351</v>
      </c>
      <c r="BM163" s="239" t="s">
        <v>509</v>
      </c>
    </row>
    <row r="164" s="2" customFormat="1" ht="16.5" customHeight="1">
      <c r="A164" s="39"/>
      <c r="B164" s="40"/>
      <c r="C164" s="228" t="s">
        <v>401</v>
      </c>
      <c r="D164" s="228" t="s">
        <v>266</v>
      </c>
      <c r="E164" s="229" t="s">
        <v>1849</v>
      </c>
      <c r="F164" s="230" t="s">
        <v>1850</v>
      </c>
      <c r="G164" s="231" t="s">
        <v>453</v>
      </c>
      <c r="H164" s="232">
        <v>36</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351</v>
      </c>
      <c r="AT164" s="239" t="s">
        <v>266</v>
      </c>
      <c r="AU164" s="239" t="s">
        <v>83</v>
      </c>
      <c r="AY164" s="18" t="s">
        <v>264</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351</v>
      </c>
      <c r="BM164" s="239" t="s">
        <v>519</v>
      </c>
    </row>
    <row r="165" s="2" customFormat="1" ht="16.5" customHeight="1">
      <c r="A165" s="39"/>
      <c r="B165" s="40"/>
      <c r="C165" s="228" t="s">
        <v>407</v>
      </c>
      <c r="D165" s="228" t="s">
        <v>266</v>
      </c>
      <c r="E165" s="229" t="s">
        <v>1851</v>
      </c>
      <c r="F165" s="230" t="s">
        <v>1852</v>
      </c>
      <c r="G165" s="231" t="s">
        <v>420</v>
      </c>
      <c r="H165" s="232">
        <v>8</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351</v>
      </c>
      <c r="AT165" s="239" t="s">
        <v>266</v>
      </c>
      <c r="AU165" s="239" t="s">
        <v>83</v>
      </c>
      <c r="AY165" s="18" t="s">
        <v>264</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351</v>
      </c>
      <c r="BM165" s="239" t="s">
        <v>527</v>
      </c>
    </row>
    <row r="166" s="2" customFormat="1" ht="16.5" customHeight="1">
      <c r="A166" s="39"/>
      <c r="B166" s="40"/>
      <c r="C166" s="228" t="s">
        <v>412</v>
      </c>
      <c r="D166" s="228" t="s">
        <v>266</v>
      </c>
      <c r="E166" s="229" t="s">
        <v>1853</v>
      </c>
      <c r="F166" s="230" t="s">
        <v>1854</v>
      </c>
      <c r="G166" s="231" t="s">
        <v>420</v>
      </c>
      <c r="H166" s="232">
        <v>10</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351</v>
      </c>
      <c r="AT166" s="239" t="s">
        <v>266</v>
      </c>
      <c r="AU166" s="239" t="s">
        <v>83</v>
      </c>
      <c r="AY166" s="18" t="s">
        <v>264</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351</v>
      </c>
      <c r="BM166" s="239" t="s">
        <v>538</v>
      </c>
    </row>
    <row r="167" s="2" customFormat="1" ht="16.5" customHeight="1">
      <c r="A167" s="39"/>
      <c r="B167" s="40"/>
      <c r="C167" s="228" t="s">
        <v>417</v>
      </c>
      <c r="D167" s="228" t="s">
        <v>266</v>
      </c>
      <c r="E167" s="229" t="s">
        <v>1855</v>
      </c>
      <c r="F167" s="230" t="s">
        <v>1856</v>
      </c>
      <c r="G167" s="231" t="s">
        <v>453</v>
      </c>
      <c r="H167" s="232">
        <v>2</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351</v>
      </c>
      <c r="AT167" s="239" t="s">
        <v>266</v>
      </c>
      <c r="AU167" s="239" t="s">
        <v>83</v>
      </c>
      <c r="AY167" s="18" t="s">
        <v>264</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351</v>
      </c>
      <c r="BM167" s="239" t="s">
        <v>546</v>
      </c>
    </row>
    <row r="168" s="2" customFormat="1" ht="16.5" customHeight="1">
      <c r="A168" s="39"/>
      <c r="B168" s="40"/>
      <c r="C168" s="228" t="s">
        <v>422</v>
      </c>
      <c r="D168" s="228" t="s">
        <v>266</v>
      </c>
      <c r="E168" s="229" t="s">
        <v>1857</v>
      </c>
      <c r="F168" s="230" t="s">
        <v>1858</v>
      </c>
      <c r="G168" s="231" t="s">
        <v>1051</v>
      </c>
      <c r="H168" s="232">
        <v>2</v>
      </c>
      <c r="I168" s="233"/>
      <c r="J168" s="234">
        <f>ROUND(I168*H168,2)</f>
        <v>0</v>
      </c>
      <c r="K168" s="230" t="s">
        <v>1</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351</v>
      </c>
      <c r="AT168" s="239" t="s">
        <v>266</v>
      </c>
      <c r="AU168" s="239" t="s">
        <v>83</v>
      </c>
      <c r="AY168" s="18" t="s">
        <v>264</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351</v>
      </c>
      <c r="BM168" s="239" t="s">
        <v>556</v>
      </c>
    </row>
    <row r="169" s="2" customFormat="1" ht="16.5" customHeight="1">
      <c r="A169" s="39"/>
      <c r="B169" s="40"/>
      <c r="C169" s="228" t="s">
        <v>426</v>
      </c>
      <c r="D169" s="228" t="s">
        <v>266</v>
      </c>
      <c r="E169" s="229" t="s">
        <v>1859</v>
      </c>
      <c r="F169" s="230" t="s">
        <v>1860</v>
      </c>
      <c r="G169" s="231" t="s">
        <v>1051</v>
      </c>
      <c r="H169" s="232">
        <v>2</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351</v>
      </c>
      <c r="AT169" s="239" t="s">
        <v>266</v>
      </c>
      <c r="AU169" s="239" t="s">
        <v>83</v>
      </c>
      <c r="AY169" s="18" t="s">
        <v>264</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351</v>
      </c>
      <c r="BM169" s="239" t="s">
        <v>564</v>
      </c>
    </row>
    <row r="170" s="2" customFormat="1" ht="16.5" customHeight="1">
      <c r="A170" s="39"/>
      <c r="B170" s="40"/>
      <c r="C170" s="228" t="s">
        <v>430</v>
      </c>
      <c r="D170" s="228" t="s">
        <v>266</v>
      </c>
      <c r="E170" s="229" t="s">
        <v>1861</v>
      </c>
      <c r="F170" s="230" t="s">
        <v>1862</v>
      </c>
      <c r="G170" s="231" t="s">
        <v>1051</v>
      </c>
      <c r="H170" s="232">
        <v>1</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351</v>
      </c>
      <c r="AT170" s="239" t="s">
        <v>266</v>
      </c>
      <c r="AU170" s="239" t="s">
        <v>83</v>
      </c>
      <c r="AY170" s="18" t="s">
        <v>264</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351</v>
      </c>
      <c r="BM170" s="239" t="s">
        <v>575</v>
      </c>
    </row>
    <row r="171" s="2" customFormat="1" ht="16.5" customHeight="1">
      <c r="A171" s="39"/>
      <c r="B171" s="40"/>
      <c r="C171" s="228" t="s">
        <v>434</v>
      </c>
      <c r="D171" s="228" t="s">
        <v>266</v>
      </c>
      <c r="E171" s="229" t="s">
        <v>1863</v>
      </c>
      <c r="F171" s="230" t="s">
        <v>1864</v>
      </c>
      <c r="G171" s="231" t="s">
        <v>453</v>
      </c>
      <c r="H171" s="232">
        <v>121</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351</v>
      </c>
      <c r="AT171" s="239" t="s">
        <v>266</v>
      </c>
      <c r="AU171" s="239" t="s">
        <v>83</v>
      </c>
      <c r="AY171" s="18" t="s">
        <v>264</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351</v>
      </c>
      <c r="BM171" s="239" t="s">
        <v>585</v>
      </c>
    </row>
    <row r="172" s="2" customFormat="1" ht="16.5" customHeight="1">
      <c r="A172" s="39"/>
      <c r="B172" s="40"/>
      <c r="C172" s="228" t="s">
        <v>438</v>
      </c>
      <c r="D172" s="228" t="s">
        <v>266</v>
      </c>
      <c r="E172" s="229" t="s">
        <v>1865</v>
      </c>
      <c r="F172" s="230" t="s">
        <v>1866</v>
      </c>
      <c r="G172" s="231" t="s">
        <v>983</v>
      </c>
      <c r="H172" s="299"/>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351</v>
      </c>
      <c r="AT172" s="239" t="s">
        <v>266</v>
      </c>
      <c r="AU172" s="239" t="s">
        <v>83</v>
      </c>
      <c r="AY172" s="18" t="s">
        <v>264</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351</v>
      </c>
      <c r="BM172" s="239" t="s">
        <v>593</v>
      </c>
    </row>
    <row r="173" s="12" customFormat="1" ht="25.92" customHeight="1">
      <c r="A173" s="12"/>
      <c r="B173" s="212"/>
      <c r="C173" s="213"/>
      <c r="D173" s="214" t="s">
        <v>75</v>
      </c>
      <c r="E173" s="215" t="s">
        <v>1775</v>
      </c>
      <c r="F173" s="215" t="s">
        <v>1867</v>
      </c>
      <c r="G173" s="213"/>
      <c r="H173" s="213"/>
      <c r="I173" s="216"/>
      <c r="J173" s="217">
        <f>BK173</f>
        <v>0</v>
      </c>
      <c r="K173" s="213"/>
      <c r="L173" s="218"/>
      <c r="M173" s="219"/>
      <c r="N173" s="220"/>
      <c r="O173" s="220"/>
      <c r="P173" s="221">
        <f>SUM(P174:P182)</f>
        <v>0</v>
      </c>
      <c r="Q173" s="220"/>
      <c r="R173" s="221">
        <f>SUM(R174:R182)</f>
        <v>0</v>
      </c>
      <c r="S173" s="220"/>
      <c r="T173" s="222">
        <f>SUM(T174:T182)</f>
        <v>0</v>
      </c>
      <c r="U173" s="12"/>
      <c r="V173" s="12"/>
      <c r="W173" s="12"/>
      <c r="X173" s="12"/>
      <c r="Y173" s="12"/>
      <c r="Z173" s="12"/>
      <c r="AA173" s="12"/>
      <c r="AB173" s="12"/>
      <c r="AC173" s="12"/>
      <c r="AD173" s="12"/>
      <c r="AE173" s="12"/>
      <c r="AR173" s="223" t="s">
        <v>85</v>
      </c>
      <c r="AT173" s="224" t="s">
        <v>75</v>
      </c>
      <c r="AU173" s="224" t="s">
        <v>76</v>
      </c>
      <c r="AY173" s="223" t="s">
        <v>264</v>
      </c>
      <c r="BK173" s="225">
        <f>SUM(BK174:BK182)</f>
        <v>0</v>
      </c>
    </row>
    <row r="174" s="2" customFormat="1" ht="16.5" customHeight="1">
      <c r="A174" s="39"/>
      <c r="B174" s="40"/>
      <c r="C174" s="228" t="s">
        <v>442</v>
      </c>
      <c r="D174" s="228" t="s">
        <v>266</v>
      </c>
      <c r="E174" s="229" t="s">
        <v>1868</v>
      </c>
      <c r="F174" s="230" t="s">
        <v>1869</v>
      </c>
      <c r="G174" s="231" t="s">
        <v>420</v>
      </c>
      <c r="H174" s="232">
        <v>3</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351</v>
      </c>
      <c r="AT174" s="239" t="s">
        <v>266</v>
      </c>
      <c r="AU174" s="239" t="s">
        <v>83</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351</v>
      </c>
      <c r="BM174" s="239" t="s">
        <v>601</v>
      </c>
    </row>
    <row r="175" s="2" customFormat="1" ht="16.5" customHeight="1">
      <c r="A175" s="39"/>
      <c r="B175" s="40"/>
      <c r="C175" s="228" t="s">
        <v>446</v>
      </c>
      <c r="D175" s="228" t="s">
        <v>266</v>
      </c>
      <c r="E175" s="229" t="s">
        <v>1870</v>
      </c>
      <c r="F175" s="230" t="s">
        <v>1871</v>
      </c>
      <c r="G175" s="231" t="s">
        <v>420</v>
      </c>
      <c r="H175" s="232">
        <v>2</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351</v>
      </c>
      <c r="AT175" s="239" t="s">
        <v>266</v>
      </c>
      <c r="AU175" s="239" t="s">
        <v>83</v>
      </c>
      <c r="AY175" s="18" t="s">
        <v>264</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351</v>
      </c>
      <c r="BM175" s="239" t="s">
        <v>610</v>
      </c>
    </row>
    <row r="176" s="2" customFormat="1" ht="16.5" customHeight="1">
      <c r="A176" s="39"/>
      <c r="B176" s="40"/>
      <c r="C176" s="228" t="s">
        <v>450</v>
      </c>
      <c r="D176" s="228" t="s">
        <v>266</v>
      </c>
      <c r="E176" s="229" t="s">
        <v>1872</v>
      </c>
      <c r="F176" s="230" t="s">
        <v>1873</v>
      </c>
      <c r="G176" s="231" t="s">
        <v>420</v>
      </c>
      <c r="H176" s="232">
        <v>2</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351</v>
      </c>
      <c r="AT176" s="239" t="s">
        <v>266</v>
      </c>
      <c r="AU176" s="239" t="s">
        <v>83</v>
      </c>
      <c r="AY176" s="18" t="s">
        <v>264</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351</v>
      </c>
      <c r="BM176" s="239" t="s">
        <v>618</v>
      </c>
    </row>
    <row r="177" s="2" customFormat="1" ht="16.5" customHeight="1">
      <c r="A177" s="39"/>
      <c r="B177" s="40"/>
      <c r="C177" s="228" t="s">
        <v>456</v>
      </c>
      <c r="D177" s="228" t="s">
        <v>266</v>
      </c>
      <c r="E177" s="229" t="s">
        <v>1874</v>
      </c>
      <c r="F177" s="230" t="s">
        <v>1875</v>
      </c>
      <c r="G177" s="231" t="s">
        <v>420</v>
      </c>
      <c r="H177" s="232">
        <v>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351</v>
      </c>
      <c r="AT177" s="239" t="s">
        <v>266</v>
      </c>
      <c r="AU177" s="239" t="s">
        <v>83</v>
      </c>
      <c r="AY177" s="18" t="s">
        <v>264</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351</v>
      </c>
      <c r="BM177" s="239" t="s">
        <v>629</v>
      </c>
    </row>
    <row r="178" s="2" customFormat="1" ht="16.5" customHeight="1">
      <c r="A178" s="39"/>
      <c r="B178" s="40"/>
      <c r="C178" s="228" t="s">
        <v>461</v>
      </c>
      <c r="D178" s="228" t="s">
        <v>266</v>
      </c>
      <c r="E178" s="229" t="s">
        <v>1876</v>
      </c>
      <c r="F178" s="230" t="s">
        <v>1877</v>
      </c>
      <c r="G178" s="231" t="s">
        <v>420</v>
      </c>
      <c r="H178" s="232">
        <v>7</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351</v>
      </c>
      <c r="AT178" s="239" t="s">
        <v>266</v>
      </c>
      <c r="AU178" s="239" t="s">
        <v>83</v>
      </c>
      <c r="AY178" s="18" t="s">
        <v>264</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351</v>
      </c>
      <c r="BM178" s="239" t="s">
        <v>637</v>
      </c>
    </row>
    <row r="179" s="2" customFormat="1" ht="16.5" customHeight="1">
      <c r="A179" s="39"/>
      <c r="B179" s="40"/>
      <c r="C179" s="228" t="s">
        <v>466</v>
      </c>
      <c r="D179" s="228" t="s">
        <v>266</v>
      </c>
      <c r="E179" s="229" t="s">
        <v>1880</v>
      </c>
      <c r="F179" s="230" t="s">
        <v>1881</v>
      </c>
      <c r="G179" s="231" t="s">
        <v>420</v>
      </c>
      <c r="H179" s="232">
        <v>2</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351</v>
      </c>
      <c r="AT179" s="239" t="s">
        <v>266</v>
      </c>
      <c r="AU179" s="239" t="s">
        <v>83</v>
      </c>
      <c r="AY179" s="18" t="s">
        <v>264</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351</v>
      </c>
      <c r="BM179" s="239" t="s">
        <v>647</v>
      </c>
    </row>
    <row r="180" s="2" customFormat="1" ht="16.5" customHeight="1">
      <c r="A180" s="39"/>
      <c r="B180" s="40"/>
      <c r="C180" s="228" t="s">
        <v>470</v>
      </c>
      <c r="D180" s="228" t="s">
        <v>266</v>
      </c>
      <c r="E180" s="229" t="s">
        <v>1882</v>
      </c>
      <c r="F180" s="230" t="s">
        <v>1883</v>
      </c>
      <c r="G180" s="231" t="s">
        <v>420</v>
      </c>
      <c r="H180" s="232">
        <v>9</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351</v>
      </c>
      <c r="AT180" s="239" t="s">
        <v>266</v>
      </c>
      <c r="AU180" s="239" t="s">
        <v>83</v>
      </c>
      <c r="AY180" s="18" t="s">
        <v>264</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351</v>
      </c>
      <c r="BM180" s="239" t="s">
        <v>656</v>
      </c>
    </row>
    <row r="181" s="2" customFormat="1" ht="16.5" customHeight="1">
      <c r="A181" s="39"/>
      <c r="B181" s="40"/>
      <c r="C181" s="228" t="s">
        <v>474</v>
      </c>
      <c r="D181" s="228" t="s">
        <v>266</v>
      </c>
      <c r="E181" s="229" t="s">
        <v>1884</v>
      </c>
      <c r="F181" s="230" t="s">
        <v>1885</v>
      </c>
      <c r="G181" s="231" t="s">
        <v>1051</v>
      </c>
      <c r="H181" s="232">
        <v>3</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351</v>
      </c>
      <c r="AT181" s="239" t="s">
        <v>266</v>
      </c>
      <c r="AU181" s="239" t="s">
        <v>83</v>
      </c>
      <c r="AY181" s="18" t="s">
        <v>264</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351</v>
      </c>
      <c r="BM181" s="239" t="s">
        <v>664</v>
      </c>
    </row>
    <row r="182" s="2" customFormat="1" ht="16.5" customHeight="1">
      <c r="A182" s="39"/>
      <c r="B182" s="40"/>
      <c r="C182" s="228" t="s">
        <v>479</v>
      </c>
      <c r="D182" s="228" t="s">
        <v>266</v>
      </c>
      <c r="E182" s="229" t="s">
        <v>1886</v>
      </c>
      <c r="F182" s="230" t="s">
        <v>1887</v>
      </c>
      <c r="G182" s="231" t="s">
        <v>983</v>
      </c>
      <c r="H182" s="299"/>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351</v>
      </c>
      <c r="AT182" s="239" t="s">
        <v>266</v>
      </c>
      <c r="AU182" s="239" t="s">
        <v>83</v>
      </c>
      <c r="AY182" s="18" t="s">
        <v>264</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351</v>
      </c>
      <c r="BM182" s="239" t="s">
        <v>673</v>
      </c>
    </row>
    <row r="183" s="12" customFormat="1" ht="25.92" customHeight="1">
      <c r="A183" s="12"/>
      <c r="B183" s="212"/>
      <c r="C183" s="213"/>
      <c r="D183" s="214" t="s">
        <v>75</v>
      </c>
      <c r="E183" s="215" t="s">
        <v>1888</v>
      </c>
      <c r="F183" s="215" t="s">
        <v>1889</v>
      </c>
      <c r="G183" s="213"/>
      <c r="H183" s="213"/>
      <c r="I183" s="216"/>
      <c r="J183" s="217">
        <f>BK183</f>
        <v>0</v>
      </c>
      <c r="K183" s="213"/>
      <c r="L183" s="218"/>
      <c r="M183" s="219"/>
      <c r="N183" s="220"/>
      <c r="O183" s="220"/>
      <c r="P183" s="221">
        <f>SUM(P184:P188)</f>
        <v>0</v>
      </c>
      <c r="Q183" s="220"/>
      <c r="R183" s="221">
        <f>SUM(R184:R188)</f>
        <v>0</v>
      </c>
      <c r="S183" s="220"/>
      <c r="T183" s="222">
        <f>SUM(T184:T188)</f>
        <v>0</v>
      </c>
      <c r="U183" s="12"/>
      <c r="V183" s="12"/>
      <c r="W183" s="12"/>
      <c r="X183" s="12"/>
      <c r="Y183" s="12"/>
      <c r="Z183" s="12"/>
      <c r="AA183" s="12"/>
      <c r="AB183" s="12"/>
      <c r="AC183" s="12"/>
      <c r="AD183" s="12"/>
      <c r="AE183" s="12"/>
      <c r="AR183" s="223" t="s">
        <v>85</v>
      </c>
      <c r="AT183" s="224" t="s">
        <v>75</v>
      </c>
      <c r="AU183" s="224" t="s">
        <v>76</v>
      </c>
      <c r="AY183" s="223" t="s">
        <v>264</v>
      </c>
      <c r="BK183" s="225">
        <f>SUM(BK184:BK188)</f>
        <v>0</v>
      </c>
    </row>
    <row r="184" s="2" customFormat="1" ht="16.5" customHeight="1">
      <c r="A184" s="39"/>
      <c r="B184" s="40"/>
      <c r="C184" s="228" t="s">
        <v>484</v>
      </c>
      <c r="D184" s="228" t="s">
        <v>266</v>
      </c>
      <c r="E184" s="229" t="s">
        <v>1890</v>
      </c>
      <c r="F184" s="230" t="s">
        <v>1891</v>
      </c>
      <c r="G184" s="231" t="s">
        <v>420</v>
      </c>
      <c r="H184" s="232">
        <v>4</v>
      </c>
      <c r="I184" s="233"/>
      <c r="J184" s="234">
        <f>ROUND(I184*H184,2)</f>
        <v>0</v>
      </c>
      <c r="K184" s="230" t="s">
        <v>1</v>
      </c>
      <c r="L184" s="45"/>
      <c r="M184" s="235" t="s">
        <v>1</v>
      </c>
      <c r="N184" s="236" t="s">
        <v>42</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351</v>
      </c>
      <c r="AT184" s="239" t="s">
        <v>266</v>
      </c>
      <c r="AU184" s="239" t="s">
        <v>83</v>
      </c>
      <c r="AY184" s="18" t="s">
        <v>264</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351</v>
      </c>
      <c r="BM184" s="239" t="s">
        <v>683</v>
      </c>
    </row>
    <row r="185" s="2" customFormat="1" ht="16.5" customHeight="1">
      <c r="A185" s="39"/>
      <c r="B185" s="40"/>
      <c r="C185" s="228" t="s">
        <v>489</v>
      </c>
      <c r="D185" s="228" t="s">
        <v>266</v>
      </c>
      <c r="E185" s="229" t="s">
        <v>1892</v>
      </c>
      <c r="F185" s="230" t="s">
        <v>1893</v>
      </c>
      <c r="G185" s="231" t="s">
        <v>1051</v>
      </c>
      <c r="H185" s="232">
        <v>1</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351</v>
      </c>
      <c r="AT185" s="239" t="s">
        <v>266</v>
      </c>
      <c r="AU185" s="239" t="s">
        <v>83</v>
      </c>
      <c r="AY185" s="18" t="s">
        <v>264</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351</v>
      </c>
      <c r="BM185" s="239" t="s">
        <v>691</v>
      </c>
    </row>
    <row r="186" s="2" customFormat="1" ht="16.5" customHeight="1">
      <c r="A186" s="39"/>
      <c r="B186" s="40"/>
      <c r="C186" s="228" t="s">
        <v>494</v>
      </c>
      <c r="D186" s="228" t="s">
        <v>266</v>
      </c>
      <c r="E186" s="229" t="s">
        <v>1894</v>
      </c>
      <c r="F186" s="230" t="s">
        <v>1895</v>
      </c>
      <c r="G186" s="231" t="s">
        <v>1051</v>
      </c>
      <c r="H186" s="232">
        <v>1</v>
      </c>
      <c r="I186" s="233"/>
      <c r="J186" s="234">
        <f>ROUND(I186*H186,2)</f>
        <v>0</v>
      </c>
      <c r="K186" s="230" t="s">
        <v>1</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351</v>
      </c>
      <c r="AT186" s="239" t="s">
        <v>266</v>
      </c>
      <c r="AU186" s="239" t="s">
        <v>83</v>
      </c>
      <c r="AY186" s="18" t="s">
        <v>264</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351</v>
      </c>
      <c r="BM186" s="239" t="s">
        <v>701</v>
      </c>
    </row>
    <row r="187" s="2" customFormat="1" ht="16.5" customHeight="1">
      <c r="A187" s="39"/>
      <c r="B187" s="40"/>
      <c r="C187" s="228" t="s">
        <v>498</v>
      </c>
      <c r="D187" s="228" t="s">
        <v>266</v>
      </c>
      <c r="E187" s="229" t="s">
        <v>2931</v>
      </c>
      <c r="F187" s="230" t="s">
        <v>2932</v>
      </c>
      <c r="G187" s="231" t="s">
        <v>1051</v>
      </c>
      <c r="H187" s="232">
        <v>2</v>
      </c>
      <c r="I187" s="233"/>
      <c r="J187" s="234">
        <f>ROUND(I187*H187,2)</f>
        <v>0</v>
      </c>
      <c r="K187" s="230" t="s">
        <v>1</v>
      </c>
      <c r="L187" s="45"/>
      <c r="M187" s="235" t="s">
        <v>1</v>
      </c>
      <c r="N187" s="236" t="s">
        <v>42</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351</v>
      </c>
      <c r="AT187" s="239" t="s">
        <v>266</v>
      </c>
      <c r="AU187" s="239" t="s">
        <v>83</v>
      </c>
      <c r="AY187" s="18" t="s">
        <v>264</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351</v>
      </c>
      <c r="BM187" s="239" t="s">
        <v>710</v>
      </c>
    </row>
    <row r="188" s="2" customFormat="1" ht="16.5" customHeight="1">
      <c r="A188" s="39"/>
      <c r="B188" s="40"/>
      <c r="C188" s="228" t="s">
        <v>504</v>
      </c>
      <c r="D188" s="228" t="s">
        <v>266</v>
      </c>
      <c r="E188" s="229" t="s">
        <v>1896</v>
      </c>
      <c r="F188" s="230" t="s">
        <v>1897</v>
      </c>
      <c r="G188" s="231" t="s">
        <v>983</v>
      </c>
      <c r="H188" s="299"/>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351</v>
      </c>
      <c r="AT188" s="239" t="s">
        <v>266</v>
      </c>
      <c r="AU188" s="239" t="s">
        <v>83</v>
      </c>
      <c r="AY188" s="18" t="s">
        <v>264</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351</v>
      </c>
      <c r="BM188" s="239" t="s">
        <v>719</v>
      </c>
    </row>
    <row r="189" s="12" customFormat="1" ht="25.92" customHeight="1">
      <c r="A189" s="12"/>
      <c r="B189" s="212"/>
      <c r="C189" s="213"/>
      <c r="D189" s="214" t="s">
        <v>75</v>
      </c>
      <c r="E189" s="215" t="s">
        <v>1898</v>
      </c>
      <c r="F189" s="215" t="s">
        <v>1899</v>
      </c>
      <c r="G189" s="213"/>
      <c r="H189" s="213"/>
      <c r="I189" s="216"/>
      <c r="J189" s="217">
        <f>BK189</f>
        <v>0</v>
      </c>
      <c r="K189" s="213"/>
      <c r="L189" s="218"/>
      <c r="M189" s="219"/>
      <c r="N189" s="220"/>
      <c r="O189" s="220"/>
      <c r="P189" s="221">
        <f>SUM(P190:P206)</f>
        <v>0</v>
      </c>
      <c r="Q189" s="220"/>
      <c r="R189" s="221">
        <f>SUM(R190:R206)</f>
        <v>0</v>
      </c>
      <c r="S189" s="220"/>
      <c r="T189" s="222">
        <f>SUM(T190:T206)</f>
        <v>0</v>
      </c>
      <c r="U189" s="12"/>
      <c r="V189" s="12"/>
      <c r="W189" s="12"/>
      <c r="X189" s="12"/>
      <c r="Y189" s="12"/>
      <c r="Z189" s="12"/>
      <c r="AA189" s="12"/>
      <c r="AB189" s="12"/>
      <c r="AC189" s="12"/>
      <c r="AD189" s="12"/>
      <c r="AE189" s="12"/>
      <c r="AR189" s="223" t="s">
        <v>85</v>
      </c>
      <c r="AT189" s="224" t="s">
        <v>75</v>
      </c>
      <c r="AU189" s="224" t="s">
        <v>76</v>
      </c>
      <c r="AY189" s="223" t="s">
        <v>264</v>
      </c>
      <c r="BK189" s="225">
        <f>SUM(BK190:BK206)</f>
        <v>0</v>
      </c>
    </row>
    <row r="190" s="2" customFormat="1" ht="16.5" customHeight="1">
      <c r="A190" s="39"/>
      <c r="B190" s="40"/>
      <c r="C190" s="228" t="s">
        <v>509</v>
      </c>
      <c r="D190" s="228" t="s">
        <v>266</v>
      </c>
      <c r="E190" s="229" t="s">
        <v>1900</v>
      </c>
      <c r="F190" s="230" t="s">
        <v>1901</v>
      </c>
      <c r="G190" s="231" t="s">
        <v>318</v>
      </c>
      <c r="H190" s="232">
        <v>250</v>
      </c>
      <c r="I190" s="233"/>
      <c r="J190" s="234">
        <f>ROUND(I190*H190,2)</f>
        <v>0</v>
      </c>
      <c r="K190" s="230" t="s">
        <v>1</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351</v>
      </c>
      <c r="AT190" s="239" t="s">
        <v>266</v>
      </c>
      <c r="AU190" s="239" t="s">
        <v>83</v>
      </c>
      <c r="AY190" s="18" t="s">
        <v>264</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351</v>
      </c>
      <c r="BM190" s="239" t="s">
        <v>728</v>
      </c>
    </row>
    <row r="191" s="2" customFormat="1" ht="16.5" customHeight="1">
      <c r="A191" s="39"/>
      <c r="B191" s="40"/>
      <c r="C191" s="228" t="s">
        <v>515</v>
      </c>
      <c r="D191" s="228" t="s">
        <v>266</v>
      </c>
      <c r="E191" s="229" t="s">
        <v>1902</v>
      </c>
      <c r="F191" s="230" t="s">
        <v>2933</v>
      </c>
      <c r="G191" s="231" t="s">
        <v>1051</v>
      </c>
      <c r="H191" s="232">
        <v>40</v>
      </c>
      <c r="I191" s="233"/>
      <c r="J191" s="234">
        <f>ROUND(I191*H191,2)</f>
        <v>0</v>
      </c>
      <c r="K191" s="230" t="s">
        <v>1</v>
      </c>
      <c r="L191" s="45"/>
      <c r="M191" s="235" t="s">
        <v>1</v>
      </c>
      <c r="N191" s="236" t="s">
        <v>42</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351</v>
      </c>
      <c r="AT191" s="239" t="s">
        <v>266</v>
      </c>
      <c r="AU191" s="239" t="s">
        <v>83</v>
      </c>
      <c r="AY191" s="18" t="s">
        <v>264</v>
      </c>
      <c r="BE191" s="240">
        <f>IF(N191="základní",J191,0)</f>
        <v>0</v>
      </c>
      <c r="BF191" s="240">
        <f>IF(N191="snížená",J191,0)</f>
        <v>0</v>
      </c>
      <c r="BG191" s="240">
        <f>IF(N191="zákl. přenesená",J191,0)</f>
        <v>0</v>
      </c>
      <c r="BH191" s="240">
        <f>IF(N191="sníž. přenesená",J191,0)</f>
        <v>0</v>
      </c>
      <c r="BI191" s="240">
        <f>IF(N191="nulová",J191,0)</f>
        <v>0</v>
      </c>
      <c r="BJ191" s="18" t="s">
        <v>85</v>
      </c>
      <c r="BK191" s="240">
        <f>ROUND(I191*H191,2)</f>
        <v>0</v>
      </c>
      <c r="BL191" s="18" t="s">
        <v>351</v>
      </c>
      <c r="BM191" s="239" t="s">
        <v>740</v>
      </c>
    </row>
    <row r="192" s="2" customFormat="1" ht="16.5" customHeight="1">
      <c r="A192" s="39"/>
      <c r="B192" s="40"/>
      <c r="C192" s="228" t="s">
        <v>519</v>
      </c>
      <c r="D192" s="228" t="s">
        <v>266</v>
      </c>
      <c r="E192" s="229" t="s">
        <v>1904</v>
      </c>
      <c r="F192" s="230" t="s">
        <v>2934</v>
      </c>
      <c r="G192" s="231" t="s">
        <v>453</v>
      </c>
      <c r="H192" s="232">
        <v>275</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351</v>
      </c>
      <c r="AT192" s="239" t="s">
        <v>266</v>
      </c>
      <c r="AU192" s="239" t="s">
        <v>83</v>
      </c>
      <c r="AY192" s="18" t="s">
        <v>264</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351</v>
      </c>
      <c r="BM192" s="239" t="s">
        <v>749</v>
      </c>
    </row>
    <row r="193" s="2" customFormat="1" ht="16.5" customHeight="1">
      <c r="A193" s="39"/>
      <c r="B193" s="40"/>
      <c r="C193" s="228" t="s">
        <v>523</v>
      </c>
      <c r="D193" s="228" t="s">
        <v>266</v>
      </c>
      <c r="E193" s="229" t="s">
        <v>1906</v>
      </c>
      <c r="F193" s="230" t="s">
        <v>1907</v>
      </c>
      <c r="G193" s="231" t="s">
        <v>453</v>
      </c>
      <c r="H193" s="232">
        <v>1011</v>
      </c>
      <c r="I193" s="233"/>
      <c r="J193" s="234">
        <f>ROUND(I193*H193,2)</f>
        <v>0</v>
      </c>
      <c r="K193" s="230" t="s">
        <v>1</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351</v>
      </c>
      <c r="AT193" s="239" t="s">
        <v>266</v>
      </c>
      <c r="AU193" s="239" t="s">
        <v>83</v>
      </c>
      <c r="AY193" s="18" t="s">
        <v>264</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351</v>
      </c>
      <c r="BM193" s="239" t="s">
        <v>757</v>
      </c>
    </row>
    <row r="194" s="2" customFormat="1" ht="16.5" customHeight="1">
      <c r="A194" s="39"/>
      <c r="B194" s="40"/>
      <c r="C194" s="228" t="s">
        <v>527</v>
      </c>
      <c r="D194" s="228" t="s">
        <v>266</v>
      </c>
      <c r="E194" s="229" t="s">
        <v>1908</v>
      </c>
      <c r="F194" s="230" t="s">
        <v>1909</v>
      </c>
      <c r="G194" s="231" t="s">
        <v>453</v>
      </c>
      <c r="H194" s="232">
        <v>61</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351</v>
      </c>
      <c r="AT194" s="239" t="s">
        <v>266</v>
      </c>
      <c r="AU194" s="239" t="s">
        <v>83</v>
      </c>
      <c r="AY194" s="18" t="s">
        <v>264</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351</v>
      </c>
      <c r="BM194" s="239" t="s">
        <v>765</v>
      </c>
    </row>
    <row r="195" s="2" customFormat="1" ht="16.5" customHeight="1">
      <c r="A195" s="39"/>
      <c r="B195" s="40"/>
      <c r="C195" s="228" t="s">
        <v>532</v>
      </c>
      <c r="D195" s="228" t="s">
        <v>266</v>
      </c>
      <c r="E195" s="229" t="s">
        <v>2935</v>
      </c>
      <c r="F195" s="230" t="s">
        <v>2936</v>
      </c>
      <c r="G195" s="231" t="s">
        <v>420</v>
      </c>
      <c r="H195" s="232">
        <v>1</v>
      </c>
      <c r="I195" s="233"/>
      <c r="J195" s="234">
        <f>ROUND(I195*H195,2)</f>
        <v>0</v>
      </c>
      <c r="K195" s="230" t="s">
        <v>1</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351</v>
      </c>
      <c r="AT195" s="239" t="s">
        <v>266</v>
      </c>
      <c r="AU195" s="239" t="s">
        <v>83</v>
      </c>
      <c r="AY195" s="18" t="s">
        <v>264</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351</v>
      </c>
      <c r="BM195" s="239" t="s">
        <v>774</v>
      </c>
    </row>
    <row r="196" s="2" customFormat="1" ht="16.5" customHeight="1">
      <c r="A196" s="39"/>
      <c r="B196" s="40"/>
      <c r="C196" s="228" t="s">
        <v>538</v>
      </c>
      <c r="D196" s="228" t="s">
        <v>266</v>
      </c>
      <c r="E196" s="229" t="s">
        <v>1912</v>
      </c>
      <c r="F196" s="230" t="s">
        <v>1913</v>
      </c>
      <c r="G196" s="231" t="s">
        <v>420</v>
      </c>
      <c r="H196" s="232">
        <v>2</v>
      </c>
      <c r="I196" s="233"/>
      <c r="J196" s="234">
        <f>ROUND(I196*H196,2)</f>
        <v>0</v>
      </c>
      <c r="K196" s="230" t="s">
        <v>1</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351</v>
      </c>
      <c r="AT196" s="239" t="s">
        <v>266</v>
      </c>
      <c r="AU196" s="239" t="s">
        <v>83</v>
      </c>
      <c r="AY196" s="18" t="s">
        <v>264</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351</v>
      </c>
      <c r="BM196" s="239" t="s">
        <v>783</v>
      </c>
    </row>
    <row r="197" s="2" customFormat="1" ht="16.5" customHeight="1">
      <c r="A197" s="39"/>
      <c r="B197" s="40"/>
      <c r="C197" s="228" t="s">
        <v>542</v>
      </c>
      <c r="D197" s="228" t="s">
        <v>266</v>
      </c>
      <c r="E197" s="229" t="s">
        <v>1914</v>
      </c>
      <c r="F197" s="230" t="s">
        <v>1915</v>
      </c>
      <c r="G197" s="231" t="s">
        <v>420</v>
      </c>
      <c r="H197" s="232">
        <v>1</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351</v>
      </c>
      <c r="AT197" s="239" t="s">
        <v>266</v>
      </c>
      <c r="AU197" s="239" t="s">
        <v>83</v>
      </c>
      <c r="AY197" s="18" t="s">
        <v>264</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351</v>
      </c>
      <c r="BM197" s="239" t="s">
        <v>796</v>
      </c>
    </row>
    <row r="198" s="2" customFormat="1" ht="16.5" customHeight="1">
      <c r="A198" s="39"/>
      <c r="B198" s="40"/>
      <c r="C198" s="228" t="s">
        <v>546</v>
      </c>
      <c r="D198" s="228" t="s">
        <v>266</v>
      </c>
      <c r="E198" s="229" t="s">
        <v>1916</v>
      </c>
      <c r="F198" s="230" t="s">
        <v>1917</v>
      </c>
      <c r="G198" s="231" t="s">
        <v>420</v>
      </c>
      <c r="H198" s="232">
        <v>2</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351</v>
      </c>
      <c r="AT198" s="239" t="s">
        <v>266</v>
      </c>
      <c r="AU198" s="239" t="s">
        <v>83</v>
      </c>
      <c r="AY198" s="18" t="s">
        <v>264</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351</v>
      </c>
      <c r="BM198" s="239" t="s">
        <v>805</v>
      </c>
    </row>
    <row r="199" s="2" customFormat="1" ht="16.5" customHeight="1">
      <c r="A199" s="39"/>
      <c r="B199" s="40"/>
      <c r="C199" s="228" t="s">
        <v>550</v>
      </c>
      <c r="D199" s="228" t="s">
        <v>266</v>
      </c>
      <c r="E199" s="229" t="s">
        <v>1918</v>
      </c>
      <c r="F199" s="230" t="s">
        <v>1919</v>
      </c>
      <c r="G199" s="231" t="s">
        <v>420</v>
      </c>
      <c r="H199" s="232">
        <v>40</v>
      </c>
      <c r="I199" s="233"/>
      <c r="J199" s="234">
        <f>ROUND(I199*H199,2)</f>
        <v>0</v>
      </c>
      <c r="K199" s="230" t="s">
        <v>1</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351</v>
      </c>
      <c r="AT199" s="239" t="s">
        <v>266</v>
      </c>
      <c r="AU199" s="239" t="s">
        <v>83</v>
      </c>
      <c r="AY199" s="18" t="s">
        <v>264</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351</v>
      </c>
      <c r="BM199" s="239" t="s">
        <v>815</v>
      </c>
    </row>
    <row r="200" s="2" customFormat="1" ht="16.5" customHeight="1">
      <c r="A200" s="39"/>
      <c r="B200" s="40"/>
      <c r="C200" s="228" t="s">
        <v>556</v>
      </c>
      <c r="D200" s="228" t="s">
        <v>266</v>
      </c>
      <c r="E200" s="229" t="s">
        <v>1920</v>
      </c>
      <c r="F200" s="230" t="s">
        <v>1921</v>
      </c>
      <c r="G200" s="231" t="s">
        <v>1051</v>
      </c>
      <c r="H200" s="232">
        <v>6</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351</v>
      </c>
      <c r="AT200" s="239" t="s">
        <v>266</v>
      </c>
      <c r="AU200" s="239" t="s">
        <v>83</v>
      </c>
      <c r="AY200" s="18" t="s">
        <v>264</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351</v>
      </c>
      <c r="BM200" s="239" t="s">
        <v>823</v>
      </c>
    </row>
    <row r="201" s="2" customFormat="1" ht="16.5" customHeight="1">
      <c r="A201" s="39"/>
      <c r="B201" s="40"/>
      <c r="C201" s="228" t="s">
        <v>560</v>
      </c>
      <c r="D201" s="228" t="s">
        <v>266</v>
      </c>
      <c r="E201" s="229" t="s">
        <v>1922</v>
      </c>
      <c r="F201" s="230" t="s">
        <v>1923</v>
      </c>
      <c r="G201" s="231" t="s">
        <v>1051</v>
      </c>
      <c r="H201" s="232">
        <v>5</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351</v>
      </c>
      <c r="AT201" s="239" t="s">
        <v>266</v>
      </c>
      <c r="AU201" s="239" t="s">
        <v>83</v>
      </c>
      <c r="AY201" s="18" t="s">
        <v>264</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351</v>
      </c>
      <c r="BM201" s="239" t="s">
        <v>832</v>
      </c>
    </row>
    <row r="202" s="2" customFormat="1" ht="16.5" customHeight="1">
      <c r="A202" s="39"/>
      <c r="B202" s="40"/>
      <c r="C202" s="228" t="s">
        <v>564</v>
      </c>
      <c r="D202" s="228" t="s">
        <v>266</v>
      </c>
      <c r="E202" s="229" t="s">
        <v>1924</v>
      </c>
      <c r="F202" s="230" t="s">
        <v>1925</v>
      </c>
      <c r="G202" s="231" t="s">
        <v>1051</v>
      </c>
      <c r="H202" s="232">
        <v>40</v>
      </c>
      <c r="I202" s="233"/>
      <c r="J202" s="234">
        <f>ROUND(I202*H202,2)</f>
        <v>0</v>
      </c>
      <c r="K202" s="230" t="s">
        <v>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351</v>
      </c>
      <c r="AT202" s="239" t="s">
        <v>266</v>
      </c>
      <c r="AU202" s="239" t="s">
        <v>83</v>
      </c>
      <c r="AY202" s="18" t="s">
        <v>264</v>
      </c>
      <c r="BE202" s="240">
        <f>IF(N202="základní",J202,0)</f>
        <v>0</v>
      </c>
      <c r="BF202" s="240">
        <f>IF(N202="snížená",J202,0)</f>
        <v>0</v>
      </c>
      <c r="BG202" s="240">
        <f>IF(N202="zákl. přenesená",J202,0)</f>
        <v>0</v>
      </c>
      <c r="BH202" s="240">
        <f>IF(N202="sníž. přenesená",J202,0)</f>
        <v>0</v>
      </c>
      <c r="BI202" s="240">
        <f>IF(N202="nulová",J202,0)</f>
        <v>0</v>
      </c>
      <c r="BJ202" s="18" t="s">
        <v>85</v>
      </c>
      <c r="BK202" s="240">
        <f>ROUND(I202*H202,2)</f>
        <v>0</v>
      </c>
      <c r="BL202" s="18" t="s">
        <v>351</v>
      </c>
      <c r="BM202" s="239" t="s">
        <v>839</v>
      </c>
    </row>
    <row r="203" s="2" customFormat="1" ht="16.5" customHeight="1">
      <c r="A203" s="39"/>
      <c r="B203" s="40"/>
      <c r="C203" s="228" t="s">
        <v>568</v>
      </c>
      <c r="D203" s="228" t="s">
        <v>266</v>
      </c>
      <c r="E203" s="229" t="s">
        <v>1926</v>
      </c>
      <c r="F203" s="230" t="s">
        <v>1927</v>
      </c>
      <c r="G203" s="231" t="s">
        <v>1051</v>
      </c>
      <c r="H203" s="232">
        <v>10</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351</v>
      </c>
      <c r="AT203" s="239" t="s">
        <v>266</v>
      </c>
      <c r="AU203" s="239" t="s">
        <v>83</v>
      </c>
      <c r="AY203" s="18" t="s">
        <v>264</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351</v>
      </c>
      <c r="BM203" s="239" t="s">
        <v>848</v>
      </c>
    </row>
    <row r="204" s="2" customFormat="1" ht="16.5" customHeight="1">
      <c r="A204" s="39"/>
      <c r="B204" s="40"/>
      <c r="C204" s="228" t="s">
        <v>575</v>
      </c>
      <c r="D204" s="228" t="s">
        <v>266</v>
      </c>
      <c r="E204" s="229" t="s">
        <v>1928</v>
      </c>
      <c r="F204" s="230" t="s">
        <v>2937</v>
      </c>
      <c r="G204" s="231" t="s">
        <v>1051</v>
      </c>
      <c r="H204" s="232">
        <v>3</v>
      </c>
      <c r="I204" s="233"/>
      <c r="J204" s="234">
        <f>ROUND(I204*H204,2)</f>
        <v>0</v>
      </c>
      <c r="K204" s="230" t="s">
        <v>1</v>
      </c>
      <c r="L204" s="45"/>
      <c r="M204" s="235" t="s">
        <v>1</v>
      </c>
      <c r="N204" s="236" t="s">
        <v>42</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351</v>
      </c>
      <c r="AT204" s="239" t="s">
        <v>266</v>
      </c>
      <c r="AU204" s="239" t="s">
        <v>83</v>
      </c>
      <c r="AY204" s="18" t="s">
        <v>264</v>
      </c>
      <c r="BE204" s="240">
        <f>IF(N204="základní",J204,0)</f>
        <v>0</v>
      </c>
      <c r="BF204" s="240">
        <f>IF(N204="snížená",J204,0)</f>
        <v>0</v>
      </c>
      <c r="BG204" s="240">
        <f>IF(N204="zákl. přenesená",J204,0)</f>
        <v>0</v>
      </c>
      <c r="BH204" s="240">
        <f>IF(N204="sníž. přenesená",J204,0)</f>
        <v>0</v>
      </c>
      <c r="BI204" s="240">
        <f>IF(N204="nulová",J204,0)</f>
        <v>0</v>
      </c>
      <c r="BJ204" s="18" t="s">
        <v>85</v>
      </c>
      <c r="BK204" s="240">
        <f>ROUND(I204*H204,2)</f>
        <v>0</v>
      </c>
      <c r="BL204" s="18" t="s">
        <v>351</v>
      </c>
      <c r="BM204" s="239" t="s">
        <v>859</v>
      </c>
    </row>
    <row r="205" s="2" customFormat="1" ht="16.5" customHeight="1">
      <c r="A205" s="39"/>
      <c r="B205" s="40"/>
      <c r="C205" s="228" t="s">
        <v>580</v>
      </c>
      <c r="D205" s="228" t="s">
        <v>266</v>
      </c>
      <c r="E205" s="229" t="s">
        <v>1930</v>
      </c>
      <c r="F205" s="230" t="s">
        <v>1931</v>
      </c>
      <c r="G205" s="231" t="s">
        <v>1051</v>
      </c>
      <c r="H205" s="232">
        <v>11</v>
      </c>
      <c r="I205" s="233"/>
      <c r="J205" s="234">
        <f>ROUND(I205*H205,2)</f>
        <v>0</v>
      </c>
      <c r="K205" s="230" t="s">
        <v>1</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351</v>
      </c>
      <c r="AT205" s="239" t="s">
        <v>266</v>
      </c>
      <c r="AU205" s="239" t="s">
        <v>83</v>
      </c>
      <c r="AY205" s="18" t="s">
        <v>264</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351</v>
      </c>
      <c r="BM205" s="239" t="s">
        <v>866</v>
      </c>
    </row>
    <row r="206" s="2" customFormat="1" ht="16.5" customHeight="1">
      <c r="A206" s="39"/>
      <c r="B206" s="40"/>
      <c r="C206" s="228" t="s">
        <v>585</v>
      </c>
      <c r="D206" s="228" t="s">
        <v>266</v>
      </c>
      <c r="E206" s="229" t="s">
        <v>1932</v>
      </c>
      <c r="F206" s="230" t="s">
        <v>1933</v>
      </c>
      <c r="G206" s="231" t="s">
        <v>983</v>
      </c>
      <c r="H206" s="299"/>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351</v>
      </c>
      <c r="AT206" s="239" t="s">
        <v>266</v>
      </c>
      <c r="AU206" s="239" t="s">
        <v>83</v>
      </c>
      <c r="AY206" s="18" t="s">
        <v>264</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351</v>
      </c>
      <c r="BM206" s="239" t="s">
        <v>876</v>
      </c>
    </row>
    <row r="207" s="12" customFormat="1" ht="25.92" customHeight="1">
      <c r="A207" s="12"/>
      <c r="B207" s="212"/>
      <c r="C207" s="213"/>
      <c r="D207" s="214" t="s">
        <v>75</v>
      </c>
      <c r="E207" s="215" t="s">
        <v>1096</v>
      </c>
      <c r="F207" s="215" t="s">
        <v>1097</v>
      </c>
      <c r="G207" s="213"/>
      <c r="H207" s="213"/>
      <c r="I207" s="216"/>
      <c r="J207" s="217">
        <f>BK207</f>
        <v>0</v>
      </c>
      <c r="K207" s="213"/>
      <c r="L207" s="218"/>
      <c r="M207" s="219"/>
      <c r="N207" s="220"/>
      <c r="O207" s="220"/>
      <c r="P207" s="221">
        <f>SUM(P208:P209)</f>
        <v>0</v>
      </c>
      <c r="Q207" s="220"/>
      <c r="R207" s="221">
        <f>SUM(R208:R209)</f>
        <v>0</v>
      </c>
      <c r="S207" s="220"/>
      <c r="T207" s="222">
        <f>SUM(T208:T209)</f>
        <v>0</v>
      </c>
      <c r="U207" s="12"/>
      <c r="V207" s="12"/>
      <c r="W207" s="12"/>
      <c r="X207" s="12"/>
      <c r="Y207" s="12"/>
      <c r="Z207" s="12"/>
      <c r="AA207" s="12"/>
      <c r="AB207" s="12"/>
      <c r="AC207" s="12"/>
      <c r="AD207" s="12"/>
      <c r="AE207" s="12"/>
      <c r="AR207" s="223" t="s">
        <v>85</v>
      </c>
      <c r="AT207" s="224" t="s">
        <v>75</v>
      </c>
      <c r="AU207" s="224" t="s">
        <v>76</v>
      </c>
      <c r="AY207" s="223" t="s">
        <v>264</v>
      </c>
      <c r="BK207" s="225">
        <f>SUM(BK208:BK209)</f>
        <v>0</v>
      </c>
    </row>
    <row r="208" s="2" customFormat="1" ht="16.5" customHeight="1">
      <c r="A208" s="39"/>
      <c r="B208" s="40"/>
      <c r="C208" s="228" t="s">
        <v>589</v>
      </c>
      <c r="D208" s="228" t="s">
        <v>266</v>
      </c>
      <c r="E208" s="229" t="s">
        <v>1096</v>
      </c>
      <c r="F208" s="230" t="s">
        <v>1934</v>
      </c>
      <c r="G208" s="231" t="s">
        <v>1101</v>
      </c>
      <c r="H208" s="232">
        <v>106</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351</v>
      </c>
      <c r="AT208" s="239" t="s">
        <v>266</v>
      </c>
      <c r="AU208" s="239" t="s">
        <v>83</v>
      </c>
      <c r="AY208" s="18" t="s">
        <v>264</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351</v>
      </c>
      <c r="BM208" s="239" t="s">
        <v>884</v>
      </c>
    </row>
    <row r="209" s="2" customFormat="1" ht="16.5" customHeight="1">
      <c r="A209" s="39"/>
      <c r="B209" s="40"/>
      <c r="C209" s="228" t="s">
        <v>593</v>
      </c>
      <c r="D209" s="228" t="s">
        <v>266</v>
      </c>
      <c r="E209" s="229" t="s">
        <v>1935</v>
      </c>
      <c r="F209" s="230" t="s">
        <v>1936</v>
      </c>
      <c r="G209" s="231" t="s">
        <v>983</v>
      </c>
      <c r="H209" s="299"/>
      <c r="I209" s="233"/>
      <c r="J209" s="234">
        <f>ROUND(I209*H209,2)</f>
        <v>0</v>
      </c>
      <c r="K209" s="230" t="s">
        <v>1</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351</v>
      </c>
      <c r="AT209" s="239" t="s">
        <v>266</v>
      </c>
      <c r="AU209" s="239" t="s">
        <v>83</v>
      </c>
      <c r="AY209" s="18" t="s">
        <v>264</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351</v>
      </c>
      <c r="BM209" s="239" t="s">
        <v>891</v>
      </c>
    </row>
    <row r="210" s="12" customFormat="1" ht="25.92" customHeight="1">
      <c r="A210" s="12"/>
      <c r="B210" s="212"/>
      <c r="C210" s="213"/>
      <c r="D210" s="214" t="s">
        <v>75</v>
      </c>
      <c r="E210" s="215" t="s">
        <v>1937</v>
      </c>
      <c r="F210" s="215" t="s">
        <v>1400</v>
      </c>
      <c r="G210" s="213"/>
      <c r="H210" s="213"/>
      <c r="I210" s="216"/>
      <c r="J210" s="217">
        <f>BK210</f>
        <v>0</v>
      </c>
      <c r="K210" s="213"/>
      <c r="L210" s="218"/>
      <c r="M210" s="219"/>
      <c r="N210" s="220"/>
      <c r="O210" s="220"/>
      <c r="P210" s="221">
        <f>P211</f>
        <v>0</v>
      </c>
      <c r="Q210" s="220"/>
      <c r="R210" s="221">
        <f>R211</f>
        <v>0</v>
      </c>
      <c r="S210" s="220"/>
      <c r="T210" s="222">
        <f>T211</f>
        <v>0</v>
      </c>
      <c r="U210" s="12"/>
      <c r="V210" s="12"/>
      <c r="W210" s="12"/>
      <c r="X210" s="12"/>
      <c r="Y210" s="12"/>
      <c r="Z210" s="12"/>
      <c r="AA210" s="12"/>
      <c r="AB210" s="12"/>
      <c r="AC210" s="12"/>
      <c r="AD210" s="12"/>
      <c r="AE210" s="12"/>
      <c r="AR210" s="223" t="s">
        <v>83</v>
      </c>
      <c r="AT210" s="224" t="s">
        <v>75</v>
      </c>
      <c r="AU210" s="224" t="s">
        <v>76</v>
      </c>
      <c r="AY210" s="223" t="s">
        <v>264</v>
      </c>
      <c r="BK210" s="225">
        <f>BK211</f>
        <v>0</v>
      </c>
    </row>
    <row r="211" s="2" customFormat="1" ht="16.5" customHeight="1">
      <c r="A211" s="39"/>
      <c r="B211" s="40"/>
      <c r="C211" s="228" t="s">
        <v>597</v>
      </c>
      <c r="D211" s="228" t="s">
        <v>266</v>
      </c>
      <c r="E211" s="229" t="s">
        <v>1938</v>
      </c>
      <c r="F211" s="230" t="s">
        <v>1939</v>
      </c>
      <c r="G211" s="231" t="s">
        <v>1940</v>
      </c>
      <c r="H211" s="232">
        <v>24</v>
      </c>
      <c r="I211" s="233"/>
      <c r="J211" s="234">
        <f>ROUND(I211*H211,2)</f>
        <v>0</v>
      </c>
      <c r="K211" s="230" t="s">
        <v>1</v>
      </c>
      <c r="L211" s="45"/>
      <c r="M211" s="235" t="s">
        <v>1</v>
      </c>
      <c r="N211" s="236" t="s">
        <v>42</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271</v>
      </c>
      <c r="AT211" s="239" t="s">
        <v>266</v>
      </c>
      <c r="AU211" s="239" t="s">
        <v>83</v>
      </c>
      <c r="AY211" s="18" t="s">
        <v>264</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271</v>
      </c>
      <c r="BM211" s="239" t="s">
        <v>901</v>
      </c>
    </row>
    <row r="212" s="12" customFormat="1" ht="25.92" customHeight="1">
      <c r="A212" s="12"/>
      <c r="B212" s="212"/>
      <c r="C212" s="213"/>
      <c r="D212" s="214" t="s">
        <v>75</v>
      </c>
      <c r="E212" s="215" t="s">
        <v>1941</v>
      </c>
      <c r="F212" s="215" t="s">
        <v>1942</v>
      </c>
      <c r="G212" s="213"/>
      <c r="H212" s="213"/>
      <c r="I212" s="216"/>
      <c r="J212" s="217">
        <f>BK212</f>
        <v>0</v>
      </c>
      <c r="K212" s="213"/>
      <c r="L212" s="218"/>
      <c r="M212" s="219"/>
      <c r="N212" s="220"/>
      <c r="O212" s="220"/>
      <c r="P212" s="221">
        <f>SUM(P213:P216)</f>
        <v>0</v>
      </c>
      <c r="Q212" s="220"/>
      <c r="R212" s="221">
        <f>SUM(R213:R216)</f>
        <v>0</v>
      </c>
      <c r="S212" s="220"/>
      <c r="T212" s="222">
        <f>SUM(T213:T216)</f>
        <v>0</v>
      </c>
      <c r="U212" s="12"/>
      <c r="V212" s="12"/>
      <c r="W212" s="12"/>
      <c r="X212" s="12"/>
      <c r="Y212" s="12"/>
      <c r="Z212" s="12"/>
      <c r="AA212" s="12"/>
      <c r="AB212" s="12"/>
      <c r="AC212" s="12"/>
      <c r="AD212" s="12"/>
      <c r="AE212" s="12"/>
      <c r="AR212" s="223" t="s">
        <v>83</v>
      </c>
      <c r="AT212" s="224" t="s">
        <v>75</v>
      </c>
      <c r="AU212" s="224" t="s">
        <v>76</v>
      </c>
      <c r="AY212" s="223" t="s">
        <v>264</v>
      </c>
      <c r="BK212" s="225">
        <f>SUM(BK213:BK216)</f>
        <v>0</v>
      </c>
    </row>
    <row r="213" s="2" customFormat="1" ht="16.5" customHeight="1">
      <c r="A213" s="39"/>
      <c r="B213" s="40"/>
      <c r="C213" s="228" t="s">
        <v>601</v>
      </c>
      <c r="D213" s="228" t="s">
        <v>266</v>
      </c>
      <c r="E213" s="229" t="s">
        <v>1943</v>
      </c>
      <c r="F213" s="230" t="s">
        <v>1944</v>
      </c>
      <c r="G213" s="231" t="s">
        <v>354</v>
      </c>
      <c r="H213" s="232">
        <v>0.090999999999999998</v>
      </c>
      <c r="I213" s="233"/>
      <c r="J213" s="234">
        <f>ROUND(I213*H213,2)</f>
        <v>0</v>
      </c>
      <c r="K213" s="230" t="s">
        <v>1</v>
      </c>
      <c r="L213" s="45"/>
      <c r="M213" s="235" t="s">
        <v>1</v>
      </c>
      <c r="N213" s="236" t="s">
        <v>42</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271</v>
      </c>
      <c r="AT213" s="239" t="s">
        <v>266</v>
      </c>
      <c r="AU213" s="239" t="s">
        <v>83</v>
      </c>
      <c r="AY213" s="18" t="s">
        <v>264</v>
      </c>
      <c r="BE213" s="240">
        <f>IF(N213="základní",J213,0)</f>
        <v>0</v>
      </c>
      <c r="BF213" s="240">
        <f>IF(N213="snížená",J213,0)</f>
        <v>0</v>
      </c>
      <c r="BG213" s="240">
        <f>IF(N213="zákl. přenesená",J213,0)</f>
        <v>0</v>
      </c>
      <c r="BH213" s="240">
        <f>IF(N213="sníž. přenesená",J213,0)</f>
        <v>0</v>
      </c>
      <c r="BI213" s="240">
        <f>IF(N213="nulová",J213,0)</f>
        <v>0</v>
      </c>
      <c r="BJ213" s="18" t="s">
        <v>85</v>
      </c>
      <c r="BK213" s="240">
        <f>ROUND(I213*H213,2)</f>
        <v>0</v>
      </c>
      <c r="BL213" s="18" t="s">
        <v>271</v>
      </c>
      <c r="BM213" s="239" t="s">
        <v>910</v>
      </c>
    </row>
    <row r="214" s="2" customFormat="1" ht="16.5" customHeight="1">
      <c r="A214" s="39"/>
      <c r="B214" s="40"/>
      <c r="C214" s="228" t="s">
        <v>605</v>
      </c>
      <c r="D214" s="228" t="s">
        <v>266</v>
      </c>
      <c r="E214" s="229" t="s">
        <v>1945</v>
      </c>
      <c r="F214" s="230" t="s">
        <v>1946</v>
      </c>
      <c r="G214" s="231" t="s">
        <v>354</v>
      </c>
      <c r="H214" s="232">
        <v>1.365</v>
      </c>
      <c r="I214" s="233"/>
      <c r="J214" s="234">
        <f>ROUND(I214*H214,2)</f>
        <v>0</v>
      </c>
      <c r="K214" s="230" t="s">
        <v>1</v>
      </c>
      <c r="L214" s="45"/>
      <c r="M214" s="235" t="s">
        <v>1</v>
      </c>
      <c r="N214" s="236" t="s">
        <v>42</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271</v>
      </c>
      <c r="AT214" s="239" t="s">
        <v>266</v>
      </c>
      <c r="AU214" s="239" t="s">
        <v>83</v>
      </c>
      <c r="AY214" s="18" t="s">
        <v>264</v>
      </c>
      <c r="BE214" s="240">
        <f>IF(N214="základní",J214,0)</f>
        <v>0</v>
      </c>
      <c r="BF214" s="240">
        <f>IF(N214="snížená",J214,0)</f>
        <v>0</v>
      </c>
      <c r="BG214" s="240">
        <f>IF(N214="zákl. přenesená",J214,0)</f>
        <v>0</v>
      </c>
      <c r="BH214" s="240">
        <f>IF(N214="sníž. přenesená",J214,0)</f>
        <v>0</v>
      </c>
      <c r="BI214" s="240">
        <f>IF(N214="nulová",J214,0)</f>
        <v>0</v>
      </c>
      <c r="BJ214" s="18" t="s">
        <v>85</v>
      </c>
      <c r="BK214" s="240">
        <f>ROUND(I214*H214,2)</f>
        <v>0</v>
      </c>
      <c r="BL214" s="18" t="s">
        <v>271</v>
      </c>
      <c r="BM214" s="239" t="s">
        <v>920</v>
      </c>
    </row>
    <row r="215" s="2" customFormat="1" ht="16.5" customHeight="1">
      <c r="A215" s="39"/>
      <c r="B215" s="40"/>
      <c r="C215" s="228" t="s">
        <v>610</v>
      </c>
      <c r="D215" s="228" t="s">
        <v>266</v>
      </c>
      <c r="E215" s="229" t="s">
        <v>1947</v>
      </c>
      <c r="F215" s="230" t="s">
        <v>1948</v>
      </c>
      <c r="G215" s="231" t="s">
        <v>354</v>
      </c>
      <c r="H215" s="232">
        <v>0.090999999999999998</v>
      </c>
      <c r="I215" s="233"/>
      <c r="J215" s="234">
        <f>ROUND(I215*H215,2)</f>
        <v>0</v>
      </c>
      <c r="K215" s="230" t="s">
        <v>1</v>
      </c>
      <c r="L215" s="45"/>
      <c r="M215" s="235" t="s">
        <v>1</v>
      </c>
      <c r="N215" s="236" t="s">
        <v>42</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271</v>
      </c>
      <c r="AT215" s="239" t="s">
        <v>266</v>
      </c>
      <c r="AU215" s="239" t="s">
        <v>83</v>
      </c>
      <c r="AY215" s="18" t="s">
        <v>264</v>
      </c>
      <c r="BE215" s="240">
        <f>IF(N215="základní",J215,0)</f>
        <v>0</v>
      </c>
      <c r="BF215" s="240">
        <f>IF(N215="snížená",J215,0)</f>
        <v>0</v>
      </c>
      <c r="BG215" s="240">
        <f>IF(N215="zákl. přenesená",J215,0)</f>
        <v>0</v>
      </c>
      <c r="BH215" s="240">
        <f>IF(N215="sníž. přenesená",J215,0)</f>
        <v>0</v>
      </c>
      <c r="BI215" s="240">
        <f>IF(N215="nulová",J215,0)</f>
        <v>0</v>
      </c>
      <c r="BJ215" s="18" t="s">
        <v>85</v>
      </c>
      <c r="BK215" s="240">
        <f>ROUND(I215*H215,2)</f>
        <v>0</v>
      </c>
      <c r="BL215" s="18" t="s">
        <v>271</v>
      </c>
      <c r="BM215" s="239" t="s">
        <v>929</v>
      </c>
    </row>
    <row r="216" s="2" customFormat="1" ht="16.5" customHeight="1">
      <c r="A216" s="39"/>
      <c r="B216" s="40"/>
      <c r="C216" s="228" t="s">
        <v>614</v>
      </c>
      <c r="D216" s="228" t="s">
        <v>266</v>
      </c>
      <c r="E216" s="229" t="s">
        <v>1949</v>
      </c>
      <c r="F216" s="230" t="s">
        <v>1950</v>
      </c>
      <c r="G216" s="231" t="s">
        <v>354</v>
      </c>
      <c r="H216" s="232">
        <v>0.090999999999999998</v>
      </c>
      <c r="I216" s="233"/>
      <c r="J216" s="234">
        <f>ROUND(I216*H216,2)</f>
        <v>0</v>
      </c>
      <c r="K216" s="230" t="s">
        <v>1</v>
      </c>
      <c r="L216" s="45"/>
      <c r="M216" s="307" t="s">
        <v>1</v>
      </c>
      <c r="N216" s="308" t="s">
        <v>42</v>
      </c>
      <c r="O216" s="309"/>
      <c r="P216" s="310">
        <f>O216*H216</f>
        <v>0</v>
      </c>
      <c r="Q216" s="310">
        <v>0</v>
      </c>
      <c r="R216" s="310">
        <f>Q216*H216</f>
        <v>0</v>
      </c>
      <c r="S216" s="310">
        <v>0</v>
      </c>
      <c r="T216" s="311">
        <f>S216*H216</f>
        <v>0</v>
      </c>
      <c r="U216" s="39"/>
      <c r="V216" s="39"/>
      <c r="W216" s="39"/>
      <c r="X216" s="39"/>
      <c r="Y216" s="39"/>
      <c r="Z216" s="39"/>
      <c r="AA216" s="39"/>
      <c r="AB216" s="39"/>
      <c r="AC216" s="39"/>
      <c r="AD216" s="39"/>
      <c r="AE216" s="39"/>
      <c r="AR216" s="239" t="s">
        <v>271</v>
      </c>
      <c r="AT216" s="239" t="s">
        <v>266</v>
      </c>
      <c r="AU216" s="239" t="s">
        <v>83</v>
      </c>
      <c r="AY216" s="18" t="s">
        <v>264</v>
      </c>
      <c r="BE216" s="240">
        <f>IF(N216="základní",J216,0)</f>
        <v>0</v>
      </c>
      <c r="BF216" s="240">
        <f>IF(N216="snížená",J216,0)</f>
        <v>0</v>
      </c>
      <c r="BG216" s="240">
        <f>IF(N216="zákl. přenesená",J216,0)</f>
        <v>0</v>
      </c>
      <c r="BH216" s="240">
        <f>IF(N216="sníž. přenesená",J216,0)</f>
        <v>0</v>
      </c>
      <c r="BI216" s="240">
        <f>IF(N216="nulová",J216,0)</f>
        <v>0</v>
      </c>
      <c r="BJ216" s="18" t="s">
        <v>85</v>
      </c>
      <c r="BK216" s="240">
        <f>ROUND(I216*H216,2)</f>
        <v>0</v>
      </c>
      <c r="BL216" s="18" t="s">
        <v>271</v>
      </c>
      <c r="BM216" s="239" t="s">
        <v>938</v>
      </c>
    </row>
    <row r="217" s="2" customFormat="1" ht="6.96" customHeight="1">
      <c r="A217" s="39"/>
      <c r="B217" s="67"/>
      <c r="C217" s="68"/>
      <c r="D217" s="68"/>
      <c r="E217" s="68"/>
      <c r="F217" s="68"/>
      <c r="G217" s="68"/>
      <c r="H217" s="68"/>
      <c r="I217" s="68"/>
      <c r="J217" s="68"/>
      <c r="K217" s="68"/>
      <c r="L217" s="45"/>
      <c r="M217" s="39"/>
      <c r="O217" s="39"/>
      <c r="P217" s="39"/>
      <c r="Q217" s="39"/>
      <c r="R217" s="39"/>
      <c r="S217" s="39"/>
      <c r="T217" s="39"/>
      <c r="U217" s="39"/>
      <c r="V217" s="39"/>
      <c r="W217" s="39"/>
      <c r="X217" s="39"/>
      <c r="Y217" s="39"/>
      <c r="Z217" s="39"/>
      <c r="AA217" s="39"/>
      <c r="AB217" s="39"/>
      <c r="AC217" s="39"/>
      <c r="AD217" s="39"/>
      <c r="AE217" s="39"/>
    </row>
  </sheetData>
  <sheetProtection sheet="1" autoFilter="0" formatColumns="0" formatRows="0" objects="1" scenarios="1" spinCount="100000" saltValue="FgWLw8WJJUQz42MxJkzyzFtaQl59hO/UgiGVvma85uumBIggc195ladeExukY6aCOX8IJbO/JFGA+nnHftWjag==" hashValue="sWBui9ZmMI1iAwwnX1QIM+BqqcE6E9J2NOzB/H+3GxX7scqujB9KjkAtzJDOGUmvFeNNtniVhbK1xY+MqZMhhw==" algorithmName="SHA-512" password="E785"/>
  <autoFilter ref="C133:K216"/>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2439</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1951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ROUND(J156,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ROUND((SUM(BE156:BE267)),  2)</f>
        <v>0</v>
      </c>
      <c r="G37" s="39"/>
      <c r="H37" s="39"/>
      <c r="I37" s="166">
        <v>0.20999999999999999</v>
      </c>
      <c r="J37" s="165">
        <f>ROUND(((SUM(BE156:BE267))*I37),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ROUND((SUM(BF156:BF267)),  2)</f>
        <v>0</v>
      </c>
      <c r="G38" s="39"/>
      <c r="H38" s="39"/>
      <c r="I38" s="166">
        <v>0.12</v>
      </c>
      <c r="J38" s="165">
        <f>ROUND(((SUM(BF156:BF267))*I38),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ROUND((SUM(BG156:BG267)),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ROUND((SUM(BH156:BH267)),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ROUND((SUM(BI156:BI267)),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2439</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D.1.4.C - VZDUCHOTECHNIKA A CHLAZENÍ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J156</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1952</v>
      </c>
      <c r="E101" s="193"/>
      <c r="F101" s="193"/>
      <c r="G101" s="193"/>
      <c r="H101" s="193"/>
      <c r="I101" s="193"/>
      <c r="J101" s="194">
        <f>J157</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1953</v>
      </c>
      <c r="E102" s="198"/>
      <c r="F102" s="198"/>
      <c r="G102" s="198"/>
      <c r="H102" s="198"/>
      <c r="I102" s="198"/>
      <c r="J102" s="199">
        <f>J158</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1954</v>
      </c>
      <c r="E103" s="198"/>
      <c r="F103" s="198"/>
      <c r="G103" s="198"/>
      <c r="H103" s="198"/>
      <c r="I103" s="198"/>
      <c r="J103" s="199">
        <f>J165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1955</v>
      </c>
      <c r="E104" s="198"/>
      <c r="F104" s="198"/>
      <c r="G104" s="198"/>
      <c r="H104" s="198"/>
      <c r="I104" s="198"/>
      <c r="J104" s="199">
        <f>J167</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1956</v>
      </c>
      <c r="E105" s="198"/>
      <c r="F105" s="198"/>
      <c r="G105" s="198"/>
      <c r="H105" s="198"/>
      <c r="I105" s="198"/>
      <c r="J105" s="199">
        <f>J169</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1957</v>
      </c>
      <c r="E106" s="198"/>
      <c r="F106" s="198"/>
      <c r="G106" s="198"/>
      <c r="H106" s="198"/>
      <c r="I106" s="198"/>
      <c r="J106" s="199">
        <f>J171</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1958</v>
      </c>
      <c r="E107" s="198"/>
      <c r="F107" s="198"/>
      <c r="G107" s="198"/>
      <c r="H107" s="198"/>
      <c r="I107" s="198"/>
      <c r="J107" s="199">
        <f>J186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1959</v>
      </c>
      <c r="E108" s="198"/>
      <c r="F108" s="198"/>
      <c r="G108" s="198"/>
      <c r="H108" s="198"/>
      <c r="I108" s="198"/>
      <c r="J108" s="199">
        <f>J189</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1960</v>
      </c>
      <c r="E109" s="198"/>
      <c r="F109" s="198"/>
      <c r="G109" s="198"/>
      <c r="H109" s="198"/>
      <c r="I109" s="198"/>
      <c r="J109" s="199">
        <f>J191</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1961</v>
      </c>
      <c r="E110" s="198"/>
      <c r="F110" s="198"/>
      <c r="G110" s="198"/>
      <c r="H110" s="198"/>
      <c r="I110" s="198"/>
      <c r="J110" s="199">
        <f>J196</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1962</v>
      </c>
      <c r="E111" s="198"/>
      <c r="F111" s="198"/>
      <c r="G111" s="198"/>
      <c r="H111" s="198"/>
      <c r="I111" s="198"/>
      <c r="J111" s="199">
        <f>J200</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1963</v>
      </c>
      <c r="E112" s="198"/>
      <c r="F112" s="198"/>
      <c r="G112" s="198"/>
      <c r="H112" s="198"/>
      <c r="I112" s="198"/>
      <c r="J112" s="199">
        <f>J204</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1964</v>
      </c>
      <c r="E113" s="198"/>
      <c r="F113" s="198"/>
      <c r="G113" s="198"/>
      <c r="H113" s="198"/>
      <c r="I113" s="198"/>
      <c r="J113" s="199">
        <f>J209</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1965</v>
      </c>
      <c r="E114" s="198"/>
      <c r="F114" s="198"/>
      <c r="G114" s="198"/>
      <c r="H114" s="198"/>
      <c r="I114" s="198"/>
      <c r="J114" s="199">
        <f>J214</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1966</v>
      </c>
      <c r="E115" s="198"/>
      <c r="F115" s="198"/>
      <c r="G115" s="198"/>
      <c r="H115" s="198"/>
      <c r="I115" s="198"/>
      <c r="J115" s="199">
        <f>J216</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1967</v>
      </c>
      <c r="E116" s="198"/>
      <c r="F116" s="198"/>
      <c r="G116" s="198"/>
      <c r="H116" s="198"/>
      <c r="I116" s="198"/>
      <c r="J116" s="199">
        <f>J218</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1968</v>
      </c>
      <c r="E117" s="198"/>
      <c r="F117" s="198"/>
      <c r="G117" s="198"/>
      <c r="H117" s="198"/>
      <c r="I117" s="198"/>
      <c r="J117" s="199">
        <f>J220</f>
        <v>0</v>
      </c>
      <c r="K117" s="134"/>
      <c r="L117" s="200"/>
      <c r="S117" s="10"/>
      <c r="T117" s="10"/>
      <c r="U117" s="10"/>
      <c r="V117" s="10"/>
      <c r="W117" s="10"/>
      <c r="X117" s="10"/>
      <c r="Y117" s="10"/>
      <c r="Z117" s="10"/>
      <c r="AA117" s="10"/>
      <c r="AB117" s="10"/>
      <c r="AC117" s="10"/>
      <c r="AD117" s="10"/>
      <c r="AE117" s="10"/>
    </row>
    <row r="118" s="9" customFormat="1" ht="24.96" customHeight="1">
      <c r="A118" s="9"/>
      <c r="B118" s="190"/>
      <c r="C118" s="191"/>
      <c r="D118" s="192" t="s">
        <v>2938</v>
      </c>
      <c r="E118" s="193"/>
      <c r="F118" s="193"/>
      <c r="G118" s="193"/>
      <c r="H118" s="193"/>
      <c r="I118" s="193"/>
      <c r="J118" s="194">
        <f>J222</f>
        <v>0</v>
      </c>
      <c r="K118" s="191"/>
      <c r="L118" s="195"/>
      <c r="S118" s="9"/>
      <c r="T118" s="9"/>
      <c r="U118" s="9"/>
      <c r="V118" s="9"/>
      <c r="W118" s="9"/>
      <c r="X118" s="9"/>
      <c r="Y118" s="9"/>
      <c r="Z118" s="9"/>
      <c r="AA118" s="9"/>
      <c r="AB118" s="9"/>
      <c r="AC118" s="9"/>
      <c r="AD118" s="9"/>
      <c r="AE118" s="9"/>
    </row>
    <row r="119" s="10" customFormat="1" ht="19.92" customHeight="1">
      <c r="A119" s="10"/>
      <c r="B119" s="196"/>
      <c r="C119" s="134"/>
      <c r="D119" s="197" t="s">
        <v>2939</v>
      </c>
      <c r="E119" s="198"/>
      <c r="F119" s="198"/>
      <c r="G119" s="198"/>
      <c r="H119" s="198"/>
      <c r="I119" s="198"/>
      <c r="J119" s="199">
        <f>J223</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2940</v>
      </c>
      <c r="E120" s="198"/>
      <c r="F120" s="198"/>
      <c r="G120" s="198"/>
      <c r="H120" s="198"/>
      <c r="I120" s="198"/>
      <c r="J120" s="199">
        <f>J224</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1972</v>
      </c>
      <c r="E121" s="198"/>
      <c r="F121" s="198"/>
      <c r="G121" s="198"/>
      <c r="H121" s="198"/>
      <c r="I121" s="198"/>
      <c r="J121" s="199">
        <f>J226</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1966</v>
      </c>
      <c r="E122" s="198"/>
      <c r="F122" s="198"/>
      <c r="G122" s="198"/>
      <c r="H122" s="198"/>
      <c r="I122" s="198"/>
      <c r="J122" s="199">
        <f>J247</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1967</v>
      </c>
      <c r="E123" s="198"/>
      <c r="F123" s="198"/>
      <c r="G123" s="198"/>
      <c r="H123" s="198"/>
      <c r="I123" s="198"/>
      <c r="J123" s="199">
        <f>J249</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1968</v>
      </c>
      <c r="E124" s="198"/>
      <c r="F124" s="198"/>
      <c r="G124" s="198"/>
      <c r="H124" s="198"/>
      <c r="I124" s="198"/>
      <c r="J124" s="199">
        <f>J251</f>
        <v>0</v>
      </c>
      <c r="K124" s="134"/>
      <c r="L124" s="200"/>
      <c r="S124" s="10"/>
      <c r="T124" s="10"/>
      <c r="U124" s="10"/>
      <c r="V124" s="10"/>
      <c r="W124" s="10"/>
      <c r="X124" s="10"/>
      <c r="Y124" s="10"/>
      <c r="Z124" s="10"/>
      <c r="AA124" s="10"/>
      <c r="AB124" s="10"/>
      <c r="AC124" s="10"/>
      <c r="AD124" s="10"/>
      <c r="AE124" s="10"/>
    </row>
    <row r="125" s="9" customFormat="1" ht="24.96" customHeight="1">
      <c r="A125" s="9"/>
      <c r="B125" s="190"/>
      <c r="C125" s="191"/>
      <c r="D125" s="192" t="s">
        <v>1973</v>
      </c>
      <c r="E125" s="193"/>
      <c r="F125" s="193"/>
      <c r="G125" s="193"/>
      <c r="H125" s="193"/>
      <c r="I125" s="193"/>
      <c r="J125" s="194">
        <f>J253</f>
        <v>0</v>
      </c>
      <c r="K125" s="191"/>
      <c r="L125" s="195"/>
      <c r="S125" s="9"/>
      <c r="T125" s="9"/>
      <c r="U125" s="9"/>
      <c r="V125" s="9"/>
      <c r="W125" s="9"/>
      <c r="X125" s="9"/>
      <c r="Y125" s="9"/>
      <c r="Z125" s="9"/>
      <c r="AA125" s="9"/>
      <c r="AB125" s="9"/>
      <c r="AC125" s="9"/>
      <c r="AD125" s="9"/>
      <c r="AE125" s="9"/>
    </row>
    <row r="126" s="10" customFormat="1" ht="19.92" customHeight="1">
      <c r="A126" s="10"/>
      <c r="B126" s="196"/>
      <c r="C126" s="134"/>
      <c r="D126" s="197" t="s">
        <v>1974</v>
      </c>
      <c r="E126" s="198"/>
      <c r="F126" s="198"/>
      <c r="G126" s="198"/>
      <c r="H126" s="198"/>
      <c r="I126" s="198"/>
      <c r="J126" s="199">
        <f>J254</f>
        <v>0</v>
      </c>
      <c r="K126" s="134"/>
      <c r="L126" s="200"/>
      <c r="S126" s="10"/>
      <c r="T126" s="10"/>
      <c r="U126" s="10"/>
      <c r="V126" s="10"/>
      <c r="W126" s="10"/>
      <c r="X126" s="10"/>
      <c r="Y126" s="10"/>
      <c r="Z126" s="10"/>
      <c r="AA126" s="10"/>
      <c r="AB126" s="10"/>
      <c r="AC126" s="10"/>
      <c r="AD126" s="10"/>
      <c r="AE126" s="10"/>
    </row>
    <row r="127" s="10" customFormat="1" ht="19.92" customHeight="1">
      <c r="A127" s="10"/>
      <c r="B127" s="196"/>
      <c r="C127" s="134"/>
      <c r="D127" s="197" t="s">
        <v>1975</v>
      </c>
      <c r="E127" s="198"/>
      <c r="F127" s="198"/>
      <c r="G127" s="198"/>
      <c r="H127" s="198"/>
      <c r="I127" s="198"/>
      <c r="J127" s="199">
        <f>J257</f>
        <v>0</v>
      </c>
      <c r="K127" s="134"/>
      <c r="L127" s="200"/>
      <c r="S127" s="10"/>
      <c r="T127" s="10"/>
      <c r="U127" s="10"/>
      <c r="V127" s="10"/>
      <c r="W127" s="10"/>
      <c r="X127" s="10"/>
      <c r="Y127" s="10"/>
      <c r="Z127" s="10"/>
      <c r="AA127" s="10"/>
      <c r="AB127" s="10"/>
      <c r="AC127" s="10"/>
      <c r="AD127" s="10"/>
      <c r="AE127" s="10"/>
    </row>
    <row r="128" s="9" customFormat="1" ht="24.96" customHeight="1">
      <c r="A128" s="9"/>
      <c r="B128" s="190"/>
      <c r="C128" s="191"/>
      <c r="D128" s="192" t="s">
        <v>1976</v>
      </c>
      <c r="E128" s="193"/>
      <c r="F128" s="193"/>
      <c r="G128" s="193"/>
      <c r="H128" s="193"/>
      <c r="I128" s="193"/>
      <c r="J128" s="194">
        <f>J259</f>
        <v>0</v>
      </c>
      <c r="K128" s="191"/>
      <c r="L128" s="195"/>
      <c r="S128" s="9"/>
      <c r="T128" s="9"/>
      <c r="U128" s="9"/>
      <c r="V128" s="9"/>
      <c r="W128" s="9"/>
      <c r="X128" s="9"/>
      <c r="Y128" s="9"/>
      <c r="Z128" s="9"/>
      <c r="AA128" s="9"/>
      <c r="AB128" s="9"/>
      <c r="AC128" s="9"/>
      <c r="AD128" s="9"/>
      <c r="AE128" s="9"/>
    </row>
    <row r="129" s="10" customFormat="1" ht="19.92" customHeight="1">
      <c r="A129" s="10"/>
      <c r="B129" s="196"/>
      <c r="C129" s="134"/>
      <c r="D129" s="197" t="s">
        <v>1977</v>
      </c>
      <c r="E129" s="198"/>
      <c r="F129" s="198"/>
      <c r="G129" s="198"/>
      <c r="H129" s="198"/>
      <c r="I129" s="198"/>
      <c r="J129" s="199">
        <f>J260</f>
        <v>0</v>
      </c>
      <c r="K129" s="134"/>
      <c r="L129" s="200"/>
      <c r="S129" s="10"/>
      <c r="T129" s="10"/>
      <c r="U129" s="10"/>
      <c r="V129" s="10"/>
      <c r="W129" s="10"/>
      <c r="X129" s="10"/>
      <c r="Y129" s="10"/>
      <c r="Z129" s="10"/>
      <c r="AA129" s="10"/>
      <c r="AB129" s="10"/>
      <c r="AC129" s="10"/>
      <c r="AD129" s="10"/>
      <c r="AE129" s="10"/>
    </row>
    <row r="130" s="10" customFormat="1" ht="19.92" customHeight="1">
      <c r="A130" s="10"/>
      <c r="B130" s="196"/>
      <c r="C130" s="134"/>
      <c r="D130" s="197" t="s">
        <v>1978</v>
      </c>
      <c r="E130" s="198"/>
      <c r="F130" s="198"/>
      <c r="G130" s="198"/>
      <c r="H130" s="198"/>
      <c r="I130" s="198"/>
      <c r="J130" s="199">
        <f>J261</f>
        <v>0</v>
      </c>
      <c r="K130" s="134"/>
      <c r="L130" s="200"/>
      <c r="S130" s="10"/>
      <c r="T130" s="10"/>
      <c r="U130" s="10"/>
      <c r="V130" s="10"/>
      <c r="W130" s="10"/>
      <c r="X130" s="10"/>
      <c r="Y130" s="10"/>
      <c r="Z130" s="10"/>
      <c r="AA130" s="10"/>
      <c r="AB130" s="10"/>
      <c r="AC130" s="10"/>
      <c r="AD130" s="10"/>
      <c r="AE130" s="10"/>
    </row>
    <row r="131" s="10" customFormat="1" ht="19.92" customHeight="1">
      <c r="A131" s="10"/>
      <c r="B131" s="196"/>
      <c r="C131" s="134"/>
      <c r="D131" s="197" t="s">
        <v>1979</v>
      </c>
      <c r="E131" s="198"/>
      <c r="F131" s="198"/>
      <c r="G131" s="198"/>
      <c r="H131" s="198"/>
      <c r="I131" s="198"/>
      <c r="J131" s="199">
        <f>J262</f>
        <v>0</v>
      </c>
      <c r="K131" s="134"/>
      <c r="L131" s="200"/>
      <c r="S131" s="10"/>
      <c r="T131" s="10"/>
      <c r="U131" s="10"/>
      <c r="V131" s="10"/>
      <c r="W131" s="10"/>
      <c r="X131" s="10"/>
      <c r="Y131" s="10"/>
      <c r="Z131" s="10"/>
      <c r="AA131" s="10"/>
      <c r="AB131" s="10"/>
      <c r="AC131" s="10"/>
      <c r="AD131" s="10"/>
      <c r="AE131" s="10"/>
    </row>
    <row r="132" s="9" customFormat="1" ht="24.96" customHeight="1">
      <c r="A132" s="9"/>
      <c r="B132" s="190"/>
      <c r="C132" s="191"/>
      <c r="D132" s="192" t="s">
        <v>1980</v>
      </c>
      <c r="E132" s="193"/>
      <c r="F132" s="193"/>
      <c r="G132" s="193"/>
      <c r="H132" s="193"/>
      <c r="I132" s="193"/>
      <c r="J132" s="194">
        <f>J266</f>
        <v>0</v>
      </c>
      <c r="K132" s="191"/>
      <c r="L132" s="195"/>
      <c r="S132" s="9"/>
      <c r="T132" s="9"/>
      <c r="U132" s="9"/>
      <c r="V132" s="9"/>
      <c r="W132" s="9"/>
      <c r="X132" s="9"/>
      <c r="Y132" s="9"/>
      <c r="Z132" s="9"/>
      <c r="AA132" s="9"/>
      <c r="AB132" s="9"/>
      <c r="AC132" s="9"/>
      <c r="AD132" s="9"/>
      <c r="AE132" s="9"/>
    </row>
    <row r="133" s="2" customFormat="1" ht="21.84"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67"/>
      <c r="C134" s="68"/>
      <c r="D134" s="68"/>
      <c r="E134" s="68"/>
      <c r="F134" s="68"/>
      <c r="G134" s="68"/>
      <c r="H134" s="68"/>
      <c r="I134" s="68"/>
      <c r="J134" s="68"/>
      <c r="K134" s="68"/>
      <c r="L134" s="64"/>
      <c r="S134" s="39"/>
      <c r="T134" s="39"/>
      <c r="U134" s="39"/>
      <c r="V134" s="39"/>
      <c r="W134" s="39"/>
      <c r="X134" s="39"/>
      <c r="Y134" s="39"/>
      <c r="Z134" s="39"/>
      <c r="AA134" s="39"/>
      <c r="AB134" s="39"/>
      <c r="AC134" s="39"/>
      <c r="AD134" s="39"/>
      <c r="AE134" s="39"/>
    </row>
    <row r="138" s="2" customFormat="1" ht="6.96" customHeight="1">
      <c r="A138" s="39"/>
      <c r="B138" s="69"/>
      <c r="C138" s="70"/>
      <c r="D138" s="70"/>
      <c r="E138" s="70"/>
      <c r="F138" s="70"/>
      <c r="G138" s="70"/>
      <c r="H138" s="70"/>
      <c r="I138" s="70"/>
      <c r="J138" s="70"/>
      <c r="K138" s="70"/>
      <c r="L138" s="64"/>
      <c r="S138" s="39"/>
      <c r="T138" s="39"/>
      <c r="U138" s="39"/>
      <c r="V138" s="39"/>
      <c r="W138" s="39"/>
      <c r="X138" s="39"/>
      <c r="Y138" s="39"/>
      <c r="Z138" s="39"/>
      <c r="AA138" s="39"/>
      <c r="AB138" s="39"/>
      <c r="AC138" s="39"/>
      <c r="AD138" s="39"/>
      <c r="AE138" s="39"/>
    </row>
    <row r="139" s="2" customFormat="1" ht="24.96" customHeight="1">
      <c r="A139" s="39"/>
      <c r="B139" s="40"/>
      <c r="C139" s="24" t="s">
        <v>249</v>
      </c>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16</v>
      </c>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6.5" customHeight="1">
      <c r="A142" s="39"/>
      <c r="B142" s="40"/>
      <c r="C142" s="41"/>
      <c r="D142" s="41"/>
      <c r="E142" s="185" t="str">
        <f>E7</f>
        <v>Transformace domova Černovice – Lidmaň I. – Polná</v>
      </c>
      <c r="F142" s="33"/>
      <c r="G142" s="33"/>
      <c r="H142" s="33"/>
      <c r="I142" s="41"/>
      <c r="J142" s="41"/>
      <c r="K142" s="41"/>
      <c r="L142" s="64"/>
      <c r="S142" s="39"/>
      <c r="T142" s="39"/>
      <c r="U142" s="39"/>
      <c r="V142" s="39"/>
      <c r="W142" s="39"/>
      <c r="X142" s="39"/>
      <c r="Y142" s="39"/>
      <c r="Z142" s="39"/>
      <c r="AA142" s="39"/>
      <c r="AB142" s="39"/>
      <c r="AC142" s="39"/>
      <c r="AD142" s="39"/>
      <c r="AE142" s="39"/>
    </row>
    <row r="143" s="1" customFormat="1" ht="12" customHeight="1">
      <c r="B143" s="22"/>
      <c r="C143" s="33" t="s">
        <v>210</v>
      </c>
      <c r="D143" s="23"/>
      <c r="E143" s="23"/>
      <c r="F143" s="23"/>
      <c r="G143" s="23"/>
      <c r="H143" s="23"/>
      <c r="I143" s="23"/>
      <c r="J143" s="23"/>
      <c r="K143" s="23"/>
      <c r="L143" s="21"/>
    </row>
    <row r="144" s="1" customFormat="1" ht="16.5" customHeight="1">
      <c r="B144" s="22"/>
      <c r="C144" s="23"/>
      <c r="D144" s="23"/>
      <c r="E144" s="185" t="s">
        <v>2439</v>
      </c>
      <c r="F144" s="23"/>
      <c r="G144" s="23"/>
      <c r="H144" s="23"/>
      <c r="I144" s="23"/>
      <c r="J144" s="23"/>
      <c r="K144" s="23"/>
      <c r="L144" s="21"/>
    </row>
    <row r="145" s="1" customFormat="1" ht="12" customHeight="1">
      <c r="B145" s="22"/>
      <c r="C145" s="33" t="s">
        <v>212</v>
      </c>
      <c r="D145" s="23"/>
      <c r="E145" s="23"/>
      <c r="F145" s="23"/>
      <c r="G145" s="23"/>
      <c r="H145" s="23"/>
      <c r="I145" s="23"/>
      <c r="J145" s="23"/>
      <c r="K145" s="23"/>
      <c r="L145" s="21"/>
    </row>
    <row r="146" s="2" customFormat="1" ht="16.5" customHeight="1">
      <c r="A146" s="39"/>
      <c r="B146" s="40"/>
      <c r="C146" s="41"/>
      <c r="D146" s="41"/>
      <c r="E146" s="303" t="s">
        <v>1408</v>
      </c>
      <c r="F146" s="41"/>
      <c r="G146" s="41"/>
      <c r="H146" s="41"/>
      <c r="I146" s="41"/>
      <c r="J146" s="41"/>
      <c r="K146" s="41"/>
      <c r="L146" s="64"/>
      <c r="S146" s="39"/>
      <c r="T146" s="39"/>
      <c r="U146" s="39"/>
      <c r="V146" s="39"/>
      <c r="W146" s="39"/>
      <c r="X146" s="39"/>
      <c r="Y146" s="39"/>
      <c r="Z146" s="39"/>
      <c r="AA146" s="39"/>
      <c r="AB146" s="39"/>
      <c r="AC146" s="39"/>
      <c r="AD146" s="39"/>
      <c r="AE146" s="39"/>
    </row>
    <row r="147" s="2" customFormat="1" ht="12" customHeight="1">
      <c r="A147" s="39"/>
      <c r="B147" s="40"/>
      <c r="C147" s="33" t="s">
        <v>1409</v>
      </c>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2" customFormat="1" ht="16.5" customHeight="1">
      <c r="A148" s="39"/>
      <c r="B148" s="40"/>
      <c r="C148" s="41"/>
      <c r="D148" s="41"/>
      <c r="E148" s="77" t="str">
        <f>E13</f>
        <v>D.1.4.C - VZDUCHOTECHNIKA A CHLAZENÍ</v>
      </c>
      <c r="F148" s="41"/>
      <c r="G148" s="41"/>
      <c r="H148" s="41"/>
      <c r="I148" s="41"/>
      <c r="J148" s="41"/>
      <c r="K148" s="41"/>
      <c r="L148" s="64"/>
      <c r="S148" s="39"/>
      <c r="T148" s="39"/>
      <c r="U148" s="39"/>
      <c r="V148" s="39"/>
      <c r="W148" s="39"/>
      <c r="X148" s="39"/>
      <c r="Y148" s="39"/>
      <c r="Z148" s="39"/>
      <c r="AA148" s="39"/>
      <c r="AB148" s="39"/>
      <c r="AC148" s="39"/>
      <c r="AD148" s="39"/>
      <c r="AE148" s="39"/>
    </row>
    <row r="149" s="2" customFormat="1" ht="6.96" customHeight="1">
      <c r="A149" s="39"/>
      <c r="B149" s="40"/>
      <c r="C149" s="41"/>
      <c r="D149" s="41"/>
      <c r="E149" s="41"/>
      <c r="F149" s="41"/>
      <c r="G149" s="41"/>
      <c r="H149" s="41"/>
      <c r="I149" s="41"/>
      <c r="J149" s="41"/>
      <c r="K149" s="41"/>
      <c r="L149" s="64"/>
      <c r="S149" s="39"/>
      <c r="T149" s="39"/>
      <c r="U149" s="39"/>
      <c r="V149" s="39"/>
      <c r="W149" s="39"/>
      <c r="X149" s="39"/>
      <c r="Y149" s="39"/>
      <c r="Z149" s="39"/>
      <c r="AA149" s="39"/>
      <c r="AB149" s="39"/>
      <c r="AC149" s="39"/>
      <c r="AD149" s="39"/>
      <c r="AE149" s="39"/>
    </row>
    <row r="150" s="2" customFormat="1" ht="12" customHeight="1">
      <c r="A150" s="39"/>
      <c r="B150" s="40"/>
      <c r="C150" s="33" t="s">
        <v>20</v>
      </c>
      <c r="D150" s="41"/>
      <c r="E150" s="41"/>
      <c r="F150" s="28" t="str">
        <f>F16</f>
        <v xml:space="preserve"> </v>
      </c>
      <c r="G150" s="41"/>
      <c r="H150" s="41"/>
      <c r="I150" s="33" t="s">
        <v>22</v>
      </c>
      <c r="J150" s="80" t="str">
        <f>IF(J16="","",J16)</f>
        <v>18. 9. 2024</v>
      </c>
      <c r="K150" s="41"/>
      <c r="L150" s="64"/>
      <c r="S150" s="39"/>
      <c r="T150" s="39"/>
      <c r="U150" s="39"/>
      <c r="V150" s="39"/>
      <c r="W150" s="39"/>
      <c r="X150" s="39"/>
      <c r="Y150" s="39"/>
      <c r="Z150" s="39"/>
      <c r="AA150" s="39"/>
      <c r="AB150" s="39"/>
      <c r="AC150" s="39"/>
      <c r="AD150" s="39"/>
      <c r="AE150" s="39"/>
    </row>
    <row r="151" s="2" customFormat="1" ht="6.96" customHeight="1">
      <c r="A151" s="39"/>
      <c r="B151" s="40"/>
      <c r="C151" s="41"/>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2" customFormat="1" ht="25.65" customHeight="1">
      <c r="A152" s="39"/>
      <c r="B152" s="40"/>
      <c r="C152" s="33" t="s">
        <v>24</v>
      </c>
      <c r="D152" s="41"/>
      <c r="E152" s="41"/>
      <c r="F152" s="28" t="str">
        <f>E19</f>
        <v>Kraj Vysočina</v>
      </c>
      <c r="G152" s="41"/>
      <c r="H152" s="41"/>
      <c r="I152" s="33" t="s">
        <v>30</v>
      </c>
      <c r="J152" s="37" t="str">
        <f>E25</f>
        <v>ARPIK OSTRAVA s.r.o.</v>
      </c>
      <c r="K152" s="41"/>
      <c r="L152" s="64"/>
      <c r="S152" s="39"/>
      <c r="T152" s="39"/>
      <c r="U152" s="39"/>
      <c r="V152" s="39"/>
      <c r="W152" s="39"/>
      <c r="X152" s="39"/>
      <c r="Y152" s="39"/>
      <c r="Z152" s="39"/>
      <c r="AA152" s="39"/>
      <c r="AB152" s="39"/>
      <c r="AC152" s="39"/>
      <c r="AD152" s="39"/>
      <c r="AE152" s="39"/>
    </row>
    <row r="153" s="2" customFormat="1" ht="15.15" customHeight="1">
      <c r="A153" s="39"/>
      <c r="B153" s="40"/>
      <c r="C153" s="33" t="s">
        <v>28</v>
      </c>
      <c r="D153" s="41"/>
      <c r="E153" s="41"/>
      <c r="F153" s="28" t="str">
        <f>IF(E22="","",E22)</f>
        <v>Vyplň údaj</v>
      </c>
      <c r="G153" s="41"/>
      <c r="H153" s="41"/>
      <c r="I153" s="33" t="s">
        <v>33</v>
      </c>
      <c r="J153" s="37" t="str">
        <f>E28</f>
        <v xml:space="preserve"> </v>
      </c>
      <c r="K153" s="41"/>
      <c r="L153" s="64"/>
      <c r="S153" s="39"/>
      <c r="T153" s="39"/>
      <c r="U153" s="39"/>
      <c r="V153" s="39"/>
      <c r="W153" s="39"/>
      <c r="X153" s="39"/>
      <c r="Y153" s="39"/>
      <c r="Z153" s="39"/>
      <c r="AA153" s="39"/>
      <c r="AB153" s="39"/>
      <c r="AC153" s="39"/>
      <c r="AD153" s="39"/>
      <c r="AE153" s="39"/>
    </row>
    <row r="154" s="2" customFormat="1" ht="10.32" customHeight="1">
      <c r="A154" s="39"/>
      <c r="B154" s="40"/>
      <c r="C154" s="41"/>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11" customFormat="1" ht="29.28" customHeight="1">
      <c r="A155" s="201"/>
      <c r="B155" s="202"/>
      <c r="C155" s="203" t="s">
        <v>250</v>
      </c>
      <c r="D155" s="204" t="s">
        <v>61</v>
      </c>
      <c r="E155" s="204" t="s">
        <v>57</v>
      </c>
      <c r="F155" s="204" t="s">
        <v>58</v>
      </c>
      <c r="G155" s="204" t="s">
        <v>251</v>
      </c>
      <c r="H155" s="204" t="s">
        <v>252</v>
      </c>
      <c r="I155" s="204" t="s">
        <v>253</v>
      </c>
      <c r="J155" s="204" t="s">
        <v>217</v>
      </c>
      <c r="K155" s="205" t="s">
        <v>254</v>
      </c>
      <c r="L155" s="206"/>
      <c r="M155" s="101" t="s">
        <v>1</v>
      </c>
      <c r="N155" s="102" t="s">
        <v>40</v>
      </c>
      <c r="O155" s="102" t="s">
        <v>255</v>
      </c>
      <c r="P155" s="102" t="s">
        <v>256</v>
      </c>
      <c r="Q155" s="102" t="s">
        <v>257</v>
      </c>
      <c r="R155" s="102" t="s">
        <v>258</v>
      </c>
      <c r="S155" s="102" t="s">
        <v>259</v>
      </c>
      <c r="T155" s="103" t="s">
        <v>260</v>
      </c>
      <c r="U155" s="201"/>
      <c r="V155" s="201"/>
      <c r="W155" s="201"/>
      <c r="X155" s="201"/>
      <c r="Y155" s="201"/>
      <c r="Z155" s="201"/>
      <c r="AA155" s="201"/>
      <c r="AB155" s="201"/>
      <c r="AC155" s="201"/>
      <c r="AD155" s="201"/>
      <c r="AE155" s="201"/>
    </row>
    <row r="156" s="2" customFormat="1" ht="22.8" customHeight="1">
      <c r="A156" s="39"/>
      <c r="B156" s="40"/>
      <c r="C156" s="108" t="s">
        <v>261</v>
      </c>
      <c r="D156" s="41"/>
      <c r="E156" s="41"/>
      <c r="F156" s="41"/>
      <c r="G156" s="41"/>
      <c r="H156" s="41"/>
      <c r="I156" s="41"/>
      <c r="J156" s="207">
        <f>BK156</f>
        <v>0</v>
      </c>
      <c r="K156" s="41"/>
      <c r="L156" s="45"/>
      <c r="M156" s="104"/>
      <c r="N156" s="208"/>
      <c r="O156" s="105"/>
      <c r="P156" s="209">
        <f>P157+P222+P253+P259+P266</f>
        <v>0</v>
      </c>
      <c r="Q156" s="105"/>
      <c r="R156" s="209">
        <f>R157+R222+R253+R259+R266</f>
        <v>0</v>
      </c>
      <c r="S156" s="105"/>
      <c r="T156" s="210">
        <f>T157+T222+T253+T259+T266</f>
        <v>0</v>
      </c>
      <c r="U156" s="39"/>
      <c r="V156" s="39"/>
      <c r="W156" s="39"/>
      <c r="X156" s="39"/>
      <c r="Y156" s="39"/>
      <c r="Z156" s="39"/>
      <c r="AA156" s="39"/>
      <c r="AB156" s="39"/>
      <c r="AC156" s="39"/>
      <c r="AD156" s="39"/>
      <c r="AE156" s="39"/>
      <c r="AT156" s="18" t="s">
        <v>75</v>
      </c>
      <c r="AU156" s="18" t="s">
        <v>219</v>
      </c>
      <c r="BK156" s="211">
        <f>BK157+BK222+BK253+BK259+BK266</f>
        <v>0</v>
      </c>
    </row>
    <row r="157" s="12" customFormat="1" ht="25.92" customHeight="1">
      <c r="A157" s="12"/>
      <c r="B157" s="212"/>
      <c r="C157" s="213"/>
      <c r="D157" s="214" t="s">
        <v>75</v>
      </c>
      <c r="E157" s="215" t="s">
        <v>1981</v>
      </c>
      <c r="F157" s="215" t="s">
        <v>1982</v>
      </c>
      <c r="G157" s="213"/>
      <c r="H157" s="213"/>
      <c r="I157" s="216"/>
      <c r="J157" s="217">
        <f>BK157</f>
        <v>0</v>
      </c>
      <c r="K157" s="213"/>
      <c r="L157" s="218"/>
      <c r="M157" s="219"/>
      <c r="N157" s="220"/>
      <c r="O157" s="220"/>
      <c r="P157" s="221">
        <f>P158+P165+P167+P169+P171+P186+P189+P191+P196+P200+P204+P209+P214+P216+P218+P220</f>
        <v>0</v>
      </c>
      <c r="Q157" s="220"/>
      <c r="R157" s="221">
        <f>R158+R165+R167+R169+R171+R186+R189+R191+R196+R200+R204+R209+R214+R216+R218+R220</f>
        <v>0</v>
      </c>
      <c r="S157" s="220"/>
      <c r="T157" s="222">
        <f>T158+T165+T167+T169+T171+T186+T189+T191+T196+T200+T204+T209+T214+T216+T218+T220</f>
        <v>0</v>
      </c>
      <c r="U157" s="12"/>
      <c r="V157" s="12"/>
      <c r="W157" s="12"/>
      <c r="X157" s="12"/>
      <c r="Y157" s="12"/>
      <c r="Z157" s="12"/>
      <c r="AA157" s="12"/>
      <c r="AB157" s="12"/>
      <c r="AC157" s="12"/>
      <c r="AD157" s="12"/>
      <c r="AE157" s="12"/>
      <c r="AR157" s="223" t="s">
        <v>83</v>
      </c>
      <c r="AT157" s="224" t="s">
        <v>75</v>
      </c>
      <c r="AU157" s="224" t="s">
        <v>76</v>
      </c>
      <c r="AY157" s="223" t="s">
        <v>264</v>
      </c>
      <c r="BK157" s="225">
        <f>BK158+BK165+BK167+BK169+BK171+BK186+BK189+BK191+BK196+BK200+BK204+BK209+BK214+BK216+BK218+BK220</f>
        <v>0</v>
      </c>
    </row>
    <row r="158" s="12" customFormat="1" ht="22.8" customHeight="1">
      <c r="A158" s="12"/>
      <c r="B158" s="212"/>
      <c r="C158" s="213"/>
      <c r="D158" s="214" t="s">
        <v>75</v>
      </c>
      <c r="E158" s="226" t="s">
        <v>1983</v>
      </c>
      <c r="F158" s="226" t="s">
        <v>1984</v>
      </c>
      <c r="G158" s="213"/>
      <c r="H158" s="213"/>
      <c r="I158" s="216"/>
      <c r="J158" s="227">
        <f>BK158</f>
        <v>0</v>
      </c>
      <c r="K158" s="213"/>
      <c r="L158" s="218"/>
      <c r="M158" s="219"/>
      <c r="N158" s="220"/>
      <c r="O158" s="220"/>
      <c r="P158" s="221">
        <f>SUM(P159:P164)</f>
        <v>0</v>
      </c>
      <c r="Q158" s="220"/>
      <c r="R158" s="221">
        <f>SUM(R159:R164)</f>
        <v>0</v>
      </c>
      <c r="S158" s="220"/>
      <c r="T158" s="222">
        <f>SUM(T159:T164)</f>
        <v>0</v>
      </c>
      <c r="U158" s="12"/>
      <c r="V158" s="12"/>
      <c r="W158" s="12"/>
      <c r="X158" s="12"/>
      <c r="Y158" s="12"/>
      <c r="Z158" s="12"/>
      <c r="AA158" s="12"/>
      <c r="AB158" s="12"/>
      <c r="AC158" s="12"/>
      <c r="AD158" s="12"/>
      <c r="AE158" s="12"/>
      <c r="AR158" s="223" t="s">
        <v>83</v>
      </c>
      <c r="AT158" s="224" t="s">
        <v>75</v>
      </c>
      <c r="AU158" s="224" t="s">
        <v>83</v>
      </c>
      <c r="AY158" s="223" t="s">
        <v>264</v>
      </c>
      <c r="BK158" s="225">
        <f>SUM(BK159:BK164)</f>
        <v>0</v>
      </c>
    </row>
    <row r="159" s="2" customFormat="1" ht="16.5" customHeight="1">
      <c r="A159" s="39"/>
      <c r="B159" s="40"/>
      <c r="C159" s="228" t="s">
        <v>83</v>
      </c>
      <c r="D159" s="228" t="s">
        <v>266</v>
      </c>
      <c r="E159" s="229" t="s">
        <v>1985</v>
      </c>
      <c r="F159" s="230" t="s">
        <v>1986</v>
      </c>
      <c r="G159" s="231" t="s">
        <v>1051</v>
      </c>
      <c r="H159" s="232">
        <v>1</v>
      </c>
      <c r="I159" s="233"/>
      <c r="J159" s="234">
        <f>ROUND(I159*H159,2)</f>
        <v>0</v>
      </c>
      <c r="K159" s="230" t="s">
        <v>1</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271</v>
      </c>
      <c r="AT159" s="239" t="s">
        <v>266</v>
      </c>
      <c r="AU159" s="239" t="s">
        <v>85</v>
      </c>
      <c r="AY159" s="18" t="s">
        <v>264</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271</v>
      </c>
      <c r="BM159" s="239" t="s">
        <v>85</v>
      </c>
    </row>
    <row r="160" s="2" customFormat="1">
      <c r="A160" s="39"/>
      <c r="B160" s="40"/>
      <c r="C160" s="41"/>
      <c r="D160" s="243" t="s">
        <v>339</v>
      </c>
      <c r="E160" s="41"/>
      <c r="F160" s="295" t="s">
        <v>2941</v>
      </c>
      <c r="G160" s="41"/>
      <c r="H160" s="41"/>
      <c r="I160" s="296"/>
      <c r="J160" s="41"/>
      <c r="K160" s="41"/>
      <c r="L160" s="45"/>
      <c r="M160" s="297"/>
      <c r="N160" s="298"/>
      <c r="O160" s="92"/>
      <c r="P160" s="92"/>
      <c r="Q160" s="92"/>
      <c r="R160" s="92"/>
      <c r="S160" s="92"/>
      <c r="T160" s="93"/>
      <c r="U160" s="39"/>
      <c r="V160" s="39"/>
      <c r="W160" s="39"/>
      <c r="X160" s="39"/>
      <c r="Y160" s="39"/>
      <c r="Z160" s="39"/>
      <c r="AA160" s="39"/>
      <c r="AB160" s="39"/>
      <c r="AC160" s="39"/>
      <c r="AD160" s="39"/>
      <c r="AE160" s="39"/>
      <c r="AT160" s="18" t="s">
        <v>339</v>
      </c>
      <c r="AU160" s="18" t="s">
        <v>85</v>
      </c>
    </row>
    <row r="161" s="2" customFormat="1" ht="16.5" customHeight="1">
      <c r="A161" s="39"/>
      <c r="B161" s="40"/>
      <c r="C161" s="228" t="s">
        <v>85</v>
      </c>
      <c r="D161" s="228" t="s">
        <v>266</v>
      </c>
      <c r="E161" s="229" t="s">
        <v>1988</v>
      </c>
      <c r="F161" s="230" t="s">
        <v>1989</v>
      </c>
      <c r="G161" s="231" t="s">
        <v>1051</v>
      </c>
      <c r="H161" s="232">
        <v>2</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85</v>
      </c>
      <c r="AY161" s="18" t="s">
        <v>264</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271</v>
      </c>
      <c r="BM161" s="239" t="s">
        <v>271</v>
      </c>
    </row>
    <row r="162" s="2" customFormat="1" ht="16.5" customHeight="1">
      <c r="A162" s="39"/>
      <c r="B162" s="40"/>
      <c r="C162" s="228" t="s">
        <v>96</v>
      </c>
      <c r="D162" s="228" t="s">
        <v>266</v>
      </c>
      <c r="E162" s="229" t="s">
        <v>1990</v>
      </c>
      <c r="F162" s="230" t="s">
        <v>1991</v>
      </c>
      <c r="G162" s="231" t="s">
        <v>1051</v>
      </c>
      <c r="H162" s="232">
        <v>1</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271</v>
      </c>
      <c r="AT162" s="239" t="s">
        <v>266</v>
      </c>
      <c r="AU162" s="239" t="s">
        <v>85</v>
      </c>
      <c r="AY162" s="18" t="s">
        <v>264</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271</v>
      </c>
      <c r="BM162" s="239" t="s">
        <v>295</v>
      </c>
    </row>
    <row r="163" s="2" customFormat="1" ht="16.5" customHeight="1">
      <c r="A163" s="39"/>
      <c r="B163" s="40"/>
      <c r="C163" s="228" t="s">
        <v>271</v>
      </c>
      <c r="D163" s="228" t="s">
        <v>266</v>
      </c>
      <c r="E163" s="229" t="s">
        <v>1992</v>
      </c>
      <c r="F163" s="230" t="s">
        <v>1993</v>
      </c>
      <c r="G163" s="231" t="s">
        <v>1051</v>
      </c>
      <c r="H163" s="232">
        <v>4</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271</v>
      </c>
      <c r="AT163" s="239" t="s">
        <v>266</v>
      </c>
      <c r="AU163" s="239" t="s">
        <v>85</v>
      </c>
      <c r="AY163" s="18" t="s">
        <v>264</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271</v>
      </c>
      <c r="BM163" s="239" t="s">
        <v>304</v>
      </c>
    </row>
    <row r="164" s="2" customFormat="1" ht="16.5" customHeight="1">
      <c r="A164" s="39"/>
      <c r="B164" s="40"/>
      <c r="C164" s="228" t="s">
        <v>290</v>
      </c>
      <c r="D164" s="228" t="s">
        <v>266</v>
      </c>
      <c r="E164" s="229" t="s">
        <v>1994</v>
      </c>
      <c r="F164" s="230" t="s">
        <v>1995</v>
      </c>
      <c r="G164" s="231" t="s">
        <v>1051</v>
      </c>
      <c r="H164" s="232">
        <v>1</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271</v>
      </c>
      <c r="BM164" s="239" t="s">
        <v>315</v>
      </c>
    </row>
    <row r="165" s="12" customFormat="1" ht="22.8" customHeight="1">
      <c r="A165" s="12"/>
      <c r="B165" s="212"/>
      <c r="C165" s="213"/>
      <c r="D165" s="214" t="s">
        <v>75</v>
      </c>
      <c r="E165" s="226" t="s">
        <v>1996</v>
      </c>
      <c r="F165" s="226" t="s">
        <v>1997</v>
      </c>
      <c r="G165" s="213"/>
      <c r="H165" s="213"/>
      <c r="I165" s="216"/>
      <c r="J165" s="227">
        <f>BK165</f>
        <v>0</v>
      </c>
      <c r="K165" s="213"/>
      <c r="L165" s="218"/>
      <c r="M165" s="219"/>
      <c r="N165" s="220"/>
      <c r="O165" s="220"/>
      <c r="P165" s="221">
        <f>P166</f>
        <v>0</v>
      </c>
      <c r="Q165" s="220"/>
      <c r="R165" s="221">
        <f>R166</f>
        <v>0</v>
      </c>
      <c r="S165" s="220"/>
      <c r="T165" s="222">
        <f>T166</f>
        <v>0</v>
      </c>
      <c r="U165" s="12"/>
      <c r="V165" s="12"/>
      <c r="W165" s="12"/>
      <c r="X165" s="12"/>
      <c r="Y165" s="12"/>
      <c r="Z165" s="12"/>
      <c r="AA165" s="12"/>
      <c r="AB165" s="12"/>
      <c r="AC165" s="12"/>
      <c r="AD165" s="12"/>
      <c r="AE165" s="12"/>
      <c r="AR165" s="223" t="s">
        <v>83</v>
      </c>
      <c r="AT165" s="224" t="s">
        <v>75</v>
      </c>
      <c r="AU165" s="224" t="s">
        <v>83</v>
      </c>
      <c r="AY165" s="223" t="s">
        <v>264</v>
      </c>
      <c r="BK165" s="225">
        <f>BK166</f>
        <v>0</v>
      </c>
    </row>
    <row r="166" s="2" customFormat="1" ht="16.5" customHeight="1">
      <c r="A166" s="39"/>
      <c r="B166" s="40"/>
      <c r="C166" s="228" t="s">
        <v>295</v>
      </c>
      <c r="D166" s="228" t="s">
        <v>266</v>
      </c>
      <c r="E166" s="229" t="s">
        <v>1998</v>
      </c>
      <c r="F166" s="230" t="s">
        <v>1999</v>
      </c>
      <c r="G166" s="231" t="s">
        <v>1051</v>
      </c>
      <c r="H166" s="232">
        <v>2</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271</v>
      </c>
      <c r="BM166" s="239" t="s">
        <v>8</v>
      </c>
    </row>
    <row r="167" s="12" customFormat="1" ht="22.8" customHeight="1">
      <c r="A167" s="12"/>
      <c r="B167" s="212"/>
      <c r="C167" s="213"/>
      <c r="D167" s="214" t="s">
        <v>75</v>
      </c>
      <c r="E167" s="226" t="s">
        <v>2000</v>
      </c>
      <c r="F167" s="226" t="s">
        <v>2001</v>
      </c>
      <c r="G167" s="213"/>
      <c r="H167" s="213"/>
      <c r="I167" s="216"/>
      <c r="J167" s="227">
        <f>BK167</f>
        <v>0</v>
      </c>
      <c r="K167" s="213"/>
      <c r="L167" s="218"/>
      <c r="M167" s="219"/>
      <c r="N167" s="220"/>
      <c r="O167" s="220"/>
      <c r="P167" s="221">
        <f>P168</f>
        <v>0</v>
      </c>
      <c r="Q167" s="220"/>
      <c r="R167" s="221">
        <f>R168</f>
        <v>0</v>
      </c>
      <c r="S167" s="220"/>
      <c r="T167" s="222">
        <f>T168</f>
        <v>0</v>
      </c>
      <c r="U167" s="12"/>
      <c r="V167" s="12"/>
      <c r="W167" s="12"/>
      <c r="X167" s="12"/>
      <c r="Y167" s="12"/>
      <c r="Z167" s="12"/>
      <c r="AA167" s="12"/>
      <c r="AB167" s="12"/>
      <c r="AC167" s="12"/>
      <c r="AD167" s="12"/>
      <c r="AE167" s="12"/>
      <c r="AR167" s="223" t="s">
        <v>83</v>
      </c>
      <c r="AT167" s="224" t="s">
        <v>75</v>
      </c>
      <c r="AU167" s="224" t="s">
        <v>83</v>
      </c>
      <c r="AY167" s="223" t="s">
        <v>264</v>
      </c>
      <c r="BK167" s="225">
        <f>BK168</f>
        <v>0</v>
      </c>
    </row>
    <row r="168" s="2" customFormat="1" ht="16.5" customHeight="1">
      <c r="A168" s="39"/>
      <c r="B168" s="40"/>
      <c r="C168" s="228" t="s">
        <v>300</v>
      </c>
      <c r="D168" s="228" t="s">
        <v>266</v>
      </c>
      <c r="E168" s="229" t="s">
        <v>2002</v>
      </c>
      <c r="F168" s="230" t="s">
        <v>2003</v>
      </c>
      <c r="G168" s="231" t="s">
        <v>1051</v>
      </c>
      <c r="H168" s="232">
        <v>2</v>
      </c>
      <c r="I168" s="233"/>
      <c r="J168" s="234">
        <f>ROUND(I168*H168,2)</f>
        <v>0</v>
      </c>
      <c r="K168" s="230" t="s">
        <v>1</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271</v>
      </c>
      <c r="AT168" s="239" t="s">
        <v>266</v>
      </c>
      <c r="AU168" s="239" t="s">
        <v>85</v>
      </c>
      <c r="AY168" s="18" t="s">
        <v>264</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271</v>
      </c>
      <c r="BM168" s="239" t="s">
        <v>342</v>
      </c>
    </row>
    <row r="169" s="12" customFormat="1" ht="22.8" customHeight="1">
      <c r="A169" s="12"/>
      <c r="B169" s="212"/>
      <c r="C169" s="213"/>
      <c r="D169" s="214" t="s">
        <v>75</v>
      </c>
      <c r="E169" s="226" t="s">
        <v>2004</v>
      </c>
      <c r="F169" s="226" t="s">
        <v>2005</v>
      </c>
      <c r="G169" s="213"/>
      <c r="H169" s="213"/>
      <c r="I169" s="216"/>
      <c r="J169" s="227">
        <f>BK169</f>
        <v>0</v>
      </c>
      <c r="K169" s="213"/>
      <c r="L169" s="218"/>
      <c r="M169" s="219"/>
      <c r="N169" s="220"/>
      <c r="O169" s="220"/>
      <c r="P169" s="221">
        <f>P170</f>
        <v>0</v>
      </c>
      <c r="Q169" s="220"/>
      <c r="R169" s="221">
        <f>R170</f>
        <v>0</v>
      </c>
      <c r="S169" s="220"/>
      <c r="T169" s="222">
        <f>T170</f>
        <v>0</v>
      </c>
      <c r="U169" s="12"/>
      <c r="V169" s="12"/>
      <c r="W169" s="12"/>
      <c r="X169" s="12"/>
      <c r="Y169" s="12"/>
      <c r="Z169" s="12"/>
      <c r="AA169" s="12"/>
      <c r="AB169" s="12"/>
      <c r="AC169" s="12"/>
      <c r="AD169" s="12"/>
      <c r="AE169" s="12"/>
      <c r="AR169" s="223" t="s">
        <v>83</v>
      </c>
      <c r="AT169" s="224" t="s">
        <v>75</v>
      </c>
      <c r="AU169" s="224" t="s">
        <v>83</v>
      </c>
      <c r="AY169" s="223" t="s">
        <v>264</v>
      </c>
      <c r="BK169" s="225">
        <f>BK170</f>
        <v>0</v>
      </c>
    </row>
    <row r="170" s="2" customFormat="1" ht="16.5" customHeight="1">
      <c r="A170" s="39"/>
      <c r="B170" s="40"/>
      <c r="C170" s="228" t="s">
        <v>304</v>
      </c>
      <c r="D170" s="228" t="s">
        <v>266</v>
      </c>
      <c r="E170" s="229" t="s">
        <v>2006</v>
      </c>
      <c r="F170" s="230" t="s">
        <v>2007</v>
      </c>
      <c r="G170" s="231" t="s">
        <v>1051</v>
      </c>
      <c r="H170" s="232">
        <v>2</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271</v>
      </c>
      <c r="AT170" s="239" t="s">
        <v>266</v>
      </c>
      <c r="AU170" s="239" t="s">
        <v>85</v>
      </c>
      <c r="AY170" s="18" t="s">
        <v>264</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271</v>
      </c>
      <c r="BM170" s="239" t="s">
        <v>351</v>
      </c>
    </row>
    <row r="171" s="12" customFormat="1" ht="22.8" customHeight="1">
      <c r="A171" s="12"/>
      <c r="B171" s="212"/>
      <c r="C171" s="213"/>
      <c r="D171" s="214" t="s">
        <v>75</v>
      </c>
      <c r="E171" s="226" t="s">
        <v>2008</v>
      </c>
      <c r="F171" s="226" t="s">
        <v>2009</v>
      </c>
      <c r="G171" s="213"/>
      <c r="H171" s="213"/>
      <c r="I171" s="216"/>
      <c r="J171" s="227">
        <f>BK171</f>
        <v>0</v>
      </c>
      <c r="K171" s="213"/>
      <c r="L171" s="218"/>
      <c r="M171" s="219"/>
      <c r="N171" s="220"/>
      <c r="O171" s="220"/>
      <c r="P171" s="221">
        <f>SUM(P172:P185)</f>
        <v>0</v>
      </c>
      <c r="Q171" s="220"/>
      <c r="R171" s="221">
        <f>SUM(R172:R185)</f>
        <v>0</v>
      </c>
      <c r="S171" s="220"/>
      <c r="T171" s="222">
        <f>SUM(T172:T185)</f>
        <v>0</v>
      </c>
      <c r="U171" s="12"/>
      <c r="V171" s="12"/>
      <c r="W171" s="12"/>
      <c r="X171" s="12"/>
      <c r="Y171" s="12"/>
      <c r="Z171" s="12"/>
      <c r="AA171" s="12"/>
      <c r="AB171" s="12"/>
      <c r="AC171" s="12"/>
      <c r="AD171" s="12"/>
      <c r="AE171" s="12"/>
      <c r="AR171" s="223" t="s">
        <v>83</v>
      </c>
      <c r="AT171" s="224" t="s">
        <v>75</v>
      </c>
      <c r="AU171" s="224" t="s">
        <v>83</v>
      </c>
      <c r="AY171" s="223" t="s">
        <v>264</v>
      </c>
      <c r="BK171" s="225">
        <f>SUM(BK172:BK185)</f>
        <v>0</v>
      </c>
    </row>
    <row r="172" s="2" customFormat="1" ht="16.5" customHeight="1">
      <c r="A172" s="39"/>
      <c r="B172" s="40"/>
      <c r="C172" s="228" t="s">
        <v>309</v>
      </c>
      <c r="D172" s="228" t="s">
        <v>266</v>
      </c>
      <c r="E172" s="229" t="s">
        <v>2010</v>
      </c>
      <c r="F172" s="230" t="s">
        <v>2011</v>
      </c>
      <c r="G172" s="231" t="s">
        <v>1051</v>
      </c>
      <c r="H172" s="232">
        <v>1</v>
      </c>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271</v>
      </c>
      <c r="AT172" s="239" t="s">
        <v>266</v>
      </c>
      <c r="AU172" s="239" t="s">
        <v>85</v>
      </c>
      <c r="AY172" s="18" t="s">
        <v>264</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271</v>
      </c>
      <c r="BM172" s="239" t="s">
        <v>366</v>
      </c>
    </row>
    <row r="173" s="2" customFormat="1" ht="16.5" customHeight="1">
      <c r="A173" s="39"/>
      <c r="B173" s="40"/>
      <c r="C173" s="228" t="s">
        <v>315</v>
      </c>
      <c r="D173" s="228" t="s">
        <v>266</v>
      </c>
      <c r="E173" s="229" t="s">
        <v>2012</v>
      </c>
      <c r="F173" s="230" t="s">
        <v>2942</v>
      </c>
      <c r="G173" s="231" t="s">
        <v>1051</v>
      </c>
      <c r="H173" s="232">
        <v>1</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271</v>
      </c>
      <c r="AT173" s="239" t="s">
        <v>266</v>
      </c>
      <c r="AU173" s="239" t="s">
        <v>85</v>
      </c>
      <c r="AY173" s="18" t="s">
        <v>264</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271</v>
      </c>
      <c r="BM173" s="239" t="s">
        <v>377</v>
      </c>
    </row>
    <row r="174" s="2" customFormat="1" ht="16.5" customHeight="1">
      <c r="A174" s="39"/>
      <c r="B174" s="40"/>
      <c r="C174" s="228" t="s">
        <v>322</v>
      </c>
      <c r="D174" s="228" t="s">
        <v>266</v>
      </c>
      <c r="E174" s="229" t="s">
        <v>2014</v>
      </c>
      <c r="F174" s="230" t="s">
        <v>2943</v>
      </c>
      <c r="G174" s="231" t="s">
        <v>1051</v>
      </c>
      <c r="H174" s="232">
        <v>1</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271</v>
      </c>
      <c r="AT174" s="239" t="s">
        <v>266</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271</v>
      </c>
      <c r="BM174" s="239" t="s">
        <v>386</v>
      </c>
    </row>
    <row r="175" s="2" customFormat="1" ht="16.5" customHeight="1">
      <c r="A175" s="39"/>
      <c r="B175" s="40"/>
      <c r="C175" s="228" t="s">
        <v>8</v>
      </c>
      <c r="D175" s="228" t="s">
        <v>266</v>
      </c>
      <c r="E175" s="229" t="s">
        <v>2015</v>
      </c>
      <c r="F175" s="230" t="s">
        <v>2943</v>
      </c>
      <c r="G175" s="231" t="s">
        <v>1051</v>
      </c>
      <c r="H175" s="232">
        <v>1</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271</v>
      </c>
      <c r="AT175" s="239" t="s">
        <v>266</v>
      </c>
      <c r="AU175" s="239" t="s">
        <v>85</v>
      </c>
      <c r="AY175" s="18" t="s">
        <v>264</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271</v>
      </c>
      <c r="BM175" s="239" t="s">
        <v>395</v>
      </c>
    </row>
    <row r="176" s="2" customFormat="1" ht="16.5" customHeight="1">
      <c r="A176" s="39"/>
      <c r="B176" s="40"/>
      <c r="C176" s="228" t="s">
        <v>335</v>
      </c>
      <c r="D176" s="228" t="s">
        <v>266</v>
      </c>
      <c r="E176" s="229" t="s">
        <v>2016</v>
      </c>
      <c r="F176" s="230" t="s">
        <v>2943</v>
      </c>
      <c r="G176" s="231" t="s">
        <v>1051</v>
      </c>
      <c r="H176" s="232">
        <v>1</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271</v>
      </c>
      <c r="AT176" s="239" t="s">
        <v>266</v>
      </c>
      <c r="AU176" s="239" t="s">
        <v>85</v>
      </c>
      <c r="AY176" s="18" t="s">
        <v>264</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271</v>
      </c>
      <c r="BM176" s="239" t="s">
        <v>407</v>
      </c>
    </row>
    <row r="177" s="2" customFormat="1" ht="16.5" customHeight="1">
      <c r="A177" s="39"/>
      <c r="B177" s="40"/>
      <c r="C177" s="228" t="s">
        <v>342</v>
      </c>
      <c r="D177" s="228" t="s">
        <v>266</v>
      </c>
      <c r="E177" s="229" t="s">
        <v>2018</v>
      </c>
      <c r="F177" s="230" t="s">
        <v>2943</v>
      </c>
      <c r="G177" s="231" t="s">
        <v>1051</v>
      </c>
      <c r="H177" s="232">
        <v>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85</v>
      </c>
      <c r="AY177" s="18" t="s">
        <v>264</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271</v>
      </c>
      <c r="BM177" s="239" t="s">
        <v>417</v>
      </c>
    </row>
    <row r="178" s="2" customFormat="1" ht="16.5" customHeight="1">
      <c r="A178" s="39"/>
      <c r="B178" s="40"/>
      <c r="C178" s="228" t="s">
        <v>347</v>
      </c>
      <c r="D178" s="228" t="s">
        <v>266</v>
      </c>
      <c r="E178" s="229" t="s">
        <v>2019</v>
      </c>
      <c r="F178" s="230" t="s">
        <v>2943</v>
      </c>
      <c r="G178" s="231" t="s">
        <v>1051</v>
      </c>
      <c r="H178" s="232">
        <v>1</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271</v>
      </c>
      <c r="AT178" s="239" t="s">
        <v>266</v>
      </c>
      <c r="AU178" s="239" t="s">
        <v>85</v>
      </c>
      <c r="AY178" s="18" t="s">
        <v>264</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271</v>
      </c>
      <c r="BM178" s="239" t="s">
        <v>426</v>
      </c>
    </row>
    <row r="179" s="2" customFormat="1" ht="16.5" customHeight="1">
      <c r="A179" s="39"/>
      <c r="B179" s="40"/>
      <c r="C179" s="228" t="s">
        <v>351</v>
      </c>
      <c r="D179" s="228" t="s">
        <v>266</v>
      </c>
      <c r="E179" s="229" t="s">
        <v>2021</v>
      </c>
      <c r="F179" s="230" t="s">
        <v>2943</v>
      </c>
      <c r="G179" s="231" t="s">
        <v>1051</v>
      </c>
      <c r="H179" s="232">
        <v>1</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271</v>
      </c>
      <c r="AT179" s="239" t="s">
        <v>266</v>
      </c>
      <c r="AU179" s="239" t="s">
        <v>85</v>
      </c>
      <c r="AY179" s="18" t="s">
        <v>264</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271</v>
      </c>
      <c r="BM179" s="239" t="s">
        <v>434</v>
      </c>
    </row>
    <row r="180" s="2" customFormat="1" ht="16.5" customHeight="1">
      <c r="A180" s="39"/>
      <c r="B180" s="40"/>
      <c r="C180" s="228" t="s">
        <v>358</v>
      </c>
      <c r="D180" s="228" t="s">
        <v>266</v>
      </c>
      <c r="E180" s="229" t="s">
        <v>2023</v>
      </c>
      <c r="F180" s="230" t="s">
        <v>2944</v>
      </c>
      <c r="G180" s="231" t="s">
        <v>1051</v>
      </c>
      <c r="H180" s="232">
        <v>1</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271</v>
      </c>
      <c r="AT180" s="239" t="s">
        <v>266</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271</v>
      </c>
      <c r="BM180" s="239" t="s">
        <v>442</v>
      </c>
    </row>
    <row r="181" s="2" customFormat="1" ht="16.5" customHeight="1">
      <c r="A181" s="39"/>
      <c r="B181" s="40"/>
      <c r="C181" s="228" t="s">
        <v>366</v>
      </c>
      <c r="D181" s="228" t="s">
        <v>266</v>
      </c>
      <c r="E181" s="229" t="s">
        <v>2945</v>
      </c>
      <c r="F181" s="230" t="s">
        <v>2946</v>
      </c>
      <c r="G181" s="231" t="s">
        <v>1051</v>
      </c>
      <c r="H181" s="232">
        <v>1</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271</v>
      </c>
      <c r="AT181" s="239" t="s">
        <v>266</v>
      </c>
      <c r="AU181" s="239" t="s">
        <v>85</v>
      </c>
      <c r="AY181" s="18" t="s">
        <v>264</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271</v>
      </c>
      <c r="BM181" s="239" t="s">
        <v>450</v>
      </c>
    </row>
    <row r="182" s="2" customFormat="1" ht="16.5" customHeight="1">
      <c r="A182" s="39"/>
      <c r="B182" s="40"/>
      <c r="C182" s="228" t="s">
        <v>373</v>
      </c>
      <c r="D182" s="228" t="s">
        <v>266</v>
      </c>
      <c r="E182" s="229" t="s">
        <v>2947</v>
      </c>
      <c r="F182" s="230" t="s">
        <v>2948</v>
      </c>
      <c r="G182" s="231" t="s">
        <v>1051</v>
      </c>
      <c r="H182" s="232">
        <v>1</v>
      </c>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271</v>
      </c>
      <c r="AT182" s="239" t="s">
        <v>266</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271</v>
      </c>
      <c r="BM182" s="239" t="s">
        <v>461</v>
      </c>
    </row>
    <row r="183" s="2" customFormat="1" ht="16.5" customHeight="1">
      <c r="A183" s="39"/>
      <c r="B183" s="40"/>
      <c r="C183" s="228" t="s">
        <v>377</v>
      </c>
      <c r="D183" s="228" t="s">
        <v>266</v>
      </c>
      <c r="E183" s="229" t="s">
        <v>2949</v>
      </c>
      <c r="F183" s="230" t="s">
        <v>2946</v>
      </c>
      <c r="G183" s="231" t="s">
        <v>1051</v>
      </c>
      <c r="H183" s="232">
        <v>1</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271</v>
      </c>
      <c r="BM183" s="239" t="s">
        <v>470</v>
      </c>
    </row>
    <row r="184" s="2" customFormat="1" ht="16.5" customHeight="1">
      <c r="A184" s="39"/>
      <c r="B184" s="40"/>
      <c r="C184" s="228" t="s">
        <v>7</v>
      </c>
      <c r="D184" s="228" t="s">
        <v>266</v>
      </c>
      <c r="E184" s="229" t="s">
        <v>2950</v>
      </c>
      <c r="F184" s="230" t="s">
        <v>2951</v>
      </c>
      <c r="G184" s="231" t="s">
        <v>1051</v>
      </c>
      <c r="H184" s="232">
        <v>1</v>
      </c>
      <c r="I184" s="233"/>
      <c r="J184" s="234">
        <f>ROUND(I184*H184,2)</f>
        <v>0</v>
      </c>
      <c r="K184" s="230" t="s">
        <v>1</v>
      </c>
      <c r="L184" s="45"/>
      <c r="M184" s="235" t="s">
        <v>1</v>
      </c>
      <c r="N184" s="236" t="s">
        <v>42</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271</v>
      </c>
      <c r="AT184" s="239" t="s">
        <v>266</v>
      </c>
      <c r="AU184" s="239" t="s">
        <v>85</v>
      </c>
      <c r="AY184" s="18" t="s">
        <v>264</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271</v>
      </c>
      <c r="BM184" s="239" t="s">
        <v>479</v>
      </c>
    </row>
    <row r="185" s="2" customFormat="1" ht="16.5" customHeight="1">
      <c r="A185" s="39"/>
      <c r="B185" s="40"/>
      <c r="C185" s="228" t="s">
        <v>386</v>
      </c>
      <c r="D185" s="228" t="s">
        <v>266</v>
      </c>
      <c r="E185" s="229" t="s">
        <v>2952</v>
      </c>
      <c r="F185" s="230" t="s">
        <v>2946</v>
      </c>
      <c r="G185" s="231" t="s">
        <v>1051</v>
      </c>
      <c r="H185" s="232">
        <v>1</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271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271</v>
      </c>
      <c r="BM185" s="239" t="s">
        <v>489</v>
      </c>
    </row>
    <row r="186" s="12" customFormat="1" ht="22.8" customHeight="1">
      <c r="A186" s="12"/>
      <c r="B186" s="212"/>
      <c r="C186" s="213"/>
      <c r="D186" s="214" t="s">
        <v>75</v>
      </c>
      <c r="E186" s="226" t="s">
        <v>2024</v>
      </c>
      <c r="F186" s="226" t="s">
        <v>2025</v>
      </c>
      <c r="G186" s="213"/>
      <c r="H186" s="213"/>
      <c r="I186" s="216"/>
      <c r="J186" s="227">
        <f>BK186</f>
        <v>0</v>
      </c>
      <c r="K186" s="213"/>
      <c r="L186" s="218"/>
      <c r="M186" s="219"/>
      <c r="N186" s="220"/>
      <c r="O186" s="220"/>
      <c r="P186" s="221">
        <f>SUM(P187:P188)</f>
        <v>0</v>
      </c>
      <c r="Q186" s="220"/>
      <c r="R186" s="221">
        <f>SUM(R187:R188)</f>
        <v>0</v>
      </c>
      <c r="S186" s="220"/>
      <c r="T186" s="222">
        <f>SUM(T187:T188)</f>
        <v>0</v>
      </c>
      <c r="U186" s="12"/>
      <c r="V186" s="12"/>
      <c r="W186" s="12"/>
      <c r="X186" s="12"/>
      <c r="Y186" s="12"/>
      <c r="Z186" s="12"/>
      <c r="AA186" s="12"/>
      <c r="AB186" s="12"/>
      <c r="AC186" s="12"/>
      <c r="AD186" s="12"/>
      <c r="AE186" s="12"/>
      <c r="AR186" s="223" t="s">
        <v>83</v>
      </c>
      <c r="AT186" s="224" t="s">
        <v>75</v>
      </c>
      <c r="AU186" s="224" t="s">
        <v>83</v>
      </c>
      <c r="AY186" s="223" t="s">
        <v>264</v>
      </c>
      <c r="BK186" s="225">
        <f>SUM(BK187:BK188)</f>
        <v>0</v>
      </c>
    </row>
    <row r="187" s="2" customFormat="1" ht="16.5" customHeight="1">
      <c r="A187" s="39"/>
      <c r="B187" s="40"/>
      <c r="C187" s="228" t="s">
        <v>391</v>
      </c>
      <c r="D187" s="228" t="s">
        <v>266</v>
      </c>
      <c r="E187" s="229" t="s">
        <v>2026</v>
      </c>
      <c r="F187" s="230" t="s">
        <v>2027</v>
      </c>
      <c r="G187" s="231" t="s">
        <v>1051</v>
      </c>
      <c r="H187" s="232">
        <v>3</v>
      </c>
      <c r="I187" s="233"/>
      <c r="J187" s="234">
        <f>ROUND(I187*H187,2)</f>
        <v>0</v>
      </c>
      <c r="K187" s="230" t="s">
        <v>1</v>
      </c>
      <c r="L187" s="45"/>
      <c r="M187" s="235" t="s">
        <v>1</v>
      </c>
      <c r="N187" s="236" t="s">
        <v>42</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271</v>
      </c>
      <c r="AT187" s="239" t="s">
        <v>266</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271</v>
      </c>
      <c r="BM187" s="239" t="s">
        <v>498</v>
      </c>
    </row>
    <row r="188" s="2" customFormat="1" ht="16.5" customHeight="1">
      <c r="A188" s="39"/>
      <c r="B188" s="40"/>
      <c r="C188" s="228" t="s">
        <v>395</v>
      </c>
      <c r="D188" s="228" t="s">
        <v>266</v>
      </c>
      <c r="E188" s="229" t="s">
        <v>2028</v>
      </c>
      <c r="F188" s="230" t="s">
        <v>2953</v>
      </c>
      <c r="G188" s="231" t="s">
        <v>1051</v>
      </c>
      <c r="H188" s="232">
        <v>0</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271</v>
      </c>
      <c r="AT188" s="239" t="s">
        <v>266</v>
      </c>
      <c r="AU188" s="239" t="s">
        <v>85</v>
      </c>
      <c r="AY188" s="18" t="s">
        <v>264</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271</v>
      </c>
      <c r="BM188" s="239" t="s">
        <v>509</v>
      </c>
    </row>
    <row r="189" s="12" customFormat="1" ht="22.8" customHeight="1">
      <c r="A189" s="12"/>
      <c r="B189" s="212"/>
      <c r="C189" s="213"/>
      <c r="D189" s="214" t="s">
        <v>75</v>
      </c>
      <c r="E189" s="226" t="s">
        <v>2030</v>
      </c>
      <c r="F189" s="226" t="s">
        <v>2031</v>
      </c>
      <c r="G189" s="213"/>
      <c r="H189" s="213"/>
      <c r="I189" s="216"/>
      <c r="J189" s="227">
        <f>BK189</f>
        <v>0</v>
      </c>
      <c r="K189" s="213"/>
      <c r="L189" s="218"/>
      <c r="M189" s="219"/>
      <c r="N189" s="220"/>
      <c r="O189" s="220"/>
      <c r="P189" s="221">
        <f>P190</f>
        <v>0</v>
      </c>
      <c r="Q189" s="220"/>
      <c r="R189" s="221">
        <f>R190</f>
        <v>0</v>
      </c>
      <c r="S189" s="220"/>
      <c r="T189" s="222">
        <f>T190</f>
        <v>0</v>
      </c>
      <c r="U189" s="12"/>
      <c r="V189" s="12"/>
      <c r="W189" s="12"/>
      <c r="X189" s="12"/>
      <c r="Y189" s="12"/>
      <c r="Z189" s="12"/>
      <c r="AA189" s="12"/>
      <c r="AB189" s="12"/>
      <c r="AC189" s="12"/>
      <c r="AD189" s="12"/>
      <c r="AE189" s="12"/>
      <c r="AR189" s="223" t="s">
        <v>83</v>
      </c>
      <c r="AT189" s="224" t="s">
        <v>75</v>
      </c>
      <c r="AU189" s="224" t="s">
        <v>83</v>
      </c>
      <c r="AY189" s="223" t="s">
        <v>264</v>
      </c>
      <c r="BK189" s="225">
        <f>BK190</f>
        <v>0</v>
      </c>
    </row>
    <row r="190" s="2" customFormat="1" ht="16.5" customHeight="1">
      <c r="A190" s="39"/>
      <c r="B190" s="40"/>
      <c r="C190" s="228" t="s">
        <v>401</v>
      </c>
      <c r="D190" s="228" t="s">
        <v>266</v>
      </c>
      <c r="E190" s="229" t="s">
        <v>2032</v>
      </c>
      <c r="F190" s="230" t="s">
        <v>2033</v>
      </c>
      <c r="G190" s="231" t="s">
        <v>1051</v>
      </c>
      <c r="H190" s="232">
        <v>2</v>
      </c>
      <c r="I190" s="233"/>
      <c r="J190" s="234">
        <f>ROUND(I190*H190,2)</f>
        <v>0</v>
      </c>
      <c r="K190" s="230" t="s">
        <v>1</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271</v>
      </c>
      <c r="AT190" s="239" t="s">
        <v>266</v>
      </c>
      <c r="AU190" s="239" t="s">
        <v>85</v>
      </c>
      <c r="AY190" s="18" t="s">
        <v>264</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271</v>
      </c>
      <c r="BM190" s="239" t="s">
        <v>519</v>
      </c>
    </row>
    <row r="191" s="12" customFormat="1" ht="22.8" customHeight="1">
      <c r="A191" s="12"/>
      <c r="B191" s="212"/>
      <c r="C191" s="213"/>
      <c r="D191" s="214" t="s">
        <v>75</v>
      </c>
      <c r="E191" s="226" t="s">
        <v>2034</v>
      </c>
      <c r="F191" s="226" t="s">
        <v>2035</v>
      </c>
      <c r="G191" s="213"/>
      <c r="H191" s="213"/>
      <c r="I191" s="216"/>
      <c r="J191" s="227">
        <f>BK191</f>
        <v>0</v>
      </c>
      <c r="K191" s="213"/>
      <c r="L191" s="218"/>
      <c r="M191" s="219"/>
      <c r="N191" s="220"/>
      <c r="O191" s="220"/>
      <c r="P191" s="221">
        <f>SUM(P192:P195)</f>
        <v>0</v>
      </c>
      <c r="Q191" s="220"/>
      <c r="R191" s="221">
        <f>SUM(R192:R195)</f>
        <v>0</v>
      </c>
      <c r="S191" s="220"/>
      <c r="T191" s="222">
        <f>SUM(T192:T195)</f>
        <v>0</v>
      </c>
      <c r="U191" s="12"/>
      <c r="V191" s="12"/>
      <c r="W191" s="12"/>
      <c r="X191" s="12"/>
      <c r="Y191" s="12"/>
      <c r="Z191" s="12"/>
      <c r="AA191" s="12"/>
      <c r="AB191" s="12"/>
      <c r="AC191" s="12"/>
      <c r="AD191" s="12"/>
      <c r="AE191" s="12"/>
      <c r="AR191" s="223" t="s">
        <v>83</v>
      </c>
      <c r="AT191" s="224" t="s">
        <v>75</v>
      </c>
      <c r="AU191" s="224" t="s">
        <v>83</v>
      </c>
      <c r="AY191" s="223" t="s">
        <v>264</v>
      </c>
      <c r="BK191" s="225">
        <f>SUM(BK192:BK195)</f>
        <v>0</v>
      </c>
    </row>
    <row r="192" s="2" customFormat="1" ht="24.15" customHeight="1">
      <c r="A192" s="39"/>
      <c r="B192" s="40"/>
      <c r="C192" s="228" t="s">
        <v>407</v>
      </c>
      <c r="D192" s="228" t="s">
        <v>266</v>
      </c>
      <c r="E192" s="229" t="s">
        <v>2036</v>
      </c>
      <c r="F192" s="230" t="s">
        <v>2037</v>
      </c>
      <c r="G192" s="231" t="s">
        <v>1051</v>
      </c>
      <c r="H192" s="232">
        <v>6</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271</v>
      </c>
      <c r="BM192" s="239" t="s">
        <v>527</v>
      </c>
    </row>
    <row r="193" s="2" customFormat="1" ht="24.15" customHeight="1">
      <c r="A193" s="39"/>
      <c r="B193" s="40"/>
      <c r="C193" s="228" t="s">
        <v>412</v>
      </c>
      <c r="D193" s="228" t="s">
        <v>266</v>
      </c>
      <c r="E193" s="229" t="s">
        <v>2038</v>
      </c>
      <c r="F193" s="230" t="s">
        <v>2037</v>
      </c>
      <c r="G193" s="231" t="s">
        <v>1051</v>
      </c>
      <c r="H193" s="232">
        <v>1</v>
      </c>
      <c r="I193" s="233"/>
      <c r="J193" s="234">
        <f>ROUND(I193*H193,2)</f>
        <v>0</v>
      </c>
      <c r="K193" s="230" t="s">
        <v>1</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271</v>
      </c>
      <c r="AT193" s="239" t="s">
        <v>266</v>
      </c>
      <c r="AU193" s="239" t="s">
        <v>85</v>
      </c>
      <c r="AY193" s="18" t="s">
        <v>264</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271</v>
      </c>
      <c r="BM193" s="239" t="s">
        <v>538</v>
      </c>
    </row>
    <row r="194" s="2" customFormat="1" ht="24.15" customHeight="1">
      <c r="A194" s="39"/>
      <c r="B194" s="40"/>
      <c r="C194" s="228" t="s">
        <v>417</v>
      </c>
      <c r="D194" s="228" t="s">
        <v>266</v>
      </c>
      <c r="E194" s="229" t="s">
        <v>2040</v>
      </c>
      <c r="F194" s="230" t="s">
        <v>2954</v>
      </c>
      <c r="G194" s="231" t="s">
        <v>1051</v>
      </c>
      <c r="H194" s="232">
        <v>4</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271</v>
      </c>
      <c r="AT194" s="239" t="s">
        <v>266</v>
      </c>
      <c r="AU194" s="239" t="s">
        <v>85</v>
      </c>
      <c r="AY194" s="18" t="s">
        <v>264</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271</v>
      </c>
      <c r="BM194" s="239" t="s">
        <v>546</v>
      </c>
    </row>
    <row r="195" s="2" customFormat="1" ht="24.15" customHeight="1">
      <c r="A195" s="39"/>
      <c r="B195" s="40"/>
      <c r="C195" s="228" t="s">
        <v>422</v>
      </c>
      <c r="D195" s="228" t="s">
        <v>266</v>
      </c>
      <c r="E195" s="229" t="s">
        <v>2955</v>
      </c>
      <c r="F195" s="230" t="s">
        <v>2956</v>
      </c>
      <c r="G195" s="231" t="s">
        <v>1051</v>
      </c>
      <c r="H195" s="232">
        <v>2</v>
      </c>
      <c r="I195" s="233"/>
      <c r="J195" s="234">
        <f>ROUND(I195*H195,2)</f>
        <v>0</v>
      </c>
      <c r="K195" s="230" t="s">
        <v>1</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271</v>
      </c>
      <c r="BM195" s="239" t="s">
        <v>556</v>
      </c>
    </row>
    <row r="196" s="12" customFormat="1" ht="22.8" customHeight="1">
      <c r="A196" s="12"/>
      <c r="B196" s="212"/>
      <c r="C196" s="213"/>
      <c r="D196" s="214" t="s">
        <v>75</v>
      </c>
      <c r="E196" s="226" t="s">
        <v>2042</v>
      </c>
      <c r="F196" s="226" t="s">
        <v>2043</v>
      </c>
      <c r="G196" s="213"/>
      <c r="H196" s="213"/>
      <c r="I196" s="216"/>
      <c r="J196" s="227">
        <f>BK196</f>
        <v>0</v>
      </c>
      <c r="K196" s="213"/>
      <c r="L196" s="218"/>
      <c r="M196" s="219"/>
      <c r="N196" s="220"/>
      <c r="O196" s="220"/>
      <c r="P196" s="221">
        <f>SUM(P197:P199)</f>
        <v>0</v>
      </c>
      <c r="Q196" s="220"/>
      <c r="R196" s="221">
        <f>SUM(R197:R199)</f>
        <v>0</v>
      </c>
      <c r="S196" s="220"/>
      <c r="T196" s="222">
        <f>SUM(T197:T199)</f>
        <v>0</v>
      </c>
      <c r="U196" s="12"/>
      <c r="V196" s="12"/>
      <c r="W196" s="12"/>
      <c r="X196" s="12"/>
      <c r="Y196" s="12"/>
      <c r="Z196" s="12"/>
      <c r="AA196" s="12"/>
      <c r="AB196" s="12"/>
      <c r="AC196" s="12"/>
      <c r="AD196" s="12"/>
      <c r="AE196" s="12"/>
      <c r="AR196" s="223" t="s">
        <v>83</v>
      </c>
      <c r="AT196" s="224" t="s">
        <v>75</v>
      </c>
      <c r="AU196" s="224" t="s">
        <v>83</v>
      </c>
      <c r="AY196" s="223" t="s">
        <v>264</v>
      </c>
      <c r="BK196" s="225">
        <f>SUM(BK197:BK199)</f>
        <v>0</v>
      </c>
    </row>
    <row r="197" s="2" customFormat="1" ht="16.5" customHeight="1">
      <c r="A197" s="39"/>
      <c r="B197" s="40"/>
      <c r="C197" s="228" t="s">
        <v>426</v>
      </c>
      <c r="D197" s="228" t="s">
        <v>266</v>
      </c>
      <c r="E197" s="229" t="s">
        <v>2044</v>
      </c>
      <c r="F197" s="230" t="s">
        <v>2045</v>
      </c>
      <c r="G197" s="231" t="s">
        <v>1051</v>
      </c>
      <c r="H197" s="232">
        <v>4</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271</v>
      </c>
      <c r="BM197" s="239" t="s">
        <v>564</v>
      </c>
    </row>
    <row r="198" s="2" customFormat="1" ht="16.5" customHeight="1">
      <c r="A198" s="39"/>
      <c r="B198" s="40"/>
      <c r="C198" s="228" t="s">
        <v>430</v>
      </c>
      <c r="D198" s="228" t="s">
        <v>266</v>
      </c>
      <c r="E198" s="229" t="s">
        <v>2046</v>
      </c>
      <c r="F198" s="230" t="s">
        <v>2953</v>
      </c>
      <c r="G198" s="231" t="s">
        <v>1</v>
      </c>
      <c r="H198" s="232">
        <v>0</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271</v>
      </c>
      <c r="BM198" s="239" t="s">
        <v>575</v>
      </c>
    </row>
    <row r="199" s="2" customFormat="1" ht="16.5" customHeight="1">
      <c r="A199" s="39"/>
      <c r="B199" s="40"/>
      <c r="C199" s="228" t="s">
        <v>434</v>
      </c>
      <c r="D199" s="228" t="s">
        <v>266</v>
      </c>
      <c r="E199" s="229" t="s">
        <v>2048</v>
      </c>
      <c r="F199" s="230" t="s">
        <v>2049</v>
      </c>
      <c r="G199" s="231" t="s">
        <v>1051</v>
      </c>
      <c r="H199" s="232">
        <v>9</v>
      </c>
      <c r="I199" s="233"/>
      <c r="J199" s="234">
        <f>ROUND(I199*H199,2)</f>
        <v>0</v>
      </c>
      <c r="K199" s="230" t="s">
        <v>1</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271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271</v>
      </c>
      <c r="BM199" s="239" t="s">
        <v>585</v>
      </c>
    </row>
    <row r="200" s="12" customFormat="1" ht="22.8" customHeight="1">
      <c r="A200" s="12"/>
      <c r="B200" s="212"/>
      <c r="C200" s="213"/>
      <c r="D200" s="214" t="s">
        <v>75</v>
      </c>
      <c r="E200" s="226" t="s">
        <v>2050</v>
      </c>
      <c r="F200" s="226" t="s">
        <v>2051</v>
      </c>
      <c r="G200" s="213"/>
      <c r="H200" s="213"/>
      <c r="I200" s="216"/>
      <c r="J200" s="227">
        <f>BK200</f>
        <v>0</v>
      </c>
      <c r="K200" s="213"/>
      <c r="L200" s="218"/>
      <c r="M200" s="219"/>
      <c r="N200" s="220"/>
      <c r="O200" s="220"/>
      <c r="P200" s="221">
        <f>SUM(P201:P203)</f>
        <v>0</v>
      </c>
      <c r="Q200" s="220"/>
      <c r="R200" s="221">
        <f>SUM(R201:R203)</f>
        <v>0</v>
      </c>
      <c r="S200" s="220"/>
      <c r="T200" s="222">
        <f>SUM(T201:T203)</f>
        <v>0</v>
      </c>
      <c r="U200" s="12"/>
      <c r="V200" s="12"/>
      <c r="W200" s="12"/>
      <c r="X200" s="12"/>
      <c r="Y200" s="12"/>
      <c r="Z200" s="12"/>
      <c r="AA200" s="12"/>
      <c r="AB200" s="12"/>
      <c r="AC200" s="12"/>
      <c r="AD200" s="12"/>
      <c r="AE200" s="12"/>
      <c r="AR200" s="223" t="s">
        <v>83</v>
      </c>
      <c r="AT200" s="224" t="s">
        <v>75</v>
      </c>
      <c r="AU200" s="224" t="s">
        <v>83</v>
      </c>
      <c r="AY200" s="223" t="s">
        <v>264</v>
      </c>
      <c r="BK200" s="225">
        <f>SUM(BK201:BK203)</f>
        <v>0</v>
      </c>
    </row>
    <row r="201" s="2" customFormat="1" ht="16.5" customHeight="1">
      <c r="A201" s="39"/>
      <c r="B201" s="40"/>
      <c r="C201" s="228" t="s">
        <v>438</v>
      </c>
      <c r="D201" s="228" t="s">
        <v>266</v>
      </c>
      <c r="E201" s="229" t="s">
        <v>2957</v>
      </c>
      <c r="F201" s="230" t="s">
        <v>2958</v>
      </c>
      <c r="G201" s="231" t="s">
        <v>1035</v>
      </c>
      <c r="H201" s="232">
        <v>20</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271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271</v>
      </c>
      <c r="BM201" s="239" t="s">
        <v>593</v>
      </c>
    </row>
    <row r="202" s="2" customFormat="1" ht="16.5" customHeight="1">
      <c r="A202" s="39"/>
      <c r="B202" s="40"/>
      <c r="C202" s="228" t="s">
        <v>442</v>
      </c>
      <c r="D202" s="228" t="s">
        <v>266</v>
      </c>
      <c r="E202" s="229" t="s">
        <v>2959</v>
      </c>
      <c r="F202" s="230" t="s">
        <v>2960</v>
      </c>
      <c r="G202" s="231" t="s">
        <v>1035</v>
      </c>
      <c r="H202" s="232">
        <v>5</v>
      </c>
      <c r="I202" s="233"/>
      <c r="J202" s="234">
        <f>ROUND(I202*H202,2)</f>
        <v>0</v>
      </c>
      <c r="K202" s="230" t="s">
        <v>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271</v>
      </c>
      <c r="AT202" s="239" t="s">
        <v>266</v>
      </c>
      <c r="AU202" s="239" t="s">
        <v>85</v>
      </c>
      <c r="AY202" s="18" t="s">
        <v>264</v>
      </c>
      <c r="BE202" s="240">
        <f>IF(N202="základní",J202,0)</f>
        <v>0</v>
      </c>
      <c r="BF202" s="240">
        <f>IF(N202="snížená",J202,0)</f>
        <v>0</v>
      </c>
      <c r="BG202" s="240">
        <f>IF(N202="zákl. přenesená",J202,0)</f>
        <v>0</v>
      </c>
      <c r="BH202" s="240">
        <f>IF(N202="sníž. přenesená",J202,0)</f>
        <v>0</v>
      </c>
      <c r="BI202" s="240">
        <f>IF(N202="nulová",J202,0)</f>
        <v>0</v>
      </c>
      <c r="BJ202" s="18" t="s">
        <v>85</v>
      </c>
      <c r="BK202" s="240">
        <f>ROUND(I202*H202,2)</f>
        <v>0</v>
      </c>
      <c r="BL202" s="18" t="s">
        <v>271</v>
      </c>
      <c r="BM202" s="239" t="s">
        <v>601</v>
      </c>
    </row>
    <row r="203" s="2" customFormat="1" ht="16.5" customHeight="1">
      <c r="A203" s="39"/>
      <c r="B203" s="40"/>
      <c r="C203" s="228" t="s">
        <v>446</v>
      </c>
      <c r="D203" s="228" t="s">
        <v>266</v>
      </c>
      <c r="E203" s="229" t="s">
        <v>2058</v>
      </c>
      <c r="F203" s="230" t="s">
        <v>2059</v>
      </c>
      <c r="G203" s="231" t="s">
        <v>1035</v>
      </c>
      <c r="H203" s="232">
        <v>1</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271</v>
      </c>
      <c r="AT203" s="239" t="s">
        <v>266</v>
      </c>
      <c r="AU203" s="239" t="s">
        <v>85</v>
      </c>
      <c r="AY203" s="18" t="s">
        <v>264</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271</v>
      </c>
      <c r="BM203" s="239" t="s">
        <v>610</v>
      </c>
    </row>
    <row r="204" s="12" customFormat="1" ht="22.8" customHeight="1">
      <c r="A204" s="12"/>
      <c r="B204" s="212"/>
      <c r="C204" s="213"/>
      <c r="D204" s="214" t="s">
        <v>75</v>
      </c>
      <c r="E204" s="226" t="s">
        <v>2060</v>
      </c>
      <c r="F204" s="226" t="s">
        <v>2061</v>
      </c>
      <c r="G204" s="213"/>
      <c r="H204" s="213"/>
      <c r="I204" s="216"/>
      <c r="J204" s="227">
        <f>BK204</f>
        <v>0</v>
      </c>
      <c r="K204" s="213"/>
      <c r="L204" s="218"/>
      <c r="M204" s="219"/>
      <c r="N204" s="220"/>
      <c r="O204" s="220"/>
      <c r="P204" s="221">
        <f>SUM(P205:P208)</f>
        <v>0</v>
      </c>
      <c r="Q204" s="220"/>
      <c r="R204" s="221">
        <f>SUM(R205:R208)</f>
        <v>0</v>
      </c>
      <c r="S204" s="220"/>
      <c r="T204" s="222">
        <f>SUM(T205:T208)</f>
        <v>0</v>
      </c>
      <c r="U204" s="12"/>
      <c r="V204" s="12"/>
      <c r="W204" s="12"/>
      <c r="X204" s="12"/>
      <c r="Y204" s="12"/>
      <c r="Z204" s="12"/>
      <c r="AA204" s="12"/>
      <c r="AB204" s="12"/>
      <c r="AC204" s="12"/>
      <c r="AD204" s="12"/>
      <c r="AE204" s="12"/>
      <c r="AR204" s="223" t="s">
        <v>83</v>
      </c>
      <c r="AT204" s="224" t="s">
        <v>75</v>
      </c>
      <c r="AU204" s="224" t="s">
        <v>83</v>
      </c>
      <c r="AY204" s="223" t="s">
        <v>264</v>
      </c>
      <c r="BK204" s="225">
        <f>SUM(BK205:BK208)</f>
        <v>0</v>
      </c>
    </row>
    <row r="205" s="2" customFormat="1" ht="16.5" customHeight="1">
      <c r="A205" s="39"/>
      <c r="B205" s="40"/>
      <c r="C205" s="228" t="s">
        <v>450</v>
      </c>
      <c r="D205" s="228" t="s">
        <v>266</v>
      </c>
      <c r="E205" s="229" t="s">
        <v>2062</v>
      </c>
      <c r="F205" s="230" t="s">
        <v>2063</v>
      </c>
      <c r="G205" s="231" t="s">
        <v>1035</v>
      </c>
      <c r="H205" s="232">
        <v>55</v>
      </c>
      <c r="I205" s="233"/>
      <c r="J205" s="234">
        <f>ROUND(I205*H205,2)</f>
        <v>0</v>
      </c>
      <c r="K205" s="230" t="s">
        <v>1</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271</v>
      </c>
      <c r="AT205" s="239" t="s">
        <v>266</v>
      </c>
      <c r="AU205" s="239" t="s">
        <v>85</v>
      </c>
      <c r="AY205" s="18" t="s">
        <v>264</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271</v>
      </c>
      <c r="BM205" s="239" t="s">
        <v>618</v>
      </c>
    </row>
    <row r="206" s="2" customFormat="1" ht="16.5" customHeight="1">
      <c r="A206" s="39"/>
      <c r="B206" s="40"/>
      <c r="C206" s="228" t="s">
        <v>456</v>
      </c>
      <c r="D206" s="228" t="s">
        <v>266</v>
      </c>
      <c r="E206" s="229" t="s">
        <v>2064</v>
      </c>
      <c r="F206" s="230" t="s">
        <v>2065</v>
      </c>
      <c r="G206" s="231" t="s">
        <v>1035</v>
      </c>
      <c r="H206" s="232">
        <v>30</v>
      </c>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271</v>
      </c>
      <c r="AT206" s="239" t="s">
        <v>266</v>
      </c>
      <c r="AU206" s="239" t="s">
        <v>85</v>
      </c>
      <c r="AY206" s="18" t="s">
        <v>264</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271</v>
      </c>
      <c r="BM206" s="239" t="s">
        <v>629</v>
      </c>
    </row>
    <row r="207" s="2" customFormat="1" ht="16.5" customHeight="1">
      <c r="A207" s="39"/>
      <c r="B207" s="40"/>
      <c r="C207" s="228" t="s">
        <v>461</v>
      </c>
      <c r="D207" s="228" t="s">
        <v>266</v>
      </c>
      <c r="E207" s="229" t="s">
        <v>2066</v>
      </c>
      <c r="F207" s="230" t="s">
        <v>2067</v>
      </c>
      <c r="G207" s="231" t="s">
        <v>1035</v>
      </c>
      <c r="H207" s="232">
        <v>60</v>
      </c>
      <c r="I207" s="233"/>
      <c r="J207" s="234">
        <f>ROUND(I207*H207,2)</f>
        <v>0</v>
      </c>
      <c r="K207" s="230" t="s">
        <v>1</v>
      </c>
      <c r="L207" s="45"/>
      <c r="M207" s="235" t="s">
        <v>1</v>
      </c>
      <c r="N207" s="236" t="s">
        <v>42</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271</v>
      </c>
      <c r="AT207" s="239" t="s">
        <v>266</v>
      </c>
      <c r="AU207" s="239" t="s">
        <v>85</v>
      </c>
      <c r="AY207" s="18" t="s">
        <v>264</v>
      </c>
      <c r="BE207" s="240">
        <f>IF(N207="základní",J207,0)</f>
        <v>0</v>
      </c>
      <c r="BF207" s="240">
        <f>IF(N207="snížená",J207,0)</f>
        <v>0</v>
      </c>
      <c r="BG207" s="240">
        <f>IF(N207="zákl. přenesená",J207,0)</f>
        <v>0</v>
      </c>
      <c r="BH207" s="240">
        <f>IF(N207="sníž. přenesená",J207,0)</f>
        <v>0</v>
      </c>
      <c r="BI207" s="240">
        <f>IF(N207="nulová",J207,0)</f>
        <v>0</v>
      </c>
      <c r="BJ207" s="18" t="s">
        <v>85</v>
      </c>
      <c r="BK207" s="240">
        <f>ROUND(I207*H207,2)</f>
        <v>0</v>
      </c>
      <c r="BL207" s="18" t="s">
        <v>271</v>
      </c>
      <c r="BM207" s="239" t="s">
        <v>637</v>
      </c>
    </row>
    <row r="208" s="2" customFormat="1" ht="16.5" customHeight="1">
      <c r="A208" s="39"/>
      <c r="B208" s="40"/>
      <c r="C208" s="228" t="s">
        <v>466</v>
      </c>
      <c r="D208" s="228" t="s">
        <v>266</v>
      </c>
      <c r="E208" s="229" t="s">
        <v>2068</v>
      </c>
      <c r="F208" s="230" t="s">
        <v>2069</v>
      </c>
      <c r="G208" s="231" t="s">
        <v>1035</v>
      </c>
      <c r="H208" s="232">
        <v>8</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271</v>
      </c>
      <c r="AT208" s="239" t="s">
        <v>266</v>
      </c>
      <c r="AU208" s="239" t="s">
        <v>85</v>
      </c>
      <c r="AY208" s="18" t="s">
        <v>264</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271</v>
      </c>
      <c r="BM208" s="239" t="s">
        <v>647</v>
      </c>
    </row>
    <row r="209" s="12" customFormat="1" ht="22.8" customHeight="1">
      <c r="A209" s="12"/>
      <c r="B209" s="212"/>
      <c r="C209" s="213"/>
      <c r="D209" s="214" t="s">
        <v>75</v>
      </c>
      <c r="E209" s="226" t="s">
        <v>2070</v>
      </c>
      <c r="F209" s="226" t="s">
        <v>2071</v>
      </c>
      <c r="G209" s="213"/>
      <c r="H209" s="213"/>
      <c r="I209" s="216"/>
      <c r="J209" s="227">
        <f>BK209</f>
        <v>0</v>
      </c>
      <c r="K209" s="213"/>
      <c r="L209" s="218"/>
      <c r="M209" s="219"/>
      <c r="N209" s="220"/>
      <c r="O209" s="220"/>
      <c r="P209" s="221">
        <f>SUM(P210:P213)</f>
        <v>0</v>
      </c>
      <c r="Q209" s="220"/>
      <c r="R209" s="221">
        <f>SUM(R210:R213)</f>
        <v>0</v>
      </c>
      <c r="S209" s="220"/>
      <c r="T209" s="222">
        <f>SUM(T210:T213)</f>
        <v>0</v>
      </c>
      <c r="U209" s="12"/>
      <c r="V209" s="12"/>
      <c r="W209" s="12"/>
      <c r="X209" s="12"/>
      <c r="Y209" s="12"/>
      <c r="Z209" s="12"/>
      <c r="AA209" s="12"/>
      <c r="AB209" s="12"/>
      <c r="AC209" s="12"/>
      <c r="AD209" s="12"/>
      <c r="AE209" s="12"/>
      <c r="AR209" s="223" t="s">
        <v>83</v>
      </c>
      <c r="AT209" s="224" t="s">
        <v>75</v>
      </c>
      <c r="AU209" s="224" t="s">
        <v>83</v>
      </c>
      <c r="AY209" s="223" t="s">
        <v>264</v>
      </c>
      <c r="BK209" s="225">
        <f>SUM(BK210:BK213)</f>
        <v>0</v>
      </c>
    </row>
    <row r="210" s="2" customFormat="1" ht="16.5" customHeight="1">
      <c r="A210" s="39"/>
      <c r="B210" s="40"/>
      <c r="C210" s="228" t="s">
        <v>470</v>
      </c>
      <c r="D210" s="228" t="s">
        <v>266</v>
      </c>
      <c r="E210" s="229" t="s">
        <v>2072</v>
      </c>
      <c r="F210" s="230" t="s">
        <v>2073</v>
      </c>
      <c r="G210" s="231" t="s">
        <v>453</v>
      </c>
      <c r="H210" s="232">
        <v>10</v>
      </c>
      <c r="I210" s="233"/>
      <c r="J210" s="234">
        <f>ROUND(I210*H210,2)</f>
        <v>0</v>
      </c>
      <c r="K210" s="230" t="s">
        <v>1</v>
      </c>
      <c r="L210" s="45"/>
      <c r="M210" s="235" t="s">
        <v>1</v>
      </c>
      <c r="N210" s="236" t="s">
        <v>42</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271</v>
      </c>
      <c r="AT210" s="239" t="s">
        <v>266</v>
      </c>
      <c r="AU210" s="239" t="s">
        <v>85</v>
      </c>
      <c r="AY210" s="18" t="s">
        <v>264</v>
      </c>
      <c r="BE210" s="240">
        <f>IF(N210="základní",J210,0)</f>
        <v>0</v>
      </c>
      <c r="BF210" s="240">
        <f>IF(N210="snížená",J210,0)</f>
        <v>0</v>
      </c>
      <c r="BG210" s="240">
        <f>IF(N210="zákl. přenesená",J210,0)</f>
        <v>0</v>
      </c>
      <c r="BH210" s="240">
        <f>IF(N210="sníž. přenesená",J210,0)</f>
        <v>0</v>
      </c>
      <c r="BI210" s="240">
        <f>IF(N210="nulová",J210,0)</f>
        <v>0</v>
      </c>
      <c r="BJ210" s="18" t="s">
        <v>85</v>
      </c>
      <c r="BK210" s="240">
        <f>ROUND(I210*H210,2)</f>
        <v>0</v>
      </c>
      <c r="BL210" s="18" t="s">
        <v>271</v>
      </c>
      <c r="BM210" s="239" t="s">
        <v>656</v>
      </c>
    </row>
    <row r="211" s="2" customFormat="1" ht="16.5" customHeight="1">
      <c r="A211" s="39"/>
      <c r="B211" s="40"/>
      <c r="C211" s="228" t="s">
        <v>474</v>
      </c>
      <c r="D211" s="228" t="s">
        <v>266</v>
      </c>
      <c r="E211" s="229" t="s">
        <v>2074</v>
      </c>
      <c r="F211" s="230" t="s">
        <v>2075</v>
      </c>
      <c r="G211" s="231" t="s">
        <v>453</v>
      </c>
      <c r="H211" s="232">
        <v>5</v>
      </c>
      <c r="I211" s="233"/>
      <c r="J211" s="234">
        <f>ROUND(I211*H211,2)</f>
        <v>0</v>
      </c>
      <c r="K211" s="230" t="s">
        <v>1</v>
      </c>
      <c r="L211" s="45"/>
      <c r="M211" s="235" t="s">
        <v>1</v>
      </c>
      <c r="N211" s="236" t="s">
        <v>42</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271</v>
      </c>
      <c r="AT211" s="239" t="s">
        <v>266</v>
      </c>
      <c r="AU211" s="239" t="s">
        <v>85</v>
      </c>
      <c r="AY211" s="18" t="s">
        <v>264</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271</v>
      </c>
      <c r="BM211" s="239" t="s">
        <v>664</v>
      </c>
    </row>
    <row r="212" s="2" customFormat="1" ht="16.5" customHeight="1">
      <c r="A212" s="39"/>
      <c r="B212" s="40"/>
      <c r="C212" s="228" t="s">
        <v>479</v>
      </c>
      <c r="D212" s="228" t="s">
        <v>266</v>
      </c>
      <c r="E212" s="229" t="s">
        <v>2076</v>
      </c>
      <c r="F212" s="230" t="s">
        <v>2077</v>
      </c>
      <c r="G212" s="231" t="s">
        <v>453</v>
      </c>
      <c r="H212" s="232">
        <v>10</v>
      </c>
      <c r="I212" s="233"/>
      <c r="J212" s="234">
        <f>ROUND(I212*H212,2)</f>
        <v>0</v>
      </c>
      <c r="K212" s="230" t="s">
        <v>1</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271</v>
      </c>
      <c r="AT212" s="239" t="s">
        <v>266</v>
      </c>
      <c r="AU212" s="239" t="s">
        <v>85</v>
      </c>
      <c r="AY212" s="18" t="s">
        <v>264</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271</v>
      </c>
      <c r="BM212" s="239" t="s">
        <v>673</v>
      </c>
    </row>
    <row r="213" s="2" customFormat="1" ht="16.5" customHeight="1">
      <c r="A213" s="39"/>
      <c r="B213" s="40"/>
      <c r="C213" s="228" t="s">
        <v>484</v>
      </c>
      <c r="D213" s="228" t="s">
        <v>266</v>
      </c>
      <c r="E213" s="229" t="s">
        <v>2078</v>
      </c>
      <c r="F213" s="230" t="s">
        <v>2079</v>
      </c>
      <c r="G213" s="231" t="s">
        <v>453</v>
      </c>
      <c r="H213" s="232">
        <v>5</v>
      </c>
      <c r="I213" s="233"/>
      <c r="J213" s="234">
        <f>ROUND(I213*H213,2)</f>
        <v>0</v>
      </c>
      <c r="K213" s="230" t="s">
        <v>1</v>
      </c>
      <c r="L213" s="45"/>
      <c r="M213" s="235" t="s">
        <v>1</v>
      </c>
      <c r="N213" s="236" t="s">
        <v>42</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271</v>
      </c>
      <c r="AT213" s="239" t="s">
        <v>266</v>
      </c>
      <c r="AU213" s="239" t="s">
        <v>85</v>
      </c>
      <c r="AY213" s="18" t="s">
        <v>264</v>
      </c>
      <c r="BE213" s="240">
        <f>IF(N213="základní",J213,0)</f>
        <v>0</v>
      </c>
      <c r="BF213" s="240">
        <f>IF(N213="snížená",J213,0)</f>
        <v>0</v>
      </c>
      <c r="BG213" s="240">
        <f>IF(N213="zákl. přenesená",J213,0)</f>
        <v>0</v>
      </c>
      <c r="BH213" s="240">
        <f>IF(N213="sníž. přenesená",J213,0)</f>
        <v>0</v>
      </c>
      <c r="BI213" s="240">
        <f>IF(N213="nulová",J213,0)</f>
        <v>0</v>
      </c>
      <c r="BJ213" s="18" t="s">
        <v>85</v>
      </c>
      <c r="BK213" s="240">
        <f>ROUND(I213*H213,2)</f>
        <v>0</v>
      </c>
      <c r="BL213" s="18" t="s">
        <v>271</v>
      </c>
      <c r="BM213" s="239" t="s">
        <v>683</v>
      </c>
    </row>
    <row r="214" s="12" customFormat="1" ht="22.8" customHeight="1">
      <c r="A214" s="12"/>
      <c r="B214" s="212"/>
      <c r="C214" s="213"/>
      <c r="D214" s="214" t="s">
        <v>75</v>
      </c>
      <c r="E214" s="226" t="s">
        <v>2080</v>
      </c>
      <c r="F214" s="226" t="s">
        <v>2081</v>
      </c>
      <c r="G214" s="213"/>
      <c r="H214" s="213"/>
      <c r="I214" s="216"/>
      <c r="J214" s="227">
        <f>BK214</f>
        <v>0</v>
      </c>
      <c r="K214" s="213"/>
      <c r="L214" s="218"/>
      <c r="M214" s="219"/>
      <c r="N214" s="220"/>
      <c r="O214" s="220"/>
      <c r="P214" s="221">
        <f>P215</f>
        <v>0</v>
      </c>
      <c r="Q214" s="220"/>
      <c r="R214" s="221">
        <f>R215</f>
        <v>0</v>
      </c>
      <c r="S214" s="220"/>
      <c r="T214" s="222">
        <f>T215</f>
        <v>0</v>
      </c>
      <c r="U214" s="12"/>
      <c r="V214" s="12"/>
      <c r="W214" s="12"/>
      <c r="X214" s="12"/>
      <c r="Y214" s="12"/>
      <c r="Z214" s="12"/>
      <c r="AA214" s="12"/>
      <c r="AB214" s="12"/>
      <c r="AC214" s="12"/>
      <c r="AD214" s="12"/>
      <c r="AE214" s="12"/>
      <c r="AR214" s="223" t="s">
        <v>83</v>
      </c>
      <c r="AT214" s="224" t="s">
        <v>75</v>
      </c>
      <c r="AU214" s="224" t="s">
        <v>83</v>
      </c>
      <c r="AY214" s="223" t="s">
        <v>264</v>
      </c>
      <c r="BK214" s="225">
        <f>BK215</f>
        <v>0</v>
      </c>
    </row>
    <row r="215" s="2" customFormat="1" ht="16.5" customHeight="1">
      <c r="A215" s="39"/>
      <c r="B215" s="40"/>
      <c r="C215" s="228" t="s">
        <v>489</v>
      </c>
      <c r="D215" s="228" t="s">
        <v>266</v>
      </c>
      <c r="E215" s="229" t="s">
        <v>2082</v>
      </c>
      <c r="F215" s="230" t="s">
        <v>2083</v>
      </c>
      <c r="G215" s="231" t="s">
        <v>453</v>
      </c>
      <c r="H215" s="232">
        <v>3</v>
      </c>
      <c r="I215" s="233"/>
      <c r="J215" s="234">
        <f>ROUND(I215*H215,2)</f>
        <v>0</v>
      </c>
      <c r="K215" s="230" t="s">
        <v>1</v>
      </c>
      <c r="L215" s="45"/>
      <c r="M215" s="235" t="s">
        <v>1</v>
      </c>
      <c r="N215" s="236" t="s">
        <v>42</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271</v>
      </c>
      <c r="AT215" s="239" t="s">
        <v>266</v>
      </c>
      <c r="AU215" s="239" t="s">
        <v>85</v>
      </c>
      <c r="AY215" s="18" t="s">
        <v>264</v>
      </c>
      <c r="BE215" s="240">
        <f>IF(N215="základní",J215,0)</f>
        <v>0</v>
      </c>
      <c r="BF215" s="240">
        <f>IF(N215="snížená",J215,0)</f>
        <v>0</v>
      </c>
      <c r="BG215" s="240">
        <f>IF(N215="zákl. přenesená",J215,0)</f>
        <v>0</v>
      </c>
      <c r="BH215" s="240">
        <f>IF(N215="sníž. přenesená",J215,0)</f>
        <v>0</v>
      </c>
      <c r="BI215" s="240">
        <f>IF(N215="nulová",J215,0)</f>
        <v>0</v>
      </c>
      <c r="BJ215" s="18" t="s">
        <v>85</v>
      </c>
      <c r="BK215" s="240">
        <f>ROUND(I215*H215,2)</f>
        <v>0</v>
      </c>
      <c r="BL215" s="18" t="s">
        <v>271</v>
      </c>
      <c r="BM215" s="239" t="s">
        <v>691</v>
      </c>
    </row>
    <row r="216" s="12" customFormat="1" ht="22.8" customHeight="1">
      <c r="A216" s="12"/>
      <c r="B216" s="212"/>
      <c r="C216" s="213"/>
      <c r="D216" s="214" t="s">
        <v>75</v>
      </c>
      <c r="E216" s="226" t="s">
        <v>2084</v>
      </c>
      <c r="F216" s="226" t="s">
        <v>2085</v>
      </c>
      <c r="G216" s="213"/>
      <c r="H216" s="213"/>
      <c r="I216" s="216"/>
      <c r="J216" s="227">
        <f>BK216</f>
        <v>0</v>
      </c>
      <c r="K216" s="213"/>
      <c r="L216" s="218"/>
      <c r="M216" s="219"/>
      <c r="N216" s="220"/>
      <c r="O216" s="220"/>
      <c r="P216" s="221">
        <f>P217</f>
        <v>0</v>
      </c>
      <c r="Q216" s="220"/>
      <c r="R216" s="221">
        <f>R217</f>
        <v>0</v>
      </c>
      <c r="S216" s="220"/>
      <c r="T216" s="222">
        <f>T217</f>
        <v>0</v>
      </c>
      <c r="U216" s="12"/>
      <c r="V216" s="12"/>
      <c r="W216" s="12"/>
      <c r="X216" s="12"/>
      <c r="Y216" s="12"/>
      <c r="Z216" s="12"/>
      <c r="AA216" s="12"/>
      <c r="AB216" s="12"/>
      <c r="AC216" s="12"/>
      <c r="AD216" s="12"/>
      <c r="AE216" s="12"/>
      <c r="AR216" s="223" t="s">
        <v>83</v>
      </c>
      <c r="AT216" s="224" t="s">
        <v>75</v>
      </c>
      <c r="AU216" s="224" t="s">
        <v>83</v>
      </c>
      <c r="AY216" s="223" t="s">
        <v>264</v>
      </c>
      <c r="BK216" s="225">
        <f>BK217</f>
        <v>0</v>
      </c>
    </row>
    <row r="217" s="2" customFormat="1" ht="16.5" customHeight="1">
      <c r="A217" s="39"/>
      <c r="B217" s="40"/>
      <c r="C217" s="228" t="s">
        <v>494</v>
      </c>
      <c r="D217" s="228" t="s">
        <v>266</v>
      </c>
      <c r="E217" s="229" t="s">
        <v>2086</v>
      </c>
      <c r="F217" s="230" t="s">
        <v>2087</v>
      </c>
      <c r="G217" s="231" t="s">
        <v>1051</v>
      </c>
      <c r="H217" s="232">
        <v>14</v>
      </c>
      <c r="I217" s="233"/>
      <c r="J217" s="234">
        <f>ROUND(I217*H217,2)</f>
        <v>0</v>
      </c>
      <c r="K217" s="230" t="s">
        <v>1</v>
      </c>
      <c r="L217" s="45"/>
      <c r="M217" s="235" t="s">
        <v>1</v>
      </c>
      <c r="N217" s="236" t="s">
        <v>42</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271</v>
      </c>
      <c r="AT217" s="239" t="s">
        <v>266</v>
      </c>
      <c r="AU217" s="239" t="s">
        <v>85</v>
      </c>
      <c r="AY217" s="18" t="s">
        <v>264</v>
      </c>
      <c r="BE217" s="240">
        <f>IF(N217="základní",J217,0)</f>
        <v>0</v>
      </c>
      <c r="BF217" s="240">
        <f>IF(N217="snížená",J217,0)</f>
        <v>0</v>
      </c>
      <c r="BG217" s="240">
        <f>IF(N217="zákl. přenesená",J217,0)</f>
        <v>0</v>
      </c>
      <c r="BH217" s="240">
        <f>IF(N217="sníž. přenesená",J217,0)</f>
        <v>0</v>
      </c>
      <c r="BI217" s="240">
        <f>IF(N217="nulová",J217,0)</f>
        <v>0</v>
      </c>
      <c r="BJ217" s="18" t="s">
        <v>85</v>
      </c>
      <c r="BK217" s="240">
        <f>ROUND(I217*H217,2)</f>
        <v>0</v>
      </c>
      <c r="BL217" s="18" t="s">
        <v>271</v>
      </c>
      <c r="BM217" s="239" t="s">
        <v>701</v>
      </c>
    </row>
    <row r="218" s="12" customFormat="1" ht="22.8" customHeight="1">
      <c r="A218" s="12"/>
      <c r="B218" s="212"/>
      <c r="C218" s="213"/>
      <c r="D218" s="214" t="s">
        <v>75</v>
      </c>
      <c r="E218" s="226" t="s">
        <v>2088</v>
      </c>
      <c r="F218" s="226" t="s">
        <v>2089</v>
      </c>
      <c r="G218" s="213"/>
      <c r="H218" s="213"/>
      <c r="I218" s="216"/>
      <c r="J218" s="227">
        <f>BK218</f>
        <v>0</v>
      </c>
      <c r="K218" s="213"/>
      <c r="L218" s="218"/>
      <c r="M218" s="219"/>
      <c r="N218" s="220"/>
      <c r="O218" s="220"/>
      <c r="P218" s="221">
        <f>P219</f>
        <v>0</v>
      </c>
      <c r="Q218" s="220"/>
      <c r="R218" s="221">
        <f>R219</f>
        <v>0</v>
      </c>
      <c r="S218" s="220"/>
      <c r="T218" s="222">
        <f>T219</f>
        <v>0</v>
      </c>
      <c r="U218" s="12"/>
      <c r="V218" s="12"/>
      <c r="W218" s="12"/>
      <c r="X218" s="12"/>
      <c r="Y218" s="12"/>
      <c r="Z218" s="12"/>
      <c r="AA218" s="12"/>
      <c r="AB218" s="12"/>
      <c r="AC218" s="12"/>
      <c r="AD218" s="12"/>
      <c r="AE218" s="12"/>
      <c r="AR218" s="223" t="s">
        <v>83</v>
      </c>
      <c r="AT218" s="224" t="s">
        <v>75</v>
      </c>
      <c r="AU218" s="224" t="s">
        <v>83</v>
      </c>
      <c r="AY218" s="223" t="s">
        <v>264</v>
      </c>
      <c r="BK218" s="225">
        <f>BK219</f>
        <v>0</v>
      </c>
    </row>
    <row r="219" s="2" customFormat="1" ht="16.5" customHeight="1">
      <c r="A219" s="39"/>
      <c r="B219" s="40"/>
      <c r="C219" s="228" t="s">
        <v>498</v>
      </c>
      <c r="D219" s="228" t="s">
        <v>266</v>
      </c>
      <c r="E219" s="229" t="s">
        <v>2090</v>
      </c>
      <c r="F219" s="230" t="s">
        <v>2091</v>
      </c>
      <c r="G219" s="231" t="s">
        <v>1101</v>
      </c>
      <c r="H219" s="232">
        <v>70</v>
      </c>
      <c r="I219" s="233"/>
      <c r="J219" s="234">
        <f>ROUND(I219*H219,2)</f>
        <v>0</v>
      </c>
      <c r="K219" s="230" t="s">
        <v>1</v>
      </c>
      <c r="L219" s="45"/>
      <c r="M219" s="235" t="s">
        <v>1</v>
      </c>
      <c r="N219" s="236" t="s">
        <v>42</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271</v>
      </c>
      <c r="AT219" s="239" t="s">
        <v>266</v>
      </c>
      <c r="AU219" s="239" t="s">
        <v>85</v>
      </c>
      <c r="AY219" s="18" t="s">
        <v>264</v>
      </c>
      <c r="BE219" s="240">
        <f>IF(N219="základní",J219,0)</f>
        <v>0</v>
      </c>
      <c r="BF219" s="240">
        <f>IF(N219="snížená",J219,0)</f>
        <v>0</v>
      </c>
      <c r="BG219" s="240">
        <f>IF(N219="zákl. přenesená",J219,0)</f>
        <v>0</v>
      </c>
      <c r="BH219" s="240">
        <f>IF(N219="sníž. přenesená",J219,0)</f>
        <v>0</v>
      </c>
      <c r="BI219" s="240">
        <f>IF(N219="nulová",J219,0)</f>
        <v>0</v>
      </c>
      <c r="BJ219" s="18" t="s">
        <v>85</v>
      </c>
      <c r="BK219" s="240">
        <f>ROUND(I219*H219,2)</f>
        <v>0</v>
      </c>
      <c r="BL219" s="18" t="s">
        <v>271</v>
      </c>
      <c r="BM219" s="239" t="s">
        <v>710</v>
      </c>
    </row>
    <row r="220" s="12" customFormat="1" ht="22.8" customHeight="1">
      <c r="A220" s="12"/>
      <c r="B220" s="212"/>
      <c r="C220" s="213"/>
      <c r="D220" s="214" t="s">
        <v>75</v>
      </c>
      <c r="E220" s="226" t="s">
        <v>2092</v>
      </c>
      <c r="F220" s="226" t="s">
        <v>2093</v>
      </c>
      <c r="G220" s="213"/>
      <c r="H220" s="213"/>
      <c r="I220" s="216"/>
      <c r="J220" s="227">
        <f>BK220</f>
        <v>0</v>
      </c>
      <c r="K220" s="213"/>
      <c r="L220" s="218"/>
      <c r="M220" s="219"/>
      <c r="N220" s="220"/>
      <c r="O220" s="220"/>
      <c r="P220" s="221">
        <f>P221</f>
        <v>0</v>
      </c>
      <c r="Q220" s="220"/>
      <c r="R220" s="221">
        <f>R221</f>
        <v>0</v>
      </c>
      <c r="S220" s="220"/>
      <c r="T220" s="222">
        <f>T221</f>
        <v>0</v>
      </c>
      <c r="U220" s="12"/>
      <c r="V220" s="12"/>
      <c r="W220" s="12"/>
      <c r="X220" s="12"/>
      <c r="Y220" s="12"/>
      <c r="Z220" s="12"/>
      <c r="AA220" s="12"/>
      <c r="AB220" s="12"/>
      <c r="AC220" s="12"/>
      <c r="AD220" s="12"/>
      <c r="AE220" s="12"/>
      <c r="AR220" s="223" t="s">
        <v>83</v>
      </c>
      <c r="AT220" s="224" t="s">
        <v>75</v>
      </c>
      <c r="AU220" s="224" t="s">
        <v>83</v>
      </c>
      <c r="AY220" s="223" t="s">
        <v>264</v>
      </c>
      <c r="BK220" s="225">
        <f>BK221</f>
        <v>0</v>
      </c>
    </row>
    <row r="221" s="2" customFormat="1" ht="16.5" customHeight="1">
      <c r="A221" s="39"/>
      <c r="B221" s="40"/>
      <c r="C221" s="228" t="s">
        <v>504</v>
      </c>
      <c r="D221" s="228" t="s">
        <v>266</v>
      </c>
      <c r="E221" s="229" t="s">
        <v>2094</v>
      </c>
      <c r="F221" s="230" t="s">
        <v>2095</v>
      </c>
      <c r="G221" s="231" t="s">
        <v>1101</v>
      </c>
      <c r="H221" s="232">
        <v>50</v>
      </c>
      <c r="I221" s="233"/>
      <c r="J221" s="234">
        <f>ROUND(I221*H221,2)</f>
        <v>0</v>
      </c>
      <c r="K221" s="230" t="s">
        <v>1</v>
      </c>
      <c r="L221" s="45"/>
      <c r="M221" s="235" t="s">
        <v>1</v>
      </c>
      <c r="N221" s="236" t="s">
        <v>42</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271</v>
      </c>
      <c r="AT221" s="239" t="s">
        <v>266</v>
      </c>
      <c r="AU221" s="239" t="s">
        <v>85</v>
      </c>
      <c r="AY221" s="18" t="s">
        <v>264</v>
      </c>
      <c r="BE221" s="240">
        <f>IF(N221="základní",J221,0)</f>
        <v>0</v>
      </c>
      <c r="BF221" s="240">
        <f>IF(N221="snížená",J221,0)</f>
        <v>0</v>
      </c>
      <c r="BG221" s="240">
        <f>IF(N221="zákl. přenesená",J221,0)</f>
        <v>0</v>
      </c>
      <c r="BH221" s="240">
        <f>IF(N221="sníž. přenesená",J221,0)</f>
        <v>0</v>
      </c>
      <c r="BI221" s="240">
        <f>IF(N221="nulová",J221,0)</f>
        <v>0</v>
      </c>
      <c r="BJ221" s="18" t="s">
        <v>85</v>
      </c>
      <c r="BK221" s="240">
        <f>ROUND(I221*H221,2)</f>
        <v>0</v>
      </c>
      <c r="BL221" s="18" t="s">
        <v>271</v>
      </c>
      <c r="BM221" s="239" t="s">
        <v>719</v>
      </c>
    </row>
    <row r="222" s="12" customFormat="1" ht="25.92" customHeight="1">
      <c r="A222" s="12"/>
      <c r="B222" s="212"/>
      <c r="C222" s="213"/>
      <c r="D222" s="214" t="s">
        <v>75</v>
      </c>
      <c r="E222" s="215" t="s">
        <v>2096</v>
      </c>
      <c r="F222" s="215" t="s">
        <v>2961</v>
      </c>
      <c r="G222" s="213"/>
      <c r="H222" s="213"/>
      <c r="I222" s="216"/>
      <c r="J222" s="217">
        <f>BK222</f>
        <v>0</v>
      </c>
      <c r="K222" s="213"/>
      <c r="L222" s="218"/>
      <c r="M222" s="219"/>
      <c r="N222" s="220"/>
      <c r="O222" s="220"/>
      <c r="P222" s="221">
        <f>P223+P224+P226+P247+P249+P251</f>
        <v>0</v>
      </c>
      <c r="Q222" s="220"/>
      <c r="R222" s="221">
        <f>R223+R224+R226+R247+R249+R251</f>
        <v>0</v>
      </c>
      <c r="S222" s="220"/>
      <c r="T222" s="222">
        <f>T223+T224+T226+T247+T249+T251</f>
        <v>0</v>
      </c>
      <c r="U222" s="12"/>
      <c r="V222" s="12"/>
      <c r="W222" s="12"/>
      <c r="X222" s="12"/>
      <c r="Y222" s="12"/>
      <c r="Z222" s="12"/>
      <c r="AA222" s="12"/>
      <c r="AB222" s="12"/>
      <c r="AC222" s="12"/>
      <c r="AD222" s="12"/>
      <c r="AE222" s="12"/>
      <c r="AR222" s="223" t="s">
        <v>83</v>
      </c>
      <c r="AT222" s="224" t="s">
        <v>75</v>
      </c>
      <c r="AU222" s="224" t="s">
        <v>76</v>
      </c>
      <c r="AY222" s="223" t="s">
        <v>264</v>
      </c>
      <c r="BK222" s="225">
        <f>BK223+BK224+BK226+BK247+BK249+BK251</f>
        <v>0</v>
      </c>
    </row>
    <row r="223" s="12" customFormat="1" ht="22.8" customHeight="1">
      <c r="A223" s="12"/>
      <c r="B223" s="212"/>
      <c r="C223" s="213"/>
      <c r="D223" s="214" t="s">
        <v>75</v>
      </c>
      <c r="E223" s="226" t="s">
        <v>2098</v>
      </c>
      <c r="F223" s="226" t="s">
        <v>2962</v>
      </c>
      <c r="G223" s="213"/>
      <c r="H223" s="213"/>
      <c r="I223" s="216"/>
      <c r="J223" s="227">
        <f>BK223</f>
        <v>0</v>
      </c>
      <c r="K223" s="213"/>
      <c r="L223" s="218"/>
      <c r="M223" s="219"/>
      <c r="N223" s="220"/>
      <c r="O223" s="220"/>
      <c r="P223" s="221">
        <v>0</v>
      </c>
      <c r="Q223" s="220"/>
      <c r="R223" s="221">
        <v>0</v>
      </c>
      <c r="S223" s="220"/>
      <c r="T223" s="222">
        <v>0</v>
      </c>
      <c r="U223" s="12"/>
      <c r="V223" s="12"/>
      <c r="W223" s="12"/>
      <c r="X223" s="12"/>
      <c r="Y223" s="12"/>
      <c r="Z223" s="12"/>
      <c r="AA223" s="12"/>
      <c r="AB223" s="12"/>
      <c r="AC223" s="12"/>
      <c r="AD223" s="12"/>
      <c r="AE223" s="12"/>
      <c r="AR223" s="223" t="s">
        <v>83</v>
      </c>
      <c r="AT223" s="224" t="s">
        <v>75</v>
      </c>
      <c r="AU223" s="224" t="s">
        <v>83</v>
      </c>
      <c r="AY223" s="223" t="s">
        <v>264</v>
      </c>
      <c r="BK223" s="225">
        <v>0</v>
      </c>
    </row>
    <row r="224" s="12" customFormat="1" ht="22.8" customHeight="1">
      <c r="A224" s="12"/>
      <c r="B224" s="212"/>
      <c r="C224" s="213"/>
      <c r="D224" s="214" t="s">
        <v>75</v>
      </c>
      <c r="E224" s="226" t="s">
        <v>2100</v>
      </c>
      <c r="F224" s="226" t="s">
        <v>2963</v>
      </c>
      <c r="G224" s="213"/>
      <c r="H224" s="213"/>
      <c r="I224" s="216"/>
      <c r="J224" s="227">
        <f>BK224</f>
        <v>0</v>
      </c>
      <c r="K224" s="213"/>
      <c r="L224" s="218"/>
      <c r="M224" s="219"/>
      <c r="N224" s="220"/>
      <c r="O224" s="220"/>
      <c r="P224" s="221">
        <f>P225</f>
        <v>0</v>
      </c>
      <c r="Q224" s="220"/>
      <c r="R224" s="221">
        <f>R225</f>
        <v>0</v>
      </c>
      <c r="S224" s="220"/>
      <c r="T224" s="222">
        <f>T225</f>
        <v>0</v>
      </c>
      <c r="U224" s="12"/>
      <c r="V224" s="12"/>
      <c r="W224" s="12"/>
      <c r="X224" s="12"/>
      <c r="Y224" s="12"/>
      <c r="Z224" s="12"/>
      <c r="AA224" s="12"/>
      <c r="AB224" s="12"/>
      <c r="AC224" s="12"/>
      <c r="AD224" s="12"/>
      <c r="AE224" s="12"/>
      <c r="AR224" s="223" t="s">
        <v>83</v>
      </c>
      <c r="AT224" s="224" t="s">
        <v>75</v>
      </c>
      <c r="AU224" s="224" t="s">
        <v>83</v>
      </c>
      <c r="AY224" s="223" t="s">
        <v>264</v>
      </c>
      <c r="BK224" s="225">
        <f>BK225</f>
        <v>0</v>
      </c>
    </row>
    <row r="225" s="2" customFormat="1" ht="16.5" customHeight="1">
      <c r="A225" s="39"/>
      <c r="B225" s="40"/>
      <c r="C225" s="228" t="s">
        <v>509</v>
      </c>
      <c r="D225" s="228" t="s">
        <v>266</v>
      </c>
      <c r="E225" s="229" t="s">
        <v>2102</v>
      </c>
      <c r="F225" s="230" t="s">
        <v>2964</v>
      </c>
      <c r="G225" s="231" t="s">
        <v>1051</v>
      </c>
      <c r="H225" s="232">
        <v>1</v>
      </c>
      <c r="I225" s="233"/>
      <c r="J225" s="234">
        <f>ROUND(I225*H225,2)</f>
        <v>0</v>
      </c>
      <c r="K225" s="230" t="s">
        <v>1</v>
      </c>
      <c r="L225" s="45"/>
      <c r="M225" s="235" t="s">
        <v>1</v>
      </c>
      <c r="N225" s="236" t="s">
        <v>42</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271</v>
      </c>
      <c r="AT225" s="239" t="s">
        <v>266</v>
      </c>
      <c r="AU225" s="239" t="s">
        <v>85</v>
      </c>
      <c r="AY225" s="18" t="s">
        <v>264</v>
      </c>
      <c r="BE225" s="240">
        <f>IF(N225="základní",J225,0)</f>
        <v>0</v>
      </c>
      <c r="BF225" s="240">
        <f>IF(N225="snížená",J225,0)</f>
        <v>0</v>
      </c>
      <c r="BG225" s="240">
        <f>IF(N225="zákl. přenesená",J225,0)</f>
        <v>0</v>
      </c>
      <c r="BH225" s="240">
        <f>IF(N225="sníž. přenesená",J225,0)</f>
        <v>0</v>
      </c>
      <c r="BI225" s="240">
        <f>IF(N225="nulová",J225,0)</f>
        <v>0</v>
      </c>
      <c r="BJ225" s="18" t="s">
        <v>85</v>
      </c>
      <c r="BK225" s="240">
        <f>ROUND(I225*H225,2)</f>
        <v>0</v>
      </c>
      <c r="BL225" s="18" t="s">
        <v>271</v>
      </c>
      <c r="BM225" s="239" t="s">
        <v>728</v>
      </c>
    </row>
    <row r="226" s="12" customFormat="1" ht="22.8" customHeight="1">
      <c r="A226" s="12"/>
      <c r="B226" s="212"/>
      <c r="C226" s="213"/>
      <c r="D226" s="214" t="s">
        <v>75</v>
      </c>
      <c r="E226" s="226" t="s">
        <v>2104</v>
      </c>
      <c r="F226" s="226" t="s">
        <v>2105</v>
      </c>
      <c r="G226" s="213"/>
      <c r="H226" s="213"/>
      <c r="I226" s="216"/>
      <c r="J226" s="227">
        <f>BK226</f>
        <v>0</v>
      </c>
      <c r="K226" s="213"/>
      <c r="L226" s="218"/>
      <c r="M226" s="219"/>
      <c r="N226" s="220"/>
      <c r="O226" s="220"/>
      <c r="P226" s="221">
        <f>SUM(P227:P246)</f>
        <v>0</v>
      </c>
      <c r="Q226" s="220"/>
      <c r="R226" s="221">
        <f>SUM(R227:R246)</f>
        <v>0</v>
      </c>
      <c r="S226" s="220"/>
      <c r="T226" s="222">
        <f>SUM(T227:T246)</f>
        <v>0</v>
      </c>
      <c r="U226" s="12"/>
      <c r="V226" s="12"/>
      <c r="W226" s="12"/>
      <c r="X226" s="12"/>
      <c r="Y226" s="12"/>
      <c r="Z226" s="12"/>
      <c r="AA226" s="12"/>
      <c r="AB226" s="12"/>
      <c r="AC226" s="12"/>
      <c r="AD226" s="12"/>
      <c r="AE226" s="12"/>
      <c r="AR226" s="223" t="s">
        <v>83</v>
      </c>
      <c r="AT226" s="224" t="s">
        <v>75</v>
      </c>
      <c r="AU226" s="224" t="s">
        <v>83</v>
      </c>
      <c r="AY226" s="223" t="s">
        <v>264</v>
      </c>
      <c r="BK226" s="225">
        <f>SUM(BK227:BK246)</f>
        <v>0</v>
      </c>
    </row>
    <row r="227" s="2" customFormat="1" ht="16.5" customHeight="1">
      <c r="A227" s="39"/>
      <c r="B227" s="40"/>
      <c r="C227" s="228" t="s">
        <v>515</v>
      </c>
      <c r="D227" s="228" t="s">
        <v>266</v>
      </c>
      <c r="E227" s="229" t="s">
        <v>2106</v>
      </c>
      <c r="F227" s="230" t="s">
        <v>2965</v>
      </c>
      <c r="G227" s="231" t="s">
        <v>1051</v>
      </c>
      <c r="H227" s="232">
        <v>1</v>
      </c>
      <c r="I227" s="233"/>
      <c r="J227" s="234">
        <f>ROUND(I227*H227,2)</f>
        <v>0</v>
      </c>
      <c r="K227" s="230" t="s">
        <v>1</v>
      </c>
      <c r="L227" s="45"/>
      <c r="M227" s="235" t="s">
        <v>1</v>
      </c>
      <c r="N227" s="236" t="s">
        <v>42</v>
      </c>
      <c r="O227" s="92"/>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271</v>
      </c>
      <c r="AT227" s="239" t="s">
        <v>266</v>
      </c>
      <c r="AU227" s="239" t="s">
        <v>85</v>
      </c>
      <c r="AY227" s="18" t="s">
        <v>264</v>
      </c>
      <c r="BE227" s="240">
        <f>IF(N227="základní",J227,0)</f>
        <v>0</v>
      </c>
      <c r="BF227" s="240">
        <f>IF(N227="snížená",J227,0)</f>
        <v>0</v>
      </c>
      <c r="BG227" s="240">
        <f>IF(N227="zákl. přenesená",J227,0)</f>
        <v>0</v>
      </c>
      <c r="BH227" s="240">
        <f>IF(N227="sníž. přenesená",J227,0)</f>
        <v>0</v>
      </c>
      <c r="BI227" s="240">
        <f>IF(N227="nulová",J227,0)</f>
        <v>0</v>
      </c>
      <c r="BJ227" s="18" t="s">
        <v>85</v>
      </c>
      <c r="BK227" s="240">
        <f>ROUND(I227*H227,2)</f>
        <v>0</v>
      </c>
      <c r="BL227" s="18" t="s">
        <v>271</v>
      </c>
      <c r="BM227" s="239" t="s">
        <v>740</v>
      </c>
    </row>
    <row r="228" s="2" customFormat="1" ht="16.5" customHeight="1">
      <c r="A228" s="39"/>
      <c r="B228" s="40"/>
      <c r="C228" s="228" t="s">
        <v>519</v>
      </c>
      <c r="D228" s="228" t="s">
        <v>266</v>
      </c>
      <c r="E228" s="229" t="s">
        <v>2108</v>
      </c>
      <c r="F228" s="230" t="s">
        <v>2966</v>
      </c>
      <c r="G228" s="231" t="s">
        <v>1051</v>
      </c>
      <c r="H228" s="232">
        <v>1</v>
      </c>
      <c r="I228" s="233"/>
      <c r="J228" s="234">
        <f>ROUND(I228*H228,2)</f>
        <v>0</v>
      </c>
      <c r="K228" s="230" t="s">
        <v>1</v>
      </c>
      <c r="L228" s="45"/>
      <c r="M228" s="235" t="s">
        <v>1</v>
      </c>
      <c r="N228" s="236" t="s">
        <v>42</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271</v>
      </c>
      <c r="AT228" s="239" t="s">
        <v>266</v>
      </c>
      <c r="AU228" s="239" t="s">
        <v>85</v>
      </c>
      <c r="AY228" s="18" t="s">
        <v>264</v>
      </c>
      <c r="BE228" s="240">
        <f>IF(N228="základní",J228,0)</f>
        <v>0</v>
      </c>
      <c r="BF228" s="240">
        <f>IF(N228="snížená",J228,0)</f>
        <v>0</v>
      </c>
      <c r="BG228" s="240">
        <f>IF(N228="zákl. přenesená",J228,0)</f>
        <v>0</v>
      </c>
      <c r="BH228" s="240">
        <f>IF(N228="sníž. přenesená",J228,0)</f>
        <v>0</v>
      </c>
      <c r="BI228" s="240">
        <f>IF(N228="nulová",J228,0)</f>
        <v>0</v>
      </c>
      <c r="BJ228" s="18" t="s">
        <v>85</v>
      </c>
      <c r="BK228" s="240">
        <f>ROUND(I228*H228,2)</f>
        <v>0</v>
      </c>
      <c r="BL228" s="18" t="s">
        <v>271</v>
      </c>
      <c r="BM228" s="239" t="s">
        <v>749</v>
      </c>
    </row>
    <row r="229" s="2" customFormat="1" ht="16.5" customHeight="1">
      <c r="A229" s="39"/>
      <c r="B229" s="40"/>
      <c r="C229" s="228" t="s">
        <v>523</v>
      </c>
      <c r="D229" s="228" t="s">
        <v>266</v>
      </c>
      <c r="E229" s="229" t="s">
        <v>2110</v>
      </c>
      <c r="F229" s="230" t="s">
        <v>2965</v>
      </c>
      <c r="G229" s="231" t="s">
        <v>1051</v>
      </c>
      <c r="H229" s="232">
        <v>1</v>
      </c>
      <c r="I229" s="233"/>
      <c r="J229" s="234">
        <f>ROUND(I229*H229,2)</f>
        <v>0</v>
      </c>
      <c r="K229" s="230" t="s">
        <v>1</v>
      </c>
      <c r="L229" s="45"/>
      <c r="M229" s="235" t="s">
        <v>1</v>
      </c>
      <c r="N229" s="236" t="s">
        <v>42</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271</v>
      </c>
      <c r="AT229" s="239" t="s">
        <v>266</v>
      </c>
      <c r="AU229" s="239" t="s">
        <v>85</v>
      </c>
      <c r="AY229" s="18" t="s">
        <v>264</v>
      </c>
      <c r="BE229" s="240">
        <f>IF(N229="základní",J229,0)</f>
        <v>0</v>
      </c>
      <c r="BF229" s="240">
        <f>IF(N229="snížená",J229,0)</f>
        <v>0</v>
      </c>
      <c r="BG229" s="240">
        <f>IF(N229="zákl. přenesená",J229,0)</f>
        <v>0</v>
      </c>
      <c r="BH229" s="240">
        <f>IF(N229="sníž. přenesená",J229,0)</f>
        <v>0</v>
      </c>
      <c r="BI229" s="240">
        <f>IF(N229="nulová",J229,0)</f>
        <v>0</v>
      </c>
      <c r="BJ229" s="18" t="s">
        <v>85</v>
      </c>
      <c r="BK229" s="240">
        <f>ROUND(I229*H229,2)</f>
        <v>0</v>
      </c>
      <c r="BL229" s="18" t="s">
        <v>271</v>
      </c>
      <c r="BM229" s="239" t="s">
        <v>757</v>
      </c>
    </row>
    <row r="230" s="2" customFormat="1" ht="16.5" customHeight="1">
      <c r="A230" s="39"/>
      <c r="B230" s="40"/>
      <c r="C230" s="228" t="s">
        <v>527</v>
      </c>
      <c r="D230" s="228" t="s">
        <v>266</v>
      </c>
      <c r="E230" s="229" t="s">
        <v>2112</v>
      </c>
      <c r="F230" s="230" t="s">
        <v>2965</v>
      </c>
      <c r="G230" s="231" t="s">
        <v>1051</v>
      </c>
      <c r="H230" s="232">
        <v>1</v>
      </c>
      <c r="I230" s="233"/>
      <c r="J230" s="234">
        <f>ROUND(I230*H230,2)</f>
        <v>0</v>
      </c>
      <c r="K230" s="230" t="s">
        <v>1</v>
      </c>
      <c r="L230" s="45"/>
      <c r="M230" s="235" t="s">
        <v>1</v>
      </c>
      <c r="N230" s="236" t="s">
        <v>42</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271</v>
      </c>
      <c r="AT230" s="239" t="s">
        <v>266</v>
      </c>
      <c r="AU230" s="239" t="s">
        <v>85</v>
      </c>
      <c r="AY230" s="18" t="s">
        <v>264</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271</v>
      </c>
      <c r="BM230" s="239" t="s">
        <v>765</v>
      </c>
    </row>
    <row r="231" s="2" customFormat="1" ht="16.5" customHeight="1">
      <c r="A231" s="39"/>
      <c r="B231" s="40"/>
      <c r="C231" s="228" t="s">
        <v>532</v>
      </c>
      <c r="D231" s="228" t="s">
        <v>266</v>
      </c>
      <c r="E231" s="229" t="s">
        <v>2113</v>
      </c>
      <c r="F231" s="230" t="s">
        <v>2965</v>
      </c>
      <c r="G231" s="231" t="s">
        <v>1051</v>
      </c>
      <c r="H231" s="232">
        <v>1</v>
      </c>
      <c r="I231" s="233"/>
      <c r="J231" s="234">
        <f>ROUND(I231*H231,2)</f>
        <v>0</v>
      </c>
      <c r="K231" s="230" t="s">
        <v>1</v>
      </c>
      <c r="L231" s="45"/>
      <c r="M231" s="235" t="s">
        <v>1</v>
      </c>
      <c r="N231" s="236" t="s">
        <v>42</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271</v>
      </c>
      <c r="AT231" s="239" t="s">
        <v>266</v>
      </c>
      <c r="AU231" s="239" t="s">
        <v>85</v>
      </c>
      <c r="AY231" s="18" t="s">
        <v>264</v>
      </c>
      <c r="BE231" s="240">
        <f>IF(N231="základní",J231,0)</f>
        <v>0</v>
      </c>
      <c r="BF231" s="240">
        <f>IF(N231="snížená",J231,0)</f>
        <v>0</v>
      </c>
      <c r="BG231" s="240">
        <f>IF(N231="zákl. přenesená",J231,0)</f>
        <v>0</v>
      </c>
      <c r="BH231" s="240">
        <f>IF(N231="sníž. přenesená",J231,0)</f>
        <v>0</v>
      </c>
      <c r="BI231" s="240">
        <f>IF(N231="nulová",J231,0)</f>
        <v>0</v>
      </c>
      <c r="BJ231" s="18" t="s">
        <v>85</v>
      </c>
      <c r="BK231" s="240">
        <f>ROUND(I231*H231,2)</f>
        <v>0</v>
      </c>
      <c r="BL231" s="18" t="s">
        <v>271</v>
      </c>
      <c r="BM231" s="239" t="s">
        <v>774</v>
      </c>
    </row>
    <row r="232" s="2" customFormat="1" ht="16.5" customHeight="1">
      <c r="A232" s="39"/>
      <c r="B232" s="40"/>
      <c r="C232" s="228" t="s">
        <v>538</v>
      </c>
      <c r="D232" s="228" t="s">
        <v>266</v>
      </c>
      <c r="E232" s="229" t="s">
        <v>2115</v>
      </c>
      <c r="F232" s="230" t="s">
        <v>2965</v>
      </c>
      <c r="G232" s="231" t="s">
        <v>1051</v>
      </c>
      <c r="H232" s="232">
        <v>1</v>
      </c>
      <c r="I232" s="233"/>
      <c r="J232" s="234">
        <f>ROUND(I232*H232,2)</f>
        <v>0</v>
      </c>
      <c r="K232" s="230" t="s">
        <v>1</v>
      </c>
      <c r="L232" s="45"/>
      <c r="M232" s="235" t="s">
        <v>1</v>
      </c>
      <c r="N232" s="236" t="s">
        <v>42</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271</v>
      </c>
      <c r="AT232" s="239" t="s">
        <v>266</v>
      </c>
      <c r="AU232" s="239" t="s">
        <v>85</v>
      </c>
      <c r="AY232" s="18" t="s">
        <v>264</v>
      </c>
      <c r="BE232" s="240">
        <f>IF(N232="základní",J232,0)</f>
        <v>0</v>
      </c>
      <c r="BF232" s="240">
        <f>IF(N232="snížená",J232,0)</f>
        <v>0</v>
      </c>
      <c r="BG232" s="240">
        <f>IF(N232="zákl. přenesená",J232,0)</f>
        <v>0</v>
      </c>
      <c r="BH232" s="240">
        <f>IF(N232="sníž. přenesená",J232,0)</f>
        <v>0</v>
      </c>
      <c r="BI232" s="240">
        <f>IF(N232="nulová",J232,0)</f>
        <v>0</v>
      </c>
      <c r="BJ232" s="18" t="s">
        <v>85</v>
      </c>
      <c r="BK232" s="240">
        <f>ROUND(I232*H232,2)</f>
        <v>0</v>
      </c>
      <c r="BL232" s="18" t="s">
        <v>271</v>
      </c>
      <c r="BM232" s="239" t="s">
        <v>783</v>
      </c>
    </row>
    <row r="233" s="2" customFormat="1" ht="16.5" customHeight="1">
      <c r="A233" s="39"/>
      <c r="B233" s="40"/>
      <c r="C233" s="228" t="s">
        <v>542</v>
      </c>
      <c r="D233" s="228" t="s">
        <v>266</v>
      </c>
      <c r="E233" s="229" t="s">
        <v>2967</v>
      </c>
      <c r="F233" s="230" t="s">
        <v>2965</v>
      </c>
      <c r="G233" s="231" t="s">
        <v>1051</v>
      </c>
      <c r="H233" s="232">
        <v>1</v>
      </c>
      <c r="I233" s="233"/>
      <c r="J233" s="234">
        <f>ROUND(I233*H233,2)</f>
        <v>0</v>
      </c>
      <c r="K233" s="230" t="s">
        <v>1</v>
      </c>
      <c r="L233" s="45"/>
      <c r="M233" s="235" t="s">
        <v>1</v>
      </c>
      <c r="N233" s="236" t="s">
        <v>42</v>
      </c>
      <c r="O233" s="92"/>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271</v>
      </c>
      <c r="AT233" s="239" t="s">
        <v>266</v>
      </c>
      <c r="AU233" s="239" t="s">
        <v>85</v>
      </c>
      <c r="AY233" s="18" t="s">
        <v>264</v>
      </c>
      <c r="BE233" s="240">
        <f>IF(N233="základní",J233,0)</f>
        <v>0</v>
      </c>
      <c r="BF233" s="240">
        <f>IF(N233="snížená",J233,0)</f>
        <v>0</v>
      </c>
      <c r="BG233" s="240">
        <f>IF(N233="zákl. přenesená",J233,0)</f>
        <v>0</v>
      </c>
      <c r="BH233" s="240">
        <f>IF(N233="sníž. přenesená",J233,0)</f>
        <v>0</v>
      </c>
      <c r="BI233" s="240">
        <f>IF(N233="nulová",J233,0)</f>
        <v>0</v>
      </c>
      <c r="BJ233" s="18" t="s">
        <v>85</v>
      </c>
      <c r="BK233" s="240">
        <f>ROUND(I233*H233,2)</f>
        <v>0</v>
      </c>
      <c r="BL233" s="18" t="s">
        <v>271</v>
      </c>
      <c r="BM233" s="239" t="s">
        <v>796</v>
      </c>
    </row>
    <row r="234" s="2" customFormat="1" ht="16.5" customHeight="1">
      <c r="A234" s="39"/>
      <c r="B234" s="40"/>
      <c r="C234" s="228" t="s">
        <v>546</v>
      </c>
      <c r="D234" s="228" t="s">
        <v>266</v>
      </c>
      <c r="E234" s="229" t="s">
        <v>2968</v>
      </c>
      <c r="F234" s="230" t="s">
        <v>2965</v>
      </c>
      <c r="G234" s="231" t="s">
        <v>1051</v>
      </c>
      <c r="H234" s="232">
        <v>1</v>
      </c>
      <c r="I234" s="233"/>
      <c r="J234" s="234">
        <f>ROUND(I234*H234,2)</f>
        <v>0</v>
      </c>
      <c r="K234" s="230" t="s">
        <v>1</v>
      </c>
      <c r="L234" s="45"/>
      <c r="M234" s="235" t="s">
        <v>1</v>
      </c>
      <c r="N234" s="236" t="s">
        <v>42</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271</v>
      </c>
      <c r="AT234" s="239" t="s">
        <v>266</v>
      </c>
      <c r="AU234" s="239" t="s">
        <v>85</v>
      </c>
      <c r="AY234" s="18" t="s">
        <v>264</v>
      </c>
      <c r="BE234" s="240">
        <f>IF(N234="základní",J234,0)</f>
        <v>0</v>
      </c>
      <c r="BF234" s="240">
        <f>IF(N234="snížená",J234,0)</f>
        <v>0</v>
      </c>
      <c r="BG234" s="240">
        <f>IF(N234="zákl. přenesená",J234,0)</f>
        <v>0</v>
      </c>
      <c r="BH234" s="240">
        <f>IF(N234="sníž. přenesená",J234,0)</f>
        <v>0</v>
      </c>
      <c r="BI234" s="240">
        <f>IF(N234="nulová",J234,0)</f>
        <v>0</v>
      </c>
      <c r="BJ234" s="18" t="s">
        <v>85</v>
      </c>
      <c r="BK234" s="240">
        <f>ROUND(I234*H234,2)</f>
        <v>0</v>
      </c>
      <c r="BL234" s="18" t="s">
        <v>271</v>
      </c>
      <c r="BM234" s="239" t="s">
        <v>805</v>
      </c>
    </row>
    <row r="235" s="2" customFormat="1" ht="16.5" customHeight="1">
      <c r="A235" s="39"/>
      <c r="B235" s="40"/>
      <c r="C235" s="228" t="s">
        <v>550</v>
      </c>
      <c r="D235" s="228" t="s">
        <v>266</v>
      </c>
      <c r="E235" s="229" t="s">
        <v>2969</v>
      </c>
      <c r="F235" s="230" t="s">
        <v>2970</v>
      </c>
      <c r="G235" s="231" t="s">
        <v>1051</v>
      </c>
      <c r="H235" s="232">
        <v>1</v>
      </c>
      <c r="I235" s="233"/>
      <c r="J235" s="234">
        <f>ROUND(I235*H235,2)</f>
        <v>0</v>
      </c>
      <c r="K235" s="230" t="s">
        <v>1</v>
      </c>
      <c r="L235" s="45"/>
      <c r="M235" s="235" t="s">
        <v>1</v>
      </c>
      <c r="N235" s="236" t="s">
        <v>42</v>
      </c>
      <c r="O235" s="92"/>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271</v>
      </c>
      <c r="AT235" s="239" t="s">
        <v>266</v>
      </c>
      <c r="AU235" s="239" t="s">
        <v>85</v>
      </c>
      <c r="AY235" s="18" t="s">
        <v>264</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271</v>
      </c>
      <c r="BM235" s="239" t="s">
        <v>815</v>
      </c>
    </row>
    <row r="236" s="2" customFormat="1" ht="16.5" customHeight="1">
      <c r="A236" s="39"/>
      <c r="B236" s="40"/>
      <c r="C236" s="228" t="s">
        <v>556</v>
      </c>
      <c r="D236" s="228" t="s">
        <v>266</v>
      </c>
      <c r="E236" s="229" t="s">
        <v>2118</v>
      </c>
      <c r="F236" s="230" t="s">
        <v>2119</v>
      </c>
      <c r="G236" s="231" t="s">
        <v>1051</v>
      </c>
      <c r="H236" s="232">
        <v>1</v>
      </c>
      <c r="I236" s="233"/>
      <c r="J236" s="234">
        <f>ROUND(I236*H236,2)</f>
        <v>0</v>
      </c>
      <c r="K236" s="230" t="s">
        <v>1</v>
      </c>
      <c r="L236" s="45"/>
      <c r="M236" s="235" t="s">
        <v>1</v>
      </c>
      <c r="N236" s="236" t="s">
        <v>42</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271</v>
      </c>
      <c r="AT236" s="239" t="s">
        <v>266</v>
      </c>
      <c r="AU236" s="239" t="s">
        <v>85</v>
      </c>
      <c r="AY236" s="18" t="s">
        <v>264</v>
      </c>
      <c r="BE236" s="240">
        <f>IF(N236="základní",J236,0)</f>
        <v>0</v>
      </c>
      <c r="BF236" s="240">
        <f>IF(N236="snížená",J236,0)</f>
        <v>0</v>
      </c>
      <c r="BG236" s="240">
        <f>IF(N236="zákl. přenesená",J236,0)</f>
        <v>0</v>
      </c>
      <c r="BH236" s="240">
        <f>IF(N236="sníž. přenesená",J236,0)</f>
        <v>0</v>
      </c>
      <c r="BI236" s="240">
        <f>IF(N236="nulová",J236,0)</f>
        <v>0</v>
      </c>
      <c r="BJ236" s="18" t="s">
        <v>85</v>
      </c>
      <c r="BK236" s="240">
        <f>ROUND(I236*H236,2)</f>
        <v>0</v>
      </c>
      <c r="BL236" s="18" t="s">
        <v>271</v>
      </c>
      <c r="BM236" s="239" t="s">
        <v>823</v>
      </c>
    </row>
    <row r="237" s="2" customFormat="1" ht="16.5" customHeight="1">
      <c r="A237" s="39"/>
      <c r="B237" s="40"/>
      <c r="C237" s="228" t="s">
        <v>560</v>
      </c>
      <c r="D237" s="228" t="s">
        <v>266</v>
      </c>
      <c r="E237" s="229" t="s">
        <v>2971</v>
      </c>
      <c r="F237" s="230" t="s">
        <v>2972</v>
      </c>
      <c r="G237" s="231" t="s">
        <v>1051</v>
      </c>
      <c r="H237" s="232">
        <v>9</v>
      </c>
      <c r="I237" s="233"/>
      <c r="J237" s="234">
        <f>ROUND(I237*H237,2)</f>
        <v>0</v>
      </c>
      <c r="K237" s="230" t="s">
        <v>1</v>
      </c>
      <c r="L237" s="45"/>
      <c r="M237" s="235" t="s">
        <v>1</v>
      </c>
      <c r="N237" s="236" t="s">
        <v>42</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271</v>
      </c>
      <c r="AT237" s="239" t="s">
        <v>266</v>
      </c>
      <c r="AU237" s="239" t="s">
        <v>85</v>
      </c>
      <c r="AY237" s="18" t="s">
        <v>264</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271</v>
      </c>
      <c r="BM237" s="239" t="s">
        <v>832</v>
      </c>
    </row>
    <row r="238" s="2" customFormat="1" ht="16.5" customHeight="1">
      <c r="A238" s="39"/>
      <c r="B238" s="40"/>
      <c r="C238" s="228" t="s">
        <v>564</v>
      </c>
      <c r="D238" s="228" t="s">
        <v>266</v>
      </c>
      <c r="E238" s="229" t="s">
        <v>2973</v>
      </c>
      <c r="F238" s="230" t="s">
        <v>2974</v>
      </c>
      <c r="G238" s="231" t="s">
        <v>1051</v>
      </c>
      <c r="H238" s="232">
        <v>8</v>
      </c>
      <c r="I238" s="233"/>
      <c r="J238" s="234">
        <f>ROUND(I238*H238,2)</f>
        <v>0</v>
      </c>
      <c r="K238" s="230" t="s">
        <v>1</v>
      </c>
      <c r="L238" s="45"/>
      <c r="M238" s="235" t="s">
        <v>1</v>
      </c>
      <c r="N238" s="236" t="s">
        <v>42</v>
      </c>
      <c r="O238" s="92"/>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271</v>
      </c>
      <c r="AT238" s="239" t="s">
        <v>266</v>
      </c>
      <c r="AU238" s="239" t="s">
        <v>85</v>
      </c>
      <c r="AY238" s="18" t="s">
        <v>264</v>
      </c>
      <c r="BE238" s="240">
        <f>IF(N238="základní",J238,0)</f>
        <v>0</v>
      </c>
      <c r="BF238" s="240">
        <f>IF(N238="snížená",J238,0)</f>
        <v>0</v>
      </c>
      <c r="BG238" s="240">
        <f>IF(N238="zákl. přenesená",J238,0)</f>
        <v>0</v>
      </c>
      <c r="BH238" s="240">
        <f>IF(N238="sníž. přenesená",J238,0)</f>
        <v>0</v>
      </c>
      <c r="BI238" s="240">
        <f>IF(N238="nulová",J238,0)</f>
        <v>0</v>
      </c>
      <c r="BJ238" s="18" t="s">
        <v>85</v>
      </c>
      <c r="BK238" s="240">
        <f>ROUND(I238*H238,2)</f>
        <v>0</v>
      </c>
      <c r="BL238" s="18" t="s">
        <v>271</v>
      </c>
      <c r="BM238" s="239" t="s">
        <v>839</v>
      </c>
    </row>
    <row r="239" s="2" customFormat="1" ht="16.5" customHeight="1">
      <c r="A239" s="39"/>
      <c r="B239" s="40"/>
      <c r="C239" s="228" t="s">
        <v>568</v>
      </c>
      <c r="D239" s="228" t="s">
        <v>266</v>
      </c>
      <c r="E239" s="229" t="s">
        <v>2975</v>
      </c>
      <c r="F239" s="230" t="s">
        <v>2976</v>
      </c>
      <c r="G239" s="231" t="s">
        <v>1051</v>
      </c>
      <c r="H239" s="232">
        <v>9</v>
      </c>
      <c r="I239" s="233"/>
      <c r="J239" s="234">
        <f>ROUND(I239*H239,2)</f>
        <v>0</v>
      </c>
      <c r="K239" s="230" t="s">
        <v>1</v>
      </c>
      <c r="L239" s="45"/>
      <c r="M239" s="235" t="s">
        <v>1</v>
      </c>
      <c r="N239" s="236" t="s">
        <v>42</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271</v>
      </c>
      <c r="AT239" s="239" t="s">
        <v>266</v>
      </c>
      <c r="AU239" s="239" t="s">
        <v>85</v>
      </c>
      <c r="AY239" s="18" t="s">
        <v>264</v>
      </c>
      <c r="BE239" s="240">
        <f>IF(N239="základní",J239,0)</f>
        <v>0</v>
      </c>
      <c r="BF239" s="240">
        <f>IF(N239="snížená",J239,0)</f>
        <v>0</v>
      </c>
      <c r="BG239" s="240">
        <f>IF(N239="zákl. přenesená",J239,0)</f>
        <v>0</v>
      </c>
      <c r="BH239" s="240">
        <f>IF(N239="sníž. přenesená",J239,0)</f>
        <v>0</v>
      </c>
      <c r="BI239" s="240">
        <f>IF(N239="nulová",J239,0)</f>
        <v>0</v>
      </c>
      <c r="BJ239" s="18" t="s">
        <v>85</v>
      </c>
      <c r="BK239" s="240">
        <f>ROUND(I239*H239,2)</f>
        <v>0</v>
      </c>
      <c r="BL239" s="18" t="s">
        <v>271</v>
      </c>
      <c r="BM239" s="239" t="s">
        <v>848</v>
      </c>
    </row>
    <row r="240" s="2" customFormat="1" ht="16.5" customHeight="1">
      <c r="A240" s="39"/>
      <c r="B240" s="40"/>
      <c r="C240" s="228" t="s">
        <v>575</v>
      </c>
      <c r="D240" s="228" t="s">
        <v>266</v>
      </c>
      <c r="E240" s="229" t="s">
        <v>2130</v>
      </c>
      <c r="F240" s="230" t="s">
        <v>2131</v>
      </c>
      <c r="G240" s="231" t="s">
        <v>1051</v>
      </c>
      <c r="H240" s="232">
        <v>9</v>
      </c>
      <c r="I240" s="233"/>
      <c r="J240" s="234">
        <f>ROUND(I240*H240,2)</f>
        <v>0</v>
      </c>
      <c r="K240" s="230" t="s">
        <v>1</v>
      </c>
      <c r="L240" s="45"/>
      <c r="M240" s="235" t="s">
        <v>1</v>
      </c>
      <c r="N240" s="236" t="s">
        <v>42</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271</v>
      </c>
      <c r="AT240" s="239" t="s">
        <v>266</v>
      </c>
      <c r="AU240" s="239" t="s">
        <v>85</v>
      </c>
      <c r="AY240" s="18" t="s">
        <v>264</v>
      </c>
      <c r="BE240" s="240">
        <f>IF(N240="základní",J240,0)</f>
        <v>0</v>
      </c>
      <c r="BF240" s="240">
        <f>IF(N240="snížená",J240,0)</f>
        <v>0</v>
      </c>
      <c r="BG240" s="240">
        <f>IF(N240="zákl. přenesená",J240,0)</f>
        <v>0</v>
      </c>
      <c r="BH240" s="240">
        <f>IF(N240="sníž. přenesená",J240,0)</f>
        <v>0</v>
      </c>
      <c r="BI240" s="240">
        <f>IF(N240="nulová",J240,0)</f>
        <v>0</v>
      </c>
      <c r="BJ240" s="18" t="s">
        <v>85</v>
      </c>
      <c r="BK240" s="240">
        <f>ROUND(I240*H240,2)</f>
        <v>0</v>
      </c>
      <c r="BL240" s="18" t="s">
        <v>271</v>
      </c>
      <c r="BM240" s="239" t="s">
        <v>859</v>
      </c>
    </row>
    <row r="241" s="2" customFormat="1" ht="16.5" customHeight="1">
      <c r="A241" s="39"/>
      <c r="B241" s="40"/>
      <c r="C241" s="228" t="s">
        <v>580</v>
      </c>
      <c r="D241" s="228" t="s">
        <v>266</v>
      </c>
      <c r="E241" s="229" t="s">
        <v>2977</v>
      </c>
      <c r="F241" s="230" t="s">
        <v>2978</v>
      </c>
      <c r="G241" s="231" t="s">
        <v>1035</v>
      </c>
      <c r="H241" s="232">
        <v>80</v>
      </c>
      <c r="I241" s="233"/>
      <c r="J241" s="234">
        <f>ROUND(I241*H241,2)</f>
        <v>0</v>
      </c>
      <c r="K241" s="230" t="s">
        <v>1</v>
      </c>
      <c r="L241" s="45"/>
      <c r="M241" s="235" t="s">
        <v>1</v>
      </c>
      <c r="N241" s="236" t="s">
        <v>42</v>
      </c>
      <c r="O241" s="92"/>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271</v>
      </c>
      <c r="AT241" s="239" t="s">
        <v>266</v>
      </c>
      <c r="AU241" s="239" t="s">
        <v>85</v>
      </c>
      <c r="AY241" s="18" t="s">
        <v>264</v>
      </c>
      <c r="BE241" s="240">
        <f>IF(N241="základní",J241,0)</f>
        <v>0</v>
      </c>
      <c r="BF241" s="240">
        <f>IF(N241="snížená",J241,0)</f>
        <v>0</v>
      </c>
      <c r="BG241" s="240">
        <f>IF(N241="zákl. přenesená",J241,0)</f>
        <v>0</v>
      </c>
      <c r="BH241" s="240">
        <f>IF(N241="sníž. přenesená",J241,0)</f>
        <v>0</v>
      </c>
      <c r="BI241" s="240">
        <f>IF(N241="nulová",J241,0)</f>
        <v>0</v>
      </c>
      <c r="BJ241" s="18" t="s">
        <v>85</v>
      </c>
      <c r="BK241" s="240">
        <f>ROUND(I241*H241,2)</f>
        <v>0</v>
      </c>
      <c r="BL241" s="18" t="s">
        <v>271</v>
      </c>
      <c r="BM241" s="239" t="s">
        <v>866</v>
      </c>
    </row>
    <row r="242" s="2" customFormat="1" ht="16.5" customHeight="1">
      <c r="A242" s="39"/>
      <c r="B242" s="40"/>
      <c r="C242" s="228" t="s">
        <v>585</v>
      </c>
      <c r="D242" s="228" t="s">
        <v>266</v>
      </c>
      <c r="E242" s="229" t="s">
        <v>2979</v>
      </c>
      <c r="F242" s="230" t="s">
        <v>2137</v>
      </c>
      <c r="G242" s="231" t="s">
        <v>1051</v>
      </c>
      <c r="H242" s="232">
        <v>1</v>
      </c>
      <c r="I242" s="233"/>
      <c r="J242" s="234">
        <f>ROUND(I242*H242,2)</f>
        <v>0</v>
      </c>
      <c r="K242" s="230" t="s">
        <v>1</v>
      </c>
      <c r="L242" s="45"/>
      <c r="M242" s="235" t="s">
        <v>1</v>
      </c>
      <c r="N242" s="236" t="s">
        <v>42</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271</v>
      </c>
      <c r="AT242" s="239" t="s">
        <v>266</v>
      </c>
      <c r="AU242" s="239" t="s">
        <v>85</v>
      </c>
      <c r="AY242" s="18" t="s">
        <v>264</v>
      </c>
      <c r="BE242" s="240">
        <f>IF(N242="základní",J242,0)</f>
        <v>0</v>
      </c>
      <c r="BF242" s="240">
        <f>IF(N242="snížená",J242,0)</f>
        <v>0</v>
      </c>
      <c r="BG242" s="240">
        <f>IF(N242="zákl. přenesená",J242,0)</f>
        <v>0</v>
      </c>
      <c r="BH242" s="240">
        <f>IF(N242="sníž. přenesená",J242,0)</f>
        <v>0</v>
      </c>
      <c r="BI242" s="240">
        <f>IF(N242="nulová",J242,0)</f>
        <v>0</v>
      </c>
      <c r="BJ242" s="18" t="s">
        <v>85</v>
      </c>
      <c r="BK242" s="240">
        <f>ROUND(I242*H242,2)</f>
        <v>0</v>
      </c>
      <c r="BL242" s="18" t="s">
        <v>271</v>
      </c>
      <c r="BM242" s="239" t="s">
        <v>876</v>
      </c>
    </row>
    <row r="243" s="2" customFormat="1" ht="16.5" customHeight="1">
      <c r="A243" s="39"/>
      <c r="B243" s="40"/>
      <c r="C243" s="228" t="s">
        <v>589</v>
      </c>
      <c r="D243" s="228" t="s">
        <v>266</v>
      </c>
      <c r="E243" s="229" t="s">
        <v>2134</v>
      </c>
      <c r="F243" s="230" t="s">
        <v>2135</v>
      </c>
      <c r="G243" s="231" t="s">
        <v>1101</v>
      </c>
      <c r="H243" s="232">
        <v>2</v>
      </c>
      <c r="I243" s="233"/>
      <c r="J243" s="234">
        <f>ROUND(I243*H243,2)</f>
        <v>0</v>
      </c>
      <c r="K243" s="230" t="s">
        <v>1</v>
      </c>
      <c r="L243" s="45"/>
      <c r="M243" s="235" t="s">
        <v>1</v>
      </c>
      <c r="N243" s="236" t="s">
        <v>42</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271</v>
      </c>
      <c r="AT243" s="239" t="s">
        <v>266</v>
      </c>
      <c r="AU243" s="239" t="s">
        <v>85</v>
      </c>
      <c r="AY243" s="18" t="s">
        <v>264</v>
      </c>
      <c r="BE243" s="240">
        <f>IF(N243="základní",J243,0)</f>
        <v>0</v>
      </c>
      <c r="BF243" s="240">
        <f>IF(N243="snížená",J243,0)</f>
        <v>0</v>
      </c>
      <c r="BG243" s="240">
        <f>IF(N243="zákl. přenesená",J243,0)</f>
        <v>0</v>
      </c>
      <c r="BH243" s="240">
        <f>IF(N243="sníž. přenesená",J243,0)</f>
        <v>0</v>
      </c>
      <c r="BI243" s="240">
        <f>IF(N243="nulová",J243,0)</f>
        <v>0</v>
      </c>
      <c r="BJ243" s="18" t="s">
        <v>85</v>
      </c>
      <c r="BK243" s="240">
        <f>ROUND(I243*H243,2)</f>
        <v>0</v>
      </c>
      <c r="BL243" s="18" t="s">
        <v>271</v>
      </c>
      <c r="BM243" s="239" t="s">
        <v>884</v>
      </c>
    </row>
    <row r="244" s="2" customFormat="1" ht="16.5" customHeight="1">
      <c r="A244" s="39"/>
      <c r="B244" s="40"/>
      <c r="C244" s="228" t="s">
        <v>593</v>
      </c>
      <c r="D244" s="228" t="s">
        <v>266</v>
      </c>
      <c r="E244" s="229" t="s">
        <v>2132</v>
      </c>
      <c r="F244" s="230" t="s">
        <v>2133</v>
      </c>
      <c r="G244" s="231" t="s">
        <v>1051</v>
      </c>
      <c r="H244" s="232">
        <v>1</v>
      </c>
      <c r="I244" s="233"/>
      <c r="J244" s="234">
        <f>ROUND(I244*H244,2)</f>
        <v>0</v>
      </c>
      <c r="K244" s="230" t="s">
        <v>1</v>
      </c>
      <c r="L244" s="45"/>
      <c r="M244" s="235" t="s">
        <v>1</v>
      </c>
      <c r="N244" s="236" t="s">
        <v>42</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271</v>
      </c>
      <c r="AT244" s="239" t="s">
        <v>266</v>
      </c>
      <c r="AU244" s="239" t="s">
        <v>85</v>
      </c>
      <c r="AY244" s="18" t="s">
        <v>264</v>
      </c>
      <c r="BE244" s="240">
        <f>IF(N244="základní",J244,0)</f>
        <v>0</v>
      </c>
      <c r="BF244" s="240">
        <f>IF(N244="snížená",J244,0)</f>
        <v>0</v>
      </c>
      <c r="BG244" s="240">
        <f>IF(N244="zákl. přenesená",J244,0)</f>
        <v>0</v>
      </c>
      <c r="BH244" s="240">
        <f>IF(N244="sníž. přenesená",J244,0)</f>
        <v>0</v>
      </c>
      <c r="BI244" s="240">
        <f>IF(N244="nulová",J244,0)</f>
        <v>0</v>
      </c>
      <c r="BJ244" s="18" t="s">
        <v>85</v>
      </c>
      <c r="BK244" s="240">
        <f>ROUND(I244*H244,2)</f>
        <v>0</v>
      </c>
      <c r="BL244" s="18" t="s">
        <v>271</v>
      </c>
      <c r="BM244" s="239" t="s">
        <v>891</v>
      </c>
    </row>
    <row r="245" s="2" customFormat="1" ht="16.5" customHeight="1">
      <c r="A245" s="39"/>
      <c r="B245" s="40"/>
      <c r="C245" s="228" t="s">
        <v>597</v>
      </c>
      <c r="D245" s="228" t="s">
        <v>266</v>
      </c>
      <c r="E245" s="229" t="s">
        <v>2138</v>
      </c>
      <c r="F245" s="230" t="s">
        <v>2139</v>
      </c>
      <c r="G245" s="231" t="s">
        <v>1051</v>
      </c>
      <c r="H245" s="232">
        <v>1</v>
      </c>
      <c r="I245" s="233"/>
      <c r="J245" s="234">
        <f>ROUND(I245*H245,2)</f>
        <v>0</v>
      </c>
      <c r="K245" s="230" t="s">
        <v>1</v>
      </c>
      <c r="L245" s="45"/>
      <c r="M245" s="235" t="s">
        <v>1</v>
      </c>
      <c r="N245" s="236" t="s">
        <v>42</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271</v>
      </c>
      <c r="AT245" s="239" t="s">
        <v>266</v>
      </c>
      <c r="AU245" s="239" t="s">
        <v>85</v>
      </c>
      <c r="AY245" s="18" t="s">
        <v>264</v>
      </c>
      <c r="BE245" s="240">
        <f>IF(N245="základní",J245,0)</f>
        <v>0</v>
      </c>
      <c r="BF245" s="240">
        <f>IF(N245="snížená",J245,0)</f>
        <v>0</v>
      </c>
      <c r="BG245" s="240">
        <f>IF(N245="zákl. přenesená",J245,0)</f>
        <v>0</v>
      </c>
      <c r="BH245" s="240">
        <f>IF(N245="sníž. přenesená",J245,0)</f>
        <v>0</v>
      </c>
      <c r="BI245" s="240">
        <f>IF(N245="nulová",J245,0)</f>
        <v>0</v>
      </c>
      <c r="BJ245" s="18" t="s">
        <v>85</v>
      </c>
      <c r="BK245" s="240">
        <f>ROUND(I245*H245,2)</f>
        <v>0</v>
      </c>
      <c r="BL245" s="18" t="s">
        <v>271</v>
      </c>
      <c r="BM245" s="239" t="s">
        <v>901</v>
      </c>
    </row>
    <row r="246" s="2" customFormat="1" ht="16.5" customHeight="1">
      <c r="A246" s="39"/>
      <c r="B246" s="40"/>
      <c r="C246" s="228" t="s">
        <v>601</v>
      </c>
      <c r="D246" s="228" t="s">
        <v>266</v>
      </c>
      <c r="E246" s="229" t="s">
        <v>2140</v>
      </c>
      <c r="F246" s="230" t="s">
        <v>2141</v>
      </c>
      <c r="G246" s="231" t="s">
        <v>1051</v>
      </c>
      <c r="H246" s="232">
        <v>1</v>
      </c>
      <c r="I246" s="233"/>
      <c r="J246" s="234">
        <f>ROUND(I246*H246,2)</f>
        <v>0</v>
      </c>
      <c r="K246" s="230" t="s">
        <v>1</v>
      </c>
      <c r="L246" s="45"/>
      <c r="M246" s="235" t="s">
        <v>1</v>
      </c>
      <c r="N246" s="236" t="s">
        <v>42</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271</v>
      </c>
      <c r="AT246" s="239" t="s">
        <v>266</v>
      </c>
      <c r="AU246" s="239" t="s">
        <v>85</v>
      </c>
      <c r="AY246" s="18" t="s">
        <v>264</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271</v>
      </c>
      <c r="BM246" s="239" t="s">
        <v>910</v>
      </c>
    </row>
    <row r="247" s="12" customFormat="1" ht="22.8" customHeight="1">
      <c r="A247" s="12"/>
      <c r="B247" s="212"/>
      <c r="C247" s="213"/>
      <c r="D247" s="214" t="s">
        <v>75</v>
      </c>
      <c r="E247" s="226" t="s">
        <v>2084</v>
      </c>
      <c r="F247" s="226" t="s">
        <v>2085</v>
      </c>
      <c r="G247" s="213"/>
      <c r="H247" s="213"/>
      <c r="I247" s="216"/>
      <c r="J247" s="227">
        <f>BK247</f>
        <v>0</v>
      </c>
      <c r="K247" s="213"/>
      <c r="L247" s="218"/>
      <c r="M247" s="219"/>
      <c r="N247" s="220"/>
      <c r="O247" s="220"/>
      <c r="P247" s="221">
        <f>P248</f>
        <v>0</v>
      </c>
      <c r="Q247" s="220"/>
      <c r="R247" s="221">
        <f>R248</f>
        <v>0</v>
      </c>
      <c r="S247" s="220"/>
      <c r="T247" s="222">
        <f>T248</f>
        <v>0</v>
      </c>
      <c r="U247" s="12"/>
      <c r="V247" s="12"/>
      <c r="W247" s="12"/>
      <c r="X247" s="12"/>
      <c r="Y247" s="12"/>
      <c r="Z247" s="12"/>
      <c r="AA247" s="12"/>
      <c r="AB247" s="12"/>
      <c r="AC247" s="12"/>
      <c r="AD247" s="12"/>
      <c r="AE247" s="12"/>
      <c r="AR247" s="223" t="s">
        <v>83</v>
      </c>
      <c r="AT247" s="224" t="s">
        <v>75</v>
      </c>
      <c r="AU247" s="224" t="s">
        <v>83</v>
      </c>
      <c r="AY247" s="223" t="s">
        <v>264</v>
      </c>
      <c r="BK247" s="225">
        <f>BK248</f>
        <v>0</v>
      </c>
    </row>
    <row r="248" s="2" customFormat="1" ht="16.5" customHeight="1">
      <c r="A248" s="39"/>
      <c r="B248" s="40"/>
      <c r="C248" s="228" t="s">
        <v>605</v>
      </c>
      <c r="D248" s="228" t="s">
        <v>266</v>
      </c>
      <c r="E248" s="229" t="s">
        <v>2086</v>
      </c>
      <c r="F248" s="230" t="s">
        <v>2087</v>
      </c>
      <c r="G248" s="231" t="s">
        <v>1051</v>
      </c>
      <c r="H248" s="232">
        <v>9</v>
      </c>
      <c r="I248" s="233"/>
      <c r="J248" s="234">
        <f>ROUND(I248*H248,2)</f>
        <v>0</v>
      </c>
      <c r="K248" s="230" t="s">
        <v>1</v>
      </c>
      <c r="L248" s="45"/>
      <c r="M248" s="235" t="s">
        <v>1</v>
      </c>
      <c r="N248" s="236" t="s">
        <v>42</v>
      </c>
      <c r="O248" s="92"/>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271</v>
      </c>
      <c r="AT248" s="239" t="s">
        <v>266</v>
      </c>
      <c r="AU248" s="239" t="s">
        <v>85</v>
      </c>
      <c r="AY248" s="18" t="s">
        <v>264</v>
      </c>
      <c r="BE248" s="240">
        <f>IF(N248="základní",J248,0)</f>
        <v>0</v>
      </c>
      <c r="BF248" s="240">
        <f>IF(N248="snížená",J248,0)</f>
        <v>0</v>
      </c>
      <c r="BG248" s="240">
        <f>IF(N248="zákl. přenesená",J248,0)</f>
        <v>0</v>
      </c>
      <c r="BH248" s="240">
        <f>IF(N248="sníž. přenesená",J248,0)</f>
        <v>0</v>
      </c>
      <c r="BI248" s="240">
        <f>IF(N248="nulová",J248,0)</f>
        <v>0</v>
      </c>
      <c r="BJ248" s="18" t="s">
        <v>85</v>
      </c>
      <c r="BK248" s="240">
        <f>ROUND(I248*H248,2)</f>
        <v>0</v>
      </c>
      <c r="BL248" s="18" t="s">
        <v>271</v>
      </c>
      <c r="BM248" s="239" t="s">
        <v>920</v>
      </c>
    </row>
    <row r="249" s="12" customFormat="1" ht="22.8" customHeight="1">
      <c r="A249" s="12"/>
      <c r="B249" s="212"/>
      <c r="C249" s="213"/>
      <c r="D249" s="214" t="s">
        <v>75</v>
      </c>
      <c r="E249" s="226" t="s">
        <v>2088</v>
      </c>
      <c r="F249" s="226" t="s">
        <v>2089</v>
      </c>
      <c r="G249" s="213"/>
      <c r="H249" s="213"/>
      <c r="I249" s="216"/>
      <c r="J249" s="227">
        <f>BK249</f>
        <v>0</v>
      </c>
      <c r="K249" s="213"/>
      <c r="L249" s="218"/>
      <c r="M249" s="219"/>
      <c r="N249" s="220"/>
      <c r="O249" s="220"/>
      <c r="P249" s="221">
        <f>P250</f>
        <v>0</v>
      </c>
      <c r="Q249" s="220"/>
      <c r="R249" s="221">
        <f>R250</f>
        <v>0</v>
      </c>
      <c r="S249" s="220"/>
      <c r="T249" s="222">
        <f>T250</f>
        <v>0</v>
      </c>
      <c r="U249" s="12"/>
      <c r="V249" s="12"/>
      <c r="W249" s="12"/>
      <c r="X249" s="12"/>
      <c r="Y249" s="12"/>
      <c r="Z249" s="12"/>
      <c r="AA249" s="12"/>
      <c r="AB249" s="12"/>
      <c r="AC249" s="12"/>
      <c r="AD249" s="12"/>
      <c r="AE249" s="12"/>
      <c r="AR249" s="223" t="s">
        <v>83</v>
      </c>
      <c r="AT249" s="224" t="s">
        <v>75</v>
      </c>
      <c r="AU249" s="224" t="s">
        <v>83</v>
      </c>
      <c r="AY249" s="223" t="s">
        <v>264</v>
      </c>
      <c r="BK249" s="225">
        <f>BK250</f>
        <v>0</v>
      </c>
    </row>
    <row r="250" s="2" customFormat="1" ht="16.5" customHeight="1">
      <c r="A250" s="39"/>
      <c r="B250" s="40"/>
      <c r="C250" s="228" t="s">
        <v>610</v>
      </c>
      <c r="D250" s="228" t="s">
        <v>266</v>
      </c>
      <c r="E250" s="229" t="s">
        <v>2980</v>
      </c>
      <c r="F250" s="230" t="s">
        <v>2091</v>
      </c>
      <c r="G250" s="231" t="s">
        <v>1101</v>
      </c>
      <c r="H250" s="232">
        <v>30</v>
      </c>
      <c r="I250" s="233"/>
      <c r="J250" s="234">
        <f>ROUND(I250*H250,2)</f>
        <v>0</v>
      </c>
      <c r="K250" s="230" t="s">
        <v>1</v>
      </c>
      <c r="L250" s="45"/>
      <c r="M250" s="235" t="s">
        <v>1</v>
      </c>
      <c r="N250" s="236" t="s">
        <v>42</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271</v>
      </c>
      <c r="AT250" s="239" t="s">
        <v>266</v>
      </c>
      <c r="AU250" s="239" t="s">
        <v>85</v>
      </c>
      <c r="AY250" s="18" t="s">
        <v>264</v>
      </c>
      <c r="BE250" s="240">
        <f>IF(N250="základní",J250,0)</f>
        <v>0</v>
      </c>
      <c r="BF250" s="240">
        <f>IF(N250="snížená",J250,0)</f>
        <v>0</v>
      </c>
      <c r="BG250" s="240">
        <f>IF(N250="zákl. přenesená",J250,0)</f>
        <v>0</v>
      </c>
      <c r="BH250" s="240">
        <f>IF(N250="sníž. přenesená",J250,0)</f>
        <v>0</v>
      </c>
      <c r="BI250" s="240">
        <f>IF(N250="nulová",J250,0)</f>
        <v>0</v>
      </c>
      <c r="BJ250" s="18" t="s">
        <v>85</v>
      </c>
      <c r="BK250" s="240">
        <f>ROUND(I250*H250,2)</f>
        <v>0</v>
      </c>
      <c r="BL250" s="18" t="s">
        <v>271</v>
      </c>
      <c r="BM250" s="239" t="s">
        <v>929</v>
      </c>
    </row>
    <row r="251" s="12" customFormat="1" ht="22.8" customHeight="1">
      <c r="A251" s="12"/>
      <c r="B251" s="212"/>
      <c r="C251" s="213"/>
      <c r="D251" s="214" t="s">
        <v>75</v>
      </c>
      <c r="E251" s="226" t="s">
        <v>2092</v>
      </c>
      <c r="F251" s="226" t="s">
        <v>2093</v>
      </c>
      <c r="G251" s="213"/>
      <c r="H251" s="213"/>
      <c r="I251" s="216"/>
      <c r="J251" s="227">
        <f>BK251</f>
        <v>0</v>
      </c>
      <c r="K251" s="213"/>
      <c r="L251" s="218"/>
      <c r="M251" s="219"/>
      <c r="N251" s="220"/>
      <c r="O251" s="220"/>
      <c r="P251" s="221">
        <f>P252</f>
        <v>0</v>
      </c>
      <c r="Q251" s="220"/>
      <c r="R251" s="221">
        <f>R252</f>
        <v>0</v>
      </c>
      <c r="S251" s="220"/>
      <c r="T251" s="222">
        <f>T252</f>
        <v>0</v>
      </c>
      <c r="U251" s="12"/>
      <c r="V251" s="12"/>
      <c r="W251" s="12"/>
      <c r="X251" s="12"/>
      <c r="Y251" s="12"/>
      <c r="Z251" s="12"/>
      <c r="AA251" s="12"/>
      <c r="AB251" s="12"/>
      <c r="AC251" s="12"/>
      <c r="AD251" s="12"/>
      <c r="AE251" s="12"/>
      <c r="AR251" s="223" t="s">
        <v>83</v>
      </c>
      <c r="AT251" s="224" t="s">
        <v>75</v>
      </c>
      <c r="AU251" s="224" t="s">
        <v>83</v>
      </c>
      <c r="AY251" s="223" t="s">
        <v>264</v>
      </c>
      <c r="BK251" s="225">
        <f>BK252</f>
        <v>0</v>
      </c>
    </row>
    <row r="252" s="2" customFormat="1" ht="16.5" customHeight="1">
      <c r="A252" s="39"/>
      <c r="B252" s="40"/>
      <c r="C252" s="228" t="s">
        <v>614</v>
      </c>
      <c r="D252" s="228" t="s">
        <v>266</v>
      </c>
      <c r="E252" s="229" t="s">
        <v>2981</v>
      </c>
      <c r="F252" s="230" t="s">
        <v>2095</v>
      </c>
      <c r="G252" s="231" t="s">
        <v>1101</v>
      </c>
      <c r="H252" s="232">
        <v>40</v>
      </c>
      <c r="I252" s="233"/>
      <c r="J252" s="234">
        <f>ROUND(I252*H252,2)</f>
        <v>0</v>
      </c>
      <c r="K252" s="230" t="s">
        <v>1</v>
      </c>
      <c r="L252" s="45"/>
      <c r="M252" s="235" t="s">
        <v>1</v>
      </c>
      <c r="N252" s="236" t="s">
        <v>42</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271</v>
      </c>
      <c r="AT252" s="239" t="s">
        <v>266</v>
      </c>
      <c r="AU252" s="239" t="s">
        <v>85</v>
      </c>
      <c r="AY252" s="18" t="s">
        <v>264</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271</v>
      </c>
      <c r="BM252" s="239" t="s">
        <v>938</v>
      </c>
    </row>
    <row r="253" s="12" customFormat="1" ht="25.92" customHeight="1">
      <c r="A253" s="12"/>
      <c r="B253" s="212"/>
      <c r="C253" s="213"/>
      <c r="D253" s="214" t="s">
        <v>75</v>
      </c>
      <c r="E253" s="215" t="s">
        <v>2142</v>
      </c>
      <c r="F253" s="215" t="s">
        <v>896</v>
      </c>
      <c r="G253" s="213"/>
      <c r="H253" s="213"/>
      <c r="I253" s="216"/>
      <c r="J253" s="217">
        <f>BK253</f>
        <v>0</v>
      </c>
      <c r="K253" s="213"/>
      <c r="L253" s="218"/>
      <c r="M253" s="219"/>
      <c r="N253" s="220"/>
      <c r="O253" s="220"/>
      <c r="P253" s="221">
        <f>P254+P257</f>
        <v>0</v>
      </c>
      <c r="Q253" s="220"/>
      <c r="R253" s="221">
        <f>R254+R257</f>
        <v>0</v>
      </c>
      <c r="S253" s="220"/>
      <c r="T253" s="222">
        <f>T254+T257</f>
        <v>0</v>
      </c>
      <c r="U253" s="12"/>
      <c r="V253" s="12"/>
      <c r="W253" s="12"/>
      <c r="X253" s="12"/>
      <c r="Y253" s="12"/>
      <c r="Z253" s="12"/>
      <c r="AA253" s="12"/>
      <c r="AB253" s="12"/>
      <c r="AC253" s="12"/>
      <c r="AD253" s="12"/>
      <c r="AE253" s="12"/>
      <c r="AR253" s="223" t="s">
        <v>83</v>
      </c>
      <c r="AT253" s="224" t="s">
        <v>75</v>
      </c>
      <c r="AU253" s="224" t="s">
        <v>76</v>
      </c>
      <c r="AY253" s="223" t="s">
        <v>264</v>
      </c>
      <c r="BK253" s="225">
        <f>BK254+BK257</f>
        <v>0</v>
      </c>
    </row>
    <row r="254" s="12" customFormat="1" ht="22.8" customHeight="1">
      <c r="A254" s="12"/>
      <c r="B254" s="212"/>
      <c r="C254" s="213"/>
      <c r="D254" s="214" t="s">
        <v>75</v>
      </c>
      <c r="E254" s="226" t="s">
        <v>2143</v>
      </c>
      <c r="F254" s="226" t="s">
        <v>2144</v>
      </c>
      <c r="G254" s="213"/>
      <c r="H254" s="213"/>
      <c r="I254" s="216"/>
      <c r="J254" s="227">
        <f>BK254</f>
        <v>0</v>
      </c>
      <c r="K254" s="213"/>
      <c r="L254" s="218"/>
      <c r="M254" s="219"/>
      <c r="N254" s="220"/>
      <c r="O254" s="220"/>
      <c r="P254" s="221">
        <f>SUM(P255:P256)</f>
        <v>0</v>
      </c>
      <c r="Q254" s="220"/>
      <c r="R254" s="221">
        <f>SUM(R255:R256)</f>
        <v>0</v>
      </c>
      <c r="S254" s="220"/>
      <c r="T254" s="222">
        <f>SUM(T255:T256)</f>
        <v>0</v>
      </c>
      <c r="U254" s="12"/>
      <c r="V254" s="12"/>
      <c r="W254" s="12"/>
      <c r="X254" s="12"/>
      <c r="Y254" s="12"/>
      <c r="Z254" s="12"/>
      <c r="AA254" s="12"/>
      <c r="AB254" s="12"/>
      <c r="AC254" s="12"/>
      <c r="AD254" s="12"/>
      <c r="AE254" s="12"/>
      <c r="AR254" s="223" t="s">
        <v>83</v>
      </c>
      <c r="AT254" s="224" t="s">
        <v>75</v>
      </c>
      <c r="AU254" s="224" t="s">
        <v>83</v>
      </c>
      <c r="AY254" s="223" t="s">
        <v>264</v>
      </c>
      <c r="BK254" s="225">
        <f>SUM(BK255:BK256)</f>
        <v>0</v>
      </c>
    </row>
    <row r="255" s="2" customFormat="1" ht="16.5" customHeight="1">
      <c r="A255" s="39"/>
      <c r="B255" s="40"/>
      <c r="C255" s="228" t="s">
        <v>618</v>
      </c>
      <c r="D255" s="228" t="s">
        <v>266</v>
      </c>
      <c r="E255" s="229" t="s">
        <v>2145</v>
      </c>
      <c r="F255" s="230" t="s">
        <v>2146</v>
      </c>
      <c r="G255" s="231" t="s">
        <v>318</v>
      </c>
      <c r="H255" s="232">
        <v>20</v>
      </c>
      <c r="I255" s="233"/>
      <c r="J255" s="234">
        <f>ROUND(I255*H255,2)</f>
        <v>0</v>
      </c>
      <c r="K255" s="230" t="s">
        <v>1</v>
      </c>
      <c r="L255" s="45"/>
      <c r="M255" s="235" t="s">
        <v>1</v>
      </c>
      <c r="N255" s="236" t="s">
        <v>42</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271</v>
      </c>
      <c r="AT255" s="239" t="s">
        <v>266</v>
      </c>
      <c r="AU255" s="239" t="s">
        <v>85</v>
      </c>
      <c r="AY255" s="18" t="s">
        <v>264</v>
      </c>
      <c r="BE255" s="240">
        <f>IF(N255="základní",J255,0)</f>
        <v>0</v>
      </c>
      <c r="BF255" s="240">
        <f>IF(N255="snížená",J255,0)</f>
        <v>0</v>
      </c>
      <c r="BG255" s="240">
        <f>IF(N255="zákl. přenesená",J255,0)</f>
        <v>0</v>
      </c>
      <c r="BH255" s="240">
        <f>IF(N255="sníž. přenesená",J255,0)</f>
        <v>0</v>
      </c>
      <c r="BI255" s="240">
        <f>IF(N255="nulová",J255,0)</f>
        <v>0</v>
      </c>
      <c r="BJ255" s="18" t="s">
        <v>85</v>
      </c>
      <c r="BK255" s="240">
        <f>ROUND(I255*H255,2)</f>
        <v>0</v>
      </c>
      <c r="BL255" s="18" t="s">
        <v>271</v>
      </c>
      <c r="BM255" s="239" t="s">
        <v>947</v>
      </c>
    </row>
    <row r="256" s="2" customFormat="1" ht="16.5" customHeight="1">
      <c r="A256" s="39"/>
      <c r="B256" s="40"/>
      <c r="C256" s="228" t="s">
        <v>625</v>
      </c>
      <c r="D256" s="228" t="s">
        <v>266</v>
      </c>
      <c r="E256" s="229" t="s">
        <v>2147</v>
      </c>
      <c r="F256" s="230" t="s">
        <v>2148</v>
      </c>
      <c r="G256" s="231" t="s">
        <v>318</v>
      </c>
      <c r="H256" s="232">
        <v>20</v>
      </c>
      <c r="I256" s="233"/>
      <c r="J256" s="234">
        <f>ROUND(I256*H256,2)</f>
        <v>0</v>
      </c>
      <c r="K256" s="230" t="s">
        <v>1</v>
      </c>
      <c r="L256" s="45"/>
      <c r="M256" s="235" t="s">
        <v>1</v>
      </c>
      <c r="N256" s="236" t="s">
        <v>42</v>
      </c>
      <c r="O256" s="92"/>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271</v>
      </c>
      <c r="AT256" s="239" t="s">
        <v>266</v>
      </c>
      <c r="AU256" s="239" t="s">
        <v>85</v>
      </c>
      <c r="AY256" s="18" t="s">
        <v>264</v>
      </c>
      <c r="BE256" s="240">
        <f>IF(N256="základní",J256,0)</f>
        <v>0</v>
      </c>
      <c r="BF256" s="240">
        <f>IF(N256="snížená",J256,0)</f>
        <v>0</v>
      </c>
      <c r="BG256" s="240">
        <f>IF(N256="zákl. přenesená",J256,0)</f>
        <v>0</v>
      </c>
      <c r="BH256" s="240">
        <f>IF(N256="sníž. přenesená",J256,0)</f>
        <v>0</v>
      </c>
      <c r="BI256" s="240">
        <f>IF(N256="nulová",J256,0)</f>
        <v>0</v>
      </c>
      <c r="BJ256" s="18" t="s">
        <v>85</v>
      </c>
      <c r="BK256" s="240">
        <f>ROUND(I256*H256,2)</f>
        <v>0</v>
      </c>
      <c r="BL256" s="18" t="s">
        <v>271</v>
      </c>
      <c r="BM256" s="239" t="s">
        <v>957</v>
      </c>
    </row>
    <row r="257" s="12" customFormat="1" ht="22.8" customHeight="1">
      <c r="A257" s="12"/>
      <c r="B257" s="212"/>
      <c r="C257" s="213"/>
      <c r="D257" s="214" t="s">
        <v>75</v>
      </c>
      <c r="E257" s="226" t="s">
        <v>2149</v>
      </c>
      <c r="F257" s="226" t="s">
        <v>2150</v>
      </c>
      <c r="G257" s="213"/>
      <c r="H257" s="213"/>
      <c r="I257" s="216"/>
      <c r="J257" s="227">
        <f>BK257</f>
        <v>0</v>
      </c>
      <c r="K257" s="213"/>
      <c r="L257" s="218"/>
      <c r="M257" s="219"/>
      <c r="N257" s="220"/>
      <c r="O257" s="220"/>
      <c r="P257" s="221">
        <f>P258</f>
        <v>0</v>
      </c>
      <c r="Q257" s="220"/>
      <c r="R257" s="221">
        <f>R258</f>
        <v>0</v>
      </c>
      <c r="S257" s="220"/>
      <c r="T257" s="222">
        <f>T258</f>
        <v>0</v>
      </c>
      <c r="U257" s="12"/>
      <c r="V257" s="12"/>
      <c r="W257" s="12"/>
      <c r="X257" s="12"/>
      <c r="Y257" s="12"/>
      <c r="Z257" s="12"/>
      <c r="AA257" s="12"/>
      <c r="AB257" s="12"/>
      <c r="AC257" s="12"/>
      <c r="AD257" s="12"/>
      <c r="AE257" s="12"/>
      <c r="AR257" s="223" t="s">
        <v>83</v>
      </c>
      <c r="AT257" s="224" t="s">
        <v>75</v>
      </c>
      <c r="AU257" s="224" t="s">
        <v>83</v>
      </c>
      <c r="AY257" s="223" t="s">
        <v>264</v>
      </c>
      <c r="BK257" s="225">
        <f>BK258</f>
        <v>0</v>
      </c>
    </row>
    <row r="258" s="2" customFormat="1" ht="16.5" customHeight="1">
      <c r="A258" s="39"/>
      <c r="B258" s="40"/>
      <c r="C258" s="228" t="s">
        <v>629</v>
      </c>
      <c r="D258" s="228" t="s">
        <v>266</v>
      </c>
      <c r="E258" s="229" t="s">
        <v>2151</v>
      </c>
      <c r="F258" s="230" t="s">
        <v>2152</v>
      </c>
      <c r="G258" s="231" t="s">
        <v>318</v>
      </c>
      <c r="H258" s="232">
        <v>5</v>
      </c>
      <c r="I258" s="233"/>
      <c r="J258" s="234">
        <f>ROUND(I258*H258,2)</f>
        <v>0</v>
      </c>
      <c r="K258" s="230" t="s">
        <v>1</v>
      </c>
      <c r="L258" s="45"/>
      <c r="M258" s="235" t="s">
        <v>1</v>
      </c>
      <c r="N258" s="236" t="s">
        <v>42</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271</v>
      </c>
      <c r="AT258" s="239" t="s">
        <v>266</v>
      </c>
      <c r="AU258" s="239" t="s">
        <v>85</v>
      </c>
      <c r="AY258" s="18" t="s">
        <v>264</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271</v>
      </c>
      <c r="BM258" s="239" t="s">
        <v>969</v>
      </c>
    </row>
    <row r="259" s="12" customFormat="1" ht="25.92" customHeight="1">
      <c r="A259" s="12"/>
      <c r="B259" s="212"/>
      <c r="C259" s="213"/>
      <c r="D259" s="214" t="s">
        <v>75</v>
      </c>
      <c r="E259" s="215" t="s">
        <v>2153</v>
      </c>
      <c r="F259" s="215" t="s">
        <v>2154</v>
      </c>
      <c r="G259" s="213"/>
      <c r="H259" s="213"/>
      <c r="I259" s="216"/>
      <c r="J259" s="217">
        <f>BK259</f>
        <v>0</v>
      </c>
      <c r="K259" s="213"/>
      <c r="L259" s="218"/>
      <c r="M259" s="219"/>
      <c r="N259" s="220"/>
      <c r="O259" s="220"/>
      <c r="P259" s="221">
        <f>P260+P261+P262</f>
        <v>0</v>
      </c>
      <c r="Q259" s="220"/>
      <c r="R259" s="221">
        <f>R260+R261+R262</f>
        <v>0</v>
      </c>
      <c r="S259" s="220"/>
      <c r="T259" s="222">
        <f>T260+T261+T262</f>
        <v>0</v>
      </c>
      <c r="U259" s="12"/>
      <c r="V259" s="12"/>
      <c r="W259" s="12"/>
      <c r="X259" s="12"/>
      <c r="Y259" s="12"/>
      <c r="Z259" s="12"/>
      <c r="AA259" s="12"/>
      <c r="AB259" s="12"/>
      <c r="AC259" s="12"/>
      <c r="AD259" s="12"/>
      <c r="AE259" s="12"/>
      <c r="AR259" s="223" t="s">
        <v>83</v>
      </c>
      <c r="AT259" s="224" t="s">
        <v>75</v>
      </c>
      <c r="AU259" s="224" t="s">
        <v>76</v>
      </c>
      <c r="AY259" s="223" t="s">
        <v>264</v>
      </c>
      <c r="BK259" s="225">
        <f>BK260+BK261+BK262</f>
        <v>0</v>
      </c>
    </row>
    <row r="260" s="12" customFormat="1" ht="22.8" customHeight="1">
      <c r="A260" s="12"/>
      <c r="B260" s="212"/>
      <c r="C260" s="213"/>
      <c r="D260" s="214" t="s">
        <v>75</v>
      </c>
      <c r="E260" s="226" t="s">
        <v>2155</v>
      </c>
      <c r="F260" s="226" t="s">
        <v>2156</v>
      </c>
      <c r="G260" s="213"/>
      <c r="H260" s="213"/>
      <c r="I260" s="216"/>
      <c r="J260" s="227">
        <f>BK260</f>
        <v>0</v>
      </c>
      <c r="K260" s="213"/>
      <c r="L260" s="218"/>
      <c r="M260" s="219"/>
      <c r="N260" s="220"/>
      <c r="O260" s="220"/>
      <c r="P260" s="221">
        <v>0</v>
      </c>
      <c r="Q260" s="220"/>
      <c r="R260" s="221">
        <v>0</v>
      </c>
      <c r="S260" s="220"/>
      <c r="T260" s="222">
        <v>0</v>
      </c>
      <c r="U260" s="12"/>
      <c r="V260" s="12"/>
      <c r="W260" s="12"/>
      <c r="X260" s="12"/>
      <c r="Y260" s="12"/>
      <c r="Z260" s="12"/>
      <c r="AA260" s="12"/>
      <c r="AB260" s="12"/>
      <c r="AC260" s="12"/>
      <c r="AD260" s="12"/>
      <c r="AE260" s="12"/>
      <c r="AR260" s="223" t="s">
        <v>83</v>
      </c>
      <c r="AT260" s="224" t="s">
        <v>75</v>
      </c>
      <c r="AU260" s="224" t="s">
        <v>83</v>
      </c>
      <c r="AY260" s="223" t="s">
        <v>264</v>
      </c>
      <c r="BK260" s="225">
        <v>0</v>
      </c>
    </row>
    <row r="261" s="12" customFormat="1" ht="22.8" customHeight="1">
      <c r="A261" s="12"/>
      <c r="B261" s="212"/>
      <c r="C261" s="213"/>
      <c r="D261" s="214" t="s">
        <v>75</v>
      </c>
      <c r="E261" s="226" t="s">
        <v>2157</v>
      </c>
      <c r="F261" s="226" t="s">
        <v>2158</v>
      </c>
      <c r="G261" s="213"/>
      <c r="H261" s="213"/>
      <c r="I261" s="216"/>
      <c r="J261" s="227">
        <f>BK261</f>
        <v>0</v>
      </c>
      <c r="K261" s="213"/>
      <c r="L261" s="218"/>
      <c r="M261" s="219"/>
      <c r="N261" s="220"/>
      <c r="O261" s="220"/>
      <c r="P261" s="221">
        <v>0</v>
      </c>
      <c r="Q261" s="220"/>
      <c r="R261" s="221">
        <v>0</v>
      </c>
      <c r="S261" s="220"/>
      <c r="T261" s="222">
        <v>0</v>
      </c>
      <c r="U261" s="12"/>
      <c r="V261" s="12"/>
      <c r="W261" s="12"/>
      <c r="X261" s="12"/>
      <c r="Y261" s="12"/>
      <c r="Z261" s="12"/>
      <c r="AA261" s="12"/>
      <c r="AB261" s="12"/>
      <c r="AC261" s="12"/>
      <c r="AD261" s="12"/>
      <c r="AE261" s="12"/>
      <c r="AR261" s="223" t="s">
        <v>83</v>
      </c>
      <c r="AT261" s="224" t="s">
        <v>75</v>
      </c>
      <c r="AU261" s="224" t="s">
        <v>83</v>
      </c>
      <c r="AY261" s="223" t="s">
        <v>264</v>
      </c>
      <c r="BK261" s="225">
        <v>0</v>
      </c>
    </row>
    <row r="262" s="12" customFormat="1" ht="22.8" customHeight="1">
      <c r="A262" s="12"/>
      <c r="B262" s="212"/>
      <c r="C262" s="213"/>
      <c r="D262" s="214" t="s">
        <v>75</v>
      </c>
      <c r="E262" s="226" t="s">
        <v>2159</v>
      </c>
      <c r="F262" s="226" t="s">
        <v>2160</v>
      </c>
      <c r="G262" s="213"/>
      <c r="H262" s="213"/>
      <c r="I262" s="216"/>
      <c r="J262" s="227">
        <f>BK262</f>
        <v>0</v>
      </c>
      <c r="K262" s="213"/>
      <c r="L262" s="218"/>
      <c r="M262" s="219"/>
      <c r="N262" s="220"/>
      <c r="O262" s="220"/>
      <c r="P262" s="221">
        <f>SUM(P263:P265)</f>
        <v>0</v>
      </c>
      <c r="Q262" s="220"/>
      <c r="R262" s="221">
        <f>SUM(R263:R265)</f>
        <v>0</v>
      </c>
      <c r="S262" s="220"/>
      <c r="T262" s="222">
        <f>SUM(T263:T265)</f>
        <v>0</v>
      </c>
      <c r="U262" s="12"/>
      <c r="V262" s="12"/>
      <c r="W262" s="12"/>
      <c r="X262" s="12"/>
      <c r="Y262" s="12"/>
      <c r="Z262" s="12"/>
      <c r="AA262" s="12"/>
      <c r="AB262" s="12"/>
      <c r="AC262" s="12"/>
      <c r="AD262" s="12"/>
      <c r="AE262" s="12"/>
      <c r="AR262" s="223" t="s">
        <v>83</v>
      </c>
      <c r="AT262" s="224" t="s">
        <v>75</v>
      </c>
      <c r="AU262" s="224" t="s">
        <v>83</v>
      </c>
      <c r="AY262" s="223" t="s">
        <v>264</v>
      </c>
      <c r="BK262" s="225">
        <f>SUM(BK263:BK265)</f>
        <v>0</v>
      </c>
    </row>
    <row r="263" s="2" customFormat="1" ht="16.5" customHeight="1">
      <c r="A263" s="39"/>
      <c r="B263" s="40"/>
      <c r="C263" s="228" t="s">
        <v>633</v>
      </c>
      <c r="D263" s="228" t="s">
        <v>266</v>
      </c>
      <c r="E263" s="229" t="s">
        <v>2161</v>
      </c>
      <c r="F263" s="230" t="s">
        <v>2162</v>
      </c>
      <c r="G263" s="231" t="s">
        <v>2163</v>
      </c>
      <c r="H263" s="232">
        <v>90</v>
      </c>
      <c r="I263" s="233"/>
      <c r="J263" s="234">
        <f>ROUND(I263*H263,2)</f>
        <v>0</v>
      </c>
      <c r="K263" s="230" t="s">
        <v>1</v>
      </c>
      <c r="L263" s="45"/>
      <c r="M263" s="235" t="s">
        <v>1</v>
      </c>
      <c r="N263" s="236" t="s">
        <v>42</v>
      </c>
      <c r="O263" s="92"/>
      <c r="P263" s="237">
        <f>O263*H263</f>
        <v>0</v>
      </c>
      <c r="Q263" s="237">
        <v>0</v>
      </c>
      <c r="R263" s="237">
        <f>Q263*H263</f>
        <v>0</v>
      </c>
      <c r="S263" s="237">
        <v>0</v>
      </c>
      <c r="T263" s="238">
        <f>S263*H263</f>
        <v>0</v>
      </c>
      <c r="U263" s="39"/>
      <c r="V263" s="39"/>
      <c r="W263" s="39"/>
      <c r="X263" s="39"/>
      <c r="Y263" s="39"/>
      <c r="Z263" s="39"/>
      <c r="AA263" s="39"/>
      <c r="AB263" s="39"/>
      <c r="AC263" s="39"/>
      <c r="AD263" s="39"/>
      <c r="AE263" s="39"/>
      <c r="AR263" s="239" t="s">
        <v>271</v>
      </c>
      <c r="AT263" s="239" t="s">
        <v>266</v>
      </c>
      <c r="AU263" s="239" t="s">
        <v>85</v>
      </c>
      <c r="AY263" s="18" t="s">
        <v>264</v>
      </c>
      <c r="BE263" s="240">
        <f>IF(N263="základní",J263,0)</f>
        <v>0</v>
      </c>
      <c r="BF263" s="240">
        <f>IF(N263="snížená",J263,0)</f>
        <v>0</v>
      </c>
      <c r="BG263" s="240">
        <f>IF(N263="zákl. přenesená",J263,0)</f>
        <v>0</v>
      </c>
      <c r="BH263" s="240">
        <f>IF(N263="sníž. přenesená",J263,0)</f>
        <v>0</v>
      </c>
      <c r="BI263" s="240">
        <f>IF(N263="nulová",J263,0)</f>
        <v>0</v>
      </c>
      <c r="BJ263" s="18" t="s">
        <v>85</v>
      </c>
      <c r="BK263" s="240">
        <f>ROUND(I263*H263,2)</f>
        <v>0</v>
      </c>
      <c r="BL263" s="18" t="s">
        <v>271</v>
      </c>
      <c r="BM263" s="239" t="s">
        <v>980</v>
      </c>
    </row>
    <row r="264" s="2" customFormat="1" ht="16.5" customHeight="1">
      <c r="A264" s="39"/>
      <c r="B264" s="40"/>
      <c r="C264" s="228" t="s">
        <v>637</v>
      </c>
      <c r="D264" s="228" t="s">
        <v>266</v>
      </c>
      <c r="E264" s="229" t="s">
        <v>2164</v>
      </c>
      <c r="F264" s="230" t="s">
        <v>2165</v>
      </c>
      <c r="G264" s="231" t="s">
        <v>2163</v>
      </c>
      <c r="H264" s="232">
        <v>70</v>
      </c>
      <c r="I264" s="233"/>
      <c r="J264" s="234">
        <f>ROUND(I264*H264,2)</f>
        <v>0</v>
      </c>
      <c r="K264" s="230" t="s">
        <v>1</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271</v>
      </c>
      <c r="AT264" s="239" t="s">
        <v>266</v>
      </c>
      <c r="AU264" s="239" t="s">
        <v>85</v>
      </c>
      <c r="AY264" s="18" t="s">
        <v>264</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271</v>
      </c>
      <c r="BM264" s="239" t="s">
        <v>992</v>
      </c>
    </row>
    <row r="265" s="2" customFormat="1" ht="16.5" customHeight="1">
      <c r="A265" s="39"/>
      <c r="B265" s="40"/>
      <c r="C265" s="228" t="s">
        <v>642</v>
      </c>
      <c r="D265" s="228" t="s">
        <v>266</v>
      </c>
      <c r="E265" s="229" t="s">
        <v>2166</v>
      </c>
      <c r="F265" s="230" t="s">
        <v>2167</v>
      </c>
      <c r="G265" s="231" t="s">
        <v>2163</v>
      </c>
      <c r="H265" s="232">
        <v>40</v>
      </c>
      <c r="I265" s="233"/>
      <c r="J265" s="234">
        <f>ROUND(I265*H265,2)</f>
        <v>0</v>
      </c>
      <c r="K265" s="230" t="s">
        <v>1</v>
      </c>
      <c r="L265" s="45"/>
      <c r="M265" s="235" t="s">
        <v>1</v>
      </c>
      <c r="N265" s="236" t="s">
        <v>42</v>
      </c>
      <c r="O265" s="92"/>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271</v>
      </c>
      <c r="AT265" s="239" t="s">
        <v>266</v>
      </c>
      <c r="AU265" s="239" t="s">
        <v>85</v>
      </c>
      <c r="AY265" s="18" t="s">
        <v>264</v>
      </c>
      <c r="BE265" s="240">
        <f>IF(N265="základní",J265,0)</f>
        <v>0</v>
      </c>
      <c r="BF265" s="240">
        <f>IF(N265="snížená",J265,0)</f>
        <v>0</v>
      </c>
      <c r="BG265" s="240">
        <f>IF(N265="zákl. přenesená",J265,0)</f>
        <v>0</v>
      </c>
      <c r="BH265" s="240">
        <f>IF(N265="sníž. přenesená",J265,0)</f>
        <v>0</v>
      </c>
      <c r="BI265" s="240">
        <f>IF(N265="nulová",J265,0)</f>
        <v>0</v>
      </c>
      <c r="BJ265" s="18" t="s">
        <v>85</v>
      </c>
      <c r="BK265" s="240">
        <f>ROUND(I265*H265,2)</f>
        <v>0</v>
      </c>
      <c r="BL265" s="18" t="s">
        <v>271</v>
      </c>
      <c r="BM265" s="239" t="s">
        <v>1000</v>
      </c>
    </row>
    <row r="266" s="12" customFormat="1" ht="25.92" customHeight="1">
      <c r="A266" s="12"/>
      <c r="B266" s="212"/>
      <c r="C266" s="213"/>
      <c r="D266" s="214" t="s">
        <v>75</v>
      </c>
      <c r="E266" s="215" t="s">
        <v>2168</v>
      </c>
      <c r="F266" s="215" t="s">
        <v>1400</v>
      </c>
      <c r="G266" s="213"/>
      <c r="H266" s="213"/>
      <c r="I266" s="216"/>
      <c r="J266" s="217">
        <f>BK266</f>
        <v>0</v>
      </c>
      <c r="K266" s="213"/>
      <c r="L266" s="218"/>
      <c r="M266" s="219"/>
      <c r="N266" s="220"/>
      <c r="O266" s="220"/>
      <c r="P266" s="221">
        <f>P267</f>
        <v>0</v>
      </c>
      <c r="Q266" s="220"/>
      <c r="R266" s="221">
        <f>R267</f>
        <v>0</v>
      </c>
      <c r="S266" s="220"/>
      <c r="T266" s="222">
        <f>T267</f>
        <v>0</v>
      </c>
      <c r="U266" s="12"/>
      <c r="V266" s="12"/>
      <c r="W266" s="12"/>
      <c r="X266" s="12"/>
      <c r="Y266" s="12"/>
      <c r="Z266" s="12"/>
      <c r="AA266" s="12"/>
      <c r="AB266" s="12"/>
      <c r="AC266" s="12"/>
      <c r="AD266" s="12"/>
      <c r="AE266" s="12"/>
      <c r="AR266" s="223" t="s">
        <v>271</v>
      </c>
      <c r="AT266" s="224" t="s">
        <v>75</v>
      </c>
      <c r="AU266" s="224" t="s">
        <v>76</v>
      </c>
      <c r="AY266" s="223" t="s">
        <v>264</v>
      </c>
      <c r="BK266" s="225">
        <f>BK267</f>
        <v>0</v>
      </c>
    </row>
    <row r="267" s="2" customFormat="1" ht="16.5" customHeight="1">
      <c r="A267" s="39"/>
      <c r="B267" s="40"/>
      <c r="C267" s="228" t="s">
        <v>647</v>
      </c>
      <c r="D267" s="228" t="s">
        <v>266</v>
      </c>
      <c r="E267" s="229" t="s">
        <v>2169</v>
      </c>
      <c r="F267" s="230" t="s">
        <v>2170</v>
      </c>
      <c r="G267" s="231" t="s">
        <v>420</v>
      </c>
      <c r="H267" s="232">
        <v>1</v>
      </c>
      <c r="I267" s="233"/>
      <c r="J267" s="234">
        <f>ROUND(I267*H267,2)</f>
        <v>0</v>
      </c>
      <c r="K267" s="230" t="s">
        <v>1</v>
      </c>
      <c r="L267" s="45"/>
      <c r="M267" s="307" t="s">
        <v>1</v>
      </c>
      <c r="N267" s="308" t="s">
        <v>42</v>
      </c>
      <c r="O267" s="309"/>
      <c r="P267" s="310">
        <f>O267*H267</f>
        <v>0</v>
      </c>
      <c r="Q267" s="310">
        <v>0</v>
      </c>
      <c r="R267" s="310">
        <f>Q267*H267</f>
        <v>0</v>
      </c>
      <c r="S267" s="310">
        <v>0</v>
      </c>
      <c r="T267" s="311">
        <f>S267*H267</f>
        <v>0</v>
      </c>
      <c r="U267" s="39"/>
      <c r="V267" s="39"/>
      <c r="W267" s="39"/>
      <c r="X267" s="39"/>
      <c r="Y267" s="39"/>
      <c r="Z267" s="39"/>
      <c r="AA267" s="39"/>
      <c r="AB267" s="39"/>
      <c r="AC267" s="39"/>
      <c r="AD267" s="39"/>
      <c r="AE267" s="39"/>
      <c r="AR267" s="239" t="s">
        <v>1385</v>
      </c>
      <c r="AT267" s="239" t="s">
        <v>266</v>
      </c>
      <c r="AU267" s="239" t="s">
        <v>83</v>
      </c>
      <c r="AY267" s="18" t="s">
        <v>264</v>
      </c>
      <c r="BE267" s="240">
        <f>IF(N267="základní",J267,0)</f>
        <v>0</v>
      </c>
      <c r="BF267" s="240">
        <f>IF(N267="snížená",J267,0)</f>
        <v>0</v>
      </c>
      <c r="BG267" s="240">
        <f>IF(N267="zákl. přenesená",J267,0)</f>
        <v>0</v>
      </c>
      <c r="BH267" s="240">
        <f>IF(N267="sníž. přenesená",J267,0)</f>
        <v>0</v>
      </c>
      <c r="BI267" s="240">
        <f>IF(N267="nulová",J267,0)</f>
        <v>0</v>
      </c>
      <c r="BJ267" s="18" t="s">
        <v>85</v>
      </c>
      <c r="BK267" s="240">
        <f>ROUND(I267*H267,2)</f>
        <v>0</v>
      </c>
      <c r="BL267" s="18" t="s">
        <v>1385</v>
      </c>
      <c r="BM267" s="239" t="s">
        <v>2982</v>
      </c>
    </row>
    <row r="268" s="2" customFormat="1" ht="6.96" customHeight="1">
      <c r="A268" s="39"/>
      <c r="B268" s="67"/>
      <c r="C268" s="68"/>
      <c r="D268" s="68"/>
      <c r="E268" s="68"/>
      <c r="F268" s="68"/>
      <c r="G268" s="68"/>
      <c r="H268" s="68"/>
      <c r="I268" s="68"/>
      <c r="J268" s="68"/>
      <c r="K268" s="68"/>
      <c r="L268" s="45"/>
      <c r="M268" s="39"/>
      <c r="O268" s="39"/>
      <c r="P268" s="39"/>
      <c r="Q268" s="39"/>
      <c r="R268" s="39"/>
      <c r="S268" s="39"/>
      <c r="T268" s="39"/>
      <c r="U268" s="39"/>
      <c r="V268" s="39"/>
      <c r="W268" s="39"/>
      <c r="X268" s="39"/>
      <c r="Y268" s="39"/>
      <c r="Z268" s="39"/>
      <c r="AA268" s="39"/>
      <c r="AB268" s="39"/>
      <c r="AC268" s="39"/>
      <c r="AD268" s="39"/>
      <c r="AE268" s="39"/>
    </row>
  </sheetData>
  <sheetProtection sheet="1" autoFilter="0" formatColumns="0" formatRows="0" objects="1" scenarios="1" spinCount="100000" saltValue="pLJtB8rF+KBeZFGDmd34MEJrQzzP8fXtYXdQ2PWmydgZn/eEjIDR4O6pRa9K8AmqomFemMcC5R0SoPANMlbzRQ==" hashValue="kdk9gz0iIp82LGoyRvWVewQnqDEXENAhb6DqTowF2JWX/wNog8NYfAX1gALomvpDcBqnikjAtZCAgGRduWhkcQ==" algorithmName="SHA-512" password="E785"/>
  <autoFilter ref="C155:K267"/>
  <mergeCells count="15">
    <mergeCell ref="E7:H7"/>
    <mergeCell ref="E11:H11"/>
    <mergeCell ref="E9:H9"/>
    <mergeCell ref="E13:H13"/>
    <mergeCell ref="E22:H22"/>
    <mergeCell ref="E31:H31"/>
    <mergeCell ref="E85:H85"/>
    <mergeCell ref="E89:H89"/>
    <mergeCell ref="E87:H87"/>
    <mergeCell ref="E91:H91"/>
    <mergeCell ref="E142:H142"/>
    <mergeCell ref="E146:H146"/>
    <mergeCell ref="E144:H144"/>
    <mergeCell ref="E148:H14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2439</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2172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ROUND(J159,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ROUND((SUM(BE159:BE272)),  2)</f>
        <v>0</v>
      </c>
      <c r="G37" s="39"/>
      <c r="H37" s="39"/>
      <c r="I37" s="166">
        <v>0.20999999999999999</v>
      </c>
      <c r="J37" s="165">
        <f>ROUND(((SUM(BE159:BE272))*I37),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ROUND((SUM(BF159:BF272)),  2)</f>
        <v>0</v>
      </c>
      <c r="G38" s="39"/>
      <c r="H38" s="39"/>
      <c r="I38" s="166">
        <v>0.12</v>
      </c>
      <c r="J38" s="165">
        <f>ROUND(((SUM(BF159:BF272))*I38),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ROUND((SUM(BG159:BG272)),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ROUND((SUM(BH159:BH272)),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ROUND((SUM(BI159:BI272)),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2439</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D.1.4.D - SILNOPROUDÁ ELEKTROINSTALACE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J159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2983</v>
      </c>
      <c r="E101" s="193"/>
      <c r="F101" s="193"/>
      <c r="G101" s="193"/>
      <c r="H101" s="193"/>
      <c r="I101" s="193"/>
      <c r="J101" s="194">
        <f>J160</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2174</v>
      </c>
      <c r="E102" s="193"/>
      <c r="F102" s="193"/>
      <c r="G102" s="193"/>
      <c r="H102" s="193"/>
      <c r="I102" s="193"/>
      <c r="J102" s="194">
        <f>J162</f>
        <v>0</v>
      </c>
      <c r="K102" s="191"/>
      <c r="L102" s="195"/>
      <c r="S102" s="9"/>
      <c r="T102" s="9"/>
      <c r="U102" s="9"/>
      <c r="V102" s="9"/>
      <c r="W102" s="9"/>
      <c r="X102" s="9"/>
      <c r="Y102" s="9"/>
      <c r="Z102" s="9"/>
      <c r="AA102" s="9"/>
      <c r="AB102" s="9"/>
      <c r="AC102" s="9"/>
      <c r="AD102" s="9"/>
      <c r="AE102" s="9"/>
    </row>
    <row r="103" s="10" customFormat="1" ht="19.92" customHeight="1">
      <c r="A103" s="10"/>
      <c r="B103" s="196"/>
      <c r="C103" s="134"/>
      <c r="D103" s="197" t="s">
        <v>2175</v>
      </c>
      <c r="E103" s="198"/>
      <c r="F103" s="198"/>
      <c r="G103" s="198"/>
      <c r="H103" s="198"/>
      <c r="I103" s="198"/>
      <c r="J103" s="199">
        <f>J163</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2176</v>
      </c>
      <c r="E104" s="198"/>
      <c r="F104" s="198"/>
      <c r="G104" s="198"/>
      <c r="H104" s="198"/>
      <c r="I104" s="198"/>
      <c r="J104" s="199">
        <f>J168</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2177</v>
      </c>
      <c r="E105" s="198"/>
      <c r="F105" s="198"/>
      <c r="G105" s="198"/>
      <c r="H105" s="198"/>
      <c r="I105" s="198"/>
      <c r="J105" s="199">
        <f>J171</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2178</v>
      </c>
      <c r="E106" s="198"/>
      <c r="F106" s="198"/>
      <c r="G106" s="198"/>
      <c r="H106" s="198"/>
      <c r="I106" s="198"/>
      <c r="J106" s="199">
        <f>J175</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2179</v>
      </c>
      <c r="E107" s="198"/>
      <c r="F107" s="198"/>
      <c r="G107" s="198"/>
      <c r="H107" s="198"/>
      <c r="I107" s="198"/>
      <c r="J107" s="199">
        <f>J176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2180</v>
      </c>
      <c r="E108" s="198"/>
      <c r="F108" s="198"/>
      <c r="G108" s="198"/>
      <c r="H108" s="198"/>
      <c r="I108" s="198"/>
      <c r="J108" s="199">
        <f>J178</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2181</v>
      </c>
      <c r="E109" s="198"/>
      <c r="F109" s="198"/>
      <c r="G109" s="198"/>
      <c r="H109" s="198"/>
      <c r="I109" s="198"/>
      <c r="J109" s="199">
        <f>J179</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2182</v>
      </c>
      <c r="E110" s="198"/>
      <c r="F110" s="198"/>
      <c r="G110" s="198"/>
      <c r="H110" s="198"/>
      <c r="I110" s="198"/>
      <c r="J110" s="199">
        <f>J181</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2183</v>
      </c>
      <c r="E111" s="198"/>
      <c r="F111" s="198"/>
      <c r="G111" s="198"/>
      <c r="H111" s="198"/>
      <c r="I111" s="198"/>
      <c r="J111" s="199">
        <f>J195</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2184</v>
      </c>
      <c r="E112" s="198"/>
      <c r="F112" s="198"/>
      <c r="G112" s="198"/>
      <c r="H112" s="198"/>
      <c r="I112" s="198"/>
      <c r="J112" s="199">
        <f>J202</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2185</v>
      </c>
      <c r="E113" s="198"/>
      <c r="F113" s="198"/>
      <c r="G113" s="198"/>
      <c r="H113" s="198"/>
      <c r="I113" s="198"/>
      <c r="J113" s="199">
        <f>J209</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2186</v>
      </c>
      <c r="E114" s="198"/>
      <c r="F114" s="198"/>
      <c r="G114" s="198"/>
      <c r="H114" s="198"/>
      <c r="I114" s="198"/>
      <c r="J114" s="199">
        <f>J211</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2187</v>
      </c>
      <c r="E115" s="198"/>
      <c r="F115" s="198"/>
      <c r="G115" s="198"/>
      <c r="H115" s="198"/>
      <c r="I115" s="198"/>
      <c r="J115" s="199">
        <f>J213</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2188</v>
      </c>
      <c r="E116" s="198"/>
      <c r="F116" s="198"/>
      <c r="G116" s="198"/>
      <c r="H116" s="198"/>
      <c r="I116" s="198"/>
      <c r="J116" s="199">
        <f>J216</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2189</v>
      </c>
      <c r="E117" s="198"/>
      <c r="F117" s="198"/>
      <c r="G117" s="198"/>
      <c r="H117" s="198"/>
      <c r="I117" s="198"/>
      <c r="J117" s="199">
        <f>J218</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2190</v>
      </c>
      <c r="E118" s="198"/>
      <c r="F118" s="198"/>
      <c r="G118" s="198"/>
      <c r="H118" s="198"/>
      <c r="I118" s="198"/>
      <c r="J118" s="199">
        <f>J220</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2191</v>
      </c>
      <c r="E119" s="198"/>
      <c r="F119" s="198"/>
      <c r="G119" s="198"/>
      <c r="H119" s="198"/>
      <c r="I119" s="198"/>
      <c r="J119" s="199">
        <f>J222</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2192</v>
      </c>
      <c r="E120" s="198"/>
      <c r="F120" s="198"/>
      <c r="G120" s="198"/>
      <c r="H120" s="198"/>
      <c r="I120" s="198"/>
      <c r="J120" s="199">
        <f>J226</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2193</v>
      </c>
      <c r="E121" s="198"/>
      <c r="F121" s="198"/>
      <c r="G121" s="198"/>
      <c r="H121" s="198"/>
      <c r="I121" s="198"/>
      <c r="J121" s="199">
        <f>J229</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2194</v>
      </c>
      <c r="E122" s="198"/>
      <c r="F122" s="198"/>
      <c r="G122" s="198"/>
      <c r="H122" s="198"/>
      <c r="I122" s="198"/>
      <c r="J122" s="199">
        <f>J231</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2195</v>
      </c>
      <c r="E123" s="198"/>
      <c r="F123" s="198"/>
      <c r="G123" s="198"/>
      <c r="H123" s="198"/>
      <c r="I123" s="198"/>
      <c r="J123" s="199">
        <f>J234</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2194</v>
      </c>
      <c r="E124" s="198"/>
      <c r="F124" s="198"/>
      <c r="G124" s="198"/>
      <c r="H124" s="198"/>
      <c r="I124" s="198"/>
      <c r="J124" s="199">
        <f>J236</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2196</v>
      </c>
      <c r="E125" s="198"/>
      <c r="F125" s="198"/>
      <c r="G125" s="198"/>
      <c r="H125" s="198"/>
      <c r="I125" s="198"/>
      <c r="J125" s="199">
        <f>J239</f>
        <v>0</v>
      </c>
      <c r="K125" s="134"/>
      <c r="L125" s="200"/>
      <c r="S125" s="10"/>
      <c r="T125" s="10"/>
      <c r="U125" s="10"/>
      <c r="V125" s="10"/>
      <c r="W125" s="10"/>
      <c r="X125" s="10"/>
      <c r="Y125" s="10"/>
      <c r="Z125" s="10"/>
      <c r="AA125" s="10"/>
      <c r="AB125" s="10"/>
      <c r="AC125" s="10"/>
      <c r="AD125" s="10"/>
      <c r="AE125" s="10"/>
    </row>
    <row r="126" s="10" customFormat="1" ht="19.92" customHeight="1">
      <c r="A126" s="10"/>
      <c r="B126" s="196"/>
      <c r="C126" s="134"/>
      <c r="D126" s="197" t="s">
        <v>2197</v>
      </c>
      <c r="E126" s="198"/>
      <c r="F126" s="198"/>
      <c r="G126" s="198"/>
      <c r="H126" s="198"/>
      <c r="I126" s="198"/>
      <c r="J126" s="199">
        <f>J241</f>
        <v>0</v>
      </c>
      <c r="K126" s="134"/>
      <c r="L126" s="200"/>
      <c r="S126" s="10"/>
      <c r="T126" s="10"/>
      <c r="U126" s="10"/>
      <c r="V126" s="10"/>
      <c r="W126" s="10"/>
      <c r="X126" s="10"/>
      <c r="Y126" s="10"/>
      <c r="Z126" s="10"/>
      <c r="AA126" s="10"/>
      <c r="AB126" s="10"/>
      <c r="AC126" s="10"/>
      <c r="AD126" s="10"/>
      <c r="AE126" s="10"/>
    </row>
    <row r="127" s="10" customFormat="1" ht="19.92" customHeight="1">
      <c r="A127" s="10"/>
      <c r="B127" s="196"/>
      <c r="C127" s="134"/>
      <c r="D127" s="197" t="s">
        <v>2198</v>
      </c>
      <c r="E127" s="198"/>
      <c r="F127" s="198"/>
      <c r="G127" s="198"/>
      <c r="H127" s="198"/>
      <c r="I127" s="198"/>
      <c r="J127" s="199">
        <f>J243</f>
        <v>0</v>
      </c>
      <c r="K127" s="134"/>
      <c r="L127" s="200"/>
      <c r="S127" s="10"/>
      <c r="T127" s="10"/>
      <c r="U127" s="10"/>
      <c r="V127" s="10"/>
      <c r="W127" s="10"/>
      <c r="X127" s="10"/>
      <c r="Y127" s="10"/>
      <c r="Z127" s="10"/>
      <c r="AA127" s="10"/>
      <c r="AB127" s="10"/>
      <c r="AC127" s="10"/>
      <c r="AD127" s="10"/>
      <c r="AE127" s="10"/>
    </row>
    <row r="128" s="9" customFormat="1" ht="24.96" customHeight="1">
      <c r="A128" s="9"/>
      <c r="B128" s="190"/>
      <c r="C128" s="191"/>
      <c r="D128" s="192" t="s">
        <v>2199</v>
      </c>
      <c r="E128" s="193"/>
      <c r="F128" s="193"/>
      <c r="G128" s="193"/>
      <c r="H128" s="193"/>
      <c r="I128" s="193"/>
      <c r="J128" s="194">
        <f>J248</f>
        <v>0</v>
      </c>
      <c r="K128" s="191"/>
      <c r="L128" s="195"/>
      <c r="S128" s="9"/>
      <c r="T128" s="9"/>
      <c r="U128" s="9"/>
      <c r="V128" s="9"/>
      <c r="W128" s="9"/>
      <c r="X128" s="9"/>
      <c r="Y128" s="9"/>
      <c r="Z128" s="9"/>
      <c r="AA128" s="9"/>
      <c r="AB128" s="9"/>
      <c r="AC128" s="9"/>
      <c r="AD128" s="9"/>
      <c r="AE128" s="9"/>
    </row>
    <row r="129" s="9" customFormat="1" ht="24.96" customHeight="1">
      <c r="A129" s="9"/>
      <c r="B129" s="190"/>
      <c r="C129" s="191"/>
      <c r="D129" s="192" t="s">
        <v>2200</v>
      </c>
      <c r="E129" s="193"/>
      <c r="F129" s="193"/>
      <c r="G129" s="193"/>
      <c r="H129" s="193"/>
      <c r="I129" s="193"/>
      <c r="J129" s="194">
        <f>J257</f>
        <v>0</v>
      </c>
      <c r="K129" s="191"/>
      <c r="L129" s="195"/>
      <c r="S129" s="9"/>
      <c r="T129" s="9"/>
      <c r="U129" s="9"/>
      <c r="V129" s="9"/>
      <c r="W129" s="9"/>
      <c r="X129" s="9"/>
      <c r="Y129" s="9"/>
      <c r="Z129" s="9"/>
      <c r="AA129" s="9"/>
      <c r="AB129" s="9"/>
      <c r="AC129" s="9"/>
      <c r="AD129" s="9"/>
      <c r="AE129" s="9"/>
    </row>
    <row r="130" s="10" customFormat="1" ht="19.92" customHeight="1">
      <c r="A130" s="10"/>
      <c r="B130" s="196"/>
      <c r="C130" s="134"/>
      <c r="D130" s="197" t="s">
        <v>2201</v>
      </c>
      <c r="E130" s="198"/>
      <c r="F130" s="198"/>
      <c r="G130" s="198"/>
      <c r="H130" s="198"/>
      <c r="I130" s="198"/>
      <c r="J130" s="199">
        <f>J259</f>
        <v>0</v>
      </c>
      <c r="K130" s="134"/>
      <c r="L130" s="200"/>
      <c r="S130" s="10"/>
      <c r="T130" s="10"/>
      <c r="U130" s="10"/>
      <c r="V130" s="10"/>
      <c r="W130" s="10"/>
      <c r="X130" s="10"/>
      <c r="Y130" s="10"/>
      <c r="Z130" s="10"/>
      <c r="AA130" s="10"/>
      <c r="AB130" s="10"/>
      <c r="AC130" s="10"/>
      <c r="AD130" s="10"/>
      <c r="AE130" s="10"/>
    </row>
    <row r="131" s="10" customFormat="1" ht="19.92" customHeight="1">
      <c r="A131" s="10"/>
      <c r="B131" s="196"/>
      <c r="C131" s="134"/>
      <c r="D131" s="197" t="s">
        <v>2202</v>
      </c>
      <c r="E131" s="198"/>
      <c r="F131" s="198"/>
      <c r="G131" s="198"/>
      <c r="H131" s="198"/>
      <c r="I131" s="198"/>
      <c r="J131" s="199">
        <f>J263</f>
        <v>0</v>
      </c>
      <c r="K131" s="134"/>
      <c r="L131" s="200"/>
      <c r="S131" s="10"/>
      <c r="T131" s="10"/>
      <c r="U131" s="10"/>
      <c r="V131" s="10"/>
      <c r="W131" s="10"/>
      <c r="X131" s="10"/>
      <c r="Y131" s="10"/>
      <c r="Z131" s="10"/>
      <c r="AA131" s="10"/>
      <c r="AB131" s="10"/>
      <c r="AC131" s="10"/>
      <c r="AD131" s="10"/>
      <c r="AE131" s="10"/>
    </row>
    <row r="132" s="10" customFormat="1" ht="19.92" customHeight="1">
      <c r="A132" s="10"/>
      <c r="B132" s="196"/>
      <c r="C132" s="134"/>
      <c r="D132" s="197" t="s">
        <v>2203</v>
      </c>
      <c r="E132" s="198"/>
      <c r="F132" s="198"/>
      <c r="G132" s="198"/>
      <c r="H132" s="198"/>
      <c r="I132" s="198"/>
      <c r="J132" s="199">
        <f>J265</f>
        <v>0</v>
      </c>
      <c r="K132" s="134"/>
      <c r="L132" s="200"/>
      <c r="S132" s="10"/>
      <c r="T132" s="10"/>
      <c r="U132" s="10"/>
      <c r="V132" s="10"/>
      <c r="W132" s="10"/>
      <c r="X132" s="10"/>
      <c r="Y132" s="10"/>
      <c r="Z132" s="10"/>
      <c r="AA132" s="10"/>
      <c r="AB132" s="10"/>
      <c r="AC132" s="10"/>
      <c r="AD132" s="10"/>
      <c r="AE132" s="10"/>
    </row>
    <row r="133" s="10" customFormat="1" ht="19.92" customHeight="1">
      <c r="A133" s="10"/>
      <c r="B133" s="196"/>
      <c r="C133" s="134"/>
      <c r="D133" s="197" t="s">
        <v>2204</v>
      </c>
      <c r="E133" s="198"/>
      <c r="F133" s="198"/>
      <c r="G133" s="198"/>
      <c r="H133" s="198"/>
      <c r="I133" s="198"/>
      <c r="J133" s="199">
        <f>J267</f>
        <v>0</v>
      </c>
      <c r="K133" s="134"/>
      <c r="L133" s="200"/>
      <c r="S133" s="10"/>
      <c r="T133" s="10"/>
      <c r="U133" s="10"/>
      <c r="V133" s="10"/>
      <c r="W133" s="10"/>
      <c r="X133" s="10"/>
      <c r="Y133" s="10"/>
      <c r="Z133" s="10"/>
      <c r="AA133" s="10"/>
      <c r="AB133" s="10"/>
      <c r="AC133" s="10"/>
      <c r="AD133" s="10"/>
      <c r="AE133" s="10"/>
    </row>
    <row r="134" s="10" customFormat="1" ht="19.92" customHeight="1">
      <c r="A134" s="10"/>
      <c r="B134" s="196"/>
      <c r="C134" s="134"/>
      <c r="D134" s="197" t="s">
        <v>2205</v>
      </c>
      <c r="E134" s="198"/>
      <c r="F134" s="198"/>
      <c r="G134" s="198"/>
      <c r="H134" s="198"/>
      <c r="I134" s="198"/>
      <c r="J134" s="199">
        <f>J268</f>
        <v>0</v>
      </c>
      <c r="K134" s="134"/>
      <c r="L134" s="200"/>
      <c r="S134" s="10"/>
      <c r="T134" s="10"/>
      <c r="U134" s="10"/>
      <c r="V134" s="10"/>
      <c r="W134" s="10"/>
      <c r="X134" s="10"/>
      <c r="Y134" s="10"/>
      <c r="Z134" s="10"/>
      <c r="AA134" s="10"/>
      <c r="AB134" s="10"/>
      <c r="AC134" s="10"/>
      <c r="AD134" s="10"/>
      <c r="AE134" s="10"/>
    </row>
    <row r="135" s="9" customFormat="1" ht="24.96" customHeight="1">
      <c r="A135" s="9"/>
      <c r="B135" s="190"/>
      <c r="C135" s="191"/>
      <c r="D135" s="192" t="s">
        <v>1980</v>
      </c>
      <c r="E135" s="193"/>
      <c r="F135" s="193"/>
      <c r="G135" s="193"/>
      <c r="H135" s="193"/>
      <c r="I135" s="193"/>
      <c r="J135" s="194">
        <f>J271</f>
        <v>0</v>
      </c>
      <c r="K135" s="191"/>
      <c r="L135" s="195"/>
      <c r="S135" s="9"/>
      <c r="T135" s="9"/>
      <c r="U135" s="9"/>
      <c r="V135" s="9"/>
      <c r="W135" s="9"/>
      <c r="X135" s="9"/>
      <c r="Y135" s="9"/>
      <c r="Z135" s="9"/>
      <c r="AA135" s="9"/>
      <c r="AB135" s="9"/>
      <c r="AC135" s="9"/>
      <c r="AD135" s="9"/>
      <c r="AE135" s="9"/>
    </row>
    <row r="136" s="2" customFormat="1" ht="21.84"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67"/>
      <c r="C137" s="68"/>
      <c r="D137" s="68"/>
      <c r="E137" s="68"/>
      <c r="F137" s="68"/>
      <c r="G137" s="68"/>
      <c r="H137" s="68"/>
      <c r="I137" s="68"/>
      <c r="J137" s="68"/>
      <c r="K137" s="68"/>
      <c r="L137" s="64"/>
      <c r="S137" s="39"/>
      <c r="T137" s="39"/>
      <c r="U137" s="39"/>
      <c r="V137" s="39"/>
      <c r="W137" s="39"/>
      <c r="X137" s="39"/>
      <c r="Y137" s="39"/>
      <c r="Z137" s="39"/>
      <c r="AA137" s="39"/>
      <c r="AB137" s="39"/>
      <c r="AC137" s="39"/>
      <c r="AD137" s="39"/>
      <c r="AE137" s="39"/>
    </row>
    <row r="141" s="2" customFormat="1" ht="6.96" customHeight="1">
      <c r="A141" s="39"/>
      <c r="B141" s="69"/>
      <c r="C141" s="70"/>
      <c r="D141" s="70"/>
      <c r="E141" s="70"/>
      <c r="F141" s="70"/>
      <c r="G141" s="70"/>
      <c r="H141" s="70"/>
      <c r="I141" s="70"/>
      <c r="J141" s="70"/>
      <c r="K141" s="70"/>
      <c r="L141" s="64"/>
      <c r="S141" s="39"/>
      <c r="T141" s="39"/>
      <c r="U141" s="39"/>
      <c r="V141" s="39"/>
      <c r="W141" s="39"/>
      <c r="X141" s="39"/>
      <c r="Y141" s="39"/>
      <c r="Z141" s="39"/>
      <c r="AA141" s="39"/>
      <c r="AB141" s="39"/>
      <c r="AC141" s="39"/>
      <c r="AD141" s="39"/>
      <c r="AE141" s="39"/>
    </row>
    <row r="142" s="2" customFormat="1" ht="24.96" customHeight="1">
      <c r="A142" s="39"/>
      <c r="B142" s="40"/>
      <c r="C142" s="24" t="s">
        <v>249</v>
      </c>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16</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6.5" customHeight="1">
      <c r="A145" s="39"/>
      <c r="B145" s="40"/>
      <c r="C145" s="41"/>
      <c r="D145" s="41"/>
      <c r="E145" s="185" t="str">
        <f>E7</f>
        <v>Transformace domova Černovice – Lidmaň I. – Polná</v>
      </c>
      <c r="F145" s="33"/>
      <c r="G145" s="33"/>
      <c r="H145" s="33"/>
      <c r="I145" s="41"/>
      <c r="J145" s="41"/>
      <c r="K145" s="41"/>
      <c r="L145" s="64"/>
      <c r="S145" s="39"/>
      <c r="T145" s="39"/>
      <c r="U145" s="39"/>
      <c r="V145" s="39"/>
      <c r="W145" s="39"/>
      <c r="X145" s="39"/>
      <c r="Y145" s="39"/>
      <c r="Z145" s="39"/>
      <c r="AA145" s="39"/>
      <c r="AB145" s="39"/>
      <c r="AC145" s="39"/>
      <c r="AD145" s="39"/>
      <c r="AE145" s="39"/>
    </row>
    <row r="146" s="1" customFormat="1" ht="12" customHeight="1">
      <c r="B146" s="22"/>
      <c r="C146" s="33" t="s">
        <v>210</v>
      </c>
      <c r="D146" s="23"/>
      <c r="E146" s="23"/>
      <c r="F146" s="23"/>
      <c r="G146" s="23"/>
      <c r="H146" s="23"/>
      <c r="I146" s="23"/>
      <c r="J146" s="23"/>
      <c r="K146" s="23"/>
      <c r="L146" s="21"/>
    </row>
    <row r="147" s="1" customFormat="1" ht="16.5" customHeight="1">
      <c r="B147" s="22"/>
      <c r="C147" s="23"/>
      <c r="D147" s="23"/>
      <c r="E147" s="185" t="s">
        <v>2439</v>
      </c>
      <c r="F147" s="23"/>
      <c r="G147" s="23"/>
      <c r="H147" s="23"/>
      <c r="I147" s="23"/>
      <c r="J147" s="23"/>
      <c r="K147" s="23"/>
      <c r="L147" s="21"/>
    </row>
    <row r="148" s="1" customFormat="1" ht="12" customHeight="1">
      <c r="B148" s="22"/>
      <c r="C148" s="33" t="s">
        <v>212</v>
      </c>
      <c r="D148" s="23"/>
      <c r="E148" s="23"/>
      <c r="F148" s="23"/>
      <c r="G148" s="23"/>
      <c r="H148" s="23"/>
      <c r="I148" s="23"/>
      <c r="J148" s="23"/>
      <c r="K148" s="23"/>
      <c r="L148" s="21"/>
    </row>
    <row r="149" s="2" customFormat="1" ht="16.5" customHeight="1">
      <c r="A149" s="39"/>
      <c r="B149" s="40"/>
      <c r="C149" s="41"/>
      <c r="D149" s="41"/>
      <c r="E149" s="303" t="s">
        <v>1408</v>
      </c>
      <c r="F149" s="41"/>
      <c r="G149" s="41"/>
      <c r="H149" s="41"/>
      <c r="I149" s="41"/>
      <c r="J149" s="41"/>
      <c r="K149" s="41"/>
      <c r="L149" s="64"/>
      <c r="S149" s="39"/>
      <c r="T149" s="39"/>
      <c r="U149" s="39"/>
      <c r="V149" s="39"/>
      <c r="W149" s="39"/>
      <c r="X149" s="39"/>
      <c r="Y149" s="39"/>
      <c r="Z149" s="39"/>
      <c r="AA149" s="39"/>
      <c r="AB149" s="39"/>
      <c r="AC149" s="39"/>
      <c r="AD149" s="39"/>
      <c r="AE149" s="39"/>
    </row>
    <row r="150" s="2" customFormat="1" ht="12" customHeight="1">
      <c r="A150" s="39"/>
      <c r="B150" s="40"/>
      <c r="C150" s="33" t="s">
        <v>1409</v>
      </c>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2" customFormat="1" ht="16.5" customHeight="1">
      <c r="A151" s="39"/>
      <c r="B151" s="40"/>
      <c r="C151" s="41"/>
      <c r="D151" s="41"/>
      <c r="E151" s="77" t="str">
        <f>E13</f>
        <v>D.1.4.D - SILNOPROUDÁ ELEKTROINSTALACE</v>
      </c>
      <c r="F151" s="41"/>
      <c r="G151" s="41"/>
      <c r="H151" s="41"/>
      <c r="I151" s="41"/>
      <c r="J151" s="41"/>
      <c r="K151" s="41"/>
      <c r="L151" s="64"/>
      <c r="S151" s="39"/>
      <c r="T151" s="39"/>
      <c r="U151" s="39"/>
      <c r="V151" s="39"/>
      <c r="W151" s="39"/>
      <c r="X151" s="39"/>
      <c r="Y151" s="39"/>
      <c r="Z151" s="39"/>
      <c r="AA151" s="39"/>
      <c r="AB151" s="39"/>
      <c r="AC151" s="39"/>
      <c r="AD151" s="39"/>
      <c r="AE151" s="39"/>
    </row>
    <row r="152" s="2" customFormat="1" ht="6.96" customHeight="1">
      <c r="A152" s="39"/>
      <c r="B152" s="40"/>
      <c r="C152" s="41"/>
      <c r="D152" s="41"/>
      <c r="E152" s="41"/>
      <c r="F152" s="41"/>
      <c r="G152" s="41"/>
      <c r="H152" s="41"/>
      <c r="I152" s="41"/>
      <c r="J152" s="41"/>
      <c r="K152" s="41"/>
      <c r="L152" s="64"/>
      <c r="S152" s="39"/>
      <c r="T152" s="39"/>
      <c r="U152" s="39"/>
      <c r="V152" s="39"/>
      <c r="W152" s="39"/>
      <c r="X152" s="39"/>
      <c r="Y152" s="39"/>
      <c r="Z152" s="39"/>
      <c r="AA152" s="39"/>
      <c r="AB152" s="39"/>
      <c r="AC152" s="39"/>
      <c r="AD152" s="39"/>
      <c r="AE152" s="39"/>
    </row>
    <row r="153" s="2" customFormat="1" ht="12" customHeight="1">
      <c r="A153" s="39"/>
      <c r="B153" s="40"/>
      <c r="C153" s="33" t="s">
        <v>20</v>
      </c>
      <c r="D153" s="41"/>
      <c r="E153" s="41"/>
      <c r="F153" s="28" t="str">
        <f>F16</f>
        <v xml:space="preserve"> </v>
      </c>
      <c r="G153" s="41"/>
      <c r="H153" s="41"/>
      <c r="I153" s="33" t="s">
        <v>22</v>
      </c>
      <c r="J153" s="80" t="str">
        <f>IF(J16="","",J16)</f>
        <v>18. 9. 2024</v>
      </c>
      <c r="K153" s="41"/>
      <c r="L153" s="64"/>
      <c r="S153" s="39"/>
      <c r="T153" s="39"/>
      <c r="U153" s="39"/>
      <c r="V153" s="39"/>
      <c r="W153" s="39"/>
      <c r="X153" s="39"/>
      <c r="Y153" s="39"/>
      <c r="Z153" s="39"/>
      <c r="AA153" s="39"/>
      <c r="AB153" s="39"/>
      <c r="AC153" s="39"/>
      <c r="AD153" s="39"/>
      <c r="AE153" s="39"/>
    </row>
    <row r="154" s="2" customFormat="1" ht="6.96" customHeight="1">
      <c r="A154" s="39"/>
      <c r="B154" s="40"/>
      <c r="C154" s="41"/>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2" customFormat="1" ht="25.65" customHeight="1">
      <c r="A155" s="39"/>
      <c r="B155" s="40"/>
      <c r="C155" s="33" t="s">
        <v>24</v>
      </c>
      <c r="D155" s="41"/>
      <c r="E155" s="41"/>
      <c r="F155" s="28" t="str">
        <f>E19</f>
        <v>Kraj Vysočina</v>
      </c>
      <c r="G155" s="41"/>
      <c r="H155" s="41"/>
      <c r="I155" s="33" t="s">
        <v>30</v>
      </c>
      <c r="J155" s="37" t="str">
        <f>E25</f>
        <v>ARPIK OSTRAVA s.r.o.</v>
      </c>
      <c r="K155" s="41"/>
      <c r="L155" s="64"/>
      <c r="S155" s="39"/>
      <c r="T155" s="39"/>
      <c r="U155" s="39"/>
      <c r="V155" s="39"/>
      <c r="W155" s="39"/>
      <c r="X155" s="39"/>
      <c r="Y155" s="39"/>
      <c r="Z155" s="39"/>
      <c r="AA155" s="39"/>
      <c r="AB155" s="39"/>
      <c r="AC155" s="39"/>
      <c r="AD155" s="39"/>
      <c r="AE155" s="39"/>
    </row>
    <row r="156" s="2" customFormat="1" ht="15.15" customHeight="1">
      <c r="A156" s="39"/>
      <c r="B156" s="40"/>
      <c r="C156" s="33" t="s">
        <v>28</v>
      </c>
      <c r="D156" s="41"/>
      <c r="E156" s="41"/>
      <c r="F156" s="28" t="str">
        <f>IF(E22="","",E22)</f>
        <v>Vyplň údaj</v>
      </c>
      <c r="G156" s="41"/>
      <c r="H156" s="41"/>
      <c r="I156" s="33" t="s">
        <v>33</v>
      </c>
      <c r="J156" s="37" t="str">
        <f>E28</f>
        <v xml:space="preserve"> </v>
      </c>
      <c r="K156" s="41"/>
      <c r="L156" s="64"/>
      <c r="S156" s="39"/>
      <c r="T156" s="39"/>
      <c r="U156" s="39"/>
      <c r="V156" s="39"/>
      <c r="W156" s="39"/>
      <c r="X156" s="39"/>
      <c r="Y156" s="39"/>
      <c r="Z156" s="39"/>
      <c r="AA156" s="39"/>
      <c r="AB156" s="39"/>
      <c r="AC156" s="39"/>
      <c r="AD156" s="39"/>
      <c r="AE156" s="39"/>
    </row>
    <row r="157" s="2" customFormat="1" ht="10.32" customHeight="1">
      <c r="A157" s="39"/>
      <c r="B157" s="40"/>
      <c r="C157" s="41"/>
      <c r="D157" s="41"/>
      <c r="E157" s="41"/>
      <c r="F157" s="41"/>
      <c r="G157" s="41"/>
      <c r="H157" s="41"/>
      <c r="I157" s="41"/>
      <c r="J157" s="41"/>
      <c r="K157" s="41"/>
      <c r="L157" s="64"/>
      <c r="S157" s="39"/>
      <c r="T157" s="39"/>
      <c r="U157" s="39"/>
      <c r="V157" s="39"/>
      <c r="W157" s="39"/>
      <c r="X157" s="39"/>
      <c r="Y157" s="39"/>
      <c r="Z157" s="39"/>
      <c r="AA157" s="39"/>
      <c r="AB157" s="39"/>
      <c r="AC157" s="39"/>
      <c r="AD157" s="39"/>
      <c r="AE157" s="39"/>
    </row>
    <row r="158" s="11" customFormat="1" ht="29.28" customHeight="1">
      <c r="A158" s="201"/>
      <c r="B158" s="202"/>
      <c r="C158" s="203" t="s">
        <v>250</v>
      </c>
      <c r="D158" s="204" t="s">
        <v>61</v>
      </c>
      <c r="E158" s="204" t="s">
        <v>57</v>
      </c>
      <c r="F158" s="204" t="s">
        <v>58</v>
      </c>
      <c r="G158" s="204" t="s">
        <v>251</v>
      </c>
      <c r="H158" s="204" t="s">
        <v>252</v>
      </c>
      <c r="I158" s="204" t="s">
        <v>253</v>
      </c>
      <c r="J158" s="204" t="s">
        <v>217</v>
      </c>
      <c r="K158" s="205" t="s">
        <v>254</v>
      </c>
      <c r="L158" s="206"/>
      <c r="M158" s="101" t="s">
        <v>1</v>
      </c>
      <c r="N158" s="102" t="s">
        <v>40</v>
      </c>
      <c r="O158" s="102" t="s">
        <v>255</v>
      </c>
      <c r="P158" s="102" t="s">
        <v>256</v>
      </c>
      <c r="Q158" s="102" t="s">
        <v>257</v>
      </c>
      <c r="R158" s="102" t="s">
        <v>258</v>
      </c>
      <c r="S158" s="102" t="s">
        <v>259</v>
      </c>
      <c r="T158" s="103" t="s">
        <v>260</v>
      </c>
      <c r="U158" s="201"/>
      <c r="V158" s="201"/>
      <c r="W158" s="201"/>
      <c r="X158" s="201"/>
      <c r="Y158" s="201"/>
      <c r="Z158" s="201"/>
      <c r="AA158" s="201"/>
      <c r="AB158" s="201"/>
      <c r="AC158" s="201"/>
      <c r="AD158" s="201"/>
      <c r="AE158" s="201"/>
    </row>
    <row r="159" s="2" customFormat="1" ht="22.8" customHeight="1">
      <c r="A159" s="39"/>
      <c r="B159" s="40"/>
      <c r="C159" s="108" t="s">
        <v>261</v>
      </c>
      <c r="D159" s="41"/>
      <c r="E159" s="41"/>
      <c r="F159" s="41"/>
      <c r="G159" s="41"/>
      <c r="H159" s="41"/>
      <c r="I159" s="41"/>
      <c r="J159" s="207">
        <f>BK159</f>
        <v>0</v>
      </c>
      <c r="K159" s="41"/>
      <c r="L159" s="45"/>
      <c r="M159" s="104"/>
      <c r="N159" s="208"/>
      <c r="O159" s="105"/>
      <c r="P159" s="209">
        <f>P160+P162+P248+P257+P271</f>
        <v>0</v>
      </c>
      <c r="Q159" s="105"/>
      <c r="R159" s="209">
        <f>R160+R162+R248+R257+R271</f>
        <v>0</v>
      </c>
      <c r="S159" s="105"/>
      <c r="T159" s="210">
        <f>T160+T162+T248+T257+T271</f>
        <v>0</v>
      </c>
      <c r="U159" s="39"/>
      <c r="V159" s="39"/>
      <c r="W159" s="39"/>
      <c r="X159" s="39"/>
      <c r="Y159" s="39"/>
      <c r="Z159" s="39"/>
      <c r="AA159" s="39"/>
      <c r="AB159" s="39"/>
      <c r="AC159" s="39"/>
      <c r="AD159" s="39"/>
      <c r="AE159" s="39"/>
      <c r="AT159" s="18" t="s">
        <v>75</v>
      </c>
      <c r="AU159" s="18" t="s">
        <v>219</v>
      </c>
      <c r="BK159" s="211">
        <f>BK160+BK162+BK248+BK257+BK271</f>
        <v>0</v>
      </c>
    </row>
    <row r="160" s="12" customFormat="1" ht="25.92" customHeight="1">
      <c r="A160" s="12"/>
      <c r="B160" s="212"/>
      <c r="C160" s="213"/>
      <c r="D160" s="214" t="s">
        <v>75</v>
      </c>
      <c r="E160" s="215" t="s">
        <v>1981</v>
      </c>
      <c r="F160" s="215" t="s">
        <v>2984</v>
      </c>
      <c r="G160" s="213"/>
      <c r="H160" s="213"/>
      <c r="I160" s="216"/>
      <c r="J160" s="217">
        <f>BK160</f>
        <v>0</v>
      </c>
      <c r="K160" s="213"/>
      <c r="L160" s="218"/>
      <c r="M160" s="219"/>
      <c r="N160" s="220"/>
      <c r="O160" s="220"/>
      <c r="P160" s="221">
        <f>P161</f>
        <v>0</v>
      </c>
      <c r="Q160" s="220"/>
      <c r="R160" s="221">
        <f>R161</f>
        <v>0</v>
      </c>
      <c r="S160" s="220"/>
      <c r="T160" s="222">
        <f>T161</f>
        <v>0</v>
      </c>
      <c r="U160" s="12"/>
      <c r="V160" s="12"/>
      <c r="W160" s="12"/>
      <c r="X160" s="12"/>
      <c r="Y160" s="12"/>
      <c r="Z160" s="12"/>
      <c r="AA160" s="12"/>
      <c r="AB160" s="12"/>
      <c r="AC160" s="12"/>
      <c r="AD160" s="12"/>
      <c r="AE160" s="12"/>
      <c r="AR160" s="223" t="s">
        <v>83</v>
      </c>
      <c r="AT160" s="224" t="s">
        <v>75</v>
      </c>
      <c r="AU160" s="224" t="s">
        <v>76</v>
      </c>
      <c r="AY160" s="223" t="s">
        <v>264</v>
      </c>
      <c r="BK160" s="225">
        <f>BK161</f>
        <v>0</v>
      </c>
    </row>
    <row r="161" s="2" customFormat="1" ht="16.5" customHeight="1">
      <c r="A161" s="39"/>
      <c r="B161" s="40"/>
      <c r="C161" s="228" t="s">
        <v>83</v>
      </c>
      <c r="D161" s="228" t="s">
        <v>266</v>
      </c>
      <c r="E161" s="229" t="s">
        <v>83</v>
      </c>
      <c r="F161" s="230" t="s">
        <v>2207</v>
      </c>
      <c r="G161" s="231" t="s">
        <v>1051</v>
      </c>
      <c r="H161" s="232">
        <v>1</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83</v>
      </c>
      <c r="AY161" s="18" t="s">
        <v>264</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271</v>
      </c>
      <c r="BM161" s="239" t="s">
        <v>85</v>
      </c>
    </row>
    <row r="162" s="12" customFormat="1" ht="25.92" customHeight="1">
      <c r="A162" s="12"/>
      <c r="B162" s="212"/>
      <c r="C162" s="213"/>
      <c r="D162" s="214" t="s">
        <v>75</v>
      </c>
      <c r="E162" s="215" t="s">
        <v>1983</v>
      </c>
      <c r="F162" s="215" t="s">
        <v>2208</v>
      </c>
      <c r="G162" s="213"/>
      <c r="H162" s="213"/>
      <c r="I162" s="216"/>
      <c r="J162" s="217">
        <f>BK162</f>
        <v>0</v>
      </c>
      <c r="K162" s="213"/>
      <c r="L162" s="218"/>
      <c r="M162" s="219"/>
      <c r="N162" s="220"/>
      <c r="O162" s="220"/>
      <c r="P162" s="221">
        <f>P163+P168+P171+P175+P176+P178+P179+P181+P195+P202+P209+P211+P213+P216+P218+P220+P222+P226+P229+P231+P234+P236+P239+P241+P243</f>
        <v>0</v>
      </c>
      <c r="Q162" s="220"/>
      <c r="R162" s="221">
        <f>R163+R168+R171+R175+R176+R178+R179+R181+R195+R202+R209+R211+R213+R216+R218+R220+R222+R226+R229+R231+R234+R236+R239+R241+R243</f>
        <v>0</v>
      </c>
      <c r="S162" s="220"/>
      <c r="T162" s="222">
        <f>T163+T168+T171+T175+T176+T178+T179+T181+T195+T202+T209+T211+T213+T216+T218+T220+T222+T226+T229+T231+T234+T236+T239+T241+T243</f>
        <v>0</v>
      </c>
      <c r="U162" s="12"/>
      <c r="V162" s="12"/>
      <c r="W162" s="12"/>
      <c r="X162" s="12"/>
      <c r="Y162" s="12"/>
      <c r="Z162" s="12"/>
      <c r="AA162" s="12"/>
      <c r="AB162" s="12"/>
      <c r="AC162" s="12"/>
      <c r="AD162" s="12"/>
      <c r="AE162" s="12"/>
      <c r="AR162" s="223" t="s">
        <v>83</v>
      </c>
      <c r="AT162" s="224" t="s">
        <v>75</v>
      </c>
      <c r="AU162" s="224" t="s">
        <v>76</v>
      </c>
      <c r="AY162" s="223" t="s">
        <v>264</v>
      </c>
      <c r="BK162" s="225">
        <f>BK163+BK168+BK171+BK175+BK176+BK178+BK179+BK181+BK195+BK202+BK209+BK211+BK213+BK216+BK218+BK220+BK222+BK226+BK229+BK231+BK234+BK236+BK239+BK241+BK243</f>
        <v>0</v>
      </c>
    </row>
    <row r="163" s="12" customFormat="1" ht="22.8" customHeight="1">
      <c r="A163" s="12"/>
      <c r="B163" s="212"/>
      <c r="C163" s="213"/>
      <c r="D163" s="214" t="s">
        <v>75</v>
      </c>
      <c r="E163" s="226" t="s">
        <v>1996</v>
      </c>
      <c r="F163" s="226" t="s">
        <v>2209</v>
      </c>
      <c r="G163" s="213"/>
      <c r="H163" s="213"/>
      <c r="I163" s="216"/>
      <c r="J163" s="227">
        <f>BK163</f>
        <v>0</v>
      </c>
      <c r="K163" s="213"/>
      <c r="L163" s="218"/>
      <c r="M163" s="219"/>
      <c r="N163" s="220"/>
      <c r="O163" s="220"/>
      <c r="P163" s="221">
        <f>SUM(P164:P167)</f>
        <v>0</v>
      </c>
      <c r="Q163" s="220"/>
      <c r="R163" s="221">
        <f>SUM(R164:R167)</f>
        <v>0</v>
      </c>
      <c r="S163" s="220"/>
      <c r="T163" s="222">
        <f>SUM(T164:T167)</f>
        <v>0</v>
      </c>
      <c r="U163" s="12"/>
      <c r="V163" s="12"/>
      <c r="W163" s="12"/>
      <c r="X163" s="12"/>
      <c r="Y163" s="12"/>
      <c r="Z163" s="12"/>
      <c r="AA163" s="12"/>
      <c r="AB163" s="12"/>
      <c r="AC163" s="12"/>
      <c r="AD163" s="12"/>
      <c r="AE163" s="12"/>
      <c r="AR163" s="223" t="s">
        <v>83</v>
      </c>
      <c r="AT163" s="224" t="s">
        <v>75</v>
      </c>
      <c r="AU163" s="224" t="s">
        <v>83</v>
      </c>
      <c r="AY163" s="223" t="s">
        <v>264</v>
      </c>
      <c r="BK163" s="225">
        <f>SUM(BK164:BK167)</f>
        <v>0</v>
      </c>
    </row>
    <row r="164" s="2" customFormat="1" ht="16.5" customHeight="1">
      <c r="A164" s="39"/>
      <c r="B164" s="40"/>
      <c r="C164" s="228" t="s">
        <v>85</v>
      </c>
      <c r="D164" s="228" t="s">
        <v>266</v>
      </c>
      <c r="E164" s="229" t="s">
        <v>85</v>
      </c>
      <c r="F164" s="230" t="s">
        <v>2210</v>
      </c>
      <c r="G164" s="231" t="s">
        <v>1051</v>
      </c>
      <c r="H164" s="232">
        <v>13</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271</v>
      </c>
      <c r="BM164" s="239" t="s">
        <v>271</v>
      </c>
    </row>
    <row r="165" s="2" customFormat="1" ht="16.5" customHeight="1">
      <c r="A165" s="39"/>
      <c r="B165" s="40"/>
      <c r="C165" s="228" t="s">
        <v>96</v>
      </c>
      <c r="D165" s="228" t="s">
        <v>266</v>
      </c>
      <c r="E165" s="229" t="s">
        <v>96</v>
      </c>
      <c r="F165" s="230" t="s">
        <v>2211</v>
      </c>
      <c r="G165" s="231" t="s">
        <v>1051</v>
      </c>
      <c r="H165" s="232">
        <v>10</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271</v>
      </c>
      <c r="AT165" s="239" t="s">
        <v>266</v>
      </c>
      <c r="AU165" s="239" t="s">
        <v>85</v>
      </c>
      <c r="AY165" s="18" t="s">
        <v>264</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271</v>
      </c>
      <c r="BM165" s="239" t="s">
        <v>295</v>
      </c>
    </row>
    <row r="166" s="2" customFormat="1" ht="16.5" customHeight="1">
      <c r="A166" s="39"/>
      <c r="B166" s="40"/>
      <c r="C166" s="228" t="s">
        <v>271</v>
      </c>
      <c r="D166" s="228" t="s">
        <v>266</v>
      </c>
      <c r="E166" s="229" t="s">
        <v>271</v>
      </c>
      <c r="F166" s="230" t="s">
        <v>2212</v>
      </c>
      <c r="G166" s="231" t="s">
        <v>1051</v>
      </c>
      <c r="H166" s="232">
        <v>7</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271</v>
      </c>
      <c r="BM166" s="239" t="s">
        <v>304</v>
      </c>
    </row>
    <row r="167" s="2" customFormat="1" ht="16.5" customHeight="1">
      <c r="A167" s="39"/>
      <c r="B167" s="40"/>
      <c r="C167" s="228" t="s">
        <v>290</v>
      </c>
      <c r="D167" s="228" t="s">
        <v>266</v>
      </c>
      <c r="E167" s="229" t="s">
        <v>290</v>
      </c>
      <c r="F167" s="230" t="s">
        <v>2213</v>
      </c>
      <c r="G167" s="231" t="s">
        <v>1051</v>
      </c>
      <c r="H167" s="232">
        <v>2</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271</v>
      </c>
      <c r="AT167" s="239" t="s">
        <v>266</v>
      </c>
      <c r="AU167" s="239" t="s">
        <v>85</v>
      </c>
      <c r="AY167" s="18" t="s">
        <v>264</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271</v>
      </c>
      <c r="BM167" s="239" t="s">
        <v>315</v>
      </c>
    </row>
    <row r="168" s="12" customFormat="1" ht="22.8" customHeight="1">
      <c r="A168" s="12"/>
      <c r="B168" s="212"/>
      <c r="C168" s="213"/>
      <c r="D168" s="214" t="s">
        <v>75</v>
      </c>
      <c r="E168" s="226" t="s">
        <v>2000</v>
      </c>
      <c r="F168" s="226" t="s">
        <v>2214</v>
      </c>
      <c r="G168" s="213"/>
      <c r="H168" s="213"/>
      <c r="I168" s="216"/>
      <c r="J168" s="227">
        <f>BK168</f>
        <v>0</v>
      </c>
      <c r="K168" s="213"/>
      <c r="L168" s="218"/>
      <c r="M168" s="219"/>
      <c r="N168" s="220"/>
      <c r="O168" s="220"/>
      <c r="P168" s="221">
        <f>SUM(P169:P170)</f>
        <v>0</v>
      </c>
      <c r="Q168" s="220"/>
      <c r="R168" s="221">
        <f>SUM(R169:R170)</f>
        <v>0</v>
      </c>
      <c r="S168" s="220"/>
      <c r="T168" s="222">
        <f>SUM(T169:T170)</f>
        <v>0</v>
      </c>
      <c r="U168" s="12"/>
      <c r="V168" s="12"/>
      <c r="W168" s="12"/>
      <c r="X168" s="12"/>
      <c r="Y168" s="12"/>
      <c r="Z168" s="12"/>
      <c r="AA168" s="12"/>
      <c r="AB168" s="12"/>
      <c r="AC168" s="12"/>
      <c r="AD168" s="12"/>
      <c r="AE168" s="12"/>
      <c r="AR168" s="223" t="s">
        <v>83</v>
      </c>
      <c r="AT168" s="224" t="s">
        <v>75</v>
      </c>
      <c r="AU168" s="224" t="s">
        <v>83</v>
      </c>
      <c r="AY168" s="223" t="s">
        <v>264</v>
      </c>
      <c r="BK168" s="225">
        <f>SUM(BK169:BK170)</f>
        <v>0</v>
      </c>
    </row>
    <row r="169" s="2" customFormat="1" ht="16.5" customHeight="1">
      <c r="A169" s="39"/>
      <c r="B169" s="40"/>
      <c r="C169" s="228" t="s">
        <v>295</v>
      </c>
      <c r="D169" s="228" t="s">
        <v>266</v>
      </c>
      <c r="E169" s="229" t="s">
        <v>295</v>
      </c>
      <c r="F169" s="230" t="s">
        <v>2215</v>
      </c>
      <c r="G169" s="231" t="s">
        <v>1051</v>
      </c>
      <c r="H169" s="232">
        <v>25</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271</v>
      </c>
      <c r="BM169" s="239" t="s">
        <v>8</v>
      </c>
    </row>
    <row r="170" s="2" customFormat="1" ht="16.5" customHeight="1">
      <c r="A170" s="39"/>
      <c r="B170" s="40"/>
      <c r="C170" s="228" t="s">
        <v>300</v>
      </c>
      <c r="D170" s="228" t="s">
        <v>266</v>
      </c>
      <c r="E170" s="229" t="s">
        <v>300</v>
      </c>
      <c r="F170" s="230" t="s">
        <v>2216</v>
      </c>
      <c r="G170" s="231" t="s">
        <v>1051</v>
      </c>
      <c r="H170" s="232">
        <v>7</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271</v>
      </c>
      <c r="AT170" s="239" t="s">
        <v>266</v>
      </c>
      <c r="AU170" s="239" t="s">
        <v>85</v>
      </c>
      <c r="AY170" s="18" t="s">
        <v>264</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271</v>
      </c>
      <c r="BM170" s="239" t="s">
        <v>342</v>
      </c>
    </row>
    <row r="171" s="12" customFormat="1" ht="22.8" customHeight="1">
      <c r="A171" s="12"/>
      <c r="B171" s="212"/>
      <c r="C171" s="213"/>
      <c r="D171" s="214" t="s">
        <v>75</v>
      </c>
      <c r="E171" s="226" t="s">
        <v>2004</v>
      </c>
      <c r="F171" s="226" t="s">
        <v>2217</v>
      </c>
      <c r="G171" s="213"/>
      <c r="H171" s="213"/>
      <c r="I171" s="216"/>
      <c r="J171" s="227">
        <f>BK171</f>
        <v>0</v>
      </c>
      <c r="K171" s="213"/>
      <c r="L171" s="218"/>
      <c r="M171" s="219"/>
      <c r="N171" s="220"/>
      <c r="O171" s="220"/>
      <c r="P171" s="221">
        <f>SUM(P172:P174)</f>
        <v>0</v>
      </c>
      <c r="Q171" s="220"/>
      <c r="R171" s="221">
        <f>SUM(R172:R174)</f>
        <v>0</v>
      </c>
      <c r="S171" s="220"/>
      <c r="T171" s="222">
        <f>SUM(T172:T174)</f>
        <v>0</v>
      </c>
      <c r="U171" s="12"/>
      <c r="V171" s="12"/>
      <c r="W171" s="12"/>
      <c r="X171" s="12"/>
      <c r="Y171" s="12"/>
      <c r="Z171" s="12"/>
      <c r="AA171" s="12"/>
      <c r="AB171" s="12"/>
      <c r="AC171" s="12"/>
      <c r="AD171" s="12"/>
      <c r="AE171" s="12"/>
      <c r="AR171" s="223" t="s">
        <v>83</v>
      </c>
      <c r="AT171" s="224" t="s">
        <v>75</v>
      </c>
      <c r="AU171" s="224" t="s">
        <v>83</v>
      </c>
      <c r="AY171" s="223" t="s">
        <v>264</v>
      </c>
      <c r="BK171" s="225">
        <f>SUM(BK172:BK174)</f>
        <v>0</v>
      </c>
    </row>
    <row r="172" s="2" customFormat="1" ht="16.5" customHeight="1">
      <c r="A172" s="39"/>
      <c r="B172" s="40"/>
      <c r="C172" s="228" t="s">
        <v>304</v>
      </c>
      <c r="D172" s="228" t="s">
        <v>266</v>
      </c>
      <c r="E172" s="229" t="s">
        <v>304</v>
      </c>
      <c r="F172" s="230" t="s">
        <v>2218</v>
      </c>
      <c r="G172" s="231" t="s">
        <v>1051</v>
      </c>
      <c r="H172" s="232">
        <v>16</v>
      </c>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271</v>
      </c>
      <c r="AT172" s="239" t="s">
        <v>266</v>
      </c>
      <c r="AU172" s="239" t="s">
        <v>85</v>
      </c>
      <c r="AY172" s="18" t="s">
        <v>264</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271</v>
      </c>
      <c r="BM172" s="239" t="s">
        <v>351</v>
      </c>
    </row>
    <row r="173" s="2" customFormat="1" ht="16.5" customHeight="1">
      <c r="A173" s="39"/>
      <c r="B173" s="40"/>
      <c r="C173" s="228" t="s">
        <v>309</v>
      </c>
      <c r="D173" s="228" t="s">
        <v>266</v>
      </c>
      <c r="E173" s="229" t="s">
        <v>309</v>
      </c>
      <c r="F173" s="230" t="s">
        <v>2219</v>
      </c>
      <c r="G173" s="231" t="s">
        <v>1051</v>
      </c>
      <c r="H173" s="232">
        <v>78</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271</v>
      </c>
      <c r="AT173" s="239" t="s">
        <v>266</v>
      </c>
      <c r="AU173" s="239" t="s">
        <v>85</v>
      </c>
      <c r="AY173" s="18" t="s">
        <v>264</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271</v>
      </c>
      <c r="BM173" s="239" t="s">
        <v>366</v>
      </c>
    </row>
    <row r="174" s="2" customFormat="1" ht="16.5" customHeight="1">
      <c r="A174" s="39"/>
      <c r="B174" s="40"/>
      <c r="C174" s="228" t="s">
        <v>315</v>
      </c>
      <c r="D174" s="228" t="s">
        <v>266</v>
      </c>
      <c r="E174" s="229" t="s">
        <v>315</v>
      </c>
      <c r="F174" s="230" t="s">
        <v>2220</v>
      </c>
      <c r="G174" s="231" t="s">
        <v>1051</v>
      </c>
      <c r="H174" s="232">
        <v>3</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271</v>
      </c>
      <c r="AT174" s="239" t="s">
        <v>266</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271</v>
      </c>
      <c r="BM174" s="239" t="s">
        <v>377</v>
      </c>
    </row>
    <row r="175" s="12" customFormat="1" ht="22.8" customHeight="1">
      <c r="A175" s="12"/>
      <c r="B175" s="212"/>
      <c r="C175" s="213"/>
      <c r="D175" s="214" t="s">
        <v>75</v>
      </c>
      <c r="E175" s="226" t="s">
        <v>2008</v>
      </c>
      <c r="F175" s="226" t="s">
        <v>2221</v>
      </c>
      <c r="G175" s="213"/>
      <c r="H175" s="213"/>
      <c r="I175" s="216"/>
      <c r="J175" s="227">
        <f>BK175</f>
        <v>0</v>
      </c>
      <c r="K175" s="213"/>
      <c r="L175" s="218"/>
      <c r="M175" s="219"/>
      <c r="N175" s="220"/>
      <c r="O175" s="220"/>
      <c r="P175" s="221">
        <v>0</v>
      </c>
      <c r="Q175" s="220"/>
      <c r="R175" s="221">
        <v>0</v>
      </c>
      <c r="S175" s="220"/>
      <c r="T175" s="222">
        <v>0</v>
      </c>
      <c r="U175" s="12"/>
      <c r="V175" s="12"/>
      <c r="W175" s="12"/>
      <c r="X175" s="12"/>
      <c r="Y175" s="12"/>
      <c r="Z175" s="12"/>
      <c r="AA175" s="12"/>
      <c r="AB175" s="12"/>
      <c r="AC175" s="12"/>
      <c r="AD175" s="12"/>
      <c r="AE175" s="12"/>
      <c r="AR175" s="223" t="s">
        <v>83</v>
      </c>
      <c r="AT175" s="224" t="s">
        <v>75</v>
      </c>
      <c r="AU175" s="224" t="s">
        <v>83</v>
      </c>
      <c r="AY175" s="223" t="s">
        <v>264</v>
      </c>
      <c r="BK175" s="225">
        <v>0</v>
      </c>
    </row>
    <row r="176" s="12" customFormat="1" ht="22.8" customHeight="1">
      <c r="A176" s="12"/>
      <c r="B176" s="212"/>
      <c r="C176" s="213"/>
      <c r="D176" s="214" t="s">
        <v>75</v>
      </c>
      <c r="E176" s="226" t="s">
        <v>2024</v>
      </c>
      <c r="F176" s="226" t="s">
        <v>2222</v>
      </c>
      <c r="G176" s="213"/>
      <c r="H176" s="213"/>
      <c r="I176" s="216"/>
      <c r="J176" s="227">
        <f>BK176</f>
        <v>0</v>
      </c>
      <c r="K176" s="213"/>
      <c r="L176" s="218"/>
      <c r="M176" s="219"/>
      <c r="N176" s="220"/>
      <c r="O176" s="220"/>
      <c r="P176" s="221">
        <f>P177</f>
        <v>0</v>
      </c>
      <c r="Q176" s="220"/>
      <c r="R176" s="221">
        <f>R177</f>
        <v>0</v>
      </c>
      <c r="S176" s="220"/>
      <c r="T176" s="222">
        <f>T177</f>
        <v>0</v>
      </c>
      <c r="U176" s="12"/>
      <c r="V176" s="12"/>
      <c r="W176" s="12"/>
      <c r="X176" s="12"/>
      <c r="Y176" s="12"/>
      <c r="Z176" s="12"/>
      <c r="AA176" s="12"/>
      <c r="AB176" s="12"/>
      <c r="AC176" s="12"/>
      <c r="AD176" s="12"/>
      <c r="AE176" s="12"/>
      <c r="AR176" s="223" t="s">
        <v>83</v>
      </c>
      <c r="AT176" s="224" t="s">
        <v>75</v>
      </c>
      <c r="AU176" s="224" t="s">
        <v>83</v>
      </c>
      <c r="AY176" s="223" t="s">
        <v>264</v>
      </c>
      <c r="BK176" s="225">
        <f>BK177</f>
        <v>0</v>
      </c>
    </row>
    <row r="177" s="2" customFormat="1" ht="16.5" customHeight="1">
      <c r="A177" s="39"/>
      <c r="B177" s="40"/>
      <c r="C177" s="228" t="s">
        <v>322</v>
      </c>
      <c r="D177" s="228" t="s">
        <v>266</v>
      </c>
      <c r="E177" s="229" t="s">
        <v>322</v>
      </c>
      <c r="F177" s="230" t="s">
        <v>2223</v>
      </c>
      <c r="G177" s="231" t="s">
        <v>1051</v>
      </c>
      <c r="H177" s="232">
        <v>151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85</v>
      </c>
      <c r="AY177" s="18" t="s">
        <v>264</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271</v>
      </c>
      <c r="BM177" s="239" t="s">
        <v>386</v>
      </c>
    </row>
    <row r="178" s="12" customFormat="1" ht="22.8" customHeight="1">
      <c r="A178" s="12"/>
      <c r="B178" s="212"/>
      <c r="C178" s="213"/>
      <c r="D178" s="214" t="s">
        <v>75</v>
      </c>
      <c r="E178" s="226" t="s">
        <v>2030</v>
      </c>
      <c r="F178" s="226" t="s">
        <v>2224</v>
      </c>
      <c r="G178" s="213"/>
      <c r="H178" s="213"/>
      <c r="I178" s="216"/>
      <c r="J178" s="227">
        <f>BK178</f>
        <v>0</v>
      </c>
      <c r="K178" s="213"/>
      <c r="L178" s="218"/>
      <c r="M178" s="219"/>
      <c r="N178" s="220"/>
      <c r="O178" s="220"/>
      <c r="P178" s="221">
        <v>0</v>
      </c>
      <c r="Q178" s="220"/>
      <c r="R178" s="221">
        <v>0</v>
      </c>
      <c r="S178" s="220"/>
      <c r="T178" s="222">
        <v>0</v>
      </c>
      <c r="U178" s="12"/>
      <c r="V178" s="12"/>
      <c r="W178" s="12"/>
      <c r="X178" s="12"/>
      <c r="Y178" s="12"/>
      <c r="Z178" s="12"/>
      <c r="AA178" s="12"/>
      <c r="AB178" s="12"/>
      <c r="AC178" s="12"/>
      <c r="AD178" s="12"/>
      <c r="AE178" s="12"/>
      <c r="AR178" s="223" t="s">
        <v>83</v>
      </c>
      <c r="AT178" s="224" t="s">
        <v>75</v>
      </c>
      <c r="AU178" s="224" t="s">
        <v>83</v>
      </c>
      <c r="AY178" s="223" t="s">
        <v>264</v>
      </c>
      <c r="BK178" s="225">
        <v>0</v>
      </c>
    </row>
    <row r="179" s="12" customFormat="1" ht="22.8" customHeight="1">
      <c r="A179" s="12"/>
      <c r="B179" s="212"/>
      <c r="C179" s="213"/>
      <c r="D179" s="214" t="s">
        <v>75</v>
      </c>
      <c r="E179" s="226" t="s">
        <v>2034</v>
      </c>
      <c r="F179" s="226" t="s">
        <v>2225</v>
      </c>
      <c r="G179" s="213"/>
      <c r="H179" s="213"/>
      <c r="I179" s="216"/>
      <c r="J179" s="227">
        <f>BK179</f>
        <v>0</v>
      </c>
      <c r="K179" s="213"/>
      <c r="L179" s="218"/>
      <c r="M179" s="219"/>
      <c r="N179" s="220"/>
      <c r="O179" s="220"/>
      <c r="P179" s="221">
        <f>P180</f>
        <v>0</v>
      </c>
      <c r="Q179" s="220"/>
      <c r="R179" s="221">
        <f>R180</f>
        <v>0</v>
      </c>
      <c r="S179" s="220"/>
      <c r="T179" s="222">
        <f>T180</f>
        <v>0</v>
      </c>
      <c r="U179" s="12"/>
      <c r="V179" s="12"/>
      <c r="W179" s="12"/>
      <c r="X179" s="12"/>
      <c r="Y179" s="12"/>
      <c r="Z179" s="12"/>
      <c r="AA179" s="12"/>
      <c r="AB179" s="12"/>
      <c r="AC179" s="12"/>
      <c r="AD179" s="12"/>
      <c r="AE179" s="12"/>
      <c r="AR179" s="223" t="s">
        <v>83</v>
      </c>
      <c r="AT179" s="224" t="s">
        <v>75</v>
      </c>
      <c r="AU179" s="224" t="s">
        <v>83</v>
      </c>
      <c r="AY179" s="223" t="s">
        <v>264</v>
      </c>
      <c r="BK179" s="225">
        <f>BK180</f>
        <v>0</v>
      </c>
    </row>
    <row r="180" s="2" customFormat="1" ht="16.5" customHeight="1">
      <c r="A180" s="39"/>
      <c r="B180" s="40"/>
      <c r="C180" s="228" t="s">
        <v>8</v>
      </c>
      <c r="D180" s="228" t="s">
        <v>266</v>
      </c>
      <c r="E180" s="229" t="s">
        <v>8</v>
      </c>
      <c r="F180" s="230" t="s">
        <v>2226</v>
      </c>
      <c r="G180" s="231" t="s">
        <v>453</v>
      </c>
      <c r="H180" s="232">
        <v>460</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271</v>
      </c>
      <c r="AT180" s="239" t="s">
        <v>266</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271</v>
      </c>
      <c r="BM180" s="239" t="s">
        <v>395</v>
      </c>
    </row>
    <row r="181" s="12" customFormat="1" ht="22.8" customHeight="1">
      <c r="A181" s="12"/>
      <c r="B181" s="212"/>
      <c r="C181" s="213"/>
      <c r="D181" s="214" t="s">
        <v>75</v>
      </c>
      <c r="E181" s="226" t="s">
        <v>2042</v>
      </c>
      <c r="F181" s="226" t="s">
        <v>2227</v>
      </c>
      <c r="G181" s="213"/>
      <c r="H181" s="213"/>
      <c r="I181" s="216"/>
      <c r="J181" s="227">
        <f>BK181</f>
        <v>0</v>
      </c>
      <c r="K181" s="213"/>
      <c r="L181" s="218"/>
      <c r="M181" s="219"/>
      <c r="N181" s="220"/>
      <c r="O181" s="220"/>
      <c r="P181" s="221">
        <f>SUM(P182:P194)</f>
        <v>0</v>
      </c>
      <c r="Q181" s="220"/>
      <c r="R181" s="221">
        <f>SUM(R182:R194)</f>
        <v>0</v>
      </c>
      <c r="S181" s="220"/>
      <c r="T181" s="222">
        <f>SUM(T182:T194)</f>
        <v>0</v>
      </c>
      <c r="U181" s="12"/>
      <c r="V181" s="12"/>
      <c r="W181" s="12"/>
      <c r="X181" s="12"/>
      <c r="Y181" s="12"/>
      <c r="Z181" s="12"/>
      <c r="AA181" s="12"/>
      <c r="AB181" s="12"/>
      <c r="AC181" s="12"/>
      <c r="AD181" s="12"/>
      <c r="AE181" s="12"/>
      <c r="AR181" s="223" t="s">
        <v>83</v>
      </c>
      <c r="AT181" s="224" t="s">
        <v>75</v>
      </c>
      <c r="AU181" s="224" t="s">
        <v>83</v>
      </c>
      <c r="AY181" s="223" t="s">
        <v>264</v>
      </c>
      <c r="BK181" s="225">
        <f>SUM(BK182:BK194)</f>
        <v>0</v>
      </c>
    </row>
    <row r="182" s="2" customFormat="1" ht="16.5" customHeight="1">
      <c r="A182" s="39"/>
      <c r="B182" s="40"/>
      <c r="C182" s="228" t="s">
        <v>335</v>
      </c>
      <c r="D182" s="228" t="s">
        <v>266</v>
      </c>
      <c r="E182" s="229" t="s">
        <v>335</v>
      </c>
      <c r="F182" s="230" t="s">
        <v>2228</v>
      </c>
      <c r="G182" s="231" t="s">
        <v>1051</v>
      </c>
      <c r="H182" s="232">
        <v>151</v>
      </c>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271</v>
      </c>
      <c r="AT182" s="239" t="s">
        <v>266</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271</v>
      </c>
      <c r="BM182" s="239" t="s">
        <v>407</v>
      </c>
    </row>
    <row r="183" s="2" customFormat="1" ht="24.15" customHeight="1">
      <c r="A183" s="39"/>
      <c r="B183" s="40"/>
      <c r="C183" s="228" t="s">
        <v>342</v>
      </c>
      <c r="D183" s="228" t="s">
        <v>266</v>
      </c>
      <c r="E183" s="229" t="s">
        <v>342</v>
      </c>
      <c r="F183" s="230" t="s">
        <v>2229</v>
      </c>
      <c r="G183" s="231" t="s">
        <v>1051</v>
      </c>
      <c r="H183" s="232">
        <v>4</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271</v>
      </c>
      <c r="BM183" s="239" t="s">
        <v>417</v>
      </c>
    </row>
    <row r="184" s="2" customFormat="1" ht="24.15" customHeight="1">
      <c r="A184" s="39"/>
      <c r="B184" s="40"/>
      <c r="C184" s="228" t="s">
        <v>347</v>
      </c>
      <c r="D184" s="228" t="s">
        <v>266</v>
      </c>
      <c r="E184" s="229" t="s">
        <v>347</v>
      </c>
      <c r="F184" s="230" t="s">
        <v>2230</v>
      </c>
      <c r="G184" s="231" t="s">
        <v>1051</v>
      </c>
      <c r="H184" s="232">
        <v>9</v>
      </c>
      <c r="I184" s="233"/>
      <c r="J184" s="234">
        <f>ROUND(I184*H184,2)</f>
        <v>0</v>
      </c>
      <c r="K184" s="230" t="s">
        <v>1</v>
      </c>
      <c r="L184" s="45"/>
      <c r="M184" s="235" t="s">
        <v>1</v>
      </c>
      <c r="N184" s="236" t="s">
        <v>42</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271</v>
      </c>
      <c r="AT184" s="239" t="s">
        <v>266</v>
      </c>
      <c r="AU184" s="239" t="s">
        <v>85</v>
      </c>
      <c r="AY184" s="18" t="s">
        <v>264</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271</v>
      </c>
      <c r="BM184" s="239" t="s">
        <v>426</v>
      </c>
    </row>
    <row r="185" s="2" customFormat="1" ht="21.75" customHeight="1">
      <c r="A185" s="39"/>
      <c r="B185" s="40"/>
      <c r="C185" s="228" t="s">
        <v>351</v>
      </c>
      <c r="D185" s="228" t="s">
        <v>266</v>
      </c>
      <c r="E185" s="229" t="s">
        <v>351</v>
      </c>
      <c r="F185" s="230" t="s">
        <v>2231</v>
      </c>
      <c r="G185" s="231" t="s">
        <v>1051</v>
      </c>
      <c r="H185" s="232">
        <v>1</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271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271</v>
      </c>
      <c r="BM185" s="239" t="s">
        <v>434</v>
      </c>
    </row>
    <row r="186" s="2" customFormat="1" ht="16.5" customHeight="1">
      <c r="A186" s="39"/>
      <c r="B186" s="40"/>
      <c r="C186" s="228" t="s">
        <v>358</v>
      </c>
      <c r="D186" s="228" t="s">
        <v>266</v>
      </c>
      <c r="E186" s="229" t="s">
        <v>358</v>
      </c>
      <c r="F186" s="230" t="s">
        <v>2232</v>
      </c>
      <c r="G186" s="231" t="s">
        <v>1051</v>
      </c>
      <c r="H186" s="232">
        <v>8</v>
      </c>
      <c r="I186" s="233"/>
      <c r="J186" s="234">
        <f>ROUND(I186*H186,2)</f>
        <v>0</v>
      </c>
      <c r="K186" s="230" t="s">
        <v>1</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271</v>
      </c>
      <c r="AT186" s="239" t="s">
        <v>266</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271</v>
      </c>
      <c r="BM186" s="239" t="s">
        <v>442</v>
      </c>
    </row>
    <row r="187" s="2" customFormat="1" ht="21.75" customHeight="1">
      <c r="A187" s="39"/>
      <c r="B187" s="40"/>
      <c r="C187" s="228" t="s">
        <v>366</v>
      </c>
      <c r="D187" s="228" t="s">
        <v>266</v>
      </c>
      <c r="E187" s="229" t="s">
        <v>366</v>
      </c>
      <c r="F187" s="230" t="s">
        <v>2233</v>
      </c>
      <c r="G187" s="231" t="s">
        <v>1051</v>
      </c>
      <c r="H187" s="232">
        <v>11</v>
      </c>
      <c r="I187" s="233"/>
      <c r="J187" s="234">
        <f>ROUND(I187*H187,2)</f>
        <v>0</v>
      </c>
      <c r="K187" s="230" t="s">
        <v>1</v>
      </c>
      <c r="L187" s="45"/>
      <c r="M187" s="235" t="s">
        <v>1</v>
      </c>
      <c r="N187" s="236" t="s">
        <v>42</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271</v>
      </c>
      <c r="AT187" s="239" t="s">
        <v>266</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271</v>
      </c>
      <c r="BM187" s="239" t="s">
        <v>450</v>
      </c>
    </row>
    <row r="188" s="2" customFormat="1" ht="21.75" customHeight="1">
      <c r="A188" s="39"/>
      <c r="B188" s="40"/>
      <c r="C188" s="228" t="s">
        <v>373</v>
      </c>
      <c r="D188" s="228" t="s">
        <v>266</v>
      </c>
      <c r="E188" s="229" t="s">
        <v>373</v>
      </c>
      <c r="F188" s="230" t="s">
        <v>2234</v>
      </c>
      <c r="G188" s="231" t="s">
        <v>1051</v>
      </c>
      <c r="H188" s="232">
        <v>6</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271</v>
      </c>
      <c r="AT188" s="239" t="s">
        <v>266</v>
      </c>
      <c r="AU188" s="239" t="s">
        <v>85</v>
      </c>
      <c r="AY188" s="18" t="s">
        <v>264</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271</v>
      </c>
      <c r="BM188" s="239" t="s">
        <v>461</v>
      </c>
    </row>
    <row r="189" s="2" customFormat="1" ht="24.15" customHeight="1">
      <c r="A189" s="39"/>
      <c r="B189" s="40"/>
      <c r="C189" s="228" t="s">
        <v>377</v>
      </c>
      <c r="D189" s="228" t="s">
        <v>266</v>
      </c>
      <c r="E189" s="229" t="s">
        <v>377</v>
      </c>
      <c r="F189" s="230" t="s">
        <v>2235</v>
      </c>
      <c r="G189" s="231" t="s">
        <v>1051</v>
      </c>
      <c r="H189" s="232">
        <v>1</v>
      </c>
      <c r="I189" s="233"/>
      <c r="J189" s="234">
        <f>ROUND(I189*H189,2)</f>
        <v>0</v>
      </c>
      <c r="K189" s="230" t="s">
        <v>1</v>
      </c>
      <c r="L189" s="45"/>
      <c r="M189" s="235" t="s">
        <v>1</v>
      </c>
      <c r="N189" s="236" t="s">
        <v>42</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271</v>
      </c>
      <c r="AT189" s="239" t="s">
        <v>266</v>
      </c>
      <c r="AU189" s="239" t="s">
        <v>85</v>
      </c>
      <c r="AY189" s="18" t="s">
        <v>264</v>
      </c>
      <c r="BE189" s="240">
        <f>IF(N189="základní",J189,0)</f>
        <v>0</v>
      </c>
      <c r="BF189" s="240">
        <f>IF(N189="snížená",J189,0)</f>
        <v>0</v>
      </c>
      <c r="BG189" s="240">
        <f>IF(N189="zákl. přenesená",J189,0)</f>
        <v>0</v>
      </c>
      <c r="BH189" s="240">
        <f>IF(N189="sníž. přenesená",J189,0)</f>
        <v>0</v>
      </c>
      <c r="BI189" s="240">
        <f>IF(N189="nulová",J189,0)</f>
        <v>0</v>
      </c>
      <c r="BJ189" s="18" t="s">
        <v>85</v>
      </c>
      <c r="BK189" s="240">
        <f>ROUND(I189*H189,2)</f>
        <v>0</v>
      </c>
      <c r="BL189" s="18" t="s">
        <v>271</v>
      </c>
      <c r="BM189" s="239" t="s">
        <v>470</v>
      </c>
    </row>
    <row r="190" s="2" customFormat="1" ht="24.15" customHeight="1">
      <c r="A190" s="39"/>
      <c r="B190" s="40"/>
      <c r="C190" s="228" t="s">
        <v>7</v>
      </c>
      <c r="D190" s="228" t="s">
        <v>266</v>
      </c>
      <c r="E190" s="229" t="s">
        <v>7</v>
      </c>
      <c r="F190" s="230" t="s">
        <v>2236</v>
      </c>
      <c r="G190" s="231" t="s">
        <v>1051</v>
      </c>
      <c r="H190" s="232">
        <v>3</v>
      </c>
      <c r="I190" s="233"/>
      <c r="J190" s="234">
        <f>ROUND(I190*H190,2)</f>
        <v>0</v>
      </c>
      <c r="K190" s="230" t="s">
        <v>1</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271</v>
      </c>
      <c r="AT190" s="239" t="s">
        <v>266</v>
      </c>
      <c r="AU190" s="239" t="s">
        <v>85</v>
      </c>
      <c r="AY190" s="18" t="s">
        <v>264</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271</v>
      </c>
      <c r="BM190" s="239" t="s">
        <v>479</v>
      </c>
    </row>
    <row r="191" s="2" customFormat="1" ht="16.5" customHeight="1">
      <c r="A191" s="39"/>
      <c r="B191" s="40"/>
      <c r="C191" s="228" t="s">
        <v>386</v>
      </c>
      <c r="D191" s="228" t="s">
        <v>266</v>
      </c>
      <c r="E191" s="229" t="s">
        <v>386</v>
      </c>
      <c r="F191" s="230" t="s">
        <v>2985</v>
      </c>
      <c r="G191" s="231" t="s">
        <v>1051</v>
      </c>
      <c r="H191" s="232">
        <v>15</v>
      </c>
      <c r="I191" s="233"/>
      <c r="J191" s="234">
        <f>ROUND(I191*H191,2)</f>
        <v>0</v>
      </c>
      <c r="K191" s="230" t="s">
        <v>1</v>
      </c>
      <c r="L191" s="45"/>
      <c r="M191" s="235" t="s">
        <v>1</v>
      </c>
      <c r="N191" s="236" t="s">
        <v>42</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271</v>
      </c>
      <c r="AT191" s="239" t="s">
        <v>266</v>
      </c>
      <c r="AU191" s="239" t="s">
        <v>85</v>
      </c>
      <c r="AY191" s="18" t="s">
        <v>264</v>
      </c>
      <c r="BE191" s="240">
        <f>IF(N191="základní",J191,0)</f>
        <v>0</v>
      </c>
      <c r="BF191" s="240">
        <f>IF(N191="snížená",J191,0)</f>
        <v>0</v>
      </c>
      <c r="BG191" s="240">
        <f>IF(N191="zákl. přenesená",J191,0)</f>
        <v>0</v>
      </c>
      <c r="BH191" s="240">
        <f>IF(N191="sníž. přenesená",J191,0)</f>
        <v>0</v>
      </c>
      <c r="BI191" s="240">
        <f>IF(N191="nulová",J191,0)</f>
        <v>0</v>
      </c>
      <c r="BJ191" s="18" t="s">
        <v>85</v>
      </c>
      <c r="BK191" s="240">
        <f>ROUND(I191*H191,2)</f>
        <v>0</v>
      </c>
      <c r="BL191" s="18" t="s">
        <v>271</v>
      </c>
      <c r="BM191" s="239" t="s">
        <v>489</v>
      </c>
    </row>
    <row r="192" s="2" customFormat="1" ht="16.5" customHeight="1">
      <c r="A192" s="39"/>
      <c r="B192" s="40"/>
      <c r="C192" s="228" t="s">
        <v>391</v>
      </c>
      <c r="D192" s="228" t="s">
        <v>266</v>
      </c>
      <c r="E192" s="229" t="s">
        <v>391</v>
      </c>
      <c r="F192" s="230" t="s">
        <v>2237</v>
      </c>
      <c r="G192" s="231" t="s">
        <v>1051</v>
      </c>
      <c r="H192" s="232">
        <v>2</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271</v>
      </c>
      <c r="BM192" s="239" t="s">
        <v>498</v>
      </c>
    </row>
    <row r="193" s="2" customFormat="1" ht="16.5" customHeight="1">
      <c r="A193" s="39"/>
      <c r="B193" s="40"/>
      <c r="C193" s="228" t="s">
        <v>395</v>
      </c>
      <c r="D193" s="228" t="s">
        <v>266</v>
      </c>
      <c r="E193" s="229" t="s">
        <v>395</v>
      </c>
      <c r="F193" s="230" t="s">
        <v>2238</v>
      </c>
      <c r="G193" s="231" t="s">
        <v>1051</v>
      </c>
      <c r="H193" s="232">
        <v>4</v>
      </c>
      <c r="I193" s="233"/>
      <c r="J193" s="234">
        <f>ROUND(I193*H193,2)</f>
        <v>0</v>
      </c>
      <c r="K193" s="230" t="s">
        <v>1</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271</v>
      </c>
      <c r="AT193" s="239" t="s">
        <v>266</v>
      </c>
      <c r="AU193" s="239" t="s">
        <v>85</v>
      </c>
      <c r="AY193" s="18" t="s">
        <v>264</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271</v>
      </c>
      <c r="BM193" s="239" t="s">
        <v>509</v>
      </c>
    </row>
    <row r="194" s="2" customFormat="1" ht="16.5" customHeight="1">
      <c r="A194" s="39"/>
      <c r="B194" s="40"/>
      <c r="C194" s="228" t="s">
        <v>401</v>
      </c>
      <c r="D194" s="228" t="s">
        <v>266</v>
      </c>
      <c r="E194" s="229" t="s">
        <v>401</v>
      </c>
      <c r="F194" s="230" t="s">
        <v>2239</v>
      </c>
      <c r="G194" s="231" t="s">
        <v>1051</v>
      </c>
      <c r="H194" s="232">
        <v>7</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271</v>
      </c>
      <c r="AT194" s="239" t="s">
        <v>266</v>
      </c>
      <c r="AU194" s="239" t="s">
        <v>85</v>
      </c>
      <c r="AY194" s="18" t="s">
        <v>264</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271</v>
      </c>
      <c r="BM194" s="239" t="s">
        <v>519</v>
      </c>
    </row>
    <row r="195" s="12" customFormat="1" ht="22.8" customHeight="1">
      <c r="A195" s="12"/>
      <c r="B195" s="212"/>
      <c r="C195" s="213"/>
      <c r="D195" s="214" t="s">
        <v>75</v>
      </c>
      <c r="E195" s="226" t="s">
        <v>2050</v>
      </c>
      <c r="F195" s="226" t="s">
        <v>2240</v>
      </c>
      <c r="G195" s="213"/>
      <c r="H195" s="213"/>
      <c r="I195" s="216"/>
      <c r="J195" s="227">
        <f>BK195</f>
        <v>0</v>
      </c>
      <c r="K195" s="213"/>
      <c r="L195" s="218"/>
      <c r="M195" s="219"/>
      <c r="N195" s="220"/>
      <c r="O195" s="220"/>
      <c r="P195" s="221">
        <f>SUM(P196:P201)</f>
        <v>0</v>
      </c>
      <c r="Q195" s="220"/>
      <c r="R195" s="221">
        <f>SUM(R196:R201)</f>
        <v>0</v>
      </c>
      <c r="S195" s="220"/>
      <c r="T195" s="222">
        <f>SUM(T196:T201)</f>
        <v>0</v>
      </c>
      <c r="U195" s="12"/>
      <c r="V195" s="12"/>
      <c r="W195" s="12"/>
      <c r="X195" s="12"/>
      <c r="Y195" s="12"/>
      <c r="Z195" s="12"/>
      <c r="AA195" s="12"/>
      <c r="AB195" s="12"/>
      <c r="AC195" s="12"/>
      <c r="AD195" s="12"/>
      <c r="AE195" s="12"/>
      <c r="AR195" s="223" t="s">
        <v>83</v>
      </c>
      <c r="AT195" s="224" t="s">
        <v>75</v>
      </c>
      <c r="AU195" s="224" t="s">
        <v>83</v>
      </c>
      <c r="AY195" s="223" t="s">
        <v>264</v>
      </c>
      <c r="BK195" s="225">
        <f>SUM(BK196:BK201)</f>
        <v>0</v>
      </c>
    </row>
    <row r="196" s="2" customFormat="1" ht="16.5" customHeight="1">
      <c r="A196" s="39"/>
      <c r="B196" s="40"/>
      <c r="C196" s="228" t="s">
        <v>407</v>
      </c>
      <c r="D196" s="228" t="s">
        <v>266</v>
      </c>
      <c r="E196" s="229" t="s">
        <v>407</v>
      </c>
      <c r="F196" s="230" t="s">
        <v>2241</v>
      </c>
      <c r="G196" s="231" t="s">
        <v>453</v>
      </c>
      <c r="H196" s="232">
        <v>650</v>
      </c>
      <c r="I196" s="233"/>
      <c r="J196" s="234">
        <f>ROUND(I196*H196,2)</f>
        <v>0</v>
      </c>
      <c r="K196" s="230" t="s">
        <v>1</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271</v>
      </c>
      <c r="AT196" s="239" t="s">
        <v>266</v>
      </c>
      <c r="AU196" s="239" t="s">
        <v>85</v>
      </c>
      <c r="AY196" s="18" t="s">
        <v>264</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271</v>
      </c>
      <c r="BM196" s="239" t="s">
        <v>527</v>
      </c>
    </row>
    <row r="197" s="2" customFormat="1" ht="16.5" customHeight="1">
      <c r="A197" s="39"/>
      <c r="B197" s="40"/>
      <c r="C197" s="228" t="s">
        <v>412</v>
      </c>
      <c r="D197" s="228" t="s">
        <v>266</v>
      </c>
      <c r="E197" s="229" t="s">
        <v>412</v>
      </c>
      <c r="F197" s="230" t="s">
        <v>2242</v>
      </c>
      <c r="G197" s="231" t="s">
        <v>453</v>
      </c>
      <c r="H197" s="232">
        <v>755</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271</v>
      </c>
      <c r="BM197" s="239" t="s">
        <v>538</v>
      </c>
    </row>
    <row r="198" s="2" customFormat="1" ht="16.5" customHeight="1">
      <c r="A198" s="39"/>
      <c r="B198" s="40"/>
      <c r="C198" s="228" t="s">
        <v>417</v>
      </c>
      <c r="D198" s="228" t="s">
        <v>266</v>
      </c>
      <c r="E198" s="229" t="s">
        <v>417</v>
      </c>
      <c r="F198" s="230" t="s">
        <v>2243</v>
      </c>
      <c r="G198" s="231" t="s">
        <v>453</v>
      </c>
      <c r="H198" s="232">
        <v>70</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271</v>
      </c>
      <c r="BM198" s="239" t="s">
        <v>546</v>
      </c>
    </row>
    <row r="199" s="2" customFormat="1" ht="16.5" customHeight="1">
      <c r="A199" s="39"/>
      <c r="B199" s="40"/>
      <c r="C199" s="228" t="s">
        <v>422</v>
      </c>
      <c r="D199" s="228" t="s">
        <v>266</v>
      </c>
      <c r="E199" s="229" t="s">
        <v>422</v>
      </c>
      <c r="F199" s="230" t="s">
        <v>2244</v>
      </c>
      <c r="G199" s="231" t="s">
        <v>453</v>
      </c>
      <c r="H199" s="232">
        <v>10</v>
      </c>
      <c r="I199" s="233"/>
      <c r="J199" s="234">
        <f>ROUND(I199*H199,2)</f>
        <v>0</v>
      </c>
      <c r="K199" s="230" t="s">
        <v>1</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271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271</v>
      </c>
      <c r="BM199" s="239" t="s">
        <v>556</v>
      </c>
    </row>
    <row r="200" s="2" customFormat="1" ht="16.5" customHeight="1">
      <c r="A200" s="39"/>
      <c r="B200" s="40"/>
      <c r="C200" s="228" t="s">
        <v>426</v>
      </c>
      <c r="D200" s="228" t="s">
        <v>266</v>
      </c>
      <c r="E200" s="229" t="s">
        <v>426</v>
      </c>
      <c r="F200" s="230" t="s">
        <v>2245</v>
      </c>
      <c r="G200" s="231" t="s">
        <v>453</v>
      </c>
      <c r="H200" s="232">
        <v>15</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271</v>
      </c>
      <c r="BM200" s="239" t="s">
        <v>564</v>
      </c>
    </row>
    <row r="201" s="2" customFormat="1" ht="16.5" customHeight="1">
      <c r="A201" s="39"/>
      <c r="B201" s="40"/>
      <c r="C201" s="228" t="s">
        <v>430</v>
      </c>
      <c r="D201" s="228" t="s">
        <v>266</v>
      </c>
      <c r="E201" s="229" t="s">
        <v>430</v>
      </c>
      <c r="F201" s="230" t="s">
        <v>2246</v>
      </c>
      <c r="G201" s="231" t="s">
        <v>453</v>
      </c>
      <c r="H201" s="232">
        <v>15</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271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271</v>
      </c>
      <c r="BM201" s="239" t="s">
        <v>575</v>
      </c>
    </row>
    <row r="202" s="12" customFormat="1" ht="22.8" customHeight="1">
      <c r="A202" s="12"/>
      <c r="B202" s="212"/>
      <c r="C202" s="213"/>
      <c r="D202" s="214" t="s">
        <v>75</v>
      </c>
      <c r="E202" s="226" t="s">
        <v>2060</v>
      </c>
      <c r="F202" s="226" t="s">
        <v>2247</v>
      </c>
      <c r="G202" s="213"/>
      <c r="H202" s="213"/>
      <c r="I202" s="216"/>
      <c r="J202" s="227">
        <f>BK202</f>
        <v>0</v>
      </c>
      <c r="K202" s="213"/>
      <c r="L202" s="218"/>
      <c r="M202" s="219"/>
      <c r="N202" s="220"/>
      <c r="O202" s="220"/>
      <c r="P202" s="221">
        <f>SUM(P203:P208)</f>
        <v>0</v>
      </c>
      <c r="Q202" s="220"/>
      <c r="R202" s="221">
        <f>SUM(R203:R208)</f>
        <v>0</v>
      </c>
      <c r="S202" s="220"/>
      <c r="T202" s="222">
        <f>SUM(T203:T208)</f>
        <v>0</v>
      </c>
      <c r="U202" s="12"/>
      <c r="V202" s="12"/>
      <c r="W202" s="12"/>
      <c r="X202" s="12"/>
      <c r="Y202" s="12"/>
      <c r="Z202" s="12"/>
      <c r="AA202" s="12"/>
      <c r="AB202" s="12"/>
      <c r="AC202" s="12"/>
      <c r="AD202" s="12"/>
      <c r="AE202" s="12"/>
      <c r="AR202" s="223" t="s">
        <v>83</v>
      </c>
      <c r="AT202" s="224" t="s">
        <v>75</v>
      </c>
      <c r="AU202" s="224" t="s">
        <v>83</v>
      </c>
      <c r="AY202" s="223" t="s">
        <v>264</v>
      </c>
      <c r="BK202" s="225">
        <f>SUM(BK203:BK208)</f>
        <v>0</v>
      </c>
    </row>
    <row r="203" s="2" customFormat="1" ht="16.5" customHeight="1">
      <c r="A203" s="39"/>
      <c r="B203" s="40"/>
      <c r="C203" s="228" t="s">
        <v>434</v>
      </c>
      <c r="D203" s="228" t="s">
        <v>266</v>
      </c>
      <c r="E203" s="229" t="s">
        <v>434</v>
      </c>
      <c r="F203" s="230" t="s">
        <v>2248</v>
      </c>
      <c r="G203" s="231" t="s">
        <v>453</v>
      </c>
      <c r="H203" s="232">
        <v>30</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271</v>
      </c>
      <c r="AT203" s="239" t="s">
        <v>266</v>
      </c>
      <c r="AU203" s="239" t="s">
        <v>85</v>
      </c>
      <c r="AY203" s="18" t="s">
        <v>264</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271</v>
      </c>
      <c r="BM203" s="239" t="s">
        <v>585</v>
      </c>
    </row>
    <row r="204" s="2" customFormat="1" ht="16.5" customHeight="1">
      <c r="A204" s="39"/>
      <c r="B204" s="40"/>
      <c r="C204" s="228" t="s">
        <v>438</v>
      </c>
      <c r="D204" s="228" t="s">
        <v>266</v>
      </c>
      <c r="E204" s="229" t="s">
        <v>438</v>
      </c>
      <c r="F204" s="230" t="s">
        <v>2249</v>
      </c>
      <c r="G204" s="231" t="s">
        <v>1051</v>
      </c>
      <c r="H204" s="232">
        <v>3</v>
      </c>
      <c r="I204" s="233"/>
      <c r="J204" s="234">
        <f>ROUND(I204*H204,2)</f>
        <v>0</v>
      </c>
      <c r="K204" s="230" t="s">
        <v>1</v>
      </c>
      <c r="L204" s="45"/>
      <c r="M204" s="235" t="s">
        <v>1</v>
      </c>
      <c r="N204" s="236" t="s">
        <v>42</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271</v>
      </c>
      <c r="AT204" s="239" t="s">
        <v>266</v>
      </c>
      <c r="AU204" s="239" t="s">
        <v>85</v>
      </c>
      <c r="AY204" s="18" t="s">
        <v>264</v>
      </c>
      <c r="BE204" s="240">
        <f>IF(N204="základní",J204,0)</f>
        <v>0</v>
      </c>
      <c r="BF204" s="240">
        <f>IF(N204="snížená",J204,0)</f>
        <v>0</v>
      </c>
      <c r="BG204" s="240">
        <f>IF(N204="zákl. přenesená",J204,0)</f>
        <v>0</v>
      </c>
      <c r="BH204" s="240">
        <f>IF(N204="sníž. přenesená",J204,0)</f>
        <v>0</v>
      </c>
      <c r="BI204" s="240">
        <f>IF(N204="nulová",J204,0)</f>
        <v>0</v>
      </c>
      <c r="BJ204" s="18" t="s">
        <v>85</v>
      </c>
      <c r="BK204" s="240">
        <f>ROUND(I204*H204,2)</f>
        <v>0</v>
      </c>
      <c r="BL204" s="18" t="s">
        <v>271</v>
      </c>
      <c r="BM204" s="239" t="s">
        <v>593</v>
      </c>
    </row>
    <row r="205" s="2" customFormat="1" ht="16.5" customHeight="1">
      <c r="A205" s="39"/>
      <c r="B205" s="40"/>
      <c r="C205" s="228" t="s">
        <v>442</v>
      </c>
      <c r="D205" s="228" t="s">
        <v>266</v>
      </c>
      <c r="E205" s="229" t="s">
        <v>442</v>
      </c>
      <c r="F205" s="230" t="s">
        <v>2250</v>
      </c>
      <c r="G205" s="231" t="s">
        <v>1051</v>
      </c>
      <c r="H205" s="232">
        <v>1</v>
      </c>
      <c r="I205" s="233"/>
      <c r="J205" s="234">
        <f>ROUND(I205*H205,2)</f>
        <v>0</v>
      </c>
      <c r="K205" s="230" t="s">
        <v>1</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271</v>
      </c>
      <c r="AT205" s="239" t="s">
        <v>266</v>
      </c>
      <c r="AU205" s="239" t="s">
        <v>85</v>
      </c>
      <c r="AY205" s="18" t="s">
        <v>264</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271</v>
      </c>
      <c r="BM205" s="239" t="s">
        <v>601</v>
      </c>
    </row>
    <row r="206" s="2" customFormat="1" ht="16.5" customHeight="1">
      <c r="A206" s="39"/>
      <c r="B206" s="40"/>
      <c r="C206" s="228" t="s">
        <v>446</v>
      </c>
      <c r="D206" s="228" t="s">
        <v>266</v>
      </c>
      <c r="E206" s="229" t="s">
        <v>446</v>
      </c>
      <c r="F206" s="230" t="s">
        <v>2251</v>
      </c>
      <c r="G206" s="231" t="s">
        <v>1051</v>
      </c>
      <c r="H206" s="232">
        <v>1</v>
      </c>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271</v>
      </c>
      <c r="AT206" s="239" t="s">
        <v>266</v>
      </c>
      <c r="AU206" s="239" t="s">
        <v>85</v>
      </c>
      <c r="AY206" s="18" t="s">
        <v>264</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271</v>
      </c>
      <c r="BM206" s="239" t="s">
        <v>610</v>
      </c>
    </row>
    <row r="207" s="2" customFormat="1" ht="16.5" customHeight="1">
      <c r="A207" s="39"/>
      <c r="B207" s="40"/>
      <c r="C207" s="228" t="s">
        <v>450</v>
      </c>
      <c r="D207" s="228" t="s">
        <v>266</v>
      </c>
      <c r="E207" s="229" t="s">
        <v>450</v>
      </c>
      <c r="F207" s="230" t="s">
        <v>2252</v>
      </c>
      <c r="G207" s="231" t="s">
        <v>1051</v>
      </c>
      <c r="H207" s="232">
        <v>2</v>
      </c>
      <c r="I207" s="233"/>
      <c r="J207" s="234">
        <f>ROUND(I207*H207,2)</f>
        <v>0</v>
      </c>
      <c r="K207" s="230" t="s">
        <v>1</v>
      </c>
      <c r="L207" s="45"/>
      <c r="M207" s="235" t="s">
        <v>1</v>
      </c>
      <c r="N207" s="236" t="s">
        <v>42</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271</v>
      </c>
      <c r="AT207" s="239" t="s">
        <v>266</v>
      </c>
      <c r="AU207" s="239" t="s">
        <v>85</v>
      </c>
      <c r="AY207" s="18" t="s">
        <v>264</v>
      </c>
      <c r="BE207" s="240">
        <f>IF(N207="základní",J207,0)</f>
        <v>0</v>
      </c>
      <c r="BF207" s="240">
        <f>IF(N207="snížená",J207,0)</f>
        <v>0</v>
      </c>
      <c r="BG207" s="240">
        <f>IF(N207="zákl. přenesená",J207,0)</f>
        <v>0</v>
      </c>
      <c r="BH207" s="240">
        <f>IF(N207="sníž. přenesená",J207,0)</f>
        <v>0</v>
      </c>
      <c r="BI207" s="240">
        <f>IF(N207="nulová",J207,0)</f>
        <v>0</v>
      </c>
      <c r="BJ207" s="18" t="s">
        <v>85</v>
      </c>
      <c r="BK207" s="240">
        <f>ROUND(I207*H207,2)</f>
        <v>0</v>
      </c>
      <c r="BL207" s="18" t="s">
        <v>271</v>
      </c>
      <c r="BM207" s="239" t="s">
        <v>618</v>
      </c>
    </row>
    <row r="208" s="2" customFormat="1" ht="16.5" customHeight="1">
      <c r="A208" s="39"/>
      <c r="B208" s="40"/>
      <c r="C208" s="228" t="s">
        <v>456</v>
      </c>
      <c r="D208" s="228" t="s">
        <v>266</v>
      </c>
      <c r="E208" s="229" t="s">
        <v>456</v>
      </c>
      <c r="F208" s="230" t="s">
        <v>2253</v>
      </c>
      <c r="G208" s="231" t="s">
        <v>1051</v>
      </c>
      <c r="H208" s="232">
        <v>2</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271</v>
      </c>
      <c r="AT208" s="239" t="s">
        <v>266</v>
      </c>
      <c r="AU208" s="239" t="s">
        <v>85</v>
      </c>
      <c r="AY208" s="18" t="s">
        <v>264</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271</v>
      </c>
      <c r="BM208" s="239" t="s">
        <v>629</v>
      </c>
    </row>
    <row r="209" s="12" customFormat="1" ht="22.8" customHeight="1">
      <c r="A209" s="12"/>
      <c r="B209" s="212"/>
      <c r="C209" s="213"/>
      <c r="D209" s="214" t="s">
        <v>75</v>
      </c>
      <c r="E209" s="226" t="s">
        <v>2070</v>
      </c>
      <c r="F209" s="226" t="s">
        <v>2254</v>
      </c>
      <c r="G209" s="213"/>
      <c r="H209" s="213"/>
      <c r="I209" s="216"/>
      <c r="J209" s="227">
        <f>BK209</f>
        <v>0</v>
      </c>
      <c r="K209" s="213"/>
      <c r="L209" s="218"/>
      <c r="M209" s="219"/>
      <c r="N209" s="220"/>
      <c r="O209" s="220"/>
      <c r="P209" s="221">
        <f>P210</f>
        <v>0</v>
      </c>
      <c r="Q209" s="220"/>
      <c r="R209" s="221">
        <f>R210</f>
        <v>0</v>
      </c>
      <c r="S209" s="220"/>
      <c r="T209" s="222">
        <f>T210</f>
        <v>0</v>
      </c>
      <c r="U209" s="12"/>
      <c r="V209" s="12"/>
      <c r="W209" s="12"/>
      <c r="X209" s="12"/>
      <c r="Y209" s="12"/>
      <c r="Z209" s="12"/>
      <c r="AA209" s="12"/>
      <c r="AB209" s="12"/>
      <c r="AC209" s="12"/>
      <c r="AD209" s="12"/>
      <c r="AE209" s="12"/>
      <c r="AR209" s="223" t="s">
        <v>83</v>
      </c>
      <c r="AT209" s="224" t="s">
        <v>75</v>
      </c>
      <c r="AU209" s="224" t="s">
        <v>83</v>
      </c>
      <c r="AY209" s="223" t="s">
        <v>264</v>
      </c>
      <c r="BK209" s="225">
        <f>BK210</f>
        <v>0</v>
      </c>
    </row>
    <row r="210" s="2" customFormat="1" ht="16.5" customHeight="1">
      <c r="A210" s="39"/>
      <c r="B210" s="40"/>
      <c r="C210" s="228" t="s">
        <v>461</v>
      </c>
      <c r="D210" s="228" t="s">
        <v>266</v>
      </c>
      <c r="E210" s="229" t="s">
        <v>461</v>
      </c>
      <c r="F210" s="230" t="s">
        <v>2255</v>
      </c>
      <c r="G210" s="231" t="s">
        <v>1051</v>
      </c>
      <c r="H210" s="232">
        <v>101</v>
      </c>
      <c r="I210" s="233"/>
      <c r="J210" s="234">
        <f>ROUND(I210*H210,2)</f>
        <v>0</v>
      </c>
      <c r="K210" s="230" t="s">
        <v>1</v>
      </c>
      <c r="L210" s="45"/>
      <c r="M210" s="235" t="s">
        <v>1</v>
      </c>
      <c r="N210" s="236" t="s">
        <v>42</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271</v>
      </c>
      <c r="AT210" s="239" t="s">
        <v>266</v>
      </c>
      <c r="AU210" s="239" t="s">
        <v>85</v>
      </c>
      <c r="AY210" s="18" t="s">
        <v>264</v>
      </c>
      <c r="BE210" s="240">
        <f>IF(N210="základní",J210,0)</f>
        <v>0</v>
      </c>
      <c r="BF210" s="240">
        <f>IF(N210="snížená",J210,0)</f>
        <v>0</v>
      </c>
      <c r="BG210" s="240">
        <f>IF(N210="zákl. přenesená",J210,0)</f>
        <v>0</v>
      </c>
      <c r="BH210" s="240">
        <f>IF(N210="sníž. přenesená",J210,0)</f>
        <v>0</v>
      </c>
      <c r="BI210" s="240">
        <f>IF(N210="nulová",J210,0)</f>
        <v>0</v>
      </c>
      <c r="BJ210" s="18" t="s">
        <v>85</v>
      </c>
      <c r="BK210" s="240">
        <f>ROUND(I210*H210,2)</f>
        <v>0</v>
      </c>
      <c r="BL210" s="18" t="s">
        <v>271</v>
      </c>
      <c r="BM210" s="239" t="s">
        <v>637</v>
      </c>
    </row>
    <row r="211" s="12" customFormat="1" ht="22.8" customHeight="1">
      <c r="A211" s="12"/>
      <c r="B211" s="212"/>
      <c r="C211" s="213"/>
      <c r="D211" s="214" t="s">
        <v>75</v>
      </c>
      <c r="E211" s="226" t="s">
        <v>2080</v>
      </c>
      <c r="F211" s="226" t="s">
        <v>2256</v>
      </c>
      <c r="G211" s="213"/>
      <c r="H211" s="213"/>
      <c r="I211" s="216"/>
      <c r="J211" s="227">
        <f>BK211</f>
        <v>0</v>
      </c>
      <c r="K211" s="213"/>
      <c r="L211" s="218"/>
      <c r="M211" s="219"/>
      <c r="N211" s="220"/>
      <c r="O211" s="220"/>
      <c r="P211" s="221">
        <f>P212</f>
        <v>0</v>
      </c>
      <c r="Q211" s="220"/>
      <c r="R211" s="221">
        <f>R212</f>
        <v>0</v>
      </c>
      <c r="S211" s="220"/>
      <c r="T211" s="222">
        <f>T212</f>
        <v>0</v>
      </c>
      <c r="U211" s="12"/>
      <c r="V211" s="12"/>
      <c r="W211" s="12"/>
      <c r="X211" s="12"/>
      <c r="Y211" s="12"/>
      <c r="Z211" s="12"/>
      <c r="AA211" s="12"/>
      <c r="AB211" s="12"/>
      <c r="AC211" s="12"/>
      <c r="AD211" s="12"/>
      <c r="AE211" s="12"/>
      <c r="AR211" s="223" t="s">
        <v>83</v>
      </c>
      <c r="AT211" s="224" t="s">
        <v>75</v>
      </c>
      <c r="AU211" s="224" t="s">
        <v>83</v>
      </c>
      <c r="AY211" s="223" t="s">
        <v>264</v>
      </c>
      <c r="BK211" s="225">
        <f>BK212</f>
        <v>0</v>
      </c>
    </row>
    <row r="212" s="2" customFormat="1" ht="16.5" customHeight="1">
      <c r="A212" s="39"/>
      <c r="B212" s="40"/>
      <c r="C212" s="228" t="s">
        <v>466</v>
      </c>
      <c r="D212" s="228" t="s">
        <v>266</v>
      </c>
      <c r="E212" s="229" t="s">
        <v>466</v>
      </c>
      <c r="F212" s="230" t="s">
        <v>2257</v>
      </c>
      <c r="G212" s="231" t="s">
        <v>1051</v>
      </c>
      <c r="H212" s="232">
        <v>1</v>
      </c>
      <c r="I212" s="233"/>
      <c r="J212" s="234">
        <f>ROUND(I212*H212,2)</f>
        <v>0</v>
      </c>
      <c r="K212" s="230" t="s">
        <v>1</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271</v>
      </c>
      <c r="AT212" s="239" t="s">
        <v>266</v>
      </c>
      <c r="AU212" s="239" t="s">
        <v>85</v>
      </c>
      <c r="AY212" s="18" t="s">
        <v>264</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271</v>
      </c>
      <c r="BM212" s="239" t="s">
        <v>647</v>
      </c>
    </row>
    <row r="213" s="12" customFormat="1" ht="22.8" customHeight="1">
      <c r="A213" s="12"/>
      <c r="B213" s="212"/>
      <c r="C213" s="213"/>
      <c r="D213" s="214" t="s">
        <v>75</v>
      </c>
      <c r="E213" s="226" t="s">
        <v>2084</v>
      </c>
      <c r="F213" s="226" t="s">
        <v>2258</v>
      </c>
      <c r="G213" s="213"/>
      <c r="H213" s="213"/>
      <c r="I213" s="216"/>
      <c r="J213" s="227">
        <f>BK213</f>
        <v>0</v>
      </c>
      <c r="K213" s="213"/>
      <c r="L213" s="218"/>
      <c r="M213" s="219"/>
      <c r="N213" s="220"/>
      <c r="O213" s="220"/>
      <c r="P213" s="221">
        <f>SUM(P214:P215)</f>
        <v>0</v>
      </c>
      <c r="Q213" s="220"/>
      <c r="R213" s="221">
        <f>SUM(R214:R215)</f>
        <v>0</v>
      </c>
      <c r="S213" s="220"/>
      <c r="T213" s="222">
        <f>SUM(T214:T215)</f>
        <v>0</v>
      </c>
      <c r="U213" s="12"/>
      <c r="V213" s="12"/>
      <c r="W213" s="12"/>
      <c r="X213" s="12"/>
      <c r="Y213" s="12"/>
      <c r="Z213" s="12"/>
      <c r="AA213" s="12"/>
      <c r="AB213" s="12"/>
      <c r="AC213" s="12"/>
      <c r="AD213" s="12"/>
      <c r="AE213" s="12"/>
      <c r="AR213" s="223" t="s">
        <v>83</v>
      </c>
      <c r="AT213" s="224" t="s">
        <v>75</v>
      </c>
      <c r="AU213" s="224" t="s">
        <v>83</v>
      </c>
      <c r="AY213" s="223" t="s">
        <v>264</v>
      </c>
      <c r="BK213" s="225">
        <f>SUM(BK214:BK215)</f>
        <v>0</v>
      </c>
    </row>
    <row r="214" s="2" customFormat="1" ht="16.5" customHeight="1">
      <c r="A214" s="39"/>
      <c r="B214" s="40"/>
      <c r="C214" s="228" t="s">
        <v>470</v>
      </c>
      <c r="D214" s="228" t="s">
        <v>266</v>
      </c>
      <c r="E214" s="229" t="s">
        <v>470</v>
      </c>
      <c r="F214" s="230" t="s">
        <v>2259</v>
      </c>
      <c r="G214" s="231" t="s">
        <v>453</v>
      </c>
      <c r="H214" s="232">
        <v>100</v>
      </c>
      <c r="I214" s="233"/>
      <c r="J214" s="234">
        <f>ROUND(I214*H214,2)</f>
        <v>0</v>
      </c>
      <c r="K214" s="230" t="s">
        <v>1</v>
      </c>
      <c r="L214" s="45"/>
      <c r="M214" s="235" t="s">
        <v>1</v>
      </c>
      <c r="N214" s="236" t="s">
        <v>42</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271</v>
      </c>
      <c r="AT214" s="239" t="s">
        <v>266</v>
      </c>
      <c r="AU214" s="239" t="s">
        <v>85</v>
      </c>
      <c r="AY214" s="18" t="s">
        <v>264</v>
      </c>
      <c r="BE214" s="240">
        <f>IF(N214="základní",J214,0)</f>
        <v>0</v>
      </c>
      <c r="BF214" s="240">
        <f>IF(N214="snížená",J214,0)</f>
        <v>0</v>
      </c>
      <c r="BG214" s="240">
        <f>IF(N214="zákl. přenesená",J214,0)</f>
        <v>0</v>
      </c>
      <c r="BH214" s="240">
        <f>IF(N214="sníž. přenesená",J214,0)</f>
        <v>0</v>
      </c>
      <c r="BI214" s="240">
        <f>IF(N214="nulová",J214,0)</f>
        <v>0</v>
      </c>
      <c r="BJ214" s="18" t="s">
        <v>85</v>
      </c>
      <c r="BK214" s="240">
        <f>ROUND(I214*H214,2)</f>
        <v>0</v>
      </c>
      <c r="BL214" s="18" t="s">
        <v>271</v>
      </c>
      <c r="BM214" s="239" t="s">
        <v>656</v>
      </c>
    </row>
    <row r="215" s="2" customFormat="1" ht="16.5" customHeight="1">
      <c r="A215" s="39"/>
      <c r="B215" s="40"/>
      <c r="C215" s="228" t="s">
        <v>474</v>
      </c>
      <c r="D215" s="228" t="s">
        <v>266</v>
      </c>
      <c r="E215" s="229" t="s">
        <v>474</v>
      </c>
      <c r="F215" s="230" t="s">
        <v>2260</v>
      </c>
      <c r="G215" s="231" t="s">
        <v>453</v>
      </c>
      <c r="H215" s="232">
        <v>110</v>
      </c>
      <c r="I215" s="233"/>
      <c r="J215" s="234">
        <f>ROUND(I215*H215,2)</f>
        <v>0</v>
      </c>
      <c r="K215" s="230" t="s">
        <v>1</v>
      </c>
      <c r="L215" s="45"/>
      <c r="M215" s="235" t="s">
        <v>1</v>
      </c>
      <c r="N215" s="236" t="s">
        <v>42</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271</v>
      </c>
      <c r="AT215" s="239" t="s">
        <v>266</v>
      </c>
      <c r="AU215" s="239" t="s">
        <v>85</v>
      </c>
      <c r="AY215" s="18" t="s">
        <v>264</v>
      </c>
      <c r="BE215" s="240">
        <f>IF(N215="základní",J215,0)</f>
        <v>0</v>
      </c>
      <c r="BF215" s="240">
        <f>IF(N215="snížená",J215,0)</f>
        <v>0</v>
      </c>
      <c r="BG215" s="240">
        <f>IF(N215="zákl. přenesená",J215,0)</f>
        <v>0</v>
      </c>
      <c r="BH215" s="240">
        <f>IF(N215="sníž. přenesená",J215,0)</f>
        <v>0</v>
      </c>
      <c r="BI215" s="240">
        <f>IF(N215="nulová",J215,0)</f>
        <v>0</v>
      </c>
      <c r="BJ215" s="18" t="s">
        <v>85</v>
      </c>
      <c r="BK215" s="240">
        <f>ROUND(I215*H215,2)</f>
        <v>0</v>
      </c>
      <c r="BL215" s="18" t="s">
        <v>271</v>
      </c>
      <c r="BM215" s="239" t="s">
        <v>664</v>
      </c>
    </row>
    <row r="216" s="12" customFormat="1" ht="22.8" customHeight="1">
      <c r="A216" s="12"/>
      <c r="B216" s="212"/>
      <c r="C216" s="213"/>
      <c r="D216" s="214" t="s">
        <v>75</v>
      </c>
      <c r="E216" s="226" t="s">
        <v>2088</v>
      </c>
      <c r="F216" s="226" t="s">
        <v>2261</v>
      </c>
      <c r="G216" s="213"/>
      <c r="H216" s="213"/>
      <c r="I216" s="216"/>
      <c r="J216" s="227">
        <f>BK216</f>
        <v>0</v>
      </c>
      <c r="K216" s="213"/>
      <c r="L216" s="218"/>
      <c r="M216" s="219"/>
      <c r="N216" s="220"/>
      <c r="O216" s="220"/>
      <c r="P216" s="221">
        <f>P217</f>
        <v>0</v>
      </c>
      <c r="Q216" s="220"/>
      <c r="R216" s="221">
        <f>R217</f>
        <v>0</v>
      </c>
      <c r="S216" s="220"/>
      <c r="T216" s="222">
        <f>T217</f>
        <v>0</v>
      </c>
      <c r="U216" s="12"/>
      <c r="V216" s="12"/>
      <c r="W216" s="12"/>
      <c r="X216" s="12"/>
      <c r="Y216" s="12"/>
      <c r="Z216" s="12"/>
      <c r="AA216" s="12"/>
      <c r="AB216" s="12"/>
      <c r="AC216" s="12"/>
      <c r="AD216" s="12"/>
      <c r="AE216" s="12"/>
      <c r="AR216" s="223" t="s">
        <v>83</v>
      </c>
      <c r="AT216" s="224" t="s">
        <v>75</v>
      </c>
      <c r="AU216" s="224" t="s">
        <v>83</v>
      </c>
      <c r="AY216" s="223" t="s">
        <v>264</v>
      </c>
      <c r="BK216" s="225">
        <f>BK217</f>
        <v>0</v>
      </c>
    </row>
    <row r="217" s="2" customFormat="1" ht="16.5" customHeight="1">
      <c r="A217" s="39"/>
      <c r="B217" s="40"/>
      <c r="C217" s="228" t="s">
        <v>479</v>
      </c>
      <c r="D217" s="228" t="s">
        <v>266</v>
      </c>
      <c r="E217" s="229" t="s">
        <v>479</v>
      </c>
      <c r="F217" s="230" t="s">
        <v>2262</v>
      </c>
      <c r="G217" s="231" t="s">
        <v>1051</v>
      </c>
      <c r="H217" s="232">
        <v>100</v>
      </c>
      <c r="I217" s="233"/>
      <c r="J217" s="234">
        <f>ROUND(I217*H217,2)</f>
        <v>0</v>
      </c>
      <c r="K217" s="230" t="s">
        <v>1</v>
      </c>
      <c r="L217" s="45"/>
      <c r="M217" s="235" t="s">
        <v>1</v>
      </c>
      <c r="N217" s="236" t="s">
        <v>42</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271</v>
      </c>
      <c r="AT217" s="239" t="s">
        <v>266</v>
      </c>
      <c r="AU217" s="239" t="s">
        <v>85</v>
      </c>
      <c r="AY217" s="18" t="s">
        <v>264</v>
      </c>
      <c r="BE217" s="240">
        <f>IF(N217="základní",J217,0)</f>
        <v>0</v>
      </c>
      <c r="BF217" s="240">
        <f>IF(N217="snížená",J217,0)</f>
        <v>0</v>
      </c>
      <c r="BG217" s="240">
        <f>IF(N217="zákl. přenesená",J217,0)</f>
        <v>0</v>
      </c>
      <c r="BH217" s="240">
        <f>IF(N217="sníž. přenesená",J217,0)</f>
        <v>0</v>
      </c>
      <c r="BI217" s="240">
        <f>IF(N217="nulová",J217,0)</f>
        <v>0</v>
      </c>
      <c r="BJ217" s="18" t="s">
        <v>85</v>
      </c>
      <c r="BK217" s="240">
        <f>ROUND(I217*H217,2)</f>
        <v>0</v>
      </c>
      <c r="BL217" s="18" t="s">
        <v>271</v>
      </c>
      <c r="BM217" s="239" t="s">
        <v>673</v>
      </c>
    </row>
    <row r="218" s="12" customFormat="1" ht="22.8" customHeight="1">
      <c r="A218" s="12"/>
      <c r="B218" s="212"/>
      <c r="C218" s="213"/>
      <c r="D218" s="214" t="s">
        <v>75</v>
      </c>
      <c r="E218" s="226" t="s">
        <v>2092</v>
      </c>
      <c r="F218" s="226" t="s">
        <v>2263</v>
      </c>
      <c r="G218" s="213"/>
      <c r="H218" s="213"/>
      <c r="I218" s="216"/>
      <c r="J218" s="227">
        <f>BK218</f>
        <v>0</v>
      </c>
      <c r="K218" s="213"/>
      <c r="L218" s="218"/>
      <c r="M218" s="219"/>
      <c r="N218" s="220"/>
      <c r="O218" s="220"/>
      <c r="P218" s="221">
        <f>P219</f>
        <v>0</v>
      </c>
      <c r="Q218" s="220"/>
      <c r="R218" s="221">
        <f>R219</f>
        <v>0</v>
      </c>
      <c r="S218" s="220"/>
      <c r="T218" s="222">
        <f>T219</f>
        <v>0</v>
      </c>
      <c r="U218" s="12"/>
      <c r="V218" s="12"/>
      <c r="W218" s="12"/>
      <c r="X218" s="12"/>
      <c r="Y218" s="12"/>
      <c r="Z218" s="12"/>
      <c r="AA218" s="12"/>
      <c r="AB218" s="12"/>
      <c r="AC218" s="12"/>
      <c r="AD218" s="12"/>
      <c r="AE218" s="12"/>
      <c r="AR218" s="223" t="s">
        <v>83</v>
      </c>
      <c r="AT218" s="224" t="s">
        <v>75</v>
      </c>
      <c r="AU218" s="224" t="s">
        <v>83</v>
      </c>
      <c r="AY218" s="223" t="s">
        <v>264</v>
      </c>
      <c r="BK218" s="225">
        <f>BK219</f>
        <v>0</v>
      </c>
    </row>
    <row r="219" s="2" customFormat="1" ht="16.5" customHeight="1">
      <c r="A219" s="39"/>
      <c r="B219" s="40"/>
      <c r="C219" s="228" t="s">
        <v>484</v>
      </c>
      <c r="D219" s="228" t="s">
        <v>266</v>
      </c>
      <c r="E219" s="229" t="s">
        <v>484</v>
      </c>
      <c r="F219" s="230" t="s">
        <v>2264</v>
      </c>
      <c r="G219" s="231" t="s">
        <v>453</v>
      </c>
      <c r="H219" s="232">
        <v>50</v>
      </c>
      <c r="I219" s="233"/>
      <c r="J219" s="234">
        <f>ROUND(I219*H219,2)</f>
        <v>0</v>
      </c>
      <c r="K219" s="230" t="s">
        <v>1</v>
      </c>
      <c r="L219" s="45"/>
      <c r="M219" s="235" t="s">
        <v>1</v>
      </c>
      <c r="N219" s="236" t="s">
        <v>42</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271</v>
      </c>
      <c r="AT219" s="239" t="s">
        <v>266</v>
      </c>
      <c r="AU219" s="239" t="s">
        <v>85</v>
      </c>
      <c r="AY219" s="18" t="s">
        <v>264</v>
      </c>
      <c r="BE219" s="240">
        <f>IF(N219="základní",J219,0)</f>
        <v>0</v>
      </c>
      <c r="BF219" s="240">
        <f>IF(N219="snížená",J219,0)</f>
        <v>0</v>
      </c>
      <c r="BG219" s="240">
        <f>IF(N219="zákl. přenesená",J219,0)</f>
        <v>0</v>
      </c>
      <c r="BH219" s="240">
        <f>IF(N219="sníž. přenesená",J219,0)</f>
        <v>0</v>
      </c>
      <c r="BI219" s="240">
        <f>IF(N219="nulová",J219,0)</f>
        <v>0</v>
      </c>
      <c r="BJ219" s="18" t="s">
        <v>85</v>
      </c>
      <c r="BK219" s="240">
        <f>ROUND(I219*H219,2)</f>
        <v>0</v>
      </c>
      <c r="BL219" s="18" t="s">
        <v>271</v>
      </c>
      <c r="BM219" s="239" t="s">
        <v>683</v>
      </c>
    </row>
    <row r="220" s="12" customFormat="1" ht="22.8" customHeight="1">
      <c r="A220" s="12"/>
      <c r="B220" s="212"/>
      <c r="C220" s="213"/>
      <c r="D220" s="214" t="s">
        <v>75</v>
      </c>
      <c r="E220" s="226" t="s">
        <v>2096</v>
      </c>
      <c r="F220" s="226" t="s">
        <v>2265</v>
      </c>
      <c r="G220" s="213"/>
      <c r="H220" s="213"/>
      <c r="I220" s="216"/>
      <c r="J220" s="227">
        <f>BK220</f>
        <v>0</v>
      </c>
      <c r="K220" s="213"/>
      <c r="L220" s="218"/>
      <c r="M220" s="219"/>
      <c r="N220" s="220"/>
      <c r="O220" s="220"/>
      <c r="P220" s="221">
        <f>P221</f>
        <v>0</v>
      </c>
      <c r="Q220" s="220"/>
      <c r="R220" s="221">
        <f>R221</f>
        <v>0</v>
      </c>
      <c r="S220" s="220"/>
      <c r="T220" s="222">
        <f>T221</f>
        <v>0</v>
      </c>
      <c r="U220" s="12"/>
      <c r="V220" s="12"/>
      <c r="W220" s="12"/>
      <c r="X220" s="12"/>
      <c r="Y220" s="12"/>
      <c r="Z220" s="12"/>
      <c r="AA220" s="12"/>
      <c r="AB220" s="12"/>
      <c r="AC220" s="12"/>
      <c r="AD220" s="12"/>
      <c r="AE220" s="12"/>
      <c r="AR220" s="223" t="s">
        <v>83</v>
      </c>
      <c r="AT220" s="224" t="s">
        <v>75</v>
      </c>
      <c r="AU220" s="224" t="s">
        <v>83</v>
      </c>
      <c r="AY220" s="223" t="s">
        <v>264</v>
      </c>
      <c r="BK220" s="225">
        <f>BK221</f>
        <v>0</v>
      </c>
    </row>
    <row r="221" s="2" customFormat="1" ht="16.5" customHeight="1">
      <c r="A221" s="39"/>
      <c r="B221" s="40"/>
      <c r="C221" s="228" t="s">
        <v>489</v>
      </c>
      <c r="D221" s="228" t="s">
        <v>266</v>
      </c>
      <c r="E221" s="229" t="s">
        <v>489</v>
      </c>
      <c r="F221" s="230" t="s">
        <v>2266</v>
      </c>
      <c r="G221" s="231" t="s">
        <v>453</v>
      </c>
      <c r="H221" s="232">
        <v>25</v>
      </c>
      <c r="I221" s="233"/>
      <c r="J221" s="234">
        <f>ROUND(I221*H221,2)</f>
        <v>0</v>
      </c>
      <c r="K221" s="230" t="s">
        <v>1</v>
      </c>
      <c r="L221" s="45"/>
      <c r="M221" s="235" t="s">
        <v>1</v>
      </c>
      <c r="N221" s="236" t="s">
        <v>42</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271</v>
      </c>
      <c r="AT221" s="239" t="s">
        <v>266</v>
      </c>
      <c r="AU221" s="239" t="s">
        <v>85</v>
      </c>
      <c r="AY221" s="18" t="s">
        <v>264</v>
      </c>
      <c r="BE221" s="240">
        <f>IF(N221="základní",J221,0)</f>
        <v>0</v>
      </c>
      <c r="BF221" s="240">
        <f>IF(N221="snížená",J221,0)</f>
        <v>0</v>
      </c>
      <c r="BG221" s="240">
        <f>IF(N221="zákl. přenesená",J221,0)</f>
        <v>0</v>
      </c>
      <c r="BH221" s="240">
        <f>IF(N221="sníž. přenesená",J221,0)</f>
        <v>0</v>
      </c>
      <c r="BI221" s="240">
        <f>IF(N221="nulová",J221,0)</f>
        <v>0</v>
      </c>
      <c r="BJ221" s="18" t="s">
        <v>85</v>
      </c>
      <c r="BK221" s="240">
        <f>ROUND(I221*H221,2)</f>
        <v>0</v>
      </c>
      <c r="BL221" s="18" t="s">
        <v>271</v>
      </c>
      <c r="BM221" s="239" t="s">
        <v>691</v>
      </c>
    </row>
    <row r="222" s="12" customFormat="1" ht="22.8" customHeight="1">
      <c r="A222" s="12"/>
      <c r="B222" s="212"/>
      <c r="C222" s="213"/>
      <c r="D222" s="214" t="s">
        <v>75</v>
      </c>
      <c r="E222" s="226" t="s">
        <v>2098</v>
      </c>
      <c r="F222" s="226" t="s">
        <v>2267</v>
      </c>
      <c r="G222" s="213"/>
      <c r="H222" s="213"/>
      <c r="I222" s="216"/>
      <c r="J222" s="227">
        <f>BK222</f>
        <v>0</v>
      </c>
      <c r="K222" s="213"/>
      <c r="L222" s="218"/>
      <c r="M222" s="219"/>
      <c r="N222" s="220"/>
      <c r="O222" s="220"/>
      <c r="P222" s="221">
        <f>SUM(P223:P225)</f>
        <v>0</v>
      </c>
      <c r="Q222" s="220"/>
      <c r="R222" s="221">
        <f>SUM(R223:R225)</f>
        <v>0</v>
      </c>
      <c r="S222" s="220"/>
      <c r="T222" s="222">
        <f>SUM(T223:T225)</f>
        <v>0</v>
      </c>
      <c r="U222" s="12"/>
      <c r="V222" s="12"/>
      <c r="W222" s="12"/>
      <c r="X222" s="12"/>
      <c r="Y222" s="12"/>
      <c r="Z222" s="12"/>
      <c r="AA222" s="12"/>
      <c r="AB222" s="12"/>
      <c r="AC222" s="12"/>
      <c r="AD222" s="12"/>
      <c r="AE222" s="12"/>
      <c r="AR222" s="223" t="s">
        <v>83</v>
      </c>
      <c r="AT222" s="224" t="s">
        <v>75</v>
      </c>
      <c r="AU222" s="224" t="s">
        <v>83</v>
      </c>
      <c r="AY222" s="223" t="s">
        <v>264</v>
      </c>
      <c r="BK222" s="225">
        <f>SUM(BK223:BK225)</f>
        <v>0</v>
      </c>
    </row>
    <row r="223" s="2" customFormat="1" ht="16.5" customHeight="1">
      <c r="A223" s="39"/>
      <c r="B223" s="40"/>
      <c r="C223" s="228" t="s">
        <v>494</v>
      </c>
      <c r="D223" s="228" t="s">
        <v>266</v>
      </c>
      <c r="E223" s="229" t="s">
        <v>494</v>
      </c>
      <c r="F223" s="230" t="s">
        <v>2268</v>
      </c>
      <c r="G223" s="231" t="s">
        <v>1051</v>
      </c>
      <c r="H223" s="232">
        <v>5</v>
      </c>
      <c r="I223" s="233"/>
      <c r="J223" s="234">
        <f>ROUND(I223*H223,2)</f>
        <v>0</v>
      </c>
      <c r="K223" s="230" t="s">
        <v>1</v>
      </c>
      <c r="L223" s="45"/>
      <c r="M223" s="235" t="s">
        <v>1</v>
      </c>
      <c r="N223" s="236" t="s">
        <v>42</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271</v>
      </c>
      <c r="AT223" s="239" t="s">
        <v>266</v>
      </c>
      <c r="AU223" s="239" t="s">
        <v>85</v>
      </c>
      <c r="AY223" s="18" t="s">
        <v>264</v>
      </c>
      <c r="BE223" s="240">
        <f>IF(N223="základní",J223,0)</f>
        <v>0</v>
      </c>
      <c r="BF223" s="240">
        <f>IF(N223="snížená",J223,0)</f>
        <v>0</v>
      </c>
      <c r="BG223" s="240">
        <f>IF(N223="zákl. přenesená",J223,0)</f>
        <v>0</v>
      </c>
      <c r="BH223" s="240">
        <f>IF(N223="sníž. přenesená",J223,0)</f>
        <v>0</v>
      </c>
      <c r="BI223" s="240">
        <f>IF(N223="nulová",J223,0)</f>
        <v>0</v>
      </c>
      <c r="BJ223" s="18" t="s">
        <v>85</v>
      </c>
      <c r="BK223" s="240">
        <f>ROUND(I223*H223,2)</f>
        <v>0</v>
      </c>
      <c r="BL223" s="18" t="s">
        <v>271</v>
      </c>
      <c r="BM223" s="239" t="s">
        <v>701</v>
      </c>
    </row>
    <row r="224" s="2" customFormat="1" ht="16.5" customHeight="1">
      <c r="A224" s="39"/>
      <c r="B224" s="40"/>
      <c r="C224" s="228" t="s">
        <v>498</v>
      </c>
      <c r="D224" s="228" t="s">
        <v>266</v>
      </c>
      <c r="E224" s="229" t="s">
        <v>498</v>
      </c>
      <c r="F224" s="230" t="s">
        <v>2269</v>
      </c>
      <c r="G224" s="231" t="s">
        <v>1051</v>
      </c>
      <c r="H224" s="232">
        <v>5</v>
      </c>
      <c r="I224" s="233"/>
      <c r="J224" s="234">
        <f>ROUND(I224*H224,2)</f>
        <v>0</v>
      </c>
      <c r="K224" s="230" t="s">
        <v>1</v>
      </c>
      <c r="L224" s="45"/>
      <c r="M224" s="235" t="s">
        <v>1</v>
      </c>
      <c r="N224" s="236" t="s">
        <v>42</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271</v>
      </c>
      <c r="AT224" s="239" t="s">
        <v>266</v>
      </c>
      <c r="AU224" s="239" t="s">
        <v>85</v>
      </c>
      <c r="AY224" s="18" t="s">
        <v>264</v>
      </c>
      <c r="BE224" s="240">
        <f>IF(N224="základní",J224,0)</f>
        <v>0</v>
      </c>
      <c r="BF224" s="240">
        <f>IF(N224="snížená",J224,0)</f>
        <v>0</v>
      </c>
      <c r="BG224" s="240">
        <f>IF(N224="zákl. přenesená",J224,0)</f>
        <v>0</v>
      </c>
      <c r="BH224" s="240">
        <f>IF(N224="sníž. přenesená",J224,0)</f>
        <v>0</v>
      </c>
      <c r="BI224" s="240">
        <f>IF(N224="nulová",J224,0)</f>
        <v>0</v>
      </c>
      <c r="BJ224" s="18" t="s">
        <v>85</v>
      </c>
      <c r="BK224" s="240">
        <f>ROUND(I224*H224,2)</f>
        <v>0</v>
      </c>
      <c r="BL224" s="18" t="s">
        <v>271</v>
      </c>
      <c r="BM224" s="239" t="s">
        <v>710</v>
      </c>
    </row>
    <row r="225" s="2" customFormat="1" ht="16.5" customHeight="1">
      <c r="A225" s="39"/>
      <c r="B225" s="40"/>
      <c r="C225" s="228" t="s">
        <v>504</v>
      </c>
      <c r="D225" s="228" t="s">
        <v>266</v>
      </c>
      <c r="E225" s="229" t="s">
        <v>504</v>
      </c>
      <c r="F225" s="230" t="s">
        <v>2270</v>
      </c>
      <c r="G225" s="231" t="s">
        <v>1051</v>
      </c>
      <c r="H225" s="232">
        <v>5</v>
      </c>
      <c r="I225" s="233"/>
      <c r="J225" s="234">
        <f>ROUND(I225*H225,2)</f>
        <v>0</v>
      </c>
      <c r="K225" s="230" t="s">
        <v>1</v>
      </c>
      <c r="L225" s="45"/>
      <c r="M225" s="235" t="s">
        <v>1</v>
      </c>
      <c r="N225" s="236" t="s">
        <v>42</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271</v>
      </c>
      <c r="AT225" s="239" t="s">
        <v>266</v>
      </c>
      <c r="AU225" s="239" t="s">
        <v>85</v>
      </c>
      <c r="AY225" s="18" t="s">
        <v>264</v>
      </c>
      <c r="BE225" s="240">
        <f>IF(N225="základní",J225,0)</f>
        <v>0</v>
      </c>
      <c r="BF225" s="240">
        <f>IF(N225="snížená",J225,0)</f>
        <v>0</v>
      </c>
      <c r="BG225" s="240">
        <f>IF(N225="zákl. přenesená",J225,0)</f>
        <v>0</v>
      </c>
      <c r="BH225" s="240">
        <f>IF(N225="sníž. přenesená",J225,0)</f>
        <v>0</v>
      </c>
      <c r="BI225" s="240">
        <f>IF(N225="nulová",J225,0)</f>
        <v>0</v>
      </c>
      <c r="BJ225" s="18" t="s">
        <v>85</v>
      </c>
      <c r="BK225" s="240">
        <f>ROUND(I225*H225,2)</f>
        <v>0</v>
      </c>
      <c r="BL225" s="18" t="s">
        <v>271</v>
      </c>
      <c r="BM225" s="239" t="s">
        <v>719</v>
      </c>
    </row>
    <row r="226" s="12" customFormat="1" ht="22.8" customHeight="1">
      <c r="A226" s="12"/>
      <c r="B226" s="212"/>
      <c r="C226" s="213"/>
      <c r="D226" s="214" t="s">
        <v>75</v>
      </c>
      <c r="E226" s="226" t="s">
        <v>2100</v>
      </c>
      <c r="F226" s="226" t="s">
        <v>2271</v>
      </c>
      <c r="G226" s="213"/>
      <c r="H226" s="213"/>
      <c r="I226" s="216"/>
      <c r="J226" s="227">
        <f>BK226</f>
        <v>0</v>
      </c>
      <c r="K226" s="213"/>
      <c r="L226" s="218"/>
      <c r="M226" s="219"/>
      <c r="N226" s="220"/>
      <c r="O226" s="220"/>
      <c r="P226" s="221">
        <f>SUM(P227:P228)</f>
        <v>0</v>
      </c>
      <c r="Q226" s="220"/>
      <c r="R226" s="221">
        <f>SUM(R227:R228)</f>
        <v>0</v>
      </c>
      <c r="S226" s="220"/>
      <c r="T226" s="222">
        <f>SUM(T227:T228)</f>
        <v>0</v>
      </c>
      <c r="U226" s="12"/>
      <c r="V226" s="12"/>
      <c r="W226" s="12"/>
      <c r="X226" s="12"/>
      <c r="Y226" s="12"/>
      <c r="Z226" s="12"/>
      <c r="AA226" s="12"/>
      <c r="AB226" s="12"/>
      <c r="AC226" s="12"/>
      <c r="AD226" s="12"/>
      <c r="AE226" s="12"/>
      <c r="AR226" s="223" t="s">
        <v>83</v>
      </c>
      <c r="AT226" s="224" t="s">
        <v>75</v>
      </c>
      <c r="AU226" s="224" t="s">
        <v>83</v>
      </c>
      <c r="AY226" s="223" t="s">
        <v>264</v>
      </c>
      <c r="BK226" s="225">
        <f>SUM(BK227:BK228)</f>
        <v>0</v>
      </c>
    </row>
    <row r="227" s="2" customFormat="1" ht="16.5" customHeight="1">
      <c r="A227" s="39"/>
      <c r="B227" s="40"/>
      <c r="C227" s="228" t="s">
        <v>509</v>
      </c>
      <c r="D227" s="228" t="s">
        <v>266</v>
      </c>
      <c r="E227" s="229" t="s">
        <v>509</v>
      </c>
      <c r="F227" s="230" t="s">
        <v>2272</v>
      </c>
      <c r="G227" s="231" t="s">
        <v>1051</v>
      </c>
      <c r="H227" s="232">
        <v>3</v>
      </c>
      <c r="I227" s="233"/>
      <c r="J227" s="234">
        <f>ROUND(I227*H227,2)</f>
        <v>0</v>
      </c>
      <c r="K227" s="230" t="s">
        <v>1</v>
      </c>
      <c r="L227" s="45"/>
      <c r="M227" s="235" t="s">
        <v>1</v>
      </c>
      <c r="N227" s="236" t="s">
        <v>42</v>
      </c>
      <c r="O227" s="92"/>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271</v>
      </c>
      <c r="AT227" s="239" t="s">
        <v>266</v>
      </c>
      <c r="AU227" s="239" t="s">
        <v>85</v>
      </c>
      <c r="AY227" s="18" t="s">
        <v>264</v>
      </c>
      <c r="BE227" s="240">
        <f>IF(N227="základní",J227,0)</f>
        <v>0</v>
      </c>
      <c r="BF227" s="240">
        <f>IF(N227="snížená",J227,0)</f>
        <v>0</v>
      </c>
      <c r="BG227" s="240">
        <f>IF(N227="zákl. přenesená",J227,0)</f>
        <v>0</v>
      </c>
      <c r="BH227" s="240">
        <f>IF(N227="sníž. přenesená",J227,0)</f>
        <v>0</v>
      </c>
      <c r="BI227" s="240">
        <f>IF(N227="nulová",J227,0)</f>
        <v>0</v>
      </c>
      <c r="BJ227" s="18" t="s">
        <v>85</v>
      </c>
      <c r="BK227" s="240">
        <f>ROUND(I227*H227,2)</f>
        <v>0</v>
      </c>
      <c r="BL227" s="18" t="s">
        <v>271</v>
      </c>
      <c r="BM227" s="239" t="s">
        <v>728</v>
      </c>
    </row>
    <row r="228" s="2" customFormat="1" ht="16.5" customHeight="1">
      <c r="A228" s="39"/>
      <c r="B228" s="40"/>
      <c r="C228" s="228" t="s">
        <v>515</v>
      </c>
      <c r="D228" s="228" t="s">
        <v>266</v>
      </c>
      <c r="E228" s="229" t="s">
        <v>515</v>
      </c>
      <c r="F228" s="230" t="s">
        <v>2273</v>
      </c>
      <c r="G228" s="231" t="s">
        <v>1051</v>
      </c>
      <c r="H228" s="232">
        <v>6</v>
      </c>
      <c r="I228" s="233"/>
      <c r="J228" s="234">
        <f>ROUND(I228*H228,2)</f>
        <v>0</v>
      </c>
      <c r="K228" s="230" t="s">
        <v>1</v>
      </c>
      <c r="L228" s="45"/>
      <c r="M228" s="235" t="s">
        <v>1</v>
      </c>
      <c r="N228" s="236" t="s">
        <v>42</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271</v>
      </c>
      <c r="AT228" s="239" t="s">
        <v>266</v>
      </c>
      <c r="AU228" s="239" t="s">
        <v>85</v>
      </c>
      <c r="AY228" s="18" t="s">
        <v>264</v>
      </c>
      <c r="BE228" s="240">
        <f>IF(N228="základní",J228,0)</f>
        <v>0</v>
      </c>
      <c r="BF228" s="240">
        <f>IF(N228="snížená",J228,0)</f>
        <v>0</v>
      </c>
      <c r="BG228" s="240">
        <f>IF(N228="zákl. přenesená",J228,0)</f>
        <v>0</v>
      </c>
      <c r="BH228" s="240">
        <f>IF(N228="sníž. přenesená",J228,0)</f>
        <v>0</v>
      </c>
      <c r="BI228" s="240">
        <f>IF(N228="nulová",J228,0)</f>
        <v>0</v>
      </c>
      <c r="BJ228" s="18" t="s">
        <v>85</v>
      </c>
      <c r="BK228" s="240">
        <f>ROUND(I228*H228,2)</f>
        <v>0</v>
      </c>
      <c r="BL228" s="18" t="s">
        <v>271</v>
      </c>
      <c r="BM228" s="239" t="s">
        <v>740</v>
      </c>
    </row>
    <row r="229" s="12" customFormat="1" ht="22.8" customHeight="1">
      <c r="A229" s="12"/>
      <c r="B229" s="212"/>
      <c r="C229" s="213"/>
      <c r="D229" s="214" t="s">
        <v>75</v>
      </c>
      <c r="E229" s="226" t="s">
        <v>2104</v>
      </c>
      <c r="F229" s="226" t="s">
        <v>2274</v>
      </c>
      <c r="G229" s="213"/>
      <c r="H229" s="213"/>
      <c r="I229" s="216"/>
      <c r="J229" s="227">
        <f>BK229</f>
        <v>0</v>
      </c>
      <c r="K229" s="213"/>
      <c r="L229" s="218"/>
      <c r="M229" s="219"/>
      <c r="N229" s="220"/>
      <c r="O229" s="220"/>
      <c r="P229" s="221">
        <f>P230</f>
        <v>0</v>
      </c>
      <c r="Q229" s="220"/>
      <c r="R229" s="221">
        <f>R230</f>
        <v>0</v>
      </c>
      <c r="S229" s="220"/>
      <c r="T229" s="222">
        <f>T230</f>
        <v>0</v>
      </c>
      <c r="U229" s="12"/>
      <c r="V229" s="12"/>
      <c r="W229" s="12"/>
      <c r="X229" s="12"/>
      <c r="Y229" s="12"/>
      <c r="Z229" s="12"/>
      <c r="AA229" s="12"/>
      <c r="AB229" s="12"/>
      <c r="AC229" s="12"/>
      <c r="AD229" s="12"/>
      <c r="AE229" s="12"/>
      <c r="AR229" s="223" t="s">
        <v>83</v>
      </c>
      <c r="AT229" s="224" t="s">
        <v>75</v>
      </c>
      <c r="AU229" s="224" t="s">
        <v>83</v>
      </c>
      <c r="AY229" s="223" t="s">
        <v>264</v>
      </c>
      <c r="BK229" s="225">
        <f>BK230</f>
        <v>0</v>
      </c>
    </row>
    <row r="230" s="2" customFormat="1" ht="16.5" customHeight="1">
      <c r="A230" s="39"/>
      <c r="B230" s="40"/>
      <c r="C230" s="228" t="s">
        <v>519</v>
      </c>
      <c r="D230" s="228" t="s">
        <v>266</v>
      </c>
      <c r="E230" s="229" t="s">
        <v>519</v>
      </c>
      <c r="F230" s="230" t="s">
        <v>2275</v>
      </c>
      <c r="G230" s="231" t="s">
        <v>1051</v>
      </c>
      <c r="H230" s="232">
        <v>1</v>
      </c>
      <c r="I230" s="233"/>
      <c r="J230" s="234">
        <f>ROUND(I230*H230,2)</f>
        <v>0</v>
      </c>
      <c r="K230" s="230" t="s">
        <v>1</v>
      </c>
      <c r="L230" s="45"/>
      <c r="M230" s="235" t="s">
        <v>1</v>
      </c>
      <c r="N230" s="236" t="s">
        <v>42</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271</v>
      </c>
      <c r="AT230" s="239" t="s">
        <v>266</v>
      </c>
      <c r="AU230" s="239" t="s">
        <v>85</v>
      </c>
      <c r="AY230" s="18" t="s">
        <v>264</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271</v>
      </c>
      <c r="BM230" s="239" t="s">
        <v>749</v>
      </c>
    </row>
    <row r="231" s="12" customFormat="1" ht="22.8" customHeight="1">
      <c r="A231" s="12"/>
      <c r="B231" s="212"/>
      <c r="C231" s="213"/>
      <c r="D231" s="214" t="s">
        <v>75</v>
      </c>
      <c r="E231" s="226" t="s">
        <v>2142</v>
      </c>
      <c r="F231" s="226" t="s">
        <v>2276</v>
      </c>
      <c r="G231" s="213"/>
      <c r="H231" s="213"/>
      <c r="I231" s="216"/>
      <c r="J231" s="227">
        <f>BK231</f>
        <v>0</v>
      </c>
      <c r="K231" s="213"/>
      <c r="L231" s="218"/>
      <c r="M231" s="219"/>
      <c r="N231" s="220"/>
      <c r="O231" s="220"/>
      <c r="P231" s="221">
        <f>SUM(P232:P233)</f>
        <v>0</v>
      </c>
      <c r="Q231" s="220"/>
      <c r="R231" s="221">
        <f>SUM(R232:R233)</f>
        <v>0</v>
      </c>
      <c r="S231" s="220"/>
      <c r="T231" s="222">
        <f>SUM(T232:T233)</f>
        <v>0</v>
      </c>
      <c r="U231" s="12"/>
      <c r="V231" s="12"/>
      <c r="W231" s="12"/>
      <c r="X231" s="12"/>
      <c r="Y231" s="12"/>
      <c r="Z231" s="12"/>
      <c r="AA231" s="12"/>
      <c r="AB231" s="12"/>
      <c r="AC231" s="12"/>
      <c r="AD231" s="12"/>
      <c r="AE231" s="12"/>
      <c r="AR231" s="223" t="s">
        <v>83</v>
      </c>
      <c r="AT231" s="224" t="s">
        <v>75</v>
      </c>
      <c r="AU231" s="224" t="s">
        <v>83</v>
      </c>
      <c r="AY231" s="223" t="s">
        <v>264</v>
      </c>
      <c r="BK231" s="225">
        <f>SUM(BK232:BK233)</f>
        <v>0</v>
      </c>
    </row>
    <row r="232" s="2" customFormat="1" ht="16.5" customHeight="1">
      <c r="A232" s="39"/>
      <c r="B232" s="40"/>
      <c r="C232" s="228" t="s">
        <v>523</v>
      </c>
      <c r="D232" s="228" t="s">
        <v>266</v>
      </c>
      <c r="E232" s="229" t="s">
        <v>523</v>
      </c>
      <c r="F232" s="230" t="s">
        <v>2277</v>
      </c>
      <c r="G232" s="231" t="s">
        <v>1051</v>
      </c>
      <c r="H232" s="232">
        <v>10</v>
      </c>
      <c r="I232" s="233"/>
      <c r="J232" s="234">
        <f>ROUND(I232*H232,2)</f>
        <v>0</v>
      </c>
      <c r="K232" s="230" t="s">
        <v>1</v>
      </c>
      <c r="L232" s="45"/>
      <c r="M232" s="235" t="s">
        <v>1</v>
      </c>
      <c r="N232" s="236" t="s">
        <v>42</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271</v>
      </c>
      <c r="AT232" s="239" t="s">
        <v>266</v>
      </c>
      <c r="AU232" s="239" t="s">
        <v>85</v>
      </c>
      <c r="AY232" s="18" t="s">
        <v>264</v>
      </c>
      <c r="BE232" s="240">
        <f>IF(N232="základní",J232,0)</f>
        <v>0</v>
      </c>
      <c r="BF232" s="240">
        <f>IF(N232="snížená",J232,0)</f>
        <v>0</v>
      </c>
      <c r="BG232" s="240">
        <f>IF(N232="zákl. přenesená",J232,0)</f>
        <v>0</v>
      </c>
      <c r="BH232" s="240">
        <f>IF(N232="sníž. přenesená",J232,0)</f>
        <v>0</v>
      </c>
      <c r="BI232" s="240">
        <f>IF(N232="nulová",J232,0)</f>
        <v>0</v>
      </c>
      <c r="BJ232" s="18" t="s">
        <v>85</v>
      </c>
      <c r="BK232" s="240">
        <f>ROUND(I232*H232,2)</f>
        <v>0</v>
      </c>
      <c r="BL232" s="18" t="s">
        <v>271</v>
      </c>
      <c r="BM232" s="239" t="s">
        <v>757</v>
      </c>
    </row>
    <row r="233" s="2" customFormat="1" ht="16.5" customHeight="1">
      <c r="A233" s="39"/>
      <c r="B233" s="40"/>
      <c r="C233" s="228" t="s">
        <v>527</v>
      </c>
      <c r="D233" s="228" t="s">
        <v>266</v>
      </c>
      <c r="E233" s="229" t="s">
        <v>527</v>
      </c>
      <c r="F233" s="230" t="s">
        <v>2278</v>
      </c>
      <c r="G233" s="231" t="s">
        <v>1051</v>
      </c>
      <c r="H233" s="232">
        <v>10</v>
      </c>
      <c r="I233" s="233"/>
      <c r="J233" s="234">
        <f>ROUND(I233*H233,2)</f>
        <v>0</v>
      </c>
      <c r="K233" s="230" t="s">
        <v>1</v>
      </c>
      <c r="L233" s="45"/>
      <c r="M233" s="235" t="s">
        <v>1</v>
      </c>
      <c r="N233" s="236" t="s">
        <v>42</v>
      </c>
      <c r="O233" s="92"/>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271</v>
      </c>
      <c r="AT233" s="239" t="s">
        <v>266</v>
      </c>
      <c r="AU233" s="239" t="s">
        <v>85</v>
      </c>
      <c r="AY233" s="18" t="s">
        <v>264</v>
      </c>
      <c r="BE233" s="240">
        <f>IF(N233="základní",J233,0)</f>
        <v>0</v>
      </c>
      <c r="BF233" s="240">
        <f>IF(N233="snížená",J233,0)</f>
        <v>0</v>
      </c>
      <c r="BG233" s="240">
        <f>IF(N233="zákl. přenesená",J233,0)</f>
        <v>0</v>
      </c>
      <c r="BH233" s="240">
        <f>IF(N233="sníž. přenesená",J233,0)</f>
        <v>0</v>
      </c>
      <c r="BI233" s="240">
        <f>IF(N233="nulová",J233,0)</f>
        <v>0</v>
      </c>
      <c r="BJ233" s="18" t="s">
        <v>85</v>
      </c>
      <c r="BK233" s="240">
        <f>ROUND(I233*H233,2)</f>
        <v>0</v>
      </c>
      <c r="BL233" s="18" t="s">
        <v>271</v>
      </c>
      <c r="BM233" s="239" t="s">
        <v>765</v>
      </c>
    </row>
    <row r="234" s="12" customFormat="1" ht="22.8" customHeight="1">
      <c r="A234" s="12"/>
      <c r="B234" s="212"/>
      <c r="C234" s="213"/>
      <c r="D234" s="214" t="s">
        <v>75</v>
      </c>
      <c r="E234" s="226" t="s">
        <v>2143</v>
      </c>
      <c r="F234" s="226" t="s">
        <v>2279</v>
      </c>
      <c r="G234" s="213"/>
      <c r="H234" s="213"/>
      <c r="I234" s="216"/>
      <c r="J234" s="227">
        <f>BK234</f>
        <v>0</v>
      </c>
      <c r="K234" s="213"/>
      <c r="L234" s="218"/>
      <c r="M234" s="219"/>
      <c r="N234" s="220"/>
      <c r="O234" s="220"/>
      <c r="P234" s="221">
        <f>P235</f>
        <v>0</v>
      </c>
      <c r="Q234" s="220"/>
      <c r="R234" s="221">
        <f>R235</f>
        <v>0</v>
      </c>
      <c r="S234" s="220"/>
      <c r="T234" s="222">
        <f>T235</f>
        <v>0</v>
      </c>
      <c r="U234" s="12"/>
      <c r="V234" s="12"/>
      <c r="W234" s="12"/>
      <c r="X234" s="12"/>
      <c r="Y234" s="12"/>
      <c r="Z234" s="12"/>
      <c r="AA234" s="12"/>
      <c r="AB234" s="12"/>
      <c r="AC234" s="12"/>
      <c r="AD234" s="12"/>
      <c r="AE234" s="12"/>
      <c r="AR234" s="223" t="s">
        <v>83</v>
      </c>
      <c r="AT234" s="224" t="s">
        <v>75</v>
      </c>
      <c r="AU234" s="224" t="s">
        <v>83</v>
      </c>
      <c r="AY234" s="223" t="s">
        <v>264</v>
      </c>
      <c r="BK234" s="225">
        <f>BK235</f>
        <v>0</v>
      </c>
    </row>
    <row r="235" s="2" customFormat="1" ht="16.5" customHeight="1">
      <c r="A235" s="39"/>
      <c r="B235" s="40"/>
      <c r="C235" s="228" t="s">
        <v>532</v>
      </c>
      <c r="D235" s="228" t="s">
        <v>266</v>
      </c>
      <c r="E235" s="229" t="s">
        <v>532</v>
      </c>
      <c r="F235" s="230" t="s">
        <v>2280</v>
      </c>
      <c r="G235" s="231" t="s">
        <v>453</v>
      </c>
      <c r="H235" s="232">
        <v>50</v>
      </c>
      <c r="I235" s="233"/>
      <c r="J235" s="234">
        <f>ROUND(I235*H235,2)</f>
        <v>0</v>
      </c>
      <c r="K235" s="230" t="s">
        <v>1</v>
      </c>
      <c r="L235" s="45"/>
      <c r="M235" s="235" t="s">
        <v>1</v>
      </c>
      <c r="N235" s="236" t="s">
        <v>42</v>
      </c>
      <c r="O235" s="92"/>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271</v>
      </c>
      <c r="AT235" s="239" t="s">
        <v>266</v>
      </c>
      <c r="AU235" s="239" t="s">
        <v>85</v>
      </c>
      <c r="AY235" s="18" t="s">
        <v>264</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271</v>
      </c>
      <c r="BM235" s="239" t="s">
        <v>774</v>
      </c>
    </row>
    <row r="236" s="12" customFormat="1" ht="22.8" customHeight="1">
      <c r="A236" s="12"/>
      <c r="B236" s="212"/>
      <c r="C236" s="213"/>
      <c r="D236" s="214" t="s">
        <v>75</v>
      </c>
      <c r="E236" s="226" t="s">
        <v>2142</v>
      </c>
      <c r="F236" s="226" t="s">
        <v>2276</v>
      </c>
      <c r="G236" s="213"/>
      <c r="H236" s="213"/>
      <c r="I236" s="216"/>
      <c r="J236" s="227">
        <f>BK236</f>
        <v>0</v>
      </c>
      <c r="K236" s="213"/>
      <c r="L236" s="218"/>
      <c r="M236" s="219"/>
      <c r="N236" s="220"/>
      <c r="O236" s="220"/>
      <c r="P236" s="221">
        <f>SUM(P237:P238)</f>
        <v>0</v>
      </c>
      <c r="Q236" s="220"/>
      <c r="R236" s="221">
        <f>SUM(R237:R238)</f>
        <v>0</v>
      </c>
      <c r="S236" s="220"/>
      <c r="T236" s="222">
        <f>SUM(T237:T238)</f>
        <v>0</v>
      </c>
      <c r="U236" s="12"/>
      <c r="V236" s="12"/>
      <c r="W236" s="12"/>
      <c r="X236" s="12"/>
      <c r="Y236" s="12"/>
      <c r="Z236" s="12"/>
      <c r="AA236" s="12"/>
      <c r="AB236" s="12"/>
      <c r="AC236" s="12"/>
      <c r="AD236" s="12"/>
      <c r="AE236" s="12"/>
      <c r="AR236" s="223" t="s">
        <v>83</v>
      </c>
      <c r="AT236" s="224" t="s">
        <v>75</v>
      </c>
      <c r="AU236" s="224" t="s">
        <v>83</v>
      </c>
      <c r="AY236" s="223" t="s">
        <v>264</v>
      </c>
      <c r="BK236" s="225">
        <f>SUM(BK237:BK238)</f>
        <v>0</v>
      </c>
    </row>
    <row r="237" s="2" customFormat="1" ht="16.5" customHeight="1">
      <c r="A237" s="39"/>
      <c r="B237" s="40"/>
      <c r="C237" s="228" t="s">
        <v>538</v>
      </c>
      <c r="D237" s="228" t="s">
        <v>266</v>
      </c>
      <c r="E237" s="229" t="s">
        <v>538</v>
      </c>
      <c r="F237" s="230" t="s">
        <v>2281</v>
      </c>
      <c r="G237" s="231" t="s">
        <v>1051</v>
      </c>
      <c r="H237" s="232">
        <v>12</v>
      </c>
      <c r="I237" s="233"/>
      <c r="J237" s="234">
        <f>ROUND(I237*H237,2)</f>
        <v>0</v>
      </c>
      <c r="K237" s="230" t="s">
        <v>1</v>
      </c>
      <c r="L237" s="45"/>
      <c r="M237" s="235" t="s">
        <v>1</v>
      </c>
      <c r="N237" s="236" t="s">
        <v>42</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271</v>
      </c>
      <c r="AT237" s="239" t="s">
        <v>266</v>
      </c>
      <c r="AU237" s="239" t="s">
        <v>85</v>
      </c>
      <c r="AY237" s="18" t="s">
        <v>264</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271</v>
      </c>
      <c r="BM237" s="239" t="s">
        <v>783</v>
      </c>
    </row>
    <row r="238" s="2" customFormat="1" ht="16.5" customHeight="1">
      <c r="A238" s="39"/>
      <c r="B238" s="40"/>
      <c r="C238" s="228" t="s">
        <v>542</v>
      </c>
      <c r="D238" s="228" t="s">
        <v>266</v>
      </c>
      <c r="E238" s="229" t="s">
        <v>542</v>
      </c>
      <c r="F238" s="230" t="s">
        <v>2282</v>
      </c>
      <c r="G238" s="231" t="s">
        <v>1051</v>
      </c>
      <c r="H238" s="232">
        <v>1</v>
      </c>
      <c r="I238" s="233"/>
      <c r="J238" s="234">
        <f>ROUND(I238*H238,2)</f>
        <v>0</v>
      </c>
      <c r="K238" s="230" t="s">
        <v>1</v>
      </c>
      <c r="L238" s="45"/>
      <c r="M238" s="235" t="s">
        <v>1</v>
      </c>
      <c r="N238" s="236" t="s">
        <v>42</v>
      </c>
      <c r="O238" s="92"/>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271</v>
      </c>
      <c r="AT238" s="239" t="s">
        <v>266</v>
      </c>
      <c r="AU238" s="239" t="s">
        <v>85</v>
      </c>
      <c r="AY238" s="18" t="s">
        <v>264</v>
      </c>
      <c r="BE238" s="240">
        <f>IF(N238="základní",J238,0)</f>
        <v>0</v>
      </c>
      <c r="BF238" s="240">
        <f>IF(N238="snížená",J238,0)</f>
        <v>0</v>
      </c>
      <c r="BG238" s="240">
        <f>IF(N238="zákl. přenesená",J238,0)</f>
        <v>0</v>
      </c>
      <c r="BH238" s="240">
        <f>IF(N238="sníž. přenesená",J238,0)</f>
        <v>0</v>
      </c>
      <c r="BI238" s="240">
        <f>IF(N238="nulová",J238,0)</f>
        <v>0</v>
      </c>
      <c r="BJ238" s="18" t="s">
        <v>85</v>
      </c>
      <c r="BK238" s="240">
        <f>ROUND(I238*H238,2)</f>
        <v>0</v>
      </c>
      <c r="BL238" s="18" t="s">
        <v>271</v>
      </c>
      <c r="BM238" s="239" t="s">
        <v>796</v>
      </c>
    </row>
    <row r="239" s="12" customFormat="1" ht="22.8" customHeight="1">
      <c r="A239" s="12"/>
      <c r="B239" s="212"/>
      <c r="C239" s="213"/>
      <c r="D239" s="214" t="s">
        <v>75</v>
      </c>
      <c r="E239" s="226" t="s">
        <v>2149</v>
      </c>
      <c r="F239" s="226" t="s">
        <v>2283</v>
      </c>
      <c r="G239" s="213"/>
      <c r="H239" s="213"/>
      <c r="I239" s="216"/>
      <c r="J239" s="227">
        <f>BK239</f>
        <v>0</v>
      </c>
      <c r="K239" s="213"/>
      <c r="L239" s="218"/>
      <c r="M239" s="219"/>
      <c r="N239" s="220"/>
      <c r="O239" s="220"/>
      <c r="P239" s="221">
        <f>P240</f>
        <v>0</v>
      </c>
      <c r="Q239" s="220"/>
      <c r="R239" s="221">
        <f>R240</f>
        <v>0</v>
      </c>
      <c r="S239" s="220"/>
      <c r="T239" s="222">
        <f>T240</f>
        <v>0</v>
      </c>
      <c r="U239" s="12"/>
      <c r="V239" s="12"/>
      <c r="W239" s="12"/>
      <c r="X239" s="12"/>
      <c r="Y239" s="12"/>
      <c r="Z239" s="12"/>
      <c r="AA239" s="12"/>
      <c r="AB239" s="12"/>
      <c r="AC239" s="12"/>
      <c r="AD239" s="12"/>
      <c r="AE239" s="12"/>
      <c r="AR239" s="223" t="s">
        <v>83</v>
      </c>
      <c r="AT239" s="224" t="s">
        <v>75</v>
      </c>
      <c r="AU239" s="224" t="s">
        <v>83</v>
      </c>
      <c r="AY239" s="223" t="s">
        <v>264</v>
      </c>
      <c r="BK239" s="225">
        <f>BK240</f>
        <v>0</v>
      </c>
    </row>
    <row r="240" s="2" customFormat="1" ht="16.5" customHeight="1">
      <c r="A240" s="39"/>
      <c r="B240" s="40"/>
      <c r="C240" s="228" t="s">
        <v>546</v>
      </c>
      <c r="D240" s="228" t="s">
        <v>266</v>
      </c>
      <c r="E240" s="229" t="s">
        <v>546</v>
      </c>
      <c r="F240" s="230" t="s">
        <v>2284</v>
      </c>
      <c r="G240" s="231" t="s">
        <v>453</v>
      </c>
      <c r="H240" s="232">
        <v>50</v>
      </c>
      <c r="I240" s="233"/>
      <c r="J240" s="234">
        <f>ROUND(I240*H240,2)</f>
        <v>0</v>
      </c>
      <c r="K240" s="230" t="s">
        <v>1</v>
      </c>
      <c r="L240" s="45"/>
      <c r="M240" s="235" t="s">
        <v>1</v>
      </c>
      <c r="N240" s="236" t="s">
        <v>42</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271</v>
      </c>
      <c r="AT240" s="239" t="s">
        <v>266</v>
      </c>
      <c r="AU240" s="239" t="s">
        <v>85</v>
      </c>
      <c r="AY240" s="18" t="s">
        <v>264</v>
      </c>
      <c r="BE240" s="240">
        <f>IF(N240="základní",J240,0)</f>
        <v>0</v>
      </c>
      <c r="BF240" s="240">
        <f>IF(N240="snížená",J240,0)</f>
        <v>0</v>
      </c>
      <c r="BG240" s="240">
        <f>IF(N240="zákl. přenesená",J240,0)</f>
        <v>0</v>
      </c>
      <c r="BH240" s="240">
        <f>IF(N240="sníž. přenesená",J240,0)</f>
        <v>0</v>
      </c>
      <c r="BI240" s="240">
        <f>IF(N240="nulová",J240,0)</f>
        <v>0</v>
      </c>
      <c r="BJ240" s="18" t="s">
        <v>85</v>
      </c>
      <c r="BK240" s="240">
        <f>ROUND(I240*H240,2)</f>
        <v>0</v>
      </c>
      <c r="BL240" s="18" t="s">
        <v>271</v>
      </c>
      <c r="BM240" s="239" t="s">
        <v>805</v>
      </c>
    </row>
    <row r="241" s="12" customFormat="1" ht="22.8" customHeight="1">
      <c r="A241" s="12"/>
      <c r="B241" s="212"/>
      <c r="C241" s="213"/>
      <c r="D241" s="214" t="s">
        <v>75</v>
      </c>
      <c r="E241" s="226" t="s">
        <v>2153</v>
      </c>
      <c r="F241" s="226" t="s">
        <v>2285</v>
      </c>
      <c r="G241" s="213"/>
      <c r="H241" s="213"/>
      <c r="I241" s="216"/>
      <c r="J241" s="227">
        <f>BK241</f>
        <v>0</v>
      </c>
      <c r="K241" s="213"/>
      <c r="L241" s="218"/>
      <c r="M241" s="219"/>
      <c r="N241" s="220"/>
      <c r="O241" s="220"/>
      <c r="P241" s="221">
        <f>P242</f>
        <v>0</v>
      </c>
      <c r="Q241" s="220"/>
      <c r="R241" s="221">
        <f>R242</f>
        <v>0</v>
      </c>
      <c r="S241" s="220"/>
      <c r="T241" s="222">
        <f>T242</f>
        <v>0</v>
      </c>
      <c r="U241" s="12"/>
      <c r="V241" s="12"/>
      <c r="W241" s="12"/>
      <c r="X241" s="12"/>
      <c r="Y241" s="12"/>
      <c r="Z241" s="12"/>
      <c r="AA241" s="12"/>
      <c r="AB241" s="12"/>
      <c r="AC241" s="12"/>
      <c r="AD241" s="12"/>
      <c r="AE241" s="12"/>
      <c r="AR241" s="223" t="s">
        <v>83</v>
      </c>
      <c r="AT241" s="224" t="s">
        <v>75</v>
      </c>
      <c r="AU241" s="224" t="s">
        <v>83</v>
      </c>
      <c r="AY241" s="223" t="s">
        <v>264</v>
      </c>
      <c r="BK241" s="225">
        <f>BK242</f>
        <v>0</v>
      </c>
    </row>
    <row r="242" s="2" customFormat="1" ht="16.5" customHeight="1">
      <c r="A242" s="39"/>
      <c r="B242" s="40"/>
      <c r="C242" s="228" t="s">
        <v>550</v>
      </c>
      <c r="D242" s="228" t="s">
        <v>266</v>
      </c>
      <c r="E242" s="229" t="s">
        <v>550</v>
      </c>
      <c r="F242" s="230" t="s">
        <v>2286</v>
      </c>
      <c r="G242" s="231" t="s">
        <v>453</v>
      </c>
      <c r="H242" s="232">
        <v>25</v>
      </c>
      <c r="I242" s="233"/>
      <c r="J242" s="234">
        <f>ROUND(I242*H242,2)</f>
        <v>0</v>
      </c>
      <c r="K242" s="230" t="s">
        <v>1</v>
      </c>
      <c r="L242" s="45"/>
      <c r="M242" s="235" t="s">
        <v>1</v>
      </c>
      <c r="N242" s="236" t="s">
        <v>42</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271</v>
      </c>
      <c r="AT242" s="239" t="s">
        <v>266</v>
      </c>
      <c r="AU242" s="239" t="s">
        <v>85</v>
      </c>
      <c r="AY242" s="18" t="s">
        <v>264</v>
      </c>
      <c r="BE242" s="240">
        <f>IF(N242="základní",J242,0)</f>
        <v>0</v>
      </c>
      <c r="BF242" s="240">
        <f>IF(N242="snížená",J242,0)</f>
        <v>0</v>
      </c>
      <c r="BG242" s="240">
        <f>IF(N242="zákl. přenesená",J242,0)</f>
        <v>0</v>
      </c>
      <c r="BH242" s="240">
        <f>IF(N242="sníž. přenesená",J242,0)</f>
        <v>0</v>
      </c>
      <c r="BI242" s="240">
        <f>IF(N242="nulová",J242,0)</f>
        <v>0</v>
      </c>
      <c r="BJ242" s="18" t="s">
        <v>85</v>
      </c>
      <c r="BK242" s="240">
        <f>ROUND(I242*H242,2)</f>
        <v>0</v>
      </c>
      <c r="BL242" s="18" t="s">
        <v>271</v>
      </c>
      <c r="BM242" s="239" t="s">
        <v>815</v>
      </c>
    </row>
    <row r="243" s="12" customFormat="1" ht="22.8" customHeight="1">
      <c r="A243" s="12"/>
      <c r="B243" s="212"/>
      <c r="C243" s="213"/>
      <c r="D243" s="214" t="s">
        <v>75</v>
      </c>
      <c r="E243" s="226" t="s">
        <v>2155</v>
      </c>
      <c r="F243" s="226" t="s">
        <v>2287</v>
      </c>
      <c r="G243" s="213"/>
      <c r="H243" s="213"/>
      <c r="I243" s="216"/>
      <c r="J243" s="227">
        <f>BK243</f>
        <v>0</v>
      </c>
      <c r="K243" s="213"/>
      <c r="L243" s="218"/>
      <c r="M243" s="219"/>
      <c r="N243" s="220"/>
      <c r="O243" s="220"/>
      <c r="P243" s="221">
        <f>SUM(P244:P247)</f>
        <v>0</v>
      </c>
      <c r="Q243" s="220"/>
      <c r="R243" s="221">
        <f>SUM(R244:R247)</f>
        <v>0</v>
      </c>
      <c r="S243" s="220"/>
      <c r="T243" s="222">
        <f>SUM(T244:T247)</f>
        <v>0</v>
      </c>
      <c r="U243" s="12"/>
      <c r="V243" s="12"/>
      <c r="W243" s="12"/>
      <c r="X243" s="12"/>
      <c r="Y243" s="12"/>
      <c r="Z243" s="12"/>
      <c r="AA243" s="12"/>
      <c r="AB243" s="12"/>
      <c r="AC243" s="12"/>
      <c r="AD243" s="12"/>
      <c r="AE243" s="12"/>
      <c r="AR243" s="223" t="s">
        <v>83</v>
      </c>
      <c r="AT243" s="224" t="s">
        <v>75</v>
      </c>
      <c r="AU243" s="224" t="s">
        <v>83</v>
      </c>
      <c r="AY243" s="223" t="s">
        <v>264</v>
      </c>
      <c r="BK243" s="225">
        <f>SUM(BK244:BK247)</f>
        <v>0</v>
      </c>
    </row>
    <row r="244" s="2" customFormat="1" ht="16.5" customHeight="1">
      <c r="A244" s="39"/>
      <c r="B244" s="40"/>
      <c r="C244" s="228" t="s">
        <v>556</v>
      </c>
      <c r="D244" s="228" t="s">
        <v>266</v>
      </c>
      <c r="E244" s="229" t="s">
        <v>556</v>
      </c>
      <c r="F244" s="230" t="s">
        <v>2288</v>
      </c>
      <c r="G244" s="231" t="s">
        <v>453</v>
      </c>
      <c r="H244" s="232">
        <v>40</v>
      </c>
      <c r="I244" s="233"/>
      <c r="J244" s="234">
        <f>ROUND(I244*H244,2)</f>
        <v>0</v>
      </c>
      <c r="K244" s="230" t="s">
        <v>1</v>
      </c>
      <c r="L244" s="45"/>
      <c r="M244" s="235" t="s">
        <v>1</v>
      </c>
      <c r="N244" s="236" t="s">
        <v>42</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271</v>
      </c>
      <c r="AT244" s="239" t="s">
        <v>266</v>
      </c>
      <c r="AU244" s="239" t="s">
        <v>85</v>
      </c>
      <c r="AY244" s="18" t="s">
        <v>264</v>
      </c>
      <c r="BE244" s="240">
        <f>IF(N244="základní",J244,0)</f>
        <v>0</v>
      </c>
      <c r="BF244" s="240">
        <f>IF(N244="snížená",J244,0)</f>
        <v>0</v>
      </c>
      <c r="BG244" s="240">
        <f>IF(N244="zákl. přenesená",J244,0)</f>
        <v>0</v>
      </c>
      <c r="BH244" s="240">
        <f>IF(N244="sníž. přenesená",J244,0)</f>
        <v>0</v>
      </c>
      <c r="BI244" s="240">
        <f>IF(N244="nulová",J244,0)</f>
        <v>0</v>
      </c>
      <c r="BJ244" s="18" t="s">
        <v>85</v>
      </c>
      <c r="BK244" s="240">
        <f>ROUND(I244*H244,2)</f>
        <v>0</v>
      </c>
      <c r="BL244" s="18" t="s">
        <v>271</v>
      </c>
      <c r="BM244" s="239" t="s">
        <v>823</v>
      </c>
    </row>
    <row r="245" s="2" customFormat="1" ht="16.5" customHeight="1">
      <c r="A245" s="39"/>
      <c r="B245" s="40"/>
      <c r="C245" s="228" t="s">
        <v>560</v>
      </c>
      <c r="D245" s="228" t="s">
        <v>266</v>
      </c>
      <c r="E245" s="229" t="s">
        <v>560</v>
      </c>
      <c r="F245" s="230" t="s">
        <v>2289</v>
      </c>
      <c r="G245" s="231" t="s">
        <v>453</v>
      </c>
      <c r="H245" s="232">
        <v>40</v>
      </c>
      <c r="I245" s="233"/>
      <c r="J245" s="234">
        <f>ROUND(I245*H245,2)</f>
        <v>0</v>
      </c>
      <c r="K245" s="230" t="s">
        <v>1</v>
      </c>
      <c r="L245" s="45"/>
      <c r="M245" s="235" t="s">
        <v>1</v>
      </c>
      <c r="N245" s="236" t="s">
        <v>42</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271</v>
      </c>
      <c r="AT245" s="239" t="s">
        <v>266</v>
      </c>
      <c r="AU245" s="239" t="s">
        <v>85</v>
      </c>
      <c r="AY245" s="18" t="s">
        <v>264</v>
      </c>
      <c r="BE245" s="240">
        <f>IF(N245="základní",J245,0)</f>
        <v>0</v>
      </c>
      <c r="BF245" s="240">
        <f>IF(N245="snížená",J245,0)</f>
        <v>0</v>
      </c>
      <c r="BG245" s="240">
        <f>IF(N245="zákl. přenesená",J245,0)</f>
        <v>0</v>
      </c>
      <c r="BH245" s="240">
        <f>IF(N245="sníž. přenesená",J245,0)</f>
        <v>0</v>
      </c>
      <c r="BI245" s="240">
        <f>IF(N245="nulová",J245,0)</f>
        <v>0</v>
      </c>
      <c r="BJ245" s="18" t="s">
        <v>85</v>
      </c>
      <c r="BK245" s="240">
        <f>ROUND(I245*H245,2)</f>
        <v>0</v>
      </c>
      <c r="BL245" s="18" t="s">
        <v>271</v>
      </c>
      <c r="BM245" s="239" t="s">
        <v>832</v>
      </c>
    </row>
    <row r="246" s="2" customFormat="1" ht="16.5" customHeight="1">
      <c r="A246" s="39"/>
      <c r="B246" s="40"/>
      <c r="C246" s="228" t="s">
        <v>564</v>
      </c>
      <c r="D246" s="228" t="s">
        <v>266</v>
      </c>
      <c r="E246" s="229" t="s">
        <v>564</v>
      </c>
      <c r="F246" s="230" t="s">
        <v>2290</v>
      </c>
      <c r="G246" s="231" t="s">
        <v>1051</v>
      </c>
      <c r="H246" s="232">
        <v>1</v>
      </c>
      <c r="I246" s="233"/>
      <c r="J246" s="234">
        <f>ROUND(I246*H246,2)</f>
        <v>0</v>
      </c>
      <c r="K246" s="230" t="s">
        <v>1</v>
      </c>
      <c r="L246" s="45"/>
      <c r="M246" s="235" t="s">
        <v>1</v>
      </c>
      <c r="N246" s="236" t="s">
        <v>42</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271</v>
      </c>
      <c r="AT246" s="239" t="s">
        <v>266</v>
      </c>
      <c r="AU246" s="239" t="s">
        <v>85</v>
      </c>
      <c r="AY246" s="18" t="s">
        <v>264</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271</v>
      </c>
      <c r="BM246" s="239" t="s">
        <v>839</v>
      </c>
    </row>
    <row r="247" s="2" customFormat="1" ht="16.5" customHeight="1">
      <c r="A247" s="39"/>
      <c r="B247" s="40"/>
      <c r="C247" s="228" t="s">
        <v>568</v>
      </c>
      <c r="D247" s="228" t="s">
        <v>266</v>
      </c>
      <c r="E247" s="229" t="s">
        <v>568</v>
      </c>
      <c r="F247" s="230" t="s">
        <v>2290</v>
      </c>
      <c r="G247" s="231" t="s">
        <v>1</v>
      </c>
      <c r="H247" s="232">
        <v>0</v>
      </c>
      <c r="I247" s="233"/>
      <c r="J247" s="234">
        <f>ROUND(I247*H247,2)</f>
        <v>0</v>
      </c>
      <c r="K247" s="230" t="s">
        <v>1</v>
      </c>
      <c r="L247" s="45"/>
      <c r="M247" s="235" t="s">
        <v>1</v>
      </c>
      <c r="N247" s="236" t="s">
        <v>42</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271</v>
      </c>
      <c r="AT247" s="239" t="s">
        <v>266</v>
      </c>
      <c r="AU247" s="239" t="s">
        <v>85</v>
      </c>
      <c r="AY247" s="18" t="s">
        <v>264</v>
      </c>
      <c r="BE247" s="240">
        <f>IF(N247="základní",J247,0)</f>
        <v>0</v>
      </c>
      <c r="BF247" s="240">
        <f>IF(N247="snížená",J247,0)</f>
        <v>0</v>
      </c>
      <c r="BG247" s="240">
        <f>IF(N247="zákl. přenesená",J247,0)</f>
        <v>0</v>
      </c>
      <c r="BH247" s="240">
        <f>IF(N247="sníž. přenesená",J247,0)</f>
        <v>0</v>
      </c>
      <c r="BI247" s="240">
        <f>IF(N247="nulová",J247,0)</f>
        <v>0</v>
      </c>
      <c r="BJ247" s="18" t="s">
        <v>85</v>
      </c>
      <c r="BK247" s="240">
        <f>ROUND(I247*H247,2)</f>
        <v>0</v>
      </c>
      <c r="BL247" s="18" t="s">
        <v>271</v>
      </c>
      <c r="BM247" s="239" t="s">
        <v>848</v>
      </c>
    </row>
    <row r="248" s="12" customFormat="1" ht="25.92" customHeight="1">
      <c r="A248" s="12"/>
      <c r="B248" s="212"/>
      <c r="C248" s="213"/>
      <c r="D248" s="214" t="s">
        <v>75</v>
      </c>
      <c r="E248" s="215" t="s">
        <v>2157</v>
      </c>
      <c r="F248" s="215" t="s">
        <v>2291</v>
      </c>
      <c r="G248" s="213"/>
      <c r="H248" s="213"/>
      <c r="I248" s="216"/>
      <c r="J248" s="217">
        <f>BK248</f>
        <v>0</v>
      </c>
      <c r="K248" s="213"/>
      <c r="L248" s="218"/>
      <c r="M248" s="219"/>
      <c r="N248" s="220"/>
      <c r="O248" s="220"/>
      <c r="P248" s="221">
        <f>SUM(P249:P256)</f>
        <v>0</v>
      </c>
      <c r="Q248" s="220"/>
      <c r="R248" s="221">
        <f>SUM(R249:R256)</f>
        <v>0</v>
      </c>
      <c r="S248" s="220"/>
      <c r="T248" s="222">
        <f>SUM(T249:T256)</f>
        <v>0</v>
      </c>
      <c r="U248" s="12"/>
      <c r="V248" s="12"/>
      <c r="W248" s="12"/>
      <c r="X248" s="12"/>
      <c r="Y248" s="12"/>
      <c r="Z248" s="12"/>
      <c r="AA248" s="12"/>
      <c r="AB248" s="12"/>
      <c r="AC248" s="12"/>
      <c r="AD248" s="12"/>
      <c r="AE248" s="12"/>
      <c r="AR248" s="223" t="s">
        <v>83</v>
      </c>
      <c r="AT248" s="224" t="s">
        <v>75</v>
      </c>
      <c r="AU248" s="224" t="s">
        <v>76</v>
      </c>
      <c r="AY248" s="223" t="s">
        <v>264</v>
      </c>
      <c r="BK248" s="225">
        <f>SUM(BK249:BK256)</f>
        <v>0</v>
      </c>
    </row>
    <row r="249" s="2" customFormat="1" ht="16.5" customHeight="1">
      <c r="A249" s="39"/>
      <c r="B249" s="40"/>
      <c r="C249" s="228" t="s">
        <v>575</v>
      </c>
      <c r="D249" s="228" t="s">
        <v>266</v>
      </c>
      <c r="E249" s="229" t="s">
        <v>575</v>
      </c>
      <c r="F249" s="230" t="s">
        <v>2292</v>
      </c>
      <c r="G249" s="231" t="s">
        <v>1051</v>
      </c>
      <c r="H249" s="232">
        <v>1</v>
      </c>
      <c r="I249" s="233"/>
      <c r="J249" s="234">
        <f>ROUND(I249*H249,2)</f>
        <v>0</v>
      </c>
      <c r="K249" s="230" t="s">
        <v>1</v>
      </c>
      <c r="L249" s="45"/>
      <c r="M249" s="235" t="s">
        <v>1</v>
      </c>
      <c r="N249" s="236" t="s">
        <v>42</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271</v>
      </c>
      <c r="AT249" s="239" t="s">
        <v>266</v>
      </c>
      <c r="AU249" s="239" t="s">
        <v>83</v>
      </c>
      <c r="AY249" s="18" t="s">
        <v>264</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271</v>
      </c>
      <c r="BM249" s="239" t="s">
        <v>859</v>
      </c>
    </row>
    <row r="250" s="2" customFormat="1" ht="16.5" customHeight="1">
      <c r="A250" s="39"/>
      <c r="B250" s="40"/>
      <c r="C250" s="228" t="s">
        <v>580</v>
      </c>
      <c r="D250" s="228" t="s">
        <v>266</v>
      </c>
      <c r="E250" s="229" t="s">
        <v>580</v>
      </c>
      <c r="F250" s="230" t="s">
        <v>2293</v>
      </c>
      <c r="G250" s="231" t="s">
        <v>1051</v>
      </c>
      <c r="H250" s="232">
        <v>32</v>
      </c>
      <c r="I250" s="233"/>
      <c r="J250" s="234">
        <f>ROUND(I250*H250,2)</f>
        <v>0</v>
      </c>
      <c r="K250" s="230" t="s">
        <v>1</v>
      </c>
      <c r="L250" s="45"/>
      <c r="M250" s="235" t="s">
        <v>1</v>
      </c>
      <c r="N250" s="236" t="s">
        <v>42</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271</v>
      </c>
      <c r="AT250" s="239" t="s">
        <v>266</v>
      </c>
      <c r="AU250" s="239" t="s">
        <v>83</v>
      </c>
      <c r="AY250" s="18" t="s">
        <v>264</v>
      </c>
      <c r="BE250" s="240">
        <f>IF(N250="základní",J250,0)</f>
        <v>0</v>
      </c>
      <c r="BF250" s="240">
        <f>IF(N250="snížená",J250,0)</f>
        <v>0</v>
      </c>
      <c r="BG250" s="240">
        <f>IF(N250="zákl. přenesená",J250,0)</f>
        <v>0</v>
      </c>
      <c r="BH250" s="240">
        <f>IF(N250="sníž. přenesená",J250,0)</f>
        <v>0</v>
      </c>
      <c r="BI250" s="240">
        <f>IF(N250="nulová",J250,0)</f>
        <v>0</v>
      </c>
      <c r="BJ250" s="18" t="s">
        <v>85</v>
      </c>
      <c r="BK250" s="240">
        <f>ROUND(I250*H250,2)</f>
        <v>0</v>
      </c>
      <c r="BL250" s="18" t="s">
        <v>271</v>
      </c>
      <c r="BM250" s="239" t="s">
        <v>866</v>
      </c>
    </row>
    <row r="251" s="2" customFormat="1" ht="16.5" customHeight="1">
      <c r="A251" s="39"/>
      <c r="B251" s="40"/>
      <c r="C251" s="228" t="s">
        <v>585</v>
      </c>
      <c r="D251" s="228" t="s">
        <v>266</v>
      </c>
      <c r="E251" s="229" t="s">
        <v>585</v>
      </c>
      <c r="F251" s="230" t="s">
        <v>2294</v>
      </c>
      <c r="G251" s="231" t="s">
        <v>1051</v>
      </c>
      <c r="H251" s="232">
        <v>1</v>
      </c>
      <c r="I251" s="233"/>
      <c r="J251" s="234">
        <f>ROUND(I251*H251,2)</f>
        <v>0</v>
      </c>
      <c r="K251" s="230" t="s">
        <v>1</v>
      </c>
      <c r="L251" s="45"/>
      <c r="M251" s="235" t="s">
        <v>1</v>
      </c>
      <c r="N251" s="236" t="s">
        <v>42</v>
      </c>
      <c r="O251" s="92"/>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271</v>
      </c>
      <c r="AT251" s="239" t="s">
        <v>266</v>
      </c>
      <c r="AU251" s="239" t="s">
        <v>83</v>
      </c>
      <c r="AY251" s="18" t="s">
        <v>264</v>
      </c>
      <c r="BE251" s="240">
        <f>IF(N251="základní",J251,0)</f>
        <v>0</v>
      </c>
      <c r="BF251" s="240">
        <f>IF(N251="snížená",J251,0)</f>
        <v>0</v>
      </c>
      <c r="BG251" s="240">
        <f>IF(N251="zákl. přenesená",J251,0)</f>
        <v>0</v>
      </c>
      <c r="BH251" s="240">
        <f>IF(N251="sníž. přenesená",J251,0)</f>
        <v>0</v>
      </c>
      <c r="BI251" s="240">
        <f>IF(N251="nulová",J251,0)</f>
        <v>0</v>
      </c>
      <c r="BJ251" s="18" t="s">
        <v>85</v>
      </c>
      <c r="BK251" s="240">
        <f>ROUND(I251*H251,2)</f>
        <v>0</v>
      </c>
      <c r="BL251" s="18" t="s">
        <v>271</v>
      </c>
      <c r="BM251" s="239" t="s">
        <v>876</v>
      </c>
    </row>
    <row r="252" s="2" customFormat="1" ht="16.5" customHeight="1">
      <c r="A252" s="39"/>
      <c r="B252" s="40"/>
      <c r="C252" s="228" t="s">
        <v>589</v>
      </c>
      <c r="D252" s="228" t="s">
        <v>266</v>
      </c>
      <c r="E252" s="229" t="s">
        <v>589</v>
      </c>
      <c r="F252" s="230" t="s">
        <v>2295</v>
      </c>
      <c r="G252" s="231" t="s">
        <v>1051</v>
      </c>
      <c r="H252" s="232">
        <v>1</v>
      </c>
      <c r="I252" s="233"/>
      <c r="J252" s="234">
        <f>ROUND(I252*H252,2)</f>
        <v>0</v>
      </c>
      <c r="K252" s="230" t="s">
        <v>1</v>
      </c>
      <c r="L252" s="45"/>
      <c r="M252" s="235" t="s">
        <v>1</v>
      </c>
      <c r="N252" s="236" t="s">
        <v>42</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271</v>
      </c>
      <c r="AT252" s="239" t="s">
        <v>266</v>
      </c>
      <c r="AU252" s="239" t="s">
        <v>83</v>
      </c>
      <c r="AY252" s="18" t="s">
        <v>264</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271</v>
      </c>
      <c r="BM252" s="239" t="s">
        <v>884</v>
      </c>
    </row>
    <row r="253" s="2" customFormat="1" ht="16.5" customHeight="1">
      <c r="A253" s="39"/>
      <c r="B253" s="40"/>
      <c r="C253" s="228" t="s">
        <v>593</v>
      </c>
      <c r="D253" s="228" t="s">
        <v>266</v>
      </c>
      <c r="E253" s="229" t="s">
        <v>593</v>
      </c>
      <c r="F253" s="230" t="s">
        <v>2296</v>
      </c>
      <c r="G253" s="231" t="s">
        <v>1051</v>
      </c>
      <c r="H253" s="232">
        <v>32</v>
      </c>
      <c r="I253" s="233"/>
      <c r="J253" s="234">
        <f>ROUND(I253*H253,2)</f>
        <v>0</v>
      </c>
      <c r="K253" s="230" t="s">
        <v>1</v>
      </c>
      <c r="L253" s="45"/>
      <c r="M253" s="235" t="s">
        <v>1</v>
      </c>
      <c r="N253" s="236" t="s">
        <v>42</v>
      </c>
      <c r="O253" s="92"/>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271</v>
      </c>
      <c r="AT253" s="239" t="s">
        <v>266</v>
      </c>
      <c r="AU253" s="239" t="s">
        <v>83</v>
      </c>
      <c r="AY253" s="18" t="s">
        <v>264</v>
      </c>
      <c r="BE253" s="240">
        <f>IF(N253="základní",J253,0)</f>
        <v>0</v>
      </c>
      <c r="BF253" s="240">
        <f>IF(N253="snížená",J253,0)</f>
        <v>0</v>
      </c>
      <c r="BG253" s="240">
        <f>IF(N253="zákl. přenesená",J253,0)</f>
        <v>0</v>
      </c>
      <c r="BH253" s="240">
        <f>IF(N253="sníž. přenesená",J253,0)</f>
        <v>0</v>
      </c>
      <c r="BI253" s="240">
        <f>IF(N253="nulová",J253,0)</f>
        <v>0</v>
      </c>
      <c r="BJ253" s="18" t="s">
        <v>85</v>
      </c>
      <c r="BK253" s="240">
        <f>ROUND(I253*H253,2)</f>
        <v>0</v>
      </c>
      <c r="BL253" s="18" t="s">
        <v>271</v>
      </c>
      <c r="BM253" s="239" t="s">
        <v>891</v>
      </c>
    </row>
    <row r="254" s="2" customFormat="1" ht="16.5" customHeight="1">
      <c r="A254" s="39"/>
      <c r="B254" s="40"/>
      <c r="C254" s="228" t="s">
        <v>597</v>
      </c>
      <c r="D254" s="228" t="s">
        <v>266</v>
      </c>
      <c r="E254" s="229" t="s">
        <v>597</v>
      </c>
      <c r="F254" s="230" t="s">
        <v>2297</v>
      </c>
      <c r="G254" s="231" t="s">
        <v>453</v>
      </c>
      <c r="H254" s="232">
        <v>100</v>
      </c>
      <c r="I254" s="233"/>
      <c r="J254" s="234">
        <f>ROUND(I254*H254,2)</f>
        <v>0</v>
      </c>
      <c r="K254" s="230" t="s">
        <v>1</v>
      </c>
      <c r="L254" s="45"/>
      <c r="M254" s="235" t="s">
        <v>1</v>
      </c>
      <c r="N254" s="236" t="s">
        <v>42</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271</v>
      </c>
      <c r="AT254" s="239" t="s">
        <v>266</v>
      </c>
      <c r="AU254" s="239" t="s">
        <v>83</v>
      </c>
      <c r="AY254" s="18" t="s">
        <v>264</v>
      </c>
      <c r="BE254" s="240">
        <f>IF(N254="základní",J254,0)</f>
        <v>0</v>
      </c>
      <c r="BF254" s="240">
        <f>IF(N254="snížená",J254,0)</f>
        <v>0</v>
      </c>
      <c r="BG254" s="240">
        <f>IF(N254="zákl. přenesená",J254,0)</f>
        <v>0</v>
      </c>
      <c r="BH254" s="240">
        <f>IF(N254="sníž. přenesená",J254,0)</f>
        <v>0</v>
      </c>
      <c r="BI254" s="240">
        <f>IF(N254="nulová",J254,0)</f>
        <v>0</v>
      </c>
      <c r="BJ254" s="18" t="s">
        <v>85</v>
      </c>
      <c r="BK254" s="240">
        <f>ROUND(I254*H254,2)</f>
        <v>0</v>
      </c>
      <c r="BL254" s="18" t="s">
        <v>271</v>
      </c>
      <c r="BM254" s="239" t="s">
        <v>901</v>
      </c>
    </row>
    <row r="255" s="2" customFormat="1" ht="16.5" customHeight="1">
      <c r="A255" s="39"/>
      <c r="B255" s="40"/>
      <c r="C255" s="228" t="s">
        <v>601</v>
      </c>
      <c r="D255" s="228" t="s">
        <v>266</v>
      </c>
      <c r="E255" s="229" t="s">
        <v>601</v>
      </c>
      <c r="F255" s="230" t="s">
        <v>2298</v>
      </c>
      <c r="G255" s="231" t="s">
        <v>1051</v>
      </c>
      <c r="H255" s="232">
        <v>1</v>
      </c>
      <c r="I255" s="233"/>
      <c r="J255" s="234">
        <f>ROUND(I255*H255,2)</f>
        <v>0</v>
      </c>
      <c r="K255" s="230" t="s">
        <v>1</v>
      </c>
      <c r="L255" s="45"/>
      <c r="M255" s="235" t="s">
        <v>1</v>
      </c>
      <c r="N255" s="236" t="s">
        <v>42</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271</v>
      </c>
      <c r="AT255" s="239" t="s">
        <v>266</v>
      </c>
      <c r="AU255" s="239" t="s">
        <v>83</v>
      </c>
      <c r="AY255" s="18" t="s">
        <v>264</v>
      </c>
      <c r="BE255" s="240">
        <f>IF(N255="základní",J255,0)</f>
        <v>0</v>
      </c>
      <c r="BF255" s="240">
        <f>IF(N255="snížená",J255,0)</f>
        <v>0</v>
      </c>
      <c r="BG255" s="240">
        <f>IF(N255="zákl. přenesená",J255,0)</f>
        <v>0</v>
      </c>
      <c r="BH255" s="240">
        <f>IF(N255="sníž. přenesená",J255,0)</f>
        <v>0</v>
      </c>
      <c r="BI255" s="240">
        <f>IF(N255="nulová",J255,0)</f>
        <v>0</v>
      </c>
      <c r="BJ255" s="18" t="s">
        <v>85</v>
      </c>
      <c r="BK255" s="240">
        <f>ROUND(I255*H255,2)</f>
        <v>0</v>
      </c>
      <c r="BL255" s="18" t="s">
        <v>271</v>
      </c>
      <c r="BM255" s="239" t="s">
        <v>910</v>
      </c>
    </row>
    <row r="256" s="2" customFormat="1" ht="16.5" customHeight="1">
      <c r="A256" s="39"/>
      <c r="B256" s="40"/>
      <c r="C256" s="228" t="s">
        <v>605</v>
      </c>
      <c r="D256" s="228" t="s">
        <v>266</v>
      </c>
      <c r="E256" s="229" t="s">
        <v>605</v>
      </c>
      <c r="F256" s="230" t="s">
        <v>2299</v>
      </c>
      <c r="G256" s="231" t="s">
        <v>1051</v>
      </c>
      <c r="H256" s="232">
        <v>1</v>
      </c>
      <c r="I256" s="233"/>
      <c r="J256" s="234">
        <f>ROUND(I256*H256,2)</f>
        <v>0</v>
      </c>
      <c r="K256" s="230" t="s">
        <v>1</v>
      </c>
      <c r="L256" s="45"/>
      <c r="M256" s="235" t="s">
        <v>1</v>
      </c>
      <c r="N256" s="236" t="s">
        <v>42</v>
      </c>
      <c r="O256" s="92"/>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271</v>
      </c>
      <c r="AT256" s="239" t="s">
        <v>266</v>
      </c>
      <c r="AU256" s="239" t="s">
        <v>83</v>
      </c>
      <c r="AY256" s="18" t="s">
        <v>264</v>
      </c>
      <c r="BE256" s="240">
        <f>IF(N256="základní",J256,0)</f>
        <v>0</v>
      </c>
      <c r="BF256" s="240">
        <f>IF(N256="snížená",J256,0)</f>
        <v>0</v>
      </c>
      <c r="BG256" s="240">
        <f>IF(N256="zákl. přenesená",J256,0)</f>
        <v>0</v>
      </c>
      <c r="BH256" s="240">
        <f>IF(N256="sníž. přenesená",J256,0)</f>
        <v>0</v>
      </c>
      <c r="BI256" s="240">
        <f>IF(N256="nulová",J256,0)</f>
        <v>0</v>
      </c>
      <c r="BJ256" s="18" t="s">
        <v>85</v>
      </c>
      <c r="BK256" s="240">
        <f>ROUND(I256*H256,2)</f>
        <v>0</v>
      </c>
      <c r="BL256" s="18" t="s">
        <v>271</v>
      </c>
      <c r="BM256" s="239" t="s">
        <v>920</v>
      </c>
    </row>
    <row r="257" s="12" customFormat="1" ht="25.92" customHeight="1">
      <c r="A257" s="12"/>
      <c r="B257" s="212"/>
      <c r="C257" s="213"/>
      <c r="D257" s="214" t="s">
        <v>75</v>
      </c>
      <c r="E257" s="215" t="s">
        <v>2159</v>
      </c>
      <c r="F257" s="215" t="s">
        <v>2300</v>
      </c>
      <c r="G257" s="213"/>
      <c r="H257" s="213"/>
      <c r="I257" s="216"/>
      <c r="J257" s="217">
        <f>BK257</f>
        <v>0</v>
      </c>
      <c r="K257" s="213"/>
      <c r="L257" s="218"/>
      <c r="M257" s="219"/>
      <c r="N257" s="220"/>
      <c r="O257" s="220"/>
      <c r="P257" s="221">
        <f>P258+P259+P263+P265+P267+P268</f>
        <v>0</v>
      </c>
      <c r="Q257" s="220"/>
      <c r="R257" s="221">
        <f>R258+R259+R263+R265+R267+R268</f>
        <v>0</v>
      </c>
      <c r="S257" s="220"/>
      <c r="T257" s="222">
        <f>T258+T259+T263+T265+T267+T268</f>
        <v>0</v>
      </c>
      <c r="U257" s="12"/>
      <c r="V257" s="12"/>
      <c r="W257" s="12"/>
      <c r="X257" s="12"/>
      <c r="Y257" s="12"/>
      <c r="Z257" s="12"/>
      <c r="AA257" s="12"/>
      <c r="AB257" s="12"/>
      <c r="AC257" s="12"/>
      <c r="AD257" s="12"/>
      <c r="AE257" s="12"/>
      <c r="AR257" s="223" t="s">
        <v>83</v>
      </c>
      <c r="AT257" s="224" t="s">
        <v>75</v>
      </c>
      <c r="AU257" s="224" t="s">
        <v>76</v>
      </c>
      <c r="AY257" s="223" t="s">
        <v>264</v>
      </c>
      <c r="BK257" s="225">
        <f>BK258+BK259+BK263+BK265+BK267+BK268</f>
        <v>0</v>
      </c>
    </row>
    <row r="258" s="2" customFormat="1" ht="16.5" customHeight="1">
      <c r="A258" s="39"/>
      <c r="B258" s="40"/>
      <c r="C258" s="228" t="s">
        <v>610</v>
      </c>
      <c r="D258" s="228" t="s">
        <v>266</v>
      </c>
      <c r="E258" s="229" t="s">
        <v>610</v>
      </c>
      <c r="F258" s="230" t="s">
        <v>2301</v>
      </c>
      <c r="G258" s="231" t="s">
        <v>1051</v>
      </c>
      <c r="H258" s="232">
        <v>1</v>
      </c>
      <c r="I258" s="233"/>
      <c r="J258" s="234">
        <f>ROUND(I258*H258,2)</f>
        <v>0</v>
      </c>
      <c r="K258" s="230" t="s">
        <v>1</v>
      </c>
      <c r="L258" s="45"/>
      <c r="M258" s="235" t="s">
        <v>1</v>
      </c>
      <c r="N258" s="236" t="s">
        <v>42</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271</v>
      </c>
      <c r="AT258" s="239" t="s">
        <v>266</v>
      </c>
      <c r="AU258" s="239" t="s">
        <v>83</v>
      </c>
      <c r="AY258" s="18" t="s">
        <v>264</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271</v>
      </c>
      <c r="BM258" s="239" t="s">
        <v>929</v>
      </c>
    </row>
    <row r="259" s="12" customFormat="1" ht="22.8" customHeight="1">
      <c r="A259" s="12"/>
      <c r="B259" s="212"/>
      <c r="C259" s="213"/>
      <c r="D259" s="214" t="s">
        <v>75</v>
      </c>
      <c r="E259" s="226" t="s">
        <v>2302</v>
      </c>
      <c r="F259" s="226" t="s">
        <v>2303</v>
      </c>
      <c r="G259" s="213"/>
      <c r="H259" s="213"/>
      <c r="I259" s="216"/>
      <c r="J259" s="227">
        <f>BK259</f>
        <v>0</v>
      </c>
      <c r="K259" s="213"/>
      <c r="L259" s="218"/>
      <c r="M259" s="219"/>
      <c r="N259" s="220"/>
      <c r="O259" s="220"/>
      <c r="P259" s="221">
        <f>SUM(P260:P262)</f>
        <v>0</v>
      </c>
      <c r="Q259" s="220"/>
      <c r="R259" s="221">
        <f>SUM(R260:R262)</f>
        <v>0</v>
      </c>
      <c r="S259" s="220"/>
      <c r="T259" s="222">
        <f>SUM(T260:T262)</f>
        <v>0</v>
      </c>
      <c r="U259" s="12"/>
      <c r="V259" s="12"/>
      <c r="W259" s="12"/>
      <c r="X259" s="12"/>
      <c r="Y259" s="12"/>
      <c r="Z259" s="12"/>
      <c r="AA259" s="12"/>
      <c r="AB259" s="12"/>
      <c r="AC259" s="12"/>
      <c r="AD259" s="12"/>
      <c r="AE259" s="12"/>
      <c r="AR259" s="223" t="s">
        <v>83</v>
      </c>
      <c r="AT259" s="224" t="s">
        <v>75</v>
      </c>
      <c r="AU259" s="224" t="s">
        <v>83</v>
      </c>
      <c r="AY259" s="223" t="s">
        <v>264</v>
      </c>
      <c r="BK259" s="225">
        <f>SUM(BK260:BK262)</f>
        <v>0</v>
      </c>
    </row>
    <row r="260" s="2" customFormat="1" ht="16.5" customHeight="1">
      <c r="A260" s="39"/>
      <c r="B260" s="40"/>
      <c r="C260" s="228" t="s">
        <v>614</v>
      </c>
      <c r="D260" s="228" t="s">
        <v>266</v>
      </c>
      <c r="E260" s="229" t="s">
        <v>614</v>
      </c>
      <c r="F260" s="230" t="s">
        <v>2304</v>
      </c>
      <c r="G260" s="231" t="s">
        <v>269</v>
      </c>
      <c r="H260" s="232">
        <v>4</v>
      </c>
      <c r="I260" s="233"/>
      <c r="J260" s="234">
        <f>ROUND(I260*H260,2)</f>
        <v>0</v>
      </c>
      <c r="K260" s="230" t="s">
        <v>1</v>
      </c>
      <c r="L260" s="45"/>
      <c r="M260" s="235" t="s">
        <v>1</v>
      </c>
      <c r="N260" s="236" t="s">
        <v>42</v>
      </c>
      <c r="O260" s="92"/>
      <c r="P260" s="237">
        <f>O260*H260</f>
        <v>0</v>
      </c>
      <c r="Q260" s="237">
        <v>0</v>
      </c>
      <c r="R260" s="237">
        <f>Q260*H260</f>
        <v>0</v>
      </c>
      <c r="S260" s="237">
        <v>0</v>
      </c>
      <c r="T260" s="238">
        <f>S260*H260</f>
        <v>0</v>
      </c>
      <c r="U260" s="39"/>
      <c r="V260" s="39"/>
      <c r="W260" s="39"/>
      <c r="X260" s="39"/>
      <c r="Y260" s="39"/>
      <c r="Z260" s="39"/>
      <c r="AA260" s="39"/>
      <c r="AB260" s="39"/>
      <c r="AC260" s="39"/>
      <c r="AD260" s="39"/>
      <c r="AE260" s="39"/>
      <c r="AR260" s="239" t="s">
        <v>271</v>
      </c>
      <c r="AT260" s="239" t="s">
        <v>266</v>
      </c>
      <c r="AU260" s="239" t="s">
        <v>85</v>
      </c>
      <c r="AY260" s="18" t="s">
        <v>264</v>
      </c>
      <c r="BE260" s="240">
        <f>IF(N260="základní",J260,0)</f>
        <v>0</v>
      </c>
      <c r="BF260" s="240">
        <f>IF(N260="snížená",J260,0)</f>
        <v>0</v>
      </c>
      <c r="BG260" s="240">
        <f>IF(N260="zákl. přenesená",J260,0)</f>
        <v>0</v>
      </c>
      <c r="BH260" s="240">
        <f>IF(N260="sníž. přenesená",J260,0)</f>
        <v>0</v>
      </c>
      <c r="BI260" s="240">
        <f>IF(N260="nulová",J260,0)</f>
        <v>0</v>
      </c>
      <c r="BJ260" s="18" t="s">
        <v>85</v>
      </c>
      <c r="BK260" s="240">
        <f>ROUND(I260*H260,2)</f>
        <v>0</v>
      </c>
      <c r="BL260" s="18" t="s">
        <v>271</v>
      </c>
      <c r="BM260" s="239" t="s">
        <v>938</v>
      </c>
    </row>
    <row r="261" s="2" customFormat="1" ht="16.5" customHeight="1">
      <c r="A261" s="39"/>
      <c r="B261" s="40"/>
      <c r="C261" s="228" t="s">
        <v>618</v>
      </c>
      <c r="D261" s="228" t="s">
        <v>266</v>
      </c>
      <c r="E261" s="229" t="s">
        <v>618</v>
      </c>
      <c r="F261" s="230" t="s">
        <v>2305</v>
      </c>
      <c r="G261" s="231" t="s">
        <v>269</v>
      </c>
      <c r="H261" s="232">
        <v>3</v>
      </c>
      <c r="I261" s="233"/>
      <c r="J261" s="234">
        <f>ROUND(I261*H261,2)</f>
        <v>0</v>
      </c>
      <c r="K261" s="230" t="s">
        <v>1</v>
      </c>
      <c r="L261" s="45"/>
      <c r="M261" s="235" t="s">
        <v>1</v>
      </c>
      <c r="N261" s="236" t="s">
        <v>42</v>
      </c>
      <c r="O261" s="92"/>
      <c r="P261" s="237">
        <f>O261*H261</f>
        <v>0</v>
      </c>
      <c r="Q261" s="237">
        <v>0</v>
      </c>
      <c r="R261" s="237">
        <f>Q261*H261</f>
        <v>0</v>
      </c>
      <c r="S261" s="237">
        <v>0</v>
      </c>
      <c r="T261" s="238">
        <f>S261*H261</f>
        <v>0</v>
      </c>
      <c r="U261" s="39"/>
      <c r="V261" s="39"/>
      <c r="W261" s="39"/>
      <c r="X261" s="39"/>
      <c r="Y261" s="39"/>
      <c r="Z261" s="39"/>
      <c r="AA261" s="39"/>
      <c r="AB261" s="39"/>
      <c r="AC261" s="39"/>
      <c r="AD261" s="39"/>
      <c r="AE261" s="39"/>
      <c r="AR261" s="239" t="s">
        <v>271</v>
      </c>
      <c r="AT261" s="239" t="s">
        <v>266</v>
      </c>
      <c r="AU261" s="239" t="s">
        <v>85</v>
      </c>
      <c r="AY261" s="18" t="s">
        <v>264</v>
      </c>
      <c r="BE261" s="240">
        <f>IF(N261="základní",J261,0)</f>
        <v>0</v>
      </c>
      <c r="BF261" s="240">
        <f>IF(N261="snížená",J261,0)</f>
        <v>0</v>
      </c>
      <c r="BG261" s="240">
        <f>IF(N261="zákl. přenesená",J261,0)</f>
        <v>0</v>
      </c>
      <c r="BH261" s="240">
        <f>IF(N261="sníž. přenesená",J261,0)</f>
        <v>0</v>
      </c>
      <c r="BI261" s="240">
        <f>IF(N261="nulová",J261,0)</f>
        <v>0</v>
      </c>
      <c r="BJ261" s="18" t="s">
        <v>85</v>
      </c>
      <c r="BK261" s="240">
        <f>ROUND(I261*H261,2)</f>
        <v>0</v>
      </c>
      <c r="BL261" s="18" t="s">
        <v>271</v>
      </c>
      <c r="BM261" s="239" t="s">
        <v>947</v>
      </c>
    </row>
    <row r="262" s="2" customFormat="1" ht="16.5" customHeight="1">
      <c r="A262" s="39"/>
      <c r="B262" s="40"/>
      <c r="C262" s="228" t="s">
        <v>625</v>
      </c>
      <c r="D262" s="228" t="s">
        <v>266</v>
      </c>
      <c r="E262" s="229" t="s">
        <v>625</v>
      </c>
      <c r="F262" s="230" t="s">
        <v>2306</v>
      </c>
      <c r="G262" s="231" t="s">
        <v>269</v>
      </c>
      <c r="H262" s="232">
        <v>2</v>
      </c>
      <c r="I262" s="233"/>
      <c r="J262" s="234">
        <f>ROUND(I262*H262,2)</f>
        <v>0</v>
      </c>
      <c r="K262" s="230" t="s">
        <v>1</v>
      </c>
      <c r="L262" s="45"/>
      <c r="M262" s="235" t="s">
        <v>1</v>
      </c>
      <c r="N262" s="236" t="s">
        <v>42</v>
      </c>
      <c r="O262" s="92"/>
      <c r="P262" s="237">
        <f>O262*H262</f>
        <v>0</v>
      </c>
      <c r="Q262" s="237">
        <v>0</v>
      </c>
      <c r="R262" s="237">
        <f>Q262*H262</f>
        <v>0</v>
      </c>
      <c r="S262" s="237">
        <v>0</v>
      </c>
      <c r="T262" s="238">
        <f>S262*H262</f>
        <v>0</v>
      </c>
      <c r="U262" s="39"/>
      <c r="V262" s="39"/>
      <c r="W262" s="39"/>
      <c r="X262" s="39"/>
      <c r="Y262" s="39"/>
      <c r="Z262" s="39"/>
      <c r="AA262" s="39"/>
      <c r="AB262" s="39"/>
      <c r="AC262" s="39"/>
      <c r="AD262" s="39"/>
      <c r="AE262" s="39"/>
      <c r="AR262" s="239" t="s">
        <v>271</v>
      </c>
      <c r="AT262" s="239" t="s">
        <v>266</v>
      </c>
      <c r="AU262" s="239" t="s">
        <v>85</v>
      </c>
      <c r="AY262" s="18" t="s">
        <v>264</v>
      </c>
      <c r="BE262" s="240">
        <f>IF(N262="základní",J262,0)</f>
        <v>0</v>
      </c>
      <c r="BF262" s="240">
        <f>IF(N262="snížená",J262,0)</f>
        <v>0</v>
      </c>
      <c r="BG262" s="240">
        <f>IF(N262="zákl. přenesená",J262,0)</f>
        <v>0</v>
      </c>
      <c r="BH262" s="240">
        <f>IF(N262="sníž. přenesená",J262,0)</f>
        <v>0</v>
      </c>
      <c r="BI262" s="240">
        <f>IF(N262="nulová",J262,0)</f>
        <v>0</v>
      </c>
      <c r="BJ262" s="18" t="s">
        <v>85</v>
      </c>
      <c r="BK262" s="240">
        <f>ROUND(I262*H262,2)</f>
        <v>0</v>
      </c>
      <c r="BL262" s="18" t="s">
        <v>271</v>
      </c>
      <c r="BM262" s="239" t="s">
        <v>957</v>
      </c>
    </row>
    <row r="263" s="12" customFormat="1" ht="22.8" customHeight="1">
      <c r="A263" s="12"/>
      <c r="B263" s="212"/>
      <c r="C263" s="213"/>
      <c r="D263" s="214" t="s">
        <v>75</v>
      </c>
      <c r="E263" s="226" t="s">
        <v>2307</v>
      </c>
      <c r="F263" s="226" t="s">
        <v>2308</v>
      </c>
      <c r="G263" s="213"/>
      <c r="H263" s="213"/>
      <c r="I263" s="216"/>
      <c r="J263" s="227">
        <f>BK263</f>
        <v>0</v>
      </c>
      <c r="K263" s="213"/>
      <c r="L263" s="218"/>
      <c r="M263" s="219"/>
      <c r="N263" s="220"/>
      <c r="O263" s="220"/>
      <c r="P263" s="221">
        <f>P264</f>
        <v>0</v>
      </c>
      <c r="Q263" s="220"/>
      <c r="R263" s="221">
        <f>R264</f>
        <v>0</v>
      </c>
      <c r="S263" s="220"/>
      <c r="T263" s="222">
        <f>T264</f>
        <v>0</v>
      </c>
      <c r="U263" s="12"/>
      <c r="V263" s="12"/>
      <c r="W263" s="12"/>
      <c r="X263" s="12"/>
      <c r="Y263" s="12"/>
      <c r="Z263" s="12"/>
      <c r="AA263" s="12"/>
      <c r="AB263" s="12"/>
      <c r="AC263" s="12"/>
      <c r="AD263" s="12"/>
      <c r="AE263" s="12"/>
      <c r="AR263" s="223" t="s">
        <v>83</v>
      </c>
      <c r="AT263" s="224" t="s">
        <v>75</v>
      </c>
      <c r="AU263" s="224" t="s">
        <v>83</v>
      </c>
      <c r="AY263" s="223" t="s">
        <v>264</v>
      </c>
      <c r="BK263" s="225">
        <f>BK264</f>
        <v>0</v>
      </c>
    </row>
    <row r="264" s="2" customFormat="1" ht="16.5" customHeight="1">
      <c r="A264" s="39"/>
      <c r="B264" s="40"/>
      <c r="C264" s="228" t="s">
        <v>629</v>
      </c>
      <c r="D264" s="228" t="s">
        <v>266</v>
      </c>
      <c r="E264" s="229" t="s">
        <v>629</v>
      </c>
      <c r="F264" s="230" t="s">
        <v>2309</v>
      </c>
      <c r="G264" s="231" t="s">
        <v>269</v>
      </c>
      <c r="H264" s="232">
        <v>2</v>
      </c>
      <c r="I264" s="233"/>
      <c r="J264" s="234">
        <f>ROUND(I264*H264,2)</f>
        <v>0</v>
      </c>
      <c r="K264" s="230" t="s">
        <v>1</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271</v>
      </c>
      <c r="AT264" s="239" t="s">
        <v>266</v>
      </c>
      <c r="AU264" s="239" t="s">
        <v>85</v>
      </c>
      <c r="AY264" s="18" t="s">
        <v>264</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271</v>
      </c>
      <c r="BM264" s="239" t="s">
        <v>969</v>
      </c>
    </row>
    <row r="265" s="12" customFormat="1" ht="22.8" customHeight="1">
      <c r="A265" s="12"/>
      <c r="B265" s="212"/>
      <c r="C265" s="213"/>
      <c r="D265" s="214" t="s">
        <v>75</v>
      </c>
      <c r="E265" s="226" t="s">
        <v>2310</v>
      </c>
      <c r="F265" s="226" t="s">
        <v>2311</v>
      </c>
      <c r="G265" s="213"/>
      <c r="H265" s="213"/>
      <c r="I265" s="216"/>
      <c r="J265" s="227">
        <f>BK265</f>
        <v>0</v>
      </c>
      <c r="K265" s="213"/>
      <c r="L265" s="218"/>
      <c r="M265" s="219"/>
      <c r="N265" s="220"/>
      <c r="O265" s="220"/>
      <c r="P265" s="221">
        <f>P266</f>
        <v>0</v>
      </c>
      <c r="Q265" s="220"/>
      <c r="R265" s="221">
        <f>R266</f>
        <v>0</v>
      </c>
      <c r="S265" s="220"/>
      <c r="T265" s="222">
        <f>T266</f>
        <v>0</v>
      </c>
      <c r="U265" s="12"/>
      <c r="V265" s="12"/>
      <c r="W265" s="12"/>
      <c r="X265" s="12"/>
      <c r="Y265" s="12"/>
      <c r="Z265" s="12"/>
      <c r="AA265" s="12"/>
      <c r="AB265" s="12"/>
      <c r="AC265" s="12"/>
      <c r="AD265" s="12"/>
      <c r="AE265" s="12"/>
      <c r="AR265" s="223" t="s">
        <v>83</v>
      </c>
      <c r="AT265" s="224" t="s">
        <v>75</v>
      </c>
      <c r="AU265" s="224" t="s">
        <v>83</v>
      </c>
      <c r="AY265" s="223" t="s">
        <v>264</v>
      </c>
      <c r="BK265" s="225">
        <f>BK266</f>
        <v>0</v>
      </c>
    </row>
    <row r="266" s="2" customFormat="1" ht="16.5" customHeight="1">
      <c r="A266" s="39"/>
      <c r="B266" s="40"/>
      <c r="C266" s="228" t="s">
        <v>633</v>
      </c>
      <c r="D266" s="228" t="s">
        <v>266</v>
      </c>
      <c r="E266" s="229" t="s">
        <v>633</v>
      </c>
      <c r="F266" s="230" t="s">
        <v>2312</v>
      </c>
      <c r="G266" s="231" t="s">
        <v>269</v>
      </c>
      <c r="H266" s="232">
        <v>8</v>
      </c>
      <c r="I266" s="233"/>
      <c r="J266" s="234">
        <f>ROUND(I266*H266,2)</f>
        <v>0</v>
      </c>
      <c r="K266" s="230" t="s">
        <v>1</v>
      </c>
      <c r="L266" s="45"/>
      <c r="M266" s="235" t="s">
        <v>1</v>
      </c>
      <c r="N266" s="236" t="s">
        <v>42</v>
      </c>
      <c r="O266" s="92"/>
      <c r="P266" s="237">
        <f>O266*H266</f>
        <v>0</v>
      </c>
      <c r="Q266" s="237">
        <v>0</v>
      </c>
      <c r="R266" s="237">
        <f>Q266*H266</f>
        <v>0</v>
      </c>
      <c r="S266" s="237">
        <v>0</v>
      </c>
      <c r="T266" s="238">
        <f>S266*H266</f>
        <v>0</v>
      </c>
      <c r="U266" s="39"/>
      <c r="V266" s="39"/>
      <c r="W266" s="39"/>
      <c r="X266" s="39"/>
      <c r="Y266" s="39"/>
      <c r="Z266" s="39"/>
      <c r="AA266" s="39"/>
      <c r="AB266" s="39"/>
      <c r="AC266" s="39"/>
      <c r="AD266" s="39"/>
      <c r="AE266" s="39"/>
      <c r="AR266" s="239" t="s">
        <v>271</v>
      </c>
      <c r="AT266" s="239" t="s">
        <v>266</v>
      </c>
      <c r="AU266" s="239" t="s">
        <v>85</v>
      </c>
      <c r="AY266" s="18" t="s">
        <v>264</v>
      </c>
      <c r="BE266" s="240">
        <f>IF(N266="základní",J266,0)</f>
        <v>0</v>
      </c>
      <c r="BF266" s="240">
        <f>IF(N266="snížená",J266,0)</f>
        <v>0</v>
      </c>
      <c r="BG266" s="240">
        <f>IF(N266="zákl. přenesená",J266,0)</f>
        <v>0</v>
      </c>
      <c r="BH266" s="240">
        <f>IF(N266="sníž. přenesená",J266,0)</f>
        <v>0</v>
      </c>
      <c r="BI266" s="240">
        <f>IF(N266="nulová",J266,0)</f>
        <v>0</v>
      </c>
      <c r="BJ266" s="18" t="s">
        <v>85</v>
      </c>
      <c r="BK266" s="240">
        <f>ROUND(I266*H266,2)</f>
        <v>0</v>
      </c>
      <c r="BL266" s="18" t="s">
        <v>271</v>
      </c>
      <c r="BM266" s="239" t="s">
        <v>980</v>
      </c>
    </row>
    <row r="267" s="12" customFormat="1" ht="22.8" customHeight="1">
      <c r="A267" s="12"/>
      <c r="B267" s="212"/>
      <c r="C267" s="213"/>
      <c r="D267" s="214" t="s">
        <v>75</v>
      </c>
      <c r="E267" s="226" t="s">
        <v>2313</v>
      </c>
      <c r="F267" s="226" t="s">
        <v>2314</v>
      </c>
      <c r="G267" s="213"/>
      <c r="H267" s="213"/>
      <c r="I267" s="216"/>
      <c r="J267" s="227">
        <f>BK267</f>
        <v>0</v>
      </c>
      <c r="K267" s="213"/>
      <c r="L267" s="218"/>
      <c r="M267" s="219"/>
      <c r="N267" s="220"/>
      <c r="O267" s="220"/>
      <c r="P267" s="221">
        <v>0</v>
      </c>
      <c r="Q267" s="220"/>
      <c r="R267" s="221">
        <v>0</v>
      </c>
      <c r="S267" s="220"/>
      <c r="T267" s="222">
        <v>0</v>
      </c>
      <c r="U267" s="12"/>
      <c r="V267" s="12"/>
      <c r="W267" s="12"/>
      <c r="X267" s="12"/>
      <c r="Y267" s="12"/>
      <c r="Z267" s="12"/>
      <c r="AA267" s="12"/>
      <c r="AB267" s="12"/>
      <c r="AC267" s="12"/>
      <c r="AD267" s="12"/>
      <c r="AE267" s="12"/>
      <c r="AR267" s="223" t="s">
        <v>83</v>
      </c>
      <c r="AT267" s="224" t="s">
        <v>75</v>
      </c>
      <c r="AU267" s="224" t="s">
        <v>83</v>
      </c>
      <c r="AY267" s="223" t="s">
        <v>264</v>
      </c>
      <c r="BK267" s="225">
        <v>0</v>
      </c>
    </row>
    <row r="268" s="12" customFormat="1" ht="22.8" customHeight="1">
      <c r="A268" s="12"/>
      <c r="B268" s="212"/>
      <c r="C268" s="213"/>
      <c r="D268" s="214" t="s">
        <v>75</v>
      </c>
      <c r="E268" s="226" t="s">
        <v>2315</v>
      </c>
      <c r="F268" s="226" t="s">
        <v>2316</v>
      </c>
      <c r="G268" s="213"/>
      <c r="H268" s="213"/>
      <c r="I268" s="216"/>
      <c r="J268" s="227">
        <f>BK268</f>
        <v>0</v>
      </c>
      <c r="K268" s="213"/>
      <c r="L268" s="218"/>
      <c r="M268" s="219"/>
      <c r="N268" s="220"/>
      <c r="O268" s="220"/>
      <c r="P268" s="221">
        <f>SUM(P269:P270)</f>
        <v>0</v>
      </c>
      <c r="Q268" s="220"/>
      <c r="R268" s="221">
        <f>SUM(R269:R270)</f>
        <v>0</v>
      </c>
      <c r="S268" s="220"/>
      <c r="T268" s="222">
        <f>SUM(T269:T270)</f>
        <v>0</v>
      </c>
      <c r="U268" s="12"/>
      <c r="V268" s="12"/>
      <c r="W268" s="12"/>
      <c r="X268" s="12"/>
      <c r="Y268" s="12"/>
      <c r="Z268" s="12"/>
      <c r="AA268" s="12"/>
      <c r="AB268" s="12"/>
      <c r="AC268" s="12"/>
      <c r="AD268" s="12"/>
      <c r="AE268" s="12"/>
      <c r="AR268" s="223" t="s">
        <v>83</v>
      </c>
      <c r="AT268" s="224" t="s">
        <v>75</v>
      </c>
      <c r="AU268" s="224" t="s">
        <v>83</v>
      </c>
      <c r="AY268" s="223" t="s">
        <v>264</v>
      </c>
      <c r="BK268" s="225">
        <f>SUM(BK269:BK270)</f>
        <v>0</v>
      </c>
    </row>
    <row r="269" s="2" customFormat="1" ht="16.5" customHeight="1">
      <c r="A269" s="39"/>
      <c r="B269" s="40"/>
      <c r="C269" s="228" t="s">
        <v>637</v>
      </c>
      <c r="D269" s="228" t="s">
        <v>266</v>
      </c>
      <c r="E269" s="229" t="s">
        <v>637</v>
      </c>
      <c r="F269" s="230" t="s">
        <v>2317</v>
      </c>
      <c r="G269" s="231" t="s">
        <v>269</v>
      </c>
      <c r="H269" s="232">
        <v>4</v>
      </c>
      <c r="I269" s="233"/>
      <c r="J269" s="234">
        <f>ROUND(I269*H269,2)</f>
        <v>0</v>
      </c>
      <c r="K269" s="230" t="s">
        <v>1</v>
      </c>
      <c r="L269" s="45"/>
      <c r="M269" s="235" t="s">
        <v>1</v>
      </c>
      <c r="N269" s="236" t="s">
        <v>42</v>
      </c>
      <c r="O269" s="92"/>
      <c r="P269" s="237">
        <f>O269*H269</f>
        <v>0</v>
      </c>
      <c r="Q269" s="237">
        <v>0</v>
      </c>
      <c r="R269" s="237">
        <f>Q269*H269</f>
        <v>0</v>
      </c>
      <c r="S269" s="237">
        <v>0</v>
      </c>
      <c r="T269" s="238">
        <f>S269*H269</f>
        <v>0</v>
      </c>
      <c r="U269" s="39"/>
      <c r="V269" s="39"/>
      <c r="W269" s="39"/>
      <c r="X269" s="39"/>
      <c r="Y269" s="39"/>
      <c r="Z269" s="39"/>
      <c r="AA269" s="39"/>
      <c r="AB269" s="39"/>
      <c r="AC269" s="39"/>
      <c r="AD269" s="39"/>
      <c r="AE269" s="39"/>
      <c r="AR269" s="239" t="s">
        <v>271</v>
      </c>
      <c r="AT269" s="239" t="s">
        <v>266</v>
      </c>
      <c r="AU269" s="239" t="s">
        <v>85</v>
      </c>
      <c r="AY269" s="18" t="s">
        <v>264</v>
      </c>
      <c r="BE269" s="240">
        <f>IF(N269="základní",J269,0)</f>
        <v>0</v>
      </c>
      <c r="BF269" s="240">
        <f>IF(N269="snížená",J269,0)</f>
        <v>0</v>
      </c>
      <c r="BG269" s="240">
        <f>IF(N269="zákl. přenesená",J269,0)</f>
        <v>0</v>
      </c>
      <c r="BH269" s="240">
        <f>IF(N269="sníž. přenesená",J269,0)</f>
        <v>0</v>
      </c>
      <c r="BI269" s="240">
        <f>IF(N269="nulová",J269,0)</f>
        <v>0</v>
      </c>
      <c r="BJ269" s="18" t="s">
        <v>85</v>
      </c>
      <c r="BK269" s="240">
        <f>ROUND(I269*H269,2)</f>
        <v>0</v>
      </c>
      <c r="BL269" s="18" t="s">
        <v>271</v>
      </c>
      <c r="BM269" s="239" t="s">
        <v>992</v>
      </c>
    </row>
    <row r="270" s="2" customFormat="1" ht="16.5" customHeight="1">
      <c r="A270" s="39"/>
      <c r="B270" s="40"/>
      <c r="C270" s="228" t="s">
        <v>642</v>
      </c>
      <c r="D270" s="228" t="s">
        <v>266</v>
      </c>
      <c r="E270" s="229" t="s">
        <v>642</v>
      </c>
      <c r="F270" s="230" t="s">
        <v>2318</v>
      </c>
      <c r="G270" s="231" t="s">
        <v>269</v>
      </c>
      <c r="H270" s="232">
        <v>8</v>
      </c>
      <c r="I270" s="233"/>
      <c r="J270" s="234">
        <f>ROUND(I270*H270,2)</f>
        <v>0</v>
      </c>
      <c r="K270" s="230" t="s">
        <v>1</v>
      </c>
      <c r="L270" s="45"/>
      <c r="M270" s="235" t="s">
        <v>1</v>
      </c>
      <c r="N270" s="236" t="s">
        <v>42</v>
      </c>
      <c r="O270" s="92"/>
      <c r="P270" s="237">
        <f>O270*H270</f>
        <v>0</v>
      </c>
      <c r="Q270" s="237">
        <v>0</v>
      </c>
      <c r="R270" s="237">
        <f>Q270*H270</f>
        <v>0</v>
      </c>
      <c r="S270" s="237">
        <v>0</v>
      </c>
      <c r="T270" s="238">
        <f>S270*H270</f>
        <v>0</v>
      </c>
      <c r="U270" s="39"/>
      <c r="V270" s="39"/>
      <c r="W270" s="39"/>
      <c r="X270" s="39"/>
      <c r="Y270" s="39"/>
      <c r="Z270" s="39"/>
      <c r="AA270" s="39"/>
      <c r="AB270" s="39"/>
      <c r="AC270" s="39"/>
      <c r="AD270" s="39"/>
      <c r="AE270" s="39"/>
      <c r="AR270" s="239" t="s">
        <v>271</v>
      </c>
      <c r="AT270" s="239" t="s">
        <v>266</v>
      </c>
      <c r="AU270" s="239" t="s">
        <v>85</v>
      </c>
      <c r="AY270" s="18" t="s">
        <v>264</v>
      </c>
      <c r="BE270" s="240">
        <f>IF(N270="základní",J270,0)</f>
        <v>0</v>
      </c>
      <c r="BF270" s="240">
        <f>IF(N270="snížená",J270,0)</f>
        <v>0</v>
      </c>
      <c r="BG270" s="240">
        <f>IF(N270="zákl. přenesená",J270,0)</f>
        <v>0</v>
      </c>
      <c r="BH270" s="240">
        <f>IF(N270="sníž. přenesená",J270,0)</f>
        <v>0</v>
      </c>
      <c r="BI270" s="240">
        <f>IF(N270="nulová",J270,0)</f>
        <v>0</v>
      </c>
      <c r="BJ270" s="18" t="s">
        <v>85</v>
      </c>
      <c r="BK270" s="240">
        <f>ROUND(I270*H270,2)</f>
        <v>0</v>
      </c>
      <c r="BL270" s="18" t="s">
        <v>271</v>
      </c>
      <c r="BM270" s="239" t="s">
        <v>1000</v>
      </c>
    </row>
    <row r="271" s="12" customFormat="1" ht="25.92" customHeight="1">
      <c r="A271" s="12"/>
      <c r="B271" s="212"/>
      <c r="C271" s="213"/>
      <c r="D271" s="214" t="s">
        <v>75</v>
      </c>
      <c r="E271" s="215" t="s">
        <v>2168</v>
      </c>
      <c r="F271" s="215" t="s">
        <v>1400</v>
      </c>
      <c r="G271" s="213"/>
      <c r="H271" s="213"/>
      <c r="I271" s="216"/>
      <c r="J271" s="217">
        <f>BK271</f>
        <v>0</v>
      </c>
      <c r="K271" s="213"/>
      <c r="L271" s="218"/>
      <c r="M271" s="219"/>
      <c r="N271" s="220"/>
      <c r="O271" s="220"/>
      <c r="P271" s="221">
        <f>P272</f>
        <v>0</v>
      </c>
      <c r="Q271" s="220"/>
      <c r="R271" s="221">
        <f>R272</f>
        <v>0</v>
      </c>
      <c r="S271" s="220"/>
      <c r="T271" s="222">
        <f>T272</f>
        <v>0</v>
      </c>
      <c r="U271" s="12"/>
      <c r="V271" s="12"/>
      <c r="W271" s="12"/>
      <c r="X271" s="12"/>
      <c r="Y271" s="12"/>
      <c r="Z271" s="12"/>
      <c r="AA271" s="12"/>
      <c r="AB271" s="12"/>
      <c r="AC271" s="12"/>
      <c r="AD271" s="12"/>
      <c r="AE271" s="12"/>
      <c r="AR271" s="223" t="s">
        <v>271</v>
      </c>
      <c r="AT271" s="224" t="s">
        <v>75</v>
      </c>
      <c r="AU271" s="224" t="s">
        <v>76</v>
      </c>
      <c r="AY271" s="223" t="s">
        <v>264</v>
      </c>
      <c r="BK271" s="225">
        <f>BK272</f>
        <v>0</v>
      </c>
    </row>
    <row r="272" s="2" customFormat="1" ht="16.5" customHeight="1">
      <c r="A272" s="39"/>
      <c r="B272" s="40"/>
      <c r="C272" s="228" t="s">
        <v>647</v>
      </c>
      <c r="D272" s="228" t="s">
        <v>266</v>
      </c>
      <c r="E272" s="229" t="s">
        <v>2169</v>
      </c>
      <c r="F272" s="230" t="s">
        <v>2170</v>
      </c>
      <c r="G272" s="231" t="s">
        <v>420</v>
      </c>
      <c r="H272" s="232">
        <v>1</v>
      </c>
      <c r="I272" s="233"/>
      <c r="J272" s="234">
        <f>ROUND(I272*H272,2)</f>
        <v>0</v>
      </c>
      <c r="K272" s="230" t="s">
        <v>1</v>
      </c>
      <c r="L272" s="45"/>
      <c r="M272" s="307" t="s">
        <v>1</v>
      </c>
      <c r="N272" s="308" t="s">
        <v>42</v>
      </c>
      <c r="O272" s="309"/>
      <c r="P272" s="310">
        <f>O272*H272</f>
        <v>0</v>
      </c>
      <c r="Q272" s="310">
        <v>0</v>
      </c>
      <c r="R272" s="310">
        <f>Q272*H272</f>
        <v>0</v>
      </c>
      <c r="S272" s="310">
        <v>0</v>
      </c>
      <c r="T272" s="311">
        <f>S272*H272</f>
        <v>0</v>
      </c>
      <c r="U272" s="39"/>
      <c r="V272" s="39"/>
      <c r="W272" s="39"/>
      <c r="X272" s="39"/>
      <c r="Y272" s="39"/>
      <c r="Z272" s="39"/>
      <c r="AA272" s="39"/>
      <c r="AB272" s="39"/>
      <c r="AC272" s="39"/>
      <c r="AD272" s="39"/>
      <c r="AE272" s="39"/>
      <c r="AR272" s="239" t="s">
        <v>1385</v>
      </c>
      <c r="AT272" s="239" t="s">
        <v>266</v>
      </c>
      <c r="AU272" s="239" t="s">
        <v>83</v>
      </c>
      <c r="AY272" s="18" t="s">
        <v>264</v>
      </c>
      <c r="BE272" s="240">
        <f>IF(N272="základní",J272,0)</f>
        <v>0</v>
      </c>
      <c r="BF272" s="240">
        <f>IF(N272="snížená",J272,0)</f>
        <v>0</v>
      </c>
      <c r="BG272" s="240">
        <f>IF(N272="zákl. přenesená",J272,0)</f>
        <v>0</v>
      </c>
      <c r="BH272" s="240">
        <f>IF(N272="sníž. přenesená",J272,0)</f>
        <v>0</v>
      </c>
      <c r="BI272" s="240">
        <f>IF(N272="nulová",J272,0)</f>
        <v>0</v>
      </c>
      <c r="BJ272" s="18" t="s">
        <v>85</v>
      </c>
      <c r="BK272" s="240">
        <f>ROUND(I272*H272,2)</f>
        <v>0</v>
      </c>
      <c r="BL272" s="18" t="s">
        <v>1385</v>
      </c>
      <c r="BM272" s="239" t="s">
        <v>2986</v>
      </c>
    </row>
    <row r="273" s="2" customFormat="1" ht="6.96" customHeight="1">
      <c r="A273" s="39"/>
      <c r="B273" s="67"/>
      <c r="C273" s="68"/>
      <c r="D273" s="68"/>
      <c r="E273" s="68"/>
      <c r="F273" s="68"/>
      <c r="G273" s="68"/>
      <c r="H273" s="68"/>
      <c r="I273" s="68"/>
      <c r="J273" s="68"/>
      <c r="K273" s="68"/>
      <c r="L273" s="45"/>
      <c r="M273" s="39"/>
      <c r="O273" s="39"/>
      <c r="P273" s="39"/>
      <c r="Q273" s="39"/>
      <c r="R273" s="39"/>
      <c r="S273" s="39"/>
      <c r="T273" s="39"/>
      <c r="U273" s="39"/>
      <c r="V273" s="39"/>
      <c r="W273" s="39"/>
      <c r="X273" s="39"/>
      <c r="Y273" s="39"/>
      <c r="Z273" s="39"/>
      <c r="AA273" s="39"/>
      <c r="AB273" s="39"/>
      <c r="AC273" s="39"/>
      <c r="AD273" s="39"/>
      <c r="AE273" s="39"/>
    </row>
  </sheetData>
  <sheetProtection sheet="1" autoFilter="0" formatColumns="0" formatRows="0" objects="1" scenarios="1" spinCount="100000" saltValue="PuHm2l2miOKv5Fv7QK5F+8LeZp3KuiM050tVUXjOwu+0RlNxI9GbUz5eJwdqLYkpHiPdUnRssw9hnL74d2l8Pw==" hashValue="RpyLedmd6AH4/a3iwygnn4eAlQeIzfZ0ANZvngmMMRi6I/PuklhGAv6q1Y0/Ec/k242TfkjUz+gpDyYCi37BYA==" algorithmName="SHA-512" password="E785"/>
  <autoFilter ref="C158:K272"/>
  <mergeCells count="15">
    <mergeCell ref="E7:H7"/>
    <mergeCell ref="E11:H11"/>
    <mergeCell ref="E9:H9"/>
    <mergeCell ref="E13:H13"/>
    <mergeCell ref="E22:H22"/>
    <mergeCell ref="E31:H31"/>
    <mergeCell ref="E85:H85"/>
    <mergeCell ref="E89:H89"/>
    <mergeCell ref="E87:H87"/>
    <mergeCell ref="E91:H91"/>
    <mergeCell ref="E145:H145"/>
    <mergeCell ref="E149:H149"/>
    <mergeCell ref="E147:H147"/>
    <mergeCell ref="E151:H15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2439</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2320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ROUND((SUM(BE129:BE187)),  2)</f>
        <v>0</v>
      </c>
      <c r="G37" s="39"/>
      <c r="H37" s="39"/>
      <c r="I37" s="166">
        <v>0.20999999999999999</v>
      </c>
      <c r="J37" s="165">
        <f>ROUND(((SUM(BE129:BE187))*I37),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ROUND((SUM(BF129:BF187)),  2)</f>
        <v>0</v>
      </c>
      <c r="G38" s="39"/>
      <c r="H38" s="39"/>
      <c r="I38" s="166">
        <v>0.12</v>
      </c>
      <c r="J38" s="165">
        <f>ROUND(((SUM(BF129:BF187))*I38),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ROUND((SUM(BG129:BG187)),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ROUND((SUM(BH129:BH187)),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ROUND((SUM(BI129:BI187)),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2439</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D.1.4.E - SLABOPROUDÁ ELEKTROINSTALACE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2321</v>
      </c>
      <c r="E101" s="193"/>
      <c r="F101" s="193"/>
      <c r="G101" s="193"/>
      <c r="H101" s="193"/>
      <c r="I101" s="193"/>
      <c r="J101" s="194">
        <f>J130</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2322</v>
      </c>
      <c r="E102" s="193"/>
      <c r="F102" s="193"/>
      <c r="G102" s="193"/>
      <c r="H102" s="193"/>
      <c r="I102" s="193"/>
      <c r="J102" s="194">
        <f>J163</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2323</v>
      </c>
      <c r="E103" s="193"/>
      <c r="F103" s="193"/>
      <c r="G103" s="193"/>
      <c r="H103" s="193"/>
      <c r="I103" s="193"/>
      <c r="J103" s="194">
        <f>J174</f>
        <v>0</v>
      </c>
      <c r="K103" s="191"/>
      <c r="L103" s="195"/>
      <c r="S103" s="9"/>
      <c r="T103" s="9"/>
      <c r="U103" s="9"/>
      <c r="V103" s="9"/>
      <c r="W103" s="9"/>
      <c r="X103" s="9"/>
      <c r="Y103" s="9"/>
      <c r="Z103" s="9"/>
      <c r="AA103" s="9"/>
      <c r="AB103" s="9"/>
      <c r="AC103" s="9"/>
      <c r="AD103" s="9"/>
      <c r="AE103" s="9"/>
    </row>
    <row r="104" s="10" customFormat="1" ht="19.92" customHeight="1">
      <c r="A104" s="10"/>
      <c r="B104" s="196"/>
      <c r="C104" s="134"/>
      <c r="D104" s="197" t="s">
        <v>2324</v>
      </c>
      <c r="E104" s="198"/>
      <c r="F104" s="198"/>
      <c r="G104" s="198"/>
      <c r="H104" s="198"/>
      <c r="I104" s="198"/>
      <c r="J104" s="199">
        <f>J182</f>
        <v>0</v>
      </c>
      <c r="K104" s="134"/>
      <c r="L104" s="200"/>
      <c r="S104" s="10"/>
      <c r="T104" s="10"/>
      <c r="U104" s="10"/>
      <c r="V104" s="10"/>
      <c r="W104" s="10"/>
      <c r="X104" s="10"/>
      <c r="Y104" s="10"/>
      <c r="Z104" s="10"/>
      <c r="AA104" s="10"/>
      <c r="AB104" s="10"/>
      <c r="AC104" s="10"/>
      <c r="AD104" s="10"/>
      <c r="AE104" s="10"/>
    </row>
    <row r="105" s="9" customFormat="1" ht="24.96" customHeight="1">
      <c r="A105" s="9"/>
      <c r="B105" s="190"/>
      <c r="C105" s="191"/>
      <c r="D105" s="192" t="s">
        <v>1980</v>
      </c>
      <c r="E105" s="193"/>
      <c r="F105" s="193"/>
      <c r="G105" s="193"/>
      <c r="H105" s="193"/>
      <c r="I105" s="193"/>
      <c r="J105" s="194">
        <f>J186</f>
        <v>0</v>
      </c>
      <c r="K105" s="191"/>
      <c r="L105" s="19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249</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Transformace domova Černovice – Lidmaň I. – Polná</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210</v>
      </c>
      <c r="D116" s="23"/>
      <c r="E116" s="23"/>
      <c r="F116" s="23"/>
      <c r="G116" s="23"/>
      <c r="H116" s="23"/>
      <c r="I116" s="23"/>
      <c r="J116" s="23"/>
      <c r="K116" s="23"/>
      <c r="L116" s="21"/>
    </row>
    <row r="117" s="1" customFormat="1" ht="16.5" customHeight="1">
      <c r="B117" s="22"/>
      <c r="C117" s="23"/>
      <c r="D117" s="23"/>
      <c r="E117" s="185" t="s">
        <v>2439</v>
      </c>
      <c r="F117" s="23"/>
      <c r="G117" s="23"/>
      <c r="H117" s="23"/>
      <c r="I117" s="23"/>
      <c r="J117" s="23"/>
      <c r="K117" s="23"/>
      <c r="L117" s="21"/>
    </row>
    <row r="118" s="1" customFormat="1" ht="12" customHeight="1">
      <c r="B118" s="22"/>
      <c r="C118" s="33" t="s">
        <v>212</v>
      </c>
      <c r="D118" s="23"/>
      <c r="E118" s="23"/>
      <c r="F118" s="23"/>
      <c r="G118" s="23"/>
      <c r="H118" s="23"/>
      <c r="I118" s="23"/>
      <c r="J118" s="23"/>
      <c r="K118" s="23"/>
      <c r="L118" s="21"/>
    </row>
    <row r="119" s="2" customFormat="1" ht="16.5" customHeight="1">
      <c r="A119" s="39"/>
      <c r="B119" s="40"/>
      <c r="C119" s="41"/>
      <c r="D119" s="41"/>
      <c r="E119" s="303" t="s">
        <v>1408</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1409</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D.1.4.E - SLABOPROUDÁ ELEKTROINSTALACE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18. 9. 2024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Kraj Vysočina</v>
      </c>
      <c r="G125" s="41"/>
      <c r="H125" s="41"/>
      <c r="I125" s="33" t="s">
        <v>30</v>
      </c>
      <c r="J125" s="37" t="str">
        <f>E25</f>
        <v>ARPIK OSTRAVA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1"/>
      <c r="B128" s="202"/>
      <c r="C128" s="203" t="s">
        <v>250</v>
      </c>
      <c r="D128" s="204" t="s">
        <v>61</v>
      </c>
      <c r="E128" s="204" t="s">
        <v>57</v>
      </c>
      <c r="F128" s="204" t="s">
        <v>58</v>
      </c>
      <c r="G128" s="204" t="s">
        <v>251</v>
      </c>
      <c r="H128" s="204" t="s">
        <v>252</v>
      </c>
      <c r="I128" s="204" t="s">
        <v>253</v>
      </c>
      <c r="J128" s="204" t="s">
        <v>217</v>
      </c>
      <c r="K128" s="205" t="s">
        <v>254</v>
      </c>
      <c r="L128" s="206"/>
      <c r="M128" s="101" t="s">
        <v>1</v>
      </c>
      <c r="N128" s="102" t="s">
        <v>40</v>
      </c>
      <c r="O128" s="102" t="s">
        <v>255</v>
      </c>
      <c r="P128" s="102" t="s">
        <v>256</v>
      </c>
      <c r="Q128" s="102" t="s">
        <v>257</v>
      </c>
      <c r="R128" s="102" t="s">
        <v>258</v>
      </c>
      <c r="S128" s="102" t="s">
        <v>259</v>
      </c>
      <c r="T128" s="103" t="s">
        <v>260</v>
      </c>
      <c r="U128" s="201"/>
      <c r="V128" s="201"/>
      <c r="W128" s="201"/>
      <c r="X128" s="201"/>
      <c r="Y128" s="201"/>
      <c r="Z128" s="201"/>
      <c r="AA128" s="201"/>
      <c r="AB128" s="201"/>
      <c r="AC128" s="201"/>
      <c r="AD128" s="201"/>
      <c r="AE128" s="201"/>
    </row>
    <row r="129" s="2" customFormat="1" ht="22.8" customHeight="1">
      <c r="A129" s="39"/>
      <c r="B129" s="40"/>
      <c r="C129" s="108" t="s">
        <v>261</v>
      </c>
      <c r="D129" s="41"/>
      <c r="E129" s="41"/>
      <c r="F129" s="41"/>
      <c r="G129" s="41"/>
      <c r="H129" s="41"/>
      <c r="I129" s="41"/>
      <c r="J129" s="207">
        <f>BK129</f>
        <v>0</v>
      </c>
      <c r="K129" s="41"/>
      <c r="L129" s="45"/>
      <c r="M129" s="104"/>
      <c r="N129" s="208"/>
      <c r="O129" s="105"/>
      <c r="P129" s="209">
        <f>P130+P163+P174+P186</f>
        <v>0</v>
      </c>
      <c r="Q129" s="105"/>
      <c r="R129" s="209">
        <f>R130+R163+R174+R186</f>
        <v>0</v>
      </c>
      <c r="S129" s="105"/>
      <c r="T129" s="210">
        <f>T130+T163+T174+T186</f>
        <v>0</v>
      </c>
      <c r="U129" s="39"/>
      <c r="V129" s="39"/>
      <c r="W129" s="39"/>
      <c r="X129" s="39"/>
      <c r="Y129" s="39"/>
      <c r="Z129" s="39"/>
      <c r="AA129" s="39"/>
      <c r="AB129" s="39"/>
      <c r="AC129" s="39"/>
      <c r="AD129" s="39"/>
      <c r="AE129" s="39"/>
      <c r="AT129" s="18" t="s">
        <v>75</v>
      </c>
      <c r="AU129" s="18" t="s">
        <v>219</v>
      </c>
      <c r="BK129" s="211">
        <f>BK130+BK163+BK174+BK186</f>
        <v>0</v>
      </c>
    </row>
    <row r="130" s="12" customFormat="1" ht="25.92" customHeight="1">
      <c r="A130" s="12"/>
      <c r="B130" s="212"/>
      <c r="C130" s="213"/>
      <c r="D130" s="214" t="s">
        <v>75</v>
      </c>
      <c r="E130" s="215" t="s">
        <v>1981</v>
      </c>
      <c r="F130" s="215" t="s">
        <v>2325</v>
      </c>
      <c r="G130" s="213"/>
      <c r="H130" s="213"/>
      <c r="I130" s="216"/>
      <c r="J130" s="217">
        <f>BK130</f>
        <v>0</v>
      </c>
      <c r="K130" s="213"/>
      <c r="L130" s="218"/>
      <c r="M130" s="219"/>
      <c r="N130" s="220"/>
      <c r="O130" s="220"/>
      <c r="P130" s="221">
        <f>SUM(P131:P162)</f>
        <v>0</v>
      </c>
      <c r="Q130" s="220"/>
      <c r="R130" s="221">
        <f>SUM(R131:R162)</f>
        <v>0</v>
      </c>
      <c r="S130" s="220"/>
      <c r="T130" s="222">
        <f>SUM(T131:T162)</f>
        <v>0</v>
      </c>
      <c r="U130" s="12"/>
      <c r="V130" s="12"/>
      <c r="W130" s="12"/>
      <c r="X130" s="12"/>
      <c r="Y130" s="12"/>
      <c r="Z130" s="12"/>
      <c r="AA130" s="12"/>
      <c r="AB130" s="12"/>
      <c r="AC130" s="12"/>
      <c r="AD130" s="12"/>
      <c r="AE130" s="12"/>
      <c r="AR130" s="223" t="s">
        <v>83</v>
      </c>
      <c r="AT130" s="224" t="s">
        <v>75</v>
      </c>
      <c r="AU130" s="224" t="s">
        <v>76</v>
      </c>
      <c r="AY130" s="223" t="s">
        <v>264</v>
      </c>
      <c r="BK130" s="225">
        <f>SUM(BK131:BK162)</f>
        <v>0</v>
      </c>
    </row>
    <row r="131" s="2" customFormat="1" ht="16.5" customHeight="1">
      <c r="A131" s="39"/>
      <c r="B131" s="40"/>
      <c r="C131" s="228" t="s">
        <v>83</v>
      </c>
      <c r="D131" s="228" t="s">
        <v>266</v>
      </c>
      <c r="E131" s="229" t="s">
        <v>83</v>
      </c>
      <c r="F131" s="230" t="s">
        <v>2326</v>
      </c>
      <c r="G131" s="231" t="s">
        <v>1051</v>
      </c>
      <c r="H131" s="232">
        <v>1</v>
      </c>
      <c r="I131" s="233"/>
      <c r="J131" s="234">
        <f>ROUND(I131*H131,2)</f>
        <v>0</v>
      </c>
      <c r="K131" s="230" t="s">
        <v>1</v>
      </c>
      <c r="L131" s="45"/>
      <c r="M131" s="235" t="s">
        <v>1</v>
      </c>
      <c r="N131" s="236"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271</v>
      </c>
      <c r="AT131" s="239" t="s">
        <v>266</v>
      </c>
      <c r="AU131" s="239" t="s">
        <v>83</v>
      </c>
      <c r="AY131" s="18" t="s">
        <v>264</v>
      </c>
      <c r="BE131" s="240">
        <f>IF(N131="základní",J131,0)</f>
        <v>0</v>
      </c>
      <c r="BF131" s="240">
        <f>IF(N131="snížená",J131,0)</f>
        <v>0</v>
      </c>
      <c r="BG131" s="240">
        <f>IF(N131="zákl. přenesená",J131,0)</f>
        <v>0</v>
      </c>
      <c r="BH131" s="240">
        <f>IF(N131="sníž. přenesená",J131,0)</f>
        <v>0</v>
      </c>
      <c r="BI131" s="240">
        <f>IF(N131="nulová",J131,0)</f>
        <v>0</v>
      </c>
      <c r="BJ131" s="18" t="s">
        <v>85</v>
      </c>
      <c r="BK131" s="240">
        <f>ROUND(I131*H131,2)</f>
        <v>0</v>
      </c>
      <c r="BL131" s="18" t="s">
        <v>271</v>
      </c>
      <c r="BM131" s="239" t="s">
        <v>85</v>
      </c>
    </row>
    <row r="132" s="2" customFormat="1" ht="16.5" customHeight="1">
      <c r="A132" s="39"/>
      <c r="B132" s="40"/>
      <c r="C132" s="228" t="s">
        <v>85</v>
      </c>
      <c r="D132" s="228" t="s">
        <v>266</v>
      </c>
      <c r="E132" s="229" t="s">
        <v>85</v>
      </c>
      <c r="F132" s="230" t="s">
        <v>2327</v>
      </c>
      <c r="G132" s="231" t="s">
        <v>1051</v>
      </c>
      <c r="H132" s="232">
        <v>1</v>
      </c>
      <c r="I132" s="233"/>
      <c r="J132" s="234">
        <f>ROUND(I132*H132,2)</f>
        <v>0</v>
      </c>
      <c r="K132" s="230" t="s">
        <v>1</v>
      </c>
      <c r="L132" s="45"/>
      <c r="M132" s="235" t="s">
        <v>1</v>
      </c>
      <c r="N132" s="236" t="s">
        <v>42</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271</v>
      </c>
      <c r="AT132" s="239" t="s">
        <v>266</v>
      </c>
      <c r="AU132" s="239" t="s">
        <v>83</v>
      </c>
      <c r="AY132" s="18" t="s">
        <v>264</v>
      </c>
      <c r="BE132" s="240">
        <f>IF(N132="základní",J132,0)</f>
        <v>0</v>
      </c>
      <c r="BF132" s="240">
        <f>IF(N132="snížená",J132,0)</f>
        <v>0</v>
      </c>
      <c r="BG132" s="240">
        <f>IF(N132="zákl. přenesená",J132,0)</f>
        <v>0</v>
      </c>
      <c r="BH132" s="240">
        <f>IF(N132="sníž. přenesená",J132,0)</f>
        <v>0</v>
      </c>
      <c r="BI132" s="240">
        <f>IF(N132="nulová",J132,0)</f>
        <v>0</v>
      </c>
      <c r="BJ132" s="18" t="s">
        <v>85</v>
      </c>
      <c r="BK132" s="240">
        <f>ROUND(I132*H132,2)</f>
        <v>0</v>
      </c>
      <c r="BL132" s="18" t="s">
        <v>271</v>
      </c>
      <c r="BM132" s="239" t="s">
        <v>271</v>
      </c>
    </row>
    <row r="133" s="2" customFormat="1" ht="16.5" customHeight="1">
      <c r="A133" s="39"/>
      <c r="B133" s="40"/>
      <c r="C133" s="228" t="s">
        <v>96</v>
      </c>
      <c r="D133" s="228" t="s">
        <v>266</v>
      </c>
      <c r="E133" s="229" t="s">
        <v>96</v>
      </c>
      <c r="F133" s="230" t="s">
        <v>2328</v>
      </c>
      <c r="G133" s="231" t="s">
        <v>1051</v>
      </c>
      <c r="H133" s="232">
        <v>1</v>
      </c>
      <c r="I133" s="233"/>
      <c r="J133" s="234">
        <f>ROUND(I133*H133,2)</f>
        <v>0</v>
      </c>
      <c r="K133" s="230" t="s">
        <v>1</v>
      </c>
      <c r="L133" s="45"/>
      <c r="M133" s="235" t="s">
        <v>1</v>
      </c>
      <c r="N133" s="236" t="s">
        <v>42</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271</v>
      </c>
      <c r="AT133" s="239" t="s">
        <v>266</v>
      </c>
      <c r="AU133" s="239" t="s">
        <v>83</v>
      </c>
      <c r="AY133" s="18" t="s">
        <v>264</v>
      </c>
      <c r="BE133" s="240">
        <f>IF(N133="základní",J133,0)</f>
        <v>0</v>
      </c>
      <c r="BF133" s="240">
        <f>IF(N133="snížená",J133,0)</f>
        <v>0</v>
      </c>
      <c r="BG133" s="240">
        <f>IF(N133="zákl. přenesená",J133,0)</f>
        <v>0</v>
      </c>
      <c r="BH133" s="240">
        <f>IF(N133="sníž. přenesená",J133,0)</f>
        <v>0</v>
      </c>
      <c r="BI133" s="240">
        <f>IF(N133="nulová",J133,0)</f>
        <v>0</v>
      </c>
      <c r="BJ133" s="18" t="s">
        <v>85</v>
      </c>
      <c r="BK133" s="240">
        <f>ROUND(I133*H133,2)</f>
        <v>0</v>
      </c>
      <c r="BL133" s="18" t="s">
        <v>271</v>
      </c>
      <c r="BM133" s="239" t="s">
        <v>295</v>
      </c>
    </row>
    <row r="134" s="2" customFormat="1" ht="16.5" customHeight="1">
      <c r="A134" s="39"/>
      <c r="B134" s="40"/>
      <c r="C134" s="228" t="s">
        <v>271</v>
      </c>
      <c r="D134" s="228" t="s">
        <v>266</v>
      </c>
      <c r="E134" s="229" t="s">
        <v>271</v>
      </c>
      <c r="F134" s="230" t="s">
        <v>2329</v>
      </c>
      <c r="G134" s="231" t="s">
        <v>1051</v>
      </c>
      <c r="H134" s="232">
        <v>1</v>
      </c>
      <c r="I134" s="233"/>
      <c r="J134" s="234">
        <f>ROUND(I134*H134,2)</f>
        <v>0</v>
      </c>
      <c r="K134" s="230" t="s">
        <v>1</v>
      </c>
      <c r="L134" s="45"/>
      <c r="M134" s="235" t="s">
        <v>1</v>
      </c>
      <c r="N134" s="236" t="s">
        <v>42</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271</v>
      </c>
      <c r="AT134" s="239" t="s">
        <v>266</v>
      </c>
      <c r="AU134" s="239" t="s">
        <v>83</v>
      </c>
      <c r="AY134" s="18" t="s">
        <v>264</v>
      </c>
      <c r="BE134" s="240">
        <f>IF(N134="základní",J134,0)</f>
        <v>0</v>
      </c>
      <c r="BF134" s="240">
        <f>IF(N134="snížená",J134,0)</f>
        <v>0</v>
      </c>
      <c r="BG134" s="240">
        <f>IF(N134="zákl. přenesená",J134,0)</f>
        <v>0</v>
      </c>
      <c r="BH134" s="240">
        <f>IF(N134="sníž. přenesená",J134,0)</f>
        <v>0</v>
      </c>
      <c r="BI134" s="240">
        <f>IF(N134="nulová",J134,0)</f>
        <v>0</v>
      </c>
      <c r="BJ134" s="18" t="s">
        <v>85</v>
      </c>
      <c r="BK134" s="240">
        <f>ROUND(I134*H134,2)</f>
        <v>0</v>
      </c>
      <c r="BL134" s="18" t="s">
        <v>271</v>
      </c>
      <c r="BM134" s="239" t="s">
        <v>304</v>
      </c>
    </row>
    <row r="135" s="2" customFormat="1" ht="16.5" customHeight="1">
      <c r="A135" s="39"/>
      <c r="B135" s="40"/>
      <c r="C135" s="228" t="s">
        <v>290</v>
      </c>
      <c r="D135" s="228" t="s">
        <v>266</v>
      </c>
      <c r="E135" s="229" t="s">
        <v>290</v>
      </c>
      <c r="F135" s="230" t="s">
        <v>2987</v>
      </c>
      <c r="G135" s="231" t="s">
        <v>1051</v>
      </c>
      <c r="H135" s="232">
        <v>4</v>
      </c>
      <c r="I135" s="233"/>
      <c r="J135" s="234">
        <f>ROUND(I135*H135,2)</f>
        <v>0</v>
      </c>
      <c r="K135" s="230" t="s">
        <v>1</v>
      </c>
      <c r="L135" s="45"/>
      <c r="M135" s="235" t="s">
        <v>1</v>
      </c>
      <c r="N135" s="236" t="s">
        <v>42</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271</v>
      </c>
      <c r="AT135" s="239" t="s">
        <v>266</v>
      </c>
      <c r="AU135" s="239" t="s">
        <v>83</v>
      </c>
      <c r="AY135" s="18" t="s">
        <v>264</v>
      </c>
      <c r="BE135" s="240">
        <f>IF(N135="základní",J135,0)</f>
        <v>0</v>
      </c>
      <c r="BF135" s="240">
        <f>IF(N135="snížená",J135,0)</f>
        <v>0</v>
      </c>
      <c r="BG135" s="240">
        <f>IF(N135="zákl. přenesená",J135,0)</f>
        <v>0</v>
      </c>
      <c r="BH135" s="240">
        <f>IF(N135="sníž. přenesená",J135,0)</f>
        <v>0</v>
      </c>
      <c r="BI135" s="240">
        <f>IF(N135="nulová",J135,0)</f>
        <v>0</v>
      </c>
      <c r="BJ135" s="18" t="s">
        <v>85</v>
      </c>
      <c r="BK135" s="240">
        <f>ROUND(I135*H135,2)</f>
        <v>0</v>
      </c>
      <c r="BL135" s="18" t="s">
        <v>271</v>
      </c>
      <c r="BM135" s="239" t="s">
        <v>315</v>
      </c>
    </row>
    <row r="136" s="2" customFormat="1" ht="16.5" customHeight="1">
      <c r="A136" s="39"/>
      <c r="B136" s="40"/>
      <c r="C136" s="228" t="s">
        <v>295</v>
      </c>
      <c r="D136" s="228" t="s">
        <v>266</v>
      </c>
      <c r="E136" s="229" t="s">
        <v>295</v>
      </c>
      <c r="F136" s="230" t="s">
        <v>2988</v>
      </c>
      <c r="G136" s="231" t="s">
        <v>1051</v>
      </c>
      <c r="H136" s="232">
        <v>4</v>
      </c>
      <c r="I136" s="233"/>
      <c r="J136" s="234">
        <f>ROUND(I136*H136,2)</f>
        <v>0</v>
      </c>
      <c r="K136" s="230" t="s">
        <v>1</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271</v>
      </c>
      <c r="AT136" s="239" t="s">
        <v>266</v>
      </c>
      <c r="AU136" s="239" t="s">
        <v>83</v>
      </c>
      <c r="AY136" s="18" t="s">
        <v>264</v>
      </c>
      <c r="BE136" s="240">
        <f>IF(N136="základní",J136,0)</f>
        <v>0</v>
      </c>
      <c r="BF136" s="240">
        <f>IF(N136="snížená",J136,0)</f>
        <v>0</v>
      </c>
      <c r="BG136" s="240">
        <f>IF(N136="zákl. přenesená",J136,0)</f>
        <v>0</v>
      </c>
      <c r="BH136" s="240">
        <f>IF(N136="sníž. přenesená",J136,0)</f>
        <v>0</v>
      </c>
      <c r="BI136" s="240">
        <f>IF(N136="nulová",J136,0)</f>
        <v>0</v>
      </c>
      <c r="BJ136" s="18" t="s">
        <v>85</v>
      </c>
      <c r="BK136" s="240">
        <f>ROUND(I136*H136,2)</f>
        <v>0</v>
      </c>
      <c r="BL136" s="18" t="s">
        <v>271</v>
      </c>
      <c r="BM136" s="239" t="s">
        <v>8</v>
      </c>
    </row>
    <row r="137" s="2" customFormat="1" ht="16.5" customHeight="1">
      <c r="A137" s="39"/>
      <c r="B137" s="40"/>
      <c r="C137" s="228" t="s">
        <v>300</v>
      </c>
      <c r="D137" s="228" t="s">
        <v>266</v>
      </c>
      <c r="E137" s="229" t="s">
        <v>300</v>
      </c>
      <c r="F137" s="230" t="s">
        <v>2330</v>
      </c>
      <c r="G137" s="231" t="s">
        <v>1051</v>
      </c>
      <c r="H137" s="232">
        <v>3</v>
      </c>
      <c r="I137" s="233"/>
      <c r="J137" s="234">
        <f>ROUND(I137*H137,2)</f>
        <v>0</v>
      </c>
      <c r="K137" s="230" t="s">
        <v>1</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271</v>
      </c>
      <c r="AT137" s="239" t="s">
        <v>266</v>
      </c>
      <c r="AU137" s="239" t="s">
        <v>83</v>
      </c>
      <c r="AY137" s="18" t="s">
        <v>264</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271</v>
      </c>
      <c r="BM137" s="239" t="s">
        <v>342</v>
      </c>
    </row>
    <row r="138" s="2" customFormat="1" ht="16.5" customHeight="1">
      <c r="A138" s="39"/>
      <c r="B138" s="40"/>
      <c r="C138" s="228" t="s">
        <v>304</v>
      </c>
      <c r="D138" s="228" t="s">
        <v>266</v>
      </c>
      <c r="E138" s="229" t="s">
        <v>304</v>
      </c>
      <c r="F138" s="230" t="s">
        <v>2331</v>
      </c>
      <c r="G138" s="231" t="s">
        <v>1051</v>
      </c>
      <c r="H138" s="232">
        <v>2</v>
      </c>
      <c r="I138" s="233"/>
      <c r="J138" s="234">
        <f>ROUND(I138*H138,2)</f>
        <v>0</v>
      </c>
      <c r="K138" s="230" t="s">
        <v>1</v>
      </c>
      <c r="L138" s="45"/>
      <c r="M138" s="235" t="s">
        <v>1</v>
      </c>
      <c r="N138" s="236" t="s">
        <v>42</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271</v>
      </c>
      <c r="AT138" s="239" t="s">
        <v>266</v>
      </c>
      <c r="AU138" s="239" t="s">
        <v>83</v>
      </c>
      <c r="AY138" s="18" t="s">
        <v>264</v>
      </c>
      <c r="BE138" s="240">
        <f>IF(N138="základní",J138,0)</f>
        <v>0</v>
      </c>
      <c r="BF138" s="240">
        <f>IF(N138="snížená",J138,0)</f>
        <v>0</v>
      </c>
      <c r="BG138" s="240">
        <f>IF(N138="zákl. přenesená",J138,0)</f>
        <v>0</v>
      </c>
      <c r="BH138" s="240">
        <f>IF(N138="sníž. přenesená",J138,0)</f>
        <v>0</v>
      </c>
      <c r="BI138" s="240">
        <f>IF(N138="nulová",J138,0)</f>
        <v>0</v>
      </c>
      <c r="BJ138" s="18" t="s">
        <v>85</v>
      </c>
      <c r="BK138" s="240">
        <f>ROUND(I138*H138,2)</f>
        <v>0</v>
      </c>
      <c r="BL138" s="18" t="s">
        <v>271</v>
      </c>
      <c r="BM138" s="239" t="s">
        <v>351</v>
      </c>
    </row>
    <row r="139" s="2" customFormat="1" ht="16.5" customHeight="1">
      <c r="A139" s="39"/>
      <c r="B139" s="40"/>
      <c r="C139" s="228" t="s">
        <v>309</v>
      </c>
      <c r="D139" s="228" t="s">
        <v>266</v>
      </c>
      <c r="E139" s="229" t="s">
        <v>309</v>
      </c>
      <c r="F139" s="230" t="s">
        <v>2332</v>
      </c>
      <c r="G139" s="231" t="s">
        <v>1051</v>
      </c>
      <c r="H139" s="232">
        <v>4</v>
      </c>
      <c r="I139" s="233"/>
      <c r="J139" s="234">
        <f>ROUND(I139*H139,2)</f>
        <v>0</v>
      </c>
      <c r="K139" s="230" t="s">
        <v>1</v>
      </c>
      <c r="L139" s="45"/>
      <c r="M139" s="235" t="s">
        <v>1</v>
      </c>
      <c r="N139" s="236" t="s">
        <v>42</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271</v>
      </c>
      <c r="AT139" s="239" t="s">
        <v>266</v>
      </c>
      <c r="AU139" s="239" t="s">
        <v>83</v>
      </c>
      <c r="AY139" s="18" t="s">
        <v>264</v>
      </c>
      <c r="BE139" s="240">
        <f>IF(N139="základní",J139,0)</f>
        <v>0</v>
      </c>
      <c r="BF139" s="240">
        <f>IF(N139="snížená",J139,0)</f>
        <v>0</v>
      </c>
      <c r="BG139" s="240">
        <f>IF(N139="zákl. přenesená",J139,0)</f>
        <v>0</v>
      </c>
      <c r="BH139" s="240">
        <f>IF(N139="sníž. přenesená",J139,0)</f>
        <v>0</v>
      </c>
      <c r="BI139" s="240">
        <f>IF(N139="nulová",J139,0)</f>
        <v>0</v>
      </c>
      <c r="BJ139" s="18" t="s">
        <v>85</v>
      </c>
      <c r="BK139" s="240">
        <f>ROUND(I139*H139,2)</f>
        <v>0</v>
      </c>
      <c r="BL139" s="18" t="s">
        <v>271</v>
      </c>
      <c r="BM139" s="239" t="s">
        <v>366</v>
      </c>
    </row>
    <row r="140" s="2" customFormat="1" ht="16.5" customHeight="1">
      <c r="A140" s="39"/>
      <c r="B140" s="40"/>
      <c r="C140" s="228" t="s">
        <v>315</v>
      </c>
      <c r="D140" s="228" t="s">
        <v>266</v>
      </c>
      <c r="E140" s="229" t="s">
        <v>315</v>
      </c>
      <c r="F140" s="230" t="s">
        <v>2333</v>
      </c>
      <c r="G140" s="231" t="s">
        <v>1051</v>
      </c>
      <c r="H140" s="232">
        <v>3</v>
      </c>
      <c r="I140" s="233"/>
      <c r="J140" s="234">
        <f>ROUND(I140*H140,2)</f>
        <v>0</v>
      </c>
      <c r="K140" s="230" t="s">
        <v>1</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271</v>
      </c>
      <c r="AT140" s="239" t="s">
        <v>266</v>
      </c>
      <c r="AU140" s="239" t="s">
        <v>83</v>
      </c>
      <c r="AY140" s="18" t="s">
        <v>264</v>
      </c>
      <c r="BE140" s="240">
        <f>IF(N140="základní",J140,0)</f>
        <v>0</v>
      </c>
      <c r="BF140" s="240">
        <f>IF(N140="snížená",J140,0)</f>
        <v>0</v>
      </c>
      <c r="BG140" s="240">
        <f>IF(N140="zákl. přenesená",J140,0)</f>
        <v>0</v>
      </c>
      <c r="BH140" s="240">
        <f>IF(N140="sníž. přenesená",J140,0)</f>
        <v>0</v>
      </c>
      <c r="BI140" s="240">
        <f>IF(N140="nulová",J140,0)</f>
        <v>0</v>
      </c>
      <c r="BJ140" s="18" t="s">
        <v>85</v>
      </c>
      <c r="BK140" s="240">
        <f>ROUND(I140*H140,2)</f>
        <v>0</v>
      </c>
      <c r="BL140" s="18" t="s">
        <v>271</v>
      </c>
      <c r="BM140" s="239" t="s">
        <v>377</v>
      </c>
    </row>
    <row r="141" s="2" customFormat="1" ht="16.5" customHeight="1">
      <c r="A141" s="39"/>
      <c r="B141" s="40"/>
      <c r="C141" s="228" t="s">
        <v>322</v>
      </c>
      <c r="D141" s="228" t="s">
        <v>266</v>
      </c>
      <c r="E141" s="229" t="s">
        <v>322</v>
      </c>
      <c r="F141" s="230" t="s">
        <v>2334</v>
      </c>
      <c r="G141" s="231" t="s">
        <v>1051</v>
      </c>
      <c r="H141" s="232">
        <v>1</v>
      </c>
      <c r="I141" s="233"/>
      <c r="J141" s="234">
        <f>ROUND(I141*H141,2)</f>
        <v>0</v>
      </c>
      <c r="K141" s="230" t="s">
        <v>1</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271</v>
      </c>
      <c r="AT141" s="239" t="s">
        <v>266</v>
      </c>
      <c r="AU141" s="239" t="s">
        <v>83</v>
      </c>
      <c r="AY141" s="18" t="s">
        <v>264</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271</v>
      </c>
      <c r="BM141" s="239" t="s">
        <v>386</v>
      </c>
    </row>
    <row r="142" s="2" customFormat="1" ht="16.5" customHeight="1">
      <c r="A142" s="39"/>
      <c r="B142" s="40"/>
      <c r="C142" s="228" t="s">
        <v>8</v>
      </c>
      <c r="D142" s="228" t="s">
        <v>266</v>
      </c>
      <c r="E142" s="229" t="s">
        <v>8</v>
      </c>
      <c r="F142" s="230" t="s">
        <v>2335</v>
      </c>
      <c r="G142" s="231" t="s">
        <v>1051</v>
      </c>
      <c r="H142" s="232">
        <v>1</v>
      </c>
      <c r="I142" s="233"/>
      <c r="J142" s="234">
        <f>ROUND(I142*H142,2)</f>
        <v>0</v>
      </c>
      <c r="K142" s="230" t="s">
        <v>1</v>
      </c>
      <c r="L142" s="45"/>
      <c r="M142" s="235" t="s">
        <v>1</v>
      </c>
      <c r="N142" s="236" t="s">
        <v>42</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271</v>
      </c>
      <c r="AT142" s="239" t="s">
        <v>266</v>
      </c>
      <c r="AU142" s="239" t="s">
        <v>83</v>
      </c>
      <c r="AY142" s="18" t="s">
        <v>264</v>
      </c>
      <c r="BE142" s="240">
        <f>IF(N142="základní",J142,0)</f>
        <v>0</v>
      </c>
      <c r="BF142" s="240">
        <f>IF(N142="snížená",J142,0)</f>
        <v>0</v>
      </c>
      <c r="BG142" s="240">
        <f>IF(N142="zákl. přenesená",J142,0)</f>
        <v>0</v>
      </c>
      <c r="BH142" s="240">
        <f>IF(N142="sníž. přenesená",J142,0)</f>
        <v>0</v>
      </c>
      <c r="BI142" s="240">
        <f>IF(N142="nulová",J142,0)</f>
        <v>0</v>
      </c>
      <c r="BJ142" s="18" t="s">
        <v>85</v>
      </c>
      <c r="BK142" s="240">
        <f>ROUND(I142*H142,2)</f>
        <v>0</v>
      </c>
      <c r="BL142" s="18" t="s">
        <v>271</v>
      </c>
      <c r="BM142" s="239" t="s">
        <v>395</v>
      </c>
    </row>
    <row r="143" s="2" customFormat="1" ht="16.5" customHeight="1">
      <c r="A143" s="39"/>
      <c r="B143" s="40"/>
      <c r="C143" s="228" t="s">
        <v>335</v>
      </c>
      <c r="D143" s="228" t="s">
        <v>266</v>
      </c>
      <c r="E143" s="229" t="s">
        <v>335</v>
      </c>
      <c r="F143" s="230" t="s">
        <v>2336</v>
      </c>
      <c r="G143" s="231" t="s">
        <v>453</v>
      </c>
      <c r="H143" s="232">
        <v>20</v>
      </c>
      <c r="I143" s="233"/>
      <c r="J143" s="234">
        <f>ROUND(I143*H143,2)</f>
        <v>0</v>
      </c>
      <c r="K143" s="230" t="s">
        <v>1</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271</v>
      </c>
      <c r="AT143" s="239" t="s">
        <v>266</v>
      </c>
      <c r="AU143" s="239" t="s">
        <v>83</v>
      </c>
      <c r="AY143" s="18" t="s">
        <v>264</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271</v>
      </c>
      <c r="BM143" s="239" t="s">
        <v>407</v>
      </c>
    </row>
    <row r="144" s="2" customFormat="1" ht="16.5" customHeight="1">
      <c r="A144" s="39"/>
      <c r="B144" s="40"/>
      <c r="C144" s="228" t="s">
        <v>342</v>
      </c>
      <c r="D144" s="228" t="s">
        <v>266</v>
      </c>
      <c r="E144" s="229" t="s">
        <v>342</v>
      </c>
      <c r="F144" s="230" t="s">
        <v>2337</v>
      </c>
      <c r="G144" s="231" t="s">
        <v>453</v>
      </c>
      <c r="H144" s="232">
        <v>140</v>
      </c>
      <c r="I144" s="233"/>
      <c r="J144" s="234">
        <f>ROUND(I144*H144,2)</f>
        <v>0</v>
      </c>
      <c r="K144" s="230" t="s">
        <v>1</v>
      </c>
      <c r="L144" s="45"/>
      <c r="M144" s="235" t="s">
        <v>1</v>
      </c>
      <c r="N144" s="236" t="s">
        <v>42</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271</v>
      </c>
      <c r="AT144" s="239" t="s">
        <v>266</v>
      </c>
      <c r="AU144" s="239" t="s">
        <v>83</v>
      </c>
      <c r="AY144" s="18" t="s">
        <v>264</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271</v>
      </c>
      <c r="BM144" s="239" t="s">
        <v>417</v>
      </c>
    </row>
    <row r="145" s="2" customFormat="1" ht="16.5" customHeight="1">
      <c r="A145" s="39"/>
      <c r="B145" s="40"/>
      <c r="C145" s="228" t="s">
        <v>347</v>
      </c>
      <c r="D145" s="228" t="s">
        <v>266</v>
      </c>
      <c r="E145" s="229" t="s">
        <v>347</v>
      </c>
      <c r="F145" s="230" t="s">
        <v>2338</v>
      </c>
      <c r="G145" s="231" t="s">
        <v>1051</v>
      </c>
      <c r="H145" s="232">
        <v>20</v>
      </c>
      <c r="I145" s="233"/>
      <c r="J145" s="234">
        <f>ROUND(I145*H145,2)</f>
        <v>0</v>
      </c>
      <c r="K145" s="230" t="s">
        <v>1</v>
      </c>
      <c r="L145" s="45"/>
      <c r="M145" s="235" t="s">
        <v>1</v>
      </c>
      <c r="N145" s="236" t="s">
        <v>42</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271</v>
      </c>
      <c r="AT145" s="239" t="s">
        <v>266</v>
      </c>
      <c r="AU145" s="239" t="s">
        <v>83</v>
      </c>
      <c r="AY145" s="18" t="s">
        <v>264</v>
      </c>
      <c r="BE145" s="240">
        <f>IF(N145="základní",J145,0)</f>
        <v>0</v>
      </c>
      <c r="BF145" s="240">
        <f>IF(N145="snížená",J145,0)</f>
        <v>0</v>
      </c>
      <c r="BG145" s="240">
        <f>IF(N145="zákl. přenesená",J145,0)</f>
        <v>0</v>
      </c>
      <c r="BH145" s="240">
        <f>IF(N145="sníž. přenesená",J145,0)</f>
        <v>0</v>
      </c>
      <c r="BI145" s="240">
        <f>IF(N145="nulová",J145,0)</f>
        <v>0</v>
      </c>
      <c r="BJ145" s="18" t="s">
        <v>85</v>
      </c>
      <c r="BK145" s="240">
        <f>ROUND(I145*H145,2)</f>
        <v>0</v>
      </c>
      <c r="BL145" s="18" t="s">
        <v>271</v>
      </c>
      <c r="BM145" s="239" t="s">
        <v>426</v>
      </c>
    </row>
    <row r="146" s="2" customFormat="1" ht="16.5" customHeight="1">
      <c r="A146" s="39"/>
      <c r="B146" s="40"/>
      <c r="C146" s="228" t="s">
        <v>351</v>
      </c>
      <c r="D146" s="228" t="s">
        <v>266</v>
      </c>
      <c r="E146" s="229" t="s">
        <v>351</v>
      </c>
      <c r="F146" s="230" t="s">
        <v>2339</v>
      </c>
      <c r="G146" s="231" t="s">
        <v>1326</v>
      </c>
      <c r="H146" s="232">
        <v>1</v>
      </c>
      <c r="I146" s="233"/>
      <c r="J146" s="234">
        <f>ROUND(I146*H146,2)</f>
        <v>0</v>
      </c>
      <c r="K146" s="230" t="s">
        <v>1</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271</v>
      </c>
      <c r="AT146" s="239" t="s">
        <v>266</v>
      </c>
      <c r="AU146" s="239" t="s">
        <v>83</v>
      </c>
      <c r="AY146" s="18" t="s">
        <v>264</v>
      </c>
      <c r="BE146" s="240">
        <f>IF(N146="základní",J146,0)</f>
        <v>0</v>
      </c>
      <c r="BF146" s="240">
        <f>IF(N146="snížená",J146,0)</f>
        <v>0</v>
      </c>
      <c r="BG146" s="240">
        <f>IF(N146="zákl. přenesená",J146,0)</f>
        <v>0</v>
      </c>
      <c r="BH146" s="240">
        <f>IF(N146="sníž. přenesená",J146,0)</f>
        <v>0</v>
      </c>
      <c r="BI146" s="240">
        <f>IF(N146="nulová",J146,0)</f>
        <v>0</v>
      </c>
      <c r="BJ146" s="18" t="s">
        <v>85</v>
      </c>
      <c r="BK146" s="240">
        <f>ROUND(I146*H146,2)</f>
        <v>0</v>
      </c>
      <c r="BL146" s="18" t="s">
        <v>271</v>
      </c>
      <c r="BM146" s="239" t="s">
        <v>434</v>
      </c>
    </row>
    <row r="147" s="2" customFormat="1" ht="16.5" customHeight="1">
      <c r="A147" s="39"/>
      <c r="B147" s="40"/>
      <c r="C147" s="228" t="s">
        <v>358</v>
      </c>
      <c r="D147" s="228" t="s">
        <v>266</v>
      </c>
      <c r="E147" s="229" t="s">
        <v>358</v>
      </c>
      <c r="F147" s="230" t="s">
        <v>2340</v>
      </c>
      <c r="G147" s="231" t="s">
        <v>1326</v>
      </c>
      <c r="H147" s="232">
        <v>1</v>
      </c>
      <c r="I147" s="233"/>
      <c r="J147" s="234">
        <f>ROUND(I147*H147,2)</f>
        <v>0</v>
      </c>
      <c r="K147" s="230" t="s">
        <v>1</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271</v>
      </c>
      <c r="AT147" s="239" t="s">
        <v>266</v>
      </c>
      <c r="AU147" s="239" t="s">
        <v>83</v>
      </c>
      <c r="AY147" s="18" t="s">
        <v>264</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271</v>
      </c>
      <c r="BM147" s="239" t="s">
        <v>442</v>
      </c>
    </row>
    <row r="148" s="2" customFormat="1" ht="16.5" customHeight="1">
      <c r="A148" s="39"/>
      <c r="B148" s="40"/>
      <c r="C148" s="228" t="s">
        <v>366</v>
      </c>
      <c r="D148" s="228" t="s">
        <v>266</v>
      </c>
      <c r="E148" s="229" t="s">
        <v>366</v>
      </c>
      <c r="F148" s="230" t="s">
        <v>2341</v>
      </c>
      <c r="G148" s="231" t="s">
        <v>420</v>
      </c>
      <c r="H148" s="232">
        <v>2</v>
      </c>
      <c r="I148" s="233"/>
      <c r="J148" s="234">
        <f>ROUND(I148*H148,2)</f>
        <v>0</v>
      </c>
      <c r="K148" s="230" t="s">
        <v>1</v>
      </c>
      <c r="L148" s="45"/>
      <c r="M148" s="235" t="s">
        <v>1</v>
      </c>
      <c r="N148" s="236" t="s">
        <v>42</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271</v>
      </c>
      <c r="AT148" s="239" t="s">
        <v>266</v>
      </c>
      <c r="AU148" s="239" t="s">
        <v>83</v>
      </c>
      <c r="AY148" s="18" t="s">
        <v>264</v>
      </c>
      <c r="BE148" s="240">
        <f>IF(N148="základní",J148,0)</f>
        <v>0</v>
      </c>
      <c r="BF148" s="240">
        <f>IF(N148="snížená",J148,0)</f>
        <v>0</v>
      </c>
      <c r="BG148" s="240">
        <f>IF(N148="zákl. přenesená",J148,0)</f>
        <v>0</v>
      </c>
      <c r="BH148" s="240">
        <f>IF(N148="sníž. přenesená",J148,0)</f>
        <v>0</v>
      </c>
      <c r="BI148" s="240">
        <f>IF(N148="nulová",J148,0)</f>
        <v>0</v>
      </c>
      <c r="BJ148" s="18" t="s">
        <v>85</v>
      </c>
      <c r="BK148" s="240">
        <f>ROUND(I148*H148,2)</f>
        <v>0</v>
      </c>
      <c r="BL148" s="18" t="s">
        <v>271</v>
      </c>
      <c r="BM148" s="239" t="s">
        <v>450</v>
      </c>
    </row>
    <row r="149" s="2" customFormat="1" ht="16.5" customHeight="1">
      <c r="A149" s="39"/>
      <c r="B149" s="40"/>
      <c r="C149" s="228" t="s">
        <v>373</v>
      </c>
      <c r="D149" s="228" t="s">
        <v>266</v>
      </c>
      <c r="E149" s="229" t="s">
        <v>373</v>
      </c>
      <c r="F149" s="230" t="s">
        <v>2342</v>
      </c>
      <c r="G149" s="231" t="s">
        <v>420</v>
      </c>
      <c r="H149" s="232">
        <v>2</v>
      </c>
      <c r="I149" s="233"/>
      <c r="J149" s="234">
        <f>ROUND(I149*H149,2)</f>
        <v>0</v>
      </c>
      <c r="K149" s="230" t="s">
        <v>1</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271</v>
      </c>
      <c r="AT149" s="239" t="s">
        <v>266</v>
      </c>
      <c r="AU149" s="239" t="s">
        <v>83</v>
      </c>
      <c r="AY149" s="18" t="s">
        <v>264</v>
      </c>
      <c r="BE149" s="240">
        <f>IF(N149="základní",J149,0)</f>
        <v>0</v>
      </c>
      <c r="BF149" s="240">
        <f>IF(N149="snížená",J149,0)</f>
        <v>0</v>
      </c>
      <c r="BG149" s="240">
        <f>IF(N149="zákl. přenesená",J149,0)</f>
        <v>0</v>
      </c>
      <c r="BH149" s="240">
        <f>IF(N149="sníž. přenesená",J149,0)</f>
        <v>0</v>
      </c>
      <c r="BI149" s="240">
        <f>IF(N149="nulová",J149,0)</f>
        <v>0</v>
      </c>
      <c r="BJ149" s="18" t="s">
        <v>85</v>
      </c>
      <c r="BK149" s="240">
        <f>ROUND(I149*H149,2)</f>
        <v>0</v>
      </c>
      <c r="BL149" s="18" t="s">
        <v>271</v>
      </c>
      <c r="BM149" s="239" t="s">
        <v>461</v>
      </c>
    </row>
    <row r="150" s="2" customFormat="1" ht="16.5" customHeight="1">
      <c r="A150" s="39"/>
      <c r="B150" s="40"/>
      <c r="C150" s="228" t="s">
        <v>377</v>
      </c>
      <c r="D150" s="228" t="s">
        <v>266</v>
      </c>
      <c r="E150" s="229" t="s">
        <v>377</v>
      </c>
      <c r="F150" s="230" t="s">
        <v>2343</v>
      </c>
      <c r="G150" s="231" t="s">
        <v>420</v>
      </c>
      <c r="H150" s="232">
        <v>20</v>
      </c>
      <c r="I150" s="233"/>
      <c r="J150" s="234">
        <f>ROUND(I150*H150,2)</f>
        <v>0</v>
      </c>
      <c r="K150" s="230" t="s">
        <v>1</v>
      </c>
      <c r="L150" s="45"/>
      <c r="M150" s="235" t="s">
        <v>1</v>
      </c>
      <c r="N150" s="236" t="s">
        <v>42</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271</v>
      </c>
      <c r="AT150" s="239" t="s">
        <v>266</v>
      </c>
      <c r="AU150" s="239" t="s">
        <v>83</v>
      </c>
      <c r="AY150" s="18" t="s">
        <v>264</v>
      </c>
      <c r="BE150" s="240">
        <f>IF(N150="základní",J150,0)</f>
        <v>0</v>
      </c>
      <c r="BF150" s="240">
        <f>IF(N150="snížená",J150,0)</f>
        <v>0</v>
      </c>
      <c r="BG150" s="240">
        <f>IF(N150="zákl. přenesená",J150,0)</f>
        <v>0</v>
      </c>
      <c r="BH150" s="240">
        <f>IF(N150="sníž. přenesená",J150,0)</f>
        <v>0</v>
      </c>
      <c r="BI150" s="240">
        <f>IF(N150="nulová",J150,0)</f>
        <v>0</v>
      </c>
      <c r="BJ150" s="18" t="s">
        <v>85</v>
      </c>
      <c r="BK150" s="240">
        <f>ROUND(I150*H150,2)</f>
        <v>0</v>
      </c>
      <c r="BL150" s="18" t="s">
        <v>271</v>
      </c>
      <c r="BM150" s="239" t="s">
        <v>470</v>
      </c>
    </row>
    <row r="151" s="2" customFormat="1" ht="16.5" customHeight="1">
      <c r="A151" s="39"/>
      <c r="B151" s="40"/>
      <c r="C151" s="228" t="s">
        <v>7</v>
      </c>
      <c r="D151" s="228" t="s">
        <v>266</v>
      </c>
      <c r="E151" s="229" t="s">
        <v>7</v>
      </c>
      <c r="F151" s="230" t="s">
        <v>2344</v>
      </c>
      <c r="G151" s="231" t="s">
        <v>1326</v>
      </c>
      <c r="H151" s="232">
        <v>1</v>
      </c>
      <c r="I151" s="233"/>
      <c r="J151" s="234">
        <f>ROUND(I151*H151,2)</f>
        <v>0</v>
      </c>
      <c r="K151" s="230" t="s">
        <v>1</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271</v>
      </c>
      <c r="AT151" s="239" t="s">
        <v>266</v>
      </c>
      <c r="AU151" s="239" t="s">
        <v>83</v>
      </c>
      <c r="AY151" s="18" t="s">
        <v>264</v>
      </c>
      <c r="BE151" s="240">
        <f>IF(N151="základní",J151,0)</f>
        <v>0</v>
      </c>
      <c r="BF151" s="240">
        <f>IF(N151="snížená",J151,0)</f>
        <v>0</v>
      </c>
      <c r="BG151" s="240">
        <f>IF(N151="zákl. přenesená",J151,0)</f>
        <v>0</v>
      </c>
      <c r="BH151" s="240">
        <f>IF(N151="sníž. přenesená",J151,0)</f>
        <v>0</v>
      </c>
      <c r="BI151" s="240">
        <f>IF(N151="nulová",J151,0)</f>
        <v>0</v>
      </c>
      <c r="BJ151" s="18" t="s">
        <v>85</v>
      </c>
      <c r="BK151" s="240">
        <f>ROUND(I151*H151,2)</f>
        <v>0</v>
      </c>
      <c r="BL151" s="18" t="s">
        <v>271</v>
      </c>
      <c r="BM151" s="239" t="s">
        <v>479</v>
      </c>
    </row>
    <row r="152" s="2" customFormat="1" ht="16.5" customHeight="1">
      <c r="A152" s="39"/>
      <c r="B152" s="40"/>
      <c r="C152" s="228" t="s">
        <v>386</v>
      </c>
      <c r="D152" s="228" t="s">
        <v>266</v>
      </c>
      <c r="E152" s="229" t="s">
        <v>386</v>
      </c>
      <c r="F152" s="230" t="s">
        <v>2345</v>
      </c>
      <c r="G152" s="231" t="s">
        <v>1326</v>
      </c>
      <c r="H152" s="232">
        <v>1</v>
      </c>
      <c r="I152" s="233"/>
      <c r="J152" s="234">
        <f>ROUND(I152*H152,2)</f>
        <v>0</v>
      </c>
      <c r="K152" s="230" t="s">
        <v>1</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271</v>
      </c>
      <c r="AT152" s="239" t="s">
        <v>266</v>
      </c>
      <c r="AU152" s="239" t="s">
        <v>83</v>
      </c>
      <c r="AY152" s="18" t="s">
        <v>264</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271</v>
      </c>
      <c r="BM152" s="239" t="s">
        <v>489</v>
      </c>
    </row>
    <row r="153" s="2" customFormat="1" ht="16.5" customHeight="1">
      <c r="A153" s="39"/>
      <c r="B153" s="40"/>
      <c r="C153" s="228" t="s">
        <v>391</v>
      </c>
      <c r="D153" s="228" t="s">
        <v>266</v>
      </c>
      <c r="E153" s="229" t="s">
        <v>391</v>
      </c>
      <c r="F153" s="230" t="s">
        <v>2346</v>
      </c>
      <c r="G153" s="231" t="s">
        <v>1326</v>
      </c>
      <c r="H153" s="232">
        <v>1</v>
      </c>
      <c r="I153" s="233"/>
      <c r="J153" s="234">
        <f>ROUND(I153*H153,2)</f>
        <v>0</v>
      </c>
      <c r="K153" s="230" t="s">
        <v>1</v>
      </c>
      <c r="L153" s="45"/>
      <c r="M153" s="235" t="s">
        <v>1</v>
      </c>
      <c r="N153" s="236" t="s">
        <v>42</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271</v>
      </c>
      <c r="AT153" s="239" t="s">
        <v>266</v>
      </c>
      <c r="AU153" s="239" t="s">
        <v>83</v>
      </c>
      <c r="AY153" s="18" t="s">
        <v>264</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271</v>
      </c>
      <c r="BM153" s="239" t="s">
        <v>498</v>
      </c>
    </row>
    <row r="154" s="2" customFormat="1" ht="16.5" customHeight="1">
      <c r="A154" s="39"/>
      <c r="B154" s="40"/>
      <c r="C154" s="228" t="s">
        <v>395</v>
      </c>
      <c r="D154" s="228" t="s">
        <v>266</v>
      </c>
      <c r="E154" s="229" t="s">
        <v>395</v>
      </c>
      <c r="F154" s="230" t="s">
        <v>2347</v>
      </c>
      <c r="G154" s="231" t="s">
        <v>1326</v>
      </c>
      <c r="H154" s="232">
        <v>4</v>
      </c>
      <c r="I154" s="233"/>
      <c r="J154" s="234">
        <f>ROUND(I154*H154,2)</f>
        <v>0</v>
      </c>
      <c r="K154" s="230" t="s">
        <v>1</v>
      </c>
      <c r="L154" s="45"/>
      <c r="M154" s="235" t="s">
        <v>1</v>
      </c>
      <c r="N154" s="236" t="s">
        <v>42</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271</v>
      </c>
      <c r="AT154" s="239" t="s">
        <v>266</v>
      </c>
      <c r="AU154" s="239" t="s">
        <v>83</v>
      </c>
      <c r="AY154" s="18" t="s">
        <v>264</v>
      </c>
      <c r="BE154" s="240">
        <f>IF(N154="základní",J154,0)</f>
        <v>0</v>
      </c>
      <c r="BF154" s="240">
        <f>IF(N154="snížená",J154,0)</f>
        <v>0</v>
      </c>
      <c r="BG154" s="240">
        <f>IF(N154="zákl. přenesená",J154,0)</f>
        <v>0</v>
      </c>
      <c r="BH154" s="240">
        <f>IF(N154="sníž. přenesená",J154,0)</f>
        <v>0</v>
      </c>
      <c r="BI154" s="240">
        <f>IF(N154="nulová",J154,0)</f>
        <v>0</v>
      </c>
      <c r="BJ154" s="18" t="s">
        <v>85</v>
      </c>
      <c r="BK154" s="240">
        <f>ROUND(I154*H154,2)</f>
        <v>0</v>
      </c>
      <c r="BL154" s="18" t="s">
        <v>271</v>
      </c>
      <c r="BM154" s="239" t="s">
        <v>509</v>
      </c>
    </row>
    <row r="155" s="2" customFormat="1" ht="16.5" customHeight="1">
      <c r="A155" s="39"/>
      <c r="B155" s="40"/>
      <c r="C155" s="228" t="s">
        <v>401</v>
      </c>
      <c r="D155" s="228" t="s">
        <v>266</v>
      </c>
      <c r="E155" s="229" t="s">
        <v>401</v>
      </c>
      <c r="F155" s="230" t="s">
        <v>2348</v>
      </c>
      <c r="G155" s="231" t="s">
        <v>1326</v>
      </c>
      <c r="H155" s="232">
        <v>1</v>
      </c>
      <c r="I155" s="233"/>
      <c r="J155" s="234">
        <f>ROUND(I155*H155,2)</f>
        <v>0</v>
      </c>
      <c r="K155" s="230" t="s">
        <v>1</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271</v>
      </c>
      <c r="AT155" s="239" t="s">
        <v>266</v>
      </c>
      <c r="AU155" s="239" t="s">
        <v>83</v>
      </c>
      <c r="AY155" s="18" t="s">
        <v>264</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271</v>
      </c>
      <c r="BM155" s="239" t="s">
        <v>519</v>
      </c>
    </row>
    <row r="156" s="2" customFormat="1" ht="16.5" customHeight="1">
      <c r="A156" s="39"/>
      <c r="B156" s="40"/>
      <c r="C156" s="228" t="s">
        <v>407</v>
      </c>
      <c r="D156" s="228" t="s">
        <v>266</v>
      </c>
      <c r="E156" s="229" t="s">
        <v>407</v>
      </c>
      <c r="F156" s="230" t="s">
        <v>2349</v>
      </c>
      <c r="G156" s="231" t="s">
        <v>453</v>
      </c>
      <c r="H156" s="232">
        <v>100</v>
      </c>
      <c r="I156" s="233"/>
      <c r="J156" s="234">
        <f>ROUND(I156*H156,2)</f>
        <v>0</v>
      </c>
      <c r="K156" s="230" t="s">
        <v>1</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271</v>
      </c>
      <c r="AT156" s="239" t="s">
        <v>266</v>
      </c>
      <c r="AU156" s="239" t="s">
        <v>83</v>
      </c>
      <c r="AY156" s="18" t="s">
        <v>264</v>
      </c>
      <c r="BE156" s="240">
        <f>IF(N156="základní",J156,0)</f>
        <v>0</v>
      </c>
      <c r="BF156" s="240">
        <f>IF(N156="snížená",J156,0)</f>
        <v>0</v>
      </c>
      <c r="BG156" s="240">
        <f>IF(N156="zákl. přenesená",J156,0)</f>
        <v>0</v>
      </c>
      <c r="BH156" s="240">
        <f>IF(N156="sníž. přenesená",J156,0)</f>
        <v>0</v>
      </c>
      <c r="BI156" s="240">
        <f>IF(N156="nulová",J156,0)</f>
        <v>0</v>
      </c>
      <c r="BJ156" s="18" t="s">
        <v>85</v>
      </c>
      <c r="BK156" s="240">
        <f>ROUND(I156*H156,2)</f>
        <v>0</v>
      </c>
      <c r="BL156" s="18" t="s">
        <v>271</v>
      </c>
      <c r="BM156" s="239" t="s">
        <v>527</v>
      </c>
    </row>
    <row r="157" s="2" customFormat="1" ht="16.5" customHeight="1">
      <c r="A157" s="39"/>
      <c r="B157" s="40"/>
      <c r="C157" s="228" t="s">
        <v>412</v>
      </c>
      <c r="D157" s="228" t="s">
        <v>266</v>
      </c>
      <c r="E157" s="229" t="s">
        <v>412</v>
      </c>
      <c r="F157" s="230" t="s">
        <v>2350</v>
      </c>
      <c r="G157" s="231" t="s">
        <v>1051</v>
      </c>
      <c r="H157" s="232">
        <v>2</v>
      </c>
      <c r="I157" s="233"/>
      <c r="J157" s="234">
        <f>ROUND(I157*H157,2)</f>
        <v>0</v>
      </c>
      <c r="K157" s="230" t="s">
        <v>1</v>
      </c>
      <c r="L157" s="45"/>
      <c r="M157" s="235" t="s">
        <v>1</v>
      </c>
      <c r="N157" s="236" t="s">
        <v>42</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271</v>
      </c>
      <c r="AT157" s="239" t="s">
        <v>266</v>
      </c>
      <c r="AU157" s="239" t="s">
        <v>83</v>
      </c>
      <c r="AY157" s="18" t="s">
        <v>264</v>
      </c>
      <c r="BE157" s="240">
        <f>IF(N157="základní",J157,0)</f>
        <v>0</v>
      </c>
      <c r="BF157" s="240">
        <f>IF(N157="snížená",J157,0)</f>
        <v>0</v>
      </c>
      <c r="BG157" s="240">
        <f>IF(N157="zákl. přenesená",J157,0)</f>
        <v>0</v>
      </c>
      <c r="BH157" s="240">
        <f>IF(N157="sníž. přenesená",J157,0)</f>
        <v>0</v>
      </c>
      <c r="BI157" s="240">
        <f>IF(N157="nulová",J157,0)</f>
        <v>0</v>
      </c>
      <c r="BJ157" s="18" t="s">
        <v>85</v>
      </c>
      <c r="BK157" s="240">
        <f>ROUND(I157*H157,2)</f>
        <v>0</v>
      </c>
      <c r="BL157" s="18" t="s">
        <v>271</v>
      </c>
      <c r="BM157" s="239" t="s">
        <v>538</v>
      </c>
    </row>
    <row r="158" s="2" customFormat="1" ht="16.5" customHeight="1">
      <c r="A158" s="39"/>
      <c r="B158" s="40"/>
      <c r="C158" s="228" t="s">
        <v>417</v>
      </c>
      <c r="D158" s="228" t="s">
        <v>266</v>
      </c>
      <c r="E158" s="229" t="s">
        <v>417</v>
      </c>
      <c r="F158" s="230" t="s">
        <v>2351</v>
      </c>
      <c r="G158" s="231" t="s">
        <v>1051</v>
      </c>
      <c r="H158" s="232">
        <v>3</v>
      </c>
      <c r="I158" s="233"/>
      <c r="J158" s="234">
        <f>ROUND(I158*H158,2)</f>
        <v>0</v>
      </c>
      <c r="K158" s="230" t="s">
        <v>1</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271</v>
      </c>
      <c r="AT158" s="239" t="s">
        <v>266</v>
      </c>
      <c r="AU158" s="239" t="s">
        <v>83</v>
      </c>
      <c r="AY158" s="18" t="s">
        <v>264</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271</v>
      </c>
      <c r="BM158" s="239" t="s">
        <v>546</v>
      </c>
    </row>
    <row r="159" s="2" customFormat="1" ht="16.5" customHeight="1">
      <c r="A159" s="39"/>
      <c r="B159" s="40"/>
      <c r="C159" s="228" t="s">
        <v>422</v>
      </c>
      <c r="D159" s="228" t="s">
        <v>266</v>
      </c>
      <c r="E159" s="229" t="s">
        <v>422</v>
      </c>
      <c r="F159" s="230" t="s">
        <v>2352</v>
      </c>
      <c r="G159" s="231" t="s">
        <v>1051</v>
      </c>
      <c r="H159" s="232">
        <v>12</v>
      </c>
      <c r="I159" s="233"/>
      <c r="J159" s="234">
        <f>ROUND(I159*H159,2)</f>
        <v>0</v>
      </c>
      <c r="K159" s="230" t="s">
        <v>1</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271</v>
      </c>
      <c r="AT159" s="239" t="s">
        <v>266</v>
      </c>
      <c r="AU159" s="239" t="s">
        <v>83</v>
      </c>
      <c r="AY159" s="18" t="s">
        <v>264</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271</v>
      </c>
      <c r="BM159" s="239" t="s">
        <v>556</v>
      </c>
    </row>
    <row r="160" s="2" customFormat="1" ht="16.5" customHeight="1">
      <c r="A160" s="39"/>
      <c r="B160" s="40"/>
      <c r="C160" s="228" t="s">
        <v>426</v>
      </c>
      <c r="D160" s="228" t="s">
        <v>266</v>
      </c>
      <c r="E160" s="229" t="s">
        <v>426</v>
      </c>
      <c r="F160" s="230" t="s">
        <v>2353</v>
      </c>
      <c r="G160" s="231" t="s">
        <v>1051</v>
      </c>
      <c r="H160" s="232">
        <v>2</v>
      </c>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271</v>
      </c>
      <c r="AT160" s="239" t="s">
        <v>266</v>
      </c>
      <c r="AU160" s="239" t="s">
        <v>83</v>
      </c>
      <c r="AY160" s="18" t="s">
        <v>264</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271</v>
      </c>
      <c r="BM160" s="239" t="s">
        <v>564</v>
      </c>
    </row>
    <row r="161" s="2" customFormat="1" ht="16.5" customHeight="1">
      <c r="A161" s="39"/>
      <c r="B161" s="40"/>
      <c r="C161" s="228" t="s">
        <v>430</v>
      </c>
      <c r="D161" s="228" t="s">
        <v>266</v>
      </c>
      <c r="E161" s="229" t="s">
        <v>430</v>
      </c>
      <c r="F161" s="230" t="s">
        <v>2354</v>
      </c>
      <c r="G161" s="231" t="s">
        <v>1051</v>
      </c>
      <c r="H161" s="232">
        <v>1</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83</v>
      </c>
      <c r="AY161" s="18" t="s">
        <v>264</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271</v>
      </c>
      <c r="BM161" s="239" t="s">
        <v>575</v>
      </c>
    </row>
    <row r="162" s="2" customFormat="1" ht="16.5" customHeight="1">
      <c r="A162" s="39"/>
      <c r="B162" s="40"/>
      <c r="C162" s="228" t="s">
        <v>434</v>
      </c>
      <c r="D162" s="228" t="s">
        <v>266</v>
      </c>
      <c r="E162" s="229" t="s">
        <v>434</v>
      </c>
      <c r="F162" s="230" t="s">
        <v>2355</v>
      </c>
      <c r="G162" s="231" t="s">
        <v>1051</v>
      </c>
      <c r="H162" s="232">
        <v>2</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271</v>
      </c>
      <c r="AT162" s="239" t="s">
        <v>266</v>
      </c>
      <c r="AU162" s="239" t="s">
        <v>83</v>
      </c>
      <c r="AY162" s="18" t="s">
        <v>264</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271</v>
      </c>
      <c r="BM162" s="239" t="s">
        <v>585</v>
      </c>
    </row>
    <row r="163" s="12" customFormat="1" ht="25.92" customHeight="1">
      <c r="A163" s="12"/>
      <c r="B163" s="212"/>
      <c r="C163" s="213"/>
      <c r="D163" s="214" t="s">
        <v>75</v>
      </c>
      <c r="E163" s="215" t="s">
        <v>1983</v>
      </c>
      <c r="F163" s="215" t="s">
        <v>2356</v>
      </c>
      <c r="G163" s="213"/>
      <c r="H163" s="213"/>
      <c r="I163" s="216"/>
      <c r="J163" s="217">
        <f>BK163</f>
        <v>0</v>
      </c>
      <c r="K163" s="213"/>
      <c r="L163" s="218"/>
      <c r="M163" s="219"/>
      <c r="N163" s="220"/>
      <c r="O163" s="220"/>
      <c r="P163" s="221">
        <f>SUM(P164:P173)</f>
        <v>0</v>
      </c>
      <c r="Q163" s="220"/>
      <c r="R163" s="221">
        <f>SUM(R164:R173)</f>
        <v>0</v>
      </c>
      <c r="S163" s="220"/>
      <c r="T163" s="222">
        <f>SUM(T164:T173)</f>
        <v>0</v>
      </c>
      <c r="U163" s="12"/>
      <c r="V163" s="12"/>
      <c r="W163" s="12"/>
      <c r="X163" s="12"/>
      <c r="Y163" s="12"/>
      <c r="Z163" s="12"/>
      <c r="AA163" s="12"/>
      <c r="AB163" s="12"/>
      <c r="AC163" s="12"/>
      <c r="AD163" s="12"/>
      <c r="AE163" s="12"/>
      <c r="AR163" s="223" t="s">
        <v>83</v>
      </c>
      <c r="AT163" s="224" t="s">
        <v>75</v>
      </c>
      <c r="AU163" s="224" t="s">
        <v>76</v>
      </c>
      <c r="AY163" s="223" t="s">
        <v>264</v>
      </c>
      <c r="BK163" s="225">
        <f>SUM(BK164:BK173)</f>
        <v>0</v>
      </c>
    </row>
    <row r="164" s="2" customFormat="1" ht="16.5" customHeight="1">
      <c r="A164" s="39"/>
      <c r="B164" s="40"/>
      <c r="C164" s="228" t="s">
        <v>438</v>
      </c>
      <c r="D164" s="228" t="s">
        <v>266</v>
      </c>
      <c r="E164" s="229" t="s">
        <v>438</v>
      </c>
      <c r="F164" s="230" t="s">
        <v>2357</v>
      </c>
      <c r="G164" s="231" t="s">
        <v>1051</v>
      </c>
      <c r="H164" s="232">
        <v>16</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83</v>
      </c>
      <c r="AY164" s="18" t="s">
        <v>264</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271</v>
      </c>
      <c r="BM164" s="239" t="s">
        <v>593</v>
      </c>
    </row>
    <row r="165" s="2" customFormat="1" ht="16.5" customHeight="1">
      <c r="A165" s="39"/>
      <c r="B165" s="40"/>
      <c r="C165" s="228" t="s">
        <v>442</v>
      </c>
      <c r="D165" s="228" t="s">
        <v>266</v>
      </c>
      <c r="E165" s="229" t="s">
        <v>442</v>
      </c>
      <c r="F165" s="230" t="s">
        <v>2358</v>
      </c>
      <c r="G165" s="231" t="s">
        <v>1051</v>
      </c>
      <c r="H165" s="232">
        <v>6</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271</v>
      </c>
      <c r="AT165" s="239" t="s">
        <v>266</v>
      </c>
      <c r="AU165" s="239" t="s">
        <v>83</v>
      </c>
      <c r="AY165" s="18" t="s">
        <v>264</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271</v>
      </c>
      <c r="BM165" s="239" t="s">
        <v>601</v>
      </c>
    </row>
    <row r="166" s="2" customFormat="1" ht="16.5" customHeight="1">
      <c r="A166" s="39"/>
      <c r="B166" s="40"/>
      <c r="C166" s="228" t="s">
        <v>446</v>
      </c>
      <c r="D166" s="228" t="s">
        <v>266</v>
      </c>
      <c r="E166" s="229" t="s">
        <v>446</v>
      </c>
      <c r="F166" s="230" t="s">
        <v>2359</v>
      </c>
      <c r="G166" s="231" t="s">
        <v>1051</v>
      </c>
      <c r="H166" s="232">
        <v>84</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83</v>
      </c>
      <c r="AY166" s="18" t="s">
        <v>264</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271</v>
      </c>
      <c r="BM166" s="239" t="s">
        <v>610</v>
      </c>
    </row>
    <row r="167" s="2" customFormat="1" ht="16.5" customHeight="1">
      <c r="A167" s="39"/>
      <c r="B167" s="40"/>
      <c r="C167" s="228" t="s">
        <v>450</v>
      </c>
      <c r="D167" s="228" t="s">
        <v>266</v>
      </c>
      <c r="E167" s="229" t="s">
        <v>450</v>
      </c>
      <c r="F167" s="230" t="s">
        <v>2360</v>
      </c>
      <c r="G167" s="231" t="s">
        <v>1051</v>
      </c>
      <c r="H167" s="232">
        <v>2</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271</v>
      </c>
      <c r="AT167" s="239" t="s">
        <v>266</v>
      </c>
      <c r="AU167" s="239" t="s">
        <v>83</v>
      </c>
      <c r="AY167" s="18" t="s">
        <v>264</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271</v>
      </c>
      <c r="BM167" s="239" t="s">
        <v>618</v>
      </c>
    </row>
    <row r="168" s="2" customFormat="1" ht="16.5" customHeight="1">
      <c r="A168" s="39"/>
      <c r="B168" s="40"/>
      <c r="C168" s="228" t="s">
        <v>456</v>
      </c>
      <c r="D168" s="228" t="s">
        <v>266</v>
      </c>
      <c r="E168" s="229" t="s">
        <v>456</v>
      </c>
      <c r="F168" s="230" t="s">
        <v>2361</v>
      </c>
      <c r="G168" s="231" t="s">
        <v>1051</v>
      </c>
      <c r="H168" s="232">
        <v>1</v>
      </c>
      <c r="I168" s="233"/>
      <c r="J168" s="234">
        <f>ROUND(I168*H168,2)</f>
        <v>0</v>
      </c>
      <c r="K168" s="230" t="s">
        <v>1</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271</v>
      </c>
      <c r="AT168" s="239" t="s">
        <v>266</v>
      </c>
      <c r="AU168" s="239" t="s">
        <v>83</v>
      </c>
      <c r="AY168" s="18" t="s">
        <v>264</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271</v>
      </c>
      <c r="BM168" s="239" t="s">
        <v>629</v>
      </c>
    </row>
    <row r="169" s="2" customFormat="1" ht="16.5" customHeight="1">
      <c r="A169" s="39"/>
      <c r="B169" s="40"/>
      <c r="C169" s="228" t="s">
        <v>461</v>
      </c>
      <c r="D169" s="228" t="s">
        <v>266</v>
      </c>
      <c r="E169" s="229" t="s">
        <v>461</v>
      </c>
      <c r="F169" s="230" t="s">
        <v>2362</v>
      </c>
      <c r="G169" s="231" t="s">
        <v>1051</v>
      </c>
      <c r="H169" s="232">
        <v>1</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83</v>
      </c>
      <c r="AY169" s="18" t="s">
        <v>264</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271</v>
      </c>
      <c r="BM169" s="239" t="s">
        <v>637</v>
      </c>
    </row>
    <row r="170" s="2" customFormat="1" ht="16.5" customHeight="1">
      <c r="A170" s="39"/>
      <c r="B170" s="40"/>
      <c r="C170" s="228" t="s">
        <v>466</v>
      </c>
      <c r="D170" s="228" t="s">
        <v>266</v>
      </c>
      <c r="E170" s="229" t="s">
        <v>466</v>
      </c>
      <c r="F170" s="230" t="s">
        <v>2363</v>
      </c>
      <c r="G170" s="231" t="s">
        <v>1051</v>
      </c>
      <c r="H170" s="232">
        <v>1</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271</v>
      </c>
      <c r="AT170" s="239" t="s">
        <v>266</v>
      </c>
      <c r="AU170" s="239" t="s">
        <v>83</v>
      </c>
      <c r="AY170" s="18" t="s">
        <v>264</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271</v>
      </c>
      <c r="BM170" s="239" t="s">
        <v>647</v>
      </c>
    </row>
    <row r="171" s="2" customFormat="1" ht="16.5" customHeight="1">
      <c r="A171" s="39"/>
      <c r="B171" s="40"/>
      <c r="C171" s="228" t="s">
        <v>470</v>
      </c>
      <c r="D171" s="228" t="s">
        <v>266</v>
      </c>
      <c r="E171" s="229" t="s">
        <v>470</v>
      </c>
      <c r="F171" s="230" t="s">
        <v>2364</v>
      </c>
      <c r="G171" s="231" t="s">
        <v>1051</v>
      </c>
      <c r="H171" s="232">
        <v>4</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271</v>
      </c>
      <c r="AT171" s="239" t="s">
        <v>266</v>
      </c>
      <c r="AU171" s="239" t="s">
        <v>83</v>
      </c>
      <c r="AY171" s="18" t="s">
        <v>264</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271</v>
      </c>
      <c r="BM171" s="239" t="s">
        <v>656</v>
      </c>
    </row>
    <row r="172" s="2" customFormat="1" ht="16.5" customHeight="1">
      <c r="A172" s="39"/>
      <c r="B172" s="40"/>
      <c r="C172" s="228" t="s">
        <v>474</v>
      </c>
      <c r="D172" s="228" t="s">
        <v>266</v>
      </c>
      <c r="E172" s="229" t="s">
        <v>474</v>
      </c>
      <c r="F172" s="230" t="s">
        <v>2365</v>
      </c>
      <c r="G172" s="231" t="s">
        <v>453</v>
      </c>
      <c r="H172" s="232">
        <v>620</v>
      </c>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271</v>
      </c>
      <c r="AT172" s="239" t="s">
        <v>266</v>
      </c>
      <c r="AU172" s="239" t="s">
        <v>83</v>
      </c>
      <c r="AY172" s="18" t="s">
        <v>264</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271</v>
      </c>
      <c r="BM172" s="239" t="s">
        <v>664</v>
      </c>
    </row>
    <row r="173" s="2" customFormat="1" ht="16.5" customHeight="1">
      <c r="A173" s="39"/>
      <c r="B173" s="40"/>
      <c r="C173" s="228" t="s">
        <v>479</v>
      </c>
      <c r="D173" s="228" t="s">
        <v>266</v>
      </c>
      <c r="E173" s="229" t="s">
        <v>479</v>
      </c>
      <c r="F173" s="230" t="s">
        <v>2290</v>
      </c>
      <c r="G173" s="231" t="s">
        <v>1051</v>
      </c>
      <c r="H173" s="232">
        <v>1</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271</v>
      </c>
      <c r="AT173" s="239" t="s">
        <v>266</v>
      </c>
      <c r="AU173" s="239" t="s">
        <v>83</v>
      </c>
      <c r="AY173" s="18" t="s">
        <v>264</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271</v>
      </c>
      <c r="BM173" s="239" t="s">
        <v>673</v>
      </c>
    </row>
    <row r="174" s="12" customFormat="1" ht="25.92" customHeight="1">
      <c r="A174" s="12"/>
      <c r="B174" s="212"/>
      <c r="C174" s="213"/>
      <c r="D174" s="214" t="s">
        <v>75</v>
      </c>
      <c r="E174" s="215" t="s">
        <v>1996</v>
      </c>
      <c r="F174" s="215" t="s">
        <v>2366</v>
      </c>
      <c r="G174" s="213"/>
      <c r="H174" s="213"/>
      <c r="I174" s="216"/>
      <c r="J174" s="217">
        <f>BK174</f>
        <v>0</v>
      </c>
      <c r="K174" s="213"/>
      <c r="L174" s="218"/>
      <c r="M174" s="219"/>
      <c r="N174" s="220"/>
      <c r="O174" s="220"/>
      <c r="P174" s="221">
        <f>P175+SUM(P176:P182)</f>
        <v>0</v>
      </c>
      <c r="Q174" s="220"/>
      <c r="R174" s="221">
        <f>R175+SUM(R176:R182)</f>
        <v>0</v>
      </c>
      <c r="S174" s="220"/>
      <c r="T174" s="222">
        <f>T175+SUM(T176:T182)</f>
        <v>0</v>
      </c>
      <c r="U174" s="12"/>
      <c r="V174" s="12"/>
      <c r="W174" s="12"/>
      <c r="X174" s="12"/>
      <c r="Y174" s="12"/>
      <c r="Z174" s="12"/>
      <c r="AA174" s="12"/>
      <c r="AB174" s="12"/>
      <c r="AC174" s="12"/>
      <c r="AD174" s="12"/>
      <c r="AE174" s="12"/>
      <c r="AR174" s="223" t="s">
        <v>83</v>
      </c>
      <c r="AT174" s="224" t="s">
        <v>75</v>
      </c>
      <c r="AU174" s="224" t="s">
        <v>76</v>
      </c>
      <c r="AY174" s="223" t="s">
        <v>264</v>
      </c>
      <c r="BK174" s="225">
        <f>BK175+SUM(BK176:BK182)</f>
        <v>0</v>
      </c>
    </row>
    <row r="175" s="2" customFormat="1" ht="16.5" customHeight="1">
      <c r="A175" s="39"/>
      <c r="B175" s="40"/>
      <c r="C175" s="228" t="s">
        <v>484</v>
      </c>
      <c r="D175" s="228" t="s">
        <v>266</v>
      </c>
      <c r="E175" s="229" t="s">
        <v>484</v>
      </c>
      <c r="F175" s="230" t="s">
        <v>2367</v>
      </c>
      <c r="G175" s="231" t="s">
        <v>1051</v>
      </c>
      <c r="H175" s="232">
        <v>1</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271</v>
      </c>
      <c r="AT175" s="239" t="s">
        <v>266</v>
      </c>
      <c r="AU175" s="239" t="s">
        <v>83</v>
      </c>
      <c r="AY175" s="18" t="s">
        <v>264</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271</v>
      </c>
      <c r="BM175" s="239" t="s">
        <v>683</v>
      </c>
    </row>
    <row r="176" s="2" customFormat="1" ht="16.5" customHeight="1">
      <c r="A176" s="39"/>
      <c r="B176" s="40"/>
      <c r="C176" s="228" t="s">
        <v>489</v>
      </c>
      <c r="D176" s="228" t="s">
        <v>266</v>
      </c>
      <c r="E176" s="229" t="s">
        <v>489</v>
      </c>
      <c r="F176" s="230" t="s">
        <v>2368</v>
      </c>
      <c r="G176" s="231" t="s">
        <v>1051</v>
      </c>
      <c r="H176" s="232">
        <v>1</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271</v>
      </c>
      <c r="AT176" s="239" t="s">
        <v>266</v>
      </c>
      <c r="AU176" s="239" t="s">
        <v>83</v>
      </c>
      <c r="AY176" s="18" t="s">
        <v>264</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271</v>
      </c>
      <c r="BM176" s="239" t="s">
        <v>691</v>
      </c>
    </row>
    <row r="177" s="2" customFormat="1" ht="16.5" customHeight="1">
      <c r="A177" s="39"/>
      <c r="B177" s="40"/>
      <c r="C177" s="228" t="s">
        <v>494</v>
      </c>
      <c r="D177" s="228" t="s">
        <v>266</v>
      </c>
      <c r="E177" s="229" t="s">
        <v>494</v>
      </c>
      <c r="F177" s="230" t="s">
        <v>2369</v>
      </c>
      <c r="G177" s="231" t="s">
        <v>1051</v>
      </c>
      <c r="H177" s="232">
        <v>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83</v>
      </c>
      <c r="AY177" s="18" t="s">
        <v>264</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271</v>
      </c>
      <c r="BM177" s="239" t="s">
        <v>701</v>
      </c>
    </row>
    <row r="178" s="2" customFormat="1" ht="16.5" customHeight="1">
      <c r="A178" s="39"/>
      <c r="B178" s="40"/>
      <c r="C178" s="228" t="s">
        <v>498</v>
      </c>
      <c r="D178" s="228" t="s">
        <v>266</v>
      </c>
      <c r="E178" s="229" t="s">
        <v>498</v>
      </c>
      <c r="F178" s="230" t="s">
        <v>2370</v>
      </c>
      <c r="G178" s="231" t="s">
        <v>1051</v>
      </c>
      <c r="H178" s="232">
        <v>1</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271</v>
      </c>
      <c r="AT178" s="239" t="s">
        <v>266</v>
      </c>
      <c r="AU178" s="239" t="s">
        <v>83</v>
      </c>
      <c r="AY178" s="18" t="s">
        <v>264</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271</v>
      </c>
      <c r="BM178" s="239" t="s">
        <v>710</v>
      </c>
    </row>
    <row r="179" s="2" customFormat="1" ht="16.5" customHeight="1">
      <c r="A179" s="39"/>
      <c r="B179" s="40"/>
      <c r="C179" s="228" t="s">
        <v>504</v>
      </c>
      <c r="D179" s="228" t="s">
        <v>266</v>
      </c>
      <c r="E179" s="229" t="s">
        <v>504</v>
      </c>
      <c r="F179" s="230" t="s">
        <v>2371</v>
      </c>
      <c r="G179" s="231" t="s">
        <v>1051</v>
      </c>
      <c r="H179" s="232">
        <v>1</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271</v>
      </c>
      <c r="AT179" s="239" t="s">
        <v>266</v>
      </c>
      <c r="AU179" s="239" t="s">
        <v>83</v>
      </c>
      <c r="AY179" s="18" t="s">
        <v>264</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271</v>
      </c>
      <c r="BM179" s="239" t="s">
        <v>719</v>
      </c>
    </row>
    <row r="180" s="2" customFormat="1" ht="16.5" customHeight="1">
      <c r="A180" s="39"/>
      <c r="B180" s="40"/>
      <c r="C180" s="228" t="s">
        <v>509</v>
      </c>
      <c r="D180" s="228" t="s">
        <v>266</v>
      </c>
      <c r="E180" s="229" t="s">
        <v>509</v>
      </c>
      <c r="F180" s="230" t="s">
        <v>2372</v>
      </c>
      <c r="G180" s="231" t="s">
        <v>453</v>
      </c>
      <c r="H180" s="232">
        <v>30</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271</v>
      </c>
      <c r="AT180" s="239" t="s">
        <v>266</v>
      </c>
      <c r="AU180" s="239" t="s">
        <v>83</v>
      </c>
      <c r="AY180" s="18" t="s">
        <v>264</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271</v>
      </c>
      <c r="BM180" s="239" t="s">
        <v>728</v>
      </c>
    </row>
    <row r="181" s="2" customFormat="1" ht="16.5" customHeight="1">
      <c r="A181" s="39"/>
      <c r="B181" s="40"/>
      <c r="C181" s="228" t="s">
        <v>515</v>
      </c>
      <c r="D181" s="228" t="s">
        <v>266</v>
      </c>
      <c r="E181" s="229" t="s">
        <v>515</v>
      </c>
      <c r="F181" s="230" t="s">
        <v>2373</v>
      </c>
      <c r="G181" s="231" t="s">
        <v>453</v>
      </c>
      <c r="H181" s="232">
        <v>30</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271</v>
      </c>
      <c r="AT181" s="239" t="s">
        <v>266</v>
      </c>
      <c r="AU181" s="239" t="s">
        <v>83</v>
      </c>
      <c r="AY181" s="18" t="s">
        <v>264</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271</v>
      </c>
      <c r="BM181" s="239" t="s">
        <v>740</v>
      </c>
    </row>
    <row r="182" s="12" customFormat="1" ht="22.8" customHeight="1">
      <c r="A182" s="12"/>
      <c r="B182" s="212"/>
      <c r="C182" s="213"/>
      <c r="D182" s="214" t="s">
        <v>75</v>
      </c>
      <c r="E182" s="226" t="s">
        <v>2000</v>
      </c>
      <c r="F182" s="226" t="s">
        <v>2287</v>
      </c>
      <c r="G182" s="213"/>
      <c r="H182" s="213"/>
      <c r="I182" s="216"/>
      <c r="J182" s="227">
        <f>BK182</f>
        <v>0</v>
      </c>
      <c r="K182" s="213"/>
      <c r="L182" s="218"/>
      <c r="M182" s="219"/>
      <c r="N182" s="220"/>
      <c r="O182" s="220"/>
      <c r="P182" s="221">
        <f>SUM(P183:P185)</f>
        <v>0</v>
      </c>
      <c r="Q182" s="220"/>
      <c r="R182" s="221">
        <f>SUM(R183:R185)</f>
        <v>0</v>
      </c>
      <c r="S182" s="220"/>
      <c r="T182" s="222">
        <f>SUM(T183:T185)</f>
        <v>0</v>
      </c>
      <c r="U182" s="12"/>
      <c r="V182" s="12"/>
      <c r="W182" s="12"/>
      <c r="X182" s="12"/>
      <c r="Y182" s="12"/>
      <c r="Z182" s="12"/>
      <c r="AA182" s="12"/>
      <c r="AB182" s="12"/>
      <c r="AC182" s="12"/>
      <c r="AD182" s="12"/>
      <c r="AE182" s="12"/>
      <c r="AR182" s="223" t="s">
        <v>83</v>
      </c>
      <c r="AT182" s="224" t="s">
        <v>75</v>
      </c>
      <c r="AU182" s="224" t="s">
        <v>83</v>
      </c>
      <c r="AY182" s="223" t="s">
        <v>264</v>
      </c>
      <c r="BK182" s="225">
        <f>SUM(BK183:BK185)</f>
        <v>0</v>
      </c>
    </row>
    <row r="183" s="2" customFormat="1" ht="16.5" customHeight="1">
      <c r="A183" s="39"/>
      <c r="B183" s="40"/>
      <c r="C183" s="228" t="s">
        <v>519</v>
      </c>
      <c r="D183" s="228" t="s">
        <v>266</v>
      </c>
      <c r="E183" s="229" t="s">
        <v>519</v>
      </c>
      <c r="F183" s="230" t="s">
        <v>2374</v>
      </c>
      <c r="G183" s="231" t="s">
        <v>453</v>
      </c>
      <c r="H183" s="232">
        <v>20</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271</v>
      </c>
      <c r="BM183" s="239" t="s">
        <v>749</v>
      </c>
    </row>
    <row r="184" s="2" customFormat="1" ht="16.5" customHeight="1">
      <c r="A184" s="39"/>
      <c r="B184" s="40"/>
      <c r="C184" s="228" t="s">
        <v>523</v>
      </c>
      <c r="D184" s="228" t="s">
        <v>266</v>
      </c>
      <c r="E184" s="229" t="s">
        <v>523</v>
      </c>
      <c r="F184" s="230" t="s">
        <v>2289</v>
      </c>
      <c r="G184" s="231" t="s">
        <v>453</v>
      </c>
      <c r="H184" s="232">
        <v>20</v>
      </c>
      <c r="I184" s="233"/>
      <c r="J184" s="234">
        <f>ROUND(I184*H184,2)</f>
        <v>0</v>
      </c>
      <c r="K184" s="230" t="s">
        <v>1</v>
      </c>
      <c r="L184" s="45"/>
      <c r="M184" s="235" t="s">
        <v>1</v>
      </c>
      <c r="N184" s="236" t="s">
        <v>42</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271</v>
      </c>
      <c r="AT184" s="239" t="s">
        <v>266</v>
      </c>
      <c r="AU184" s="239" t="s">
        <v>85</v>
      </c>
      <c r="AY184" s="18" t="s">
        <v>264</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271</v>
      </c>
      <c r="BM184" s="239" t="s">
        <v>757</v>
      </c>
    </row>
    <row r="185" s="2" customFormat="1" ht="16.5" customHeight="1">
      <c r="A185" s="39"/>
      <c r="B185" s="40"/>
      <c r="C185" s="228" t="s">
        <v>527</v>
      </c>
      <c r="D185" s="228" t="s">
        <v>266</v>
      </c>
      <c r="E185" s="229" t="s">
        <v>527</v>
      </c>
      <c r="F185" s="230" t="s">
        <v>2290</v>
      </c>
      <c r="G185" s="231" t="s">
        <v>1</v>
      </c>
      <c r="H185" s="232">
        <v>0</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271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271</v>
      </c>
      <c r="BM185" s="239" t="s">
        <v>765</v>
      </c>
    </row>
    <row r="186" s="12" customFormat="1" ht="25.92" customHeight="1">
      <c r="A186" s="12"/>
      <c r="B186" s="212"/>
      <c r="C186" s="213"/>
      <c r="D186" s="214" t="s">
        <v>75</v>
      </c>
      <c r="E186" s="215" t="s">
        <v>2168</v>
      </c>
      <c r="F186" s="215" t="s">
        <v>1400</v>
      </c>
      <c r="G186" s="213"/>
      <c r="H186" s="213"/>
      <c r="I186" s="216"/>
      <c r="J186" s="217">
        <f>BK186</f>
        <v>0</v>
      </c>
      <c r="K186" s="213"/>
      <c r="L186" s="218"/>
      <c r="M186" s="219"/>
      <c r="N186" s="220"/>
      <c r="O186" s="220"/>
      <c r="P186" s="221">
        <f>P187</f>
        <v>0</v>
      </c>
      <c r="Q186" s="220"/>
      <c r="R186" s="221">
        <f>R187</f>
        <v>0</v>
      </c>
      <c r="S186" s="220"/>
      <c r="T186" s="222">
        <f>T187</f>
        <v>0</v>
      </c>
      <c r="U186" s="12"/>
      <c r="V186" s="12"/>
      <c r="W186" s="12"/>
      <c r="X186" s="12"/>
      <c r="Y186" s="12"/>
      <c r="Z186" s="12"/>
      <c r="AA186" s="12"/>
      <c r="AB186" s="12"/>
      <c r="AC186" s="12"/>
      <c r="AD186" s="12"/>
      <c r="AE186" s="12"/>
      <c r="AR186" s="223" t="s">
        <v>271</v>
      </c>
      <c r="AT186" s="224" t="s">
        <v>75</v>
      </c>
      <c r="AU186" s="224" t="s">
        <v>76</v>
      </c>
      <c r="AY186" s="223" t="s">
        <v>264</v>
      </c>
      <c r="BK186" s="225">
        <f>BK187</f>
        <v>0</v>
      </c>
    </row>
    <row r="187" s="2" customFormat="1" ht="16.5" customHeight="1">
      <c r="A187" s="39"/>
      <c r="B187" s="40"/>
      <c r="C187" s="228" t="s">
        <v>532</v>
      </c>
      <c r="D187" s="228" t="s">
        <v>266</v>
      </c>
      <c r="E187" s="229" t="s">
        <v>2169</v>
      </c>
      <c r="F187" s="230" t="s">
        <v>2170</v>
      </c>
      <c r="G187" s="231" t="s">
        <v>420</v>
      </c>
      <c r="H187" s="232">
        <v>1</v>
      </c>
      <c r="I187" s="233"/>
      <c r="J187" s="234">
        <f>ROUND(I187*H187,2)</f>
        <v>0</v>
      </c>
      <c r="K187" s="230" t="s">
        <v>1</v>
      </c>
      <c r="L187" s="45"/>
      <c r="M187" s="307" t="s">
        <v>1</v>
      </c>
      <c r="N187" s="308" t="s">
        <v>42</v>
      </c>
      <c r="O187" s="309"/>
      <c r="P187" s="310">
        <f>O187*H187</f>
        <v>0</v>
      </c>
      <c r="Q187" s="310">
        <v>0</v>
      </c>
      <c r="R187" s="310">
        <f>Q187*H187</f>
        <v>0</v>
      </c>
      <c r="S187" s="310">
        <v>0</v>
      </c>
      <c r="T187" s="311">
        <f>S187*H187</f>
        <v>0</v>
      </c>
      <c r="U187" s="39"/>
      <c r="V187" s="39"/>
      <c r="W187" s="39"/>
      <c r="X187" s="39"/>
      <c r="Y187" s="39"/>
      <c r="Z187" s="39"/>
      <c r="AA187" s="39"/>
      <c r="AB187" s="39"/>
      <c r="AC187" s="39"/>
      <c r="AD187" s="39"/>
      <c r="AE187" s="39"/>
      <c r="AR187" s="239" t="s">
        <v>1385</v>
      </c>
      <c r="AT187" s="239" t="s">
        <v>266</v>
      </c>
      <c r="AU187" s="239" t="s">
        <v>83</v>
      </c>
      <c r="AY187" s="18" t="s">
        <v>264</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1385</v>
      </c>
      <c r="BM187" s="239" t="s">
        <v>2989</v>
      </c>
    </row>
    <row r="188" s="2" customFormat="1" ht="6.96" customHeight="1">
      <c r="A188" s="39"/>
      <c r="B188" s="67"/>
      <c r="C188" s="68"/>
      <c r="D188" s="68"/>
      <c r="E188" s="68"/>
      <c r="F188" s="68"/>
      <c r="G188" s="68"/>
      <c r="H188" s="68"/>
      <c r="I188" s="68"/>
      <c r="J188" s="68"/>
      <c r="K188" s="68"/>
      <c r="L188" s="45"/>
      <c r="M188" s="39"/>
      <c r="O188" s="39"/>
      <c r="P188" s="39"/>
      <c r="Q188" s="39"/>
      <c r="R188" s="39"/>
      <c r="S188" s="39"/>
      <c r="T188" s="39"/>
      <c r="U188" s="39"/>
      <c r="V188" s="39"/>
      <c r="W188" s="39"/>
      <c r="X188" s="39"/>
      <c r="Y188" s="39"/>
      <c r="Z188" s="39"/>
      <c r="AA188" s="39"/>
      <c r="AB188" s="39"/>
      <c r="AC188" s="39"/>
      <c r="AD188" s="39"/>
      <c r="AE188" s="39"/>
    </row>
  </sheetData>
  <sheetProtection sheet="1" autoFilter="0" formatColumns="0" formatRows="0" objects="1" scenarios="1" spinCount="100000" saltValue="BC8XJRjUX2AinUSzDtMDFKu7jobUVNk0nIqC322P+Z3Nd9dvcn99eax6TTKruCg7IN6w3bwRHKBmQFJoqjpjBQ==" hashValue="s0L0koedHZiwBpmDlvz8BwK3wH3qolWRa8pFX8IdIlDV+B3nDiyG0MC43K0BT5DleFOdqj4Lf7DOo71KecH0Ig==" algorithmName="SHA-512" password="E785"/>
  <autoFilter ref="C128:K187"/>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2439</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2376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ROUND(J150,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ROUND((SUM(BE150:BE213)),  2)</f>
        <v>0</v>
      </c>
      <c r="G37" s="39"/>
      <c r="H37" s="39"/>
      <c r="I37" s="166">
        <v>0.20999999999999999</v>
      </c>
      <c r="J37" s="165">
        <f>ROUND(((SUM(BE150:BE213))*I37),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ROUND((SUM(BF150:BF213)),  2)</f>
        <v>0</v>
      </c>
      <c r="G38" s="39"/>
      <c r="H38" s="39"/>
      <c r="I38" s="166">
        <v>0.12</v>
      </c>
      <c r="J38" s="165">
        <f>ROUND(((SUM(BF150:BF213))*I38),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ROUND((SUM(BG150:BG213)),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ROUND((SUM(BH150:BH213)),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ROUND((SUM(BI150:BI213)),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2439</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D.1.4.F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J150</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2377</v>
      </c>
      <c r="E101" s="193"/>
      <c r="F101" s="193"/>
      <c r="G101" s="193"/>
      <c r="H101" s="193"/>
      <c r="I101" s="193"/>
      <c r="J101" s="194">
        <f>J151</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2378</v>
      </c>
      <c r="E102" s="198"/>
      <c r="F102" s="198"/>
      <c r="G102" s="198"/>
      <c r="H102" s="198"/>
      <c r="I102" s="198"/>
      <c r="J102" s="199">
        <f>J152</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2379</v>
      </c>
      <c r="E103" s="198"/>
      <c r="F103" s="198"/>
      <c r="G103" s="198"/>
      <c r="H103" s="198"/>
      <c r="I103" s="198"/>
      <c r="J103" s="199">
        <f>J154</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2990</v>
      </c>
      <c r="E104" s="193"/>
      <c r="F104" s="193"/>
      <c r="G104" s="193"/>
      <c r="H104" s="193"/>
      <c r="I104" s="193"/>
      <c r="J104" s="194">
        <f>J156</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2991</v>
      </c>
      <c r="E105" s="193"/>
      <c r="F105" s="193"/>
      <c r="G105" s="193"/>
      <c r="H105" s="193"/>
      <c r="I105" s="193"/>
      <c r="J105" s="194">
        <f>J157</f>
        <v>0</v>
      </c>
      <c r="K105" s="191"/>
      <c r="L105" s="195"/>
      <c r="S105" s="9"/>
      <c r="T105" s="9"/>
      <c r="U105" s="9"/>
      <c r="V105" s="9"/>
      <c r="W105" s="9"/>
      <c r="X105" s="9"/>
      <c r="Y105" s="9"/>
      <c r="Z105" s="9"/>
      <c r="AA105" s="9"/>
      <c r="AB105" s="9"/>
      <c r="AC105" s="9"/>
      <c r="AD105" s="9"/>
      <c r="AE105" s="9"/>
    </row>
    <row r="106" s="10" customFormat="1" ht="19.92" customHeight="1">
      <c r="A106" s="10"/>
      <c r="B106" s="196"/>
      <c r="C106" s="134"/>
      <c r="D106" s="197" t="s">
        <v>2992</v>
      </c>
      <c r="E106" s="198"/>
      <c r="F106" s="198"/>
      <c r="G106" s="198"/>
      <c r="H106" s="198"/>
      <c r="I106" s="198"/>
      <c r="J106" s="199">
        <f>J161</f>
        <v>0</v>
      </c>
      <c r="K106" s="134"/>
      <c r="L106" s="200"/>
      <c r="S106" s="10"/>
      <c r="T106" s="10"/>
      <c r="U106" s="10"/>
      <c r="V106" s="10"/>
      <c r="W106" s="10"/>
      <c r="X106" s="10"/>
      <c r="Y106" s="10"/>
      <c r="Z106" s="10"/>
      <c r="AA106" s="10"/>
      <c r="AB106" s="10"/>
      <c r="AC106" s="10"/>
      <c r="AD106" s="10"/>
      <c r="AE106" s="10"/>
    </row>
    <row r="107" s="9" customFormat="1" ht="24.96" customHeight="1">
      <c r="A107" s="9"/>
      <c r="B107" s="190"/>
      <c r="C107" s="191"/>
      <c r="D107" s="192" t="s">
        <v>2993</v>
      </c>
      <c r="E107" s="193"/>
      <c r="F107" s="193"/>
      <c r="G107" s="193"/>
      <c r="H107" s="193"/>
      <c r="I107" s="193"/>
      <c r="J107" s="194">
        <f>J167</f>
        <v>0</v>
      </c>
      <c r="K107" s="191"/>
      <c r="L107" s="195"/>
      <c r="S107" s="9"/>
      <c r="T107" s="9"/>
      <c r="U107" s="9"/>
      <c r="V107" s="9"/>
      <c r="W107" s="9"/>
      <c r="X107" s="9"/>
      <c r="Y107" s="9"/>
      <c r="Z107" s="9"/>
      <c r="AA107" s="9"/>
      <c r="AB107" s="9"/>
      <c r="AC107" s="9"/>
      <c r="AD107" s="9"/>
      <c r="AE107" s="9"/>
    </row>
    <row r="108" s="10" customFormat="1" ht="19.92" customHeight="1">
      <c r="A108" s="10"/>
      <c r="B108" s="196"/>
      <c r="C108" s="134"/>
      <c r="D108" s="197" t="s">
        <v>2994</v>
      </c>
      <c r="E108" s="198"/>
      <c r="F108" s="198"/>
      <c r="G108" s="198"/>
      <c r="H108" s="198"/>
      <c r="I108" s="198"/>
      <c r="J108" s="199">
        <f>J168</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2995</v>
      </c>
      <c r="E109" s="198"/>
      <c r="F109" s="198"/>
      <c r="G109" s="198"/>
      <c r="H109" s="198"/>
      <c r="I109" s="198"/>
      <c r="J109" s="199">
        <f>J170</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2996</v>
      </c>
      <c r="E110" s="198"/>
      <c r="F110" s="198"/>
      <c r="G110" s="198"/>
      <c r="H110" s="198"/>
      <c r="I110" s="198"/>
      <c r="J110" s="199">
        <f>J172</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2996</v>
      </c>
      <c r="E111" s="198"/>
      <c r="F111" s="198"/>
      <c r="G111" s="198"/>
      <c r="H111" s="198"/>
      <c r="I111" s="198"/>
      <c r="J111" s="199">
        <f>J174</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2997</v>
      </c>
      <c r="E112" s="198"/>
      <c r="F112" s="198"/>
      <c r="G112" s="198"/>
      <c r="H112" s="198"/>
      <c r="I112" s="198"/>
      <c r="J112" s="199">
        <f>J176</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2998</v>
      </c>
      <c r="E113" s="198"/>
      <c r="F113" s="198"/>
      <c r="G113" s="198"/>
      <c r="H113" s="198"/>
      <c r="I113" s="198"/>
      <c r="J113" s="199">
        <f>J182</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2999</v>
      </c>
      <c r="E114" s="198"/>
      <c r="F114" s="198"/>
      <c r="G114" s="198"/>
      <c r="H114" s="198"/>
      <c r="I114" s="198"/>
      <c r="J114" s="199">
        <f>J184</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3000</v>
      </c>
      <c r="E115" s="198"/>
      <c r="F115" s="198"/>
      <c r="G115" s="198"/>
      <c r="H115" s="198"/>
      <c r="I115" s="198"/>
      <c r="J115" s="199">
        <f>J186</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3001</v>
      </c>
      <c r="E116" s="198"/>
      <c r="F116" s="198"/>
      <c r="G116" s="198"/>
      <c r="H116" s="198"/>
      <c r="I116" s="198"/>
      <c r="J116" s="199">
        <f>J188</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3002</v>
      </c>
      <c r="E117" s="198"/>
      <c r="F117" s="198"/>
      <c r="G117" s="198"/>
      <c r="H117" s="198"/>
      <c r="I117" s="198"/>
      <c r="J117" s="199">
        <f>J189</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3003</v>
      </c>
      <c r="E118" s="198"/>
      <c r="F118" s="198"/>
      <c r="G118" s="198"/>
      <c r="H118" s="198"/>
      <c r="I118" s="198"/>
      <c r="J118" s="199">
        <f>J191</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3004</v>
      </c>
      <c r="E119" s="198"/>
      <c r="F119" s="198"/>
      <c r="G119" s="198"/>
      <c r="H119" s="198"/>
      <c r="I119" s="198"/>
      <c r="J119" s="199">
        <f>J192</f>
        <v>0</v>
      </c>
      <c r="K119" s="134"/>
      <c r="L119" s="200"/>
      <c r="S119" s="10"/>
      <c r="T119" s="10"/>
      <c r="U119" s="10"/>
      <c r="V119" s="10"/>
      <c r="W119" s="10"/>
      <c r="X119" s="10"/>
      <c r="Y119" s="10"/>
      <c r="Z119" s="10"/>
      <c r="AA119" s="10"/>
      <c r="AB119" s="10"/>
      <c r="AC119" s="10"/>
      <c r="AD119" s="10"/>
      <c r="AE119" s="10"/>
    </row>
    <row r="120" s="9" customFormat="1" ht="24.96" customHeight="1">
      <c r="A120" s="9"/>
      <c r="B120" s="190"/>
      <c r="C120" s="191"/>
      <c r="D120" s="192" t="s">
        <v>3005</v>
      </c>
      <c r="E120" s="193"/>
      <c r="F120" s="193"/>
      <c r="G120" s="193"/>
      <c r="H120" s="193"/>
      <c r="I120" s="193"/>
      <c r="J120" s="194">
        <f>J195</f>
        <v>0</v>
      </c>
      <c r="K120" s="191"/>
      <c r="L120" s="195"/>
      <c r="S120" s="9"/>
      <c r="T120" s="9"/>
      <c r="U120" s="9"/>
      <c r="V120" s="9"/>
      <c r="W120" s="9"/>
      <c r="X120" s="9"/>
      <c r="Y120" s="9"/>
      <c r="Z120" s="9"/>
      <c r="AA120" s="9"/>
      <c r="AB120" s="9"/>
      <c r="AC120" s="9"/>
      <c r="AD120" s="9"/>
      <c r="AE120" s="9"/>
    </row>
    <row r="121" s="10" customFormat="1" ht="19.92" customHeight="1">
      <c r="A121" s="10"/>
      <c r="B121" s="196"/>
      <c r="C121" s="134"/>
      <c r="D121" s="197" t="s">
        <v>3006</v>
      </c>
      <c r="E121" s="198"/>
      <c r="F121" s="198"/>
      <c r="G121" s="198"/>
      <c r="H121" s="198"/>
      <c r="I121" s="198"/>
      <c r="J121" s="199">
        <f>J196</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3007</v>
      </c>
      <c r="E122" s="198"/>
      <c r="F122" s="198"/>
      <c r="G122" s="198"/>
      <c r="H122" s="198"/>
      <c r="I122" s="198"/>
      <c r="J122" s="199">
        <f>J204</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3008</v>
      </c>
      <c r="E123" s="198"/>
      <c r="F123" s="198"/>
      <c r="G123" s="198"/>
      <c r="H123" s="198"/>
      <c r="I123" s="198"/>
      <c r="J123" s="199">
        <f>J206</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3009</v>
      </c>
      <c r="E124" s="198"/>
      <c r="F124" s="198"/>
      <c r="G124" s="198"/>
      <c r="H124" s="198"/>
      <c r="I124" s="198"/>
      <c r="J124" s="199">
        <f>J208</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3010</v>
      </c>
      <c r="E125" s="198"/>
      <c r="F125" s="198"/>
      <c r="G125" s="198"/>
      <c r="H125" s="198"/>
      <c r="I125" s="198"/>
      <c r="J125" s="199">
        <f>J209</f>
        <v>0</v>
      </c>
      <c r="K125" s="134"/>
      <c r="L125" s="200"/>
      <c r="S125" s="10"/>
      <c r="T125" s="10"/>
      <c r="U125" s="10"/>
      <c r="V125" s="10"/>
      <c r="W125" s="10"/>
      <c r="X125" s="10"/>
      <c r="Y125" s="10"/>
      <c r="Z125" s="10"/>
      <c r="AA125" s="10"/>
      <c r="AB125" s="10"/>
      <c r="AC125" s="10"/>
      <c r="AD125" s="10"/>
      <c r="AE125" s="10"/>
    </row>
    <row r="126" s="9" customFormat="1" ht="24.96" customHeight="1">
      <c r="A126" s="9"/>
      <c r="B126" s="190"/>
      <c r="C126" s="191"/>
      <c r="D126" s="192" t="s">
        <v>1980</v>
      </c>
      <c r="E126" s="193"/>
      <c r="F126" s="193"/>
      <c r="G126" s="193"/>
      <c r="H126" s="193"/>
      <c r="I126" s="193"/>
      <c r="J126" s="194">
        <f>J212</f>
        <v>0</v>
      </c>
      <c r="K126" s="191"/>
      <c r="L126" s="195"/>
      <c r="S126" s="9"/>
      <c r="T126" s="9"/>
      <c r="U126" s="9"/>
      <c r="V126" s="9"/>
      <c r="W126" s="9"/>
      <c r="X126" s="9"/>
      <c r="Y126" s="9"/>
      <c r="Z126" s="9"/>
      <c r="AA126" s="9"/>
      <c r="AB126" s="9"/>
      <c r="AC126" s="9"/>
      <c r="AD126" s="9"/>
      <c r="AE126" s="9"/>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249</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185" t="str">
        <f>E7</f>
        <v>Transformace domova Černovice – Lidmaň I. – Polná</v>
      </c>
      <c r="F136" s="33"/>
      <c r="G136" s="33"/>
      <c r="H136" s="33"/>
      <c r="I136" s="41"/>
      <c r="J136" s="41"/>
      <c r="K136" s="41"/>
      <c r="L136" s="64"/>
      <c r="S136" s="39"/>
      <c r="T136" s="39"/>
      <c r="U136" s="39"/>
      <c r="V136" s="39"/>
      <c r="W136" s="39"/>
      <c r="X136" s="39"/>
      <c r="Y136" s="39"/>
      <c r="Z136" s="39"/>
      <c r="AA136" s="39"/>
      <c r="AB136" s="39"/>
      <c r="AC136" s="39"/>
      <c r="AD136" s="39"/>
      <c r="AE136" s="39"/>
    </row>
    <row r="137" s="1" customFormat="1" ht="12" customHeight="1">
      <c r="B137" s="22"/>
      <c r="C137" s="33" t="s">
        <v>210</v>
      </c>
      <c r="D137" s="23"/>
      <c r="E137" s="23"/>
      <c r="F137" s="23"/>
      <c r="G137" s="23"/>
      <c r="H137" s="23"/>
      <c r="I137" s="23"/>
      <c r="J137" s="23"/>
      <c r="K137" s="23"/>
      <c r="L137" s="21"/>
    </row>
    <row r="138" s="1" customFormat="1" ht="16.5" customHeight="1">
      <c r="B138" s="22"/>
      <c r="C138" s="23"/>
      <c r="D138" s="23"/>
      <c r="E138" s="185" t="s">
        <v>2439</v>
      </c>
      <c r="F138" s="23"/>
      <c r="G138" s="23"/>
      <c r="H138" s="23"/>
      <c r="I138" s="23"/>
      <c r="J138" s="23"/>
      <c r="K138" s="23"/>
      <c r="L138" s="21"/>
    </row>
    <row r="139" s="1" customFormat="1" ht="12" customHeight="1">
      <c r="B139" s="22"/>
      <c r="C139" s="33" t="s">
        <v>212</v>
      </c>
      <c r="D139" s="23"/>
      <c r="E139" s="23"/>
      <c r="F139" s="23"/>
      <c r="G139" s="23"/>
      <c r="H139" s="23"/>
      <c r="I139" s="23"/>
      <c r="J139" s="23"/>
      <c r="K139" s="23"/>
      <c r="L139" s="21"/>
    </row>
    <row r="140" s="2" customFormat="1" ht="16.5" customHeight="1">
      <c r="A140" s="39"/>
      <c r="B140" s="40"/>
      <c r="C140" s="41"/>
      <c r="D140" s="41"/>
      <c r="E140" s="303" t="s">
        <v>1408</v>
      </c>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1409</v>
      </c>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6.5" customHeight="1">
      <c r="A142" s="39"/>
      <c r="B142" s="40"/>
      <c r="C142" s="41"/>
      <c r="D142" s="41"/>
      <c r="E142" s="77" t="str">
        <f>E13</f>
        <v>D.1.4.F - MĚŘENÍ A REGULACE</v>
      </c>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20</v>
      </c>
      <c r="D144" s="41"/>
      <c r="E144" s="41"/>
      <c r="F144" s="28" t="str">
        <f>F16</f>
        <v xml:space="preserve"> </v>
      </c>
      <c r="G144" s="41"/>
      <c r="H144" s="41"/>
      <c r="I144" s="33" t="s">
        <v>22</v>
      </c>
      <c r="J144" s="80" t="str">
        <f>IF(J16="","",J16)</f>
        <v>18. 9. 2024</v>
      </c>
      <c r="K144" s="41"/>
      <c r="L144" s="64"/>
      <c r="S144" s="39"/>
      <c r="T144" s="39"/>
      <c r="U144" s="39"/>
      <c r="V144" s="39"/>
      <c r="W144" s="39"/>
      <c r="X144" s="39"/>
      <c r="Y144" s="39"/>
      <c r="Z144" s="39"/>
      <c r="AA144" s="39"/>
      <c r="AB144" s="39"/>
      <c r="AC144" s="39"/>
      <c r="AD144" s="39"/>
      <c r="AE144" s="39"/>
    </row>
    <row r="145" s="2" customFormat="1" ht="6.96"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2" customFormat="1" ht="25.65" customHeight="1">
      <c r="A146" s="39"/>
      <c r="B146" s="40"/>
      <c r="C146" s="33" t="s">
        <v>24</v>
      </c>
      <c r="D146" s="41"/>
      <c r="E146" s="41"/>
      <c r="F146" s="28" t="str">
        <f>E19</f>
        <v>Kraj Vysočina</v>
      </c>
      <c r="G146" s="41"/>
      <c r="H146" s="41"/>
      <c r="I146" s="33" t="s">
        <v>30</v>
      </c>
      <c r="J146" s="37" t="str">
        <f>E25</f>
        <v>ARPIK OSTRAVA s.r.o.</v>
      </c>
      <c r="K146" s="41"/>
      <c r="L146" s="64"/>
      <c r="S146" s="39"/>
      <c r="T146" s="39"/>
      <c r="U146" s="39"/>
      <c r="V146" s="39"/>
      <c r="W146" s="39"/>
      <c r="X146" s="39"/>
      <c r="Y146" s="39"/>
      <c r="Z146" s="39"/>
      <c r="AA146" s="39"/>
      <c r="AB146" s="39"/>
      <c r="AC146" s="39"/>
      <c r="AD146" s="39"/>
      <c r="AE146" s="39"/>
    </row>
    <row r="147" s="2" customFormat="1" ht="15.15" customHeight="1">
      <c r="A147" s="39"/>
      <c r="B147" s="40"/>
      <c r="C147" s="33" t="s">
        <v>28</v>
      </c>
      <c r="D147" s="41"/>
      <c r="E147" s="41"/>
      <c r="F147" s="28" t="str">
        <f>IF(E22="","",E22)</f>
        <v>Vyplň údaj</v>
      </c>
      <c r="G147" s="41"/>
      <c r="H147" s="41"/>
      <c r="I147" s="33" t="s">
        <v>33</v>
      </c>
      <c r="J147" s="37" t="str">
        <f>E28</f>
        <v xml:space="preserve"> </v>
      </c>
      <c r="K147" s="41"/>
      <c r="L147" s="64"/>
      <c r="S147" s="39"/>
      <c r="T147" s="39"/>
      <c r="U147" s="39"/>
      <c r="V147" s="39"/>
      <c r="W147" s="39"/>
      <c r="X147" s="39"/>
      <c r="Y147" s="39"/>
      <c r="Z147" s="39"/>
      <c r="AA147" s="39"/>
      <c r="AB147" s="39"/>
      <c r="AC147" s="39"/>
      <c r="AD147" s="39"/>
      <c r="AE147" s="39"/>
    </row>
    <row r="148" s="2" customFormat="1" ht="10.32"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11" customFormat="1" ht="29.28" customHeight="1">
      <c r="A149" s="201"/>
      <c r="B149" s="202"/>
      <c r="C149" s="203" t="s">
        <v>250</v>
      </c>
      <c r="D149" s="204" t="s">
        <v>61</v>
      </c>
      <c r="E149" s="204" t="s">
        <v>57</v>
      </c>
      <c r="F149" s="204" t="s">
        <v>58</v>
      </c>
      <c r="G149" s="204" t="s">
        <v>251</v>
      </c>
      <c r="H149" s="204" t="s">
        <v>252</v>
      </c>
      <c r="I149" s="204" t="s">
        <v>253</v>
      </c>
      <c r="J149" s="204" t="s">
        <v>217</v>
      </c>
      <c r="K149" s="205" t="s">
        <v>254</v>
      </c>
      <c r="L149" s="206"/>
      <c r="M149" s="101" t="s">
        <v>1</v>
      </c>
      <c r="N149" s="102" t="s">
        <v>40</v>
      </c>
      <c r="O149" s="102" t="s">
        <v>255</v>
      </c>
      <c r="P149" s="102" t="s">
        <v>256</v>
      </c>
      <c r="Q149" s="102" t="s">
        <v>257</v>
      </c>
      <c r="R149" s="102" t="s">
        <v>258</v>
      </c>
      <c r="S149" s="102" t="s">
        <v>259</v>
      </c>
      <c r="T149" s="103" t="s">
        <v>260</v>
      </c>
      <c r="U149" s="201"/>
      <c r="V149" s="201"/>
      <c r="W149" s="201"/>
      <c r="X149" s="201"/>
      <c r="Y149" s="201"/>
      <c r="Z149" s="201"/>
      <c r="AA149" s="201"/>
      <c r="AB149" s="201"/>
      <c r="AC149" s="201"/>
      <c r="AD149" s="201"/>
      <c r="AE149" s="201"/>
    </row>
    <row r="150" s="2" customFormat="1" ht="22.8" customHeight="1">
      <c r="A150" s="39"/>
      <c r="B150" s="40"/>
      <c r="C150" s="108" t="s">
        <v>261</v>
      </c>
      <c r="D150" s="41"/>
      <c r="E150" s="41"/>
      <c r="F150" s="41"/>
      <c r="G150" s="41"/>
      <c r="H150" s="41"/>
      <c r="I150" s="41"/>
      <c r="J150" s="207">
        <f>BK150</f>
        <v>0</v>
      </c>
      <c r="K150" s="41"/>
      <c r="L150" s="45"/>
      <c r="M150" s="104"/>
      <c r="N150" s="208"/>
      <c r="O150" s="105"/>
      <c r="P150" s="209">
        <f>P151+P156+P157+P167+P195+P212</f>
        <v>0</v>
      </c>
      <c r="Q150" s="105"/>
      <c r="R150" s="209">
        <f>R151+R156+R157+R167+R195+R212</f>
        <v>0</v>
      </c>
      <c r="S150" s="105"/>
      <c r="T150" s="210">
        <f>T151+T156+T157+T167+T195+T212</f>
        <v>0</v>
      </c>
      <c r="U150" s="39"/>
      <c r="V150" s="39"/>
      <c r="W150" s="39"/>
      <c r="X150" s="39"/>
      <c r="Y150" s="39"/>
      <c r="Z150" s="39"/>
      <c r="AA150" s="39"/>
      <c r="AB150" s="39"/>
      <c r="AC150" s="39"/>
      <c r="AD150" s="39"/>
      <c r="AE150" s="39"/>
      <c r="AT150" s="18" t="s">
        <v>75</v>
      </c>
      <c r="AU150" s="18" t="s">
        <v>219</v>
      </c>
      <c r="BK150" s="211">
        <f>BK151+BK156+BK157+BK167+BK195+BK212</f>
        <v>0</v>
      </c>
    </row>
    <row r="151" s="12" customFormat="1" ht="25.92" customHeight="1">
      <c r="A151" s="12"/>
      <c r="B151" s="212"/>
      <c r="C151" s="213"/>
      <c r="D151" s="214" t="s">
        <v>75</v>
      </c>
      <c r="E151" s="215" t="s">
        <v>1981</v>
      </c>
      <c r="F151" s="215" t="s">
        <v>2400</v>
      </c>
      <c r="G151" s="213"/>
      <c r="H151" s="213"/>
      <c r="I151" s="216"/>
      <c r="J151" s="217">
        <f>BK151</f>
        <v>0</v>
      </c>
      <c r="K151" s="213"/>
      <c r="L151" s="218"/>
      <c r="M151" s="219"/>
      <c r="N151" s="220"/>
      <c r="O151" s="220"/>
      <c r="P151" s="221">
        <f>P152+P154</f>
        <v>0</v>
      </c>
      <c r="Q151" s="220"/>
      <c r="R151" s="221">
        <f>R152+R154</f>
        <v>0</v>
      </c>
      <c r="S151" s="220"/>
      <c r="T151" s="222">
        <f>T152+T154</f>
        <v>0</v>
      </c>
      <c r="U151" s="12"/>
      <c r="V151" s="12"/>
      <c r="W151" s="12"/>
      <c r="X151" s="12"/>
      <c r="Y151" s="12"/>
      <c r="Z151" s="12"/>
      <c r="AA151" s="12"/>
      <c r="AB151" s="12"/>
      <c r="AC151" s="12"/>
      <c r="AD151" s="12"/>
      <c r="AE151" s="12"/>
      <c r="AR151" s="223" t="s">
        <v>83</v>
      </c>
      <c r="AT151" s="224" t="s">
        <v>75</v>
      </c>
      <c r="AU151" s="224" t="s">
        <v>76</v>
      </c>
      <c r="AY151" s="223" t="s">
        <v>264</v>
      </c>
      <c r="BK151" s="225">
        <f>BK152+BK154</f>
        <v>0</v>
      </c>
    </row>
    <row r="152" s="12" customFormat="1" ht="22.8" customHeight="1">
      <c r="A152" s="12"/>
      <c r="B152" s="212"/>
      <c r="C152" s="213"/>
      <c r="D152" s="214" t="s">
        <v>75</v>
      </c>
      <c r="E152" s="226" t="s">
        <v>1983</v>
      </c>
      <c r="F152" s="226" t="s">
        <v>2401</v>
      </c>
      <c r="G152" s="213"/>
      <c r="H152" s="213"/>
      <c r="I152" s="216"/>
      <c r="J152" s="227">
        <f>BK152</f>
        <v>0</v>
      </c>
      <c r="K152" s="213"/>
      <c r="L152" s="218"/>
      <c r="M152" s="219"/>
      <c r="N152" s="220"/>
      <c r="O152" s="220"/>
      <c r="P152" s="221">
        <f>P153</f>
        <v>0</v>
      </c>
      <c r="Q152" s="220"/>
      <c r="R152" s="221">
        <f>R153</f>
        <v>0</v>
      </c>
      <c r="S152" s="220"/>
      <c r="T152" s="222">
        <f>T153</f>
        <v>0</v>
      </c>
      <c r="U152" s="12"/>
      <c r="V152" s="12"/>
      <c r="W152" s="12"/>
      <c r="X152" s="12"/>
      <c r="Y152" s="12"/>
      <c r="Z152" s="12"/>
      <c r="AA152" s="12"/>
      <c r="AB152" s="12"/>
      <c r="AC152" s="12"/>
      <c r="AD152" s="12"/>
      <c r="AE152" s="12"/>
      <c r="AR152" s="223" t="s">
        <v>83</v>
      </c>
      <c r="AT152" s="224" t="s">
        <v>75</v>
      </c>
      <c r="AU152" s="224" t="s">
        <v>83</v>
      </c>
      <c r="AY152" s="223" t="s">
        <v>264</v>
      </c>
      <c r="BK152" s="225">
        <f>BK153</f>
        <v>0</v>
      </c>
    </row>
    <row r="153" s="2" customFormat="1" ht="16.5" customHeight="1">
      <c r="A153" s="39"/>
      <c r="B153" s="40"/>
      <c r="C153" s="228" t="s">
        <v>83</v>
      </c>
      <c r="D153" s="228" t="s">
        <v>266</v>
      </c>
      <c r="E153" s="229" t="s">
        <v>83</v>
      </c>
      <c r="F153" s="230" t="s">
        <v>2402</v>
      </c>
      <c r="G153" s="231" t="s">
        <v>1051</v>
      </c>
      <c r="H153" s="232">
        <v>1</v>
      </c>
      <c r="I153" s="233"/>
      <c r="J153" s="234">
        <f>ROUND(I153*H153,2)</f>
        <v>0</v>
      </c>
      <c r="K153" s="230" t="s">
        <v>1</v>
      </c>
      <c r="L153" s="45"/>
      <c r="M153" s="235" t="s">
        <v>1</v>
      </c>
      <c r="N153" s="236" t="s">
        <v>42</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271</v>
      </c>
      <c r="AT153" s="239" t="s">
        <v>266</v>
      </c>
      <c r="AU153" s="239" t="s">
        <v>85</v>
      </c>
      <c r="AY153" s="18" t="s">
        <v>264</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271</v>
      </c>
      <c r="BM153" s="239" t="s">
        <v>85</v>
      </c>
    </row>
    <row r="154" s="12" customFormat="1" ht="22.8" customHeight="1">
      <c r="A154" s="12"/>
      <c r="B154" s="212"/>
      <c r="C154" s="213"/>
      <c r="D154" s="214" t="s">
        <v>75</v>
      </c>
      <c r="E154" s="226" t="s">
        <v>1996</v>
      </c>
      <c r="F154" s="226" t="s">
        <v>2403</v>
      </c>
      <c r="G154" s="213"/>
      <c r="H154" s="213"/>
      <c r="I154" s="216"/>
      <c r="J154" s="227">
        <f>BK154</f>
        <v>0</v>
      </c>
      <c r="K154" s="213"/>
      <c r="L154" s="218"/>
      <c r="M154" s="219"/>
      <c r="N154" s="220"/>
      <c r="O154" s="220"/>
      <c r="P154" s="221">
        <f>P155</f>
        <v>0</v>
      </c>
      <c r="Q154" s="220"/>
      <c r="R154" s="221">
        <f>R155</f>
        <v>0</v>
      </c>
      <c r="S154" s="220"/>
      <c r="T154" s="222">
        <f>T155</f>
        <v>0</v>
      </c>
      <c r="U154" s="12"/>
      <c r="V154" s="12"/>
      <c r="W154" s="12"/>
      <c r="X154" s="12"/>
      <c r="Y154" s="12"/>
      <c r="Z154" s="12"/>
      <c r="AA154" s="12"/>
      <c r="AB154" s="12"/>
      <c r="AC154" s="12"/>
      <c r="AD154" s="12"/>
      <c r="AE154" s="12"/>
      <c r="AR154" s="223" t="s">
        <v>83</v>
      </c>
      <c r="AT154" s="224" t="s">
        <v>75</v>
      </c>
      <c r="AU154" s="224" t="s">
        <v>83</v>
      </c>
      <c r="AY154" s="223" t="s">
        <v>264</v>
      </c>
      <c r="BK154" s="225">
        <f>BK155</f>
        <v>0</v>
      </c>
    </row>
    <row r="155" s="2" customFormat="1" ht="16.5" customHeight="1">
      <c r="A155" s="39"/>
      <c r="B155" s="40"/>
      <c r="C155" s="228" t="s">
        <v>85</v>
      </c>
      <c r="D155" s="228" t="s">
        <v>266</v>
      </c>
      <c r="E155" s="229" t="s">
        <v>85</v>
      </c>
      <c r="F155" s="230" t="s">
        <v>2404</v>
      </c>
      <c r="G155" s="231" t="s">
        <v>1051</v>
      </c>
      <c r="H155" s="232">
        <v>1</v>
      </c>
      <c r="I155" s="233"/>
      <c r="J155" s="234">
        <f>ROUND(I155*H155,2)</f>
        <v>0</v>
      </c>
      <c r="K155" s="230" t="s">
        <v>1</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271</v>
      </c>
      <c r="AT155" s="239" t="s">
        <v>266</v>
      </c>
      <c r="AU155" s="239" t="s">
        <v>85</v>
      </c>
      <c r="AY155" s="18" t="s">
        <v>264</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271</v>
      </c>
      <c r="BM155" s="239" t="s">
        <v>271</v>
      </c>
    </row>
    <row r="156" s="12" customFormat="1" ht="25.92" customHeight="1">
      <c r="A156" s="12"/>
      <c r="B156" s="212"/>
      <c r="C156" s="213"/>
      <c r="D156" s="214" t="s">
        <v>75</v>
      </c>
      <c r="E156" s="215" t="s">
        <v>2000</v>
      </c>
      <c r="F156" s="215" t="s">
        <v>3011</v>
      </c>
      <c r="G156" s="213"/>
      <c r="H156" s="213"/>
      <c r="I156" s="216"/>
      <c r="J156" s="217">
        <f>BK156</f>
        <v>0</v>
      </c>
      <c r="K156" s="213"/>
      <c r="L156" s="218"/>
      <c r="M156" s="219"/>
      <c r="N156" s="220"/>
      <c r="O156" s="220"/>
      <c r="P156" s="221">
        <v>0</v>
      </c>
      <c r="Q156" s="220"/>
      <c r="R156" s="221">
        <v>0</v>
      </c>
      <c r="S156" s="220"/>
      <c r="T156" s="222">
        <v>0</v>
      </c>
      <c r="U156" s="12"/>
      <c r="V156" s="12"/>
      <c r="W156" s="12"/>
      <c r="X156" s="12"/>
      <c r="Y156" s="12"/>
      <c r="Z156" s="12"/>
      <c r="AA156" s="12"/>
      <c r="AB156" s="12"/>
      <c r="AC156" s="12"/>
      <c r="AD156" s="12"/>
      <c r="AE156" s="12"/>
      <c r="AR156" s="223" t="s">
        <v>83</v>
      </c>
      <c r="AT156" s="224" t="s">
        <v>75</v>
      </c>
      <c r="AU156" s="224" t="s">
        <v>76</v>
      </c>
      <c r="AY156" s="223" t="s">
        <v>264</v>
      </c>
      <c r="BK156" s="225">
        <v>0</v>
      </c>
    </row>
    <row r="157" s="12" customFormat="1" ht="25.92" customHeight="1">
      <c r="A157" s="12"/>
      <c r="B157" s="212"/>
      <c r="C157" s="213"/>
      <c r="D157" s="214" t="s">
        <v>75</v>
      </c>
      <c r="E157" s="215" t="s">
        <v>2004</v>
      </c>
      <c r="F157" s="215" t="s">
        <v>2405</v>
      </c>
      <c r="G157" s="213"/>
      <c r="H157" s="213"/>
      <c r="I157" s="216"/>
      <c r="J157" s="217">
        <f>BK157</f>
        <v>0</v>
      </c>
      <c r="K157" s="213"/>
      <c r="L157" s="218"/>
      <c r="M157" s="219"/>
      <c r="N157" s="220"/>
      <c r="O157" s="220"/>
      <c r="P157" s="221">
        <f>P158+SUM(P159:P161)</f>
        <v>0</v>
      </c>
      <c r="Q157" s="220"/>
      <c r="R157" s="221">
        <f>R158+SUM(R159:R161)</f>
        <v>0</v>
      </c>
      <c r="S157" s="220"/>
      <c r="T157" s="222">
        <f>T158+SUM(T159:T161)</f>
        <v>0</v>
      </c>
      <c r="U157" s="12"/>
      <c r="V157" s="12"/>
      <c r="W157" s="12"/>
      <c r="X157" s="12"/>
      <c r="Y157" s="12"/>
      <c r="Z157" s="12"/>
      <c r="AA157" s="12"/>
      <c r="AB157" s="12"/>
      <c r="AC157" s="12"/>
      <c r="AD157" s="12"/>
      <c r="AE157" s="12"/>
      <c r="AR157" s="223" t="s">
        <v>83</v>
      </c>
      <c r="AT157" s="224" t="s">
        <v>75</v>
      </c>
      <c r="AU157" s="224" t="s">
        <v>76</v>
      </c>
      <c r="AY157" s="223" t="s">
        <v>264</v>
      </c>
      <c r="BK157" s="225">
        <f>BK158+SUM(BK159:BK161)</f>
        <v>0</v>
      </c>
    </row>
    <row r="158" s="2" customFormat="1" ht="16.5" customHeight="1">
      <c r="A158" s="39"/>
      <c r="B158" s="40"/>
      <c r="C158" s="228" t="s">
        <v>96</v>
      </c>
      <c r="D158" s="228" t="s">
        <v>266</v>
      </c>
      <c r="E158" s="229" t="s">
        <v>96</v>
      </c>
      <c r="F158" s="230" t="s">
        <v>2406</v>
      </c>
      <c r="G158" s="231" t="s">
        <v>1051</v>
      </c>
      <c r="H158" s="232">
        <v>1</v>
      </c>
      <c r="I158" s="233"/>
      <c r="J158" s="234">
        <f>ROUND(I158*H158,2)</f>
        <v>0</v>
      </c>
      <c r="K158" s="230" t="s">
        <v>1</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271</v>
      </c>
      <c r="AT158" s="239" t="s">
        <v>266</v>
      </c>
      <c r="AU158" s="239" t="s">
        <v>83</v>
      </c>
      <c r="AY158" s="18" t="s">
        <v>264</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271</v>
      </c>
      <c r="BM158" s="239" t="s">
        <v>295</v>
      </c>
    </row>
    <row r="159" s="2" customFormat="1" ht="16.5" customHeight="1">
      <c r="A159" s="39"/>
      <c r="B159" s="40"/>
      <c r="C159" s="228" t="s">
        <v>271</v>
      </c>
      <c r="D159" s="228" t="s">
        <v>266</v>
      </c>
      <c r="E159" s="229" t="s">
        <v>271</v>
      </c>
      <c r="F159" s="230" t="s">
        <v>2407</v>
      </c>
      <c r="G159" s="231" t="s">
        <v>1051</v>
      </c>
      <c r="H159" s="232">
        <v>1</v>
      </c>
      <c r="I159" s="233"/>
      <c r="J159" s="234">
        <f>ROUND(I159*H159,2)</f>
        <v>0</v>
      </c>
      <c r="K159" s="230" t="s">
        <v>1</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271</v>
      </c>
      <c r="AT159" s="239" t="s">
        <v>266</v>
      </c>
      <c r="AU159" s="239" t="s">
        <v>83</v>
      </c>
      <c r="AY159" s="18" t="s">
        <v>264</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271</v>
      </c>
      <c r="BM159" s="239" t="s">
        <v>304</v>
      </c>
    </row>
    <row r="160" s="2" customFormat="1" ht="16.5" customHeight="1">
      <c r="A160" s="39"/>
      <c r="B160" s="40"/>
      <c r="C160" s="228" t="s">
        <v>290</v>
      </c>
      <c r="D160" s="228" t="s">
        <v>266</v>
      </c>
      <c r="E160" s="229" t="s">
        <v>290</v>
      </c>
      <c r="F160" s="230" t="s">
        <v>2408</v>
      </c>
      <c r="G160" s="231" t="s">
        <v>1051</v>
      </c>
      <c r="H160" s="232">
        <v>4</v>
      </c>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271</v>
      </c>
      <c r="AT160" s="239" t="s">
        <v>266</v>
      </c>
      <c r="AU160" s="239" t="s">
        <v>83</v>
      </c>
      <c r="AY160" s="18" t="s">
        <v>264</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271</v>
      </c>
      <c r="BM160" s="239" t="s">
        <v>315</v>
      </c>
    </row>
    <row r="161" s="12" customFormat="1" ht="22.8" customHeight="1">
      <c r="A161" s="12"/>
      <c r="B161" s="212"/>
      <c r="C161" s="213"/>
      <c r="D161" s="214" t="s">
        <v>75</v>
      </c>
      <c r="E161" s="226" t="s">
        <v>2008</v>
      </c>
      <c r="F161" s="226" t="s">
        <v>2409</v>
      </c>
      <c r="G161" s="213"/>
      <c r="H161" s="213"/>
      <c r="I161" s="216"/>
      <c r="J161" s="227">
        <f>BK161</f>
        <v>0</v>
      </c>
      <c r="K161" s="213"/>
      <c r="L161" s="218"/>
      <c r="M161" s="219"/>
      <c r="N161" s="220"/>
      <c r="O161" s="220"/>
      <c r="P161" s="221">
        <f>SUM(P162:P166)</f>
        <v>0</v>
      </c>
      <c r="Q161" s="220"/>
      <c r="R161" s="221">
        <f>SUM(R162:R166)</f>
        <v>0</v>
      </c>
      <c r="S161" s="220"/>
      <c r="T161" s="222">
        <f>SUM(T162:T166)</f>
        <v>0</v>
      </c>
      <c r="U161" s="12"/>
      <c r="V161" s="12"/>
      <c r="W161" s="12"/>
      <c r="X161" s="12"/>
      <c r="Y161" s="12"/>
      <c r="Z161" s="12"/>
      <c r="AA161" s="12"/>
      <c r="AB161" s="12"/>
      <c r="AC161" s="12"/>
      <c r="AD161" s="12"/>
      <c r="AE161" s="12"/>
      <c r="AR161" s="223" t="s">
        <v>83</v>
      </c>
      <c r="AT161" s="224" t="s">
        <v>75</v>
      </c>
      <c r="AU161" s="224" t="s">
        <v>83</v>
      </c>
      <c r="AY161" s="223" t="s">
        <v>264</v>
      </c>
      <c r="BK161" s="225">
        <f>SUM(BK162:BK166)</f>
        <v>0</v>
      </c>
    </row>
    <row r="162" s="2" customFormat="1" ht="16.5" customHeight="1">
      <c r="A162" s="39"/>
      <c r="B162" s="40"/>
      <c r="C162" s="228" t="s">
        <v>295</v>
      </c>
      <c r="D162" s="228" t="s">
        <v>266</v>
      </c>
      <c r="E162" s="229" t="s">
        <v>295</v>
      </c>
      <c r="F162" s="230" t="s">
        <v>2410</v>
      </c>
      <c r="G162" s="231" t="s">
        <v>1051</v>
      </c>
      <c r="H162" s="232">
        <v>1</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271</v>
      </c>
      <c r="AT162" s="239" t="s">
        <v>266</v>
      </c>
      <c r="AU162" s="239" t="s">
        <v>85</v>
      </c>
      <c r="AY162" s="18" t="s">
        <v>264</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271</v>
      </c>
      <c r="BM162" s="239" t="s">
        <v>8</v>
      </c>
    </row>
    <row r="163" s="2" customFormat="1" ht="16.5" customHeight="1">
      <c r="A163" s="39"/>
      <c r="B163" s="40"/>
      <c r="C163" s="228" t="s">
        <v>300</v>
      </c>
      <c r="D163" s="228" t="s">
        <v>266</v>
      </c>
      <c r="E163" s="229" t="s">
        <v>300</v>
      </c>
      <c r="F163" s="230" t="s">
        <v>2411</v>
      </c>
      <c r="G163" s="231" t="s">
        <v>1051</v>
      </c>
      <c r="H163" s="232">
        <v>2</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271</v>
      </c>
      <c r="AT163" s="239" t="s">
        <v>266</v>
      </c>
      <c r="AU163" s="239" t="s">
        <v>85</v>
      </c>
      <c r="AY163" s="18" t="s">
        <v>264</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271</v>
      </c>
      <c r="BM163" s="239" t="s">
        <v>342</v>
      </c>
    </row>
    <row r="164" s="2" customFormat="1" ht="16.5" customHeight="1">
      <c r="A164" s="39"/>
      <c r="B164" s="40"/>
      <c r="C164" s="228" t="s">
        <v>304</v>
      </c>
      <c r="D164" s="228" t="s">
        <v>266</v>
      </c>
      <c r="E164" s="229" t="s">
        <v>304</v>
      </c>
      <c r="F164" s="230" t="s">
        <v>2412</v>
      </c>
      <c r="G164" s="231" t="s">
        <v>1051</v>
      </c>
      <c r="H164" s="232">
        <v>1</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271</v>
      </c>
      <c r="BM164" s="239" t="s">
        <v>351</v>
      </c>
    </row>
    <row r="165" s="2" customFormat="1" ht="16.5" customHeight="1">
      <c r="A165" s="39"/>
      <c r="B165" s="40"/>
      <c r="C165" s="228" t="s">
        <v>309</v>
      </c>
      <c r="D165" s="228" t="s">
        <v>266</v>
      </c>
      <c r="E165" s="229" t="s">
        <v>309</v>
      </c>
      <c r="F165" s="230" t="s">
        <v>2413</v>
      </c>
      <c r="G165" s="231" t="s">
        <v>1051</v>
      </c>
      <c r="H165" s="232">
        <v>1</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271</v>
      </c>
      <c r="AT165" s="239" t="s">
        <v>266</v>
      </c>
      <c r="AU165" s="239" t="s">
        <v>85</v>
      </c>
      <c r="AY165" s="18" t="s">
        <v>264</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271</v>
      </c>
      <c r="BM165" s="239" t="s">
        <v>366</v>
      </c>
    </row>
    <row r="166" s="2" customFormat="1" ht="16.5" customHeight="1">
      <c r="A166" s="39"/>
      <c r="B166" s="40"/>
      <c r="C166" s="228" t="s">
        <v>315</v>
      </c>
      <c r="D166" s="228" t="s">
        <v>266</v>
      </c>
      <c r="E166" s="229" t="s">
        <v>315</v>
      </c>
      <c r="F166" s="230" t="s">
        <v>2414</v>
      </c>
      <c r="G166" s="231" t="s">
        <v>269</v>
      </c>
      <c r="H166" s="232">
        <v>16</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271</v>
      </c>
      <c r="BM166" s="239" t="s">
        <v>377</v>
      </c>
    </row>
    <row r="167" s="12" customFormat="1" ht="25.92" customHeight="1">
      <c r="A167" s="12"/>
      <c r="B167" s="212"/>
      <c r="C167" s="213"/>
      <c r="D167" s="214" t="s">
        <v>75</v>
      </c>
      <c r="E167" s="215" t="s">
        <v>2024</v>
      </c>
      <c r="F167" s="215" t="s">
        <v>2208</v>
      </c>
      <c r="G167" s="213"/>
      <c r="H167" s="213"/>
      <c r="I167" s="216"/>
      <c r="J167" s="217">
        <f>BK167</f>
        <v>0</v>
      </c>
      <c r="K167" s="213"/>
      <c r="L167" s="218"/>
      <c r="M167" s="219"/>
      <c r="N167" s="220"/>
      <c r="O167" s="220"/>
      <c r="P167" s="221">
        <f>P168+P170+P172+P174+P176+P182+P184+P186+P188+P189+P191+P192</f>
        <v>0</v>
      </c>
      <c r="Q167" s="220"/>
      <c r="R167" s="221">
        <f>R168+R170+R172+R174+R176+R182+R184+R186+R188+R189+R191+R192</f>
        <v>0</v>
      </c>
      <c r="S167" s="220"/>
      <c r="T167" s="222">
        <f>T168+T170+T172+T174+T176+T182+T184+T186+T188+T189+T191+T192</f>
        <v>0</v>
      </c>
      <c r="U167" s="12"/>
      <c r="V167" s="12"/>
      <c r="W167" s="12"/>
      <c r="X167" s="12"/>
      <c r="Y167" s="12"/>
      <c r="Z167" s="12"/>
      <c r="AA167" s="12"/>
      <c r="AB167" s="12"/>
      <c r="AC167" s="12"/>
      <c r="AD167" s="12"/>
      <c r="AE167" s="12"/>
      <c r="AR167" s="223" t="s">
        <v>83</v>
      </c>
      <c r="AT167" s="224" t="s">
        <v>75</v>
      </c>
      <c r="AU167" s="224" t="s">
        <v>76</v>
      </c>
      <c r="AY167" s="223" t="s">
        <v>264</v>
      </c>
      <c r="BK167" s="225">
        <f>BK168+BK170+BK172+BK174+BK176+BK182+BK184+BK186+BK188+BK189+BK191+BK192</f>
        <v>0</v>
      </c>
    </row>
    <row r="168" s="12" customFormat="1" ht="22.8" customHeight="1">
      <c r="A168" s="12"/>
      <c r="B168" s="212"/>
      <c r="C168" s="213"/>
      <c r="D168" s="214" t="s">
        <v>75</v>
      </c>
      <c r="E168" s="226" t="s">
        <v>2030</v>
      </c>
      <c r="F168" s="226" t="s">
        <v>2415</v>
      </c>
      <c r="G168" s="213"/>
      <c r="H168" s="213"/>
      <c r="I168" s="216"/>
      <c r="J168" s="227">
        <f>BK168</f>
        <v>0</v>
      </c>
      <c r="K168" s="213"/>
      <c r="L168" s="218"/>
      <c r="M168" s="219"/>
      <c r="N168" s="220"/>
      <c r="O168" s="220"/>
      <c r="P168" s="221">
        <f>P169</f>
        <v>0</v>
      </c>
      <c r="Q168" s="220"/>
      <c r="R168" s="221">
        <f>R169</f>
        <v>0</v>
      </c>
      <c r="S168" s="220"/>
      <c r="T168" s="222">
        <f>T169</f>
        <v>0</v>
      </c>
      <c r="U168" s="12"/>
      <c r="V168" s="12"/>
      <c r="W168" s="12"/>
      <c r="X168" s="12"/>
      <c r="Y168" s="12"/>
      <c r="Z168" s="12"/>
      <c r="AA168" s="12"/>
      <c r="AB168" s="12"/>
      <c r="AC168" s="12"/>
      <c r="AD168" s="12"/>
      <c r="AE168" s="12"/>
      <c r="AR168" s="223" t="s">
        <v>83</v>
      </c>
      <c r="AT168" s="224" t="s">
        <v>75</v>
      </c>
      <c r="AU168" s="224" t="s">
        <v>83</v>
      </c>
      <c r="AY168" s="223" t="s">
        <v>264</v>
      </c>
      <c r="BK168" s="225">
        <f>BK169</f>
        <v>0</v>
      </c>
    </row>
    <row r="169" s="2" customFormat="1" ht="16.5" customHeight="1">
      <c r="A169" s="39"/>
      <c r="B169" s="40"/>
      <c r="C169" s="228" t="s">
        <v>322</v>
      </c>
      <c r="D169" s="228" t="s">
        <v>266</v>
      </c>
      <c r="E169" s="229" t="s">
        <v>322</v>
      </c>
      <c r="F169" s="230" t="s">
        <v>2416</v>
      </c>
      <c r="G169" s="231" t="s">
        <v>1051</v>
      </c>
      <c r="H169" s="232">
        <v>1</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271</v>
      </c>
      <c r="BM169" s="239" t="s">
        <v>386</v>
      </c>
    </row>
    <row r="170" s="12" customFormat="1" ht="22.8" customHeight="1">
      <c r="A170" s="12"/>
      <c r="B170" s="212"/>
      <c r="C170" s="213"/>
      <c r="D170" s="214" t="s">
        <v>75</v>
      </c>
      <c r="E170" s="226" t="s">
        <v>2034</v>
      </c>
      <c r="F170" s="226" t="s">
        <v>2417</v>
      </c>
      <c r="G170" s="213"/>
      <c r="H170" s="213"/>
      <c r="I170" s="216"/>
      <c r="J170" s="227">
        <f>BK170</f>
        <v>0</v>
      </c>
      <c r="K170" s="213"/>
      <c r="L170" s="218"/>
      <c r="M170" s="219"/>
      <c r="N170" s="220"/>
      <c r="O170" s="220"/>
      <c r="P170" s="221">
        <f>P171</f>
        <v>0</v>
      </c>
      <c r="Q170" s="220"/>
      <c r="R170" s="221">
        <f>R171</f>
        <v>0</v>
      </c>
      <c r="S170" s="220"/>
      <c r="T170" s="222">
        <f>T171</f>
        <v>0</v>
      </c>
      <c r="U170" s="12"/>
      <c r="V170" s="12"/>
      <c r="W170" s="12"/>
      <c r="X170" s="12"/>
      <c r="Y170" s="12"/>
      <c r="Z170" s="12"/>
      <c r="AA170" s="12"/>
      <c r="AB170" s="12"/>
      <c r="AC170" s="12"/>
      <c r="AD170" s="12"/>
      <c r="AE170" s="12"/>
      <c r="AR170" s="223" t="s">
        <v>83</v>
      </c>
      <c r="AT170" s="224" t="s">
        <v>75</v>
      </c>
      <c r="AU170" s="224" t="s">
        <v>83</v>
      </c>
      <c r="AY170" s="223" t="s">
        <v>264</v>
      </c>
      <c r="BK170" s="225">
        <f>BK171</f>
        <v>0</v>
      </c>
    </row>
    <row r="171" s="2" customFormat="1" ht="16.5" customHeight="1">
      <c r="A171" s="39"/>
      <c r="B171" s="40"/>
      <c r="C171" s="228" t="s">
        <v>8</v>
      </c>
      <c r="D171" s="228" t="s">
        <v>266</v>
      </c>
      <c r="E171" s="229" t="s">
        <v>8</v>
      </c>
      <c r="F171" s="230" t="s">
        <v>2418</v>
      </c>
      <c r="G171" s="231" t="s">
        <v>453</v>
      </c>
      <c r="H171" s="232">
        <v>15</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271</v>
      </c>
      <c r="AT171" s="239" t="s">
        <v>266</v>
      </c>
      <c r="AU171" s="239" t="s">
        <v>85</v>
      </c>
      <c r="AY171" s="18" t="s">
        <v>264</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271</v>
      </c>
      <c r="BM171" s="239" t="s">
        <v>395</v>
      </c>
    </row>
    <row r="172" s="12" customFormat="1" ht="22.8" customHeight="1">
      <c r="A172" s="12"/>
      <c r="B172" s="212"/>
      <c r="C172" s="213"/>
      <c r="D172" s="214" t="s">
        <v>75</v>
      </c>
      <c r="E172" s="226" t="s">
        <v>2042</v>
      </c>
      <c r="F172" s="226" t="s">
        <v>2240</v>
      </c>
      <c r="G172" s="213"/>
      <c r="H172" s="213"/>
      <c r="I172" s="216"/>
      <c r="J172" s="227">
        <f>BK172</f>
        <v>0</v>
      </c>
      <c r="K172" s="213"/>
      <c r="L172" s="218"/>
      <c r="M172" s="219"/>
      <c r="N172" s="220"/>
      <c r="O172" s="220"/>
      <c r="P172" s="221">
        <f>P173</f>
        <v>0</v>
      </c>
      <c r="Q172" s="220"/>
      <c r="R172" s="221">
        <f>R173</f>
        <v>0</v>
      </c>
      <c r="S172" s="220"/>
      <c r="T172" s="222">
        <f>T173</f>
        <v>0</v>
      </c>
      <c r="U172" s="12"/>
      <c r="V172" s="12"/>
      <c r="W172" s="12"/>
      <c r="X172" s="12"/>
      <c r="Y172" s="12"/>
      <c r="Z172" s="12"/>
      <c r="AA172" s="12"/>
      <c r="AB172" s="12"/>
      <c r="AC172" s="12"/>
      <c r="AD172" s="12"/>
      <c r="AE172" s="12"/>
      <c r="AR172" s="223" t="s">
        <v>83</v>
      </c>
      <c r="AT172" s="224" t="s">
        <v>75</v>
      </c>
      <c r="AU172" s="224" t="s">
        <v>83</v>
      </c>
      <c r="AY172" s="223" t="s">
        <v>264</v>
      </c>
      <c r="BK172" s="225">
        <f>BK173</f>
        <v>0</v>
      </c>
    </row>
    <row r="173" s="2" customFormat="1" ht="16.5" customHeight="1">
      <c r="A173" s="39"/>
      <c r="B173" s="40"/>
      <c r="C173" s="228" t="s">
        <v>335</v>
      </c>
      <c r="D173" s="228" t="s">
        <v>266</v>
      </c>
      <c r="E173" s="229" t="s">
        <v>335</v>
      </c>
      <c r="F173" s="230" t="s">
        <v>2419</v>
      </c>
      <c r="G173" s="231" t="s">
        <v>453</v>
      </c>
      <c r="H173" s="232">
        <v>80</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271</v>
      </c>
      <c r="AT173" s="239" t="s">
        <v>266</v>
      </c>
      <c r="AU173" s="239" t="s">
        <v>85</v>
      </c>
      <c r="AY173" s="18" t="s">
        <v>264</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271</v>
      </c>
      <c r="BM173" s="239" t="s">
        <v>407</v>
      </c>
    </row>
    <row r="174" s="12" customFormat="1" ht="22.8" customHeight="1">
      <c r="A174" s="12"/>
      <c r="B174" s="212"/>
      <c r="C174" s="213"/>
      <c r="D174" s="214" t="s">
        <v>75</v>
      </c>
      <c r="E174" s="226" t="s">
        <v>2042</v>
      </c>
      <c r="F174" s="226" t="s">
        <v>2240</v>
      </c>
      <c r="G174" s="213"/>
      <c r="H174" s="213"/>
      <c r="I174" s="216"/>
      <c r="J174" s="227">
        <f>BK174</f>
        <v>0</v>
      </c>
      <c r="K174" s="213"/>
      <c r="L174" s="218"/>
      <c r="M174" s="219"/>
      <c r="N174" s="220"/>
      <c r="O174" s="220"/>
      <c r="P174" s="221">
        <f>P175</f>
        <v>0</v>
      </c>
      <c r="Q174" s="220"/>
      <c r="R174" s="221">
        <f>R175</f>
        <v>0</v>
      </c>
      <c r="S174" s="220"/>
      <c r="T174" s="222">
        <f>T175</f>
        <v>0</v>
      </c>
      <c r="U174" s="12"/>
      <c r="V174" s="12"/>
      <c r="W174" s="12"/>
      <c r="X174" s="12"/>
      <c r="Y174" s="12"/>
      <c r="Z174" s="12"/>
      <c r="AA174" s="12"/>
      <c r="AB174" s="12"/>
      <c r="AC174" s="12"/>
      <c r="AD174" s="12"/>
      <c r="AE174" s="12"/>
      <c r="AR174" s="223" t="s">
        <v>83</v>
      </c>
      <c r="AT174" s="224" t="s">
        <v>75</v>
      </c>
      <c r="AU174" s="224" t="s">
        <v>83</v>
      </c>
      <c r="AY174" s="223" t="s">
        <v>264</v>
      </c>
      <c r="BK174" s="225">
        <f>BK175</f>
        <v>0</v>
      </c>
    </row>
    <row r="175" s="2" customFormat="1" ht="16.5" customHeight="1">
      <c r="A175" s="39"/>
      <c r="B175" s="40"/>
      <c r="C175" s="228" t="s">
        <v>342</v>
      </c>
      <c r="D175" s="228" t="s">
        <v>266</v>
      </c>
      <c r="E175" s="229" t="s">
        <v>342</v>
      </c>
      <c r="F175" s="230" t="s">
        <v>2241</v>
      </c>
      <c r="G175" s="231" t="s">
        <v>453</v>
      </c>
      <c r="H175" s="232">
        <v>40</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271</v>
      </c>
      <c r="AT175" s="239" t="s">
        <v>266</v>
      </c>
      <c r="AU175" s="239" t="s">
        <v>85</v>
      </c>
      <c r="AY175" s="18" t="s">
        <v>264</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271</v>
      </c>
      <c r="BM175" s="239" t="s">
        <v>417</v>
      </c>
    </row>
    <row r="176" s="12" customFormat="1" ht="22.8" customHeight="1">
      <c r="A176" s="12"/>
      <c r="B176" s="212"/>
      <c r="C176" s="213"/>
      <c r="D176" s="214" t="s">
        <v>75</v>
      </c>
      <c r="E176" s="226" t="s">
        <v>2050</v>
      </c>
      <c r="F176" s="226" t="s">
        <v>2420</v>
      </c>
      <c r="G176" s="213"/>
      <c r="H176" s="213"/>
      <c r="I176" s="216"/>
      <c r="J176" s="227">
        <f>BK176</f>
        <v>0</v>
      </c>
      <c r="K176" s="213"/>
      <c r="L176" s="218"/>
      <c r="M176" s="219"/>
      <c r="N176" s="220"/>
      <c r="O176" s="220"/>
      <c r="P176" s="221">
        <f>SUM(P177:P181)</f>
        <v>0</v>
      </c>
      <c r="Q176" s="220"/>
      <c r="R176" s="221">
        <f>SUM(R177:R181)</f>
        <v>0</v>
      </c>
      <c r="S176" s="220"/>
      <c r="T176" s="222">
        <f>SUM(T177:T181)</f>
        <v>0</v>
      </c>
      <c r="U176" s="12"/>
      <c r="V176" s="12"/>
      <c r="W176" s="12"/>
      <c r="X176" s="12"/>
      <c r="Y176" s="12"/>
      <c r="Z176" s="12"/>
      <c r="AA176" s="12"/>
      <c r="AB176" s="12"/>
      <c r="AC176" s="12"/>
      <c r="AD176" s="12"/>
      <c r="AE176" s="12"/>
      <c r="AR176" s="223" t="s">
        <v>83</v>
      </c>
      <c r="AT176" s="224" t="s">
        <v>75</v>
      </c>
      <c r="AU176" s="224" t="s">
        <v>83</v>
      </c>
      <c r="AY176" s="223" t="s">
        <v>264</v>
      </c>
      <c r="BK176" s="225">
        <f>SUM(BK177:BK181)</f>
        <v>0</v>
      </c>
    </row>
    <row r="177" s="2" customFormat="1" ht="16.5" customHeight="1">
      <c r="A177" s="39"/>
      <c r="B177" s="40"/>
      <c r="C177" s="228" t="s">
        <v>347</v>
      </c>
      <c r="D177" s="228" t="s">
        <v>266</v>
      </c>
      <c r="E177" s="229" t="s">
        <v>347</v>
      </c>
      <c r="F177" s="230" t="s">
        <v>2421</v>
      </c>
      <c r="G177" s="231" t="s">
        <v>453</v>
      </c>
      <c r="H177" s="232">
        <v>40</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85</v>
      </c>
      <c r="AY177" s="18" t="s">
        <v>264</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271</v>
      </c>
      <c r="BM177" s="239" t="s">
        <v>426</v>
      </c>
    </row>
    <row r="178" s="2" customFormat="1" ht="16.5" customHeight="1">
      <c r="A178" s="39"/>
      <c r="B178" s="40"/>
      <c r="C178" s="228" t="s">
        <v>351</v>
      </c>
      <c r="D178" s="228" t="s">
        <v>266</v>
      </c>
      <c r="E178" s="229" t="s">
        <v>351</v>
      </c>
      <c r="F178" s="230" t="s">
        <v>2422</v>
      </c>
      <c r="G178" s="231" t="s">
        <v>453</v>
      </c>
      <c r="H178" s="232">
        <v>80</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271</v>
      </c>
      <c r="AT178" s="239" t="s">
        <v>266</v>
      </c>
      <c r="AU178" s="239" t="s">
        <v>85</v>
      </c>
      <c r="AY178" s="18" t="s">
        <v>264</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271</v>
      </c>
      <c r="BM178" s="239" t="s">
        <v>434</v>
      </c>
    </row>
    <row r="179" s="2" customFormat="1" ht="16.5" customHeight="1">
      <c r="A179" s="39"/>
      <c r="B179" s="40"/>
      <c r="C179" s="228" t="s">
        <v>358</v>
      </c>
      <c r="D179" s="228" t="s">
        <v>266</v>
      </c>
      <c r="E179" s="229" t="s">
        <v>358</v>
      </c>
      <c r="F179" s="230" t="s">
        <v>2423</v>
      </c>
      <c r="G179" s="231" t="s">
        <v>1051</v>
      </c>
      <c r="H179" s="232">
        <v>15</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271</v>
      </c>
      <c r="AT179" s="239" t="s">
        <v>266</v>
      </c>
      <c r="AU179" s="239" t="s">
        <v>85</v>
      </c>
      <c r="AY179" s="18" t="s">
        <v>264</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271</v>
      </c>
      <c r="BM179" s="239" t="s">
        <v>442</v>
      </c>
    </row>
    <row r="180" s="2" customFormat="1" ht="16.5" customHeight="1">
      <c r="A180" s="39"/>
      <c r="B180" s="40"/>
      <c r="C180" s="228" t="s">
        <v>366</v>
      </c>
      <c r="D180" s="228" t="s">
        <v>266</v>
      </c>
      <c r="E180" s="229" t="s">
        <v>366</v>
      </c>
      <c r="F180" s="230" t="s">
        <v>2424</v>
      </c>
      <c r="G180" s="231" t="s">
        <v>1051</v>
      </c>
      <c r="H180" s="232">
        <v>20</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271</v>
      </c>
      <c r="AT180" s="239" t="s">
        <v>266</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271</v>
      </c>
      <c r="BM180" s="239" t="s">
        <v>450</v>
      </c>
    </row>
    <row r="181" s="2" customFormat="1" ht="16.5" customHeight="1">
      <c r="A181" s="39"/>
      <c r="B181" s="40"/>
      <c r="C181" s="228" t="s">
        <v>373</v>
      </c>
      <c r="D181" s="228" t="s">
        <v>266</v>
      </c>
      <c r="E181" s="229" t="s">
        <v>373</v>
      </c>
      <c r="F181" s="230" t="s">
        <v>2425</v>
      </c>
      <c r="G181" s="231" t="s">
        <v>1051</v>
      </c>
      <c r="H181" s="232">
        <v>30</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271</v>
      </c>
      <c r="AT181" s="239" t="s">
        <v>266</v>
      </c>
      <c r="AU181" s="239" t="s">
        <v>85</v>
      </c>
      <c r="AY181" s="18" t="s">
        <v>264</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271</v>
      </c>
      <c r="BM181" s="239" t="s">
        <v>461</v>
      </c>
    </row>
    <row r="182" s="12" customFormat="1" ht="22.8" customHeight="1">
      <c r="A182" s="12"/>
      <c r="B182" s="212"/>
      <c r="C182" s="213"/>
      <c r="D182" s="214" t="s">
        <v>75</v>
      </c>
      <c r="E182" s="226" t="s">
        <v>2060</v>
      </c>
      <c r="F182" s="226" t="s">
        <v>2426</v>
      </c>
      <c r="G182" s="213"/>
      <c r="H182" s="213"/>
      <c r="I182" s="216"/>
      <c r="J182" s="227">
        <f>BK182</f>
        <v>0</v>
      </c>
      <c r="K182" s="213"/>
      <c r="L182" s="218"/>
      <c r="M182" s="219"/>
      <c r="N182" s="220"/>
      <c r="O182" s="220"/>
      <c r="P182" s="221">
        <f>P183</f>
        <v>0</v>
      </c>
      <c r="Q182" s="220"/>
      <c r="R182" s="221">
        <f>R183</f>
        <v>0</v>
      </c>
      <c r="S182" s="220"/>
      <c r="T182" s="222">
        <f>T183</f>
        <v>0</v>
      </c>
      <c r="U182" s="12"/>
      <c r="V182" s="12"/>
      <c r="W182" s="12"/>
      <c r="X182" s="12"/>
      <c r="Y182" s="12"/>
      <c r="Z182" s="12"/>
      <c r="AA182" s="12"/>
      <c r="AB182" s="12"/>
      <c r="AC182" s="12"/>
      <c r="AD182" s="12"/>
      <c r="AE182" s="12"/>
      <c r="AR182" s="223" t="s">
        <v>83</v>
      </c>
      <c r="AT182" s="224" t="s">
        <v>75</v>
      </c>
      <c r="AU182" s="224" t="s">
        <v>83</v>
      </c>
      <c r="AY182" s="223" t="s">
        <v>264</v>
      </c>
      <c r="BK182" s="225">
        <f>BK183</f>
        <v>0</v>
      </c>
    </row>
    <row r="183" s="2" customFormat="1" ht="16.5" customHeight="1">
      <c r="A183" s="39"/>
      <c r="B183" s="40"/>
      <c r="C183" s="228" t="s">
        <v>377</v>
      </c>
      <c r="D183" s="228" t="s">
        <v>266</v>
      </c>
      <c r="E183" s="229" t="s">
        <v>377</v>
      </c>
      <c r="F183" s="230" t="s">
        <v>2427</v>
      </c>
      <c r="G183" s="231" t="s">
        <v>453</v>
      </c>
      <c r="H183" s="232">
        <v>15</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271</v>
      </c>
      <c r="BM183" s="239" t="s">
        <v>470</v>
      </c>
    </row>
    <row r="184" s="12" customFormat="1" ht="22.8" customHeight="1">
      <c r="A184" s="12"/>
      <c r="B184" s="212"/>
      <c r="C184" s="213"/>
      <c r="D184" s="214" t="s">
        <v>75</v>
      </c>
      <c r="E184" s="226" t="s">
        <v>2070</v>
      </c>
      <c r="F184" s="226" t="s">
        <v>2428</v>
      </c>
      <c r="G184" s="213"/>
      <c r="H184" s="213"/>
      <c r="I184" s="216"/>
      <c r="J184" s="227">
        <f>BK184</f>
        <v>0</v>
      </c>
      <c r="K184" s="213"/>
      <c r="L184" s="218"/>
      <c r="M184" s="219"/>
      <c r="N184" s="220"/>
      <c r="O184" s="220"/>
      <c r="P184" s="221">
        <f>P185</f>
        <v>0</v>
      </c>
      <c r="Q184" s="220"/>
      <c r="R184" s="221">
        <f>R185</f>
        <v>0</v>
      </c>
      <c r="S184" s="220"/>
      <c r="T184" s="222">
        <f>T185</f>
        <v>0</v>
      </c>
      <c r="U184" s="12"/>
      <c r="V184" s="12"/>
      <c r="W184" s="12"/>
      <c r="X184" s="12"/>
      <c r="Y184" s="12"/>
      <c r="Z184" s="12"/>
      <c r="AA184" s="12"/>
      <c r="AB184" s="12"/>
      <c r="AC184" s="12"/>
      <c r="AD184" s="12"/>
      <c r="AE184" s="12"/>
      <c r="AR184" s="223" t="s">
        <v>83</v>
      </c>
      <c r="AT184" s="224" t="s">
        <v>75</v>
      </c>
      <c r="AU184" s="224" t="s">
        <v>83</v>
      </c>
      <c r="AY184" s="223" t="s">
        <v>264</v>
      </c>
      <c r="BK184" s="225">
        <f>BK185</f>
        <v>0</v>
      </c>
    </row>
    <row r="185" s="2" customFormat="1" ht="16.5" customHeight="1">
      <c r="A185" s="39"/>
      <c r="B185" s="40"/>
      <c r="C185" s="228" t="s">
        <v>7</v>
      </c>
      <c r="D185" s="228" t="s">
        <v>266</v>
      </c>
      <c r="E185" s="229" t="s">
        <v>7</v>
      </c>
      <c r="F185" s="230" t="s">
        <v>2429</v>
      </c>
      <c r="G185" s="231" t="s">
        <v>453</v>
      </c>
      <c r="H185" s="232">
        <v>20</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271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271</v>
      </c>
      <c r="BM185" s="239" t="s">
        <v>479</v>
      </c>
    </row>
    <row r="186" s="12" customFormat="1" ht="22.8" customHeight="1">
      <c r="A186" s="12"/>
      <c r="B186" s="212"/>
      <c r="C186" s="213"/>
      <c r="D186" s="214" t="s">
        <v>75</v>
      </c>
      <c r="E186" s="226" t="s">
        <v>2080</v>
      </c>
      <c r="F186" s="226" t="s">
        <v>2227</v>
      </c>
      <c r="G186" s="213"/>
      <c r="H186" s="213"/>
      <c r="I186" s="216"/>
      <c r="J186" s="227">
        <f>BK186</f>
        <v>0</v>
      </c>
      <c r="K186" s="213"/>
      <c r="L186" s="218"/>
      <c r="M186" s="219"/>
      <c r="N186" s="220"/>
      <c r="O186" s="220"/>
      <c r="P186" s="221">
        <f>P187</f>
        <v>0</v>
      </c>
      <c r="Q186" s="220"/>
      <c r="R186" s="221">
        <f>R187</f>
        <v>0</v>
      </c>
      <c r="S186" s="220"/>
      <c r="T186" s="222">
        <f>T187</f>
        <v>0</v>
      </c>
      <c r="U186" s="12"/>
      <c r="V186" s="12"/>
      <c r="W186" s="12"/>
      <c r="X186" s="12"/>
      <c r="Y186" s="12"/>
      <c r="Z186" s="12"/>
      <c r="AA186" s="12"/>
      <c r="AB186" s="12"/>
      <c r="AC186" s="12"/>
      <c r="AD186" s="12"/>
      <c r="AE186" s="12"/>
      <c r="AR186" s="223" t="s">
        <v>83</v>
      </c>
      <c r="AT186" s="224" t="s">
        <v>75</v>
      </c>
      <c r="AU186" s="224" t="s">
        <v>83</v>
      </c>
      <c r="AY186" s="223" t="s">
        <v>264</v>
      </c>
      <c r="BK186" s="225">
        <f>BK187</f>
        <v>0</v>
      </c>
    </row>
    <row r="187" s="2" customFormat="1" ht="16.5" customHeight="1">
      <c r="A187" s="39"/>
      <c r="B187" s="40"/>
      <c r="C187" s="228" t="s">
        <v>386</v>
      </c>
      <c r="D187" s="228" t="s">
        <v>266</v>
      </c>
      <c r="E187" s="229" t="s">
        <v>386</v>
      </c>
      <c r="F187" s="230" t="s">
        <v>2430</v>
      </c>
      <c r="G187" s="231" t="s">
        <v>1051</v>
      </c>
      <c r="H187" s="232">
        <v>10</v>
      </c>
      <c r="I187" s="233"/>
      <c r="J187" s="234">
        <f>ROUND(I187*H187,2)</f>
        <v>0</v>
      </c>
      <c r="K187" s="230" t="s">
        <v>1</v>
      </c>
      <c r="L187" s="45"/>
      <c r="M187" s="235" t="s">
        <v>1</v>
      </c>
      <c r="N187" s="236" t="s">
        <v>42</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271</v>
      </c>
      <c r="AT187" s="239" t="s">
        <v>266</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271</v>
      </c>
      <c r="BM187" s="239" t="s">
        <v>489</v>
      </c>
    </row>
    <row r="188" s="12" customFormat="1" ht="22.8" customHeight="1">
      <c r="A188" s="12"/>
      <c r="B188" s="212"/>
      <c r="C188" s="213"/>
      <c r="D188" s="214" t="s">
        <v>75</v>
      </c>
      <c r="E188" s="226" t="s">
        <v>2084</v>
      </c>
      <c r="F188" s="226" t="s">
        <v>2221</v>
      </c>
      <c r="G188" s="213"/>
      <c r="H188" s="213"/>
      <c r="I188" s="216"/>
      <c r="J188" s="227">
        <f>BK188</f>
        <v>0</v>
      </c>
      <c r="K188" s="213"/>
      <c r="L188" s="218"/>
      <c r="M188" s="219"/>
      <c r="N188" s="220"/>
      <c r="O188" s="220"/>
      <c r="P188" s="221">
        <v>0</v>
      </c>
      <c r="Q188" s="220"/>
      <c r="R188" s="221">
        <v>0</v>
      </c>
      <c r="S188" s="220"/>
      <c r="T188" s="222">
        <v>0</v>
      </c>
      <c r="U188" s="12"/>
      <c r="V188" s="12"/>
      <c r="W188" s="12"/>
      <c r="X188" s="12"/>
      <c r="Y188" s="12"/>
      <c r="Z188" s="12"/>
      <c r="AA188" s="12"/>
      <c r="AB188" s="12"/>
      <c r="AC188" s="12"/>
      <c r="AD188" s="12"/>
      <c r="AE188" s="12"/>
      <c r="AR188" s="223" t="s">
        <v>83</v>
      </c>
      <c r="AT188" s="224" t="s">
        <v>75</v>
      </c>
      <c r="AU188" s="224" t="s">
        <v>83</v>
      </c>
      <c r="AY188" s="223" t="s">
        <v>264</v>
      </c>
      <c r="BK188" s="225">
        <v>0</v>
      </c>
    </row>
    <row r="189" s="12" customFormat="1" ht="22.8" customHeight="1">
      <c r="A189" s="12"/>
      <c r="B189" s="212"/>
      <c r="C189" s="213"/>
      <c r="D189" s="214" t="s">
        <v>75</v>
      </c>
      <c r="E189" s="226" t="s">
        <v>2088</v>
      </c>
      <c r="F189" s="226" t="s">
        <v>2222</v>
      </c>
      <c r="G189" s="213"/>
      <c r="H189" s="213"/>
      <c r="I189" s="216"/>
      <c r="J189" s="227">
        <f>BK189</f>
        <v>0</v>
      </c>
      <c r="K189" s="213"/>
      <c r="L189" s="218"/>
      <c r="M189" s="219"/>
      <c r="N189" s="220"/>
      <c r="O189" s="220"/>
      <c r="P189" s="221">
        <f>P190</f>
        <v>0</v>
      </c>
      <c r="Q189" s="220"/>
      <c r="R189" s="221">
        <f>R190</f>
        <v>0</v>
      </c>
      <c r="S189" s="220"/>
      <c r="T189" s="222">
        <f>T190</f>
        <v>0</v>
      </c>
      <c r="U189" s="12"/>
      <c r="V189" s="12"/>
      <c r="W189" s="12"/>
      <c r="X189" s="12"/>
      <c r="Y189" s="12"/>
      <c r="Z189" s="12"/>
      <c r="AA189" s="12"/>
      <c r="AB189" s="12"/>
      <c r="AC189" s="12"/>
      <c r="AD189" s="12"/>
      <c r="AE189" s="12"/>
      <c r="AR189" s="223" t="s">
        <v>83</v>
      </c>
      <c r="AT189" s="224" t="s">
        <v>75</v>
      </c>
      <c r="AU189" s="224" t="s">
        <v>83</v>
      </c>
      <c r="AY189" s="223" t="s">
        <v>264</v>
      </c>
      <c r="BK189" s="225">
        <f>BK190</f>
        <v>0</v>
      </c>
    </row>
    <row r="190" s="2" customFormat="1" ht="16.5" customHeight="1">
      <c r="A190" s="39"/>
      <c r="B190" s="40"/>
      <c r="C190" s="228" t="s">
        <v>391</v>
      </c>
      <c r="D190" s="228" t="s">
        <v>266</v>
      </c>
      <c r="E190" s="229" t="s">
        <v>391</v>
      </c>
      <c r="F190" s="230" t="s">
        <v>2223</v>
      </c>
      <c r="G190" s="231" t="s">
        <v>1051</v>
      </c>
      <c r="H190" s="232">
        <v>10</v>
      </c>
      <c r="I190" s="233"/>
      <c r="J190" s="234">
        <f>ROUND(I190*H190,2)</f>
        <v>0</v>
      </c>
      <c r="K190" s="230" t="s">
        <v>1</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271</v>
      </c>
      <c r="AT190" s="239" t="s">
        <v>266</v>
      </c>
      <c r="AU190" s="239" t="s">
        <v>85</v>
      </c>
      <c r="AY190" s="18" t="s">
        <v>264</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271</v>
      </c>
      <c r="BM190" s="239" t="s">
        <v>498</v>
      </c>
    </row>
    <row r="191" s="12" customFormat="1" ht="22.8" customHeight="1">
      <c r="A191" s="12"/>
      <c r="B191" s="212"/>
      <c r="C191" s="213"/>
      <c r="D191" s="214" t="s">
        <v>75</v>
      </c>
      <c r="E191" s="226" t="s">
        <v>2092</v>
      </c>
      <c r="F191" s="226" t="s">
        <v>2224</v>
      </c>
      <c r="G191" s="213"/>
      <c r="H191" s="213"/>
      <c r="I191" s="216"/>
      <c r="J191" s="227">
        <f>BK191</f>
        <v>0</v>
      </c>
      <c r="K191" s="213"/>
      <c r="L191" s="218"/>
      <c r="M191" s="219"/>
      <c r="N191" s="220"/>
      <c r="O191" s="220"/>
      <c r="P191" s="221">
        <v>0</v>
      </c>
      <c r="Q191" s="220"/>
      <c r="R191" s="221">
        <v>0</v>
      </c>
      <c r="S191" s="220"/>
      <c r="T191" s="222">
        <v>0</v>
      </c>
      <c r="U191" s="12"/>
      <c r="V191" s="12"/>
      <c r="W191" s="12"/>
      <c r="X191" s="12"/>
      <c r="Y191" s="12"/>
      <c r="Z191" s="12"/>
      <c r="AA191" s="12"/>
      <c r="AB191" s="12"/>
      <c r="AC191" s="12"/>
      <c r="AD191" s="12"/>
      <c r="AE191" s="12"/>
      <c r="AR191" s="223" t="s">
        <v>83</v>
      </c>
      <c r="AT191" s="224" t="s">
        <v>75</v>
      </c>
      <c r="AU191" s="224" t="s">
        <v>83</v>
      </c>
      <c r="AY191" s="223" t="s">
        <v>264</v>
      </c>
      <c r="BK191" s="225">
        <v>0</v>
      </c>
    </row>
    <row r="192" s="12" customFormat="1" ht="22.8" customHeight="1">
      <c r="A192" s="12"/>
      <c r="B192" s="212"/>
      <c r="C192" s="213"/>
      <c r="D192" s="214" t="s">
        <v>75</v>
      </c>
      <c r="E192" s="226" t="s">
        <v>2096</v>
      </c>
      <c r="F192" s="226" t="s">
        <v>2431</v>
      </c>
      <c r="G192" s="213"/>
      <c r="H192" s="213"/>
      <c r="I192" s="216"/>
      <c r="J192" s="227">
        <f>BK192</f>
        <v>0</v>
      </c>
      <c r="K192" s="213"/>
      <c r="L192" s="218"/>
      <c r="M192" s="219"/>
      <c r="N192" s="220"/>
      <c r="O192" s="220"/>
      <c r="P192" s="221">
        <f>SUM(P193:P194)</f>
        <v>0</v>
      </c>
      <c r="Q192" s="220"/>
      <c r="R192" s="221">
        <f>SUM(R193:R194)</f>
        <v>0</v>
      </c>
      <c r="S192" s="220"/>
      <c r="T192" s="222">
        <f>SUM(T193:T194)</f>
        <v>0</v>
      </c>
      <c r="U192" s="12"/>
      <c r="V192" s="12"/>
      <c r="W192" s="12"/>
      <c r="X192" s="12"/>
      <c r="Y192" s="12"/>
      <c r="Z192" s="12"/>
      <c r="AA192" s="12"/>
      <c r="AB192" s="12"/>
      <c r="AC192" s="12"/>
      <c r="AD192" s="12"/>
      <c r="AE192" s="12"/>
      <c r="AR192" s="223" t="s">
        <v>83</v>
      </c>
      <c r="AT192" s="224" t="s">
        <v>75</v>
      </c>
      <c r="AU192" s="224" t="s">
        <v>83</v>
      </c>
      <c r="AY192" s="223" t="s">
        <v>264</v>
      </c>
      <c r="BK192" s="225">
        <f>SUM(BK193:BK194)</f>
        <v>0</v>
      </c>
    </row>
    <row r="193" s="2" customFormat="1" ht="16.5" customHeight="1">
      <c r="A193" s="39"/>
      <c r="B193" s="40"/>
      <c r="C193" s="228" t="s">
        <v>395</v>
      </c>
      <c r="D193" s="228" t="s">
        <v>266</v>
      </c>
      <c r="E193" s="229" t="s">
        <v>395</v>
      </c>
      <c r="F193" s="230" t="s">
        <v>2226</v>
      </c>
      <c r="G193" s="231" t="s">
        <v>453</v>
      </c>
      <c r="H193" s="232">
        <v>40</v>
      </c>
      <c r="I193" s="233"/>
      <c r="J193" s="234">
        <f>ROUND(I193*H193,2)</f>
        <v>0</v>
      </c>
      <c r="K193" s="230" t="s">
        <v>1</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271</v>
      </c>
      <c r="AT193" s="239" t="s">
        <v>266</v>
      </c>
      <c r="AU193" s="239" t="s">
        <v>85</v>
      </c>
      <c r="AY193" s="18" t="s">
        <v>264</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271</v>
      </c>
      <c r="BM193" s="239" t="s">
        <v>509</v>
      </c>
    </row>
    <row r="194" s="2" customFormat="1" ht="16.5" customHeight="1">
      <c r="A194" s="39"/>
      <c r="B194" s="40"/>
      <c r="C194" s="228" t="s">
        <v>401</v>
      </c>
      <c r="D194" s="228" t="s">
        <v>266</v>
      </c>
      <c r="E194" s="229" t="s">
        <v>401</v>
      </c>
      <c r="F194" s="230" t="s">
        <v>2290</v>
      </c>
      <c r="G194" s="231" t="s">
        <v>1051</v>
      </c>
      <c r="H194" s="232">
        <v>1</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271</v>
      </c>
      <c r="AT194" s="239" t="s">
        <v>266</v>
      </c>
      <c r="AU194" s="239" t="s">
        <v>85</v>
      </c>
      <c r="AY194" s="18" t="s">
        <v>264</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271</v>
      </c>
      <c r="BM194" s="239" t="s">
        <v>519</v>
      </c>
    </row>
    <row r="195" s="12" customFormat="1" ht="25.92" customHeight="1">
      <c r="A195" s="12"/>
      <c r="B195" s="212"/>
      <c r="C195" s="213"/>
      <c r="D195" s="214" t="s">
        <v>75</v>
      </c>
      <c r="E195" s="215" t="s">
        <v>2098</v>
      </c>
      <c r="F195" s="215" t="s">
        <v>2300</v>
      </c>
      <c r="G195" s="213"/>
      <c r="H195" s="213"/>
      <c r="I195" s="216"/>
      <c r="J195" s="217">
        <f>BK195</f>
        <v>0</v>
      </c>
      <c r="K195" s="213"/>
      <c r="L195" s="218"/>
      <c r="M195" s="219"/>
      <c r="N195" s="220"/>
      <c r="O195" s="220"/>
      <c r="P195" s="221">
        <f>P196+P204+P206+P208+P209</f>
        <v>0</v>
      </c>
      <c r="Q195" s="220"/>
      <c r="R195" s="221">
        <f>R196+R204+R206+R208+R209</f>
        <v>0</v>
      </c>
      <c r="S195" s="220"/>
      <c r="T195" s="222">
        <f>T196+T204+T206+T208+T209</f>
        <v>0</v>
      </c>
      <c r="U195" s="12"/>
      <c r="V195" s="12"/>
      <c r="W195" s="12"/>
      <c r="X195" s="12"/>
      <c r="Y195" s="12"/>
      <c r="Z195" s="12"/>
      <c r="AA195" s="12"/>
      <c r="AB195" s="12"/>
      <c r="AC195" s="12"/>
      <c r="AD195" s="12"/>
      <c r="AE195" s="12"/>
      <c r="AR195" s="223" t="s">
        <v>83</v>
      </c>
      <c r="AT195" s="224" t="s">
        <v>75</v>
      </c>
      <c r="AU195" s="224" t="s">
        <v>76</v>
      </c>
      <c r="AY195" s="223" t="s">
        <v>264</v>
      </c>
      <c r="BK195" s="225">
        <f>BK196+BK204+BK206+BK208+BK209</f>
        <v>0</v>
      </c>
    </row>
    <row r="196" s="12" customFormat="1" ht="22.8" customHeight="1">
      <c r="A196" s="12"/>
      <c r="B196" s="212"/>
      <c r="C196" s="213"/>
      <c r="D196" s="214" t="s">
        <v>75</v>
      </c>
      <c r="E196" s="226" t="s">
        <v>2100</v>
      </c>
      <c r="F196" s="226" t="s">
        <v>2303</v>
      </c>
      <c r="G196" s="213"/>
      <c r="H196" s="213"/>
      <c r="I196" s="216"/>
      <c r="J196" s="227">
        <f>BK196</f>
        <v>0</v>
      </c>
      <c r="K196" s="213"/>
      <c r="L196" s="218"/>
      <c r="M196" s="219"/>
      <c r="N196" s="220"/>
      <c r="O196" s="220"/>
      <c r="P196" s="221">
        <f>SUM(P197:P203)</f>
        <v>0</v>
      </c>
      <c r="Q196" s="220"/>
      <c r="R196" s="221">
        <f>SUM(R197:R203)</f>
        <v>0</v>
      </c>
      <c r="S196" s="220"/>
      <c r="T196" s="222">
        <f>SUM(T197:T203)</f>
        <v>0</v>
      </c>
      <c r="U196" s="12"/>
      <c r="V196" s="12"/>
      <c r="W196" s="12"/>
      <c r="X196" s="12"/>
      <c r="Y196" s="12"/>
      <c r="Z196" s="12"/>
      <c r="AA196" s="12"/>
      <c r="AB196" s="12"/>
      <c r="AC196" s="12"/>
      <c r="AD196" s="12"/>
      <c r="AE196" s="12"/>
      <c r="AR196" s="223" t="s">
        <v>83</v>
      </c>
      <c r="AT196" s="224" t="s">
        <v>75</v>
      </c>
      <c r="AU196" s="224" t="s">
        <v>83</v>
      </c>
      <c r="AY196" s="223" t="s">
        <v>264</v>
      </c>
      <c r="BK196" s="225">
        <f>SUM(BK197:BK203)</f>
        <v>0</v>
      </c>
    </row>
    <row r="197" s="2" customFormat="1" ht="16.5" customHeight="1">
      <c r="A197" s="39"/>
      <c r="B197" s="40"/>
      <c r="C197" s="228" t="s">
        <v>407</v>
      </c>
      <c r="D197" s="228" t="s">
        <v>266</v>
      </c>
      <c r="E197" s="229" t="s">
        <v>407</v>
      </c>
      <c r="F197" s="230" t="s">
        <v>2432</v>
      </c>
      <c r="G197" s="231" t="s">
        <v>1051</v>
      </c>
      <c r="H197" s="232">
        <v>1</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271</v>
      </c>
      <c r="BM197" s="239" t="s">
        <v>527</v>
      </c>
    </row>
    <row r="198" s="2" customFormat="1" ht="16.5" customHeight="1">
      <c r="A198" s="39"/>
      <c r="B198" s="40"/>
      <c r="C198" s="228" t="s">
        <v>412</v>
      </c>
      <c r="D198" s="228" t="s">
        <v>266</v>
      </c>
      <c r="E198" s="229" t="s">
        <v>412</v>
      </c>
      <c r="F198" s="230" t="s">
        <v>2433</v>
      </c>
      <c r="G198" s="231" t="s">
        <v>269</v>
      </c>
      <c r="H198" s="232">
        <v>3</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271</v>
      </c>
      <c r="BM198" s="239" t="s">
        <v>538</v>
      </c>
    </row>
    <row r="199" s="2" customFormat="1" ht="16.5" customHeight="1">
      <c r="A199" s="39"/>
      <c r="B199" s="40"/>
      <c r="C199" s="228" t="s">
        <v>417</v>
      </c>
      <c r="D199" s="228" t="s">
        <v>266</v>
      </c>
      <c r="E199" s="229" t="s">
        <v>417</v>
      </c>
      <c r="F199" s="230" t="s">
        <v>2434</v>
      </c>
      <c r="G199" s="231" t="s">
        <v>269</v>
      </c>
      <c r="H199" s="232">
        <v>24</v>
      </c>
      <c r="I199" s="233"/>
      <c r="J199" s="234">
        <f>ROUND(I199*H199,2)</f>
        <v>0</v>
      </c>
      <c r="K199" s="230" t="s">
        <v>1</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271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271</v>
      </c>
      <c r="BM199" s="239" t="s">
        <v>546</v>
      </c>
    </row>
    <row r="200" s="2" customFormat="1" ht="16.5" customHeight="1">
      <c r="A200" s="39"/>
      <c r="B200" s="40"/>
      <c r="C200" s="228" t="s">
        <v>422</v>
      </c>
      <c r="D200" s="228" t="s">
        <v>266</v>
      </c>
      <c r="E200" s="229" t="s">
        <v>422</v>
      </c>
      <c r="F200" s="230" t="s">
        <v>2435</v>
      </c>
      <c r="G200" s="231" t="s">
        <v>269</v>
      </c>
      <c r="H200" s="232">
        <v>18</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271</v>
      </c>
      <c r="BM200" s="239" t="s">
        <v>556</v>
      </c>
    </row>
    <row r="201" s="2" customFormat="1" ht="16.5" customHeight="1">
      <c r="A201" s="39"/>
      <c r="B201" s="40"/>
      <c r="C201" s="228" t="s">
        <v>426</v>
      </c>
      <c r="D201" s="228" t="s">
        <v>266</v>
      </c>
      <c r="E201" s="229" t="s">
        <v>426</v>
      </c>
      <c r="F201" s="230" t="s">
        <v>2305</v>
      </c>
      <c r="G201" s="231" t="s">
        <v>269</v>
      </c>
      <c r="H201" s="232">
        <v>16</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271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271</v>
      </c>
      <c r="BM201" s="239" t="s">
        <v>564</v>
      </c>
    </row>
    <row r="202" s="2" customFormat="1" ht="16.5" customHeight="1">
      <c r="A202" s="39"/>
      <c r="B202" s="40"/>
      <c r="C202" s="228" t="s">
        <v>430</v>
      </c>
      <c r="D202" s="228" t="s">
        <v>266</v>
      </c>
      <c r="E202" s="229" t="s">
        <v>430</v>
      </c>
      <c r="F202" s="230" t="s">
        <v>2306</v>
      </c>
      <c r="G202" s="231" t="s">
        <v>269</v>
      </c>
      <c r="H202" s="232">
        <v>4</v>
      </c>
      <c r="I202" s="233"/>
      <c r="J202" s="234">
        <f>ROUND(I202*H202,2)</f>
        <v>0</v>
      </c>
      <c r="K202" s="230" t="s">
        <v>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271</v>
      </c>
      <c r="AT202" s="239" t="s">
        <v>266</v>
      </c>
      <c r="AU202" s="239" t="s">
        <v>85</v>
      </c>
      <c r="AY202" s="18" t="s">
        <v>264</v>
      </c>
      <c r="BE202" s="240">
        <f>IF(N202="základní",J202,0)</f>
        <v>0</v>
      </c>
      <c r="BF202" s="240">
        <f>IF(N202="snížená",J202,0)</f>
        <v>0</v>
      </c>
      <c r="BG202" s="240">
        <f>IF(N202="zákl. přenesená",J202,0)</f>
        <v>0</v>
      </c>
      <c r="BH202" s="240">
        <f>IF(N202="sníž. přenesená",J202,0)</f>
        <v>0</v>
      </c>
      <c r="BI202" s="240">
        <f>IF(N202="nulová",J202,0)</f>
        <v>0</v>
      </c>
      <c r="BJ202" s="18" t="s">
        <v>85</v>
      </c>
      <c r="BK202" s="240">
        <f>ROUND(I202*H202,2)</f>
        <v>0</v>
      </c>
      <c r="BL202" s="18" t="s">
        <v>271</v>
      </c>
      <c r="BM202" s="239" t="s">
        <v>575</v>
      </c>
    </row>
    <row r="203" s="2" customFormat="1" ht="16.5" customHeight="1">
      <c r="A203" s="39"/>
      <c r="B203" s="40"/>
      <c r="C203" s="228" t="s">
        <v>434</v>
      </c>
      <c r="D203" s="228" t="s">
        <v>266</v>
      </c>
      <c r="E203" s="229" t="s">
        <v>434</v>
      </c>
      <c r="F203" s="230" t="s">
        <v>2304</v>
      </c>
      <c r="G203" s="231" t="s">
        <v>269</v>
      </c>
      <c r="H203" s="232">
        <v>2</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271</v>
      </c>
      <c r="AT203" s="239" t="s">
        <v>266</v>
      </c>
      <c r="AU203" s="239" t="s">
        <v>85</v>
      </c>
      <c r="AY203" s="18" t="s">
        <v>264</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271</v>
      </c>
      <c r="BM203" s="239" t="s">
        <v>585</v>
      </c>
    </row>
    <row r="204" s="12" customFormat="1" ht="22.8" customHeight="1">
      <c r="A204" s="12"/>
      <c r="B204" s="212"/>
      <c r="C204" s="213"/>
      <c r="D204" s="214" t="s">
        <v>75</v>
      </c>
      <c r="E204" s="226" t="s">
        <v>2104</v>
      </c>
      <c r="F204" s="226" t="s">
        <v>2308</v>
      </c>
      <c r="G204" s="213"/>
      <c r="H204" s="213"/>
      <c r="I204" s="216"/>
      <c r="J204" s="227">
        <f>BK204</f>
        <v>0</v>
      </c>
      <c r="K204" s="213"/>
      <c r="L204" s="218"/>
      <c r="M204" s="219"/>
      <c r="N204" s="220"/>
      <c r="O204" s="220"/>
      <c r="P204" s="221">
        <f>P205</f>
        <v>0</v>
      </c>
      <c r="Q204" s="220"/>
      <c r="R204" s="221">
        <f>R205</f>
        <v>0</v>
      </c>
      <c r="S204" s="220"/>
      <c r="T204" s="222">
        <f>T205</f>
        <v>0</v>
      </c>
      <c r="U204" s="12"/>
      <c r="V204" s="12"/>
      <c r="W204" s="12"/>
      <c r="X204" s="12"/>
      <c r="Y204" s="12"/>
      <c r="Z204" s="12"/>
      <c r="AA204" s="12"/>
      <c r="AB204" s="12"/>
      <c r="AC204" s="12"/>
      <c r="AD204" s="12"/>
      <c r="AE204" s="12"/>
      <c r="AR204" s="223" t="s">
        <v>83</v>
      </c>
      <c r="AT204" s="224" t="s">
        <v>75</v>
      </c>
      <c r="AU204" s="224" t="s">
        <v>83</v>
      </c>
      <c r="AY204" s="223" t="s">
        <v>264</v>
      </c>
      <c r="BK204" s="225">
        <f>BK205</f>
        <v>0</v>
      </c>
    </row>
    <row r="205" s="2" customFormat="1" ht="16.5" customHeight="1">
      <c r="A205" s="39"/>
      <c r="B205" s="40"/>
      <c r="C205" s="228" t="s">
        <v>438</v>
      </c>
      <c r="D205" s="228" t="s">
        <v>266</v>
      </c>
      <c r="E205" s="229" t="s">
        <v>438</v>
      </c>
      <c r="F205" s="230" t="s">
        <v>2309</v>
      </c>
      <c r="G205" s="231" t="s">
        <v>269</v>
      </c>
      <c r="H205" s="232">
        <v>6</v>
      </c>
      <c r="I205" s="233"/>
      <c r="J205" s="234">
        <f>ROUND(I205*H205,2)</f>
        <v>0</v>
      </c>
      <c r="K205" s="230" t="s">
        <v>1</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271</v>
      </c>
      <c r="AT205" s="239" t="s">
        <v>266</v>
      </c>
      <c r="AU205" s="239" t="s">
        <v>85</v>
      </c>
      <c r="AY205" s="18" t="s">
        <v>264</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271</v>
      </c>
      <c r="BM205" s="239" t="s">
        <v>593</v>
      </c>
    </row>
    <row r="206" s="12" customFormat="1" ht="22.8" customHeight="1">
      <c r="A206" s="12"/>
      <c r="B206" s="212"/>
      <c r="C206" s="213"/>
      <c r="D206" s="214" t="s">
        <v>75</v>
      </c>
      <c r="E206" s="226" t="s">
        <v>2142</v>
      </c>
      <c r="F206" s="226" t="s">
        <v>2311</v>
      </c>
      <c r="G206" s="213"/>
      <c r="H206" s="213"/>
      <c r="I206" s="216"/>
      <c r="J206" s="227">
        <f>BK206</f>
        <v>0</v>
      </c>
      <c r="K206" s="213"/>
      <c r="L206" s="218"/>
      <c r="M206" s="219"/>
      <c r="N206" s="220"/>
      <c r="O206" s="220"/>
      <c r="P206" s="221">
        <f>P207</f>
        <v>0</v>
      </c>
      <c r="Q206" s="220"/>
      <c r="R206" s="221">
        <f>R207</f>
        <v>0</v>
      </c>
      <c r="S206" s="220"/>
      <c r="T206" s="222">
        <f>T207</f>
        <v>0</v>
      </c>
      <c r="U206" s="12"/>
      <c r="V206" s="12"/>
      <c r="W206" s="12"/>
      <c r="X206" s="12"/>
      <c r="Y206" s="12"/>
      <c r="Z206" s="12"/>
      <c r="AA206" s="12"/>
      <c r="AB206" s="12"/>
      <c r="AC206" s="12"/>
      <c r="AD206" s="12"/>
      <c r="AE206" s="12"/>
      <c r="AR206" s="223" t="s">
        <v>83</v>
      </c>
      <c r="AT206" s="224" t="s">
        <v>75</v>
      </c>
      <c r="AU206" s="224" t="s">
        <v>83</v>
      </c>
      <c r="AY206" s="223" t="s">
        <v>264</v>
      </c>
      <c r="BK206" s="225">
        <f>BK207</f>
        <v>0</v>
      </c>
    </row>
    <row r="207" s="2" customFormat="1" ht="16.5" customHeight="1">
      <c r="A207" s="39"/>
      <c r="B207" s="40"/>
      <c r="C207" s="228" t="s">
        <v>442</v>
      </c>
      <c r="D207" s="228" t="s">
        <v>266</v>
      </c>
      <c r="E207" s="229" t="s">
        <v>442</v>
      </c>
      <c r="F207" s="230" t="s">
        <v>2312</v>
      </c>
      <c r="G207" s="231" t="s">
        <v>269</v>
      </c>
      <c r="H207" s="232">
        <v>24</v>
      </c>
      <c r="I207" s="233"/>
      <c r="J207" s="234">
        <f>ROUND(I207*H207,2)</f>
        <v>0</v>
      </c>
      <c r="K207" s="230" t="s">
        <v>1</v>
      </c>
      <c r="L207" s="45"/>
      <c r="M207" s="235" t="s">
        <v>1</v>
      </c>
      <c r="N207" s="236" t="s">
        <v>42</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271</v>
      </c>
      <c r="AT207" s="239" t="s">
        <v>266</v>
      </c>
      <c r="AU207" s="239" t="s">
        <v>85</v>
      </c>
      <c r="AY207" s="18" t="s">
        <v>264</v>
      </c>
      <c r="BE207" s="240">
        <f>IF(N207="základní",J207,0)</f>
        <v>0</v>
      </c>
      <c r="BF207" s="240">
        <f>IF(N207="snížená",J207,0)</f>
        <v>0</v>
      </c>
      <c r="BG207" s="240">
        <f>IF(N207="zákl. přenesená",J207,0)</f>
        <v>0</v>
      </c>
      <c r="BH207" s="240">
        <f>IF(N207="sníž. přenesená",J207,0)</f>
        <v>0</v>
      </c>
      <c r="BI207" s="240">
        <f>IF(N207="nulová",J207,0)</f>
        <v>0</v>
      </c>
      <c r="BJ207" s="18" t="s">
        <v>85</v>
      </c>
      <c r="BK207" s="240">
        <f>ROUND(I207*H207,2)</f>
        <v>0</v>
      </c>
      <c r="BL207" s="18" t="s">
        <v>271</v>
      </c>
      <c r="BM207" s="239" t="s">
        <v>601</v>
      </c>
    </row>
    <row r="208" s="12" customFormat="1" ht="22.8" customHeight="1">
      <c r="A208" s="12"/>
      <c r="B208" s="212"/>
      <c r="C208" s="213"/>
      <c r="D208" s="214" t="s">
        <v>75</v>
      </c>
      <c r="E208" s="226" t="s">
        <v>2143</v>
      </c>
      <c r="F208" s="226" t="s">
        <v>2314</v>
      </c>
      <c r="G208" s="213"/>
      <c r="H208" s="213"/>
      <c r="I208" s="216"/>
      <c r="J208" s="227">
        <f>BK208</f>
        <v>0</v>
      </c>
      <c r="K208" s="213"/>
      <c r="L208" s="218"/>
      <c r="M208" s="219"/>
      <c r="N208" s="220"/>
      <c r="O208" s="220"/>
      <c r="P208" s="221">
        <v>0</v>
      </c>
      <c r="Q208" s="220"/>
      <c r="R208" s="221">
        <v>0</v>
      </c>
      <c r="S208" s="220"/>
      <c r="T208" s="222">
        <v>0</v>
      </c>
      <c r="U208" s="12"/>
      <c r="V208" s="12"/>
      <c r="W208" s="12"/>
      <c r="X208" s="12"/>
      <c r="Y208" s="12"/>
      <c r="Z208" s="12"/>
      <c r="AA208" s="12"/>
      <c r="AB208" s="12"/>
      <c r="AC208" s="12"/>
      <c r="AD208" s="12"/>
      <c r="AE208" s="12"/>
      <c r="AR208" s="223" t="s">
        <v>83</v>
      </c>
      <c r="AT208" s="224" t="s">
        <v>75</v>
      </c>
      <c r="AU208" s="224" t="s">
        <v>83</v>
      </c>
      <c r="AY208" s="223" t="s">
        <v>264</v>
      </c>
      <c r="BK208" s="225">
        <v>0</v>
      </c>
    </row>
    <row r="209" s="12" customFormat="1" ht="22.8" customHeight="1">
      <c r="A209" s="12"/>
      <c r="B209" s="212"/>
      <c r="C209" s="213"/>
      <c r="D209" s="214" t="s">
        <v>75</v>
      </c>
      <c r="E209" s="226" t="s">
        <v>2149</v>
      </c>
      <c r="F209" s="226" t="s">
        <v>2436</v>
      </c>
      <c r="G209" s="213"/>
      <c r="H209" s="213"/>
      <c r="I209" s="216"/>
      <c r="J209" s="227">
        <f>BK209</f>
        <v>0</v>
      </c>
      <c r="K209" s="213"/>
      <c r="L209" s="218"/>
      <c r="M209" s="219"/>
      <c r="N209" s="220"/>
      <c r="O209" s="220"/>
      <c r="P209" s="221">
        <f>SUM(P210:P211)</f>
        <v>0</v>
      </c>
      <c r="Q209" s="220"/>
      <c r="R209" s="221">
        <f>SUM(R210:R211)</f>
        <v>0</v>
      </c>
      <c r="S209" s="220"/>
      <c r="T209" s="222">
        <f>SUM(T210:T211)</f>
        <v>0</v>
      </c>
      <c r="U209" s="12"/>
      <c r="V209" s="12"/>
      <c r="W209" s="12"/>
      <c r="X209" s="12"/>
      <c r="Y209" s="12"/>
      <c r="Z209" s="12"/>
      <c r="AA209" s="12"/>
      <c r="AB209" s="12"/>
      <c r="AC209" s="12"/>
      <c r="AD209" s="12"/>
      <c r="AE209" s="12"/>
      <c r="AR209" s="223" t="s">
        <v>83</v>
      </c>
      <c r="AT209" s="224" t="s">
        <v>75</v>
      </c>
      <c r="AU209" s="224" t="s">
        <v>83</v>
      </c>
      <c r="AY209" s="223" t="s">
        <v>264</v>
      </c>
      <c r="BK209" s="225">
        <f>SUM(BK210:BK211)</f>
        <v>0</v>
      </c>
    </row>
    <row r="210" s="2" customFormat="1" ht="16.5" customHeight="1">
      <c r="A210" s="39"/>
      <c r="B210" s="40"/>
      <c r="C210" s="228" t="s">
        <v>446</v>
      </c>
      <c r="D210" s="228" t="s">
        <v>266</v>
      </c>
      <c r="E210" s="229" t="s">
        <v>446</v>
      </c>
      <c r="F210" s="230" t="s">
        <v>2318</v>
      </c>
      <c r="G210" s="231" t="s">
        <v>269</v>
      </c>
      <c r="H210" s="232">
        <v>8</v>
      </c>
      <c r="I210" s="233"/>
      <c r="J210" s="234">
        <f>ROUND(I210*H210,2)</f>
        <v>0</v>
      </c>
      <c r="K210" s="230" t="s">
        <v>1</v>
      </c>
      <c r="L210" s="45"/>
      <c r="M210" s="235" t="s">
        <v>1</v>
      </c>
      <c r="N210" s="236" t="s">
        <v>42</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271</v>
      </c>
      <c r="AT210" s="239" t="s">
        <v>266</v>
      </c>
      <c r="AU210" s="239" t="s">
        <v>85</v>
      </c>
      <c r="AY210" s="18" t="s">
        <v>264</v>
      </c>
      <c r="BE210" s="240">
        <f>IF(N210="základní",J210,0)</f>
        <v>0</v>
      </c>
      <c r="BF210" s="240">
        <f>IF(N210="snížená",J210,0)</f>
        <v>0</v>
      </c>
      <c r="BG210" s="240">
        <f>IF(N210="zákl. přenesená",J210,0)</f>
        <v>0</v>
      </c>
      <c r="BH210" s="240">
        <f>IF(N210="sníž. přenesená",J210,0)</f>
        <v>0</v>
      </c>
      <c r="BI210" s="240">
        <f>IF(N210="nulová",J210,0)</f>
        <v>0</v>
      </c>
      <c r="BJ210" s="18" t="s">
        <v>85</v>
      </c>
      <c r="BK210" s="240">
        <f>ROUND(I210*H210,2)</f>
        <v>0</v>
      </c>
      <c r="BL210" s="18" t="s">
        <v>271</v>
      </c>
      <c r="BM210" s="239" t="s">
        <v>610</v>
      </c>
    </row>
    <row r="211" s="2" customFormat="1" ht="16.5" customHeight="1">
      <c r="A211" s="39"/>
      <c r="B211" s="40"/>
      <c r="C211" s="228" t="s">
        <v>450</v>
      </c>
      <c r="D211" s="228" t="s">
        <v>266</v>
      </c>
      <c r="E211" s="229" t="s">
        <v>450</v>
      </c>
      <c r="F211" s="230" t="s">
        <v>2437</v>
      </c>
      <c r="G211" s="231" t="s">
        <v>1051</v>
      </c>
      <c r="H211" s="232">
        <v>1</v>
      </c>
      <c r="I211" s="233"/>
      <c r="J211" s="234">
        <f>ROUND(I211*H211,2)</f>
        <v>0</v>
      </c>
      <c r="K211" s="230" t="s">
        <v>1</v>
      </c>
      <c r="L211" s="45"/>
      <c r="M211" s="235" t="s">
        <v>1</v>
      </c>
      <c r="N211" s="236" t="s">
        <v>42</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271</v>
      </c>
      <c r="AT211" s="239" t="s">
        <v>266</v>
      </c>
      <c r="AU211" s="239" t="s">
        <v>85</v>
      </c>
      <c r="AY211" s="18" t="s">
        <v>264</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271</v>
      </c>
      <c r="BM211" s="239" t="s">
        <v>618</v>
      </c>
    </row>
    <row r="212" s="12" customFormat="1" ht="25.92" customHeight="1">
      <c r="A212" s="12"/>
      <c r="B212" s="212"/>
      <c r="C212" s="213"/>
      <c r="D212" s="214" t="s">
        <v>75</v>
      </c>
      <c r="E212" s="215" t="s">
        <v>2168</v>
      </c>
      <c r="F212" s="215" t="s">
        <v>1400</v>
      </c>
      <c r="G212" s="213"/>
      <c r="H212" s="213"/>
      <c r="I212" s="216"/>
      <c r="J212" s="217">
        <f>BK212</f>
        <v>0</v>
      </c>
      <c r="K212" s="213"/>
      <c r="L212" s="218"/>
      <c r="M212" s="219"/>
      <c r="N212" s="220"/>
      <c r="O212" s="220"/>
      <c r="P212" s="221">
        <f>P213</f>
        <v>0</v>
      </c>
      <c r="Q212" s="220"/>
      <c r="R212" s="221">
        <f>R213</f>
        <v>0</v>
      </c>
      <c r="S212" s="220"/>
      <c r="T212" s="222">
        <f>T213</f>
        <v>0</v>
      </c>
      <c r="U212" s="12"/>
      <c r="V212" s="12"/>
      <c r="W212" s="12"/>
      <c r="X212" s="12"/>
      <c r="Y212" s="12"/>
      <c r="Z212" s="12"/>
      <c r="AA212" s="12"/>
      <c r="AB212" s="12"/>
      <c r="AC212" s="12"/>
      <c r="AD212" s="12"/>
      <c r="AE212" s="12"/>
      <c r="AR212" s="223" t="s">
        <v>271</v>
      </c>
      <c r="AT212" s="224" t="s">
        <v>75</v>
      </c>
      <c r="AU212" s="224" t="s">
        <v>76</v>
      </c>
      <c r="AY212" s="223" t="s">
        <v>264</v>
      </c>
      <c r="BK212" s="225">
        <f>BK213</f>
        <v>0</v>
      </c>
    </row>
    <row r="213" s="2" customFormat="1" ht="16.5" customHeight="1">
      <c r="A213" s="39"/>
      <c r="B213" s="40"/>
      <c r="C213" s="228" t="s">
        <v>456</v>
      </c>
      <c r="D213" s="228" t="s">
        <v>266</v>
      </c>
      <c r="E213" s="229" t="s">
        <v>2169</v>
      </c>
      <c r="F213" s="230" t="s">
        <v>2170</v>
      </c>
      <c r="G213" s="231" t="s">
        <v>420</v>
      </c>
      <c r="H213" s="232">
        <v>1</v>
      </c>
      <c r="I213" s="233"/>
      <c r="J213" s="234">
        <f>ROUND(I213*H213,2)</f>
        <v>0</v>
      </c>
      <c r="K213" s="230" t="s">
        <v>1</v>
      </c>
      <c r="L213" s="45"/>
      <c r="M213" s="307" t="s">
        <v>1</v>
      </c>
      <c r="N213" s="308" t="s">
        <v>42</v>
      </c>
      <c r="O213" s="309"/>
      <c r="P213" s="310">
        <f>O213*H213</f>
        <v>0</v>
      </c>
      <c r="Q213" s="310">
        <v>0</v>
      </c>
      <c r="R213" s="310">
        <f>Q213*H213</f>
        <v>0</v>
      </c>
      <c r="S213" s="310">
        <v>0</v>
      </c>
      <c r="T213" s="311">
        <f>S213*H213</f>
        <v>0</v>
      </c>
      <c r="U213" s="39"/>
      <c r="V213" s="39"/>
      <c r="W213" s="39"/>
      <c r="X213" s="39"/>
      <c r="Y213" s="39"/>
      <c r="Z213" s="39"/>
      <c r="AA213" s="39"/>
      <c r="AB213" s="39"/>
      <c r="AC213" s="39"/>
      <c r="AD213" s="39"/>
      <c r="AE213" s="39"/>
      <c r="AR213" s="239" t="s">
        <v>1385</v>
      </c>
      <c r="AT213" s="239" t="s">
        <v>266</v>
      </c>
      <c r="AU213" s="239" t="s">
        <v>83</v>
      </c>
      <c r="AY213" s="18" t="s">
        <v>264</v>
      </c>
      <c r="BE213" s="240">
        <f>IF(N213="základní",J213,0)</f>
        <v>0</v>
      </c>
      <c r="BF213" s="240">
        <f>IF(N213="snížená",J213,0)</f>
        <v>0</v>
      </c>
      <c r="BG213" s="240">
        <f>IF(N213="zákl. přenesená",J213,0)</f>
        <v>0</v>
      </c>
      <c r="BH213" s="240">
        <f>IF(N213="sníž. přenesená",J213,0)</f>
        <v>0</v>
      </c>
      <c r="BI213" s="240">
        <f>IF(N213="nulová",J213,0)</f>
        <v>0</v>
      </c>
      <c r="BJ213" s="18" t="s">
        <v>85</v>
      </c>
      <c r="BK213" s="240">
        <f>ROUND(I213*H213,2)</f>
        <v>0</v>
      </c>
      <c r="BL213" s="18" t="s">
        <v>1385</v>
      </c>
      <c r="BM213" s="239" t="s">
        <v>3012</v>
      </c>
    </row>
    <row r="214" s="2" customFormat="1" ht="6.96" customHeight="1">
      <c r="A214" s="39"/>
      <c r="B214" s="67"/>
      <c r="C214" s="68"/>
      <c r="D214" s="68"/>
      <c r="E214" s="68"/>
      <c r="F214" s="68"/>
      <c r="G214" s="68"/>
      <c r="H214" s="68"/>
      <c r="I214" s="68"/>
      <c r="J214" s="68"/>
      <c r="K214" s="68"/>
      <c r="L214" s="45"/>
      <c r="M214" s="39"/>
      <c r="O214" s="39"/>
      <c r="P214" s="39"/>
      <c r="Q214" s="39"/>
      <c r="R214" s="39"/>
      <c r="S214" s="39"/>
      <c r="T214" s="39"/>
      <c r="U214" s="39"/>
      <c r="V214" s="39"/>
      <c r="W214" s="39"/>
      <c r="X214" s="39"/>
      <c r="Y214" s="39"/>
      <c r="Z214" s="39"/>
      <c r="AA214" s="39"/>
      <c r="AB214" s="39"/>
      <c r="AC214" s="39"/>
      <c r="AD214" s="39"/>
      <c r="AE214" s="39"/>
    </row>
  </sheetData>
  <sheetProtection sheet="1" autoFilter="0" formatColumns="0" formatRows="0" objects="1" scenarios="1" spinCount="100000" saltValue="K7KfR87Z4RtDM5wnwhtSKlNU8ey1v+gc10lAkAehBvvNkdCgHLyS/PpKpHpEyT+rgy4VRkg54/Gab6z4IZx4Eg==" hashValue="PfuPS/GCinvZzVciPmNt6M2kExLYgeLJvqRx4lQKcuX7O4mT5LOjF236EadGHLPK+Xl2Y5Sht0qblTlbDWMUog==" algorithmName="SHA-512" password="E785"/>
  <autoFilter ref="C149:K213"/>
  <mergeCells count="15">
    <mergeCell ref="E7:H7"/>
    <mergeCell ref="E11:H11"/>
    <mergeCell ref="E9:H9"/>
    <mergeCell ref="E13:H13"/>
    <mergeCell ref="E22:H22"/>
    <mergeCell ref="E31:H31"/>
    <mergeCell ref="E85:H85"/>
    <mergeCell ref="E89:H89"/>
    <mergeCell ref="E87:H87"/>
    <mergeCell ref="E91:H91"/>
    <mergeCell ref="E136:H136"/>
    <mergeCell ref="E140:H140"/>
    <mergeCell ref="E138:H138"/>
    <mergeCell ref="E142:H14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1" customFormat="1" ht="12" customHeight="1">
      <c r="B8" s="21"/>
      <c r="D8" s="152" t="s">
        <v>210</v>
      </c>
      <c r="L8" s="21"/>
    </row>
    <row r="9" s="2" customFormat="1" ht="16.5" customHeight="1">
      <c r="A9" s="39"/>
      <c r="B9" s="45"/>
      <c r="C9" s="39"/>
      <c r="D9" s="39"/>
      <c r="E9" s="153" t="s">
        <v>3013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212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213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18. 9. 2024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19.25" customHeight="1">
      <c r="A29" s="156"/>
      <c r="B29" s="157"/>
      <c r="C29" s="156"/>
      <c r="D29" s="156"/>
      <c r="E29" s="158" t="s">
        <v>214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ROUND(J150,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ROUND((SUM(BE150:BE759)),  2)</f>
        <v>0</v>
      </c>
      <c r="G35" s="39"/>
      <c r="H35" s="39"/>
      <c r="I35" s="166">
        <v>0.20999999999999999</v>
      </c>
      <c r="J35" s="165">
        <f>ROUND(((SUM(BE150:BE759))*I35),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ROUND((SUM(BF150:BF759)),  2)</f>
        <v>0</v>
      </c>
      <c r="G36" s="39"/>
      <c r="H36" s="39"/>
      <c r="I36" s="166">
        <v>0.12</v>
      </c>
      <c r="J36" s="165">
        <f>ROUND(((SUM(BF150:BF759))*I36),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ROUND((SUM(BG150:BG759)),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ROUND((SUM(BH150:BH759)),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ROUND((SUM(BI150:BI759)),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2" customFormat="1" ht="16.5" customHeight="1">
      <c r="A87" s="39"/>
      <c r="B87" s="40"/>
      <c r="C87" s="41"/>
      <c r="D87" s="41"/>
      <c r="E87" s="185" t="s">
        <v>3013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212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D.1.1-2 - Architektonicko-stavební a stavebně konstrukční řešení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18. 9. 2024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30</v>
      </c>
      <c r="J93" s="37" t="str">
        <f>E23</f>
        <v>ARPIK OSTRAVA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216</v>
      </c>
      <c r="D96" s="187"/>
      <c r="E96" s="187"/>
      <c r="F96" s="187"/>
      <c r="G96" s="187"/>
      <c r="H96" s="187"/>
      <c r="I96" s="187"/>
      <c r="J96" s="188" t="s">
        <v>217</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218</v>
      </c>
      <c r="D98" s="41"/>
      <c r="E98" s="41"/>
      <c r="F98" s="41"/>
      <c r="G98" s="41"/>
      <c r="H98" s="41"/>
      <c r="I98" s="41"/>
      <c r="J98" s="111">
        <f>J150</f>
        <v>0</v>
      </c>
      <c r="K98" s="41"/>
      <c r="L98" s="64"/>
      <c r="S98" s="39"/>
      <c r="T98" s="39"/>
      <c r="U98" s="39"/>
      <c r="V98" s="39"/>
      <c r="W98" s="39"/>
      <c r="X98" s="39"/>
      <c r="Y98" s="39"/>
      <c r="Z98" s="39"/>
      <c r="AA98" s="39"/>
      <c r="AB98" s="39"/>
      <c r="AC98" s="39"/>
      <c r="AD98" s="39"/>
      <c r="AE98" s="39"/>
      <c r="AU98" s="18" t="s">
        <v>219</v>
      </c>
    </row>
    <row r="99" s="9" customFormat="1" ht="24.96" customHeight="1">
      <c r="A99" s="9"/>
      <c r="B99" s="190"/>
      <c r="C99" s="191"/>
      <c r="D99" s="192" t="s">
        <v>220</v>
      </c>
      <c r="E99" s="193"/>
      <c r="F99" s="193"/>
      <c r="G99" s="193"/>
      <c r="H99" s="193"/>
      <c r="I99" s="193"/>
      <c r="J99" s="194">
        <f>J151</f>
        <v>0</v>
      </c>
      <c r="K99" s="191"/>
      <c r="L99" s="195"/>
      <c r="S99" s="9"/>
      <c r="T99" s="9"/>
      <c r="U99" s="9"/>
      <c r="V99" s="9"/>
      <c r="W99" s="9"/>
      <c r="X99" s="9"/>
      <c r="Y99" s="9"/>
      <c r="Z99" s="9"/>
      <c r="AA99" s="9"/>
      <c r="AB99" s="9"/>
      <c r="AC99" s="9"/>
      <c r="AD99" s="9"/>
      <c r="AE99" s="9"/>
    </row>
    <row r="100" s="10" customFormat="1" ht="19.92" customHeight="1">
      <c r="A100" s="10"/>
      <c r="B100" s="196"/>
      <c r="C100" s="134"/>
      <c r="D100" s="197" t="s">
        <v>221</v>
      </c>
      <c r="E100" s="198"/>
      <c r="F100" s="198"/>
      <c r="G100" s="198"/>
      <c r="H100" s="198"/>
      <c r="I100" s="198"/>
      <c r="J100" s="199">
        <f>J152</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222</v>
      </c>
      <c r="E101" s="198"/>
      <c r="F101" s="198"/>
      <c r="G101" s="198"/>
      <c r="H101" s="198"/>
      <c r="I101" s="198"/>
      <c r="J101" s="199">
        <f>J186</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223</v>
      </c>
      <c r="E102" s="198"/>
      <c r="F102" s="198"/>
      <c r="G102" s="198"/>
      <c r="H102" s="198"/>
      <c r="I102" s="198"/>
      <c r="J102" s="199">
        <f>J234</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224</v>
      </c>
      <c r="E103" s="198"/>
      <c r="F103" s="198"/>
      <c r="G103" s="198"/>
      <c r="H103" s="198"/>
      <c r="I103" s="198"/>
      <c r="J103" s="199">
        <f>J284</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225</v>
      </c>
      <c r="E104" s="198"/>
      <c r="F104" s="198"/>
      <c r="G104" s="198"/>
      <c r="H104" s="198"/>
      <c r="I104" s="198"/>
      <c r="J104" s="199">
        <f>J307</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226</v>
      </c>
      <c r="E105" s="198"/>
      <c r="F105" s="198"/>
      <c r="G105" s="198"/>
      <c r="H105" s="198"/>
      <c r="I105" s="198"/>
      <c r="J105" s="199">
        <f>J319</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227</v>
      </c>
      <c r="E106" s="198"/>
      <c r="F106" s="198"/>
      <c r="G106" s="198"/>
      <c r="H106" s="198"/>
      <c r="I106" s="198"/>
      <c r="J106" s="199">
        <f>J403</f>
        <v>0</v>
      </c>
      <c r="K106" s="134"/>
      <c r="L106" s="200"/>
      <c r="S106" s="10"/>
      <c r="T106" s="10"/>
      <c r="U106" s="10"/>
      <c r="V106" s="10"/>
      <c r="W106" s="10"/>
      <c r="X106" s="10"/>
      <c r="Y106" s="10"/>
      <c r="Z106" s="10"/>
      <c r="AA106" s="10"/>
      <c r="AB106" s="10"/>
      <c r="AC106" s="10"/>
      <c r="AD106" s="10"/>
      <c r="AE106" s="10"/>
    </row>
    <row r="107" s="10" customFormat="1" ht="14.88" customHeight="1">
      <c r="A107" s="10"/>
      <c r="B107" s="196"/>
      <c r="C107" s="134"/>
      <c r="D107" s="197" t="s">
        <v>2440</v>
      </c>
      <c r="E107" s="198"/>
      <c r="F107" s="198"/>
      <c r="G107" s="198"/>
      <c r="H107" s="198"/>
      <c r="I107" s="198"/>
      <c r="J107" s="199">
        <f>J446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228</v>
      </c>
      <c r="E108" s="198"/>
      <c r="F108" s="198"/>
      <c r="G108" s="198"/>
      <c r="H108" s="198"/>
      <c r="I108" s="198"/>
      <c r="J108" s="199">
        <f>J451</f>
        <v>0</v>
      </c>
      <c r="K108" s="134"/>
      <c r="L108" s="200"/>
      <c r="S108" s="10"/>
      <c r="T108" s="10"/>
      <c r="U108" s="10"/>
      <c r="V108" s="10"/>
      <c r="W108" s="10"/>
      <c r="X108" s="10"/>
      <c r="Y108" s="10"/>
      <c r="Z108" s="10"/>
      <c r="AA108" s="10"/>
      <c r="AB108" s="10"/>
      <c r="AC108" s="10"/>
      <c r="AD108" s="10"/>
      <c r="AE108" s="10"/>
    </row>
    <row r="109" s="9" customFormat="1" ht="24.96" customHeight="1">
      <c r="A109" s="9"/>
      <c r="B109" s="190"/>
      <c r="C109" s="191"/>
      <c r="D109" s="192" t="s">
        <v>229</v>
      </c>
      <c r="E109" s="193"/>
      <c r="F109" s="193"/>
      <c r="G109" s="193"/>
      <c r="H109" s="193"/>
      <c r="I109" s="193"/>
      <c r="J109" s="194">
        <f>J453</f>
        <v>0</v>
      </c>
      <c r="K109" s="191"/>
      <c r="L109" s="195"/>
      <c r="S109" s="9"/>
      <c r="T109" s="9"/>
      <c r="U109" s="9"/>
      <c r="V109" s="9"/>
      <c r="W109" s="9"/>
      <c r="X109" s="9"/>
      <c r="Y109" s="9"/>
      <c r="Z109" s="9"/>
      <c r="AA109" s="9"/>
      <c r="AB109" s="9"/>
      <c r="AC109" s="9"/>
      <c r="AD109" s="9"/>
      <c r="AE109" s="9"/>
    </row>
    <row r="110" s="10" customFormat="1" ht="19.92" customHeight="1">
      <c r="A110" s="10"/>
      <c r="B110" s="196"/>
      <c r="C110" s="134"/>
      <c r="D110" s="197" t="s">
        <v>230</v>
      </c>
      <c r="E110" s="198"/>
      <c r="F110" s="198"/>
      <c r="G110" s="198"/>
      <c r="H110" s="198"/>
      <c r="I110" s="198"/>
      <c r="J110" s="199">
        <f>J454</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231</v>
      </c>
      <c r="E111" s="198"/>
      <c r="F111" s="198"/>
      <c r="G111" s="198"/>
      <c r="H111" s="198"/>
      <c r="I111" s="198"/>
      <c r="J111" s="199">
        <f>J485</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232</v>
      </c>
      <c r="E112" s="198"/>
      <c r="F112" s="198"/>
      <c r="G112" s="198"/>
      <c r="H112" s="198"/>
      <c r="I112" s="198"/>
      <c r="J112" s="199">
        <f>J512</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233</v>
      </c>
      <c r="E113" s="198"/>
      <c r="F113" s="198"/>
      <c r="G113" s="198"/>
      <c r="H113" s="198"/>
      <c r="I113" s="198"/>
      <c r="J113" s="199">
        <f>J554</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234</v>
      </c>
      <c r="E114" s="198"/>
      <c r="F114" s="198"/>
      <c r="G114" s="198"/>
      <c r="H114" s="198"/>
      <c r="I114" s="198"/>
      <c r="J114" s="199">
        <f>J559</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235</v>
      </c>
      <c r="E115" s="198"/>
      <c r="F115" s="198"/>
      <c r="G115" s="198"/>
      <c r="H115" s="198"/>
      <c r="I115" s="198"/>
      <c r="J115" s="199">
        <f>J576</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236</v>
      </c>
      <c r="E116" s="198"/>
      <c r="F116" s="198"/>
      <c r="G116" s="198"/>
      <c r="H116" s="198"/>
      <c r="I116" s="198"/>
      <c r="J116" s="199">
        <f>J584</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237</v>
      </c>
      <c r="E117" s="198"/>
      <c r="F117" s="198"/>
      <c r="G117" s="198"/>
      <c r="H117" s="198"/>
      <c r="I117" s="198"/>
      <c r="J117" s="199">
        <f>J618</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238</v>
      </c>
      <c r="E118" s="198"/>
      <c r="F118" s="198"/>
      <c r="G118" s="198"/>
      <c r="H118" s="198"/>
      <c r="I118" s="198"/>
      <c r="J118" s="199">
        <f>J638</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239</v>
      </c>
      <c r="E119" s="198"/>
      <c r="F119" s="198"/>
      <c r="G119" s="198"/>
      <c r="H119" s="198"/>
      <c r="I119" s="198"/>
      <c r="J119" s="199">
        <f>J661</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240</v>
      </c>
      <c r="E120" s="198"/>
      <c r="F120" s="198"/>
      <c r="G120" s="198"/>
      <c r="H120" s="198"/>
      <c r="I120" s="198"/>
      <c r="J120" s="199">
        <f>J678</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241</v>
      </c>
      <c r="E121" s="198"/>
      <c r="F121" s="198"/>
      <c r="G121" s="198"/>
      <c r="H121" s="198"/>
      <c r="I121" s="198"/>
      <c r="J121" s="199">
        <f>J691</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242</v>
      </c>
      <c r="E122" s="198"/>
      <c r="F122" s="198"/>
      <c r="G122" s="198"/>
      <c r="H122" s="198"/>
      <c r="I122" s="198"/>
      <c r="J122" s="199">
        <f>J696</f>
        <v>0</v>
      </c>
      <c r="K122" s="134"/>
      <c r="L122" s="200"/>
      <c r="S122" s="10"/>
      <c r="T122" s="10"/>
      <c r="U122" s="10"/>
      <c r="V122" s="10"/>
      <c r="W122" s="10"/>
      <c r="X122" s="10"/>
      <c r="Y122" s="10"/>
      <c r="Z122" s="10"/>
      <c r="AA122" s="10"/>
      <c r="AB122" s="10"/>
      <c r="AC122" s="10"/>
      <c r="AD122" s="10"/>
      <c r="AE122" s="10"/>
    </row>
    <row r="123" s="9" customFormat="1" ht="24.96" customHeight="1">
      <c r="A123" s="9"/>
      <c r="B123" s="190"/>
      <c r="C123" s="191"/>
      <c r="D123" s="192" t="s">
        <v>243</v>
      </c>
      <c r="E123" s="193"/>
      <c r="F123" s="193"/>
      <c r="G123" s="193"/>
      <c r="H123" s="193"/>
      <c r="I123" s="193"/>
      <c r="J123" s="194">
        <f>J701</f>
        <v>0</v>
      </c>
      <c r="K123" s="191"/>
      <c r="L123" s="195"/>
      <c r="S123" s="9"/>
      <c r="T123" s="9"/>
      <c r="U123" s="9"/>
      <c r="V123" s="9"/>
      <c r="W123" s="9"/>
      <c r="X123" s="9"/>
      <c r="Y123" s="9"/>
      <c r="Z123" s="9"/>
      <c r="AA123" s="9"/>
      <c r="AB123" s="9"/>
      <c r="AC123" s="9"/>
      <c r="AD123" s="9"/>
      <c r="AE123" s="9"/>
    </row>
    <row r="124" s="10" customFormat="1" ht="19.92" customHeight="1">
      <c r="A124" s="10"/>
      <c r="B124" s="196"/>
      <c r="C124" s="134"/>
      <c r="D124" s="197" t="s">
        <v>244</v>
      </c>
      <c r="E124" s="198"/>
      <c r="F124" s="198"/>
      <c r="G124" s="198"/>
      <c r="H124" s="198"/>
      <c r="I124" s="198"/>
      <c r="J124" s="199">
        <f>J702</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245</v>
      </c>
      <c r="E125" s="198"/>
      <c r="F125" s="198"/>
      <c r="G125" s="198"/>
      <c r="H125" s="198"/>
      <c r="I125" s="198"/>
      <c r="J125" s="199">
        <f>J711</f>
        <v>0</v>
      </c>
      <c r="K125" s="134"/>
      <c r="L125" s="200"/>
      <c r="S125" s="10"/>
      <c r="T125" s="10"/>
      <c r="U125" s="10"/>
      <c r="V125" s="10"/>
      <c r="W125" s="10"/>
      <c r="X125" s="10"/>
      <c r="Y125" s="10"/>
      <c r="Z125" s="10"/>
      <c r="AA125" s="10"/>
      <c r="AB125" s="10"/>
      <c r="AC125" s="10"/>
      <c r="AD125" s="10"/>
      <c r="AE125" s="10"/>
    </row>
    <row r="126" s="9" customFormat="1" ht="24.96" customHeight="1">
      <c r="A126" s="9"/>
      <c r="B126" s="190"/>
      <c r="C126" s="191"/>
      <c r="D126" s="192" t="s">
        <v>246</v>
      </c>
      <c r="E126" s="193"/>
      <c r="F126" s="193"/>
      <c r="G126" s="193"/>
      <c r="H126" s="193"/>
      <c r="I126" s="193"/>
      <c r="J126" s="194">
        <f>J742</f>
        <v>0</v>
      </c>
      <c r="K126" s="191"/>
      <c r="L126" s="195"/>
      <c r="S126" s="9"/>
      <c r="T126" s="9"/>
      <c r="U126" s="9"/>
      <c r="V126" s="9"/>
      <c r="W126" s="9"/>
      <c r="X126" s="9"/>
      <c r="Y126" s="9"/>
      <c r="Z126" s="9"/>
      <c r="AA126" s="9"/>
      <c r="AB126" s="9"/>
      <c r="AC126" s="9"/>
      <c r="AD126" s="9"/>
      <c r="AE126" s="9"/>
    </row>
    <row r="127" s="9" customFormat="1" ht="24.96" customHeight="1">
      <c r="A127" s="9"/>
      <c r="B127" s="190"/>
      <c r="C127" s="191"/>
      <c r="D127" s="192" t="s">
        <v>247</v>
      </c>
      <c r="E127" s="193"/>
      <c r="F127" s="193"/>
      <c r="G127" s="193"/>
      <c r="H127" s="193"/>
      <c r="I127" s="193"/>
      <c r="J127" s="194">
        <f>J753</f>
        <v>0</v>
      </c>
      <c r="K127" s="191"/>
      <c r="L127" s="195"/>
      <c r="S127" s="9"/>
      <c r="T127" s="9"/>
      <c r="U127" s="9"/>
      <c r="V127" s="9"/>
      <c r="W127" s="9"/>
      <c r="X127" s="9"/>
      <c r="Y127" s="9"/>
      <c r="Z127" s="9"/>
      <c r="AA127" s="9"/>
      <c r="AB127" s="9"/>
      <c r="AC127" s="9"/>
      <c r="AD127" s="9"/>
      <c r="AE127" s="9"/>
    </row>
    <row r="128" s="10" customFormat="1" ht="19.92" customHeight="1">
      <c r="A128" s="10"/>
      <c r="B128" s="196"/>
      <c r="C128" s="134"/>
      <c r="D128" s="197" t="s">
        <v>248</v>
      </c>
      <c r="E128" s="198"/>
      <c r="F128" s="198"/>
      <c r="G128" s="198"/>
      <c r="H128" s="198"/>
      <c r="I128" s="198"/>
      <c r="J128" s="199">
        <f>J754</f>
        <v>0</v>
      </c>
      <c r="K128" s="134"/>
      <c r="L128" s="200"/>
      <c r="S128" s="10"/>
      <c r="T128" s="10"/>
      <c r="U128" s="10"/>
      <c r="V128" s="10"/>
      <c r="W128" s="10"/>
      <c r="X128" s="10"/>
      <c r="Y128" s="10"/>
      <c r="Z128" s="10"/>
      <c r="AA128" s="10"/>
      <c r="AB128" s="10"/>
      <c r="AC128" s="10"/>
      <c r="AD128" s="10"/>
      <c r="AE128" s="10"/>
    </row>
    <row r="129" s="2" customFormat="1" ht="21.84"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67"/>
      <c r="C130" s="68"/>
      <c r="D130" s="68"/>
      <c r="E130" s="68"/>
      <c r="F130" s="68"/>
      <c r="G130" s="68"/>
      <c r="H130" s="68"/>
      <c r="I130" s="68"/>
      <c r="J130" s="68"/>
      <c r="K130" s="68"/>
      <c r="L130" s="64"/>
      <c r="S130" s="39"/>
      <c r="T130" s="39"/>
      <c r="U130" s="39"/>
      <c r="V130" s="39"/>
      <c r="W130" s="39"/>
      <c r="X130" s="39"/>
      <c r="Y130" s="39"/>
      <c r="Z130" s="39"/>
      <c r="AA130" s="39"/>
      <c r="AB130" s="39"/>
      <c r="AC130" s="39"/>
      <c r="AD130" s="39"/>
      <c r="AE130" s="39"/>
    </row>
    <row r="134" s="2" customFormat="1" ht="6.96" customHeight="1">
      <c r="A134" s="39"/>
      <c r="B134" s="69"/>
      <c r="C134" s="70"/>
      <c r="D134" s="70"/>
      <c r="E134" s="70"/>
      <c r="F134" s="70"/>
      <c r="G134" s="70"/>
      <c r="H134" s="70"/>
      <c r="I134" s="70"/>
      <c r="J134" s="70"/>
      <c r="K134" s="70"/>
      <c r="L134" s="64"/>
      <c r="S134" s="39"/>
      <c r="T134" s="39"/>
      <c r="U134" s="39"/>
      <c r="V134" s="39"/>
      <c r="W134" s="39"/>
      <c r="X134" s="39"/>
      <c r="Y134" s="39"/>
      <c r="Z134" s="39"/>
      <c r="AA134" s="39"/>
      <c r="AB134" s="39"/>
      <c r="AC134" s="39"/>
      <c r="AD134" s="39"/>
      <c r="AE134" s="39"/>
    </row>
    <row r="135" s="2" customFormat="1" ht="24.96" customHeight="1">
      <c r="A135" s="39"/>
      <c r="B135" s="40"/>
      <c r="C135" s="24" t="s">
        <v>249</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6.96"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16</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6.5" customHeight="1">
      <c r="A138" s="39"/>
      <c r="B138" s="40"/>
      <c r="C138" s="41"/>
      <c r="D138" s="41"/>
      <c r="E138" s="185" t="str">
        <f>E7</f>
        <v>Transformace domova Černovice – Lidmaň I. – Polná</v>
      </c>
      <c r="F138" s="33"/>
      <c r="G138" s="33"/>
      <c r="H138" s="33"/>
      <c r="I138" s="41"/>
      <c r="J138" s="41"/>
      <c r="K138" s="41"/>
      <c r="L138" s="64"/>
      <c r="S138" s="39"/>
      <c r="T138" s="39"/>
      <c r="U138" s="39"/>
      <c r="V138" s="39"/>
      <c r="W138" s="39"/>
      <c r="X138" s="39"/>
      <c r="Y138" s="39"/>
      <c r="Z138" s="39"/>
      <c r="AA138" s="39"/>
      <c r="AB138" s="39"/>
      <c r="AC138" s="39"/>
      <c r="AD138" s="39"/>
      <c r="AE138" s="39"/>
    </row>
    <row r="139" s="1" customFormat="1" ht="12" customHeight="1">
      <c r="B139" s="22"/>
      <c r="C139" s="33" t="s">
        <v>210</v>
      </c>
      <c r="D139" s="23"/>
      <c r="E139" s="23"/>
      <c r="F139" s="23"/>
      <c r="G139" s="23"/>
      <c r="H139" s="23"/>
      <c r="I139" s="23"/>
      <c r="J139" s="23"/>
      <c r="K139" s="23"/>
      <c r="L139" s="21"/>
    </row>
    <row r="140" s="2" customFormat="1" ht="16.5" customHeight="1">
      <c r="A140" s="39"/>
      <c r="B140" s="40"/>
      <c r="C140" s="41"/>
      <c r="D140" s="41"/>
      <c r="E140" s="185" t="s">
        <v>3013</v>
      </c>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212</v>
      </c>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6.5" customHeight="1">
      <c r="A142" s="39"/>
      <c r="B142" s="40"/>
      <c r="C142" s="41"/>
      <c r="D142" s="41"/>
      <c r="E142" s="77" t="str">
        <f>E11</f>
        <v xml:space="preserve">D.1.1-2 - Architektonicko-stavební a stavebně konstrukční řešení </v>
      </c>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20</v>
      </c>
      <c r="D144" s="41"/>
      <c r="E144" s="41"/>
      <c r="F144" s="28" t="str">
        <f>F14</f>
        <v xml:space="preserve"> </v>
      </c>
      <c r="G144" s="41"/>
      <c r="H144" s="41"/>
      <c r="I144" s="33" t="s">
        <v>22</v>
      </c>
      <c r="J144" s="80" t="str">
        <f>IF(J14="","",J14)</f>
        <v>18. 9. 2024</v>
      </c>
      <c r="K144" s="41"/>
      <c r="L144" s="64"/>
      <c r="S144" s="39"/>
      <c r="T144" s="39"/>
      <c r="U144" s="39"/>
      <c r="V144" s="39"/>
      <c r="W144" s="39"/>
      <c r="X144" s="39"/>
      <c r="Y144" s="39"/>
      <c r="Z144" s="39"/>
      <c r="AA144" s="39"/>
      <c r="AB144" s="39"/>
      <c r="AC144" s="39"/>
      <c r="AD144" s="39"/>
      <c r="AE144" s="39"/>
    </row>
    <row r="145" s="2" customFormat="1" ht="6.96"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2" customFormat="1" ht="25.65" customHeight="1">
      <c r="A146" s="39"/>
      <c r="B146" s="40"/>
      <c r="C146" s="33" t="s">
        <v>24</v>
      </c>
      <c r="D146" s="41"/>
      <c r="E146" s="41"/>
      <c r="F146" s="28" t="str">
        <f>E17</f>
        <v>Kraj Vysočina</v>
      </c>
      <c r="G146" s="41"/>
      <c r="H146" s="41"/>
      <c r="I146" s="33" t="s">
        <v>30</v>
      </c>
      <c r="J146" s="37" t="str">
        <f>E23</f>
        <v>ARPIK OSTRAVA s.r.o.</v>
      </c>
      <c r="K146" s="41"/>
      <c r="L146" s="64"/>
      <c r="S146" s="39"/>
      <c r="T146" s="39"/>
      <c r="U146" s="39"/>
      <c r="V146" s="39"/>
      <c r="W146" s="39"/>
      <c r="X146" s="39"/>
      <c r="Y146" s="39"/>
      <c r="Z146" s="39"/>
      <c r="AA146" s="39"/>
      <c r="AB146" s="39"/>
      <c r="AC146" s="39"/>
      <c r="AD146" s="39"/>
      <c r="AE146" s="39"/>
    </row>
    <row r="147" s="2" customFormat="1" ht="15.15" customHeight="1">
      <c r="A147" s="39"/>
      <c r="B147" s="40"/>
      <c r="C147" s="33" t="s">
        <v>28</v>
      </c>
      <c r="D147" s="41"/>
      <c r="E147" s="41"/>
      <c r="F147" s="28" t="str">
        <f>IF(E20="","",E20)</f>
        <v>Vyplň údaj</v>
      </c>
      <c r="G147" s="41"/>
      <c r="H147" s="41"/>
      <c r="I147" s="33" t="s">
        <v>33</v>
      </c>
      <c r="J147" s="37" t="str">
        <f>E26</f>
        <v xml:space="preserve"> </v>
      </c>
      <c r="K147" s="41"/>
      <c r="L147" s="64"/>
      <c r="S147" s="39"/>
      <c r="T147" s="39"/>
      <c r="U147" s="39"/>
      <c r="V147" s="39"/>
      <c r="W147" s="39"/>
      <c r="X147" s="39"/>
      <c r="Y147" s="39"/>
      <c r="Z147" s="39"/>
      <c r="AA147" s="39"/>
      <c r="AB147" s="39"/>
      <c r="AC147" s="39"/>
      <c r="AD147" s="39"/>
      <c r="AE147" s="39"/>
    </row>
    <row r="148" s="2" customFormat="1" ht="10.32"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11" customFormat="1" ht="29.28" customHeight="1">
      <c r="A149" s="201"/>
      <c r="B149" s="202"/>
      <c r="C149" s="203" t="s">
        <v>250</v>
      </c>
      <c r="D149" s="204" t="s">
        <v>61</v>
      </c>
      <c r="E149" s="204" t="s">
        <v>57</v>
      </c>
      <c r="F149" s="204" t="s">
        <v>58</v>
      </c>
      <c r="G149" s="204" t="s">
        <v>251</v>
      </c>
      <c r="H149" s="204" t="s">
        <v>252</v>
      </c>
      <c r="I149" s="204" t="s">
        <v>253</v>
      </c>
      <c r="J149" s="204" t="s">
        <v>217</v>
      </c>
      <c r="K149" s="205" t="s">
        <v>254</v>
      </c>
      <c r="L149" s="206"/>
      <c r="M149" s="101" t="s">
        <v>1</v>
      </c>
      <c r="N149" s="102" t="s">
        <v>40</v>
      </c>
      <c r="O149" s="102" t="s">
        <v>255</v>
      </c>
      <c r="P149" s="102" t="s">
        <v>256</v>
      </c>
      <c r="Q149" s="102" t="s">
        <v>257</v>
      </c>
      <c r="R149" s="102" t="s">
        <v>258</v>
      </c>
      <c r="S149" s="102" t="s">
        <v>259</v>
      </c>
      <c r="T149" s="103" t="s">
        <v>260</v>
      </c>
      <c r="U149" s="201"/>
      <c r="V149" s="201"/>
      <c r="W149" s="201"/>
      <c r="X149" s="201"/>
      <c r="Y149" s="201"/>
      <c r="Z149" s="201"/>
      <c r="AA149" s="201"/>
      <c r="AB149" s="201"/>
      <c r="AC149" s="201"/>
      <c r="AD149" s="201"/>
      <c r="AE149" s="201"/>
    </row>
    <row r="150" s="2" customFormat="1" ht="22.8" customHeight="1">
      <c r="A150" s="39"/>
      <c r="B150" s="40"/>
      <c r="C150" s="108" t="s">
        <v>261</v>
      </c>
      <c r="D150" s="41"/>
      <c r="E150" s="41"/>
      <c r="F150" s="41"/>
      <c r="G150" s="41"/>
      <c r="H150" s="41"/>
      <c r="I150" s="41"/>
      <c r="J150" s="207">
        <f>BK150</f>
        <v>0</v>
      </c>
      <c r="K150" s="41"/>
      <c r="L150" s="45"/>
      <c r="M150" s="104"/>
      <c r="N150" s="208"/>
      <c r="O150" s="105"/>
      <c r="P150" s="209">
        <f>P151+P453+P701+P742+P753</f>
        <v>0</v>
      </c>
      <c r="Q150" s="105"/>
      <c r="R150" s="209">
        <f>R151+R453+R701+R742+R753</f>
        <v>1580.5733821600002</v>
      </c>
      <c r="S150" s="105"/>
      <c r="T150" s="210">
        <f>T151+T453+T701+T742+T753</f>
        <v>0.00051390000000000008</v>
      </c>
      <c r="U150" s="39"/>
      <c r="V150" s="39"/>
      <c r="W150" s="39"/>
      <c r="X150" s="39"/>
      <c r="Y150" s="39"/>
      <c r="Z150" s="39"/>
      <c r="AA150" s="39"/>
      <c r="AB150" s="39"/>
      <c r="AC150" s="39"/>
      <c r="AD150" s="39"/>
      <c r="AE150" s="39"/>
      <c r="AT150" s="18" t="s">
        <v>75</v>
      </c>
      <c r="AU150" s="18" t="s">
        <v>219</v>
      </c>
      <c r="BK150" s="211">
        <f>BK151+BK453+BK701+BK742+BK753</f>
        <v>0</v>
      </c>
    </row>
    <row r="151" s="12" customFormat="1" ht="25.92" customHeight="1">
      <c r="A151" s="12"/>
      <c r="B151" s="212"/>
      <c r="C151" s="213"/>
      <c r="D151" s="214" t="s">
        <v>75</v>
      </c>
      <c r="E151" s="215" t="s">
        <v>262</v>
      </c>
      <c r="F151" s="215" t="s">
        <v>263</v>
      </c>
      <c r="G151" s="213"/>
      <c r="H151" s="213"/>
      <c r="I151" s="216"/>
      <c r="J151" s="217">
        <f>BK151</f>
        <v>0</v>
      </c>
      <c r="K151" s="213"/>
      <c r="L151" s="218"/>
      <c r="M151" s="219"/>
      <c r="N151" s="220"/>
      <c r="O151" s="220"/>
      <c r="P151" s="221">
        <f>P152+P186+P234+P284+P307+P319+P403+P451</f>
        <v>0</v>
      </c>
      <c r="Q151" s="220"/>
      <c r="R151" s="221">
        <f>R152+R186+R234+R284+R307+R319+R403+R451</f>
        <v>1542.3510762000001</v>
      </c>
      <c r="S151" s="220"/>
      <c r="T151" s="222">
        <f>T152+T186+T234+T284+T307+T319+T403+T451</f>
        <v>0.00051390000000000008</v>
      </c>
      <c r="U151" s="12"/>
      <c r="V151" s="12"/>
      <c r="W151" s="12"/>
      <c r="X151" s="12"/>
      <c r="Y151" s="12"/>
      <c r="Z151" s="12"/>
      <c r="AA151" s="12"/>
      <c r="AB151" s="12"/>
      <c r="AC151" s="12"/>
      <c r="AD151" s="12"/>
      <c r="AE151" s="12"/>
      <c r="AR151" s="223" t="s">
        <v>83</v>
      </c>
      <c r="AT151" s="224" t="s">
        <v>75</v>
      </c>
      <c r="AU151" s="224" t="s">
        <v>76</v>
      </c>
      <c r="AY151" s="223" t="s">
        <v>264</v>
      </c>
      <c r="BK151" s="225">
        <f>BK152+BK186+BK234+BK284+BK307+BK319+BK403+BK451</f>
        <v>0</v>
      </c>
    </row>
    <row r="152" s="12" customFormat="1" ht="22.8" customHeight="1">
      <c r="A152" s="12"/>
      <c r="B152" s="212"/>
      <c r="C152" s="213"/>
      <c r="D152" s="214" t="s">
        <v>75</v>
      </c>
      <c r="E152" s="226" t="s">
        <v>83</v>
      </c>
      <c r="F152" s="226" t="s">
        <v>265</v>
      </c>
      <c r="G152" s="213"/>
      <c r="H152" s="213"/>
      <c r="I152" s="216"/>
      <c r="J152" s="227">
        <f>BK152</f>
        <v>0</v>
      </c>
      <c r="K152" s="213"/>
      <c r="L152" s="218"/>
      <c r="M152" s="219"/>
      <c r="N152" s="220"/>
      <c r="O152" s="220"/>
      <c r="P152" s="221">
        <f>SUM(P153:P185)</f>
        <v>0</v>
      </c>
      <c r="Q152" s="220"/>
      <c r="R152" s="221">
        <f>SUM(R153:R185)</f>
        <v>305.00059999999996</v>
      </c>
      <c r="S152" s="220"/>
      <c r="T152" s="222">
        <f>SUM(T153:T185)</f>
        <v>0</v>
      </c>
      <c r="U152" s="12"/>
      <c r="V152" s="12"/>
      <c r="W152" s="12"/>
      <c r="X152" s="12"/>
      <c r="Y152" s="12"/>
      <c r="Z152" s="12"/>
      <c r="AA152" s="12"/>
      <c r="AB152" s="12"/>
      <c r="AC152" s="12"/>
      <c r="AD152" s="12"/>
      <c r="AE152" s="12"/>
      <c r="AR152" s="223" t="s">
        <v>83</v>
      </c>
      <c r="AT152" s="224" t="s">
        <v>75</v>
      </c>
      <c r="AU152" s="224" t="s">
        <v>83</v>
      </c>
      <c r="AY152" s="223" t="s">
        <v>264</v>
      </c>
      <c r="BK152" s="225">
        <f>SUM(BK153:BK185)</f>
        <v>0</v>
      </c>
    </row>
    <row r="153" s="2" customFormat="1" ht="16.5" customHeight="1">
      <c r="A153" s="39"/>
      <c r="B153" s="40"/>
      <c r="C153" s="228" t="s">
        <v>83</v>
      </c>
      <c r="D153" s="228" t="s">
        <v>266</v>
      </c>
      <c r="E153" s="229" t="s">
        <v>267</v>
      </c>
      <c r="F153" s="230" t="s">
        <v>268</v>
      </c>
      <c r="G153" s="231" t="s">
        <v>269</v>
      </c>
      <c r="H153" s="232">
        <v>720</v>
      </c>
      <c r="I153" s="233"/>
      <c r="J153" s="234">
        <f>ROUND(I153*H153,2)</f>
        <v>0</v>
      </c>
      <c r="K153" s="230" t="s">
        <v>270</v>
      </c>
      <c r="L153" s="45"/>
      <c r="M153" s="235" t="s">
        <v>1</v>
      </c>
      <c r="N153" s="236" t="s">
        <v>42</v>
      </c>
      <c r="O153" s="92"/>
      <c r="P153" s="237">
        <f>O153*H153</f>
        <v>0</v>
      </c>
      <c r="Q153" s="237">
        <v>3.0000000000000001E-05</v>
      </c>
      <c r="R153" s="237">
        <f>Q153*H153</f>
        <v>0.021600000000000001</v>
      </c>
      <c r="S153" s="237">
        <v>0</v>
      </c>
      <c r="T153" s="238">
        <f>S153*H153</f>
        <v>0</v>
      </c>
      <c r="U153" s="39"/>
      <c r="V153" s="39"/>
      <c r="W153" s="39"/>
      <c r="X153" s="39"/>
      <c r="Y153" s="39"/>
      <c r="Z153" s="39"/>
      <c r="AA153" s="39"/>
      <c r="AB153" s="39"/>
      <c r="AC153" s="39"/>
      <c r="AD153" s="39"/>
      <c r="AE153" s="39"/>
      <c r="AR153" s="239" t="s">
        <v>271</v>
      </c>
      <c r="AT153" s="239" t="s">
        <v>266</v>
      </c>
      <c r="AU153" s="239" t="s">
        <v>85</v>
      </c>
      <c r="AY153" s="18" t="s">
        <v>264</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271</v>
      </c>
      <c r="BM153" s="239" t="s">
        <v>272</v>
      </c>
    </row>
    <row r="154" s="13" customFormat="1">
      <c r="A154" s="13"/>
      <c r="B154" s="241"/>
      <c r="C154" s="242"/>
      <c r="D154" s="243" t="s">
        <v>273</v>
      </c>
      <c r="E154" s="244" t="s">
        <v>1</v>
      </c>
      <c r="F154" s="245" t="s">
        <v>274</v>
      </c>
      <c r="G154" s="242"/>
      <c r="H154" s="246">
        <v>720</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85</v>
      </c>
      <c r="AV154" s="13" t="s">
        <v>85</v>
      </c>
      <c r="AW154" s="13" t="s">
        <v>32</v>
      </c>
      <c r="AX154" s="13" t="s">
        <v>76</v>
      </c>
      <c r="AY154" s="252" t="s">
        <v>264</v>
      </c>
    </row>
    <row r="155" s="14" customFormat="1">
      <c r="A155" s="14"/>
      <c r="B155" s="253"/>
      <c r="C155" s="254"/>
      <c r="D155" s="243" t="s">
        <v>273</v>
      </c>
      <c r="E155" s="255" t="s">
        <v>1</v>
      </c>
      <c r="F155" s="256" t="s">
        <v>275</v>
      </c>
      <c r="G155" s="254"/>
      <c r="H155" s="257">
        <v>720</v>
      </c>
      <c r="I155" s="258"/>
      <c r="J155" s="254"/>
      <c r="K155" s="254"/>
      <c r="L155" s="259"/>
      <c r="M155" s="260"/>
      <c r="N155" s="261"/>
      <c r="O155" s="261"/>
      <c r="P155" s="261"/>
      <c r="Q155" s="261"/>
      <c r="R155" s="261"/>
      <c r="S155" s="261"/>
      <c r="T155" s="262"/>
      <c r="U155" s="14"/>
      <c r="V155" s="14"/>
      <c r="W155" s="14"/>
      <c r="X155" s="14"/>
      <c r="Y155" s="14"/>
      <c r="Z155" s="14"/>
      <c r="AA155" s="14"/>
      <c r="AB155" s="14"/>
      <c r="AC155" s="14"/>
      <c r="AD155" s="14"/>
      <c r="AE155" s="14"/>
      <c r="AT155" s="263" t="s">
        <v>273</v>
      </c>
      <c r="AU155" s="263" t="s">
        <v>85</v>
      </c>
      <c r="AV155" s="14" t="s">
        <v>271</v>
      </c>
      <c r="AW155" s="14" t="s">
        <v>32</v>
      </c>
      <c r="AX155" s="14" t="s">
        <v>83</v>
      </c>
      <c r="AY155" s="263" t="s">
        <v>264</v>
      </c>
    </row>
    <row r="156" s="2" customFormat="1" ht="16.5" customHeight="1">
      <c r="A156" s="39"/>
      <c r="B156" s="40"/>
      <c r="C156" s="228" t="s">
        <v>85</v>
      </c>
      <c r="D156" s="228" t="s">
        <v>266</v>
      </c>
      <c r="E156" s="229" t="s">
        <v>276</v>
      </c>
      <c r="F156" s="230" t="s">
        <v>277</v>
      </c>
      <c r="G156" s="231" t="s">
        <v>278</v>
      </c>
      <c r="H156" s="232">
        <v>362.17599999999999</v>
      </c>
      <c r="I156" s="233"/>
      <c r="J156" s="234">
        <f>ROUND(I156*H156,2)</f>
        <v>0</v>
      </c>
      <c r="K156" s="230" t="s">
        <v>270</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271</v>
      </c>
      <c r="AT156" s="239" t="s">
        <v>266</v>
      </c>
      <c r="AU156" s="239" t="s">
        <v>85</v>
      </c>
      <c r="AY156" s="18" t="s">
        <v>264</v>
      </c>
      <c r="BE156" s="240">
        <f>IF(N156="základní",J156,0)</f>
        <v>0</v>
      </c>
      <c r="BF156" s="240">
        <f>IF(N156="snížená",J156,0)</f>
        <v>0</v>
      </c>
      <c r="BG156" s="240">
        <f>IF(N156="zákl. přenesená",J156,0)</f>
        <v>0</v>
      </c>
      <c r="BH156" s="240">
        <f>IF(N156="sníž. přenesená",J156,0)</f>
        <v>0</v>
      </c>
      <c r="BI156" s="240">
        <f>IF(N156="nulová",J156,0)</f>
        <v>0</v>
      </c>
      <c r="BJ156" s="18" t="s">
        <v>85</v>
      </c>
      <c r="BK156" s="240">
        <f>ROUND(I156*H156,2)</f>
        <v>0</v>
      </c>
      <c r="BL156" s="18" t="s">
        <v>271</v>
      </c>
      <c r="BM156" s="239" t="s">
        <v>279</v>
      </c>
    </row>
    <row r="157" s="13" customFormat="1">
      <c r="A157" s="13"/>
      <c r="B157" s="241"/>
      <c r="C157" s="242"/>
      <c r="D157" s="243" t="s">
        <v>273</v>
      </c>
      <c r="E157" s="244" t="s">
        <v>1</v>
      </c>
      <c r="F157" s="245" t="s">
        <v>3014</v>
      </c>
      <c r="G157" s="242"/>
      <c r="H157" s="246">
        <v>362.17599999999999</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273</v>
      </c>
      <c r="AU157" s="252" t="s">
        <v>85</v>
      </c>
      <c r="AV157" s="13" t="s">
        <v>85</v>
      </c>
      <c r="AW157" s="13" t="s">
        <v>32</v>
      </c>
      <c r="AX157" s="13" t="s">
        <v>76</v>
      </c>
      <c r="AY157" s="252" t="s">
        <v>264</v>
      </c>
    </row>
    <row r="158" s="14" customFormat="1">
      <c r="A158" s="14"/>
      <c r="B158" s="253"/>
      <c r="C158" s="254"/>
      <c r="D158" s="243" t="s">
        <v>273</v>
      </c>
      <c r="E158" s="255" t="s">
        <v>1</v>
      </c>
      <c r="F158" s="256" t="s">
        <v>275</v>
      </c>
      <c r="G158" s="254"/>
      <c r="H158" s="257">
        <v>362.17599999999999</v>
      </c>
      <c r="I158" s="258"/>
      <c r="J158" s="254"/>
      <c r="K158" s="254"/>
      <c r="L158" s="259"/>
      <c r="M158" s="260"/>
      <c r="N158" s="261"/>
      <c r="O158" s="261"/>
      <c r="P158" s="261"/>
      <c r="Q158" s="261"/>
      <c r="R158" s="261"/>
      <c r="S158" s="261"/>
      <c r="T158" s="262"/>
      <c r="U158" s="14"/>
      <c r="V158" s="14"/>
      <c r="W158" s="14"/>
      <c r="X158" s="14"/>
      <c r="Y158" s="14"/>
      <c r="Z158" s="14"/>
      <c r="AA158" s="14"/>
      <c r="AB158" s="14"/>
      <c r="AC158" s="14"/>
      <c r="AD158" s="14"/>
      <c r="AE158" s="14"/>
      <c r="AT158" s="263" t="s">
        <v>273</v>
      </c>
      <c r="AU158" s="263" t="s">
        <v>85</v>
      </c>
      <c r="AV158" s="14" t="s">
        <v>271</v>
      </c>
      <c r="AW158" s="14" t="s">
        <v>32</v>
      </c>
      <c r="AX158" s="14" t="s">
        <v>83</v>
      </c>
      <c r="AY158" s="263" t="s">
        <v>264</v>
      </c>
    </row>
    <row r="159" s="2" customFormat="1" ht="21.75" customHeight="1">
      <c r="A159" s="39"/>
      <c r="B159" s="40"/>
      <c r="C159" s="228" t="s">
        <v>96</v>
      </c>
      <c r="D159" s="228" t="s">
        <v>266</v>
      </c>
      <c r="E159" s="229" t="s">
        <v>281</v>
      </c>
      <c r="F159" s="230" t="s">
        <v>282</v>
      </c>
      <c r="G159" s="231" t="s">
        <v>278</v>
      </c>
      <c r="H159" s="232">
        <v>264.76799999999997</v>
      </c>
      <c r="I159" s="233"/>
      <c r="J159" s="234">
        <f>ROUND(I159*H159,2)</f>
        <v>0</v>
      </c>
      <c r="K159" s="230" t="s">
        <v>270</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271</v>
      </c>
      <c r="AT159" s="239" t="s">
        <v>266</v>
      </c>
      <c r="AU159" s="239" t="s">
        <v>85</v>
      </c>
      <c r="AY159" s="18" t="s">
        <v>264</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271</v>
      </c>
      <c r="BM159" s="239" t="s">
        <v>283</v>
      </c>
    </row>
    <row r="160" s="13" customFormat="1">
      <c r="A160" s="13"/>
      <c r="B160" s="241"/>
      <c r="C160" s="242"/>
      <c r="D160" s="243" t="s">
        <v>273</v>
      </c>
      <c r="E160" s="244" t="s">
        <v>1</v>
      </c>
      <c r="F160" s="245" t="s">
        <v>3015</v>
      </c>
      <c r="G160" s="242"/>
      <c r="H160" s="246">
        <v>264.76799999999997</v>
      </c>
      <c r="I160" s="247"/>
      <c r="J160" s="242"/>
      <c r="K160" s="242"/>
      <c r="L160" s="248"/>
      <c r="M160" s="249"/>
      <c r="N160" s="250"/>
      <c r="O160" s="250"/>
      <c r="P160" s="250"/>
      <c r="Q160" s="250"/>
      <c r="R160" s="250"/>
      <c r="S160" s="250"/>
      <c r="T160" s="251"/>
      <c r="U160" s="13"/>
      <c r="V160" s="13"/>
      <c r="W160" s="13"/>
      <c r="X160" s="13"/>
      <c r="Y160" s="13"/>
      <c r="Z160" s="13"/>
      <c r="AA160" s="13"/>
      <c r="AB160" s="13"/>
      <c r="AC160" s="13"/>
      <c r="AD160" s="13"/>
      <c r="AE160" s="13"/>
      <c r="AT160" s="252" t="s">
        <v>273</v>
      </c>
      <c r="AU160" s="252" t="s">
        <v>85</v>
      </c>
      <c r="AV160" s="13" t="s">
        <v>85</v>
      </c>
      <c r="AW160" s="13" t="s">
        <v>32</v>
      </c>
      <c r="AX160" s="13" t="s">
        <v>76</v>
      </c>
      <c r="AY160" s="252" t="s">
        <v>264</v>
      </c>
    </row>
    <row r="161" s="14" customFormat="1">
      <c r="A161" s="14"/>
      <c r="B161" s="253"/>
      <c r="C161" s="254"/>
      <c r="D161" s="243" t="s">
        <v>273</v>
      </c>
      <c r="E161" s="255" t="s">
        <v>1</v>
      </c>
      <c r="F161" s="256" t="s">
        <v>275</v>
      </c>
      <c r="G161" s="254"/>
      <c r="H161" s="257">
        <v>264.76799999999997</v>
      </c>
      <c r="I161" s="258"/>
      <c r="J161" s="254"/>
      <c r="K161" s="254"/>
      <c r="L161" s="259"/>
      <c r="M161" s="260"/>
      <c r="N161" s="261"/>
      <c r="O161" s="261"/>
      <c r="P161" s="261"/>
      <c r="Q161" s="261"/>
      <c r="R161" s="261"/>
      <c r="S161" s="261"/>
      <c r="T161" s="262"/>
      <c r="U161" s="14"/>
      <c r="V161" s="14"/>
      <c r="W161" s="14"/>
      <c r="X161" s="14"/>
      <c r="Y161" s="14"/>
      <c r="Z161" s="14"/>
      <c r="AA161" s="14"/>
      <c r="AB161" s="14"/>
      <c r="AC161" s="14"/>
      <c r="AD161" s="14"/>
      <c r="AE161" s="14"/>
      <c r="AT161" s="263" t="s">
        <v>273</v>
      </c>
      <c r="AU161" s="263" t="s">
        <v>85</v>
      </c>
      <c r="AV161" s="14" t="s">
        <v>271</v>
      </c>
      <c r="AW161" s="14" t="s">
        <v>32</v>
      </c>
      <c r="AX161" s="14" t="s">
        <v>83</v>
      </c>
      <c r="AY161" s="263" t="s">
        <v>264</v>
      </c>
    </row>
    <row r="162" s="2" customFormat="1" ht="21.75" customHeight="1">
      <c r="A162" s="39"/>
      <c r="B162" s="40"/>
      <c r="C162" s="228" t="s">
        <v>271</v>
      </c>
      <c r="D162" s="228" t="s">
        <v>266</v>
      </c>
      <c r="E162" s="229" t="s">
        <v>285</v>
      </c>
      <c r="F162" s="230" t="s">
        <v>286</v>
      </c>
      <c r="G162" s="231" t="s">
        <v>278</v>
      </c>
      <c r="H162" s="232">
        <v>626.94399999999996</v>
      </c>
      <c r="I162" s="233"/>
      <c r="J162" s="234">
        <f>ROUND(I162*H162,2)</f>
        <v>0</v>
      </c>
      <c r="K162" s="230" t="s">
        <v>270</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271</v>
      </c>
      <c r="AT162" s="239" t="s">
        <v>266</v>
      </c>
      <c r="AU162" s="239" t="s">
        <v>85</v>
      </c>
      <c r="AY162" s="18" t="s">
        <v>264</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271</v>
      </c>
      <c r="BM162" s="239" t="s">
        <v>287</v>
      </c>
    </row>
    <row r="163" s="13" customFormat="1">
      <c r="A163" s="13"/>
      <c r="B163" s="241"/>
      <c r="C163" s="242"/>
      <c r="D163" s="243" t="s">
        <v>273</v>
      </c>
      <c r="E163" s="244" t="s">
        <v>1</v>
      </c>
      <c r="F163" s="245" t="s">
        <v>3016</v>
      </c>
      <c r="G163" s="242"/>
      <c r="H163" s="246">
        <v>626.94399999999996</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273</v>
      </c>
      <c r="AU163" s="252" t="s">
        <v>85</v>
      </c>
      <c r="AV163" s="13" t="s">
        <v>85</v>
      </c>
      <c r="AW163" s="13" t="s">
        <v>32</v>
      </c>
      <c r="AX163" s="13" t="s">
        <v>76</v>
      </c>
      <c r="AY163" s="252" t="s">
        <v>264</v>
      </c>
    </row>
    <row r="164" s="15" customFormat="1">
      <c r="A164" s="15"/>
      <c r="B164" s="264"/>
      <c r="C164" s="265"/>
      <c r="D164" s="243" t="s">
        <v>273</v>
      </c>
      <c r="E164" s="266" t="s">
        <v>1</v>
      </c>
      <c r="F164" s="267" t="s">
        <v>289</v>
      </c>
      <c r="G164" s="265"/>
      <c r="H164" s="266" t="s">
        <v>1</v>
      </c>
      <c r="I164" s="268"/>
      <c r="J164" s="265"/>
      <c r="K164" s="265"/>
      <c r="L164" s="269"/>
      <c r="M164" s="270"/>
      <c r="N164" s="271"/>
      <c r="O164" s="271"/>
      <c r="P164" s="271"/>
      <c r="Q164" s="271"/>
      <c r="R164" s="271"/>
      <c r="S164" s="271"/>
      <c r="T164" s="272"/>
      <c r="U164" s="15"/>
      <c r="V164" s="15"/>
      <c r="W164" s="15"/>
      <c r="X164" s="15"/>
      <c r="Y164" s="15"/>
      <c r="Z164" s="15"/>
      <c r="AA164" s="15"/>
      <c r="AB164" s="15"/>
      <c r="AC164" s="15"/>
      <c r="AD164" s="15"/>
      <c r="AE164" s="15"/>
      <c r="AT164" s="273" t="s">
        <v>273</v>
      </c>
      <c r="AU164" s="273" t="s">
        <v>85</v>
      </c>
      <c r="AV164" s="15" t="s">
        <v>83</v>
      </c>
      <c r="AW164" s="15" t="s">
        <v>32</v>
      </c>
      <c r="AX164" s="15" t="s">
        <v>76</v>
      </c>
      <c r="AY164" s="273" t="s">
        <v>264</v>
      </c>
    </row>
    <row r="165" s="14" customFormat="1">
      <c r="A165" s="14"/>
      <c r="B165" s="253"/>
      <c r="C165" s="254"/>
      <c r="D165" s="243" t="s">
        <v>273</v>
      </c>
      <c r="E165" s="255" t="s">
        <v>1</v>
      </c>
      <c r="F165" s="256" t="s">
        <v>275</v>
      </c>
      <c r="G165" s="254"/>
      <c r="H165" s="257">
        <v>626.94399999999996</v>
      </c>
      <c r="I165" s="258"/>
      <c r="J165" s="254"/>
      <c r="K165" s="254"/>
      <c r="L165" s="259"/>
      <c r="M165" s="260"/>
      <c r="N165" s="261"/>
      <c r="O165" s="261"/>
      <c r="P165" s="261"/>
      <c r="Q165" s="261"/>
      <c r="R165" s="261"/>
      <c r="S165" s="261"/>
      <c r="T165" s="262"/>
      <c r="U165" s="14"/>
      <c r="V165" s="14"/>
      <c r="W165" s="14"/>
      <c r="X165" s="14"/>
      <c r="Y165" s="14"/>
      <c r="Z165" s="14"/>
      <c r="AA165" s="14"/>
      <c r="AB165" s="14"/>
      <c r="AC165" s="14"/>
      <c r="AD165" s="14"/>
      <c r="AE165" s="14"/>
      <c r="AT165" s="263" t="s">
        <v>273</v>
      </c>
      <c r="AU165" s="263" t="s">
        <v>85</v>
      </c>
      <c r="AV165" s="14" t="s">
        <v>271</v>
      </c>
      <c r="AW165" s="14" t="s">
        <v>32</v>
      </c>
      <c r="AX165" s="14" t="s">
        <v>83</v>
      </c>
      <c r="AY165" s="263" t="s">
        <v>264</v>
      </c>
    </row>
    <row r="166" s="2" customFormat="1" ht="24.15" customHeight="1">
      <c r="A166" s="39"/>
      <c r="B166" s="40"/>
      <c r="C166" s="228" t="s">
        <v>290</v>
      </c>
      <c r="D166" s="228" t="s">
        <v>266</v>
      </c>
      <c r="E166" s="229" t="s">
        <v>291</v>
      </c>
      <c r="F166" s="230" t="s">
        <v>292</v>
      </c>
      <c r="G166" s="231" t="s">
        <v>278</v>
      </c>
      <c r="H166" s="232">
        <v>6269.4399999999996</v>
      </c>
      <c r="I166" s="233"/>
      <c r="J166" s="234">
        <f>ROUND(I166*H166,2)</f>
        <v>0</v>
      </c>
      <c r="K166" s="230" t="s">
        <v>270</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271</v>
      </c>
      <c r="BM166" s="239" t="s">
        <v>293</v>
      </c>
    </row>
    <row r="167" s="13" customFormat="1">
      <c r="A167" s="13"/>
      <c r="B167" s="241"/>
      <c r="C167" s="242"/>
      <c r="D167" s="243" t="s">
        <v>273</v>
      </c>
      <c r="E167" s="242"/>
      <c r="F167" s="245" t="s">
        <v>3017</v>
      </c>
      <c r="G167" s="242"/>
      <c r="H167" s="246">
        <v>6269.4399999999996</v>
      </c>
      <c r="I167" s="247"/>
      <c r="J167" s="242"/>
      <c r="K167" s="242"/>
      <c r="L167" s="248"/>
      <c r="M167" s="249"/>
      <c r="N167" s="250"/>
      <c r="O167" s="250"/>
      <c r="P167" s="250"/>
      <c r="Q167" s="250"/>
      <c r="R167" s="250"/>
      <c r="S167" s="250"/>
      <c r="T167" s="251"/>
      <c r="U167" s="13"/>
      <c r="V167" s="13"/>
      <c r="W167" s="13"/>
      <c r="X167" s="13"/>
      <c r="Y167" s="13"/>
      <c r="Z167" s="13"/>
      <c r="AA167" s="13"/>
      <c r="AB167" s="13"/>
      <c r="AC167" s="13"/>
      <c r="AD167" s="13"/>
      <c r="AE167" s="13"/>
      <c r="AT167" s="252" t="s">
        <v>273</v>
      </c>
      <c r="AU167" s="252" t="s">
        <v>85</v>
      </c>
      <c r="AV167" s="13" t="s">
        <v>85</v>
      </c>
      <c r="AW167" s="13" t="s">
        <v>4</v>
      </c>
      <c r="AX167" s="13" t="s">
        <v>83</v>
      </c>
      <c r="AY167" s="252" t="s">
        <v>264</v>
      </c>
    </row>
    <row r="168" s="2" customFormat="1" ht="16.5" customHeight="1">
      <c r="A168" s="39"/>
      <c r="B168" s="40"/>
      <c r="C168" s="228" t="s">
        <v>295</v>
      </c>
      <c r="D168" s="228" t="s">
        <v>266</v>
      </c>
      <c r="E168" s="229" t="s">
        <v>296</v>
      </c>
      <c r="F168" s="230" t="s">
        <v>297</v>
      </c>
      <c r="G168" s="231" t="s">
        <v>278</v>
      </c>
      <c r="H168" s="232">
        <v>626.94399999999996</v>
      </c>
      <c r="I168" s="233"/>
      <c r="J168" s="234">
        <f>ROUND(I168*H168,2)</f>
        <v>0</v>
      </c>
      <c r="K168" s="230" t="s">
        <v>298</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271</v>
      </c>
      <c r="AT168" s="239" t="s">
        <v>266</v>
      </c>
      <c r="AU168" s="239" t="s">
        <v>85</v>
      </c>
      <c r="AY168" s="18" t="s">
        <v>264</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271</v>
      </c>
      <c r="BM168" s="239" t="s">
        <v>299</v>
      </c>
    </row>
    <row r="169" s="2" customFormat="1" ht="16.5" customHeight="1">
      <c r="A169" s="39"/>
      <c r="B169" s="40"/>
      <c r="C169" s="228" t="s">
        <v>300</v>
      </c>
      <c r="D169" s="228" t="s">
        <v>266</v>
      </c>
      <c r="E169" s="229" t="s">
        <v>301</v>
      </c>
      <c r="F169" s="230" t="s">
        <v>302</v>
      </c>
      <c r="G169" s="231" t="s">
        <v>278</v>
      </c>
      <c r="H169" s="232">
        <v>626.94399999999996</v>
      </c>
      <c r="I169" s="233"/>
      <c r="J169" s="234">
        <f>ROUND(I169*H169,2)</f>
        <v>0</v>
      </c>
      <c r="K169" s="230" t="s">
        <v>270</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271</v>
      </c>
      <c r="BM169" s="239" t="s">
        <v>303</v>
      </c>
    </row>
    <row r="170" s="2" customFormat="1" ht="16.5" customHeight="1">
      <c r="A170" s="39"/>
      <c r="B170" s="40"/>
      <c r="C170" s="228" t="s">
        <v>304</v>
      </c>
      <c r="D170" s="228" t="s">
        <v>266</v>
      </c>
      <c r="E170" s="229" t="s">
        <v>305</v>
      </c>
      <c r="F170" s="230" t="s">
        <v>306</v>
      </c>
      <c r="G170" s="231" t="s">
        <v>278</v>
      </c>
      <c r="H170" s="232">
        <v>277.25400000000002</v>
      </c>
      <c r="I170" s="233"/>
      <c r="J170" s="234">
        <f>ROUND(I170*H170,2)</f>
        <v>0</v>
      </c>
      <c r="K170" s="230" t="s">
        <v>270</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271</v>
      </c>
      <c r="AT170" s="239" t="s">
        <v>266</v>
      </c>
      <c r="AU170" s="239" t="s">
        <v>85</v>
      </c>
      <c r="AY170" s="18" t="s">
        <v>264</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271</v>
      </c>
      <c r="BM170" s="239" t="s">
        <v>307</v>
      </c>
    </row>
    <row r="171" s="15" customFormat="1">
      <c r="A171" s="15"/>
      <c r="B171" s="264"/>
      <c r="C171" s="265"/>
      <c r="D171" s="243" t="s">
        <v>273</v>
      </c>
      <c r="E171" s="266" t="s">
        <v>1</v>
      </c>
      <c r="F171" s="267" t="s">
        <v>289</v>
      </c>
      <c r="G171" s="265"/>
      <c r="H171" s="266" t="s">
        <v>1</v>
      </c>
      <c r="I171" s="268"/>
      <c r="J171" s="265"/>
      <c r="K171" s="265"/>
      <c r="L171" s="269"/>
      <c r="M171" s="270"/>
      <c r="N171" s="271"/>
      <c r="O171" s="271"/>
      <c r="P171" s="271"/>
      <c r="Q171" s="271"/>
      <c r="R171" s="271"/>
      <c r="S171" s="271"/>
      <c r="T171" s="272"/>
      <c r="U171" s="15"/>
      <c r="V171" s="15"/>
      <c r="W171" s="15"/>
      <c r="X171" s="15"/>
      <c r="Y171" s="15"/>
      <c r="Z171" s="15"/>
      <c r="AA171" s="15"/>
      <c r="AB171" s="15"/>
      <c r="AC171" s="15"/>
      <c r="AD171" s="15"/>
      <c r="AE171" s="15"/>
      <c r="AT171" s="273" t="s">
        <v>273</v>
      </c>
      <c r="AU171" s="273" t="s">
        <v>85</v>
      </c>
      <c r="AV171" s="15" t="s">
        <v>83</v>
      </c>
      <c r="AW171" s="15" t="s">
        <v>32</v>
      </c>
      <c r="AX171" s="15" t="s">
        <v>76</v>
      </c>
      <c r="AY171" s="273" t="s">
        <v>264</v>
      </c>
    </row>
    <row r="172" s="13" customFormat="1">
      <c r="A172" s="13"/>
      <c r="B172" s="241"/>
      <c r="C172" s="242"/>
      <c r="D172" s="243" t="s">
        <v>273</v>
      </c>
      <c r="E172" s="244" t="s">
        <v>1</v>
      </c>
      <c r="F172" s="245" t="s">
        <v>3018</v>
      </c>
      <c r="G172" s="242"/>
      <c r="H172" s="246">
        <v>277.25400000000002</v>
      </c>
      <c r="I172" s="247"/>
      <c r="J172" s="242"/>
      <c r="K172" s="242"/>
      <c r="L172" s="248"/>
      <c r="M172" s="249"/>
      <c r="N172" s="250"/>
      <c r="O172" s="250"/>
      <c r="P172" s="250"/>
      <c r="Q172" s="250"/>
      <c r="R172" s="250"/>
      <c r="S172" s="250"/>
      <c r="T172" s="251"/>
      <c r="U172" s="13"/>
      <c r="V172" s="13"/>
      <c r="W172" s="13"/>
      <c r="X172" s="13"/>
      <c r="Y172" s="13"/>
      <c r="Z172" s="13"/>
      <c r="AA172" s="13"/>
      <c r="AB172" s="13"/>
      <c r="AC172" s="13"/>
      <c r="AD172" s="13"/>
      <c r="AE172" s="13"/>
      <c r="AT172" s="252" t="s">
        <v>273</v>
      </c>
      <c r="AU172" s="252" t="s">
        <v>85</v>
      </c>
      <c r="AV172" s="13" t="s">
        <v>85</v>
      </c>
      <c r="AW172" s="13" t="s">
        <v>32</v>
      </c>
      <c r="AX172" s="13" t="s">
        <v>76</v>
      </c>
      <c r="AY172" s="252" t="s">
        <v>264</v>
      </c>
    </row>
    <row r="173" s="14" customFormat="1">
      <c r="A173" s="14"/>
      <c r="B173" s="253"/>
      <c r="C173" s="254"/>
      <c r="D173" s="243" t="s">
        <v>273</v>
      </c>
      <c r="E173" s="255" t="s">
        <v>1</v>
      </c>
      <c r="F173" s="256" t="s">
        <v>275</v>
      </c>
      <c r="G173" s="254"/>
      <c r="H173" s="257">
        <v>277.25400000000002</v>
      </c>
      <c r="I173" s="258"/>
      <c r="J173" s="254"/>
      <c r="K173" s="254"/>
      <c r="L173" s="259"/>
      <c r="M173" s="260"/>
      <c r="N173" s="261"/>
      <c r="O173" s="261"/>
      <c r="P173" s="261"/>
      <c r="Q173" s="261"/>
      <c r="R173" s="261"/>
      <c r="S173" s="261"/>
      <c r="T173" s="262"/>
      <c r="U173" s="14"/>
      <c r="V173" s="14"/>
      <c r="W173" s="14"/>
      <c r="X173" s="14"/>
      <c r="Y173" s="14"/>
      <c r="Z173" s="14"/>
      <c r="AA173" s="14"/>
      <c r="AB173" s="14"/>
      <c r="AC173" s="14"/>
      <c r="AD173" s="14"/>
      <c r="AE173" s="14"/>
      <c r="AT173" s="263" t="s">
        <v>273</v>
      </c>
      <c r="AU173" s="263" t="s">
        <v>85</v>
      </c>
      <c r="AV173" s="14" t="s">
        <v>271</v>
      </c>
      <c r="AW173" s="14" t="s">
        <v>32</v>
      </c>
      <c r="AX173" s="14" t="s">
        <v>83</v>
      </c>
      <c r="AY173" s="263" t="s">
        <v>264</v>
      </c>
    </row>
    <row r="174" s="2" customFormat="1" ht="16.5" customHeight="1">
      <c r="A174" s="39"/>
      <c r="B174" s="40"/>
      <c r="C174" s="274" t="s">
        <v>309</v>
      </c>
      <c r="D174" s="274" t="s">
        <v>310</v>
      </c>
      <c r="E174" s="275" t="s">
        <v>311</v>
      </c>
      <c r="F174" s="276" t="s">
        <v>312</v>
      </c>
      <c r="G174" s="277" t="s">
        <v>278</v>
      </c>
      <c r="H174" s="278">
        <v>304.97899999999998</v>
      </c>
      <c r="I174" s="279"/>
      <c r="J174" s="280">
        <f>ROUND(I174*H174,2)</f>
        <v>0</v>
      </c>
      <c r="K174" s="276" t="s">
        <v>298</v>
      </c>
      <c r="L174" s="281"/>
      <c r="M174" s="282" t="s">
        <v>1</v>
      </c>
      <c r="N174" s="283" t="s">
        <v>42</v>
      </c>
      <c r="O174" s="92"/>
      <c r="P174" s="237">
        <f>O174*H174</f>
        <v>0</v>
      </c>
      <c r="Q174" s="237">
        <v>1</v>
      </c>
      <c r="R174" s="237">
        <f>Q174*H174</f>
        <v>304.97899999999998</v>
      </c>
      <c r="S174" s="237">
        <v>0</v>
      </c>
      <c r="T174" s="238">
        <f>S174*H174</f>
        <v>0</v>
      </c>
      <c r="U174" s="39"/>
      <c r="V174" s="39"/>
      <c r="W174" s="39"/>
      <c r="X174" s="39"/>
      <c r="Y174" s="39"/>
      <c r="Z174" s="39"/>
      <c r="AA174" s="39"/>
      <c r="AB174" s="39"/>
      <c r="AC174" s="39"/>
      <c r="AD174" s="39"/>
      <c r="AE174" s="39"/>
      <c r="AR174" s="239" t="s">
        <v>304</v>
      </c>
      <c r="AT174" s="239" t="s">
        <v>310</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271</v>
      </c>
      <c r="BM174" s="239" t="s">
        <v>313</v>
      </c>
    </row>
    <row r="175" s="13" customFormat="1">
      <c r="A175" s="13"/>
      <c r="B175" s="241"/>
      <c r="C175" s="242"/>
      <c r="D175" s="243" t="s">
        <v>273</v>
      </c>
      <c r="E175" s="242"/>
      <c r="F175" s="245" t="s">
        <v>3019</v>
      </c>
      <c r="G175" s="242"/>
      <c r="H175" s="246">
        <v>304.97899999999998</v>
      </c>
      <c r="I175" s="247"/>
      <c r="J175" s="242"/>
      <c r="K175" s="242"/>
      <c r="L175" s="248"/>
      <c r="M175" s="249"/>
      <c r="N175" s="250"/>
      <c r="O175" s="250"/>
      <c r="P175" s="250"/>
      <c r="Q175" s="250"/>
      <c r="R175" s="250"/>
      <c r="S175" s="250"/>
      <c r="T175" s="251"/>
      <c r="U175" s="13"/>
      <c r="V175" s="13"/>
      <c r="W175" s="13"/>
      <c r="X175" s="13"/>
      <c r="Y175" s="13"/>
      <c r="Z175" s="13"/>
      <c r="AA175" s="13"/>
      <c r="AB175" s="13"/>
      <c r="AC175" s="13"/>
      <c r="AD175" s="13"/>
      <c r="AE175" s="13"/>
      <c r="AT175" s="252" t="s">
        <v>273</v>
      </c>
      <c r="AU175" s="252" t="s">
        <v>85</v>
      </c>
      <c r="AV175" s="13" t="s">
        <v>85</v>
      </c>
      <c r="AW175" s="13" t="s">
        <v>4</v>
      </c>
      <c r="AX175" s="13" t="s">
        <v>83</v>
      </c>
      <c r="AY175" s="252" t="s">
        <v>264</v>
      </c>
    </row>
    <row r="176" s="2" customFormat="1" ht="16.5" customHeight="1">
      <c r="A176" s="39"/>
      <c r="B176" s="40"/>
      <c r="C176" s="228" t="s">
        <v>315</v>
      </c>
      <c r="D176" s="228" t="s">
        <v>266</v>
      </c>
      <c r="E176" s="229" t="s">
        <v>316</v>
      </c>
      <c r="F176" s="230" t="s">
        <v>317</v>
      </c>
      <c r="G176" s="231" t="s">
        <v>318</v>
      </c>
      <c r="H176" s="232">
        <v>79.549999999999997</v>
      </c>
      <c r="I176" s="233"/>
      <c r="J176" s="234">
        <f>ROUND(I176*H176,2)</f>
        <v>0</v>
      </c>
      <c r="K176" s="230" t="s">
        <v>270</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271</v>
      </c>
      <c r="AT176" s="239" t="s">
        <v>266</v>
      </c>
      <c r="AU176" s="239" t="s">
        <v>85</v>
      </c>
      <c r="AY176" s="18" t="s">
        <v>264</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271</v>
      </c>
      <c r="BM176" s="239" t="s">
        <v>319</v>
      </c>
    </row>
    <row r="177" s="13" customFormat="1">
      <c r="A177" s="13"/>
      <c r="B177" s="241"/>
      <c r="C177" s="242"/>
      <c r="D177" s="243" t="s">
        <v>273</v>
      </c>
      <c r="E177" s="244" t="s">
        <v>1</v>
      </c>
      <c r="F177" s="245" t="s">
        <v>3020</v>
      </c>
      <c r="G177" s="242"/>
      <c r="H177" s="246">
        <v>33.799999999999997</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273</v>
      </c>
      <c r="AU177" s="252" t="s">
        <v>85</v>
      </c>
      <c r="AV177" s="13" t="s">
        <v>85</v>
      </c>
      <c r="AW177" s="13" t="s">
        <v>32</v>
      </c>
      <c r="AX177" s="13" t="s">
        <v>76</v>
      </c>
      <c r="AY177" s="252" t="s">
        <v>264</v>
      </c>
    </row>
    <row r="178" s="13" customFormat="1">
      <c r="A178" s="13"/>
      <c r="B178" s="241"/>
      <c r="C178" s="242"/>
      <c r="D178" s="243" t="s">
        <v>273</v>
      </c>
      <c r="E178" s="244" t="s">
        <v>1</v>
      </c>
      <c r="F178" s="245" t="s">
        <v>3021</v>
      </c>
      <c r="G178" s="242"/>
      <c r="H178" s="246">
        <v>45.75</v>
      </c>
      <c r="I178" s="247"/>
      <c r="J178" s="242"/>
      <c r="K178" s="242"/>
      <c r="L178" s="248"/>
      <c r="M178" s="249"/>
      <c r="N178" s="250"/>
      <c r="O178" s="250"/>
      <c r="P178" s="250"/>
      <c r="Q178" s="250"/>
      <c r="R178" s="250"/>
      <c r="S178" s="250"/>
      <c r="T178" s="251"/>
      <c r="U178" s="13"/>
      <c r="V178" s="13"/>
      <c r="W178" s="13"/>
      <c r="X178" s="13"/>
      <c r="Y178" s="13"/>
      <c r="Z178" s="13"/>
      <c r="AA178" s="13"/>
      <c r="AB178" s="13"/>
      <c r="AC178" s="13"/>
      <c r="AD178" s="13"/>
      <c r="AE178" s="13"/>
      <c r="AT178" s="252" t="s">
        <v>273</v>
      </c>
      <c r="AU178" s="252" t="s">
        <v>85</v>
      </c>
      <c r="AV178" s="13" t="s">
        <v>85</v>
      </c>
      <c r="AW178" s="13" t="s">
        <v>32</v>
      </c>
      <c r="AX178" s="13" t="s">
        <v>76</v>
      </c>
      <c r="AY178" s="252" t="s">
        <v>264</v>
      </c>
    </row>
    <row r="179" s="14" customFormat="1">
      <c r="A179" s="14"/>
      <c r="B179" s="253"/>
      <c r="C179" s="254"/>
      <c r="D179" s="243" t="s">
        <v>273</v>
      </c>
      <c r="E179" s="255" t="s">
        <v>1</v>
      </c>
      <c r="F179" s="256" t="s">
        <v>275</v>
      </c>
      <c r="G179" s="254"/>
      <c r="H179" s="257">
        <v>79.549999999999997</v>
      </c>
      <c r="I179" s="258"/>
      <c r="J179" s="254"/>
      <c r="K179" s="254"/>
      <c r="L179" s="259"/>
      <c r="M179" s="260"/>
      <c r="N179" s="261"/>
      <c r="O179" s="261"/>
      <c r="P179" s="261"/>
      <c r="Q179" s="261"/>
      <c r="R179" s="261"/>
      <c r="S179" s="261"/>
      <c r="T179" s="262"/>
      <c r="U179" s="14"/>
      <c r="V179" s="14"/>
      <c r="W179" s="14"/>
      <c r="X179" s="14"/>
      <c r="Y179" s="14"/>
      <c r="Z179" s="14"/>
      <c r="AA179" s="14"/>
      <c r="AB179" s="14"/>
      <c r="AC179" s="14"/>
      <c r="AD179" s="14"/>
      <c r="AE179" s="14"/>
      <c r="AT179" s="263" t="s">
        <v>273</v>
      </c>
      <c r="AU179" s="263" t="s">
        <v>85</v>
      </c>
      <c r="AV179" s="14" t="s">
        <v>271</v>
      </c>
      <c r="AW179" s="14" t="s">
        <v>32</v>
      </c>
      <c r="AX179" s="14" t="s">
        <v>83</v>
      </c>
      <c r="AY179" s="263" t="s">
        <v>264</v>
      </c>
    </row>
    <row r="180" s="2" customFormat="1" ht="16.5" customHeight="1">
      <c r="A180" s="39"/>
      <c r="B180" s="40"/>
      <c r="C180" s="228" t="s">
        <v>322</v>
      </c>
      <c r="D180" s="228" t="s">
        <v>266</v>
      </c>
      <c r="E180" s="229" t="s">
        <v>316</v>
      </c>
      <c r="F180" s="230" t="s">
        <v>317</v>
      </c>
      <c r="G180" s="231" t="s">
        <v>318</v>
      </c>
      <c r="H180" s="232">
        <v>984.43100000000004</v>
      </c>
      <c r="I180" s="233"/>
      <c r="J180" s="234">
        <f>ROUND(I180*H180,2)</f>
        <v>0</v>
      </c>
      <c r="K180" s="230" t="s">
        <v>270</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271</v>
      </c>
      <c r="AT180" s="239" t="s">
        <v>266</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271</v>
      </c>
      <c r="BM180" s="239" t="s">
        <v>323</v>
      </c>
    </row>
    <row r="181" s="13" customFormat="1">
      <c r="A181" s="13"/>
      <c r="B181" s="241"/>
      <c r="C181" s="242"/>
      <c r="D181" s="243" t="s">
        <v>273</v>
      </c>
      <c r="E181" s="244" t="s">
        <v>1</v>
      </c>
      <c r="F181" s="245" t="s">
        <v>3022</v>
      </c>
      <c r="G181" s="242"/>
      <c r="H181" s="246">
        <v>452.721</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85</v>
      </c>
      <c r="AV181" s="13" t="s">
        <v>85</v>
      </c>
      <c r="AW181" s="13" t="s">
        <v>32</v>
      </c>
      <c r="AX181" s="13" t="s">
        <v>76</v>
      </c>
      <c r="AY181" s="252" t="s">
        <v>264</v>
      </c>
    </row>
    <row r="182" s="16" customFormat="1">
      <c r="A182" s="16"/>
      <c r="B182" s="284"/>
      <c r="C182" s="285"/>
      <c r="D182" s="243" t="s">
        <v>273</v>
      </c>
      <c r="E182" s="286" t="s">
        <v>1</v>
      </c>
      <c r="F182" s="287" t="s">
        <v>325</v>
      </c>
      <c r="G182" s="285"/>
      <c r="H182" s="288">
        <v>452.721</v>
      </c>
      <c r="I182" s="289"/>
      <c r="J182" s="285"/>
      <c r="K182" s="285"/>
      <c r="L182" s="290"/>
      <c r="M182" s="291"/>
      <c r="N182" s="292"/>
      <c r="O182" s="292"/>
      <c r="P182" s="292"/>
      <c r="Q182" s="292"/>
      <c r="R182" s="292"/>
      <c r="S182" s="292"/>
      <c r="T182" s="293"/>
      <c r="U182" s="16"/>
      <c r="V182" s="16"/>
      <c r="W182" s="16"/>
      <c r="X182" s="16"/>
      <c r="Y182" s="16"/>
      <c r="Z182" s="16"/>
      <c r="AA182" s="16"/>
      <c r="AB182" s="16"/>
      <c r="AC182" s="16"/>
      <c r="AD182" s="16"/>
      <c r="AE182" s="16"/>
      <c r="AT182" s="294" t="s">
        <v>273</v>
      </c>
      <c r="AU182" s="294" t="s">
        <v>85</v>
      </c>
      <c r="AV182" s="16" t="s">
        <v>96</v>
      </c>
      <c r="AW182" s="16" t="s">
        <v>32</v>
      </c>
      <c r="AX182" s="16" t="s">
        <v>76</v>
      </c>
      <c r="AY182" s="294" t="s">
        <v>264</v>
      </c>
    </row>
    <row r="183" s="13" customFormat="1">
      <c r="A183" s="13"/>
      <c r="B183" s="241"/>
      <c r="C183" s="242"/>
      <c r="D183" s="243" t="s">
        <v>273</v>
      </c>
      <c r="E183" s="244" t="s">
        <v>1</v>
      </c>
      <c r="F183" s="245" t="s">
        <v>3023</v>
      </c>
      <c r="G183" s="242"/>
      <c r="H183" s="246">
        <v>165.47999999999999</v>
      </c>
      <c r="I183" s="247"/>
      <c r="J183" s="242"/>
      <c r="K183" s="242"/>
      <c r="L183" s="248"/>
      <c r="M183" s="249"/>
      <c r="N183" s="250"/>
      <c r="O183" s="250"/>
      <c r="P183" s="250"/>
      <c r="Q183" s="250"/>
      <c r="R183" s="250"/>
      <c r="S183" s="250"/>
      <c r="T183" s="251"/>
      <c r="U183" s="13"/>
      <c r="V183" s="13"/>
      <c r="W183" s="13"/>
      <c r="X183" s="13"/>
      <c r="Y183" s="13"/>
      <c r="Z183" s="13"/>
      <c r="AA183" s="13"/>
      <c r="AB183" s="13"/>
      <c r="AC183" s="13"/>
      <c r="AD183" s="13"/>
      <c r="AE183" s="13"/>
      <c r="AT183" s="252" t="s">
        <v>273</v>
      </c>
      <c r="AU183" s="252" t="s">
        <v>85</v>
      </c>
      <c r="AV183" s="13" t="s">
        <v>85</v>
      </c>
      <c r="AW183" s="13" t="s">
        <v>32</v>
      </c>
      <c r="AX183" s="13" t="s">
        <v>76</v>
      </c>
      <c r="AY183" s="252" t="s">
        <v>264</v>
      </c>
    </row>
    <row r="184" s="13" customFormat="1">
      <c r="A184" s="13"/>
      <c r="B184" s="241"/>
      <c r="C184" s="242"/>
      <c r="D184" s="243" t="s">
        <v>273</v>
      </c>
      <c r="E184" s="244" t="s">
        <v>1</v>
      </c>
      <c r="F184" s="245" t="s">
        <v>3024</v>
      </c>
      <c r="G184" s="242"/>
      <c r="H184" s="246">
        <v>366.23000000000002</v>
      </c>
      <c r="I184" s="247"/>
      <c r="J184" s="242"/>
      <c r="K184" s="242"/>
      <c r="L184" s="248"/>
      <c r="M184" s="249"/>
      <c r="N184" s="250"/>
      <c r="O184" s="250"/>
      <c r="P184" s="250"/>
      <c r="Q184" s="250"/>
      <c r="R184" s="250"/>
      <c r="S184" s="250"/>
      <c r="T184" s="251"/>
      <c r="U184" s="13"/>
      <c r="V184" s="13"/>
      <c r="W184" s="13"/>
      <c r="X184" s="13"/>
      <c r="Y184" s="13"/>
      <c r="Z184" s="13"/>
      <c r="AA184" s="13"/>
      <c r="AB184" s="13"/>
      <c r="AC184" s="13"/>
      <c r="AD184" s="13"/>
      <c r="AE184" s="13"/>
      <c r="AT184" s="252" t="s">
        <v>273</v>
      </c>
      <c r="AU184" s="252" t="s">
        <v>85</v>
      </c>
      <c r="AV184" s="13" t="s">
        <v>85</v>
      </c>
      <c r="AW184" s="13" t="s">
        <v>32</v>
      </c>
      <c r="AX184" s="13" t="s">
        <v>76</v>
      </c>
      <c r="AY184" s="252" t="s">
        <v>264</v>
      </c>
    </row>
    <row r="185" s="14" customFormat="1">
      <c r="A185" s="14"/>
      <c r="B185" s="253"/>
      <c r="C185" s="254"/>
      <c r="D185" s="243" t="s">
        <v>273</v>
      </c>
      <c r="E185" s="255" t="s">
        <v>1</v>
      </c>
      <c r="F185" s="256" t="s">
        <v>275</v>
      </c>
      <c r="G185" s="254"/>
      <c r="H185" s="257">
        <v>984.43100000000004</v>
      </c>
      <c r="I185" s="258"/>
      <c r="J185" s="254"/>
      <c r="K185" s="254"/>
      <c r="L185" s="259"/>
      <c r="M185" s="260"/>
      <c r="N185" s="261"/>
      <c r="O185" s="261"/>
      <c r="P185" s="261"/>
      <c r="Q185" s="261"/>
      <c r="R185" s="261"/>
      <c r="S185" s="261"/>
      <c r="T185" s="262"/>
      <c r="U185" s="14"/>
      <c r="V185" s="14"/>
      <c r="W185" s="14"/>
      <c r="X185" s="14"/>
      <c r="Y185" s="14"/>
      <c r="Z185" s="14"/>
      <c r="AA185" s="14"/>
      <c r="AB185" s="14"/>
      <c r="AC185" s="14"/>
      <c r="AD185" s="14"/>
      <c r="AE185" s="14"/>
      <c r="AT185" s="263" t="s">
        <v>273</v>
      </c>
      <c r="AU185" s="263" t="s">
        <v>85</v>
      </c>
      <c r="AV185" s="14" t="s">
        <v>271</v>
      </c>
      <c r="AW185" s="14" t="s">
        <v>32</v>
      </c>
      <c r="AX185" s="14" t="s">
        <v>83</v>
      </c>
      <c r="AY185" s="263" t="s">
        <v>264</v>
      </c>
    </row>
    <row r="186" s="12" customFormat="1" ht="22.8" customHeight="1">
      <c r="A186" s="12"/>
      <c r="B186" s="212"/>
      <c r="C186" s="213"/>
      <c r="D186" s="214" t="s">
        <v>75</v>
      </c>
      <c r="E186" s="226" t="s">
        <v>85</v>
      </c>
      <c r="F186" s="226" t="s">
        <v>328</v>
      </c>
      <c r="G186" s="213"/>
      <c r="H186" s="213"/>
      <c r="I186" s="216"/>
      <c r="J186" s="227">
        <f>BK186</f>
        <v>0</v>
      </c>
      <c r="K186" s="213"/>
      <c r="L186" s="218"/>
      <c r="M186" s="219"/>
      <c r="N186" s="220"/>
      <c r="O186" s="220"/>
      <c r="P186" s="221">
        <f>SUM(P187:P233)</f>
        <v>0</v>
      </c>
      <c r="Q186" s="220"/>
      <c r="R186" s="221">
        <f>SUM(R187:R233)</f>
        <v>680.396027</v>
      </c>
      <c r="S186" s="220"/>
      <c r="T186" s="222">
        <f>SUM(T187:T233)</f>
        <v>0</v>
      </c>
      <c r="U186" s="12"/>
      <c r="V186" s="12"/>
      <c r="W186" s="12"/>
      <c r="X186" s="12"/>
      <c r="Y186" s="12"/>
      <c r="Z186" s="12"/>
      <c r="AA186" s="12"/>
      <c r="AB186" s="12"/>
      <c r="AC186" s="12"/>
      <c r="AD186" s="12"/>
      <c r="AE186" s="12"/>
      <c r="AR186" s="223" t="s">
        <v>83</v>
      </c>
      <c r="AT186" s="224" t="s">
        <v>75</v>
      </c>
      <c r="AU186" s="224" t="s">
        <v>83</v>
      </c>
      <c r="AY186" s="223" t="s">
        <v>264</v>
      </c>
      <c r="BK186" s="225">
        <f>SUM(BK187:BK233)</f>
        <v>0</v>
      </c>
    </row>
    <row r="187" s="2" customFormat="1" ht="16.5" customHeight="1">
      <c r="A187" s="39"/>
      <c r="B187" s="40"/>
      <c r="C187" s="228" t="s">
        <v>8</v>
      </c>
      <c r="D187" s="228" t="s">
        <v>266</v>
      </c>
      <c r="E187" s="229" t="s">
        <v>329</v>
      </c>
      <c r="F187" s="230" t="s">
        <v>330</v>
      </c>
      <c r="G187" s="231" t="s">
        <v>278</v>
      </c>
      <c r="H187" s="232">
        <v>179.17500000000001</v>
      </c>
      <c r="I187" s="233"/>
      <c r="J187" s="234">
        <f>ROUND(I187*H187,2)</f>
        <v>0</v>
      </c>
      <c r="K187" s="230" t="s">
        <v>270</v>
      </c>
      <c r="L187" s="45"/>
      <c r="M187" s="235" t="s">
        <v>1</v>
      </c>
      <c r="N187" s="236" t="s">
        <v>42</v>
      </c>
      <c r="O187" s="92"/>
      <c r="P187" s="237">
        <f>O187*H187</f>
        <v>0</v>
      </c>
      <c r="Q187" s="237">
        <v>2.1600000000000001</v>
      </c>
      <c r="R187" s="237">
        <f>Q187*H187</f>
        <v>387.01800000000003</v>
      </c>
      <c r="S187" s="237">
        <v>0</v>
      </c>
      <c r="T187" s="238">
        <f>S187*H187</f>
        <v>0</v>
      </c>
      <c r="U187" s="39"/>
      <c r="V187" s="39"/>
      <c r="W187" s="39"/>
      <c r="X187" s="39"/>
      <c r="Y187" s="39"/>
      <c r="Z187" s="39"/>
      <c r="AA187" s="39"/>
      <c r="AB187" s="39"/>
      <c r="AC187" s="39"/>
      <c r="AD187" s="39"/>
      <c r="AE187" s="39"/>
      <c r="AR187" s="239" t="s">
        <v>271</v>
      </c>
      <c r="AT187" s="239" t="s">
        <v>266</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271</v>
      </c>
      <c r="BM187" s="239" t="s">
        <v>331</v>
      </c>
    </row>
    <row r="188" s="13" customFormat="1">
      <c r="A188" s="13"/>
      <c r="B188" s="241"/>
      <c r="C188" s="242"/>
      <c r="D188" s="243" t="s">
        <v>273</v>
      </c>
      <c r="E188" s="244" t="s">
        <v>1</v>
      </c>
      <c r="F188" s="245" t="s">
        <v>3025</v>
      </c>
      <c r="G188" s="242"/>
      <c r="H188" s="246">
        <v>1.3500000000000001</v>
      </c>
      <c r="I188" s="247"/>
      <c r="J188" s="242"/>
      <c r="K188" s="242"/>
      <c r="L188" s="248"/>
      <c r="M188" s="249"/>
      <c r="N188" s="250"/>
      <c r="O188" s="250"/>
      <c r="P188" s="250"/>
      <c r="Q188" s="250"/>
      <c r="R188" s="250"/>
      <c r="S188" s="250"/>
      <c r="T188" s="251"/>
      <c r="U188" s="13"/>
      <c r="V188" s="13"/>
      <c r="W188" s="13"/>
      <c r="X188" s="13"/>
      <c r="Y188" s="13"/>
      <c r="Z188" s="13"/>
      <c r="AA188" s="13"/>
      <c r="AB188" s="13"/>
      <c r="AC188" s="13"/>
      <c r="AD188" s="13"/>
      <c r="AE188" s="13"/>
      <c r="AT188" s="252" t="s">
        <v>273</v>
      </c>
      <c r="AU188" s="252" t="s">
        <v>85</v>
      </c>
      <c r="AV188" s="13" t="s">
        <v>85</v>
      </c>
      <c r="AW188" s="13" t="s">
        <v>32</v>
      </c>
      <c r="AX188" s="13" t="s">
        <v>76</v>
      </c>
      <c r="AY188" s="252" t="s">
        <v>264</v>
      </c>
    </row>
    <row r="189" s="13" customFormat="1">
      <c r="A189" s="13"/>
      <c r="B189" s="241"/>
      <c r="C189" s="242"/>
      <c r="D189" s="243" t="s">
        <v>273</v>
      </c>
      <c r="E189" s="244" t="s">
        <v>1</v>
      </c>
      <c r="F189" s="245" t="s">
        <v>3026</v>
      </c>
      <c r="G189" s="242"/>
      <c r="H189" s="246">
        <v>49.643999999999998</v>
      </c>
      <c r="I189" s="247"/>
      <c r="J189" s="242"/>
      <c r="K189" s="242"/>
      <c r="L189" s="248"/>
      <c r="M189" s="249"/>
      <c r="N189" s="250"/>
      <c r="O189" s="250"/>
      <c r="P189" s="250"/>
      <c r="Q189" s="250"/>
      <c r="R189" s="250"/>
      <c r="S189" s="250"/>
      <c r="T189" s="251"/>
      <c r="U189" s="13"/>
      <c r="V189" s="13"/>
      <c r="W189" s="13"/>
      <c r="X189" s="13"/>
      <c r="Y189" s="13"/>
      <c r="Z189" s="13"/>
      <c r="AA189" s="13"/>
      <c r="AB189" s="13"/>
      <c r="AC189" s="13"/>
      <c r="AD189" s="13"/>
      <c r="AE189" s="13"/>
      <c r="AT189" s="252" t="s">
        <v>273</v>
      </c>
      <c r="AU189" s="252" t="s">
        <v>85</v>
      </c>
      <c r="AV189" s="13" t="s">
        <v>85</v>
      </c>
      <c r="AW189" s="13" t="s">
        <v>32</v>
      </c>
      <c r="AX189" s="13" t="s">
        <v>76</v>
      </c>
      <c r="AY189" s="252" t="s">
        <v>264</v>
      </c>
    </row>
    <row r="190" s="13" customFormat="1">
      <c r="A190" s="13"/>
      <c r="B190" s="241"/>
      <c r="C190" s="242"/>
      <c r="D190" s="243" t="s">
        <v>273</v>
      </c>
      <c r="E190" s="244" t="s">
        <v>1</v>
      </c>
      <c r="F190" s="245" t="s">
        <v>3027</v>
      </c>
      <c r="G190" s="242"/>
      <c r="H190" s="246">
        <v>128.18100000000001</v>
      </c>
      <c r="I190" s="247"/>
      <c r="J190" s="242"/>
      <c r="K190" s="242"/>
      <c r="L190" s="248"/>
      <c r="M190" s="249"/>
      <c r="N190" s="250"/>
      <c r="O190" s="250"/>
      <c r="P190" s="250"/>
      <c r="Q190" s="250"/>
      <c r="R190" s="250"/>
      <c r="S190" s="250"/>
      <c r="T190" s="251"/>
      <c r="U190" s="13"/>
      <c r="V190" s="13"/>
      <c r="W190" s="13"/>
      <c r="X190" s="13"/>
      <c r="Y190" s="13"/>
      <c r="Z190" s="13"/>
      <c r="AA190" s="13"/>
      <c r="AB190" s="13"/>
      <c r="AC190" s="13"/>
      <c r="AD190" s="13"/>
      <c r="AE190" s="13"/>
      <c r="AT190" s="252" t="s">
        <v>273</v>
      </c>
      <c r="AU190" s="252" t="s">
        <v>85</v>
      </c>
      <c r="AV190" s="13" t="s">
        <v>85</v>
      </c>
      <c r="AW190" s="13" t="s">
        <v>32</v>
      </c>
      <c r="AX190" s="13" t="s">
        <v>76</v>
      </c>
      <c r="AY190" s="252" t="s">
        <v>264</v>
      </c>
    </row>
    <row r="191" s="14" customFormat="1">
      <c r="A191" s="14"/>
      <c r="B191" s="253"/>
      <c r="C191" s="254"/>
      <c r="D191" s="243" t="s">
        <v>273</v>
      </c>
      <c r="E191" s="255" t="s">
        <v>1</v>
      </c>
      <c r="F191" s="256" t="s">
        <v>275</v>
      </c>
      <c r="G191" s="254"/>
      <c r="H191" s="257">
        <v>179.17500000000001</v>
      </c>
      <c r="I191" s="258"/>
      <c r="J191" s="254"/>
      <c r="K191" s="254"/>
      <c r="L191" s="259"/>
      <c r="M191" s="260"/>
      <c r="N191" s="261"/>
      <c r="O191" s="261"/>
      <c r="P191" s="261"/>
      <c r="Q191" s="261"/>
      <c r="R191" s="261"/>
      <c r="S191" s="261"/>
      <c r="T191" s="262"/>
      <c r="U191" s="14"/>
      <c r="V191" s="14"/>
      <c r="W191" s="14"/>
      <c r="X191" s="14"/>
      <c r="Y191" s="14"/>
      <c r="Z191" s="14"/>
      <c r="AA191" s="14"/>
      <c r="AB191" s="14"/>
      <c r="AC191" s="14"/>
      <c r="AD191" s="14"/>
      <c r="AE191" s="14"/>
      <c r="AT191" s="263" t="s">
        <v>273</v>
      </c>
      <c r="AU191" s="263" t="s">
        <v>85</v>
      </c>
      <c r="AV191" s="14" t="s">
        <v>271</v>
      </c>
      <c r="AW191" s="14" t="s">
        <v>32</v>
      </c>
      <c r="AX191" s="14" t="s">
        <v>83</v>
      </c>
      <c r="AY191" s="263" t="s">
        <v>264</v>
      </c>
    </row>
    <row r="192" s="2" customFormat="1" ht="16.5" customHeight="1">
      <c r="A192" s="39"/>
      <c r="B192" s="40"/>
      <c r="C192" s="228" t="s">
        <v>335</v>
      </c>
      <c r="D192" s="228" t="s">
        <v>266</v>
      </c>
      <c r="E192" s="229" t="s">
        <v>336</v>
      </c>
      <c r="F192" s="230" t="s">
        <v>337</v>
      </c>
      <c r="G192" s="231" t="s">
        <v>278</v>
      </c>
      <c r="H192" s="232">
        <v>54.935000000000002</v>
      </c>
      <c r="I192" s="233"/>
      <c r="J192" s="234">
        <f>ROUND(I192*H192,2)</f>
        <v>0</v>
      </c>
      <c r="K192" s="230" t="s">
        <v>270</v>
      </c>
      <c r="L192" s="45"/>
      <c r="M192" s="235" t="s">
        <v>1</v>
      </c>
      <c r="N192" s="236" t="s">
        <v>42</v>
      </c>
      <c r="O192" s="92"/>
      <c r="P192" s="237">
        <f>O192*H192</f>
        <v>0</v>
      </c>
      <c r="Q192" s="237">
        <v>2.5018699999999998</v>
      </c>
      <c r="R192" s="237">
        <f>Q192*H192</f>
        <v>137.44022845000001</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271</v>
      </c>
      <c r="BM192" s="239" t="s">
        <v>338</v>
      </c>
    </row>
    <row r="193" s="2" customFormat="1">
      <c r="A193" s="39"/>
      <c r="B193" s="40"/>
      <c r="C193" s="41"/>
      <c r="D193" s="243" t="s">
        <v>339</v>
      </c>
      <c r="E193" s="41"/>
      <c r="F193" s="295" t="s">
        <v>340</v>
      </c>
      <c r="G193" s="41"/>
      <c r="H193" s="41"/>
      <c r="I193" s="296"/>
      <c r="J193" s="41"/>
      <c r="K193" s="41"/>
      <c r="L193" s="45"/>
      <c r="M193" s="297"/>
      <c r="N193" s="298"/>
      <c r="O193" s="92"/>
      <c r="P193" s="92"/>
      <c r="Q193" s="92"/>
      <c r="R193" s="92"/>
      <c r="S193" s="92"/>
      <c r="T193" s="93"/>
      <c r="U193" s="39"/>
      <c r="V193" s="39"/>
      <c r="W193" s="39"/>
      <c r="X193" s="39"/>
      <c r="Y193" s="39"/>
      <c r="Z193" s="39"/>
      <c r="AA193" s="39"/>
      <c r="AB193" s="39"/>
      <c r="AC193" s="39"/>
      <c r="AD193" s="39"/>
      <c r="AE193" s="39"/>
      <c r="AT193" s="18" t="s">
        <v>339</v>
      </c>
      <c r="AU193" s="18" t="s">
        <v>85</v>
      </c>
    </row>
    <row r="194" s="13" customFormat="1">
      <c r="A194" s="13"/>
      <c r="B194" s="241"/>
      <c r="C194" s="242"/>
      <c r="D194" s="243" t="s">
        <v>273</v>
      </c>
      <c r="E194" s="244" t="s">
        <v>1</v>
      </c>
      <c r="F194" s="245" t="s">
        <v>3028</v>
      </c>
      <c r="G194" s="242"/>
      <c r="H194" s="246">
        <v>54.935000000000002</v>
      </c>
      <c r="I194" s="247"/>
      <c r="J194" s="242"/>
      <c r="K194" s="242"/>
      <c r="L194" s="248"/>
      <c r="M194" s="249"/>
      <c r="N194" s="250"/>
      <c r="O194" s="250"/>
      <c r="P194" s="250"/>
      <c r="Q194" s="250"/>
      <c r="R194" s="250"/>
      <c r="S194" s="250"/>
      <c r="T194" s="251"/>
      <c r="U194" s="13"/>
      <c r="V194" s="13"/>
      <c r="W194" s="13"/>
      <c r="X194" s="13"/>
      <c r="Y194" s="13"/>
      <c r="Z194" s="13"/>
      <c r="AA194" s="13"/>
      <c r="AB194" s="13"/>
      <c r="AC194" s="13"/>
      <c r="AD194" s="13"/>
      <c r="AE194" s="13"/>
      <c r="AT194" s="252" t="s">
        <v>273</v>
      </c>
      <c r="AU194" s="252" t="s">
        <v>85</v>
      </c>
      <c r="AV194" s="13" t="s">
        <v>85</v>
      </c>
      <c r="AW194" s="13" t="s">
        <v>32</v>
      </c>
      <c r="AX194" s="13" t="s">
        <v>76</v>
      </c>
      <c r="AY194" s="252" t="s">
        <v>264</v>
      </c>
    </row>
    <row r="195" s="14" customFormat="1">
      <c r="A195" s="14"/>
      <c r="B195" s="253"/>
      <c r="C195" s="254"/>
      <c r="D195" s="243" t="s">
        <v>273</v>
      </c>
      <c r="E195" s="255" t="s">
        <v>1</v>
      </c>
      <c r="F195" s="256" t="s">
        <v>275</v>
      </c>
      <c r="G195" s="254"/>
      <c r="H195" s="257">
        <v>54.935000000000002</v>
      </c>
      <c r="I195" s="258"/>
      <c r="J195" s="254"/>
      <c r="K195" s="254"/>
      <c r="L195" s="259"/>
      <c r="M195" s="260"/>
      <c r="N195" s="261"/>
      <c r="O195" s="261"/>
      <c r="P195" s="261"/>
      <c r="Q195" s="261"/>
      <c r="R195" s="261"/>
      <c r="S195" s="261"/>
      <c r="T195" s="262"/>
      <c r="U195" s="14"/>
      <c r="V195" s="14"/>
      <c r="W195" s="14"/>
      <c r="X195" s="14"/>
      <c r="Y195" s="14"/>
      <c r="Z195" s="14"/>
      <c r="AA195" s="14"/>
      <c r="AB195" s="14"/>
      <c r="AC195" s="14"/>
      <c r="AD195" s="14"/>
      <c r="AE195" s="14"/>
      <c r="AT195" s="263" t="s">
        <v>273</v>
      </c>
      <c r="AU195" s="263" t="s">
        <v>85</v>
      </c>
      <c r="AV195" s="14" t="s">
        <v>271</v>
      </c>
      <c r="AW195" s="14" t="s">
        <v>32</v>
      </c>
      <c r="AX195" s="14" t="s">
        <v>83</v>
      </c>
      <c r="AY195" s="263" t="s">
        <v>264</v>
      </c>
    </row>
    <row r="196" s="2" customFormat="1" ht="16.5" customHeight="1">
      <c r="A196" s="39"/>
      <c r="B196" s="40"/>
      <c r="C196" s="228" t="s">
        <v>342</v>
      </c>
      <c r="D196" s="228" t="s">
        <v>266</v>
      </c>
      <c r="E196" s="229" t="s">
        <v>343</v>
      </c>
      <c r="F196" s="230" t="s">
        <v>344</v>
      </c>
      <c r="G196" s="231" t="s">
        <v>318</v>
      </c>
      <c r="H196" s="232">
        <v>13.515000000000001</v>
      </c>
      <c r="I196" s="233"/>
      <c r="J196" s="234">
        <f>ROUND(I196*H196,2)</f>
        <v>0</v>
      </c>
      <c r="K196" s="230" t="s">
        <v>270</v>
      </c>
      <c r="L196" s="45"/>
      <c r="M196" s="235" t="s">
        <v>1</v>
      </c>
      <c r="N196" s="236" t="s">
        <v>42</v>
      </c>
      <c r="O196" s="92"/>
      <c r="P196" s="237">
        <f>O196*H196</f>
        <v>0</v>
      </c>
      <c r="Q196" s="237">
        <v>0.0029399999999999999</v>
      </c>
      <c r="R196" s="237">
        <f>Q196*H196</f>
        <v>0.039734100000000001</v>
      </c>
      <c r="S196" s="237">
        <v>0</v>
      </c>
      <c r="T196" s="238">
        <f>S196*H196</f>
        <v>0</v>
      </c>
      <c r="U196" s="39"/>
      <c r="V196" s="39"/>
      <c r="W196" s="39"/>
      <c r="X196" s="39"/>
      <c r="Y196" s="39"/>
      <c r="Z196" s="39"/>
      <c r="AA196" s="39"/>
      <c r="AB196" s="39"/>
      <c r="AC196" s="39"/>
      <c r="AD196" s="39"/>
      <c r="AE196" s="39"/>
      <c r="AR196" s="239" t="s">
        <v>271</v>
      </c>
      <c r="AT196" s="239" t="s">
        <v>266</v>
      </c>
      <c r="AU196" s="239" t="s">
        <v>85</v>
      </c>
      <c r="AY196" s="18" t="s">
        <v>264</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271</v>
      </c>
      <c r="BM196" s="239" t="s">
        <v>345</v>
      </c>
    </row>
    <row r="197" s="13" customFormat="1">
      <c r="A197" s="13"/>
      <c r="B197" s="241"/>
      <c r="C197" s="242"/>
      <c r="D197" s="243" t="s">
        <v>273</v>
      </c>
      <c r="E197" s="244" t="s">
        <v>1</v>
      </c>
      <c r="F197" s="245" t="s">
        <v>3029</v>
      </c>
      <c r="G197" s="242"/>
      <c r="H197" s="246">
        <v>13.515000000000001</v>
      </c>
      <c r="I197" s="247"/>
      <c r="J197" s="242"/>
      <c r="K197" s="242"/>
      <c r="L197" s="248"/>
      <c r="M197" s="249"/>
      <c r="N197" s="250"/>
      <c r="O197" s="250"/>
      <c r="P197" s="250"/>
      <c r="Q197" s="250"/>
      <c r="R197" s="250"/>
      <c r="S197" s="250"/>
      <c r="T197" s="251"/>
      <c r="U197" s="13"/>
      <c r="V197" s="13"/>
      <c r="W197" s="13"/>
      <c r="X197" s="13"/>
      <c r="Y197" s="13"/>
      <c r="Z197" s="13"/>
      <c r="AA197" s="13"/>
      <c r="AB197" s="13"/>
      <c r="AC197" s="13"/>
      <c r="AD197" s="13"/>
      <c r="AE197" s="13"/>
      <c r="AT197" s="252" t="s">
        <v>273</v>
      </c>
      <c r="AU197" s="252" t="s">
        <v>85</v>
      </c>
      <c r="AV197" s="13" t="s">
        <v>85</v>
      </c>
      <c r="AW197" s="13" t="s">
        <v>32</v>
      </c>
      <c r="AX197" s="13" t="s">
        <v>76</v>
      </c>
      <c r="AY197" s="252" t="s">
        <v>264</v>
      </c>
    </row>
    <row r="198" s="14" customFormat="1">
      <c r="A198" s="14"/>
      <c r="B198" s="253"/>
      <c r="C198" s="254"/>
      <c r="D198" s="243" t="s">
        <v>273</v>
      </c>
      <c r="E198" s="255" t="s">
        <v>1</v>
      </c>
      <c r="F198" s="256" t="s">
        <v>275</v>
      </c>
      <c r="G198" s="254"/>
      <c r="H198" s="257">
        <v>13.515000000000001</v>
      </c>
      <c r="I198" s="258"/>
      <c r="J198" s="254"/>
      <c r="K198" s="254"/>
      <c r="L198" s="259"/>
      <c r="M198" s="260"/>
      <c r="N198" s="261"/>
      <c r="O198" s="261"/>
      <c r="P198" s="261"/>
      <c r="Q198" s="261"/>
      <c r="R198" s="261"/>
      <c r="S198" s="261"/>
      <c r="T198" s="262"/>
      <c r="U198" s="14"/>
      <c r="V198" s="14"/>
      <c r="W198" s="14"/>
      <c r="X198" s="14"/>
      <c r="Y198" s="14"/>
      <c r="Z198" s="14"/>
      <c r="AA198" s="14"/>
      <c r="AB198" s="14"/>
      <c r="AC198" s="14"/>
      <c r="AD198" s="14"/>
      <c r="AE198" s="14"/>
      <c r="AT198" s="263" t="s">
        <v>273</v>
      </c>
      <c r="AU198" s="263" t="s">
        <v>85</v>
      </c>
      <c r="AV198" s="14" t="s">
        <v>271</v>
      </c>
      <c r="AW198" s="14" t="s">
        <v>32</v>
      </c>
      <c r="AX198" s="14" t="s">
        <v>83</v>
      </c>
      <c r="AY198" s="263" t="s">
        <v>264</v>
      </c>
    </row>
    <row r="199" s="2" customFormat="1" ht="16.5" customHeight="1">
      <c r="A199" s="39"/>
      <c r="B199" s="40"/>
      <c r="C199" s="228" t="s">
        <v>347</v>
      </c>
      <c r="D199" s="228" t="s">
        <v>266</v>
      </c>
      <c r="E199" s="229" t="s">
        <v>348</v>
      </c>
      <c r="F199" s="230" t="s">
        <v>349</v>
      </c>
      <c r="G199" s="231" t="s">
        <v>318</v>
      </c>
      <c r="H199" s="232">
        <v>13.515000000000001</v>
      </c>
      <c r="I199" s="233"/>
      <c r="J199" s="234">
        <f>ROUND(I199*H199,2)</f>
        <v>0</v>
      </c>
      <c r="K199" s="230" t="s">
        <v>270</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271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271</v>
      </c>
      <c r="BM199" s="239" t="s">
        <v>350</v>
      </c>
    </row>
    <row r="200" s="2" customFormat="1" ht="16.5" customHeight="1">
      <c r="A200" s="39"/>
      <c r="B200" s="40"/>
      <c r="C200" s="228" t="s">
        <v>351</v>
      </c>
      <c r="D200" s="228" t="s">
        <v>266</v>
      </c>
      <c r="E200" s="229" t="s">
        <v>352</v>
      </c>
      <c r="F200" s="230" t="s">
        <v>353</v>
      </c>
      <c r="G200" s="231" t="s">
        <v>354</v>
      </c>
      <c r="H200" s="232">
        <v>5.2309999999999999</v>
      </c>
      <c r="I200" s="233"/>
      <c r="J200" s="234">
        <f>ROUND(I200*H200,2)</f>
        <v>0</v>
      </c>
      <c r="K200" s="230" t="s">
        <v>270</v>
      </c>
      <c r="L200" s="45"/>
      <c r="M200" s="235" t="s">
        <v>1</v>
      </c>
      <c r="N200" s="236" t="s">
        <v>42</v>
      </c>
      <c r="O200" s="92"/>
      <c r="P200" s="237">
        <f>O200*H200</f>
        <v>0</v>
      </c>
      <c r="Q200" s="237">
        <v>1.06277</v>
      </c>
      <c r="R200" s="237">
        <f>Q200*H200</f>
        <v>5.5593498700000001</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271</v>
      </c>
      <c r="BM200" s="239" t="s">
        <v>355</v>
      </c>
    </row>
    <row r="201" s="15" customFormat="1">
      <c r="A201" s="15"/>
      <c r="B201" s="264"/>
      <c r="C201" s="265"/>
      <c r="D201" s="243" t="s">
        <v>273</v>
      </c>
      <c r="E201" s="266" t="s">
        <v>1</v>
      </c>
      <c r="F201" s="267" t="s">
        <v>356</v>
      </c>
      <c r="G201" s="265"/>
      <c r="H201" s="266" t="s">
        <v>1</v>
      </c>
      <c r="I201" s="268"/>
      <c r="J201" s="265"/>
      <c r="K201" s="265"/>
      <c r="L201" s="269"/>
      <c r="M201" s="270"/>
      <c r="N201" s="271"/>
      <c r="O201" s="271"/>
      <c r="P201" s="271"/>
      <c r="Q201" s="271"/>
      <c r="R201" s="271"/>
      <c r="S201" s="271"/>
      <c r="T201" s="272"/>
      <c r="U201" s="15"/>
      <c r="V201" s="15"/>
      <c r="W201" s="15"/>
      <c r="X201" s="15"/>
      <c r="Y201" s="15"/>
      <c r="Z201" s="15"/>
      <c r="AA201" s="15"/>
      <c r="AB201" s="15"/>
      <c r="AC201" s="15"/>
      <c r="AD201" s="15"/>
      <c r="AE201" s="15"/>
      <c r="AT201" s="273" t="s">
        <v>273</v>
      </c>
      <c r="AU201" s="273" t="s">
        <v>85</v>
      </c>
      <c r="AV201" s="15" t="s">
        <v>83</v>
      </c>
      <c r="AW201" s="15" t="s">
        <v>32</v>
      </c>
      <c r="AX201" s="15" t="s">
        <v>76</v>
      </c>
      <c r="AY201" s="273" t="s">
        <v>264</v>
      </c>
    </row>
    <row r="202" s="13" customFormat="1">
      <c r="A202" s="13"/>
      <c r="B202" s="241"/>
      <c r="C202" s="242"/>
      <c r="D202" s="243" t="s">
        <v>273</v>
      </c>
      <c r="E202" s="244" t="s">
        <v>1</v>
      </c>
      <c r="F202" s="245" t="s">
        <v>3030</v>
      </c>
      <c r="G202" s="242"/>
      <c r="H202" s="246">
        <v>5.2309999999999999</v>
      </c>
      <c r="I202" s="247"/>
      <c r="J202" s="242"/>
      <c r="K202" s="242"/>
      <c r="L202" s="248"/>
      <c r="M202" s="249"/>
      <c r="N202" s="250"/>
      <c r="O202" s="250"/>
      <c r="P202" s="250"/>
      <c r="Q202" s="250"/>
      <c r="R202" s="250"/>
      <c r="S202" s="250"/>
      <c r="T202" s="251"/>
      <c r="U202" s="13"/>
      <c r="V202" s="13"/>
      <c r="W202" s="13"/>
      <c r="X202" s="13"/>
      <c r="Y202" s="13"/>
      <c r="Z202" s="13"/>
      <c r="AA202" s="13"/>
      <c r="AB202" s="13"/>
      <c r="AC202" s="13"/>
      <c r="AD202" s="13"/>
      <c r="AE202" s="13"/>
      <c r="AT202" s="252" t="s">
        <v>273</v>
      </c>
      <c r="AU202" s="252" t="s">
        <v>85</v>
      </c>
      <c r="AV202" s="13" t="s">
        <v>85</v>
      </c>
      <c r="AW202" s="13" t="s">
        <v>32</v>
      </c>
      <c r="AX202" s="13" t="s">
        <v>76</v>
      </c>
      <c r="AY202" s="252" t="s">
        <v>264</v>
      </c>
    </row>
    <row r="203" s="14" customFormat="1">
      <c r="A203" s="14"/>
      <c r="B203" s="253"/>
      <c r="C203" s="254"/>
      <c r="D203" s="243" t="s">
        <v>273</v>
      </c>
      <c r="E203" s="255" t="s">
        <v>1</v>
      </c>
      <c r="F203" s="256" t="s">
        <v>275</v>
      </c>
      <c r="G203" s="254"/>
      <c r="H203" s="257">
        <v>5.2309999999999999</v>
      </c>
      <c r="I203" s="258"/>
      <c r="J203" s="254"/>
      <c r="K203" s="254"/>
      <c r="L203" s="259"/>
      <c r="M203" s="260"/>
      <c r="N203" s="261"/>
      <c r="O203" s="261"/>
      <c r="P203" s="261"/>
      <c r="Q203" s="261"/>
      <c r="R203" s="261"/>
      <c r="S203" s="261"/>
      <c r="T203" s="262"/>
      <c r="U203" s="14"/>
      <c r="V203" s="14"/>
      <c r="W203" s="14"/>
      <c r="X203" s="14"/>
      <c r="Y203" s="14"/>
      <c r="Z203" s="14"/>
      <c r="AA203" s="14"/>
      <c r="AB203" s="14"/>
      <c r="AC203" s="14"/>
      <c r="AD203" s="14"/>
      <c r="AE203" s="14"/>
      <c r="AT203" s="263" t="s">
        <v>273</v>
      </c>
      <c r="AU203" s="263" t="s">
        <v>85</v>
      </c>
      <c r="AV203" s="14" t="s">
        <v>271</v>
      </c>
      <c r="AW203" s="14" t="s">
        <v>32</v>
      </c>
      <c r="AX203" s="14" t="s">
        <v>83</v>
      </c>
      <c r="AY203" s="263" t="s">
        <v>264</v>
      </c>
    </row>
    <row r="204" s="2" customFormat="1" ht="16.5" customHeight="1">
      <c r="A204" s="39"/>
      <c r="B204" s="40"/>
      <c r="C204" s="228" t="s">
        <v>358</v>
      </c>
      <c r="D204" s="228" t="s">
        <v>266</v>
      </c>
      <c r="E204" s="229" t="s">
        <v>359</v>
      </c>
      <c r="F204" s="230" t="s">
        <v>360</v>
      </c>
      <c r="G204" s="231" t="s">
        <v>278</v>
      </c>
      <c r="H204" s="232">
        <v>54.923999999999999</v>
      </c>
      <c r="I204" s="233"/>
      <c r="J204" s="234">
        <f>ROUND(I204*H204,2)</f>
        <v>0</v>
      </c>
      <c r="K204" s="230" t="s">
        <v>270</v>
      </c>
      <c r="L204" s="45"/>
      <c r="M204" s="235" t="s">
        <v>1</v>
      </c>
      <c r="N204" s="236" t="s">
        <v>42</v>
      </c>
      <c r="O204" s="92"/>
      <c r="P204" s="237">
        <f>O204*H204</f>
        <v>0</v>
      </c>
      <c r="Q204" s="237">
        <v>2.5018699999999998</v>
      </c>
      <c r="R204" s="237">
        <f>Q204*H204</f>
        <v>137.41270788</v>
      </c>
      <c r="S204" s="237">
        <v>0</v>
      </c>
      <c r="T204" s="238">
        <f>S204*H204</f>
        <v>0</v>
      </c>
      <c r="U204" s="39"/>
      <c r="V204" s="39"/>
      <c r="W204" s="39"/>
      <c r="X204" s="39"/>
      <c r="Y204" s="39"/>
      <c r="Z204" s="39"/>
      <c r="AA204" s="39"/>
      <c r="AB204" s="39"/>
      <c r="AC204" s="39"/>
      <c r="AD204" s="39"/>
      <c r="AE204" s="39"/>
      <c r="AR204" s="239" t="s">
        <v>271</v>
      </c>
      <c r="AT204" s="239" t="s">
        <v>266</v>
      </c>
      <c r="AU204" s="239" t="s">
        <v>85</v>
      </c>
      <c r="AY204" s="18" t="s">
        <v>264</v>
      </c>
      <c r="BE204" s="240">
        <f>IF(N204="základní",J204,0)</f>
        <v>0</v>
      </c>
      <c r="BF204" s="240">
        <f>IF(N204="snížená",J204,0)</f>
        <v>0</v>
      </c>
      <c r="BG204" s="240">
        <f>IF(N204="zákl. přenesená",J204,0)</f>
        <v>0</v>
      </c>
      <c r="BH204" s="240">
        <f>IF(N204="sníž. přenesená",J204,0)</f>
        <v>0</v>
      </c>
      <c r="BI204" s="240">
        <f>IF(N204="nulová",J204,0)</f>
        <v>0</v>
      </c>
      <c r="BJ204" s="18" t="s">
        <v>85</v>
      </c>
      <c r="BK204" s="240">
        <f>ROUND(I204*H204,2)</f>
        <v>0</v>
      </c>
      <c r="BL204" s="18" t="s">
        <v>271</v>
      </c>
      <c r="BM204" s="239" t="s">
        <v>361</v>
      </c>
    </row>
    <row r="205" s="2" customFormat="1">
      <c r="A205" s="39"/>
      <c r="B205" s="40"/>
      <c r="C205" s="41"/>
      <c r="D205" s="243" t="s">
        <v>339</v>
      </c>
      <c r="E205" s="41"/>
      <c r="F205" s="295" t="s">
        <v>340</v>
      </c>
      <c r="G205" s="41"/>
      <c r="H205" s="41"/>
      <c r="I205" s="296"/>
      <c r="J205" s="41"/>
      <c r="K205" s="41"/>
      <c r="L205" s="45"/>
      <c r="M205" s="297"/>
      <c r="N205" s="298"/>
      <c r="O205" s="92"/>
      <c r="P205" s="92"/>
      <c r="Q205" s="92"/>
      <c r="R205" s="92"/>
      <c r="S205" s="92"/>
      <c r="T205" s="93"/>
      <c r="U205" s="39"/>
      <c r="V205" s="39"/>
      <c r="W205" s="39"/>
      <c r="X205" s="39"/>
      <c r="Y205" s="39"/>
      <c r="Z205" s="39"/>
      <c r="AA205" s="39"/>
      <c r="AB205" s="39"/>
      <c r="AC205" s="39"/>
      <c r="AD205" s="39"/>
      <c r="AE205" s="39"/>
      <c r="AT205" s="18" t="s">
        <v>339</v>
      </c>
      <c r="AU205" s="18" t="s">
        <v>85</v>
      </c>
    </row>
    <row r="206" s="15" customFormat="1">
      <c r="A206" s="15"/>
      <c r="B206" s="264"/>
      <c r="C206" s="265"/>
      <c r="D206" s="243" t="s">
        <v>273</v>
      </c>
      <c r="E206" s="266" t="s">
        <v>1</v>
      </c>
      <c r="F206" s="267" t="s">
        <v>362</v>
      </c>
      <c r="G206" s="265"/>
      <c r="H206" s="266" t="s">
        <v>1</v>
      </c>
      <c r="I206" s="268"/>
      <c r="J206" s="265"/>
      <c r="K206" s="265"/>
      <c r="L206" s="269"/>
      <c r="M206" s="270"/>
      <c r="N206" s="271"/>
      <c r="O206" s="271"/>
      <c r="P206" s="271"/>
      <c r="Q206" s="271"/>
      <c r="R206" s="271"/>
      <c r="S206" s="271"/>
      <c r="T206" s="272"/>
      <c r="U206" s="15"/>
      <c r="V206" s="15"/>
      <c r="W206" s="15"/>
      <c r="X206" s="15"/>
      <c r="Y206" s="15"/>
      <c r="Z206" s="15"/>
      <c r="AA206" s="15"/>
      <c r="AB206" s="15"/>
      <c r="AC206" s="15"/>
      <c r="AD206" s="15"/>
      <c r="AE206" s="15"/>
      <c r="AT206" s="273" t="s">
        <v>273</v>
      </c>
      <c r="AU206" s="273" t="s">
        <v>85</v>
      </c>
      <c r="AV206" s="15" t="s">
        <v>83</v>
      </c>
      <c r="AW206" s="15" t="s">
        <v>32</v>
      </c>
      <c r="AX206" s="15" t="s">
        <v>76</v>
      </c>
      <c r="AY206" s="273" t="s">
        <v>264</v>
      </c>
    </row>
    <row r="207" s="13" customFormat="1">
      <c r="A207" s="13"/>
      <c r="B207" s="241"/>
      <c r="C207" s="242"/>
      <c r="D207" s="243" t="s">
        <v>273</v>
      </c>
      <c r="E207" s="244" t="s">
        <v>1</v>
      </c>
      <c r="F207" s="245" t="s">
        <v>3031</v>
      </c>
      <c r="G207" s="242"/>
      <c r="H207" s="246">
        <v>5.0960000000000001</v>
      </c>
      <c r="I207" s="247"/>
      <c r="J207" s="242"/>
      <c r="K207" s="242"/>
      <c r="L207" s="248"/>
      <c r="M207" s="249"/>
      <c r="N207" s="250"/>
      <c r="O207" s="250"/>
      <c r="P207" s="250"/>
      <c r="Q207" s="250"/>
      <c r="R207" s="250"/>
      <c r="S207" s="250"/>
      <c r="T207" s="251"/>
      <c r="U207" s="13"/>
      <c r="V207" s="13"/>
      <c r="W207" s="13"/>
      <c r="X207" s="13"/>
      <c r="Y207" s="13"/>
      <c r="Z207" s="13"/>
      <c r="AA207" s="13"/>
      <c r="AB207" s="13"/>
      <c r="AC207" s="13"/>
      <c r="AD207" s="13"/>
      <c r="AE207" s="13"/>
      <c r="AT207" s="252" t="s">
        <v>273</v>
      </c>
      <c r="AU207" s="252" t="s">
        <v>85</v>
      </c>
      <c r="AV207" s="13" t="s">
        <v>85</v>
      </c>
      <c r="AW207" s="13" t="s">
        <v>32</v>
      </c>
      <c r="AX207" s="13" t="s">
        <v>76</v>
      </c>
      <c r="AY207" s="252" t="s">
        <v>264</v>
      </c>
    </row>
    <row r="208" s="13" customFormat="1">
      <c r="A208" s="13"/>
      <c r="B208" s="241"/>
      <c r="C208" s="242"/>
      <c r="D208" s="243" t="s">
        <v>273</v>
      </c>
      <c r="E208" s="244" t="s">
        <v>1</v>
      </c>
      <c r="F208" s="245" t="s">
        <v>3032</v>
      </c>
      <c r="G208" s="242"/>
      <c r="H208" s="246">
        <v>20.416</v>
      </c>
      <c r="I208" s="247"/>
      <c r="J208" s="242"/>
      <c r="K208" s="242"/>
      <c r="L208" s="248"/>
      <c r="M208" s="249"/>
      <c r="N208" s="250"/>
      <c r="O208" s="250"/>
      <c r="P208" s="250"/>
      <c r="Q208" s="250"/>
      <c r="R208" s="250"/>
      <c r="S208" s="250"/>
      <c r="T208" s="251"/>
      <c r="U208" s="13"/>
      <c r="V208" s="13"/>
      <c r="W208" s="13"/>
      <c r="X208" s="13"/>
      <c r="Y208" s="13"/>
      <c r="Z208" s="13"/>
      <c r="AA208" s="13"/>
      <c r="AB208" s="13"/>
      <c r="AC208" s="13"/>
      <c r="AD208" s="13"/>
      <c r="AE208" s="13"/>
      <c r="AT208" s="252" t="s">
        <v>273</v>
      </c>
      <c r="AU208" s="252" t="s">
        <v>85</v>
      </c>
      <c r="AV208" s="13" t="s">
        <v>85</v>
      </c>
      <c r="AW208" s="13" t="s">
        <v>32</v>
      </c>
      <c r="AX208" s="13" t="s">
        <v>76</v>
      </c>
      <c r="AY208" s="252" t="s">
        <v>264</v>
      </c>
    </row>
    <row r="209" s="13" customFormat="1">
      <c r="A209" s="13"/>
      <c r="B209" s="241"/>
      <c r="C209" s="242"/>
      <c r="D209" s="243" t="s">
        <v>273</v>
      </c>
      <c r="E209" s="244" t="s">
        <v>1</v>
      </c>
      <c r="F209" s="245" t="s">
        <v>3033</v>
      </c>
      <c r="G209" s="242"/>
      <c r="H209" s="246">
        <v>29.411999999999999</v>
      </c>
      <c r="I209" s="247"/>
      <c r="J209" s="242"/>
      <c r="K209" s="242"/>
      <c r="L209" s="248"/>
      <c r="M209" s="249"/>
      <c r="N209" s="250"/>
      <c r="O209" s="250"/>
      <c r="P209" s="250"/>
      <c r="Q209" s="250"/>
      <c r="R209" s="250"/>
      <c r="S209" s="250"/>
      <c r="T209" s="251"/>
      <c r="U209" s="13"/>
      <c r="V209" s="13"/>
      <c r="W209" s="13"/>
      <c r="X209" s="13"/>
      <c r="Y209" s="13"/>
      <c r="Z209" s="13"/>
      <c r="AA209" s="13"/>
      <c r="AB209" s="13"/>
      <c r="AC209" s="13"/>
      <c r="AD209" s="13"/>
      <c r="AE209" s="13"/>
      <c r="AT209" s="252" t="s">
        <v>273</v>
      </c>
      <c r="AU209" s="252" t="s">
        <v>85</v>
      </c>
      <c r="AV209" s="13" t="s">
        <v>85</v>
      </c>
      <c r="AW209" s="13" t="s">
        <v>32</v>
      </c>
      <c r="AX209" s="13" t="s">
        <v>76</v>
      </c>
      <c r="AY209" s="252" t="s">
        <v>264</v>
      </c>
    </row>
    <row r="210" s="14" customFormat="1">
      <c r="A210" s="14"/>
      <c r="B210" s="253"/>
      <c r="C210" s="254"/>
      <c r="D210" s="243" t="s">
        <v>273</v>
      </c>
      <c r="E210" s="255" t="s">
        <v>1</v>
      </c>
      <c r="F210" s="256" t="s">
        <v>275</v>
      </c>
      <c r="G210" s="254"/>
      <c r="H210" s="257">
        <v>54.923999999999999</v>
      </c>
      <c r="I210" s="258"/>
      <c r="J210" s="254"/>
      <c r="K210" s="254"/>
      <c r="L210" s="259"/>
      <c r="M210" s="260"/>
      <c r="N210" s="261"/>
      <c r="O210" s="261"/>
      <c r="P210" s="261"/>
      <c r="Q210" s="261"/>
      <c r="R210" s="261"/>
      <c r="S210" s="261"/>
      <c r="T210" s="262"/>
      <c r="U210" s="14"/>
      <c r="V210" s="14"/>
      <c r="W210" s="14"/>
      <c r="X210" s="14"/>
      <c r="Y210" s="14"/>
      <c r="Z210" s="14"/>
      <c r="AA210" s="14"/>
      <c r="AB210" s="14"/>
      <c r="AC210" s="14"/>
      <c r="AD210" s="14"/>
      <c r="AE210" s="14"/>
      <c r="AT210" s="263" t="s">
        <v>273</v>
      </c>
      <c r="AU210" s="263" t="s">
        <v>85</v>
      </c>
      <c r="AV210" s="14" t="s">
        <v>271</v>
      </c>
      <c r="AW210" s="14" t="s">
        <v>32</v>
      </c>
      <c r="AX210" s="14" t="s">
        <v>83</v>
      </c>
      <c r="AY210" s="263" t="s">
        <v>264</v>
      </c>
    </row>
    <row r="211" s="2" customFormat="1" ht="16.5" customHeight="1">
      <c r="A211" s="39"/>
      <c r="B211" s="40"/>
      <c r="C211" s="228" t="s">
        <v>366</v>
      </c>
      <c r="D211" s="228" t="s">
        <v>266</v>
      </c>
      <c r="E211" s="229" t="s">
        <v>367</v>
      </c>
      <c r="F211" s="230" t="s">
        <v>368</v>
      </c>
      <c r="G211" s="231" t="s">
        <v>318</v>
      </c>
      <c r="H211" s="232">
        <v>220.63999999999999</v>
      </c>
      <c r="I211" s="233"/>
      <c r="J211" s="234">
        <f>ROUND(I211*H211,2)</f>
        <v>0</v>
      </c>
      <c r="K211" s="230" t="s">
        <v>270</v>
      </c>
      <c r="L211" s="45"/>
      <c r="M211" s="235" t="s">
        <v>1</v>
      </c>
      <c r="N211" s="236" t="s">
        <v>42</v>
      </c>
      <c r="O211" s="92"/>
      <c r="P211" s="237">
        <f>O211*H211</f>
        <v>0</v>
      </c>
      <c r="Q211" s="237">
        <v>0.0026900000000000001</v>
      </c>
      <c r="R211" s="237">
        <f>Q211*H211</f>
        <v>0.59352159999999998</v>
      </c>
      <c r="S211" s="237">
        <v>0</v>
      </c>
      <c r="T211" s="238">
        <f>S211*H211</f>
        <v>0</v>
      </c>
      <c r="U211" s="39"/>
      <c r="V211" s="39"/>
      <c r="W211" s="39"/>
      <c r="X211" s="39"/>
      <c r="Y211" s="39"/>
      <c r="Z211" s="39"/>
      <c r="AA211" s="39"/>
      <c r="AB211" s="39"/>
      <c r="AC211" s="39"/>
      <c r="AD211" s="39"/>
      <c r="AE211" s="39"/>
      <c r="AR211" s="239" t="s">
        <v>271</v>
      </c>
      <c r="AT211" s="239" t="s">
        <v>266</v>
      </c>
      <c r="AU211" s="239" t="s">
        <v>85</v>
      </c>
      <c r="AY211" s="18" t="s">
        <v>264</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271</v>
      </c>
      <c r="BM211" s="239" t="s">
        <v>369</v>
      </c>
    </row>
    <row r="212" s="15" customFormat="1">
      <c r="A212" s="15"/>
      <c r="B212" s="264"/>
      <c r="C212" s="265"/>
      <c r="D212" s="243" t="s">
        <v>273</v>
      </c>
      <c r="E212" s="266" t="s">
        <v>1</v>
      </c>
      <c r="F212" s="267" t="s">
        <v>362</v>
      </c>
      <c r="G212" s="265"/>
      <c r="H212" s="266" t="s">
        <v>1</v>
      </c>
      <c r="I212" s="268"/>
      <c r="J212" s="265"/>
      <c r="K212" s="265"/>
      <c r="L212" s="269"/>
      <c r="M212" s="270"/>
      <c r="N212" s="271"/>
      <c r="O212" s="271"/>
      <c r="P212" s="271"/>
      <c r="Q212" s="271"/>
      <c r="R212" s="271"/>
      <c r="S212" s="271"/>
      <c r="T212" s="272"/>
      <c r="U212" s="15"/>
      <c r="V212" s="15"/>
      <c r="W212" s="15"/>
      <c r="X212" s="15"/>
      <c r="Y212" s="15"/>
      <c r="Z212" s="15"/>
      <c r="AA212" s="15"/>
      <c r="AB212" s="15"/>
      <c r="AC212" s="15"/>
      <c r="AD212" s="15"/>
      <c r="AE212" s="15"/>
      <c r="AT212" s="273" t="s">
        <v>273</v>
      </c>
      <c r="AU212" s="273" t="s">
        <v>85</v>
      </c>
      <c r="AV212" s="15" t="s">
        <v>83</v>
      </c>
      <c r="AW212" s="15" t="s">
        <v>32</v>
      </c>
      <c r="AX212" s="15" t="s">
        <v>76</v>
      </c>
      <c r="AY212" s="273" t="s">
        <v>264</v>
      </c>
    </row>
    <row r="213" s="13" customFormat="1">
      <c r="A213" s="13"/>
      <c r="B213" s="241"/>
      <c r="C213" s="242"/>
      <c r="D213" s="243" t="s">
        <v>273</v>
      </c>
      <c r="E213" s="244" t="s">
        <v>1</v>
      </c>
      <c r="F213" s="245" t="s">
        <v>3034</v>
      </c>
      <c r="G213" s="242"/>
      <c r="H213" s="246">
        <v>15.68</v>
      </c>
      <c r="I213" s="247"/>
      <c r="J213" s="242"/>
      <c r="K213" s="242"/>
      <c r="L213" s="248"/>
      <c r="M213" s="249"/>
      <c r="N213" s="250"/>
      <c r="O213" s="250"/>
      <c r="P213" s="250"/>
      <c r="Q213" s="250"/>
      <c r="R213" s="250"/>
      <c r="S213" s="250"/>
      <c r="T213" s="251"/>
      <c r="U213" s="13"/>
      <c r="V213" s="13"/>
      <c r="W213" s="13"/>
      <c r="X213" s="13"/>
      <c r="Y213" s="13"/>
      <c r="Z213" s="13"/>
      <c r="AA213" s="13"/>
      <c r="AB213" s="13"/>
      <c r="AC213" s="13"/>
      <c r="AD213" s="13"/>
      <c r="AE213" s="13"/>
      <c r="AT213" s="252" t="s">
        <v>273</v>
      </c>
      <c r="AU213" s="252" t="s">
        <v>85</v>
      </c>
      <c r="AV213" s="13" t="s">
        <v>85</v>
      </c>
      <c r="AW213" s="13" t="s">
        <v>32</v>
      </c>
      <c r="AX213" s="13" t="s">
        <v>76</v>
      </c>
      <c r="AY213" s="252" t="s">
        <v>264</v>
      </c>
    </row>
    <row r="214" s="13" customFormat="1">
      <c r="A214" s="13"/>
      <c r="B214" s="241"/>
      <c r="C214" s="242"/>
      <c r="D214" s="243" t="s">
        <v>273</v>
      </c>
      <c r="E214" s="244" t="s">
        <v>1</v>
      </c>
      <c r="F214" s="245" t="s">
        <v>3035</v>
      </c>
      <c r="G214" s="242"/>
      <c r="H214" s="246">
        <v>74.239999999999995</v>
      </c>
      <c r="I214" s="247"/>
      <c r="J214" s="242"/>
      <c r="K214" s="242"/>
      <c r="L214" s="248"/>
      <c r="M214" s="249"/>
      <c r="N214" s="250"/>
      <c r="O214" s="250"/>
      <c r="P214" s="250"/>
      <c r="Q214" s="250"/>
      <c r="R214" s="250"/>
      <c r="S214" s="250"/>
      <c r="T214" s="251"/>
      <c r="U214" s="13"/>
      <c r="V214" s="13"/>
      <c r="W214" s="13"/>
      <c r="X214" s="13"/>
      <c r="Y214" s="13"/>
      <c r="Z214" s="13"/>
      <c r="AA214" s="13"/>
      <c r="AB214" s="13"/>
      <c r="AC214" s="13"/>
      <c r="AD214" s="13"/>
      <c r="AE214" s="13"/>
      <c r="AT214" s="252" t="s">
        <v>273</v>
      </c>
      <c r="AU214" s="252" t="s">
        <v>85</v>
      </c>
      <c r="AV214" s="13" t="s">
        <v>85</v>
      </c>
      <c r="AW214" s="13" t="s">
        <v>32</v>
      </c>
      <c r="AX214" s="13" t="s">
        <v>76</v>
      </c>
      <c r="AY214" s="252" t="s">
        <v>264</v>
      </c>
    </row>
    <row r="215" s="13" customFormat="1">
      <c r="A215" s="13"/>
      <c r="B215" s="241"/>
      <c r="C215" s="242"/>
      <c r="D215" s="243" t="s">
        <v>273</v>
      </c>
      <c r="E215" s="244" t="s">
        <v>1</v>
      </c>
      <c r="F215" s="245" t="s">
        <v>3036</v>
      </c>
      <c r="G215" s="242"/>
      <c r="H215" s="246">
        <v>130.72</v>
      </c>
      <c r="I215" s="247"/>
      <c r="J215" s="242"/>
      <c r="K215" s="242"/>
      <c r="L215" s="248"/>
      <c r="M215" s="249"/>
      <c r="N215" s="250"/>
      <c r="O215" s="250"/>
      <c r="P215" s="250"/>
      <c r="Q215" s="250"/>
      <c r="R215" s="250"/>
      <c r="S215" s="250"/>
      <c r="T215" s="251"/>
      <c r="U215" s="13"/>
      <c r="V215" s="13"/>
      <c r="W215" s="13"/>
      <c r="X215" s="13"/>
      <c r="Y215" s="13"/>
      <c r="Z215" s="13"/>
      <c r="AA215" s="13"/>
      <c r="AB215" s="13"/>
      <c r="AC215" s="13"/>
      <c r="AD215" s="13"/>
      <c r="AE215" s="13"/>
      <c r="AT215" s="252" t="s">
        <v>273</v>
      </c>
      <c r="AU215" s="252" t="s">
        <v>85</v>
      </c>
      <c r="AV215" s="13" t="s">
        <v>85</v>
      </c>
      <c r="AW215" s="13" t="s">
        <v>32</v>
      </c>
      <c r="AX215" s="13" t="s">
        <v>76</v>
      </c>
      <c r="AY215" s="252" t="s">
        <v>264</v>
      </c>
    </row>
    <row r="216" s="14" customFormat="1">
      <c r="A216" s="14"/>
      <c r="B216" s="253"/>
      <c r="C216" s="254"/>
      <c r="D216" s="243" t="s">
        <v>273</v>
      </c>
      <c r="E216" s="255" t="s">
        <v>1</v>
      </c>
      <c r="F216" s="256" t="s">
        <v>275</v>
      </c>
      <c r="G216" s="254"/>
      <c r="H216" s="257">
        <v>220.63999999999999</v>
      </c>
      <c r="I216" s="258"/>
      <c r="J216" s="254"/>
      <c r="K216" s="254"/>
      <c r="L216" s="259"/>
      <c r="M216" s="260"/>
      <c r="N216" s="261"/>
      <c r="O216" s="261"/>
      <c r="P216" s="261"/>
      <c r="Q216" s="261"/>
      <c r="R216" s="261"/>
      <c r="S216" s="261"/>
      <c r="T216" s="262"/>
      <c r="U216" s="14"/>
      <c r="V216" s="14"/>
      <c r="W216" s="14"/>
      <c r="X216" s="14"/>
      <c r="Y216" s="14"/>
      <c r="Z216" s="14"/>
      <c r="AA216" s="14"/>
      <c r="AB216" s="14"/>
      <c r="AC216" s="14"/>
      <c r="AD216" s="14"/>
      <c r="AE216" s="14"/>
      <c r="AT216" s="263" t="s">
        <v>273</v>
      </c>
      <c r="AU216" s="263" t="s">
        <v>85</v>
      </c>
      <c r="AV216" s="14" t="s">
        <v>271</v>
      </c>
      <c r="AW216" s="14" t="s">
        <v>32</v>
      </c>
      <c r="AX216" s="14" t="s">
        <v>83</v>
      </c>
      <c r="AY216" s="263" t="s">
        <v>264</v>
      </c>
    </row>
    <row r="217" s="2" customFormat="1" ht="16.5" customHeight="1">
      <c r="A217" s="39"/>
      <c r="B217" s="40"/>
      <c r="C217" s="228" t="s">
        <v>373</v>
      </c>
      <c r="D217" s="228" t="s">
        <v>266</v>
      </c>
      <c r="E217" s="229" t="s">
        <v>374</v>
      </c>
      <c r="F217" s="230" t="s">
        <v>375</v>
      </c>
      <c r="G217" s="231" t="s">
        <v>318</v>
      </c>
      <c r="H217" s="232">
        <v>220.63999999999999</v>
      </c>
      <c r="I217" s="233"/>
      <c r="J217" s="234">
        <f>ROUND(I217*H217,2)</f>
        <v>0</v>
      </c>
      <c r="K217" s="230" t="s">
        <v>270</v>
      </c>
      <c r="L217" s="45"/>
      <c r="M217" s="235" t="s">
        <v>1</v>
      </c>
      <c r="N217" s="236" t="s">
        <v>42</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271</v>
      </c>
      <c r="AT217" s="239" t="s">
        <v>266</v>
      </c>
      <c r="AU217" s="239" t="s">
        <v>85</v>
      </c>
      <c r="AY217" s="18" t="s">
        <v>264</v>
      </c>
      <c r="BE217" s="240">
        <f>IF(N217="základní",J217,0)</f>
        <v>0</v>
      </c>
      <c r="BF217" s="240">
        <f>IF(N217="snížená",J217,0)</f>
        <v>0</v>
      </c>
      <c r="BG217" s="240">
        <f>IF(N217="zákl. přenesená",J217,0)</f>
        <v>0</v>
      </c>
      <c r="BH217" s="240">
        <f>IF(N217="sníž. přenesená",J217,0)</f>
        <v>0</v>
      </c>
      <c r="BI217" s="240">
        <f>IF(N217="nulová",J217,0)</f>
        <v>0</v>
      </c>
      <c r="BJ217" s="18" t="s">
        <v>85</v>
      </c>
      <c r="BK217" s="240">
        <f>ROUND(I217*H217,2)</f>
        <v>0</v>
      </c>
      <c r="BL217" s="18" t="s">
        <v>271</v>
      </c>
      <c r="BM217" s="239" t="s">
        <v>376</v>
      </c>
    </row>
    <row r="218" s="2" customFormat="1" ht="16.5" customHeight="1">
      <c r="A218" s="39"/>
      <c r="B218" s="40"/>
      <c r="C218" s="228" t="s">
        <v>377</v>
      </c>
      <c r="D218" s="228" t="s">
        <v>266</v>
      </c>
      <c r="E218" s="229" t="s">
        <v>378</v>
      </c>
      <c r="F218" s="230" t="s">
        <v>379</v>
      </c>
      <c r="G218" s="231" t="s">
        <v>354</v>
      </c>
      <c r="H218" s="232">
        <v>6.3179999999999996</v>
      </c>
      <c r="I218" s="233"/>
      <c r="J218" s="234">
        <f>ROUND(I218*H218,2)</f>
        <v>0</v>
      </c>
      <c r="K218" s="230" t="s">
        <v>270</v>
      </c>
      <c r="L218" s="45"/>
      <c r="M218" s="235" t="s">
        <v>1</v>
      </c>
      <c r="N218" s="236" t="s">
        <v>42</v>
      </c>
      <c r="O218" s="92"/>
      <c r="P218" s="237">
        <f>O218*H218</f>
        <v>0</v>
      </c>
      <c r="Q218" s="237">
        <v>1.0606199999999999</v>
      </c>
      <c r="R218" s="237">
        <f>Q218*H218</f>
        <v>6.7009971599999991</v>
      </c>
      <c r="S218" s="237">
        <v>0</v>
      </c>
      <c r="T218" s="238">
        <f>S218*H218</f>
        <v>0</v>
      </c>
      <c r="U218" s="39"/>
      <c r="V218" s="39"/>
      <c r="W218" s="39"/>
      <c r="X218" s="39"/>
      <c r="Y218" s="39"/>
      <c r="Z218" s="39"/>
      <c r="AA218" s="39"/>
      <c r="AB218" s="39"/>
      <c r="AC218" s="39"/>
      <c r="AD218" s="39"/>
      <c r="AE218" s="39"/>
      <c r="AR218" s="239" t="s">
        <v>271</v>
      </c>
      <c r="AT218" s="239" t="s">
        <v>266</v>
      </c>
      <c r="AU218" s="239" t="s">
        <v>85</v>
      </c>
      <c r="AY218" s="18" t="s">
        <v>264</v>
      </c>
      <c r="BE218" s="240">
        <f>IF(N218="základní",J218,0)</f>
        <v>0</v>
      </c>
      <c r="BF218" s="240">
        <f>IF(N218="snížená",J218,0)</f>
        <v>0</v>
      </c>
      <c r="BG218" s="240">
        <f>IF(N218="zákl. přenesená",J218,0)</f>
        <v>0</v>
      </c>
      <c r="BH218" s="240">
        <f>IF(N218="sníž. přenesená",J218,0)</f>
        <v>0</v>
      </c>
      <c r="BI218" s="240">
        <f>IF(N218="nulová",J218,0)</f>
        <v>0</v>
      </c>
      <c r="BJ218" s="18" t="s">
        <v>85</v>
      </c>
      <c r="BK218" s="240">
        <f>ROUND(I218*H218,2)</f>
        <v>0</v>
      </c>
      <c r="BL218" s="18" t="s">
        <v>271</v>
      </c>
      <c r="BM218" s="239" t="s">
        <v>380</v>
      </c>
    </row>
    <row r="219" s="15" customFormat="1">
      <c r="A219" s="15"/>
      <c r="B219" s="264"/>
      <c r="C219" s="265"/>
      <c r="D219" s="243" t="s">
        <v>273</v>
      </c>
      <c r="E219" s="266" t="s">
        <v>1</v>
      </c>
      <c r="F219" s="267" t="s">
        <v>356</v>
      </c>
      <c r="G219" s="265"/>
      <c r="H219" s="266" t="s">
        <v>1</v>
      </c>
      <c r="I219" s="268"/>
      <c r="J219" s="265"/>
      <c r="K219" s="265"/>
      <c r="L219" s="269"/>
      <c r="M219" s="270"/>
      <c r="N219" s="271"/>
      <c r="O219" s="271"/>
      <c r="P219" s="271"/>
      <c r="Q219" s="271"/>
      <c r="R219" s="271"/>
      <c r="S219" s="271"/>
      <c r="T219" s="272"/>
      <c r="U219" s="15"/>
      <c r="V219" s="15"/>
      <c r="W219" s="15"/>
      <c r="X219" s="15"/>
      <c r="Y219" s="15"/>
      <c r="Z219" s="15"/>
      <c r="AA219" s="15"/>
      <c r="AB219" s="15"/>
      <c r="AC219" s="15"/>
      <c r="AD219" s="15"/>
      <c r="AE219" s="15"/>
      <c r="AT219" s="273" t="s">
        <v>273</v>
      </c>
      <c r="AU219" s="273" t="s">
        <v>85</v>
      </c>
      <c r="AV219" s="15" t="s">
        <v>83</v>
      </c>
      <c r="AW219" s="15" t="s">
        <v>32</v>
      </c>
      <c r="AX219" s="15" t="s">
        <v>76</v>
      </c>
      <c r="AY219" s="273" t="s">
        <v>264</v>
      </c>
    </row>
    <row r="220" s="13" customFormat="1">
      <c r="A220" s="13"/>
      <c r="B220" s="241"/>
      <c r="C220" s="242"/>
      <c r="D220" s="243" t="s">
        <v>273</v>
      </c>
      <c r="E220" s="244" t="s">
        <v>1</v>
      </c>
      <c r="F220" s="245" t="s">
        <v>3037</v>
      </c>
      <c r="G220" s="242"/>
      <c r="H220" s="246">
        <v>6.3179999999999996</v>
      </c>
      <c r="I220" s="247"/>
      <c r="J220" s="242"/>
      <c r="K220" s="242"/>
      <c r="L220" s="248"/>
      <c r="M220" s="249"/>
      <c r="N220" s="250"/>
      <c r="O220" s="250"/>
      <c r="P220" s="250"/>
      <c r="Q220" s="250"/>
      <c r="R220" s="250"/>
      <c r="S220" s="250"/>
      <c r="T220" s="251"/>
      <c r="U220" s="13"/>
      <c r="V220" s="13"/>
      <c r="W220" s="13"/>
      <c r="X220" s="13"/>
      <c r="Y220" s="13"/>
      <c r="Z220" s="13"/>
      <c r="AA220" s="13"/>
      <c r="AB220" s="13"/>
      <c r="AC220" s="13"/>
      <c r="AD220" s="13"/>
      <c r="AE220" s="13"/>
      <c r="AT220" s="252" t="s">
        <v>273</v>
      </c>
      <c r="AU220" s="252" t="s">
        <v>85</v>
      </c>
      <c r="AV220" s="13" t="s">
        <v>85</v>
      </c>
      <c r="AW220" s="13" t="s">
        <v>32</v>
      </c>
      <c r="AX220" s="13" t="s">
        <v>76</v>
      </c>
      <c r="AY220" s="252" t="s">
        <v>264</v>
      </c>
    </row>
    <row r="221" s="14" customFormat="1">
      <c r="A221" s="14"/>
      <c r="B221" s="253"/>
      <c r="C221" s="254"/>
      <c r="D221" s="243" t="s">
        <v>273</v>
      </c>
      <c r="E221" s="255" t="s">
        <v>1</v>
      </c>
      <c r="F221" s="256" t="s">
        <v>275</v>
      </c>
      <c r="G221" s="254"/>
      <c r="H221" s="257">
        <v>6.3179999999999996</v>
      </c>
      <c r="I221" s="258"/>
      <c r="J221" s="254"/>
      <c r="K221" s="254"/>
      <c r="L221" s="259"/>
      <c r="M221" s="260"/>
      <c r="N221" s="261"/>
      <c r="O221" s="261"/>
      <c r="P221" s="261"/>
      <c r="Q221" s="261"/>
      <c r="R221" s="261"/>
      <c r="S221" s="261"/>
      <c r="T221" s="262"/>
      <c r="U221" s="14"/>
      <c r="V221" s="14"/>
      <c r="W221" s="14"/>
      <c r="X221" s="14"/>
      <c r="Y221" s="14"/>
      <c r="Z221" s="14"/>
      <c r="AA221" s="14"/>
      <c r="AB221" s="14"/>
      <c r="AC221" s="14"/>
      <c r="AD221" s="14"/>
      <c r="AE221" s="14"/>
      <c r="AT221" s="263" t="s">
        <v>273</v>
      </c>
      <c r="AU221" s="263" t="s">
        <v>85</v>
      </c>
      <c r="AV221" s="14" t="s">
        <v>271</v>
      </c>
      <c r="AW221" s="14" t="s">
        <v>32</v>
      </c>
      <c r="AX221" s="14" t="s">
        <v>83</v>
      </c>
      <c r="AY221" s="263" t="s">
        <v>264</v>
      </c>
    </row>
    <row r="222" s="2" customFormat="1" ht="16.5" customHeight="1">
      <c r="A222" s="39"/>
      <c r="B222" s="40"/>
      <c r="C222" s="228" t="s">
        <v>7</v>
      </c>
      <c r="D222" s="228" t="s">
        <v>266</v>
      </c>
      <c r="E222" s="229" t="s">
        <v>382</v>
      </c>
      <c r="F222" s="230" t="s">
        <v>383</v>
      </c>
      <c r="G222" s="231" t="s">
        <v>278</v>
      </c>
      <c r="H222" s="232">
        <v>2.1520000000000001</v>
      </c>
      <c r="I222" s="233"/>
      <c r="J222" s="234">
        <f>ROUND(I222*H222,2)</f>
        <v>0</v>
      </c>
      <c r="K222" s="230" t="s">
        <v>270</v>
      </c>
      <c r="L222" s="45"/>
      <c r="M222" s="235" t="s">
        <v>1</v>
      </c>
      <c r="N222" s="236" t="s">
        <v>42</v>
      </c>
      <c r="O222" s="92"/>
      <c r="P222" s="237">
        <f>O222*H222</f>
        <v>0</v>
      </c>
      <c r="Q222" s="237">
        <v>2.5018699999999998</v>
      </c>
      <c r="R222" s="237">
        <f>Q222*H222</f>
        <v>5.3840242399999996</v>
      </c>
      <c r="S222" s="237">
        <v>0</v>
      </c>
      <c r="T222" s="238">
        <f>S222*H222</f>
        <v>0</v>
      </c>
      <c r="U222" s="39"/>
      <c r="V222" s="39"/>
      <c r="W222" s="39"/>
      <c r="X222" s="39"/>
      <c r="Y222" s="39"/>
      <c r="Z222" s="39"/>
      <c r="AA222" s="39"/>
      <c r="AB222" s="39"/>
      <c r="AC222" s="39"/>
      <c r="AD222" s="39"/>
      <c r="AE222" s="39"/>
      <c r="AR222" s="239" t="s">
        <v>271</v>
      </c>
      <c r="AT222" s="239" t="s">
        <v>266</v>
      </c>
      <c r="AU222" s="239" t="s">
        <v>85</v>
      </c>
      <c r="AY222" s="18" t="s">
        <v>264</v>
      </c>
      <c r="BE222" s="240">
        <f>IF(N222="základní",J222,0)</f>
        <v>0</v>
      </c>
      <c r="BF222" s="240">
        <f>IF(N222="snížená",J222,0)</f>
        <v>0</v>
      </c>
      <c r="BG222" s="240">
        <f>IF(N222="zákl. přenesená",J222,0)</f>
        <v>0</v>
      </c>
      <c r="BH222" s="240">
        <f>IF(N222="sníž. přenesená",J222,0)</f>
        <v>0</v>
      </c>
      <c r="BI222" s="240">
        <f>IF(N222="nulová",J222,0)</f>
        <v>0</v>
      </c>
      <c r="BJ222" s="18" t="s">
        <v>85</v>
      </c>
      <c r="BK222" s="240">
        <f>ROUND(I222*H222,2)</f>
        <v>0</v>
      </c>
      <c r="BL222" s="18" t="s">
        <v>271</v>
      </c>
      <c r="BM222" s="239" t="s">
        <v>384</v>
      </c>
    </row>
    <row r="223" s="2" customFormat="1">
      <c r="A223" s="39"/>
      <c r="B223" s="40"/>
      <c r="C223" s="41"/>
      <c r="D223" s="243" t="s">
        <v>339</v>
      </c>
      <c r="E223" s="41"/>
      <c r="F223" s="295" t="s">
        <v>340</v>
      </c>
      <c r="G223" s="41"/>
      <c r="H223" s="41"/>
      <c r="I223" s="296"/>
      <c r="J223" s="41"/>
      <c r="K223" s="41"/>
      <c r="L223" s="45"/>
      <c r="M223" s="297"/>
      <c r="N223" s="298"/>
      <c r="O223" s="92"/>
      <c r="P223" s="92"/>
      <c r="Q223" s="92"/>
      <c r="R223" s="92"/>
      <c r="S223" s="92"/>
      <c r="T223" s="93"/>
      <c r="U223" s="39"/>
      <c r="V223" s="39"/>
      <c r="W223" s="39"/>
      <c r="X223" s="39"/>
      <c r="Y223" s="39"/>
      <c r="Z223" s="39"/>
      <c r="AA223" s="39"/>
      <c r="AB223" s="39"/>
      <c r="AC223" s="39"/>
      <c r="AD223" s="39"/>
      <c r="AE223" s="39"/>
      <c r="AT223" s="18" t="s">
        <v>339</v>
      </c>
      <c r="AU223" s="18" t="s">
        <v>85</v>
      </c>
    </row>
    <row r="224" s="13" customFormat="1">
      <c r="A224" s="13"/>
      <c r="B224" s="241"/>
      <c r="C224" s="242"/>
      <c r="D224" s="243" t="s">
        <v>273</v>
      </c>
      <c r="E224" s="244" t="s">
        <v>1</v>
      </c>
      <c r="F224" s="245" t="s">
        <v>3038</v>
      </c>
      <c r="G224" s="242"/>
      <c r="H224" s="246">
        <v>2.1520000000000001</v>
      </c>
      <c r="I224" s="247"/>
      <c r="J224" s="242"/>
      <c r="K224" s="242"/>
      <c r="L224" s="248"/>
      <c r="M224" s="249"/>
      <c r="N224" s="250"/>
      <c r="O224" s="250"/>
      <c r="P224" s="250"/>
      <c r="Q224" s="250"/>
      <c r="R224" s="250"/>
      <c r="S224" s="250"/>
      <c r="T224" s="251"/>
      <c r="U224" s="13"/>
      <c r="V224" s="13"/>
      <c r="W224" s="13"/>
      <c r="X224" s="13"/>
      <c r="Y224" s="13"/>
      <c r="Z224" s="13"/>
      <c r="AA224" s="13"/>
      <c r="AB224" s="13"/>
      <c r="AC224" s="13"/>
      <c r="AD224" s="13"/>
      <c r="AE224" s="13"/>
      <c r="AT224" s="252" t="s">
        <v>273</v>
      </c>
      <c r="AU224" s="252" t="s">
        <v>85</v>
      </c>
      <c r="AV224" s="13" t="s">
        <v>85</v>
      </c>
      <c r="AW224" s="13" t="s">
        <v>32</v>
      </c>
      <c r="AX224" s="13" t="s">
        <v>76</v>
      </c>
      <c r="AY224" s="252" t="s">
        <v>264</v>
      </c>
    </row>
    <row r="225" s="14" customFormat="1">
      <c r="A225" s="14"/>
      <c r="B225" s="253"/>
      <c r="C225" s="254"/>
      <c r="D225" s="243" t="s">
        <v>273</v>
      </c>
      <c r="E225" s="255" t="s">
        <v>1</v>
      </c>
      <c r="F225" s="256" t="s">
        <v>275</v>
      </c>
      <c r="G225" s="254"/>
      <c r="H225" s="257">
        <v>2.1520000000000001</v>
      </c>
      <c r="I225" s="258"/>
      <c r="J225" s="254"/>
      <c r="K225" s="254"/>
      <c r="L225" s="259"/>
      <c r="M225" s="260"/>
      <c r="N225" s="261"/>
      <c r="O225" s="261"/>
      <c r="P225" s="261"/>
      <c r="Q225" s="261"/>
      <c r="R225" s="261"/>
      <c r="S225" s="261"/>
      <c r="T225" s="262"/>
      <c r="U225" s="14"/>
      <c r="V225" s="14"/>
      <c r="W225" s="14"/>
      <c r="X225" s="14"/>
      <c r="Y225" s="14"/>
      <c r="Z225" s="14"/>
      <c r="AA225" s="14"/>
      <c r="AB225" s="14"/>
      <c r="AC225" s="14"/>
      <c r="AD225" s="14"/>
      <c r="AE225" s="14"/>
      <c r="AT225" s="263" t="s">
        <v>273</v>
      </c>
      <c r="AU225" s="263" t="s">
        <v>85</v>
      </c>
      <c r="AV225" s="14" t="s">
        <v>271</v>
      </c>
      <c r="AW225" s="14" t="s">
        <v>32</v>
      </c>
      <c r="AX225" s="14" t="s">
        <v>83</v>
      </c>
      <c r="AY225" s="263" t="s">
        <v>264</v>
      </c>
    </row>
    <row r="226" s="2" customFormat="1" ht="16.5" customHeight="1">
      <c r="A226" s="39"/>
      <c r="B226" s="40"/>
      <c r="C226" s="228" t="s">
        <v>386</v>
      </c>
      <c r="D226" s="228" t="s">
        <v>266</v>
      </c>
      <c r="E226" s="229" t="s">
        <v>387</v>
      </c>
      <c r="F226" s="230" t="s">
        <v>388</v>
      </c>
      <c r="G226" s="231" t="s">
        <v>318</v>
      </c>
      <c r="H226" s="232">
        <v>7.3600000000000003</v>
      </c>
      <c r="I226" s="233"/>
      <c r="J226" s="234">
        <f>ROUND(I226*H226,2)</f>
        <v>0</v>
      </c>
      <c r="K226" s="230" t="s">
        <v>270</v>
      </c>
      <c r="L226" s="45"/>
      <c r="M226" s="235" t="s">
        <v>1</v>
      </c>
      <c r="N226" s="236" t="s">
        <v>42</v>
      </c>
      <c r="O226" s="92"/>
      <c r="P226" s="237">
        <f>O226*H226</f>
        <v>0</v>
      </c>
      <c r="Q226" s="237">
        <v>0.00264</v>
      </c>
      <c r="R226" s="237">
        <f>Q226*H226</f>
        <v>0.0194304</v>
      </c>
      <c r="S226" s="237">
        <v>0</v>
      </c>
      <c r="T226" s="238">
        <f>S226*H226</f>
        <v>0</v>
      </c>
      <c r="U226" s="39"/>
      <c r="V226" s="39"/>
      <c r="W226" s="39"/>
      <c r="X226" s="39"/>
      <c r="Y226" s="39"/>
      <c r="Z226" s="39"/>
      <c r="AA226" s="39"/>
      <c r="AB226" s="39"/>
      <c r="AC226" s="39"/>
      <c r="AD226" s="39"/>
      <c r="AE226" s="39"/>
      <c r="AR226" s="239" t="s">
        <v>271</v>
      </c>
      <c r="AT226" s="239" t="s">
        <v>266</v>
      </c>
      <c r="AU226" s="239" t="s">
        <v>85</v>
      </c>
      <c r="AY226" s="18" t="s">
        <v>264</v>
      </c>
      <c r="BE226" s="240">
        <f>IF(N226="základní",J226,0)</f>
        <v>0</v>
      </c>
      <c r="BF226" s="240">
        <f>IF(N226="snížená",J226,0)</f>
        <v>0</v>
      </c>
      <c r="BG226" s="240">
        <f>IF(N226="zákl. přenesená",J226,0)</f>
        <v>0</v>
      </c>
      <c r="BH226" s="240">
        <f>IF(N226="sníž. přenesená",J226,0)</f>
        <v>0</v>
      </c>
      <c r="BI226" s="240">
        <f>IF(N226="nulová",J226,0)</f>
        <v>0</v>
      </c>
      <c r="BJ226" s="18" t="s">
        <v>85</v>
      </c>
      <c r="BK226" s="240">
        <f>ROUND(I226*H226,2)</f>
        <v>0</v>
      </c>
      <c r="BL226" s="18" t="s">
        <v>271</v>
      </c>
      <c r="BM226" s="239" t="s">
        <v>389</v>
      </c>
    </row>
    <row r="227" s="13" customFormat="1">
      <c r="A227" s="13"/>
      <c r="B227" s="241"/>
      <c r="C227" s="242"/>
      <c r="D227" s="243" t="s">
        <v>273</v>
      </c>
      <c r="E227" s="244" t="s">
        <v>1</v>
      </c>
      <c r="F227" s="245" t="s">
        <v>3039</v>
      </c>
      <c r="G227" s="242"/>
      <c r="H227" s="246">
        <v>7.3600000000000003</v>
      </c>
      <c r="I227" s="247"/>
      <c r="J227" s="242"/>
      <c r="K227" s="242"/>
      <c r="L227" s="248"/>
      <c r="M227" s="249"/>
      <c r="N227" s="250"/>
      <c r="O227" s="250"/>
      <c r="P227" s="250"/>
      <c r="Q227" s="250"/>
      <c r="R227" s="250"/>
      <c r="S227" s="250"/>
      <c r="T227" s="251"/>
      <c r="U227" s="13"/>
      <c r="V227" s="13"/>
      <c r="W227" s="13"/>
      <c r="X227" s="13"/>
      <c r="Y227" s="13"/>
      <c r="Z227" s="13"/>
      <c r="AA227" s="13"/>
      <c r="AB227" s="13"/>
      <c r="AC227" s="13"/>
      <c r="AD227" s="13"/>
      <c r="AE227" s="13"/>
      <c r="AT227" s="252" t="s">
        <v>273</v>
      </c>
      <c r="AU227" s="252" t="s">
        <v>85</v>
      </c>
      <c r="AV227" s="13" t="s">
        <v>85</v>
      </c>
      <c r="AW227" s="13" t="s">
        <v>32</v>
      </c>
      <c r="AX227" s="13" t="s">
        <v>76</v>
      </c>
      <c r="AY227" s="252" t="s">
        <v>264</v>
      </c>
    </row>
    <row r="228" s="14" customFormat="1">
      <c r="A228" s="14"/>
      <c r="B228" s="253"/>
      <c r="C228" s="254"/>
      <c r="D228" s="243" t="s">
        <v>273</v>
      </c>
      <c r="E228" s="255" t="s">
        <v>1</v>
      </c>
      <c r="F228" s="256" t="s">
        <v>275</v>
      </c>
      <c r="G228" s="254"/>
      <c r="H228" s="257">
        <v>7.3600000000000003</v>
      </c>
      <c r="I228" s="258"/>
      <c r="J228" s="254"/>
      <c r="K228" s="254"/>
      <c r="L228" s="259"/>
      <c r="M228" s="260"/>
      <c r="N228" s="261"/>
      <c r="O228" s="261"/>
      <c r="P228" s="261"/>
      <c r="Q228" s="261"/>
      <c r="R228" s="261"/>
      <c r="S228" s="261"/>
      <c r="T228" s="262"/>
      <c r="U228" s="14"/>
      <c r="V228" s="14"/>
      <c r="W228" s="14"/>
      <c r="X228" s="14"/>
      <c r="Y228" s="14"/>
      <c r="Z228" s="14"/>
      <c r="AA228" s="14"/>
      <c r="AB228" s="14"/>
      <c r="AC228" s="14"/>
      <c r="AD228" s="14"/>
      <c r="AE228" s="14"/>
      <c r="AT228" s="263" t="s">
        <v>273</v>
      </c>
      <c r="AU228" s="263" t="s">
        <v>85</v>
      </c>
      <c r="AV228" s="14" t="s">
        <v>271</v>
      </c>
      <c r="AW228" s="14" t="s">
        <v>32</v>
      </c>
      <c r="AX228" s="14" t="s">
        <v>83</v>
      </c>
      <c r="AY228" s="263" t="s">
        <v>264</v>
      </c>
    </row>
    <row r="229" s="2" customFormat="1" ht="16.5" customHeight="1">
      <c r="A229" s="39"/>
      <c r="B229" s="40"/>
      <c r="C229" s="228" t="s">
        <v>391</v>
      </c>
      <c r="D229" s="228" t="s">
        <v>266</v>
      </c>
      <c r="E229" s="229" t="s">
        <v>392</v>
      </c>
      <c r="F229" s="230" t="s">
        <v>393</v>
      </c>
      <c r="G229" s="231" t="s">
        <v>318</v>
      </c>
      <c r="H229" s="232">
        <v>7.3600000000000003</v>
      </c>
      <c r="I229" s="233"/>
      <c r="J229" s="234">
        <f>ROUND(I229*H229,2)</f>
        <v>0</v>
      </c>
      <c r="K229" s="230" t="s">
        <v>270</v>
      </c>
      <c r="L229" s="45"/>
      <c r="M229" s="235" t="s">
        <v>1</v>
      </c>
      <c r="N229" s="236" t="s">
        <v>42</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271</v>
      </c>
      <c r="AT229" s="239" t="s">
        <v>266</v>
      </c>
      <c r="AU229" s="239" t="s">
        <v>85</v>
      </c>
      <c r="AY229" s="18" t="s">
        <v>264</v>
      </c>
      <c r="BE229" s="240">
        <f>IF(N229="základní",J229,0)</f>
        <v>0</v>
      </c>
      <c r="BF229" s="240">
        <f>IF(N229="snížená",J229,0)</f>
        <v>0</v>
      </c>
      <c r="BG229" s="240">
        <f>IF(N229="zákl. přenesená",J229,0)</f>
        <v>0</v>
      </c>
      <c r="BH229" s="240">
        <f>IF(N229="sníž. přenesená",J229,0)</f>
        <v>0</v>
      </c>
      <c r="BI229" s="240">
        <f>IF(N229="nulová",J229,0)</f>
        <v>0</v>
      </c>
      <c r="BJ229" s="18" t="s">
        <v>85</v>
      </c>
      <c r="BK229" s="240">
        <f>ROUND(I229*H229,2)</f>
        <v>0</v>
      </c>
      <c r="BL229" s="18" t="s">
        <v>271</v>
      </c>
      <c r="BM229" s="239" t="s">
        <v>394</v>
      </c>
    </row>
    <row r="230" s="2" customFormat="1" ht="16.5" customHeight="1">
      <c r="A230" s="39"/>
      <c r="B230" s="40"/>
      <c r="C230" s="228" t="s">
        <v>395</v>
      </c>
      <c r="D230" s="228" t="s">
        <v>266</v>
      </c>
      <c r="E230" s="229" t="s">
        <v>396</v>
      </c>
      <c r="F230" s="230" t="s">
        <v>397</v>
      </c>
      <c r="G230" s="231" t="s">
        <v>354</v>
      </c>
      <c r="H230" s="232">
        <v>0.215</v>
      </c>
      <c r="I230" s="233"/>
      <c r="J230" s="234">
        <f>ROUND(I230*H230,2)</f>
        <v>0</v>
      </c>
      <c r="K230" s="230" t="s">
        <v>270</v>
      </c>
      <c r="L230" s="45"/>
      <c r="M230" s="235" t="s">
        <v>1</v>
      </c>
      <c r="N230" s="236" t="s">
        <v>42</v>
      </c>
      <c r="O230" s="92"/>
      <c r="P230" s="237">
        <f>O230*H230</f>
        <v>0</v>
      </c>
      <c r="Q230" s="237">
        <v>1.0606199999999999</v>
      </c>
      <c r="R230" s="237">
        <f>Q230*H230</f>
        <v>0.22803329999999997</v>
      </c>
      <c r="S230" s="237">
        <v>0</v>
      </c>
      <c r="T230" s="238">
        <f>S230*H230</f>
        <v>0</v>
      </c>
      <c r="U230" s="39"/>
      <c r="V230" s="39"/>
      <c r="W230" s="39"/>
      <c r="X230" s="39"/>
      <c r="Y230" s="39"/>
      <c r="Z230" s="39"/>
      <c r="AA230" s="39"/>
      <c r="AB230" s="39"/>
      <c r="AC230" s="39"/>
      <c r="AD230" s="39"/>
      <c r="AE230" s="39"/>
      <c r="AR230" s="239" t="s">
        <v>271</v>
      </c>
      <c r="AT230" s="239" t="s">
        <v>266</v>
      </c>
      <c r="AU230" s="239" t="s">
        <v>85</v>
      </c>
      <c r="AY230" s="18" t="s">
        <v>264</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271</v>
      </c>
      <c r="BM230" s="239" t="s">
        <v>398</v>
      </c>
    </row>
    <row r="231" s="15" customFormat="1">
      <c r="A231" s="15"/>
      <c r="B231" s="264"/>
      <c r="C231" s="265"/>
      <c r="D231" s="243" t="s">
        <v>273</v>
      </c>
      <c r="E231" s="266" t="s">
        <v>1</v>
      </c>
      <c r="F231" s="267" t="s">
        <v>356</v>
      </c>
      <c r="G231" s="265"/>
      <c r="H231" s="266" t="s">
        <v>1</v>
      </c>
      <c r="I231" s="268"/>
      <c r="J231" s="265"/>
      <c r="K231" s="265"/>
      <c r="L231" s="269"/>
      <c r="M231" s="270"/>
      <c r="N231" s="271"/>
      <c r="O231" s="271"/>
      <c r="P231" s="271"/>
      <c r="Q231" s="271"/>
      <c r="R231" s="271"/>
      <c r="S231" s="271"/>
      <c r="T231" s="272"/>
      <c r="U231" s="15"/>
      <c r="V231" s="15"/>
      <c r="W231" s="15"/>
      <c r="X231" s="15"/>
      <c r="Y231" s="15"/>
      <c r="Z231" s="15"/>
      <c r="AA231" s="15"/>
      <c r="AB231" s="15"/>
      <c r="AC231" s="15"/>
      <c r="AD231" s="15"/>
      <c r="AE231" s="15"/>
      <c r="AT231" s="273" t="s">
        <v>273</v>
      </c>
      <c r="AU231" s="273" t="s">
        <v>85</v>
      </c>
      <c r="AV231" s="15" t="s">
        <v>83</v>
      </c>
      <c r="AW231" s="15" t="s">
        <v>32</v>
      </c>
      <c r="AX231" s="15" t="s">
        <v>76</v>
      </c>
      <c r="AY231" s="273" t="s">
        <v>264</v>
      </c>
    </row>
    <row r="232" s="13" customFormat="1">
      <c r="A232" s="13"/>
      <c r="B232" s="241"/>
      <c r="C232" s="242"/>
      <c r="D232" s="243" t="s">
        <v>273</v>
      </c>
      <c r="E232" s="244" t="s">
        <v>1</v>
      </c>
      <c r="F232" s="245" t="s">
        <v>3040</v>
      </c>
      <c r="G232" s="242"/>
      <c r="H232" s="246">
        <v>0.215</v>
      </c>
      <c r="I232" s="247"/>
      <c r="J232" s="242"/>
      <c r="K232" s="242"/>
      <c r="L232" s="248"/>
      <c r="M232" s="249"/>
      <c r="N232" s="250"/>
      <c r="O232" s="250"/>
      <c r="P232" s="250"/>
      <c r="Q232" s="250"/>
      <c r="R232" s="250"/>
      <c r="S232" s="250"/>
      <c r="T232" s="251"/>
      <c r="U232" s="13"/>
      <c r="V232" s="13"/>
      <c r="W232" s="13"/>
      <c r="X232" s="13"/>
      <c r="Y232" s="13"/>
      <c r="Z232" s="13"/>
      <c r="AA232" s="13"/>
      <c r="AB232" s="13"/>
      <c r="AC232" s="13"/>
      <c r="AD232" s="13"/>
      <c r="AE232" s="13"/>
      <c r="AT232" s="252" t="s">
        <v>273</v>
      </c>
      <c r="AU232" s="252" t="s">
        <v>85</v>
      </c>
      <c r="AV232" s="13" t="s">
        <v>85</v>
      </c>
      <c r="AW232" s="13" t="s">
        <v>32</v>
      </c>
      <c r="AX232" s="13" t="s">
        <v>76</v>
      </c>
      <c r="AY232" s="252" t="s">
        <v>264</v>
      </c>
    </row>
    <row r="233" s="14" customFormat="1">
      <c r="A233" s="14"/>
      <c r="B233" s="253"/>
      <c r="C233" s="254"/>
      <c r="D233" s="243" t="s">
        <v>273</v>
      </c>
      <c r="E233" s="255" t="s">
        <v>1</v>
      </c>
      <c r="F233" s="256" t="s">
        <v>275</v>
      </c>
      <c r="G233" s="254"/>
      <c r="H233" s="257">
        <v>0.215</v>
      </c>
      <c r="I233" s="258"/>
      <c r="J233" s="254"/>
      <c r="K233" s="254"/>
      <c r="L233" s="259"/>
      <c r="M233" s="260"/>
      <c r="N233" s="261"/>
      <c r="O233" s="261"/>
      <c r="P233" s="261"/>
      <c r="Q233" s="261"/>
      <c r="R233" s="261"/>
      <c r="S233" s="261"/>
      <c r="T233" s="262"/>
      <c r="U233" s="14"/>
      <c r="V233" s="14"/>
      <c r="W233" s="14"/>
      <c r="X233" s="14"/>
      <c r="Y233" s="14"/>
      <c r="Z233" s="14"/>
      <c r="AA233" s="14"/>
      <c r="AB233" s="14"/>
      <c r="AC233" s="14"/>
      <c r="AD233" s="14"/>
      <c r="AE233" s="14"/>
      <c r="AT233" s="263" t="s">
        <v>273</v>
      </c>
      <c r="AU233" s="263" t="s">
        <v>85</v>
      </c>
      <c r="AV233" s="14" t="s">
        <v>271</v>
      </c>
      <c r="AW233" s="14" t="s">
        <v>32</v>
      </c>
      <c r="AX233" s="14" t="s">
        <v>83</v>
      </c>
      <c r="AY233" s="263" t="s">
        <v>264</v>
      </c>
    </row>
    <row r="234" s="12" customFormat="1" ht="22.8" customHeight="1">
      <c r="A234" s="12"/>
      <c r="B234" s="212"/>
      <c r="C234" s="213"/>
      <c r="D234" s="214" t="s">
        <v>75</v>
      </c>
      <c r="E234" s="226" t="s">
        <v>96</v>
      </c>
      <c r="F234" s="226" t="s">
        <v>400</v>
      </c>
      <c r="G234" s="213"/>
      <c r="H234" s="213"/>
      <c r="I234" s="216"/>
      <c r="J234" s="227">
        <f>BK234</f>
        <v>0</v>
      </c>
      <c r="K234" s="213"/>
      <c r="L234" s="218"/>
      <c r="M234" s="219"/>
      <c r="N234" s="220"/>
      <c r="O234" s="220"/>
      <c r="P234" s="221">
        <f>SUM(P235:P283)</f>
        <v>0</v>
      </c>
      <c r="Q234" s="220"/>
      <c r="R234" s="221">
        <f>SUM(R235:R283)</f>
        <v>150.27332057000001</v>
      </c>
      <c r="S234" s="220"/>
      <c r="T234" s="222">
        <f>SUM(T235:T283)</f>
        <v>0</v>
      </c>
      <c r="U234" s="12"/>
      <c r="V234" s="12"/>
      <c r="W234" s="12"/>
      <c r="X234" s="12"/>
      <c r="Y234" s="12"/>
      <c r="Z234" s="12"/>
      <c r="AA234" s="12"/>
      <c r="AB234" s="12"/>
      <c r="AC234" s="12"/>
      <c r="AD234" s="12"/>
      <c r="AE234" s="12"/>
      <c r="AR234" s="223" t="s">
        <v>83</v>
      </c>
      <c r="AT234" s="224" t="s">
        <v>75</v>
      </c>
      <c r="AU234" s="224" t="s">
        <v>83</v>
      </c>
      <c r="AY234" s="223" t="s">
        <v>264</v>
      </c>
      <c r="BK234" s="225">
        <f>SUM(BK235:BK283)</f>
        <v>0</v>
      </c>
    </row>
    <row r="235" s="2" customFormat="1" ht="16.5" customHeight="1">
      <c r="A235" s="39"/>
      <c r="B235" s="40"/>
      <c r="C235" s="228" t="s">
        <v>401</v>
      </c>
      <c r="D235" s="228" t="s">
        <v>266</v>
      </c>
      <c r="E235" s="229" t="s">
        <v>402</v>
      </c>
      <c r="F235" s="230" t="s">
        <v>403</v>
      </c>
      <c r="G235" s="231" t="s">
        <v>318</v>
      </c>
      <c r="H235" s="232">
        <v>132.74600000000001</v>
      </c>
      <c r="I235" s="233"/>
      <c r="J235" s="234">
        <f>ROUND(I235*H235,2)</f>
        <v>0</v>
      </c>
      <c r="K235" s="230" t="s">
        <v>270</v>
      </c>
      <c r="L235" s="45"/>
      <c r="M235" s="235" t="s">
        <v>1</v>
      </c>
      <c r="N235" s="236" t="s">
        <v>42</v>
      </c>
      <c r="O235" s="92"/>
      <c r="P235" s="237">
        <f>O235*H235</f>
        <v>0</v>
      </c>
      <c r="Q235" s="237">
        <v>0.26878000000000002</v>
      </c>
      <c r="R235" s="237">
        <f>Q235*H235</f>
        <v>35.679469880000006</v>
      </c>
      <c r="S235" s="237">
        <v>0</v>
      </c>
      <c r="T235" s="238">
        <f>S235*H235</f>
        <v>0</v>
      </c>
      <c r="U235" s="39"/>
      <c r="V235" s="39"/>
      <c r="W235" s="39"/>
      <c r="X235" s="39"/>
      <c r="Y235" s="39"/>
      <c r="Z235" s="39"/>
      <c r="AA235" s="39"/>
      <c r="AB235" s="39"/>
      <c r="AC235" s="39"/>
      <c r="AD235" s="39"/>
      <c r="AE235" s="39"/>
      <c r="AR235" s="239" t="s">
        <v>271</v>
      </c>
      <c r="AT235" s="239" t="s">
        <v>266</v>
      </c>
      <c r="AU235" s="239" t="s">
        <v>85</v>
      </c>
      <c r="AY235" s="18" t="s">
        <v>264</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271</v>
      </c>
      <c r="BM235" s="239" t="s">
        <v>404</v>
      </c>
    </row>
    <row r="236" s="13" customFormat="1">
      <c r="A236" s="13"/>
      <c r="B236" s="241"/>
      <c r="C236" s="242"/>
      <c r="D236" s="243" t="s">
        <v>273</v>
      </c>
      <c r="E236" s="244" t="s">
        <v>1</v>
      </c>
      <c r="F236" s="245" t="s">
        <v>3041</v>
      </c>
      <c r="G236" s="242"/>
      <c r="H236" s="246">
        <v>132.74600000000001</v>
      </c>
      <c r="I236" s="247"/>
      <c r="J236" s="242"/>
      <c r="K236" s="242"/>
      <c r="L236" s="248"/>
      <c r="M236" s="249"/>
      <c r="N236" s="250"/>
      <c r="O236" s="250"/>
      <c r="P236" s="250"/>
      <c r="Q236" s="250"/>
      <c r="R236" s="250"/>
      <c r="S236" s="250"/>
      <c r="T236" s="251"/>
      <c r="U236" s="13"/>
      <c r="V236" s="13"/>
      <c r="W236" s="13"/>
      <c r="X236" s="13"/>
      <c r="Y236" s="13"/>
      <c r="Z236" s="13"/>
      <c r="AA236" s="13"/>
      <c r="AB236" s="13"/>
      <c r="AC236" s="13"/>
      <c r="AD236" s="13"/>
      <c r="AE236" s="13"/>
      <c r="AT236" s="252" t="s">
        <v>273</v>
      </c>
      <c r="AU236" s="252" t="s">
        <v>85</v>
      </c>
      <c r="AV236" s="13" t="s">
        <v>85</v>
      </c>
      <c r="AW236" s="13" t="s">
        <v>32</v>
      </c>
      <c r="AX236" s="13" t="s">
        <v>76</v>
      </c>
      <c r="AY236" s="252" t="s">
        <v>264</v>
      </c>
    </row>
    <row r="237" s="14" customFormat="1">
      <c r="A237" s="14"/>
      <c r="B237" s="253"/>
      <c r="C237" s="254"/>
      <c r="D237" s="243" t="s">
        <v>273</v>
      </c>
      <c r="E237" s="255" t="s">
        <v>1</v>
      </c>
      <c r="F237" s="256" t="s">
        <v>275</v>
      </c>
      <c r="G237" s="254"/>
      <c r="H237" s="257">
        <v>132.74600000000001</v>
      </c>
      <c r="I237" s="258"/>
      <c r="J237" s="254"/>
      <c r="K237" s="254"/>
      <c r="L237" s="259"/>
      <c r="M237" s="260"/>
      <c r="N237" s="261"/>
      <c r="O237" s="261"/>
      <c r="P237" s="261"/>
      <c r="Q237" s="261"/>
      <c r="R237" s="261"/>
      <c r="S237" s="261"/>
      <c r="T237" s="262"/>
      <c r="U237" s="14"/>
      <c r="V237" s="14"/>
      <c r="W237" s="14"/>
      <c r="X237" s="14"/>
      <c r="Y237" s="14"/>
      <c r="Z237" s="14"/>
      <c r="AA237" s="14"/>
      <c r="AB237" s="14"/>
      <c r="AC237" s="14"/>
      <c r="AD237" s="14"/>
      <c r="AE237" s="14"/>
      <c r="AT237" s="263" t="s">
        <v>273</v>
      </c>
      <c r="AU237" s="263" t="s">
        <v>85</v>
      </c>
      <c r="AV237" s="14" t="s">
        <v>271</v>
      </c>
      <c r="AW237" s="14" t="s">
        <v>32</v>
      </c>
      <c r="AX237" s="14" t="s">
        <v>83</v>
      </c>
      <c r="AY237" s="263" t="s">
        <v>264</v>
      </c>
    </row>
    <row r="238" s="2" customFormat="1" ht="21.75" customHeight="1">
      <c r="A238" s="39"/>
      <c r="B238" s="40"/>
      <c r="C238" s="228" t="s">
        <v>407</v>
      </c>
      <c r="D238" s="228" t="s">
        <v>266</v>
      </c>
      <c r="E238" s="229" t="s">
        <v>408</v>
      </c>
      <c r="F238" s="230" t="s">
        <v>409</v>
      </c>
      <c r="G238" s="231" t="s">
        <v>318</v>
      </c>
      <c r="H238" s="232">
        <v>80.438000000000002</v>
      </c>
      <c r="I238" s="233"/>
      <c r="J238" s="234">
        <f>ROUND(I238*H238,2)</f>
        <v>0</v>
      </c>
      <c r="K238" s="230" t="s">
        <v>270</v>
      </c>
      <c r="L238" s="45"/>
      <c r="M238" s="235" t="s">
        <v>1</v>
      </c>
      <c r="N238" s="236" t="s">
        <v>42</v>
      </c>
      <c r="O238" s="92"/>
      <c r="P238" s="237">
        <f>O238*H238</f>
        <v>0</v>
      </c>
      <c r="Q238" s="237">
        <v>0.19692000000000001</v>
      </c>
      <c r="R238" s="237">
        <f>Q238*H238</f>
        <v>15.839850960000002</v>
      </c>
      <c r="S238" s="237">
        <v>0</v>
      </c>
      <c r="T238" s="238">
        <f>S238*H238</f>
        <v>0</v>
      </c>
      <c r="U238" s="39"/>
      <c r="V238" s="39"/>
      <c r="W238" s="39"/>
      <c r="X238" s="39"/>
      <c r="Y238" s="39"/>
      <c r="Z238" s="39"/>
      <c r="AA238" s="39"/>
      <c r="AB238" s="39"/>
      <c r="AC238" s="39"/>
      <c r="AD238" s="39"/>
      <c r="AE238" s="39"/>
      <c r="AR238" s="239" t="s">
        <v>271</v>
      </c>
      <c r="AT238" s="239" t="s">
        <v>266</v>
      </c>
      <c r="AU238" s="239" t="s">
        <v>85</v>
      </c>
      <c r="AY238" s="18" t="s">
        <v>264</v>
      </c>
      <c r="BE238" s="240">
        <f>IF(N238="základní",J238,0)</f>
        <v>0</v>
      </c>
      <c r="BF238" s="240">
        <f>IF(N238="snížená",J238,0)</f>
        <v>0</v>
      </c>
      <c r="BG238" s="240">
        <f>IF(N238="zákl. přenesená",J238,0)</f>
        <v>0</v>
      </c>
      <c r="BH238" s="240">
        <f>IF(N238="sníž. přenesená",J238,0)</f>
        <v>0</v>
      </c>
      <c r="BI238" s="240">
        <f>IF(N238="nulová",J238,0)</f>
        <v>0</v>
      </c>
      <c r="BJ238" s="18" t="s">
        <v>85</v>
      </c>
      <c r="BK238" s="240">
        <f>ROUND(I238*H238,2)</f>
        <v>0</v>
      </c>
      <c r="BL238" s="18" t="s">
        <v>271</v>
      </c>
      <c r="BM238" s="239" t="s">
        <v>410</v>
      </c>
    </row>
    <row r="239" s="13" customFormat="1">
      <c r="A239" s="13"/>
      <c r="B239" s="241"/>
      <c r="C239" s="242"/>
      <c r="D239" s="243" t="s">
        <v>273</v>
      </c>
      <c r="E239" s="244" t="s">
        <v>1</v>
      </c>
      <c r="F239" s="245" t="s">
        <v>3042</v>
      </c>
      <c r="G239" s="242"/>
      <c r="H239" s="246">
        <v>80.438000000000002</v>
      </c>
      <c r="I239" s="247"/>
      <c r="J239" s="242"/>
      <c r="K239" s="242"/>
      <c r="L239" s="248"/>
      <c r="M239" s="249"/>
      <c r="N239" s="250"/>
      <c r="O239" s="250"/>
      <c r="P239" s="250"/>
      <c r="Q239" s="250"/>
      <c r="R239" s="250"/>
      <c r="S239" s="250"/>
      <c r="T239" s="251"/>
      <c r="U239" s="13"/>
      <c r="V239" s="13"/>
      <c r="W239" s="13"/>
      <c r="X239" s="13"/>
      <c r="Y239" s="13"/>
      <c r="Z239" s="13"/>
      <c r="AA239" s="13"/>
      <c r="AB239" s="13"/>
      <c r="AC239" s="13"/>
      <c r="AD239" s="13"/>
      <c r="AE239" s="13"/>
      <c r="AT239" s="252" t="s">
        <v>273</v>
      </c>
      <c r="AU239" s="252" t="s">
        <v>85</v>
      </c>
      <c r="AV239" s="13" t="s">
        <v>85</v>
      </c>
      <c r="AW239" s="13" t="s">
        <v>32</v>
      </c>
      <c r="AX239" s="13" t="s">
        <v>76</v>
      </c>
      <c r="AY239" s="252" t="s">
        <v>264</v>
      </c>
    </row>
    <row r="240" s="14" customFormat="1">
      <c r="A240" s="14"/>
      <c r="B240" s="253"/>
      <c r="C240" s="254"/>
      <c r="D240" s="243" t="s">
        <v>273</v>
      </c>
      <c r="E240" s="255" t="s">
        <v>1</v>
      </c>
      <c r="F240" s="256" t="s">
        <v>275</v>
      </c>
      <c r="G240" s="254"/>
      <c r="H240" s="257">
        <v>80.438000000000002</v>
      </c>
      <c r="I240" s="258"/>
      <c r="J240" s="254"/>
      <c r="K240" s="254"/>
      <c r="L240" s="259"/>
      <c r="M240" s="260"/>
      <c r="N240" s="261"/>
      <c r="O240" s="261"/>
      <c r="P240" s="261"/>
      <c r="Q240" s="261"/>
      <c r="R240" s="261"/>
      <c r="S240" s="261"/>
      <c r="T240" s="262"/>
      <c r="U240" s="14"/>
      <c r="V240" s="14"/>
      <c r="W240" s="14"/>
      <c r="X240" s="14"/>
      <c r="Y240" s="14"/>
      <c r="Z240" s="14"/>
      <c r="AA240" s="14"/>
      <c r="AB240" s="14"/>
      <c r="AC240" s="14"/>
      <c r="AD240" s="14"/>
      <c r="AE240" s="14"/>
      <c r="AT240" s="263" t="s">
        <v>273</v>
      </c>
      <c r="AU240" s="263" t="s">
        <v>85</v>
      </c>
      <c r="AV240" s="14" t="s">
        <v>271</v>
      </c>
      <c r="AW240" s="14" t="s">
        <v>32</v>
      </c>
      <c r="AX240" s="14" t="s">
        <v>83</v>
      </c>
      <c r="AY240" s="263" t="s">
        <v>264</v>
      </c>
    </row>
    <row r="241" s="2" customFormat="1" ht="24.15" customHeight="1">
      <c r="A241" s="39"/>
      <c r="B241" s="40"/>
      <c r="C241" s="228" t="s">
        <v>412</v>
      </c>
      <c r="D241" s="228" t="s">
        <v>266</v>
      </c>
      <c r="E241" s="229" t="s">
        <v>413</v>
      </c>
      <c r="F241" s="230" t="s">
        <v>414</v>
      </c>
      <c r="G241" s="231" t="s">
        <v>318</v>
      </c>
      <c r="H241" s="232">
        <v>237.178</v>
      </c>
      <c r="I241" s="233"/>
      <c r="J241" s="234">
        <f>ROUND(I241*H241,2)</f>
        <v>0</v>
      </c>
      <c r="K241" s="230" t="s">
        <v>270</v>
      </c>
      <c r="L241" s="45"/>
      <c r="M241" s="235" t="s">
        <v>1</v>
      </c>
      <c r="N241" s="236" t="s">
        <v>42</v>
      </c>
      <c r="O241" s="92"/>
      <c r="P241" s="237">
        <f>O241*H241</f>
        <v>0</v>
      </c>
      <c r="Q241" s="237">
        <v>0.20885999999999999</v>
      </c>
      <c r="R241" s="237">
        <f>Q241*H241</f>
        <v>49.536997079999999</v>
      </c>
      <c r="S241" s="237">
        <v>0</v>
      </c>
      <c r="T241" s="238">
        <f>S241*H241</f>
        <v>0</v>
      </c>
      <c r="U241" s="39"/>
      <c r="V241" s="39"/>
      <c r="W241" s="39"/>
      <c r="X241" s="39"/>
      <c r="Y241" s="39"/>
      <c r="Z241" s="39"/>
      <c r="AA241" s="39"/>
      <c r="AB241" s="39"/>
      <c r="AC241" s="39"/>
      <c r="AD241" s="39"/>
      <c r="AE241" s="39"/>
      <c r="AR241" s="239" t="s">
        <v>271</v>
      </c>
      <c r="AT241" s="239" t="s">
        <v>266</v>
      </c>
      <c r="AU241" s="239" t="s">
        <v>85</v>
      </c>
      <c r="AY241" s="18" t="s">
        <v>264</v>
      </c>
      <c r="BE241" s="240">
        <f>IF(N241="základní",J241,0)</f>
        <v>0</v>
      </c>
      <c r="BF241" s="240">
        <f>IF(N241="snížená",J241,0)</f>
        <v>0</v>
      </c>
      <c r="BG241" s="240">
        <f>IF(N241="zákl. přenesená",J241,0)</f>
        <v>0</v>
      </c>
      <c r="BH241" s="240">
        <f>IF(N241="sníž. přenesená",J241,0)</f>
        <v>0</v>
      </c>
      <c r="BI241" s="240">
        <f>IF(N241="nulová",J241,0)</f>
        <v>0</v>
      </c>
      <c r="BJ241" s="18" t="s">
        <v>85</v>
      </c>
      <c r="BK241" s="240">
        <f>ROUND(I241*H241,2)</f>
        <v>0</v>
      </c>
      <c r="BL241" s="18" t="s">
        <v>271</v>
      </c>
      <c r="BM241" s="239" t="s">
        <v>415</v>
      </c>
    </row>
    <row r="242" s="13" customFormat="1">
      <c r="A242" s="13"/>
      <c r="B242" s="241"/>
      <c r="C242" s="242"/>
      <c r="D242" s="243" t="s">
        <v>273</v>
      </c>
      <c r="E242" s="244" t="s">
        <v>1</v>
      </c>
      <c r="F242" s="245" t="s">
        <v>3043</v>
      </c>
      <c r="G242" s="242"/>
      <c r="H242" s="246">
        <v>237.178</v>
      </c>
      <c r="I242" s="247"/>
      <c r="J242" s="242"/>
      <c r="K242" s="242"/>
      <c r="L242" s="248"/>
      <c r="M242" s="249"/>
      <c r="N242" s="250"/>
      <c r="O242" s="250"/>
      <c r="P242" s="250"/>
      <c r="Q242" s="250"/>
      <c r="R242" s="250"/>
      <c r="S242" s="250"/>
      <c r="T242" s="251"/>
      <c r="U242" s="13"/>
      <c r="V242" s="13"/>
      <c r="W242" s="13"/>
      <c r="X242" s="13"/>
      <c r="Y242" s="13"/>
      <c r="Z242" s="13"/>
      <c r="AA242" s="13"/>
      <c r="AB242" s="13"/>
      <c r="AC242" s="13"/>
      <c r="AD242" s="13"/>
      <c r="AE242" s="13"/>
      <c r="AT242" s="252" t="s">
        <v>273</v>
      </c>
      <c r="AU242" s="252" t="s">
        <v>85</v>
      </c>
      <c r="AV242" s="13" t="s">
        <v>85</v>
      </c>
      <c r="AW242" s="13" t="s">
        <v>32</v>
      </c>
      <c r="AX242" s="13" t="s">
        <v>76</v>
      </c>
      <c r="AY242" s="252" t="s">
        <v>264</v>
      </c>
    </row>
    <row r="243" s="14" customFormat="1">
      <c r="A243" s="14"/>
      <c r="B243" s="253"/>
      <c r="C243" s="254"/>
      <c r="D243" s="243" t="s">
        <v>273</v>
      </c>
      <c r="E243" s="255" t="s">
        <v>1</v>
      </c>
      <c r="F243" s="256" t="s">
        <v>275</v>
      </c>
      <c r="G243" s="254"/>
      <c r="H243" s="257">
        <v>237.178</v>
      </c>
      <c r="I243" s="258"/>
      <c r="J243" s="254"/>
      <c r="K243" s="254"/>
      <c r="L243" s="259"/>
      <c r="M243" s="260"/>
      <c r="N243" s="261"/>
      <c r="O243" s="261"/>
      <c r="P243" s="261"/>
      <c r="Q243" s="261"/>
      <c r="R243" s="261"/>
      <c r="S243" s="261"/>
      <c r="T243" s="262"/>
      <c r="U243" s="14"/>
      <c r="V243" s="14"/>
      <c r="W243" s="14"/>
      <c r="X243" s="14"/>
      <c r="Y243" s="14"/>
      <c r="Z243" s="14"/>
      <c r="AA243" s="14"/>
      <c r="AB243" s="14"/>
      <c r="AC243" s="14"/>
      <c r="AD243" s="14"/>
      <c r="AE243" s="14"/>
      <c r="AT243" s="263" t="s">
        <v>273</v>
      </c>
      <c r="AU243" s="263" t="s">
        <v>85</v>
      </c>
      <c r="AV243" s="14" t="s">
        <v>271</v>
      </c>
      <c r="AW243" s="14" t="s">
        <v>32</v>
      </c>
      <c r="AX243" s="14" t="s">
        <v>83</v>
      </c>
      <c r="AY243" s="263" t="s">
        <v>264</v>
      </c>
    </row>
    <row r="244" s="2" customFormat="1" ht="16.5" customHeight="1">
      <c r="A244" s="39"/>
      <c r="B244" s="40"/>
      <c r="C244" s="228" t="s">
        <v>417</v>
      </c>
      <c r="D244" s="228" t="s">
        <v>266</v>
      </c>
      <c r="E244" s="229" t="s">
        <v>418</v>
      </c>
      <c r="F244" s="230" t="s">
        <v>419</v>
      </c>
      <c r="G244" s="231" t="s">
        <v>420</v>
      </c>
      <c r="H244" s="232">
        <v>5</v>
      </c>
      <c r="I244" s="233"/>
      <c r="J244" s="234">
        <f>ROUND(I244*H244,2)</f>
        <v>0</v>
      </c>
      <c r="K244" s="230" t="s">
        <v>270</v>
      </c>
      <c r="L244" s="45"/>
      <c r="M244" s="235" t="s">
        <v>1</v>
      </c>
      <c r="N244" s="236" t="s">
        <v>42</v>
      </c>
      <c r="O244" s="92"/>
      <c r="P244" s="237">
        <f>O244*H244</f>
        <v>0</v>
      </c>
      <c r="Q244" s="237">
        <v>0.026929999999999999</v>
      </c>
      <c r="R244" s="237">
        <f>Q244*H244</f>
        <v>0.13464999999999999</v>
      </c>
      <c r="S244" s="237">
        <v>0</v>
      </c>
      <c r="T244" s="238">
        <f>S244*H244</f>
        <v>0</v>
      </c>
      <c r="U244" s="39"/>
      <c r="V244" s="39"/>
      <c r="W244" s="39"/>
      <c r="X244" s="39"/>
      <c r="Y244" s="39"/>
      <c r="Z244" s="39"/>
      <c r="AA244" s="39"/>
      <c r="AB244" s="39"/>
      <c r="AC244" s="39"/>
      <c r="AD244" s="39"/>
      <c r="AE244" s="39"/>
      <c r="AR244" s="239" t="s">
        <v>271</v>
      </c>
      <c r="AT244" s="239" t="s">
        <v>266</v>
      </c>
      <c r="AU244" s="239" t="s">
        <v>85</v>
      </c>
      <c r="AY244" s="18" t="s">
        <v>264</v>
      </c>
      <c r="BE244" s="240">
        <f>IF(N244="základní",J244,0)</f>
        <v>0</v>
      </c>
      <c r="BF244" s="240">
        <f>IF(N244="snížená",J244,0)</f>
        <v>0</v>
      </c>
      <c r="BG244" s="240">
        <f>IF(N244="zákl. přenesená",J244,0)</f>
        <v>0</v>
      </c>
      <c r="BH244" s="240">
        <f>IF(N244="sníž. přenesená",J244,0)</f>
        <v>0</v>
      </c>
      <c r="BI244" s="240">
        <f>IF(N244="nulová",J244,0)</f>
        <v>0</v>
      </c>
      <c r="BJ244" s="18" t="s">
        <v>85</v>
      </c>
      <c r="BK244" s="240">
        <f>ROUND(I244*H244,2)</f>
        <v>0</v>
      </c>
      <c r="BL244" s="18" t="s">
        <v>271</v>
      </c>
      <c r="BM244" s="239" t="s">
        <v>421</v>
      </c>
    </row>
    <row r="245" s="2" customFormat="1" ht="16.5" customHeight="1">
      <c r="A245" s="39"/>
      <c r="B245" s="40"/>
      <c r="C245" s="228" t="s">
        <v>422</v>
      </c>
      <c r="D245" s="228" t="s">
        <v>266</v>
      </c>
      <c r="E245" s="229" t="s">
        <v>423</v>
      </c>
      <c r="F245" s="230" t="s">
        <v>424</v>
      </c>
      <c r="G245" s="231" t="s">
        <v>420</v>
      </c>
      <c r="H245" s="232">
        <v>2</v>
      </c>
      <c r="I245" s="233"/>
      <c r="J245" s="234">
        <f>ROUND(I245*H245,2)</f>
        <v>0</v>
      </c>
      <c r="K245" s="230" t="s">
        <v>270</v>
      </c>
      <c r="L245" s="45"/>
      <c r="M245" s="235" t="s">
        <v>1</v>
      </c>
      <c r="N245" s="236" t="s">
        <v>42</v>
      </c>
      <c r="O245" s="92"/>
      <c r="P245" s="237">
        <f>O245*H245</f>
        <v>0</v>
      </c>
      <c r="Q245" s="237">
        <v>0.036979999999999999</v>
      </c>
      <c r="R245" s="237">
        <f>Q245*H245</f>
        <v>0.073959999999999998</v>
      </c>
      <c r="S245" s="237">
        <v>0</v>
      </c>
      <c r="T245" s="238">
        <f>S245*H245</f>
        <v>0</v>
      </c>
      <c r="U245" s="39"/>
      <c r="V245" s="39"/>
      <c r="W245" s="39"/>
      <c r="X245" s="39"/>
      <c r="Y245" s="39"/>
      <c r="Z245" s="39"/>
      <c r="AA245" s="39"/>
      <c r="AB245" s="39"/>
      <c r="AC245" s="39"/>
      <c r="AD245" s="39"/>
      <c r="AE245" s="39"/>
      <c r="AR245" s="239" t="s">
        <v>271</v>
      </c>
      <c r="AT245" s="239" t="s">
        <v>266</v>
      </c>
      <c r="AU245" s="239" t="s">
        <v>85</v>
      </c>
      <c r="AY245" s="18" t="s">
        <v>264</v>
      </c>
      <c r="BE245" s="240">
        <f>IF(N245="základní",J245,0)</f>
        <v>0</v>
      </c>
      <c r="BF245" s="240">
        <f>IF(N245="snížená",J245,0)</f>
        <v>0</v>
      </c>
      <c r="BG245" s="240">
        <f>IF(N245="zákl. přenesená",J245,0)</f>
        <v>0</v>
      </c>
      <c r="BH245" s="240">
        <f>IF(N245="sníž. přenesená",J245,0)</f>
        <v>0</v>
      </c>
      <c r="BI245" s="240">
        <f>IF(N245="nulová",J245,0)</f>
        <v>0</v>
      </c>
      <c r="BJ245" s="18" t="s">
        <v>85</v>
      </c>
      <c r="BK245" s="240">
        <f>ROUND(I245*H245,2)</f>
        <v>0</v>
      </c>
      <c r="BL245" s="18" t="s">
        <v>271</v>
      </c>
      <c r="BM245" s="239" t="s">
        <v>425</v>
      </c>
    </row>
    <row r="246" s="2" customFormat="1" ht="16.5" customHeight="1">
      <c r="A246" s="39"/>
      <c r="B246" s="40"/>
      <c r="C246" s="228" t="s">
        <v>426</v>
      </c>
      <c r="D246" s="228" t="s">
        <v>266</v>
      </c>
      <c r="E246" s="229" t="s">
        <v>427</v>
      </c>
      <c r="F246" s="230" t="s">
        <v>428</v>
      </c>
      <c r="G246" s="231" t="s">
        <v>420</v>
      </c>
      <c r="H246" s="232">
        <v>12</v>
      </c>
      <c r="I246" s="233"/>
      <c r="J246" s="234">
        <f>ROUND(I246*H246,2)</f>
        <v>0</v>
      </c>
      <c r="K246" s="230" t="s">
        <v>270</v>
      </c>
      <c r="L246" s="45"/>
      <c r="M246" s="235" t="s">
        <v>1</v>
      </c>
      <c r="N246" s="236" t="s">
        <v>42</v>
      </c>
      <c r="O246" s="92"/>
      <c r="P246" s="237">
        <f>O246*H246</f>
        <v>0</v>
      </c>
      <c r="Q246" s="237">
        <v>0.04555</v>
      </c>
      <c r="R246" s="237">
        <f>Q246*H246</f>
        <v>0.54659999999999997</v>
      </c>
      <c r="S246" s="237">
        <v>0</v>
      </c>
      <c r="T246" s="238">
        <f>S246*H246</f>
        <v>0</v>
      </c>
      <c r="U246" s="39"/>
      <c r="V246" s="39"/>
      <c r="W246" s="39"/>
      <c r="X246" s="39"/>
      <c r="Y246" s="39"/>
      <c r="Z246" s="39"/>
      <c r="AA246" s="39"/>
      <c r="AB246" s="39"/>
      <c r="AC246" s="39"/>
      <c r="AD246" s="39"/>
      <c r="AE246" s="39"/>
      <c r="AR246" s="239" t="s">
        <v>271</v>
      </c>
      <c r="AT246" s="239" t="s">
        <v>266</v>
      </c>
      <c r="AU246" s="239" t="s">
        <v>85</v>
      </c>
      <c r="AY246" s="18" t="s">
        <v>264</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271</v>
      </c>
      <c r="BM246" s="239" t="s">
        <v>429</v>
      </c>
    </row>
    <row r="247" s="2" customFormat="1" ht="16.5" customHeight="1">
      <c r="A247" s="39"/>
      <c r="B247" s="40"/>
      <c r="C247" s="228" t="s">
        <v>430</v>
      </c>
      <c r="D247" s="228" t="s">
        <v>266</v>
      </c>
      <c r="E247" s="229" t="s">
        <v>435</v>
      </c>
      <c r="F247" s="230" t="s">
        <v>436</v>
      </c>
      <c r="G247" s="231" t="s">
        <v>420</v>
      </c>
      <c r="H247" s="232">
        <v>19</v>
      </c>
      <c r="I247" s="233"/>
      <c r="J247" s="234">
        <f>ROUND(I247*H247,2)</f>
        <v>0</v>
      </c>
      <c r="K247" s="230" t="s">
        <v>270</v>
      </c>
      <c r="L247" s="45"/>
      <c r="M247" s="235" t="s">
        <v>1</v>
      </c>
      <c r="N247" s="236" t="s">
        <v>42</v>
      </c>
      <c r="O247" s="92"/>
      <c r="P247" s="237">
        <f>O247*H247</f>
        <v>0</v>
      </c>
      <c r="Q247" s="237">
        <v>0.063549999999999995</v>
      </c>
      <c r="R247" s="237">
        <f>Q247*H247</f>
        <v>1.2074499999999999</v>
      </c>
      <c r="S247" s="237">
        <v>0</v>
      </c>
      <c r="T247" s="238">
        <f>S247*H247</f>
        <v>0</v>
      </c>
      <c r="U247" s="39"/>
      <c r="V247" s="39"/>
      <c r="W247" s="39"/>
      <c r="X247" s="39"/>
      <c r="Y247" s="39"/>
      <c r="Z247" s="39"/>
      <c r="AA247" s="39"/>
      <c r="AB247" s="39"/>
      <c r="AC247" s="39"/>
      <c r="AD247" s="39"/>
      <c r="AE247" s="39"/>
      <c r="AR247" s="239" t="s">
        <v>271</v>
      </c>
      <c r="AT247" s="239" t="s">
        <v>266</v>
      </c>
      <c r="AU247" s="239" t="s">
        <v>85</v>
      </c>
      <c r="AY247" s="18" t="s">
        <v>264</v>
      </c>
      <c r="BE247" s="240">
        <f>IF(N247="základní",J247,0)</f>
        <v>0</v>
      </c>
      <c r="BF247" s="240">
        <f>IF(N247="snížená",J247,0)</f>
        <v>0</v>
      </c>
      <c r="BG247" s="240">
        <f>IF(N247="zákl. přenesená",J247,0)</f>
        <v>0</v>
      </c>
      <c r="BH247" s="240">
        <f>IF(N247="sníž. přenesená",J247,0)</f>
        <v>0</v>
      </c>
      <c r="BI247" s="240">
        <f>IF(N247="nulová",J247,0)</f>
        <v>0</v>
      </c>
      <c r="BJ247" s="18" t="s">
        <v>85</v>
      </c>
      <c r="BK247" s="240">
        <f>ROUND(I247*H247,2)</f>
        <v>0</v>
      </c>
      <c r="BL247" s="18" t="s">
        <v>271</v>
      </c>
      <c r="BM247" s="239" t="s">
        <v>437</v>
      </c>
    </row>
    <row r="248" s="2" customFormat="1" ht="16.5" customHeight="1">
      <c r="A248" s="39"/>
      <c r="B248" s="40"/>
      <c r="C248" s="228" t="s">
        <v>434</v>
      </c>
      <c r="D248" s="228" t="s">
        <v>266</v>
      </c>
      <c r="E248" s="229" t="s">
        <v>439</v>
      </c>
      <c r="F248" s="230" t="s">
        <v>440</v>
      </c>
      <c r="G248" s="231" t="s">
        <v>420</v>
      </c>
      <c r="H248" s="232">
        <v>33</v>
      </c>
      <c r="I248" s="233"/>
      <c r="J248" s="234">
        <f>ROUND(I248*H248,2)</f>
        <v>0</v>
      </c>
      <c r="K248" s="230" t="s">
        <v>270</v>
      </c>
      <c r="L248" s="45"/>
      <c r="M248" s="235" t="s">
        <v>1</v>
      </c>
      <c r="N248" s="236" t="s">
        <v>42</v>
      </c>
      <c r="O248" s="92"/>
      <c r="P248" s="237">
        <f>O248*H248</f>
        <v>0</v>
      </c>
      <c r="Q248" s="237">
        <v>0.091050000000000006</v>
      </c>
      <c r="R248" s="237">
        <f>Q248*H248</f>
        <v>3.0046500000000003</v>
      </c>
      <c r="S248" s="237">
        <v>0</v>
      </c>
      <c r="T248" s="238">
        <f>S248*H248</f>
        <v>0</v>
      </c>
      <c r="U248" s="39"/>
      <c r="V248" s="39"/>
      <c r="W248" s="39"/>
      <c r="X248" s="39"/>
      <c r="Y248" s="39"/>
      <c r="Z248" s="39"/>
      <c r="AA248" s="39"/>
      <c r="AB248" s="39"/>
      <c r="AC248" s="39"/>
      <c r="AD248" s="39"/>
      <c r="AE248" s="39"/>
      <c r="AR248" s="239" t="s">
        <v>271</v>
      </c>
      <c r="AT248" s="239" t="s">
        <v>266</v>
      </c>
      <c r="AU248" s="239" t="s">
        <v>85</v>
      </c>
      <c r="AY248" s="18" t="s">
        <v>264</v>
      </c>
      <c r="BE248" s="240">
        <f>IF(N248="základní",J248,0)</f>
        <v>0</v>
      </c>
      <c r="BF248" s="240">
        <f>IF(N248="snížená",J248,0)</f>
        <v>0</v>
      </c>
      <c r="BG248" s="240">
        <f>IF(N248="zákl. přenesená",J248,0)</f>
        <v>0</v>
      </c>
      <c r="BH248" s="240">
        <f>IF(N248="sníž. přenesená",J248,0)</f>
        <v>0</v>
      </c>
      <c r="BI248" s="240">
        <f>IF(N248="nulová",J248,0)</f>
        <v>0</v>
      </c>
      <c r="BJ248" s="18" t="s">
        <v>85</v>
      </c>
      <c r="BK248" s="240">
        <f>ROUND(I248*H248,2)</f>
        <v>0</v>
      </c>
      <c r="BL248" s="18" t="s">
        <v>271</v>
      </c>
      <c r="BM248" s="239" t="s">
        <v>441</v>
      </c>
    </row>
    <row r="249" s="2" customFormat="1" ht="16.5" customHeight="1">
      <c r="A249" s="39"/>
      <c r="B249" s="40"/>
      <c r="C249" s="228" t="s">
        <v>438</v>
      </c>
      <c r="D249" s="228" t="s">
        <v>266</v>
      </c>
      <c r="E249" s="229" t="s">
        <v>443</v>
      </c>
      <c r="F249" s="230" t="s">
        <v>444</v>
      </c>
      <c r="G249" s="231" t="s">
        <v>420</v>
      </c>
      <c r="H249" s="232">
        <v>4</v>
      </c>
      <c r="I249" s="233"/>
      <c r="J249" s="234">
        <f>ROUND(I249*H249,2)</f>
        <v>0</v>
      </c>
      <c r="K249" s="230" t="s">
        <v>270</v>
      </c>
      <c r="L249" s="45"/>
      <c r="M249" s="235" t="s">
        <v>1</v>
      </c>
      <c r="N249" s="236" t="s">
        <v>42</v>
      </c>
      <c r="O249" s="92"/>
      <c r="P249" s="237">
        <f>O249*H249</f>
        <v>0</v>
      </c>
      <c r="Q249" s="237">
        <v>0.10904999999999999</v>
      </c>
      <c r="R249" s="237">
        <f>Q249*H249</f>
        <v>0.43619999999999998</v>
      </c>
      <c r="S249" s="237">
        <v>0</v>
      </c>
      <c r="T249" s="238">
        <f>S249*H249</f>
        <v>0</v>
      </c>
      <c r="U249" s="39"/>
      <c r="V249" s="39"/>
      <c r="W249" s="39"/>
      <c r="X249" s="39"/>
      <c r="Y249" s="39"/>
      <c r="Z249" s="39"/>
      <c r="AA249" s="39"/>
      <c r="AB249" s="39"/>
      <c r="AC249" s="39"/>
      <c r="AD249" s="39"/>
      <c r="AE249" s="39"/>
      <c r="AR249" s="239" t="s">
        <v>271</v>
      </c>
      <c r="AT249" s="239" t="s">
        <v>266</v>
      </c>
      <c r="AU249" s="239" t="s">
        <v>85</v>
      </c>
      <c r="AY249" s="18" t="s">
        <v>264</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271</v>
      </c>
      <c r="BM249" s="239" t="s">
        <v>445</v>
      </c>
    </row>
    <row r="250" s="2" customFormat="1" ht="16.5" customHeight="1">
      <c r="A250" s="39"/>
      <c r="B250" s="40"/>
      <c r="C250" s="228" t="s">
        <v>442</v>
      </c>
      <c r="D250" s="228" t="s">
        <v>266</v>
      </c>
      <c r="E250" s="229" t="s">
        <v>3044</v>
      </c>
      <c r="F250" s="230" t="s">
        <v>3045</v>
      </c>
      <c r="G250" s="231" t="s">
        <v>420</v>
      </c>
      <c r="H250" s="232">
        <v>4</v>
      </c>
      <c r="I250" s="233"/>
      <c r="J250" s="234">
        <f>ROUND(I250*H250,2)</f>
        <v>0</v>
      </c>
      <c r="K250" s="230" t="s">
        <v>270</v>
      </c>
      <c r="L250" s="45"/>
      <c r="M250" s="235" t="s">
        <v>1</v>
      </c>
      <c r="N250" s="236" t="s">
        <v>42</v>
      </c>
      <c r="O250" s="92"/>
      <c r="P250" s="237">
        <f>O250*H250</f>
        <v>0</v>
      </c>
      <c r="Q250" s="237">
        <v>0.11805</v>
      </c>
      <c r="R250" s="237">
        <f>Q250*H250</f>
        <v>0.47220000000000001</v>
      </c>
      <c r="S250" s="237">
        <v>0</v>
      </c>
      <c r="T250" s="238">
        <f>S250*H250</f>
        <v>0</v>
      </c>
      <c r="U250" s="39"/>
      <c r="V250" s="39"/>
      <c r="W250" s="39"/>
      <c r="X250" s="39"/>
      <c r="Y250" s="39"/>
      <c r="Z250" s="39"/>
      <c r="AA250" s="39"/>
      <c r="AB250" s="39"/>
      <c r="AC250" s="39"/>
      <c r="AD250" s="39"/>
      <c r="AE250" s="39"/>
      <c r="AR250" s="239" t="s">
        <v>271</v>
      </c>
      <c r="AT250" s="239" t="s">
        <v>266</v>
      </c>
      <c r="AU250" s="239" t="s">
        <v>85</v>
      </c>
      <c r="AY250" s="18" t="s">
        <v>264</v>
      </c>
      <c r="BE250" s="240">
        <f>IF(N250="základní",J250,0)</f>
        <v>0</v>
      </c>
      <c r="BF250" s="240">
        <f>IF(N250="snížená",J250,0)</f>
        <v>0</v>
      </c>
      <c r="BG250" s="240">
        <f>IF(N250="zákl. přenesená",J250,0)</f>
        <v>0</v>
      </c>
      <c r="BH250" s="240">
        <f>IF(N250="sníž. přenesená",J250,0)</f>
        <v>0</v>
      </c>
      <c r="BI250" s="240">
        <f>IF(N250="nulová",J250,0)</f>
        <v>0</v>
      </c>
      <c r="BJ250" s="18" t="s">
        <v>85</v>
      </c>
      <c r="BK250" s="240">
        <f>ROUND(I250*H250,2)</f>
        <v>0</v>
      </c>
      <c r="BL250" s="18" t="s">
        <v>271</v>
      </c>
      <c r="BM250" s="239" t="s">
        <v>3046</v>
      </c>
    </row>
    <row r="251" s="2" customFormat="1" ht="16.5" customHeight="1">
      <c r="A251" s="39"/>
      <c r="B251" s="40"/>
      <c r="C251" s="228" t="s">
        <v>446</v>
      </c>
      <c r="D251" s="228" t="s">
        <v>266</v>
      </c>
      <c r="E251" s="229" t="s">
        <v>447</v>
      </c>
      <c r="F251" s="230" t="s">
        <v>448</v>
      </c>
      <c r="G251" s="231" t="s">
        <v>420</v>
      </c>
      <c r="H251" s="232">
        <v>3</v>
      </c>
      <c r="I251" s="233"/>
      <c r="J251" s="234">
        <f>ROUND(I251*H251,2)</f>
        <v>0</v>
      </c>
      <c r="K251" s="230" t="s">
        <v>270</v>
      </c>
      <c r="L251" s="45"/>
      <c r="M251" s="235" t="s">
        <v>1</v>
      </c>
      <c r="N251" s="236" t="s">
        <v>42</v>
      </c>
      <c r="O251" s="92"/>
      <c r="P251" s="237">
        <f>O251*H251</f>
        <v>0</v>
      </c>
      <c r="Q251" s="237">
        <v>0.12705</v>
      </c>
      <c r="R251" s="237">
        <f>Q251*H251</f>
        <v>0.38114999999999999</v>
      </c>
      <c r="S251" s="237">
        <v>0</v>
      </c>
      <c r="T251" s="238">
        <f>S251*H251</f>
        <v>0</v>
      </c>
      <c r="U251" s="39"/>
      <c r="V251" s="39"/>
      <c r="W251" s="39"/>
      <c r="X251" s="39"/>
      <c r="Y251" s="39"/>
      <c r="Z251" s="39"/>
      <c r="AA251" s="39"/>
      <c r="AB251" s="39"/>
      <c r="AC251" s="39"/>
      <c r="AD251" s="39"/>
      <c r="AE251" s="39"/>
      <c r="AR251" s="239" t="s">
        <v>271</v>
      </c>
      <c r="AT251" s="239" t="s">
        <v>266</v>
      </c>
      <c r="AU251" s="239" t="s">
        <v>85</v>
      </c>
      <c r="AY251" s="18" t="s">
        <v>264</v>
      </c>
      <c r="BE251" s="240">
        <f>IF(N251="základní",J251,0)</f>
        <v>0</v>
      </c>
      <c r="BF251" s="240">
        <f>IF(N251="snížená",J251,0)</f>
        <v>0</v>
      </c>
      <c r="BG251" s="240">
        <f>IF(N251="zákl. přenesená",J251,0)</f>
        <v>0</v>
      </c>
      <c r="BH251" s="240">
        <f>IF(N251="sníž. přenesená",J251,0)</f>
        <v>0</v>
      </c>
      <c r="BI251" s="240">
        <f>IF(N251="nulová",J251,0)</f>
        <v>0</v>
      </c>
      <c r="BJ251" s="18" t="s">
        <v>85</v>
      </c>
      <c r="BK251" s="240">
        <f>ROUND(I251*H251,2)</f>
        <v>0</v>
      </c>
      <c r="BL251" s="18" t="s">
        <v>271</v>
      </c>
      <c r="BM251" s="239" t="s">
        <v>449</v>
      </c>
    </row>
    <row r="252" s="2" customFormat="1" ht="16.5" customHeight="1">
      <c r="A252" s="39"/>
      <c r="B252" s="40"/>
      <c r="C252" s="228" t="s">
        <v>450</v>
      </c>
      <c r="D252" s="228" t="s">
        <v>266</v>
      </c>
      <c r="E252" s="229" t="s">
        <v>2474</v>
      </c>
      <c r="F252" s="230" t="s">
        <v>2475</v>
      </c>
      <c r="G252" s="231" t="s">
        <v>453</v>
      </c>
      <c r="H252" s="232">
        <v>12</v>
      </c>
      <c r="I252" s="233"/>
      <c r="J252" s="234">
        <f>ROUND(I252*H252,2)</f>
        <v>0</v>
      </c>
      <c r="K252" s="230" t="s">
        <v>270</v>
      </c>
      <c r="L252" s="45"/>
      <c r="M252" s="235" t="s">
        <v>1</v>
      </c>
      <c r="N252" s="236" t="s">
        <v>42</v>
      </c>
      <c r="O252" s="92"/>
      <c r="P252" s="237">
        <f>O252*H252</f>
        <v>0</v>
      </c>
      <c r="Q252" s="237">
        <v>0.00019000000000000001</v>
      </c>
      <c r="R252" s="237">
        <f>Q252*H252</f>
        <v>0.0022799999999999999</v>
      </c>
      <c r="S252" s="237">
        <v>0</v>
      </c>
      <c r="T252" s="238">
        <f>S252*H252</f>
        <v>0</v>
      </c>
      <c r="U252" s="39"/>
      <c r="V252" s="39"/>
      <c r="W252" s="39"/>
      <c r="X252" s="39"/>
      <c r="Y252" s="39"/>
      <c r="Z252" s="39"/>
      <c r="AA252" s="39"/>
      <c r="AB252" s="39"/>
      <c r="AC252" s="39"/>
      <c r="AD252" s="39"/>
      <c r="AE252" s="39"/>
      <c r="AR252" s="239" t="s">
        <v>271</v>
      </c>
      <c r="AT252" s="239" t="s">
        <v>266</v>
      </c>
      <c r="AU252" s="239" t="s">
        <v>85</v>
      </c>
      <c r="AY252" s="18" t="s">
        <v>264</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271</v>
      </c>
      <c r="BM252" s="239" t="s">
        <v>3047</v>
      </c>
    </row>
    <row r="253" s="13" customFormat="1">
      <c r="A253" s="13"/>
      <c r="B253" s="241"/>
      <c r="C253" s="242"/>
      <c r="D253" s="243" t="s">
        <v>273</v>
      </c>
      <c r="E253" s="244" t="s">
        <v>1</v>
      </c>
      <c r="F253" s="245" t="s">
        <v>3048</v>
      </c>
      <c r="G253" s="242"/>
      <c r="H253" s="246">
        <v>12</v>
      </c>
      <c r="I253" s="247"/>
      <c r="J253" s="242"/>
      <c r="K253" s="242"/>
      <c r="L253" s="248"/>
      <c r="M253" s="249"/>
      <c r="N253" s="250"/>
      <c r="O253" s="250"/>
      <c r="P253" s="250"/>
      <c r="Q253" s="250"/>
      <c r="R253" s="250"/>
      <c r="S253" s="250"/>
      <c r="T253" s="251"/>
      <c r="U253" s="13"/>
      <c r="V253" s="13"/>
      <c r="W253" s="13"/>
      <c r="X253" s="13"/>
      <c r="Y253" s="13"/>
      <c r="Z253" s="13"/>
      <c r="AA253" s="13"/>
      <c r="AB253" s="13"/>
      <c r="AC253" s="13"/>
      <c r="AD253" s="13"/>
      <c r="AE253" s="13"/>
      <c r="AT253" s="252" t="s">
        <v>273</v>
      </c>
      <c r="AU253" s="252" t="s">
        <v>85</v>
      </c>
      <c r="AV253" s="13" t="s">
        <v>85</v>
      </c>
      <c r="AW253" s="13" t="s">
        <v>32</v>
      </c>
      <c r="AX253" s="13" t="s">
        <v>76</v>
      </c>
      <c r="AY253" s="252" t="s">
        <v>264</v>
      </c>
    </row>
    <row r="254" s="14" customFormat="1">
      <c r="A254" s="14"/>
      <c r="B254" s="253"/>
      <c r="C254" s="254"/>
      <c r="D254" s="243" t="s">
        <v>273</v>
      </c>
      <c r="E254" s="255" t="s">
        <v>1</v>
      </c>
      <c r="F254" s="256" t="s">
        <v>275</v>
      </c>
      <c r="G254" s="254"/>
      <c r="H254" s="257">
        <v>12</v>
      </c>
      <c r="I254" s="258"/>
      <c r="J254" s="254"/>
      <c r="K254" s="254"/>
      <c r="L254" s="259"/>
      <c r="M254" s="260"/>
      <c r="N254" s="261"/>
      <c r="O254" s="261"/>
      <c r="P254" s="261"/>
      <c r="Q254" s="261"/>
      <c r="R254" s="261"/>
      <c r="S254" s="261"/>
      <c r="T254" s="262"/>
      <c r="U254" s="14"/>
      <c r="V254" s="14"/>
      <c r="W254" s="14"/>
      <c r="X254" s="14"/>
      <c r="Y254" s="14"/>
      <c r="Z254" s="14"/>
      <c r="AA254" s="14"/>
      <c r="AB254" s="14"/>
      <c r="AC254" s="14"/>
      <c r="AD254" s="14"/>
      <c r="AE254" s="14"/>
      <c r="AT254" s="263" t="s">
        <v>273</v>
      </c>
      <c r="AU254" s="263" t="s">
        <v>85</v>
      </c>
      <c r="AV254" s="14" t="s">
        <v>271</v>
      </c>
      <c r="AW254" s="14" t="s">
        <v>32</v>
      </c>
      <c r="AX254" s="14" t="s">
        <v>83</v>
      </c>
      <c r="AY254" s="263" t="s">
        <v>264</v>
      </c>
    </row>
    <row r="255" s="2" customFormat="1" ht="16.5" customHeight="1">
      <c r="A255" s="39"/>
      <c r="B255" s="40"/>
      <c r="C255" s="228" t="s">
        <v>456</v>
      </c>
      <c r="D255" s="228" t="s">
        <v>266</v>
      </c>
      <c r="E255" s="229" t="s">
        <v>451</v>
      </c>
      <c r="F255" s="230" t="s">
        <v>452</v>
      </c>
      <c r="G255" s="231" t="s">
        <v>453</v>
      </c>
      <c r="H255" s="232">
        <v>26.5</v>
      </c>
      <c r="I255" s="233"/>
      <c r="J255" s="234">
        <f>ROUND(I255*H255,2)</f>
        <v>0</v>
      </c>
      <c r="K255" s="230" t="s">
        <v>270</v>
      </c>
      <c r="L255" s="45"/>
      <c r="M255" s="235" t="s">
        <v>1</v>
      </c>
      <c r="N255" s="236" t="s">
        <v>42</v>
      </c>
      <c r="O255" s="92"/>
      <c r="P255" s="237">
        <f>O255*H255</f>
        <v>0</v>
      </c>
      <c r="Q255" s="237">
        <v>0.00029999999999999997</v>
      </c>
      <c r="R255" s="237">
        <f>Q255*H255</f>
        <v>0.0079499999999999987</v>
      </c>
      <c r="S255" s="237">
        <v>0</v>
      </c>
      <c r="T255" s="238">
        <f>S255*H255</f>
        <v>0</v>
      </c>
      <c r="U255" s="39"/>
      <c r="V255" s="39"/>
      <c r="W255" s="39"/>
      <c r="X255" s="39"/>
      <c r="Y255" s="39"/>
      <c r="Z255" s="39"/>
      <c r="AA255" s="39"/>
      <c r="AB255" s="39"/>
      <c r="AC255" s="39"/>
      <c r="AD255" s="39"/>
      <c r="AE255" s="39"/>
      <c r="AR255" s="239" t="s">
        <v>271</v>
      </c>
      <c r="AT255" s="239" t="s">
        <v>266</v>
      </c>
      <c r="AU255" s="239" t="s">
        <v>85</v>
      </c>
      <c r="AY255" s="18" t="s">
        <v>264</v>
      </c>
      <c r="BE255" s="240">
        <f>IF(N255="základní",J255,0)</f>
        <v>0</v>
      </c>
      <c r="BF255" s="240">
        <f>IF(N255="snížená",J255,0)</f>
        <v>0</v>
      </c>
      <c r="BG255" s="240">
        <f>IF(N255="zákl. přenesená",J255,0)</f>
        <v>0</v>
      </c>
      <c r="BH255" s="240">
        <f>IF(N255="sníž. přenesená",J255,0)</f>
        <v>0</v>
      </c>
      <c r="BI255" s="240">
        <f>IF(N255="nulová",J255,0)</f>
        <v>0</v>
      </c>
      <c r="BJ255" s="18" t="s">
        <v>85</v>
      </c>
      <c r="BK255" s="240">
        <f>ROUND(I255*H255,2)</f>
        <v>0</v>
      </c>
      <c r="BL255" s="18" t="s">
        <v>271</v>
      </c>
      <c r="BM255" s="239" t="s">
        <v>454</v>
      </c>
    </row>
    <row r="256" s="13" customFormat="1">
      <c r="A256" s="13"/>
      <c r="B256" s="241"/>
      <c r="C256" s="242"/>
      <c r="D256" s="243" t="s">
        <v>273</v>
      </c>
      <c r="E256" s="244" t="s">
        <v>1</v>
      </c>
      <c r="F256" s="245" t="s">
        <v>3049</v>
      </c>
      <c r="G256" s="242"/>
      <c r="H256" s="246">
        <v>26.5</v>
      </c>
      <c r="I256" s="247"/>
      <c r="J256" s="242"/>
      <c r="K256" s="242"/>
      <c r="L256" s="248"/>
      <c r="M256" s="249"/>
      <c r="N256" s="250"/>
      <c r="O256" s="250"/>
      <c r="P256" s="250"/>
      <c r="Q256" s="250"/>
      <c r="R256" s="250"/>
      <c r="S256" s="250"/>
      <c r="T256" s="251"/>
      <c r="U256" s="13"/>
      <c r="V256" s="13"/>
      <c r="W256" s="13"/>
      <c r="X256" s="13"/>
      <c r="Y256" s="13"/>
      <c r="Z256" s="13"/>
      <c r="AA256" s="13"/>
      <c r="AB256" s="13"/>
      <c r="AC256" s="13"/>
      <c r="AD256" s="13"/>
      <c r="AE256" s="13"/>
      <c r="AT256" s="252" t="s">
        <v>273</v>
      </c>
      <c r="AU256" s="252" t="s">
        <v>85</v>
      </c>
      <c r="AV256" s="13" t="s">
        <v>85</v>
      </c>
      <c r="AW256" s="13" t="s">
        <v>32</v>
      </c>
      <c r="AX256" s="13" t="s">
        <v>76</v>
      </c>
      <c r="AY256" s="252" t="s">
        <v>264</v>
      </c>
    </row>
    <row r="257" s="14" customFormat="1">
      <c r="A257" s="14"/>
      <c r="B257" s="253"/>
      <c r="C257" s="254"/>
      <c r="D257" s="243" t="s">
        <v>273</v>
      </c>
      <c r="E257" s="255" t="s">
        <v>1</v>
      </c>
      <c r="F257" s="256" t="s">
        <v>275</v>
      </c>
      <c r="G257" s="254"/>
      <c r="H257" s="257">
        <v>26.5</v>
      </c>
      <c r="I257" s="258"/>
      <c r="J257" s="254"/>
      <c r="K257" s="254"/>
      <c r="L257" s="259"/>
      <c r="M257" s="260"/>
      <c r="N257" s="261"/>
      <c r="O257" s="261"/>
      <c r="P257" s="261"/>
      <c r="Q257" s="261"/>
      <c r="R257" s="261"/>
      <c r="S257" s="261"/>
      <c r="T257" s="262"/>
      <c r="U257" s="14"/>
      <c r="V257" s="14"/>
      <c r="W257" s="14"/>
      <c r="X257" s="14"/>
      <c r="Y257" s="14"/>
      <c r="Z257" s="14"/>
      <c r="AA257" s="14"/>
      <c r="AB257" s="14"/>
      <c r="AC257" s="14"/>
      <c r="AD257" s="14"/>
      <c r="AE257" s="14"/>
      <c r="AT257" s="263" t="s">
        <v>273</v>
      </c>
      <c r="AU257" s="263" t="s">
        <v>85</v>
      </c>
      <c r="AV257" s="14" t="s">
        <v>271</v>
      </c>
      <c r="AW257" s="14" t="s">
        <v>32</v>
      </c>
      <c r="AX257" s="14" t="s">
        <v>83</v>
      </c>
      <c r="AY257" s="263" t="s">
        <v>264</v>
      </c>
    </row>
    <row r="258" s="2" customFormat="1" ht="16.5" customHeight="1">
      <c r="A258" s="39"/>
      <c r="B258" s="40"/>
      <c r="C258" s="228" t="s">
        <v>461</v>
      </c>
      <c r="D258" s="228" t="s">
        <v>266</v>
      </c>
      <c r="E258" s="229" t="s">
        <v>457</v>
      </c>
      <c r="F258" s="230" t="s">
        <v>458</v>
      </c>
      <c r="G258" s="231" t="s">
        <v>278</v>
      </c>
      <c r="H258" s="232">
        <v>0.59999999999999998</v>
      </c>
      <c r="I258" s="233"/>
      <c r="J258" s="234">
        <f>ROUND(I258*H258,2)</f>
        <v>0</v>
      </c>
      <c r="K258" s="230" t="s">
        <v>270</v>
      </c>
      <c r="L258" s="45"/>
      <c r="M258" s="235" t="s">
        <v>1</v>
      </c>
      <c r="N258" s="236" t="s">
        <v>42</v>
      </c>
      <c r="O258" s="92"/>
      <c r="P258" s="237">
        <f>O258*H258</f>
        <v>0</v>
      </c>
      <c r="Q258" s="237">
        <v>2.5018699999999998</v>
      </c>
      <c r="R258" s="237">
        <f>Q258*H258</f>
        <v>1.5011219999999999</v>
      </c>
      <c r="S258" s="237">
        <v>0</v>
      </c>
      <c r="T258" s="238">
        <f>S258*H258</f>
        <v>0</v>
      </c>
      <c r="U258" s="39"/>
      <c r="V258" s="39"/>
      <c r="W258" s="39"/>
      <c r="X258" s="39"/>
      <c r="Y258" s="39"/>
      <c r="Z258" s="39"/>
      <c r="AA258" s="39"/>
      <c r="AB258" s="39"/>
      <c r="AC258" s="39"/>
      <c r="AD258" s="39"/>
      <c r="AE258" s="39"/>
      <c r="AR258" s="239" t="s">
        <v>271</v>
      </c>
      <c r="AT258" s="239" t="s">
        <v>266</v>
      </c>
      <c r="AU258" s="239" t="s">
        <v>85</v>
      </c>
      <c r="AY258" s="18" t="s">
        <v>264</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271</v>
      </c>
      <c r="BM258" s="239" t="s">
        <v>459</v>
      </c>
    </row>
    <row r="259" s="13" customFormat="1">
      <c r="A259" s="13"/>
      <c r="B259" s="241"/>
      <c r="C259" s="242"/>
      <c r="D259" s="243" t="s">
        <v>273</v>
      </c>
      <c r="E259" s="244" t="s">
        <v>1</v>
      </c>
      <c r="F259" s="245" t="s">
        <v>3050</v>
      </c>
      <c r="G259" s="242"/>
      <c r="H259" s="246">
        <v>0.59999999999999998</v>
      </c>
      <c r="I259" s="247"/>
      <c r="J259" s="242"/>
      <c r="K259" s="242"/>
      <c r="L259" s="248"/>
      <c r="M259" s="249"/>
      <c r="N259" s="250"/>
      <c r="O259" s="250"/>
      <c r="P259" s="250"/>
      <c r="Q259" s="250"/>
      <c r="R259" s="250"/>
      <c r="S259" s="250"/>
      <c r="T259" s="251"/>
      <c r="U259" s="13"/>
      <c r="V259" s="13"/>
      <c r="W259" s="13"/>
      <c r="X259" s="13"/>
      <c r="Y259" s="13"/>
      <c r="Z259" s="13"/>
      <c r="AA259" s="13"/>
      <c r="AB259" s="13"/>
      <c r="AC259" s="13"/>
      <c r="AD259" s="13"/>
      <c r="AE259" s="13"/>
      <c r="AT259" s="252" t="s">
        <v>273</v>
      </c>
      <c r="AU259" s="252" t="s">
        <v>85</v>
      </c>
      <c r="AV259" s="13" t="s">
        <v>85</v>
      </c>
      <c r="AW259" s="13" t="s">
        <v>32</v>
      </c>
      <c r="AX259" s="13" t="s">
        <v>76</v>
      </c>
      <c r="AY259" s="252" t="s">
        <v>264</v>
      </c>
    </row>
    <row r="260" s="14" customFormat="1">
      <c r="A260" s="14"/>
      <c r="B260" s="253"/>
      <c r="C260" s="254"/>
      <c r="D260" s="243" t="s">
        <v>273</v>
      </c>
      <c r="E260" s="255" t="s">
        <v>1</v>
      </c>
      <c r="F260" s="256" t="s">
        <v>275</v>
      </c>
      <c r="G260" s="254"/>
      <c r="H260" s="257">
        <v>0.59999999999999998</v>
      </c>
      <c r="I260" s="258"/>
      <c r="J260" s="254"/>
      <c r="K260" s="254"/>
      <c r="L260" s="259"/>
      <c r="M260" s="260"/>
      <c r="N260" s="261"/>
      <c r="O260" s="261"/>
      <c r="P260" s="261"/>
      <c r="Q260" s="261"/>
      <c r="R260" s="261"/>
      <c r="S260" s="261"/>
      <c r="T260" s="262"/>
      <c r="U260" s="14"/>
      <c r="V260" s="14"/>
      <c r="W260" s="14"/>
      <c r="X260" s="14"/>
      <c r="Y260" s="14"/>
      <c r="Z260" s="14"/>
      <c r="AA260" s="14"/>
      <c r="AB260" s="14"/>
      <c r="AC260" s="14"/>
      <c r="AD260" s="14"/>
      <c r="AE260" s="14"/>
      <c r="AT260" s="263" t="s">
        <v>273</v>
      </c>
      <c r="AU260" s="263" t="s">
        <v>85</v>
      </c>
      <c r="AV260" s="14" t="s">
        <v>271</v>
      </c>
      <c r="AW260" s="14" t="s">
        <v>32</v>
      </c>
      <c r="AX260" s="14" t="s">
        <v>83</v>
      </c>
      <c r="AY260" s="263" t="s">
        <v>264</v>
      </c>
    </row>
    <row r="261" s="2" customFormat="1" ht="16.5" customHeight="1">
      <c r="A261" s="39"/>
      <c r="B261" s="40"/>
      <c r="C261" s="228" t="s">
        <v>466</v>
      </c>
      <c r="D261" s="228" t="s">
        <v>266</v>
      </c>
      <c r="E261" s="229" t="s">
        <v>462</v>
      </c>
      <c r="F261" s="230" t="s">
        <v>463</v>
      </c>
      <c r="G261" s="231" t="s">
        <v>318</v>
      </c>
      <c r="H261" s="232">
        <v>6.4000000000000004</v>
      </c>
      <c r="I261" s="233"/>
      <c r="J261" s="234">
        <f>ROUND(I261*H261,2)</f>
        <v>0</v>
      </c>
      <c r="K261" s="230" t="s">
        <v>270</v>
      </c>
      <c r="L261" s="45"/>
      <c r="M261" s="235" t="s">
        <v>1</v>
      </c>
      <c r="N261" s="236" t="s">
        <v>42</v>
      </c>
      <c r="O261" s="92"/>
      <c r="P261" s="237">
        <f>O261*H261</f>
        <v>0</v>
      </c>
      <c r="Q261" s="237">
        <v>0.0024399999999999999</v>
      </c>
      <c r="R261" s="237">
        <f>Q261*H261</f>
        <v>0.015616</v>
      </c>
      <c r="S261" s="237">
        <v>0</v>
      </c>
      <c r="T261" s="238">
        <f>S261*H261</f>
        <v>0</v>
      </c>
      <c r="U261" s="39"/>
      <c r="V261" s="39"/>
      <c r="W261" s="39"/>
      <c r="X261" s="39"/>
      <c r="Y261" s="39"/>
      <c r="Z261" s="39"/>
      <c r="AA261" s="39"/>
      <c r="AB261" s="39"/>
      <c r="AC261" s="39"/>
      <c r="AD261" s="39"/>
      <c r="AE261" s="39"/>
      <c r="AR261" s="239" t="s">
        <v>271</v>
      </c>
      <c r="AT261" s="239" t="s">
        <v>266</v>
      </c>
      <c r="AU261" s="239" t="s">
        <v>85</v>
      </c>
      <c r="AY261" s="18" t="s">
        <v>264</v>
      </c>
      <c r="BE261" s="240">
        <f>IF(N261="základní",J261,0)</f>
        <v>0</v>
      </c>
      <c r="BF261" s="240">
        <f>IF(N261="snížená",J261,0)</f>
        <v>0</v>
      </c>
      <c r="BG261" s="240">
        <f>IF(N261="zákl. přenesená",J261,0)</f>
        <v>0</v>
      </c>
      <c r="BH261" s="240">
        <f>IF(N261="sníž. přenesená",J261,0)</f>
        <v>0</v>
      </c>
      <c r="BI261" s="240">
        <f>IF(N261="nulová",J261,0)</f>
        <v>0</v>
      </c>
      <c r="BJ261" s="18" t="s">
        <v>85</v>
      </c>
      <c r="BK261" s="240">
        <f>ROUND(I261*H261,2)</f>
        <v>0</v>
      </c>
      <c r="BL261" s="18" t="s">
        <v>271</v>
      </c>
      <c r="BM261" s="239" t="s">
        <v>464</v>
      </c>
    </row>
    <row r="262" s="13" customFormat="1">
      <c r="A262" s="13"/>
      <c r="B262" s="241"/>
      <c r="C262" s="242"/>
      <c r="D262" s="243" t="s">
        <v>273</v>
      </c>
      <c r="E262" s="244" t="s">
        <v>1</v>
      </c>
      <c r="F262" s="245" t="s">
        <v>3051</v>
      </c>
      <c r="G262" s="242"/>
      <c r="H262" s="246">
        <v>6.4000000000000004</v>
      </c>
      <c r="I262" s="247"/>
      <c r="J262" s="242"/>
      <c r="K262" s="242"/>
      <c r="L262" s="248"/>
      <c r="M262" s="249"/>
      <c r="N262" s="250"/>
      <c r="O262" s="250"/>
      <c r="P262" s="250"/>
      <c r="Q262" s="250"/>
      <c r="R262" s="250"/>
      <c r="S262" s="250"/>
      <c r="T262" s="251"/>
      <c r="U262" s="13"/>
      <c r="V262" s="13"/>
      <c r="W262" s="13"/>
      <c r="X262" s="13"/>
      <c r="Y262" s="13"/>
      <c r="Z262" s="13"/>
      <c r="AA262" s="13"/>
      <c r="AB262" s="13"/>
      <c r="AC262" s="13"/>
      <c r="AD262" s="13"/>
      <c r="AE262" s="13"/>
      <c r="AT262" s="252" t="s">
        <v>273</v>
      </c>
      <c r="AU262" s="252" t="s">
        <v>85</v>
      </c>
      <c r="AV262" s="13" t="s">
        <v>85</v>
      </c>
      <c r="AW262" s="13" t="s">
        <v>32</v>
      </c>
      <c r="AX262" s="13" t="s">
        <v>76</v>
      </c>
      <c r="AY262" s="252" t="s">
        <v>264</v>
      </c>
    </row>
    <row r="263" s="14" customFormat="1">
      <c r="A263" s="14"/>
      <c r="B263" s="253"/>
      <c r="C263" s="254"/>
      <c r="D263" s="243" t="s">
        <v>273</v>
      </c>
      <c r="E263" s="255" t="s">
        <v>1</v>
      </c>
      <c r="F263" s="256" t="s">
        <v>275</v>
      </c>
      <c r="G263" s="254"/>
      <c r="H263" s="257">
        <v>6.4000000000000004</v>
      </c>
      <c r="I263" s="258"/>
      <c r="J263" s="254"/>
      <c r="K263" s="254"/>
      <c r="L263" s="259"/>
      <c r="M263" s="260"/>
      <c r="N263" s="261"/>
      <c r="O263" s="261"/>
      <c r="P263" s="261"/>
      <c r="Q263" s="261"/>
      <c r="R263" s="261"/>
      <c r="S263" s="261"/>
      <c r="T263" s="262"/>
      <c r="U263" s="14"/>
      <c r="V263" s="14"/>
      <c r="W263" s="14"/>
      <c r="X263" s="14"/>
      <c r="Y263" s="14"/>
      <c r="Z263" s="14"/>
      <c r="AA263" s="14"/>
      <c r="AB263" s="14"/>
      <c r="AC263" s="14"/>
      <c r="AD263" s="14"/>
      <c r="AE263" s="14"/>
      <c r="AT263" s="263" t="s">
        <v>273</v>
      </c>
      <c r="AU263" s="263" t="s">
        <v>85</v>
      </c>
      <c r="AV263" s="14" t="s">
        <v>271</v>
      </c>
      <c r="AW263" s="14" t="s">
        <v>32</v>
      </c>
      <c r="AX263" s="14" t="s">
        <v>83</v>
      </c>
      <c r="AY263" s="263" t="s">
        <v>264</v>
      </c>
    </row>
    <row r="264" s="2" customFormat="1" ht="16.5" customHeight="1">
      <c r="A264" s="39"/>
      <c r="B264" s="40"/>
      <c r="C264" s="228" t="s">
        <v>470</v>
      </c>
      <c r="D264" s="228" t="s">
        <v>266</v>
      </c>
      <c r="E264" s="229" t="s">
        <v>467</v>
      </c>
      <c r="F264" s="230" t="s">
        <v>468</v>
      </c>
      <c r="G264" s="231" t="s">
        <v>318</v>
      </c>
      <c r="H264" s="232">
        <v>6.4000000000000004</v>
      </c>
      <c r="I264" s="233"/>
      <c r="J264" s="234">
        <f>ROUND(I264*H264,2)</f>
        <v>0</v>
      </c>
      <c r="K264" s="230" t="s">
        <v>270</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271</v>
      </c>
      <c r="AT264" s="239" t="s">
        <v>266</v>
      </c>
      <c r="AU264" s="239" t="s">
        <v>85</v>
      </c>
      <c r="AY264" s="18" t="s">
        <v>264</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271</v>
      </c>
      <c r="BM264" s="239" t="s">
        <v>469</v>
      </c>
    </row>
    <row r="265" s="2" customFormat="1" ht="16.5" customHeight="1">
      <c r="A265" s="39"/>
      <c r="B265" s="40"/>
      <c r="C265" s="228" t="s">
        <v>474</v>
      </c>
      <c r="D265" s="228" t="s">
        <v>266</v>
      </c>
      <c r="E265" s="229" t="s">
        <v>471</v>
      </c>
      <c r="F265" s="230" t="s">
        <v>472</v>
      </c>
      <c r="G265" s="231" t="s">
        <v>318</v>
      </c>
      <c r="H265" s="232">
        <v>6.4000000000000004</v>
      </c>
      <c r="I265" s="233"/>
      <c r="J265" s="234">
        <f>ROUND(I265*H265,2)</f>
        <v>0</v>
      </c>
      <c r="K265" s="230" t="s">
        <v>270</v>
      </c>
      <c r="L265" s="45"/>
      <c r="M265" s="235" t="s">
        <v>1</v>
      </c>
      <c r="N265" s="236" t="s">
        <v>42</v>
      </c>
      <c r="O265" s="92"/>
      <c r="P265" s="237">
        <f>O265*H265</f>
        <v>0</v>
      </c>
      <c r="Q265" s="237">
        <v>0.0027000000000000001</v>
      </c>
      <c r="R265" s="237">
        <f>Q265*H265</f>
        <v>0.01728</v>
      </c>
      <c r="S265" s="237">
        <v>0</v>
      </c>
      <c r="T265" s="238">
        <f>S265*H265</f>
        <v>0</v>
      </c>
      <c r="U265" s="39"/>
      <c r="V265" s="39"/>
      <c r="W265" s="39"/>
      <c r="X265" s="39"/>
      <c r="Y265" s="39"/>
      <c r="Z265" s="39"/>
      <c r="AA265" s="39"/>
      <c r="AB265" s="39"/>
      <c r="AC265" s="39"/>
      <c r="AD265" s="39"/>
      <c r="AE265" s="39"/>
      <c r="AR265" s="239" t="s">
        <v>271</v>
      </c>
      <c r="AT265" s="239" t="s">
        <v>266</v>
      </c>
      <c r="AU265" s="239" t="s">
        <v>85</v>
      </c>
      <c r="AY265" s="18" t="s">
        <v>264</v>
      </c>
      <c r="BE265" s="240">
        <f>IF(N265="základní",J265,0)</f>
        <v>0</v>
      </c>
      <c r="BF265" s="240">
        <f>IF(N265="snížená",J265,0)</f>
        <v>0</v>
      </c>
      <c r="BG265" s="240">
        <f>IF(N265="zákl. přenesená",J265,0)</f>
        <v>0</v>
      </c>
      <c r="BH265" s="240">
        <f>IF(N265="sníž. přenesená",J265,0)</f>
        <v>0</v>
      </c>
      <c r="BI265" s="240">
        <f>IF(N265="nulová",J265,0)</f>
        <v>0</v>
      </c>
      <c r="BJ265" s="18" t="s">
        <v>85</v>
      </c>
      <c r="BK265" s="240">
        <f>ROUND(I265*H265,2)</f>
        <v>0</v>
      </c>
      <c r="BL265" s="18" t="s">
        <v>271</v>
      </c>
      <c r="BM265" s="239" t="s">
        <v>473</v>
      </c>
    </row>
    <row r="266" s="2" customFormat="1" ht="16.5" customHeight="1">
      <c r="A266" s="39"/>
      <c r="B266" s="40"/>
      <c r="C266" s="228" t="s">
        <v>479</v>
      </c>
      <c r="D266" s="228" t="s">
        <v>266</v>
      </c>
      <c r="E266" s="229" t="s">
        <v>475</v>
      </c>
      <c r="F266" s="230" t="s">
        <v>476</v>
      </c>
      <c r="G266" s="231" t="s">
        <v>354</v>
      </c>
      <c r="H266" s="232">
        <v>0.17999999999999999</v>
      </c>
      <c r="I266" s="233"/>
      <c r="J266" s="234">
        <f>ROUND(I266*H266,2)</f>
        <v>0</v>
      </c>
      <c r="K266" s="230" t="s">
        <v>270</v>
      </c>
      <c r="L266" s="45"/>
      <c r="M266" s="235" t="s">
        <v>1</v>
      </c>
      <c r="N266" s="236" t="s">
        <v>42</v>
      </c>
      <c r="O266" s="92"/>
      <c r="P266" s="237">
        <f>O266*H266</f>
        <v>0</v>
      </c>
      <c r="Q266" s="237">
        <v>1.05237</v>
      </c>
      <c r="R266" s="237">
        <f>Q266*H266</f>
        <v>0.1894266</v>
      </c>
      <c r="S266" s="237">
        <v>0</v>
      </c>
      <c r="T266" s="238">
        <f>S266*H266</f>
        <v>0</v>
      </c>
      <c r="U266" s="39"/>
      <c r="V266" s="39"/>
      <c r="W266" s="39"/>
      <c r="X266" s="39"/>
      <c r="Y266" s="39"/>
      <c r="Z266" s="39"/>
      <c r="AA266" s="39"/>
      <c r="AB266" s="39"/>
      <c r="AC266" s="39"/>
      <c r="AD266" s="39"/>
      <c r="AE266" s="39"/>
      <c r="AR266" s="239" t="s">
        <v>271</v>
      </c>
      <c r="AT266" s="239" t="s">
        <v>266</v>
      </c>
      <c r="AU266" s="239" t="s">
        <v>85</v>
      </c>
      <c r="AY266" s="18" t="s">
        <v>264</v>
      </c>
      <c r="BE266" s="240">
        <f>IF(N266="základní",J266,0)</f>
        <v>0</v>
      </c>
      <c r="BF266" s="240">
        <f>IF(N266="snížená",J266,0)</f>
        <v>0</v>
      </c>
      <c r="BG266" s="240">
        <f>IF(N266="zákl. přenesená",J266,0)</f>
        <v>0</v>
      </c>
      <c r="BH266" s="240">
        <f>IF(N266="sníž. přenesená",J266,0)</f>
        <v>0</v>
      </c>
      <c r="BI266" s="240">
        <f>IF(N266="nulová",J266,0)</f>
        <v>0</v>
      </c>
      <c r="BJ266" s="18" t="s">
        <v>85</v>
      </c>
      <c r="BK266" s="240">
        <f>ROUND(I266*H266,2)</f>
        <v>0</v>
      </c>
      <c r="BL266" s="18" t="s">
        <v>271</v>
      </c>
      <c r="BM266" s="239" t="s">
        <v>477</v>
      </c>
    </row>
    <row r="267" s="15" customFormat="1">
      <c r="A267" s="15"/>
      <c r="B267" s="264"/>
      <c r="C267" s="265"/>
      <c r="D267" s="243" t="s">
        <v>273</v>
      </c>
      <c r="E267" s="266" t="s">
        <v>1</v>
      </c>
      <c r="F267" s="267" t="s">
        <v>356</v>
      </c>
      <c r="G267" s="265"/>
      <c r="H267" s="266" t="s">
        <v>1</v>
      </c>
      <c r="I267" s="268"/>
      <c r="J267" s="265"/>
      <c r="K267" s="265"/>
      <c r="L267" s="269"/>
      <c r="M267" s="270"/>
      <c r="N267" s="271"/>
      <c r="O267" s="271"/>
      <c r="P267" s="271"/>
      <c r="Q267" s="271"/>
      <c r="R267" s="271"/>
      <c r="S267" s="271"/>
      <c r="T267" s="272"/>
      <c r="U267" s="15"/>
      <c r="V267" s="15"/>
      <c r="W267" s="15"/>
      <c r="X267" s="15"/>
      <c r="Y267" s="15"/>
      <c r="Z267" s="15"/>
      <c r="AA267" s="15"/>
      <c r="AB267" s="15"/>
      <c r="AC267" s="15"/>
      <c r="AD267" s="15"/>
      <c r="AE267" s="15"/>
      <c r="AT267" s="273" t="s">
        <v>273</v>
      </c>
      <c r="AU267" s="273" t="s">
        <v>85</v>
      </c>
      <c r="AV267" s="15" t="s">
        <v>83</v>
      </c>
      <c r="AW267" s="15" t="s">
        <v>32</v>
      </c>
      <c r="AX267" s="15" t="s">
        <v>76</v>
      </c>
      <c r="AY267" s="273" t="s">
        <v>264</v>
      </c>
    </row>
    <row r="268" s="13" customFormat="1">
      <c r="A268" s="13"/>
      <c r="B268" s="241"/>
      <c r="C268" s="242"/>
      <c r="D268" s="243" t="s">
        <v>273</v>
      </c>
      <c r="E268" s="244" t="s">
        <v>1</v>
      </c>
      <c r="F268" s="245" t="s">
        <v>3052</v>
      </c>
      <c r="G268" s="242"/>
      <c r="H268" s="246">
        <v>0.17999999999999999</v>
      </c>
      <c r="I268" s="247"/>
      <c r="J268" s="242"/>
      <c r="K268" s="242"/>
      <c r="L268" s="248"/>
      <c r="M268" s="249"/>
      <c r="N268" s="250"/>
      <c r="O268" s="250"/>
      <c r="P268" s="250"/>
      <c r="Q268" s="250"/>
      <c r="R268" s="250"/>
      <c r="S268" s="250"/>
      <c r="T268" s="251"/>
      <c r="U268" s="13"/>
      <c r="V268" s="13"/>
      <c r="W268" s="13"/>
      <c r="X268" s="13"/>
      <c r="Y268" s="13"/>
      <c r="Z268" s="13"/>
      <c r="AA268" s="13"/>
      <c r="AB268" s="13"/>
      <c r="AC268" s="13"/>
      <c r="AD268" s="13"/>
      <c r="AE268" s="13"/>
      <c r="AT268" s="252" t="s">
        <v>273</v>
      </c>
      <c r="AU268" s="252" t="s">
        <v>85</v>
      </c>
      <c r="AV268" s="13" t="s">
        <v>85</v>
      </c>
      <c r="AW268" s="13" t="s">
        <v>32</v>
      </c>
      <c r="AX268" s="13" t="s">
        <v>76</v>
      </c>
      <c r="AY268" s="252" t="s">
        <v>264</v>
      </c>
    </row>
    <row r="269" s="14" customFormat="1">
      <c r="A269" s="14"/>
      <c r="B269" s="253"/>
      <c r="C269" s="254"/>
      <c r="D269" s="243" t="s">
        <v>273</v>
      </c>
      <c r="E269" s="255" t="s">
        <v>1</v>
      </c>
      <c r="F269" s="256" t="s">
        <v>275</v>
      </c>
      <c r="G269" s="254"/>
      <c r="H269" s="257">
        <v>0.17999999999999999</v>
      </c>
      <c r="I269" s="258"/>
      <c r="J269" s="254"/>
      <c r="K269" s="254"/>
      <c r="L269" s="259"/>
      <c r="M269" s="260"/>
      <c r="N269" s="261"/>
      <c r="O269" s="261"/>
      <c r="P269" s="261"/>
      <c r="Q269" s="261"/>
      <c r="R269" s="261"/>
      <c r="S269" s="261"/>
      <c r="T269" s="262"/>
      <c r="U269" s="14"/>
      <c r="V269" s="14"/>
      <c r="W269" s="14"/>
      <c r="X269" s="14"/>
      <c r="Y269" s="14"/>
      <c r="Z269" s="14"/>
      <c r="AA269" s="14"/>
      <c r="AB269" s="14"/>
      <c r="AC269" s="14"/>
      <c r="AD269" s="14"/>
      <c r="AE269" s="14"/>
      <c r="AT269" s="263" t="s">
        <v>273</v>
      </c>
      <c r="AU269" s="263" t="s">
        <v>85</v>
      </c>
      <c r="AV269" s="14" t="s">
        <v>271</v>
      </c>
      <c r="AW269" s="14" t="s">
        <v>32</v>
      </c>
      <c r="AX269" s="14" t="s">
        <v>83</v>
      </c>
      <c r="AY269" s="263" t="s">
        <v>264</v>
      </c>
    </row>
    <row r="270" s="2" customFormat="1" ht="16.5" customHeight="1">
      <c r="A270" s="39"/>
      <c r="B270" s="40"/>
      <c r="C270" s="228" t="s">
        <v>484</v>
      </c>
      <c r="D270" s="228" t="s">
        <v>266</v>
      </c>
      <c r="E270" s="229" t="s">
        <v>480</v>
      </c>
      <c r="F270" s="230" t="s">
        <v>481</v>
      </c>
      <c r="G270" s="231" t="s">
        <v>318</v>
      </c>
      <c r="H270" s="232">
        <v>114.075</v>
      </c>
      <c r="I270" s="233"/>
      <c r="J270" s="234">
        <f>ROUND(I270*H270,2)</f>
        <v>0</v>
      </c>
      <c r="K270" s="230" t="s">
        <v>270</v>
      </c>
      <c r="L270" s="45"/>
      <c r="M270" s="235" t="s">
        <v>1</v>
      </c>
      <c r="N270" s="236" t="s">
        <v>42</v>
      </c>
      <c r="O270" s="92"/>
      <c r="P270" s="237">
        <f>O270*H270</f>
        <v>0</v>
      </c>
      <c r="Q270" s="237">
        <v>0.11396000000000001</v>
      </c>
      <c r="R270" s="237">
        <f>Q270*H270</f>
        <v>12.999987000000001</v>
      </c>
      <c r="S270" s="237">
        <v>0</v>
      </c>
      <c r="T270" s="238">
        <f>S270*H270</f>
        <v>0</v>
      </c>
      <c r="U270" s="39"/>
      <c r="V270" s="39"/>
      <c r="W270" s="39"/>
      <c r="X270" s="39"/>
      <c r="Y270" s="39"/>
      <c r="Z270" s="39"/>
      <c r="AA270" s="39"/>
      <c r="AB270" s="39"/>
      <c r="AC270" s="39"/>
      <c r="AD270" s="39"/>
      <c r="AE270" s="39"/>
      <c r="AR270" s="239" t="s">
        <v>271</v>
      </c>
      <c r="AT270" s="239" t="s">
        <v>266</v>
      </c>
      <c r="AU270" s="239" t="s">
        <v>85</v>
      </c>
      <c r="AY270" s="18" t="s">
        <v>264</v>
      </c>
      <c r="BE270" s="240">
        <f>IF(N270="základní",J270,0)</f>
        <v>0</v>
      </c>
      <c r="BF270" s="240">
        <f>IF(N270="snížená",J270,0)</f>
        <v>0</v>
      </c>
      <c r="BG270" s="240">
        <f>IF(N270="zákl. přenesená",J270,0)</f>
        <v>0</v>
      </c>
      <c r="BH270" s="240">
        <f>IF(N270="sníž. přenesená",J270,0)</f>
        <v>0</v>
      </c>
      <c r="BI270" s="240">
        <f>IF(N270="nulová",J270,0)</f>
        <v>0</v>
      </c>
      <c r="BJ270" s="18" t="s">
        <v>85</v>
      </c>
      <c r="BK270" s="240">
        <f>ROUND(I270*H270,2)</f>
        <v>0</v>
      </c>
      <c r="BL270" s="18" t="s">
        <v>271</v>
      </c>
      <c r="BM270" s="239" t="s">
        <v>482</v>
      </c>
    </row>
    <row r="271" s="13" customFormat="1">
      <c r="A271" s="13"/>
      <c r="B271" s="241"/>
      <c r="C271" s="242"/>
      <c r="D271" s="243" t="s">
        <v>273</v>
      </c>
      <c r="E271" s="244" t="s">
        <v>1</v>
      </c>
      <c r="F271" s="245" t="s">
        <v>3053</v>
      </c>
      <c r="G271" s="242"/>
      <c r="H271" s="246">
        <v>114.075</v>
      </c>
      <c r="I271" s="247"/>
      <c r="J271" s="242"/>
      <c r="K271" s="242"/>
      <c r="L271" s="248"/>
      <c r="M271" s="249"/>
      <c r="N271" s="250"/>
      <c r="O271" s="250"/>
      <c r="P271" s="250"/>
      <c r="Q271" s="250"/>
      <c r="R271" s="250"/>
      <c r="S271" s="250"/>
      <c r="T271" s="251"/>
      <c r="U271" s="13"/>
      <c r="V271" s="13"/>
      <c r="W271" s="13"/>
      <c r="X271" s="13"/>
      <c r="Y271" s="13"/>
      <c r="Z271" s="13"/>
      <c r="AA271" s="13"/>
      <c r="AB271" s="13"/>
      <c r="AC271" s="13"/>
      <c r="AD271" s="13"/>
      <c r="AE271" s="13"/>
      <c r="AT271" s="252" t="s">
        <v>273</v>
      </c>
      <c r="AU271" s="252" t="s">
        <v>85</v>
      </c>
      <c r="AV271" s="13" t="s">
        <v>85</v>
      </c>
      <c r="AW271" s="13" t="s">
        <v>32</v>
      </c>
      <c r="AX271" s="13" t="s">
        <v>76</v>
      </c>
      <c r="AY271" s="252" t="s">
        <v>264</v>
      </c>
    </row>
    <row r="272" s="14" customFormat="1">
      <c r="A272" s="14"/>
      <c r="B272" s="253"/>
      <c r="C272" s="254"/>
      <c r="D272" s="243" t="s">
        <v>273</v>
      </c>
      <c r="E272" s="255" t="s">
        <v>1</v>
      </c>
      <c r="F272" s="256" t="s">
        <v>275</v>
      </c>
      <c r="G272" s="254"/>
      <c r="H272" s="257">
        <v>114.075</v>
      </c>
      <c r="I272" s="258"/>
      <c r="J272" s="254"/>
      <c r="K272" s="254"/>
      <c r="L272" s="259"/>
      <c r="M272" s="260"/>
      <c r="N272" s="261"/>
      <c r="O272" s="261"/>
      <c r="P272" s="261"/>
      <c r="Q272" s="261"/>
      <c r="R272" s="261"/>
      <c r="S272" s="261"/>
      <c r="T272" s="262"/>
      <c r="U272" s="14"/>
      <c r="V272" s="14"/>
      <c r="W272" s="14"/>
      <c r="X272" s="14"/>
      <c r="Y272" s="14"/>
      <c r="Z272" s="14"/>
      <c r="AA272" s="14"/>
      <c r="AB272" s="14"/>
      <c r="AC272" s="14"/>
      <c r="AD272" s="14"/>
      <c r="AE272" s="14"/>
      <c r="AT272" s="263" t="s">
        <v>273</v>
      </c>
      <c r="AU272" s="263" t="s">
        <v>85</v>
      </c>
      <c r="AV272" s="14" t="s">
        <v>271</v>
      </c>
      <c r="AW272" s="14" t="s">
        <v>32</v>
      </c>
      <c r="AX272" s="14" t="s">
        <v>83</v>
      </c>
      <c r="AY272" s="263" t="s">
        <v>264</v>
      </c>
    </row>
    <row r="273" s="2" customFormat="1" ht="16.5" customHeight="1">
      <c r="A273" s="39"/>
      <c r="B273" s="40"/>
      <c r="C273" s="228" t="s">
        <v>489</v>
      </c>
      <c r="D273" s="228" t="s">
        <v>266</v>
      </c>
      <c r="E273" s="229" t="s">
        <v>485</v>
      </c>
      <c r="F273" s="230" t="s">
        <v>486</v>
      </c>
      <c r="G273" s="231" t="s">
        <v>278</v>
      </c>
      <c r="H273" s="232">
        <v>10.811999999999999</v>
      </c>
      <c r="I273" s="233"/>
      <c r="J273" s="234">
        <f>ROUND(I273*H273,2)</f>
        <v>0</v>
      </c>
      <c r="K273" s="230" t="s">
        <v>270</v>
      </c>
      <c r="L273" s="45"/>
      <c r="M273" s="235" t="s">
        <v>1</v>
      </c>
      <c r="N273" s="236" t="s">
        <v>42</v>
      </c>
      <c r="O273" s="92"/>
      <c r="P273" s="237">
        <f>O273*H273</f>
        <v>0</v>
      </c>
      <c r="Q273" s="237">
        <v>2.5018899999999999</v>
      </c>
      <c r="R273" s="237">
        <f>Q273*H273</f>
        <v>27.050434679999999</v>
      </c>
      <c r="S273" s="237">
        <v>0</v>
      </c>
      <c r="T273" s="238">
        <f>S273*H273</f>
        <v>0</v>
      </c>
      <c r="U273" s="39"/>
      <c r="V273" s="39"/>
      <c r="W273" s="39"/>
      <c r="X273" s="39"/>
      <c r="Y273" s="39"/>
      <c r="Z273" s="39"/>
      <c r="AA273" s="39"/>
      <c r="AB273" s="39"/>
      <c r="AC273" s="39"/>
      <c r="AD273" s="39"/>
      <c r="AE273" s="39"/>
      <c r="AR273" s="239" t="s">
        <v>271</v>
      </c>
      <c r="AT273" s="239" t="s">
        <v>266</v>
      </c>
      <c r="AU273" s="239" t="s">
        <v>85</v>
      </c>
      <c r="AY273" s="18" t="s">
        <v>264</v>
      </c>
      <c r="BE273" s="240">
        <f>IF(N273="základní",J273,0)</f>
        <v>0</v>
      </c>
      <c r="BF273" s="240">
        <f>IF(N273="snížená",J273,0)</f>
        <v>0</v>
      </c>
      <c r="BG273" s="240">
        <f>IF(N273="zákl. přenesená",J273,0)</f>
        <v>0</v>
      </c>
      <c r="BH273" s="240">
        <f>IF(N273="sníž. přenesená",J273,0)</f>
        <v>0</v>
      </c>
      <c r="BI273" s="240">
        <f>IF(N273="nulová",J273,0)</f>
        <v>0</v>
      </c>
      <c r="BJ273" s="18" t="s">
        <v>85</v>
      </c>
      <c r="BK273" s="240">
        <f>ROUND(I273*H273,2)</f>
        <v>0</v>
      </c>
      <c r="BL273" s="18" t="s">
        <v>271</v>
      </c>
      <c r="BM273" s="239" t="s">
        <v>487</v>
      </c>
    </row>
    <row r="274" s="13" customFormat="1">
      <c r="A274" s="13"/>
      <c r="B274" s="241"/>
      <c r="C274" s="242"/>
      <c r="D274" s="243" t="s">
        <v>273</v>
      </c>
      <c r="E274" s="244" t="s">
        <v>1</v>
      </c>
      <c r="F274" s="245" t="s">
        <v>3054</v>
      </c>
      <c r="G274" s="242"/>
      <c r="H274" s="246">
        <v>10.811999999999999</v>
      </c>
      <c r="I274" s="247"/>
      <c r="J274" s="242"/>
      <c r="K274" s="242"/>
      <c r="L274" s="248"/>
      <c r="M274" s="249"/>
      <c r="N274" s="250"/>
      <c r="O274" s="250"/>
      <c r="P274" s="250"/>
      <c r="Q274" s="250"/>
      <c r="R274" s="250"/>
      <c r="S274" s="250"/>
      <c r="T274" s="251"/>
      <c r="U274" s="13"/>
      <c r="V274" s="13"/>
      <c r="W274" s="13"/>
      <c r="X274" s="13"/>
      <c r="Y274" s="13"/>
      <c r="Z274" s="13"/>
      <c r="AA274" s="13"/>
      <c r="AB274" s="13"/>
      <c r="AC274" s="13"/>
      <c r="AD274" s="13"/>
      <c r="AE274" s="13"/>
      <c r="AT274" s="252" t="s">
        <v>273</v>
      </c>
      <c r="AU274" s="252" t="s">
        <v>85</v>
      </c>
      <c r="AV274" s="13" t="s">
        <v>85</v>
      </c>
      <c r="AW274" s="13" t="s">
        <v>32</v>
      </c>
      <c r="AX274" s="13" t="s">
        <v>76</v>
      </c>
      <c r="AY274" s="252" t="s">
        <v>264</v>
      </c>
    </row>
    <row r="275" s="14" customFormat="1">
      <c r="A275" s="14"/>
      <c r="B275" s="253"/>
      <c r="C275" s="254"/>
      <c r="D275" s="243" t="s">
        <v>273</v>
      </c>
      <c r="E275" s="255" t="s">
        <v>1</v>
      </c>
      <c r="F275" s="256" t="s">
        <v>275</v>
      </c>
      <c r="G275" s="254"/>
      <c r="H275" s="257">
        <v>10.811999999999999</v>
      </c>
      <c r="I275" s="258"/>
      <c r="J275" s="254"/>
      <c r="K275" s="254"/>
      <c r="L275" s="259"/>
      <c r="M275" s="260"/>
      <c r="N275" s="261"/>
      <c r="O275" s="261"/>
      <c r="P275" s="261"/>
      <c r="Q275" s="261"/>
      <c r="R275" s="261"/>
      <c r="S275" s="261"/>
      <c r="T275" s="262"/>
      <c r="U275" s="14"/>
      <c r="V275" s="14"/>
      <c r="W275" s="14"/>
      <c r="X275" s="14"/>
      <c r="Y275" s="14"/>
      <c r="Z275" s="14"/>
      <c r="AA275" s="14"/>
      <c r="AB275" s="14"/>
      <c r="AC275" s="14"/>
      <c r="AD275" s="14"/>
      <c r="AE275" s="14"/>
      <c r="AT275" s="263" t="s">
        <v>273</v>
      </c>
      <c r="AU275" s="263" t="s">
        <v>85</v>
      </c>
      <c r="AV275" s="14" t="s">
        <v>271</v>
      </c>
      <c r="AW275" s="14" t="s">
        <v>32</v>
      </c>
      <c r="AX275" s="14" t="s">
        <v>83</v>
      </c>
      <c r="AY275" s="263" t="s">
        <v>264</v>
      </c>
    </row>
    <row r="276" s="2" customFormat="1" ht="16.5" customHeight="1">
      <c r="A276" s="39"/>
      <c r="B276" s="40"/>
      <c r="C276" s="228" t="s">
        <v>494</v>
      </c>
      <c r="D276" s="228" t="s">
        <v>266</v>
      </c>
      <c r="E276" s="229" t="s">
        <v>490</v>
      </c>
      <c r="F276" s="230" t="s">
        <v>491</v>
      </c>
      <c r="G276" s="231" t="s">
        <v>318</v>
      </c>
      <c r="H276" s="232">
        <v>108.12000000000001</v>
      </c>
      <c r="I276" s="233"/>
      <c r="J276" s="234">
        <f>ROUND(I276*H276,2)</f>
        <v>0</v>
      </c>
      <c r="K276" s="230" t="s">
        <v>270</v>
      </c>
      <c r="L276" s="45"/>
      <c r="M276" s="235" t="s">
        <v>1</v>
      </c>
      <c r="N276" s="236" t="s">
        <v>42</v>
      </c>
      <c r="O276" s="92"/>
      <c r="P276" s="237">
        <f>O276*H276</f>
        <v>0</v>
      </c>
      <c r="Q276" s="237">
        <v>0.00142</v>
      </c>
      <c r="R276" s="237">
        <f>Q276*H276</f>
        <v>0.15353040000000001</v>
      </c>
      <c r="S276" s="237">
        <v>0</v>
      </c>
      <c r="T276" s="238">
        <f>S276*H276</f>
        <v>0</v>
      </c>
      <c r="U276" s="39"/>
      <c r="V276" s="39"/>
      <c r="W276" s="39"/>
      <c r="X276" s="39"/>
      <c r="Y276" s="39"/>
      <c r="Z276" s="39"/>
      <c r="AA276" s="39"/>
      <c r="AB276" s="39"/>
      <c r="AC276" s="39"/>
      <c r="AD276" s="39"/>
      <c r="AE276" s="39"/>
      <c r="AR276" s="239" t="s">
        <v>271</v>
      </c>
      <c r="AT276" s="239" t="s">
        <v>266</v>
      </c>
      <c r="AU276" s="239" t="s">
        <v>85</v>
      </c>
      <c r="AY276" s="18" t="s">
        <v>264</v>
      </c>
      <c r="BE276" s="240">
        <f>IF(N276="základní",J276,0)</f>
        <v>0</v>
      </c>
      <c r="BF276" s="240">
        <f>IF(N276="snížená",J276,0)</f>
        <v>0</v>
      </c>
      <c r="BG276" s="240">
        <f>IF(N276="zákl. přenesená",J276,0)</f>
        <v>0</v>
      </c>
      <c r="BH276" s="240">
        <f>IF(N276="sníž. přenesená",J276,0)</f>
        <v>0</v>
      </c>
      <c r="BI276" s="240">
        <f>IF(N276="nulová",J276,0)</f>
        <v>0</v>
      </c>
      <c r="BJ276" s="18" t="s">
        <v>85</v>
      </c>
      <c r="BK276" s="240">
        <f>ROUND(I276*H276,2)</f>
        <v>0</v>
      </c>
      <c r="BL276" s="18" t="s">
        <v>271</v>
      </c>
      <c r="BM276" s="239" t="s">
        <v>492</v>
      </c>
    </row>
    <row r="277" s="13" customFormat="1">
      <c r="A277" s="13"/>
      <c r="B277" s="241"/>
      <c r="C277" s="242"/>
      <c r="D277" s="243" t="s">
        <v>273</v>
      </c>
      <c r="E277" s="244" t="s">
        <v>1</v>
      </c>
      <c r="F277" s="245" t="s">
        <v>3055</v>
      </c>
      <c r="G277" s="242"/>
      <c r="H277" s="246">
        <v>108.12000000000001</v>
      </c>
      <c r="I277" s="247"/>
      <c r="J277" s="242"/>
      <c r="K277" s="242"/>
      <c r="L277" s="248"/>
      <c r="M277" s="249"/>
      <c r="N277" s="250"/>
      <c r="O277" s="250"/>
      <c r="P277" s="250"/>
      <c r="Q277" s="250"/>
      <c r="R277" s="250"/>
      <c r="S277" s="250"/>
      <c r="T277" s="251"/>
      <c r="U277" s="13"/>
      <c r="V277" s="13"/>
      <c r="W277" s="13"/>
      <c r="X277" s="13"/>
      <c r="Y277" s="13"/>
      <c r="Z277" s="13"/>
      <c r="AA277" s="13"/>
      <c r="AB277" s="13"/>
      <c r="AC277" s="13"/>
      <c r="AD277" s="13"/>
      <c r="AE277" s="13"/>
      <c r="AT277" s="252" t="s">
        <v>273</v>
      </c>
      <c r="AU277" s="252" t="s">
        <v>85</v>
      </c>
      <c r="AV277" s="13" t="s">
        <v>85</v>
      </c>
      <c r="AW277" s="13" t="s">
        <v>32</v>
      </c>
      <c r="AX277" s="13" t="s">
        <v>76</v>
      </c>
      <c r="AY277" s="252" t="s">
        <v>264</v>
      </c>
    </row>
    <row r="278" s="14" customFormat="1">
      <c r="A278" s="14"/>
      <c r="B278" s="253"/>
      <c r="C278" s="254"/>
      <c r="D278" s="243" t="s">
        <v>273</v>
      </c>
      <c r="E278" s="255" t="s">
        <v>1</v>
      </c>
      <c r="F278" s="256" t="s">
        <v>275</v>
      </c>
      <c r="G278" s="254"/>
      <c r="H278" s="257">
        <v>108.12000000000001</v>
      </c>
      <c r="I278" s="258"/>
      <c r="J278" s="254"/>
      <c r="K278" s="254"/>
      <c r="L278" s="259"/>
      <c r="M278" s="260"/>
      <c r="N278" s="261"/>
      <c r="O278" s="261"/>
      <c r="P278" s="261"/>
      <c r="Q278" s="261"/>
      <c r="R278" s="261"/>
      <c r="S278" s="261"/>
      <c r="T278" s="262"/>
      <c r="U278" s="14"/>
      <c r="V278" s="14"/>
      <c r="W278" s="14"/>
      <c r="X278" s="14"/>
      <c r="Y278" s="14"/>
      <c r="Z278" s="14"/>
      <c r="AA278" s="14"/>
      <c r="AB278" s="14"/>
      <c r="AC278" s="14"/>
      <c r="AD278" s="14"/>
      <c r="AE278" s="14"/>
      <c r="AT278" s="263" t="s">
        <v>273</v>
      </c>
      <c r="AU278" s="263" t="s">
        <v>85</v>
      </c>
      <c r="AV278" s="14" t="s">
        <v>271</v>
      </c>
      <c r="AW278" s="14" t="s">
        <v>32</v>
      </c>
      <c r="AX278" s="14" t="s">
        <v>83</v>
      </c>
      <c r="AY278" s="263" t="s">
        <v>264</v>
      </c>
    </row>
    <row r="279" s="2" customFormat="1" ht="16.5" customHeight="1">
      <c r="A279" s="39"/>
      <c r="B279" s="40"/>
      <c r="C279" s="228" t="s">
        <v>498</v>
      </c>
      <c r="D279" s="228" t="s">
        <v>266</v>
      </c>
      <c r="E279" s="229" t="s">
        <v>495</v>
      </c>
      <c r="F279" s="230" t="s">
        <v>496</v>
      </c>
      <c r="G279" s="231" t="s">
        <v>318</v>
      </c>
      <c r="H279" s="232">
        <v>108.12000000000001</v>
      </c>
      <c r="I279" s="233"/>
      <c r="J279" s="234">
        <f>ROUND(I279*H279,2)</f>
        <v>0</v>
      </c>
      <c r="K279" s="230" t="s">
        <v>270</v>
      </c>
      <c r="L279" s="45"/>
      <c r="M279" s="235" t="s">
        <v>1</v>
      </c>
      <c r="N279" s="236" t="s">
        <v>42</v>
      </c>
      <c r="O279" s="92"/>
      <c r="P279" s="237">
        <f>O279*H279</f>
        <v>0</v>
      </c>
      <c r="Q279" s="237">
        <v>0</v>
      </c>
      <c r="R279" s="237">
        <f>Q279*H279</f>
        <v>0</v>
      </c>
      <c r="S279" s="237">
        <v>0</v>
      </c>
      <c r="T279" s="238">
        <f>S279*H279</f>
        <v>0</v>
      </c>
      <c r="U279" s="39"/>
      <c r="V279" s="39"/>
      <c r="W279" s="39"/>
      <c r="X279" s="39"/>
      <c r="Y279" s="39"/>
      <c r="Z279" s="39"/>
      <c r="AA279" s="39"/>
      <c r="AB279" s="39"/>
      <c r="AC279" s="39"/>
      <c r="AD279" s="39"/>
      <c r="AE279" s="39"/>
      <c r="AR279" s="239" t="s">
        <v>271</v>
      </c>
      <c r="AT279" s="239" t="s">
        <v>266</v>
      </c>
      <c r="AU279" s="239" t="s">
        <v>85</v>
      </c>
      <c r="AY279" s="18" t="s">
        <v>264</v>
      </c>
      <c r="BE279" s="240">
        <f>IF(N279="základní",J279,0)</f>
        <v>0</v>
      </c>
      <c r="BF279" s="240">
        <f>IF(N279="snížená",J279,0)</f>
        <v>0</v>
      </c>
      <c r="BG279" s="240">
        <f>IF(N279="zákl. přenesená",J279,0)</f>
        <v>0</v>
      </c>
      <c r="BH279" s="240">
        <f>IF(N279="sníž. přenesená",J279,0)</f>
        <v>0</v>
      </c>
      <c r="BI279" s="240">
        <f>IF(N279="nulová",J279,0)</f>
        <v>0</v>
      </c>
      <c r="BJ279" s="18" t="s">
        <v>85</v>
      </c>
      <c r="BK279" s="240">
        <f>ROUND(I279*H279,2)</f>
        <v>0</v>
      </c>
      <c r="BL279" s="18" t="s">
        <v>271</v>
      </c>
      <c r="BM279" s="239" t="s">
        <v>497</v>
      </c>
    </row>
    <row r="280" s="2" customFormat="1" ht="16.5" customHeight="1">
      <c r="A280" s="39"/>
      <c r="B280" s="40"/>
      <c r="C280" s="228" t="s">
        <v>504</v>
      </c>
      <c r="D280" s="228" t="s">
        <v>266</v>
      </c>
      <c r="E280" s="229" t="s">
        <v>499</v>
      </c>
      <c r="F280" s="230" t="s">
        <v>500</v>
      </c>
      <c r="G280" s="231" t="s">
        <v>354</v>
      </c>
      <c r="H280" s="232">
        <v>0.97299999999999998</v>
      </c>
      <c r="I280" s="233"/>
      <c r="J280" s="234">
        <f>ROUND(I280*H280,2)</f>
        <v>0</v>
      </c>
      <c r="K280" s="230" t="s">
        <v>270</v>
      </c>
      <c r="L280" s="45"/>
      <c r="M280" s="235" t="s">
        <v>1</v>
      </c>
      <c r="N280" s="236" t="s">
        <v>42</v>
      </c>
      <c r="O280" s="92"/>
      <c r="P280" s="237">
        <f>O280*H280</f>
        <v>0</v>
      </c>
      <c r="Q280" s="237">
        <v>1.0508900000000001</v>
      </c>
      <c r="R280" s="237">
        <f>Q280*H280</f>
        <v>1.0225159700000002</v>
      </c>
      <c r="S280" s="237">
        <v>0</v>
      </c>
      <c r="T280" s="238">
        <f>S280*H280</f>
        <v>0</v>
      </c>
      <c r="U280" s="39"/>
      <c r="V280" s="39"/>
      <c r="W280" s="39"/>
      <c r="X280" s="39"/>
      <c r="Y280" s="39"/>
      <c r="Z280" s="39"/>
      <c r="AA280" s="39"/>
      <c r="AB280" s="39"/>
      <c r="AC280" s="39"/>
      <c r="AD280" s="39"/>
      <c r="AE280" s="39"/>
      <c r="AR280" s="239" t="s">
        <v>271</v>
      </c>
      <c r="AT280" s="239" t="s">
        <v>266</v>
      </c>
      <c r="AU280" s="239" t="s">
        <v>85</v>
      </c>
      <c r="AY280" s="18" t="s">
        <v>264</v>
      </c>
      <c r="BE280" s="240">
        <f>IF(N280="základní",J280,0)</f>
        <v>0</v>
      </c>
      <c r="BF280" s="240">
        <f>IF(N280="snížená",J280,0)</f>
        <v>0</v>
      </c>
      <c r="BG280" s="240">
        <f>IF(N280="zákl. přenesená",J280,0)</f>
        <v>0</v>
      </c>
      <c r="BH280" s="240">
        <f>IF(N280="sníž. přenesená",J280,0)</f>
        <v>0</v>
      </c>
      <c r="BI280" s="240">
        <f>IF(N280="nulová",J280,0)</f>
        <v>0</v>
      </c>
      <c r="BJ280" s="18" t="s">
        <v>85</v>
      </c>
      <c r="BK280" s="240">
        <f>ROUND(I280*H280,2)</f>
        <v>0</v>
      </c>
      <c r="BL280" s="18" t="s">
        <v>271</v>
      </c>
      <c r="BM280" s="239" t="s">
        <v>501</v>
      </c>
    </row>
    <row r="281" s="15" customFormat="1">
      <c r="A281" s="15"/>
      <c r="B281" s="264"/>
      <c r="C281" s="265"/>
      <c r="D281" s="243" t="s">
        <v>273</v>
      </c>
      <c r="E281" s="266" t="s">
        <v>1</v>
      </c>
      <c r="F281" s="267" t="s">
        <v>356</v>
      </c>
      <c r="G281" s="265"/>
      <c r="H281" s="266" t="s">
        <v>1</v>
      </c>
      <c r="I281" s="268"/>
      <c r="J281" s="265"/>
      <c r="K281" s="265"/>
      <c r="L281" s="269"/>
      <c r="M281" s="270"/>
      <c r="N281" s="271"/>
      <c r="O281" s="271"/>
      <c r="P281" s="271"/>
      <c r="Q281" s="271"/>
      <c r="R281" s="271"/>
      <c r="S281" s="271"/>
      <c r="T281" s="272"/>
      <c r="U281" s="15"/>
      <c r="V281" s="15"/>
      <c r="W281" s="15"/>
      <c r="X281" s="15"/>
      <c r="Y281" s="15"/>
      <c r="Z281" s="15"/>
      <c r="AA281" s="15"/>
      <c r="AB281" s="15"/>
      <c r="AC281" s="15"/>
      <c r="AD281" s="15"/>
      <c r="AE281" s="15"/>
      <c r="AT281" s="273" t="s">
        <v>273</v>
      </c>
      <c r="AU281" s="273" t="s">
        <v>85</v>
      </c>
      <c r="AV281" s="15" t="s">
        <v>83</v>
      </c>
      <c r="AW281" s="15" t="s">
        <v>32</v>
      </c>
      <c r="AX281" s="15" t="s">
        <v>76</v>
      </c>
      <c r="AY281" s="273" t="s">
        <v>264</v>
      </c>
    </row>
    <row r="282" s="13" customFormat="1">
      <c r="A282" s="13"/>
      <c r="B282" s="241"/>
      <c r="C282" s="242"/>
      <c r="D282" s="243" t="s">
        <v>273</v>
      </c>
      <c r="E282" s="244" t="s">
        <v>1</v>
      </c>
      <c r="F282" s="245" t="s">
        <v>3056</v>
      </c>
      <c r="G282" s="242"/>
      <c r="H282" s="246">
        <v>0.97299999999999998</v>
      </c>
      <c r="I282" s="247"/>
      <c r="J282" s="242"/>
      <c r="K282" s="242"/>
      <c r="L282" s="248"/>
      <c r="M282" s="249"/>
      <c r="N282" s="250"/>
      <c r="O282" s="250"/>
      <c r="P282" s="250"/>
      <c r="Q282" s="250"/>
      <c r="R282" s="250"/>
      <c r="S282" s="250"/>
      <c r="T282" s="251"/>
      <c r="U282" s="13"/>
      <c r="V282" s="13"/>
      <c r="W282" s="13"/>
      <c r="X282" s="13"/>
      <c r="Y282" s="13"/>
      <c r="Z282" s="13"/>
      <c r="AA282" s="13"/>
      <c r="AB282" s="13"/>
      <c r="AC282" s="13"/>
      <c r="AD282" s="13"/>
      <c r="AE282" s="13"/>
      <c r="AT282" s="252" t="s">
        <v>273</v>
      </c>
      <c r="AU282" s="252" t="s">
        <v>85</v>
      </c>
      <c r="AV282" s="13" t="s">
        <v>85</v>
      </c>
      <c r="AW282" s="13" t="s">
        <v>32</v>
      </c>
      <c r="AX282" s="13" t="s">
        <v>76</v>
      </c>
      <c r="AY282" s="252" t="s">
        <v>264</v>
      </c>
    </row>
    <row r="283" s="14" customFormat="1">
      <c r="A283" s="14"/>
      <c r="B283" s="253"/>
      <c r="C283" s="254"/>
      <c r="D283" s="243" t="s">
        <v>273</v>
      </c>
      <c r="E283" s="255" t="s">
        <v>1</v>
      </c>
      <c r="F283" s="256" t="s">
        <v>275</v>
      </c>
      <c r="G283" s="254"/>
      <c r="H283" s="257">
        <v>0.97299999999999998</v>
      </c>
      <c r="I283" s="258"/>
      <c r="J283" s="254"/>
      <c r="K283" s="254"/>
      <c r="L283" s="259"/>
      <c r="M283" s="260"/>
      <c r="N283" s="261"/>
      <c r="O283" s="261"/>
      <c r="P283" s="261"/>
      <c r="Q283" s="261"/>
      <c r="R283" s="261"/>
      <c r="S283" s="261"/>
      <c r="T283" s="262"/>
      <c r="U283" s="14"/>
      <c r="V283" s="14"/>
      <c r="W283" s="14"/>
      <c r="X283" s="14"/>
      <c r="Y283" s="14"/>
      <c r="Z283" s="14"/>
      <c r="AA283" s="14"/>
      <c r="AB283" s="14"/>
      <c r="AC283" s="14"/>
      <c r="AD283" s="14"/>
      <c r="AE283" s="14"/>
      <c r="AT283" s="263" t="s">
        <v>273</v>
      </c>
      <c r="AU283" s="263" t="s">
        <v>85</v>
      </c>
      <c r="AV283" s="14" t="s">
        <v>271</v>
      </c>
      <c r="AW283" s="14" t="s">
        <v>32</v>
      </c>
      <c r="AX283" s="14" t="s">
        <v>83</v>
      </c>
      <c r="AY283" s="263" t="s">
        <v>264</v>
      </c>
    </row>
    <row r="284" s="12" customFormat="1" ht="22.8" customHeight="1">
      <c r="A284" s="12"/>
      <c r="B284" s="212"/>
      <c r="C284" s="213"/>
      <c r="D284" s="214" t="s">
        <v>75</v>
      </c>
      <c r="E284" s="226" t="s">
        <v>271</v>
      </c>
      <c r="F284" s="226" t="s">
        <v>503</v>
      </c>
      <c r="G284" s="213"/>
      <c r="H284" s="213"/>
      <c r="I284" s="216"/>
      <c r="J284" s="227">
        <f>BK284</f>
        <v>0</v>
      </c>
      <c r="K284" s="213"/>
      <c r="L284" s="218"/>
      <c r="M284" s="219"/>
      <c r="N284" s="220"/>
      <c r="O284" s="220"/>
      <c r="P284" s="221">
        <f>SUM(P285:P306)</f>
        <v>0</v>
      </c>
      <c r="Q284" s="220"/>
      <c r="R284" s="221">
        <f>SUM(R285:R306)</f>
        <v>268.96429358</v>
      </c>
      <c r="S284" s="220"/>
      <c r="T284" s="222">
        <f>SUM(T285:T306)</f>
        <v>0</v>
      </c>
      <c r="U284" s="12"/>
      <c r="V284" s="12"/>
      <c r="W284" s="12"/>
      <c r="X284" s="12"/>
      <c r="Y284" s="12"/>
      <c r="Z284" s="12"/>
      <c r="AA284" s="12"/>
      <c r="AB284" s="12"/>
      <c r="AC284" s="12"/>
      <c r="AD284" s="12"/>
      <c r="AE284" s="12"/>
      <c r="AR284" s="223" t="s">
        <v>83</v>
      </c>
      <c r="AT284" s="224" t="s">
        <v>75</v>
      </c>
      <c r="AU284" s="224" t="s">
        <v>83</v>
      </c>
      <c r="AY284" s="223" t="s">
        <v>264</v>
      </c>
      <c r="BK284" s="225">
        <f>SUM(BK285:BK306)</f>
        <v>0</v>
      </c>
    </row>
    <row r="285" s="2" customFormat="1" ht="16.5" customHeight="1">
      <c r="A285" s="39"/>
      <c r="B285" s="40"/>
      <c r="C285" s="228" t="s">
        <v>509</v>
      </c>
      <c r="D285" s="228" t="s">
        <v>266</v>
      </c>
      <c r="E285" s="229" t="s">
        <v>505</v>
      </c>
      <c r="F285" s="230" t="s">
        <v>506</v>
      </c>
      <c r="G285" s="231" t="s">
        <v>278</v>
      </c>
      <c r="H285" s="232">
        <v>86.606999999999999</v>
      </c>
      <c r="I285" s="233"/>
      <c r="J285" s="234">
        <f>ROUND(I285*H285,2)</f>
        <v>0</v>
      </c>
      <c r="K285" s="230" t="s">
        <v>270</v>
      </c>
      <c r="L285" s="45"/>
      <c r="M285" s="235" t="s">
        <v>1</v>
      </c>
      <c r="N285" s="236" t="s">
        <v>42</v>
      </c>
      <c r="O285" s="92"/>
      <c r="P285" s="237">
        <f>O285*H285</f>
        <v>0</v>
      </c>
      <c r="Q285" s="237">
        <v>2.5020099999999998</v>
      </c>
      <c r="R285" s="237">
        <f>Q285*H285</f>
        <v>216.69158006999999</v>
      </c>
      <c r="S285" s="237">
        <v>0</v>
      </c>
      <c r="T285" s="238">
        <f>S285*H285</f>
        <v>0</v>
      </c>
      <c r="U285" s="39"/>
      <c r="V285" s="39"/>
      <c r="W285" s="39"/>
      <c r="X285" s="39"/>
      <c r="Y285" s="39"/>
      <c r="Z285" s="39"/>
      <c r="AA285" s="39"/>
      <c r="AB285" s="39"/>
      <c r="AC285" s="39"/>
      <c r="AD285" s="39"/>
      <c r="AE285" s="39"/>
      <c r="AR285" s="239" t="s">
        <v>271</v>
      </c>
      <c r="AT285" s="239" t="s">
        <v>266</v>
      </c>
      <c r="AU285" s="239" t="s">
        <v>85</v>
      </c>
      <c r="AY285" s="18" t="s">
        <v>264</v>
      </c>
      <c r="BE285" s="240">
        <f>IF(N285="základní",J285,0)</f>
        <v>0</v>
      </c>
      <c r="BF285" s="240">
        <f>IF(N285="snížená",J285,0)</f>
        <v>0</v>
      </c>
      <c r="BG285" s="240">
        <f>IF(N285="zákl. přenesená",J285,0)</f>
        <v>0</v>
      </c>
      <c r="BH285" s="240">
        <f>IF(N285="sníž. přenesená",J285,0)</f>
        <v>0</v>
      </c>
      <c r="BI285" s="240">
        <f>IF(N285="nulová",J285,0)</f>
        <v>0</v>
      </c>
      <c r="BJ285" s="18" t="s">
        <v>85</v>
      </c>
      <c r="BK285" s="240">
        <f>ROUND(I285*H285,2)</f>
        <v>0</v>
      </c>
      <c r="BL285" s="18" t="s">
        <v>271</v>
      </c>
      <c r="BM285" s="239" t="s">
        <v>507</v>
      </c>
    </row>
    <row r="286" s="15" customFormat="1">
      <c r="A286" s="15"/>
      <c r="B286" s="264"/>
      <c r="C286" s="265"/>
      <c r="D286" s="243" t="s">
        <v>273</v>
      </c>
      <c r="E286" s="266" t="s">
        <v>1</v>
      </c>
      <c r="F286" s="267" t="s">
        <v>3057</v>
      </c>
      <c r="G286" s="265"/>
      <c r="H286" s="266" t="s">
        <v>1</v>
      </c>
      <c r="I286" s="268"/>
      <c r="J286" s="265"/>
      <c r="K286" s="265"/>
      <c r="L286" s="269"/>
      <c r="M286" s="270"/>
      <c r="N286" s="271"/>
      <c r="O286" s="271"/>
      <c r="P286" s="271"/>
      <c r="Q286" s="271"/>
      <c r="R286" s="271"/>
      <c r="S286" s="271"/>
      <c r="T286" s="272"/>
      <c r="U286" s="15"/>
      <c r="V286" s="15"/>
      <c r="W286" s="15"/>
      <c r="X286" s="15"/>
      <c r="Y286" s="15"/>
      <c r="Z286" s="15"/>
      <c r="AA286" s="15"/>
      <c r="AB286" s="15"/>
      <c r="AC286" s="15"/>
      <c r="AD286" s="15"/>
      <c r="AE286" s="15"/>
      <c r="AT286" s="273" t="s">
        <v>273</v>
      </c>
      <c r="AU286" s="273" t="s">
        <v>85</v>
      </c>
      <c r="AV286" s="15" t="s">
        <v>83</v>
      </c>
      <c r="AW286" s="15" t="s">
        <v>32</v>
      </c>
      <c r="AX286" s="15" t="s">
        <v>76</v>
      </c>
      <c r="AY286" s="273" t="s">
        <v>264</v>
      </c>
    </row>
    <row r="287" s="13" customFormat="1">
      <c r="A287" s="13"/>
      <c r="B287" s="241"/>
      <c r="C287" s="242"/>
      <c r="D287" s="243" t="s">
        <v>273</v>
      </c>
      <c r="E287" s="244" t="s">
        <v>1</v>
      </c>
      <c r="F287" s="245" t="s">
        <v>3058</v>
      </c>
      <c r="G287" s="242"/>
      <c r="H287" s="246">
        <v>86.606999999999999</v>
      </c>
      <c r="I287" s="247"/>
      <c r="J287" s="242"/>
      <c r="K287" s="242"/>
      <c r="L287" s="248"/>
      <c r="M287" s="249"/>
      <c r="N287" s="250"/>
      <c r="O287" s="250"/>
      <c r="P287" s="250"/>
      <c r="Q287" s="250"/>
      <c r="R287" s="250"/>
      <c r="S287" s="250"/>
      <c r="T287" s="251"/>
      <c r="U287" s="13"/>
      <c r="V287" s="13"/>
      <c r="W287" s="13"/>
      <c r="X287" s="13"/>
      <c r="Y287" s="13"/>
      <c r="Z287" s="13"/>
      <c r="AA287" s="13"/>
      <c r="AB287" s="13"/>
      <c r="AC287" s="13"/>
      <c r="AD287" s="13"/>
      <c r="AE287" s="13"/>
      <c r="AT287" s="252" t="s">
        <v>273</v>
      </c>
      <c r="AU287" s="252" t="s">
        <v>85</v>
      </c>
      <c r="AV287" s="13" t="s">
        <v>85</v>
      </c>
      <c r="AW287" s="13" t="s">
        <v>32</v>
      </c>
      <c r="AX287" s="13" t="s">
        <v>76</v>
      </c>
      <c r="AY287" s="252" t="s">
        <v>264</v>
      </c>
    </row>
    <row r="288" s="14" customFormat="1">
      <c r="A288" s="14"/>
      <c r="B288" s="253"/>
      <c r="C288" s="254"/>
      <c r="D288" s="243" t="s">
        <v>273</v>
      </c>
      <c r="E288" s="255" t="s">
        <v>1</v>
      </c>
      <c r="F288" s="256" t="s">
        <v>275</v>
      </c>
      <c r="G288" s="254"/>
      <c r="H288" s="257">
        <v>86.606999999999999</v>
      </c>
      <c r="I288" s="258"/>
      <c r="J288" s="254"/>
      <c r="K288" s="254"/>
      <c r="L288" s="259"/>
      <c r="M288" s="260"/>
      <c r="N288" s="261"/>
      <c r="O288" s="261"/>
      <c r="P288" s="261"/>
      <c r="Q288" s="261"/>
      <c r="R288" s="261"/>
      <c r="S288" s="261"/>
      <c r="T288" s="262"/>
      <c r="U288" s="14"/>
      <c r="V288" s="14"/>
      <c r="W288" s="14"/>
      <c r="X288" s="14"/>
      <c r="Y288" s="14"/>
      <c r="Z288" s="14"/>
      <c r="AA288" s="14"/>
      <c r="AB288" s="14"/>
      <c r="AC288" s="14"/>
      <c r="AD288" s="14"/>
      <c r="AE288" s="14"/>
      <c r="AT288" s="263" t="s">
        <v>273</v>
      </c>
      <c r="AU288" s="263" t="s">
        <v>85</v>
      </c>
      <c r="AV288" s="14" t="s">
        <v>271</v>
      </c>
      <c r="AW288" s="14" t="s">
        <v>32</v>
      </c>
      <c r="AX288" s="14" t="s">
        <v>83</v>
      </c>
      <c r="AY288" s="263" t="s">
        <v>264</v>
      </c>
    </row>
    <row r="289" s="2" customFormat="1" ht="16.5" customHeight="1">
      <c r="A289" s="39"/>
      <c r="B289" s="40"/>
      <c r="C289" s="228" t="s">
        <v>515</v>
      </c>
      <c r="D289" s="228" t="s">
        <v>266</v>
      </c>
      <c r="E289" s="229" t="s">
        <v>510</v>
      </c>
      <c r="F289" s="230" t="s">
        <v>511</v>
      </c>
      <c r="G289" s="231" t="s">
        <v>318</v>
      </c>
      <c r="H289" s="232">
        <v>413.49200000000002</v>
      </c>
      <c r="I289" s="233"/>
      <c r="J289" s="234">
        <f>ROUND(I289*H289,2)</f>
        <v>0</v>
      </c>
      <c r="K289" s="230" t="s">
        <v>270</v>
      </c>
      <c r="L289" s="45"/>
      <c r="M289" s="235" t="s">
        <v>1</v>
      </c>
      <c r="N289" s="236" t="s">
        <v>42</v>
      </c>
      <c r="O289" s="92"/>
      <c r="P289" s="237">
        <f>O289*H289</f>
        <v>0</v>
      </c>
      <c r="Q289" s="237">
        <v>0.0053299999999999997</v>
      </c>
      <c r="R289" s="237">
        <f>Q289*H289</f>
        <v>2.2039123599999999</v>
      </c>
      <c r="S289" s="237">
        <v>0</v>
      </c>
      <c r="T289" s="238">
        <f>S289*H289</f>
        <v>0</v>
      </c>
      <c r="U289" s="39"/>
      <c r="V289" s="39"/>
      <c r="W289" s="39"/>
      <c r="X289" s="39"/>
      <c r="Y289" s="39"/>
      <c r="Z289" s="39"/>
      <c r="AA289" s="39"/>
      <c r="AB289" s="39"/>
      <c r="AC289" s="39"/>
      <c r="AD289" s="39"/>
      <c r="AE289" s="39"/>
      <c r="AR289" s="239" t="s">
        <v>271</v>
      </c>
      <c r="AT289" s="239" t="s">
        <v>266</v>
      </c>
      <c r="AU289" s="239" t="s">
        <v>85</v>
      </c>
      <c r="AY289" s="18" t="s">
        <v>264</v>
      </c>
      <c r="BE289" s="240">
        <f>IF(N289="základní",J289,0)</f>
        <v>0</v>
      </c>
      <c r="BF289" s="240">
        <f>IF(N289="snížená",J289,0)</f>
        <v>0</v>
      </c>
      <c r="BG289" s="240">
        <f>IF(N289="zákl. přenesená",J289,0)</f>
        <v>0</v>
      </c>
      <c r="BH289" s="240">
        <f>IF(N289="sníž. přenesená",J289,0)</f>
        <v>0</v>
      </c>
      <c r="BI289" s="240">
        <f>IF(N289="nulová",J289,0)</f>
        <v>0</v>
      </c>
      <c r="BJ289" s="18" t="s">
        <v>85</v>
      </c>
      <c r="BK289" s="240">
        <f>ROUND(I289*H289,2)</f>
        <v>0</v>
      </c>
      <c r="BL289" s="18" t="s">
        <v>271</v>
      </c>
      <c r="BM289" s="239" t="s">
        <v>512</v>
      </c>
    </row>
    <row r="290" s="13" customFormat="1">
      <c r="A290" s="13"/>
      <c r="B290" s="241"/>
      <c r="C290" s="242"/>
      <c r="D290" s="243" t="s">
        <v>273</v>
      </c>
      <c r="E290" s="244" t="s">
        <v>1</v>
      </c>
      <c r="F290" s="245" t="s">
        <v>3059</v>
      </c>
      <c r="G290" s="242"/>
      <c r="H290" s="246">
        <v>19.821999999999999</v>
      </c>
      <c r="I290" s="247"/>
      <c r="J290" s="242"/>
      <c r="K290" s="242"/>
      <c r="L290" s="248"/>
      <c r="M290" s="249"/>
      <c r="N290" s="250"/>
      <c r="O290" s="250"/>
      <c r="P290" s="250"/>
      <c r="Q290" s="250"/>
      <c r="R290" s="250"/>
      <c r="S290" s="250"/>
      <c r="T290" s="251"/>
      <c r="U290" s="13"/>
      <c r="V290" s="13"/>
      <c r="W290" s="13"/>
      <c r="X290" s="13"/>
      <c r="Y290" s="13"/>
      <c r="Z290" s="13"/>
      <c r="AA290" s="13"/>
      <c r="AB290" s="13"/>
      <c r="AC290" s="13"/>
      <c r="AD290" s="13"/>
      <c r="AE290" s="13"/>
      <c r="AT290" s="252" t="s">
        <v>273</v>
      </c>
      <c r="AU290" s="252" t="s">
        <v>85</v>
      </c>
      <c r="AV290" s="13" t="s">
        <v>85</v>
      </c>
      <c r="AW290" s="13" t="s">
        <v>32</v>
      </c>
      <c r="AX290" s="13" t="s">
        <v>76</v>
      </c>
      <c r="AY290" s="252" t="s">
        <v>264</v>
      </c>
    </row>
    <row r="291" s="13" customFormat="1">
      <c r="A291" s="13"/>
      <c r="B291" s="241"/>
      <c r="C291" s="242"/>
      <c r="D291" s="243" t="s">
        <v>273</v>
      </c>
      <c r="E291" s="244" t="s">
        <v>1</v>
      </c>
      <c r="F291" s="245" t="s">
        <v>3060</v>
      </c>
      <c r="G291" s="242"/>
      <c r="H291" s="246">
        <v>393.67000000000002</v>
      </c>
      <c r="I291" s="247"/>
      <c r="J291" s="242"/>
      <c r="K291" s="242"/>
      <c r="L291" s="248"/>
      <c r="M291" s="249"/>
      <c r="N291" s="250"/>
      <c r="O291" s="250"/>
      <c r="P291" s="250"/>
      <c r="Q291" s="250"/>
      <c r="R291" s="250"/>
      <c r="S291" s="250"/>
      <c r="T291" s="251"/>
      <c r="U291" s="13"/>
      <c r="V291" s="13"/>
      <c r="W291" s="13"/>
      <c r="X291" s="13"/>
      <c r="Y291" s="13"/>
      <c r="Z291" s="13"/>
      <c r="AA291" s="13"/>
      <c r="AB291" s="13"/>
      <c r="AC291" s="13"/>
      <c r="AD291" s="13"/>
      <c r="AE291" s="13"/>
      <c r="AT291" s="252" t="s">
        <v>273</v>
      </c>
      <c r="AU291" s="252" t="s">
        <v>85</v>
      </c>
      <c r="AV291" s="13" t="s">
        <v>85</v>
      </c>
      <c r="AW291" s="13" t="s">
        <v>32</v>
      </c>
      <c r="AX291" s="13" t="s">
        <v>76</v>
      </c>
      <c r="AY291" s="252" t="s">
        <v>264</v>
      </c>
    </row>
    <row r="292" s="14" customFormat="1">
      <c r="A292" s="14"/>
      <c r="B292" s="253"/>
      <c r="C292" s="254"/>
      <c r="D292" s="243" t="s">
        <v>273</v>
      </c>
      <c r="E292" s="255" t="s">
        <v>1</v>
      </c>
      <c r="F292" s="256" t="s">
        <v>275</v>
      </c>
      <c r="G292" s="254"/>
      <c r="H292" s="257">
        <v>413.49200000000002</v>
      </c>
      <c r="I292" s="258"/>
      <c r="J292" s="254"/>
      <c r="K292" s="254"/>
      <c r="L292" s="259"/>
      <c r="M292" s="260"/>
      <c r="N292" s="261"/>
      <c r="O292" s="261"/>
      <c r="P292" s="261"/>
      <c r="Q292" s="261"/>
      <c r="R292" s="261"/>
      <c r="S292" s="261"/>
      <c r="T292" s="262"/>
      <c r="U292" s="14"/>
      <c r="V292" s="14"/>
      <c r="W292" s="14"/>
      <c r="X292" s="14"/>
      <c r="Y292" s="14"/>
      <c r="Z292" s="14"/>
      <c r="AA292" s="14"/>
      <c r="AB292" s="14"/>
      <c r="AC292" s="14"/>
      <c r="AD292" s="14"/>
      <c r="AE292" s="14"/>
      <c r="AT292" s="263" t="s">
        <v>273</v>
      </c>
      <c r="AU292" s="263" t="s">
        <v>85</v>
      </c>
      <c r="AV292" s="14" t="s">
        <v>271</v>
      </c>
      <c r="AW292" s="14" t="s">
        <v>32</v>
      </c>
      <c r="AX292" s="14" t="s">
        <v>83</v>
      </c>
      <c r="AY292" s="263" t="s">
        <v>264</v>
      </c>
    </row>
    <row r="293" s="2" customFormat="1" ht="16.5" customHeight="1">
      <c r="A293" s="39"/>
      <c r="B293" s="40"/>
      <c r="C293" s="228" t="s">
        <v>519</v>
      </c>
      <c r="D293" s="228" t="s">
        <v>266</v>
      </c>
      <c r="E293" s="229" t="s">
        <v>516</v>
      </c>
      <c r="F293" s="230" t="s">
        <v>517</v>
      </c>
      <c r="G293" s="231" t="s">
        <v>318</v>
      </c>
      <c r="H293" s="232">
        <v>413.49200000000002</v>
      </c>
      <c r="I293" s="233"/>
      <c r="J293" s="234">
        <f>ROUND(I293*H293,2)</f>
        <v>0</v>
      </c>
      <c r="K293" s="230" t="s">
        <v>270</v>
      </c>
      <c r="L293" s="45"/>
      <c r="M293" s="235" t="s">
        <v>1</v>
      </c>
      <c r="N293" s="236" t="s">
        <v>42</v>
      </c>
      <c r="O293" s="92"/>
      <c r="P293" s="237">
        <f>O293*H293</f>
        <v>0</v>
      </c>
      <c r="Q293" s="237">
        <v>0</v>
      </c>
      <c r="R293" s="237">
        <f>Q293*H293</f>
        <v>0</v>
      </c>
      <c r="S293" s="237">
        <v>0</v>
      </c>
      <c r="T293" s="238">
        <f>S293*H293</f>
        <v>0</v>
      </c>
      <c r="U293" s="39"/>
      <c r="V293" s="39"/>
      <c r="W293" s="39"/>
      <c r="X293" s="39"/>
      <c r="Y293" s="39"/>
      <c r="Z293" s="39"/>
      <c r="AA293" s="39"/>
      <c r="AB293" s="39"/>
      <c r="AC293" s="39"/>
      <c r="AD293" s="39"/>
      <c r="AE293" s="39"/>
      <c r="AR293" s="239" t="s">
        <v>271</v>
      </c>
      <c r="AT293" s="239" t="s">
        <v>266</v>
      </c>
      <c r="AU293" s="239" t="s">
        <v>85</v>
      </c>
      <c r="AY293" s="18" t="s">
        <v>264</v>
      </c>
      <c r="BE293" s="240">
        <f>IF(N293="základní",J293,0)</f>
        <v>0</v>
      </c>
      <c r="BF293" s="240">
        <f>IF(N293="snížená",J293,0)</f>
        <v>0</v>
      </c>
      <c r="BG293" s="240">
        <f>IF(N293="zákl. přenesená",J293,0)</f>
        <v>0</v>
      </c>
      <c r="BH293" s="240">
        <f>IF(N293="sníž. přenesená",J293,0)</f>
        <v>0</v>
      </c>
      <c r="BI293" s="240">
        <f>IF(N293="nulová",J293,0)</f>
        <v>0</v>
      </c>
      <c r="BJ293" s="18" t="s">
        <v>85</v>
      </c>
      <c r="BK293" s="240">
        <f>ROUND(I293*H293,2)</f>
        <v>0</v>
      </c>
      <c r="BL293" s="18" t="s">
        <v>271</v>
      </c>
      <c r="BM293" s="239" t="s">
        <v>518</v>
      </c>
    </row>
    <row r="294" s="2" customFormat="1" ht="16.5" customHeight="1">
      <c r="A294" s="39"/>
      <c r="B294" s="40"/>
      <c r="C294" s="228" t="s">
        <v>523</v>
      </c>
      <c r="D294" s="228" t="s">
        <v>266</v>
      </c>
      <c r="E294" s="229" t="s">
        <v>520</v>
      </c>
      <c r="F294" s="230" t="s">
        <v>521</v>
      </c>
      <c r="G294" s="231" t="s">
        <v>318</v>
      </c>
      <c r="H294" s="232">
        <v>393.67000000000002</v>
      </c>
      <c r="I294" s="233"/>
      <c r="J294" s="234">
        <f>ROUND(I294*H294,2)</f>
        <v>0</v>
      </c>
      <c r="K294" s="230" t="s">
        <v>270</v>
      </c>
      <c r="L294" s="45"/>
      <c r="M294" s="235" t="s">
        <v>1</v>
      </c>
      <c r="N294" s="236" t="s">
        <v>42</v>
      </c>
      <c r="O294" s="92"/>
      <c r="P294" s="237">
        <f>O294*H294</f>
        <v>0</v>
      </c>
      <c r="Q294" s="237">
        <v>0.00088000000000000003</v>
      </c>
      <c r="R294" s="237">
        <f>Q294*H294</f>
        <v>0.3464296</v>
      </c>
      <c r="S294" s="237">
        <v>0</v>
      </c>
      <c r="T294" s="238">
        <f>S294*H294</f>
        <v>0</v>
      </c>
      <c r="U294" s="39"/>
      <c r="V294" s="39"/>
      <c r="W294" s="39"/>
      <c r="X294" s="39"/>
      <c r="Y294" s="39"/>
      <c r="Z294" s="39"/>
      <c r="AA294" s="39"/>
      <c r="AB294" s="39"/>
      <c r="AC294" s="39"/>
      <c r="AD294" s="39"/>
      <c r="AE294" s="39"/>
      <c r="AR294" s="239" t="s">
        <v>271</v>
      </c>
      <c r="AT294" s="239" t="s">
        <v>266</v>
      </c>
      <c r="AU294" s="239" t="s">
        <v>85</v>
      </c>
      <c r="AY294" s="18" t="s">
        <v>264</v>
      </c>
      <c r="BE294" s="240">
        <f>IF(N294="základní",J294,0)</f>
        <v>0</v>
      </c>
      <c r="BF294" s="240">
        <f>IF(N294="snížená",J294,0)</f>
        <v>0</v>
      </c>
      <c r="BG294" s="240">
        <f>IF(N294="zákl. přenesená",J294,0)</f>
        <v>0</v>
      </c>
      <c r="BH294" s="240">
        <f>IF(N294="sníž. přenesená",J294,0)</f>
        <v>0</v>
      </c>
      <c r="BI294" s="240">
        <f>IF(N294="nulová",J294,0)</f>
        <v>0</v>
      </c>
      <c r="BJ294" s="18" t="s">
        <v>85</v>
      </c>
      <c r="BK294" s="240">
        <f>ROUND(I294*H294,2)</f>
        <v>0</v>
      </c>
      <c r="BL294" s="18" t="s">
        <v>271</v>
      </c>
      <c r="BM294" s="239" t="s">
        <v>522</v>
      </c>
    </row>
    <row r="295" s="15" customFormat="1">
      <c r="A295" s="15"/>
      <c r="B295" s="264"/>
      <c r="C295" s="265"/>
      <c r="D295" s="243" t="s">
        <v>273</v>
      </c>
      <c r="E295" s="266" t="s">
        <v>1</v>
      </c>
      <c r="F295" s="267" t="s">
        <v>3057</v>
      </c>
      <c r="G295" s="265"/>
      <c r="H295" s="266" t="s">
        <v>1</v>
      </c>
      <c r="I295" s="268"/>
      <c r="J295" s="265"/>
      <c r="K295" s="265"/>
      <c r="L295" s="269"/>
      <c r="M295" s="270"/>
      <c r="N295" s="271"/>
      <c r="O295" s="271"/>
      <c r="P295" s="271"/>
      <c r="Q295" s="271"/>
      <c r="R295" s="271"/>
      <c r="S295" s="271"/>
      <c r="T295" s="272"/>
      <c r="U295" s="15"/>
      <c r="V295" s="15"/>
      <c r="W295" s="15"/>
      <c r="X295" s="15"/>
      <c r="Y295" s="15"/>
      <c r="Z295" s="15"/>
      <c r="AA295" s="15"/>
      <c r="AB295" s="15"/>
      <c r="AC295" s="15"/>
      <c r="AD295" s="15"/>
      <c r="AE295" s="15"/>
      <c r="AT295" s="273" t="s">
        <v>273</v>
      </c>
      <c r="AU295" s="273" t="s">
        <v>85</v>
      </c>
      <c r="AV295" s="15" t="s">
        <v>83</v>
      </c>
      <c r="AW295" s="15" t="s">
        <v>32</v>
      </c>
      <c r="AX295" s="15" t="s">
        <v>76</v>
      </c>
      <c r="AY295" s="273" t="s">
        <v>264</v>
      </c>
    </row>
    <row r="296" s="13" customFormat="1">
      <c r="A296" s="13"/>
      <c r="B296" s="241"/>
      <c r="C296" s="242"/>
      <c r="D296" s="243" t="s">
        <v>273</v>
      </c>
      <c r="E296" s="244" t="s">
        <v>1</v>
      </c>
      <c r="F296" s="245" t="s">
        <v>3060</v>
      </c>
      <c r="G296" s="242"/>
      <c r="H296" s="246">
        <v>393.67000000000002</v>
      </c>
      <c r="I296" s="247"/>
      <c r="J296" s="242"/>
      <c r="K296" s="242"/>
      <c r="L296" s="248"/>
      <c r="M296" s="249"/>
      <c r="N296" s="250"/>
      <c r="O296" s="250"/>
      <c r="P296" s="250"/>
      <c r="Q296" s="250"/>
      <c r="R296" s="250"/>
      <c r="S296" s="250"/>
      <c r="T296" s="251"/>
      <c r="U296" s="13"/>
      <c r="V296" s="13"/>
      <c r="W296" s="13"/>
      <c r="X296" s="13"/>
      <c r="Y296" s="13"/>
      <c r="Z296" s="13"/>
      <c r="AA296" s="13"/>
      <c r="AB296" s="13"/>
      <c r="AC296" s="13"/>
      <c r="AD296" s="13"/>
      <c r="AE296" s="13"/>
      <c r="AT296" s="252" t="s">
        <v>273</v>
      </c>
      <c r="AU296" s="252" t="s">
        <v>85</v>
      </c>
      <c r="AV296" s="13" t="s">
        <v>85</v>
      </c>
      <c r="AW296" s="13" t="s">
        <v>32</v>
      </c>
      <c r="AX296" s="13" t="s">
        <v>76</v>
      </c>
      <c r="AY296" s="252" t="s">
        <v>264</v>
      </c>
    </row>
    <row r="297" s="14" customFormat="1">
      <c r="A297" s="14"/>
      <c r="B297" s="253"/>
      <c r="C297" s="254"/>
      <c r="D297" s="243" t="s">
        <v>273</v>
      </c>
      <c r="E297" s="255" t="s">
        <v>1</v>
      </c>
      <c r="F297" s="256" t="s">
        <v>275</v>
      </c>
      <c r="G297" s="254"/>
      <c r="H297" s="257">
        <v>393.67000000000002</v>
      </c>
      <c r="I297" s="258"/>
      <c r="J297" s="254"/>
      <c r="K297" s="254"/>
      <c r="L297" s="259"/>
      <c r="M297" s="260"/>
      <c r="N297" s="261"/>
      <c r="O297" s="261"/>
      <c r="P297" s="261"/>
      <c r="Q297" s="261"/>
      <c r="R297" s="261"/>
      <c r="S297" s="261"/>
      <c r="T297" s="262"/>
      <c r="U297" s="14"/>
      <c r="V297" s="14"/>
      <c r="W297" s="14"/>
      <c r="X297" s="14"/>
      <c r="Y297" s="14"/>
      <c r="Z297" s="14"/>
      <c r="AA297" s="14"/>
      <c r="AB297" s="14"/>
      <c r="AC297" s="14"/>
      <c r="AD297" s="14"/>
      <c r="AE297" s="14"/>
      <c r="AT297" s="263" t="s">
        <v>273</v>
      </c>
      <c r="AU297" s="263" t="s">
        <v>85</v>
      </c>
      <c r="AV297" s="14" t="s">
        <v>271</v>
      </c>
      <c r="AW297" s="14" t="s">
        <v>32</v>
      </c>
      <c r="AX297" s="14" t="s">
        <v>83</v>
      </c>
      <c r="AY297" s="263" t="s">
        <v>264</v>
      </c>
    </row>
    <row r="298" s="2" customFormat="1" ht="16.5" customHeight="1">
      <c r="A298" s="39"/>
      <c r="B298" s="40"/>
      <c r="C298" s="228" t="s">
        <v>527</v>
      </c>
      <c r="D298" s="228" t="s">
        <v>266</v>
      </c>
      <c r="E298" s="229" t="s">
        <v>524</v>
      </c>
      <c r="F298" s="230" t="s">
        <v>525</v>
      </c>
      <c r="G298" s="231" t="s">
        <v>318</v>
      </c>
      <c r="H298" s="232">
        <v>393.67000000000002</v>
      </c>
      <c r="I298" s="233"/>
      <c r="J298" s="234">
        <f>ROUND(I298*H298,2)</f>
        <v>0</v>
      </c>
      <c r="K298" s="230" t="s">
        <v>270</v>
      </c>
      <c r="L298" s="45"/>
      <c r="M298" s="235" t="s">
        <v>1</v>
      </c>
      <c r="N298" s="236" t="s">
        <v>42</v>
      </c>
      <c r="O298" s="92"/>
      <c r="P298" s="237">
        <f>O298*H298</f>
        <v>0</v>
      </c>
      <c r="Q298" s="237">
        <v>0</v>
      </c>
      <c r="R298" s="237">
        <f>Q298*H298</f>
        <v>0</v>
      </c>
      <c r="S298" s="237">
        <v>0</v>
      </c>
      <c r="T298" s="238">
        <f>S298*H298</f>
        <v>0</v>
      </c>
      <c r="U298" s="39"/>
      <c r="V298" s="39"/>
      <c r="W298" s="39"/>
      <c r="X298" s="39"/>
      <c r="Y298" s="39"/>
      <c r="Z298" s="39"/>
      <c r="AA298" s="39"/>
      <c r="AB298" s="39"/>
      <c r="AC298" s="39"/>
      <c r="AD298" s="39"/>
      <c r="AE298" s="39"/>
      <c r="AR298" s="239" t="s">
        <v>271</v>
      </c>
      <c r="AT298" s="239" t="s">
        <v>266</v>
      </c>
      <c r="AU298" s="239" t="s">
        <v>85</v>
      </c>
      <c r="AY298" s="18" t="s">
        <v>264</v>
      </c>
      <c r="BE298" s="240">
        <f>IF(N298="základní",J298,0)</f>
        <v>0</v>
      </c>
      <c r="BF298" s="240">
        <f>IF(N298="snížená",J298,0)</f>
        <v>0</v>
      </c>
      <c r="BG298" s="240">
        <f>IF(N298="zákl. přenesená",J298,0)</f>
        <v>0</v>
      </c>
      <c r="BH298" s="240">
        <f>IF(N298="sníž. přenesená",J298,0)</f>
        <v>0</v>
      </c>
      <c r="BI298" s="240">
        <f>IF(N298="nulová",J298,0)</f>
        <v>0</v>
      </c>
      <c r="BJ298" s="18" t="s">
        <v>85</v>
      </c>
      <c r="BK298" s="240">
        <f>ROUND(I298*H298,2)</f>
        <v>0</v>
      </c>
      <c r="BL298" s="18" t="s">
        <v>271</v>
      </c>
      <c r="BM298" s="239" t="s">
        <v>526</v>
      </c>
    </row>
    <row r="299" s="2" customFormat="1" ht="16.5" customHeight="1">
      <c r="A299" s="39"/>
      <c r="B299" s="40"/>
      <c r="C299" s="228" t="s">
        <v>532</v>
      </c>
      <c r="D299" s="228" t="s">
        <v>266</v>
      </c>
      <c r="E299" s="229" t="s">
        <v>528</v>
      </c>
      <c r="F299" s="230" t="s">
        <v>529</v>
      </c>
      <c r="G299" s="231" t="s">
        <v>354</v>
      </c>
      <c r="H299" s="232">
        <v>10.393000000000001</v>
      </c>
      <c r="I299" s="233"/>
      <c r="J299" s="234">
        <f>ROUND(I299*H299,2)</f>
        <v>0</v>
      </c>
      <c r="K299" s="230" t="s">
        <v>270</v>
      </c>
      <c r="L299" s="45"/>
      <c r="M299" s="235" t="s">
        <v>1</v>
      </c>
      <c r="N299" s="236" t="s">
        <v>42</v>
      </c>
      <c r="O299" s="92"/>
      <c r="P299" s="237">
        <f>O299*H299</f>
        <v>0</v>
      </c>
      <c r="Q299" s="237">
        <v>1.05555</v>
      </c>
      <c r="R299" s="237">
        <f>Q299*H299</f>
        <v>10.97033115</v>
      </c>
      <c r="S299" s="237">
        <v>0</v>
      </c>
      <c r="T299" s="238">
        <f>S299*H299</f>
        <v>0</v>
      </c>
      <c r="U299" s="39"/>
      <c r="V299" s="39"/>
      <c r="W299" s="39"/>
      <c r="X299" s="39"/>
      <c r="Y299" s="39"/>
      <c r="Z299" s="39"/>
      <c r="AA299" s="39"/>
      <c r="AB299" s="39"/>
      <c r="AC299" s="39"/>
      <c r="AD299" s="39"/>
      <c r="AE299" s="39"/>
      <c r="AR299" s="239" t="s">
        <v>271</v>
      </c>
      <c r="AT299" s="239" t="s">
        <v>266</v>
      </c>
      <c r="AU299" s="239" t="s">
        <v>85</v>
      </c>
      <c r="AY299" s="18" t="s">
        <v>264</v>
      </c>
      <c r="BE299" s="240">
        <f>IF(N299="základní",J299,0)</f>
        <v>0</v>
      </c>
      <c r="BF299" s="240">
        <f>IF(N299="snížená",J299,0)</f>
        <v>0</v>
      </c>
      <c r="BG299" s="240">
        <f>IF(N299="zákl. přenesená",J299,0)</f>
        <v>0</v>
      </c>
      <c r="BH299" s="240">
        <f>IF(N299="sníž. přenesená",J299,0)</f>
        <v>0</v>
      </c>
      <c r="BI299" s="240">
        <f>IF(N299="nulová",J299,0)</f>
        <v>0</v>
      </c>
      <c r="BJ299" s="18" t="s">
        <v>85</v>
      </c>
      <c r="BK299" s="240">
        <f>ROUND(I299*H299,2)</f>
        <v>0</v>
      </c>
      <c r="BL299" s="18" t="s">
        <v>271</v>
      </c>
      <c r="BM299" s="239" t="s">
        <v>530</v>
      </c>
    </row>
    <row r="300" s="15" customFormat="1">
      <c r="A300" s="15"/>
      <c r="B300" s="264"/>
      <c r="C300" s="265"/>
      <c r="D300" s="243" t="s">
        <v>273</v>
      </c>
      <c r="E300" s="266" t="s">
        <v>1</v>
      </c>
      <c r="F300" s="267" t="s">
        <v>356</v>
      </c>
      <c r="G300" s="265"/>
      <c r="H300" s="266" t="s">
        <v>1</v>
      </c>
      <c r="I300" s="268"/>
      <c r="J300" s="265"/>
      <c r="K300" s="265"/>
      <c r="L300" s="269"/>
      <c r="M300" s="270"/>
      <c r="N300" s="271"/>
      <c r="O300" s="271"/>
      <c r="P300" s="271"/>
      <c r="Q300" s="271"/>
      <c r="R300" s="271"/>
      <c r="S300" s="271"/>
      <c r="T300" s="272"/>
      <c r="U300" s="15"/>
      <c r="V300" s="15"/>
      <c r="W300" s="15"/>
      <c r="X300" s="15"/>
      <c r="Y300" s="15"/>
      <c r="Z300" s="15"/>
      <c r="AA300" s="15"/>
      <c r="AB300" s="15"/>
      <c r="AC300" s="15"/>
      <c r="AD300" s="15"/>
      <c r="AE300" s="15"/>
      <c r="AT300" s="273" t="s">
        <v>273</v>
      </c>
      <c r="AU300" s="273" t="s">
        <v>85</v>
      </c>
      <c r="AV300" s="15" t="s">
        <v>83</v>
      </c>
      <c r="AW300" s="15" t="s">
        <v>32</v>
      </c>
      <c r="AX300" s="15" t="s">
        <v>76</v>
      </c>
      <c r="AY300" s="273" t="s">
        <v>264</v>
      </c>
    </row>
    <row r="301" s="13" customFormat="1">
      <c r="A301" s="13"/>
      <c r="B301" s="241"/>
      <c r="C301" s="242"/>
      <c r="D301" s="243" t="s">
        <v>273</v>
      </c>
      <c r="E301" s="244" t="s">
        <v>1</v>
      </c>
      <c r="F301" s="245" t="s">
        <v>3061</v>
      </c>
      <c r="G301" s="242"/>
      <c r="H301" s="246">
        <v>10.393000000000001</v>
      </c>
      <c r="I301" s="247"/>
      <c r="J301" s="242"/>
      <c r="K301" s="242"/>
      <c r="L301" s="248"/>
      <c r="M301" s="249"/>
      <c r="N301" s="250"/>
      <c r="O301" s="250"/>
      <c r="P301" s="250"/>
      <c r="Q301" s="250"/>
      <c r="R301" s="250"/>
      <c r="S301" s="250"/>
      <c r="T301" s="251"/>
      <c r="U301" s="13"/>
      <c r="V301" s="13"/>
      <c r="W301" s="13"/>
      <c r="X301" s="13"/>
      <c r="Y301" s="13"/>
      <c r="Z301" s="13"/>
      <c r="AA301" s="13"/>
      <c r="AB301" s="13"/>
      <c r="AC301" s="13"/>
      <c r="AD301" s="13"/>
      <c r="AE301" s="13"/>
      <c r="AT301" s="252" t="s">
        <v>273</v>
      </c>
      <c r="AU301" s="252" t="s">
        <v>85</v>
      </c>
      <c r="AV301" s="13" t="s">
        <v>85</v>
      </c>
      <c r="AW301" s="13" t="s">
        <v>32</v>
      </c>
      <c r="AX301" s="13" t="s">
        <v>76</v>
      </c>
      <c r="AY301" s="252" t="s">
        <v>264</v>
      </c>
    </row>
    <row r="302" s="14" customFormat="1">
      <c r="A302" s="14"/>
      <c r="B302" s="253"/>
      <c r="C302" s="254"/>
      <c r="D302" s="243" t="s">
        <v>273</v>
      </c>
      <c r="E302" s="255" t="s">
        <v>1</v>
      </c>
      <c r="F302" s="256" t="s">
        <v>275</v>
      </c>
      <c r="G302" s="254"/>
      <c r="H302" s="257">
        <v>10.393000000000001</v>
      </c>
      <c r="I302" s="258"/>
      <c r="J302" s="254"/>
      <c r="K302" s="254"/>
      <c r="L302" s="259"/>
      <c r="M302" s="260"/>
      <c r="N302" s="261"/>
      <c r="O302" s="261"/>
      <c r="P302" s="261"/>
      <c r="Q302" s="261"/>
      <c r="R302" s="261"/>
      <c r="S302" s="261"/>
      <c r="T302" s="262"/>
      <c r="U302" s="14"/>
      <c r="V302" s="14"/>
      <c r="W302" s="14"/>
      <c r="X302" s="14"/>
      <c r="Y302" s="14"/>
      <c r="Z302" s="14"/>
      <c r="AA302" s="14"/>
      <c r="AB302" s="14"/>
      <c r="AC302" s="14"/>
      <c r="AD302" s="14"/>
      <c r="AE302" s="14"/>
      <c r="AT302" s="263" t="s">
        <v>273</v>
      </c>
      <c r="AU302" s="263" t="s">
        <v>85</v>
      </c>
      <c r="AV302" s="14" t="s">
        <v>271</v>
      </c>
      <c r="AW302" s="14" t="s">
        <v>32</v>
      </c>
      <c r="AX302" s="14" t="s">
        <v>83</v>
      </c>
      <c r="AY302" s="263" t="s">
        <v>264</v>
      </c>
    </row>
    <row r="303" s="2" customFormat="1" ht="16.5" customHeight="1">
      <c r="A303" s="39"/>
      <c r="B303" s="40"/>
      <c r="C303" s="228" t="s">
        <v>538</v>
      </c>
      <c r="D303" s="228" t="s">
        <v>266</v>
      </c>
      <c r="E303" s="229" t="s">
        <v>533</v>
      </c>
      <c r="F303" s="230" t="s">
        <v>534</v>
      </c>
      <c r="G303" s="231" t="s">
        <v>318</v>
      </c>
      <c r="H303" s="232">
        <v>169.97999999999999</v>
      </c>
      <c r="I303" s="233"/>
      <c r="J303" s="234">
        <f>ROUND(I303*H303,2)</f>
        <v>0</v>
      </c>
      <c r="K303" s="230" t="s">
        <v>270</v>
      </c>
      <c r="L303" s="45"/>
      <c r="M303" s="235" t="s">
        <v>1</v>
      </c>
      <c r="N303" s="236" t="s">
        <v>42</v>
      </c>
      <c r="O303" s="92"/>
      <c r="P303" s="237">
        <f>O303*H303</f>
        <v>0</v>
      </c>
      <c r="Q303" s="237">
        <v>0.22797999999999999</v>
      </c>
      <c r="R303" s="237">
        <f>Q303*H303</f>
        <v>38.752040399999998</v>
      </c>
      <c r="S303" s="237">
        <v>0</v>
      </c>
      <c r="T303" s="238">
        <f>S303*H303</f>
        <v>0</v>
      </c>
      <c r="U303" s="39"/>
      <c r="V303" s="39"/>
      <c r="W303" s="39"/>
      <c r="X303" s="39"/>
      <c r="Y303" s="39"/>
      <c r="Z303" s="39"/>
      <c r="AA303" s="39"/>
      <c r="AB303" s="39"/>
      <c r="AC303" s="39"/>
      <c r="AD303" s="39"/>
      <c r="AE303" s="39"/>
      <c r="AR303" s="239" t="s">
        <v>271</v>
      </c>
      <c r="AT303" s="239" t="s">
        <v>266</v>
      </c>
      <c r="AU303" s="239" t="s">
        <v>85</v>
      </c>
      <c r="AY303" s="18" t="s">
        <v>264</v>
      </c>
      <c r="BE303" s="240">
        <f>IF(N303="základní",J303,0)</f>
        <v>0</v>
      </c>
      <c r="BF303" s="240">
        <f>IF(N303="snížená",J303,0)</f>
        <v>0</v>
      </c>
      <c r="BG303" s="240">
        <f>IF(N303="zákl. přenesená",J303,0)</f>
        <v>0</v>
      </c>
      <c r="BH303" s="240">
        <f>IF(N303="sníž. přenesená",J303,0)</f>
        <v>0</v>
      </c>
      <c r="BI303" s="240">
        <f>IF(N303="nulová",J303,0)</f>
        <v>0</v>
      </c>
      <c r="BJ303" s="18" t="s">
        <v>85</v>
      </c>
      <c r="BK303" s="240">
        <f>ROUND(I303*H303,2)</f>
        <v>0</v>
      </c>
      <c r="BL303" s="18" t="s">
        <v>271</v>
      </c>
      <c r="BM303" s="239" t="s">
        <v>535</v>
      </c>
    </row>
    <row r="304" s="13" customFormat="1">
      <c r="A304" s="13"/>
      <c r="B304" s="241"/>
      <c r="C304" s="242"/>
      <c r="D304" s="243" t="s">
        <v>273</v>
      </c>
      <c r="E304" s="244" t="s">
        <v>1</v>
      </c>
      <c r="F304" s="245" t="s">
        <v>3062</v>
      </c>
      <c r="G304" s="242"/>
      <c r="H304" s="246">
        <v>4.5</v>
      </c>
      <c r="I304" s="247"/>
      <c r="J304" s="242"/>
      <c r="K304" s="242"/>
      <c r="L304" s="248"/>
      <c r="M304" s="249"/>
      <c r="N304" s="250"/>
      <c r="O304" s="250"/>
      <c r="P304" s="250"/>
      <c r="Q304" s="250"/>
      <c r="R304" s="250"/>
      <c r="S304" s="250"/>
      <c r="T304" s="251"/>
      <c r="U304" s="13"/>
      <c r="V304" s="13"/>
      <c r="W304" s="13"/>
      <c r="X304" s="13"/>
      <c r="Y304" s="13"/>
      <c r="Z304" s="13"/>
      <c r="AA304" s="13"/>
      <c r="AB304" s="13"/>
      <c r="AC304" s="13"/>
      <c r="AD304" s="13"/>
      <c r="AE304" s="13"/>
      <c r="AT304" s="252" t="s">
        <v>273</v>
      </c>
      <c r="AU304" s="252" t="s">
        <v>85</v>
      </c>
      <c r="AV304" s="13" t="s">
        <v>85</v>
      </c>
      <c r="AW304" s="13" t="s">
        <v>32</v>
      </c>
      <c r="AX304" s="13" t="s">
        <v>76</v>
      </c>
      <c r="AY304" s="252" t="s">
        <v>264</v>
      </c>
    </row>
    <row r="305" s="13" customFormat="1">
      <c r="A305" s="13"/>
      <c r="B305" s="241"/>
      <c r="C305" s="242"/>
      <c r="D305" s="243" t="s">
        <v>273</v>
      </c>
      <c r="E305" s="244" t="s">
        <v>1</v>
      </c>
      <c r="F305" s="245" t="s">
        <v>3023</v>
      </c>
      <c r="G305" s="242"/>
      <c r="H305" s="246">
        <v>165.47999999999999</v>
      </c>
      <c r="I305" s="247"/>
      <c r="J305" s="242"/>
      <c r="K305" s="242"/>
      <c r="L305" s="248"/>
      <c r="M305" s="249"/>
      <c r="N305" s="250"/>
      <c r="O305" s="250"/>
      <c r="P305" s="250"/>
      <c r="Q305" s="250"/>
      <c r="R305" s="250"/>
      <c r="S305" s="250"/>
      <c r="T305" s="251"/>
      <c r="U305" s="13"/>
      <c r="V305" s="13"/>
      <c r="W305" s="13"/>
      <c r="X305" s="13"/>
      <c r="Y305" s="13"/>
      <c r="Z305" s="13"/>
      <c r="AA305" s="13"/>
      <c r="AB305" s="13"/>
      <c r="AC305" s="13"/>
      <c r="AD305" s="13"/>
      <c r="AE305" s="13"/>
      <c r="AT305" s="252" t="s">
        <v>273</v>
      </c>
      <c r="AU305" s="252" t="s">
        <v>85</v>
      </c>
      <c r="AV305" s="13" t="s">
        <v>85</v>
      </c>
      <c r="AW305" s="13" t="s">
        <v>32</v>
      </c>
      <c r="AX305" s="13" t="s">
        <v>76</v>
      </c>
      <c r="AY305" s="252" t="s">
        <v>264</v>
      </c>
    </row>
    <row r="306" s="14" customFormat="1">
      <c r="A306" s="14"/>
      <c r="B306" s="253"/>
      <c r="C306" s="254"/>
      <c r="D306" s="243" t="s">
        <v>273</v>
      </c>
      <c r="E306" s="255" t="s">
        <v>1</v>
      </c>
      <c r="F306" s="256" t="s">
        <v>275</v>
      </c>
      <c r="G306" s="254"/>
      <c r="H306" s="257">
        <v>169.97999999999999</v>
      </c>
      <c r="I306" s="258"/>
      <c r="J306" s="254"/>
      <c r="K306" s="254"/>
      <c r="L306" s="259"/>
      <c r="M306" s="260"/>
      <c r="N306" s="261"/>
      <c r="O306" s="261"/>
      <c r="P306" s="261"/>
      <c r="Q306" s="261"/>
      <c r="R306" s="261"/>
      <c r="S306" s="261"/>
      <c r="T306" s="262"/>
      <c r="U306" s="14"/>
      <c r="V306" s="14"/>
      <c r="W306" s="14"/>
      <c r="X306" s="14"/>
      <c r="Y306" s="14"/>
      <c r="Z306" s="14"/>
      <c r="AA306" s="14"/>
      <c r="AB306" s="14"/>
      <c r="AC306" s="14"/>
      <c r="AD306" s="14"/>
      <c r="AE306" s="14"/>
      <c r="AT306" s="263" t="s">
        <v>273</v>
      </c>
      <c r="AU306" s="263" t="s">
        <v>85</v>
      </c>
      <c r="AV306" s="14" t="s">
        <v>271</v>
      </c>
      <c r="AW306" s="14" t="s">
        <v>32</v>
      </c>
      <c r="AX306" s="14" t="s">
        <v>83</v>
      </c>
      <c r="AY306" s="263" t="s">
        <v>264</v>
      </c>
    </row>
    <row r="307" s="12" customFormat="1" ht="22.8" customHeight="1">
      <c r="A307" s="12"/>
      <c r="B307" s="212"/>
      <c r="C307" s="213"/>
      <c r="D307" s="214" t="s">
        <v>75</v>
      </c>
      <c r="E307" s="226" t="s">
        <v>290</v>
      </c>
      <c r="F307" s="226" t="s">
        <v>537</v>
      </c>
      <c r="G307" s="213"/>
      <c r="H307" s="213"/>
      <c r="I307" s="216"/>
      <c r="J307" s="227">
        <f>BK307</f>
        <v>0</v>
      </c>
      <c r="K307" s="213"/>
      <c r="L307" s="218"/>
      <c r="M307" s="219"/>
      <c r="N307" s="220"/>
      <c r="O307" s="220"/>
      <c r="P307" s="221">
        <f>SUM(P308:P318)</f>
        <v>0</v>
      </c>
      <c r="Q307" s="220"/>
      <c r="R307" s="221">
        <f>SUM(R308:R318)</f>
        <v>8.661249999999999</v>
      </c>
      <c r="S307" s="220"/>
      <c r="T307" s="222">
        <f>SUM(T308:T318)</f>
        <v>0</v>
      </c>
      <c r="U307" s="12"/>
      <c r="V307" s="12"/>
      <c r="W307" s="12"/>
      <c r="X307" s="12"/>
      <c r="Y307" s="12"/>
      <c r="Z307" s="12"/>
      <c r="AA307" s="12"/>
      <c r="AB307" s="12"/>
      <c r="AC307" s="12"/>
      <c r="AD307" s="12"/>
      <c r="AE307" s="12"/>
      <c r="AR307" s="223" t="s">
        <v>83</v>
      </c>
      <c r="AT307" s="224" t="s">
        <v>75</v>
      </c>
      <c r="AU307" s="224" t="s">
        <v>83</v>
      </c>
      <c r="AY307" s="223" t="s">
        <v>264</v>
      </c>
      <c r="BK307" s="225">
        <f>SUM(BK308:BK318)</f>
        <v>0</v>
      </c>
    </row>
    <row r="308" s="2" customFormat="1" ht="16.5" customHeight="1">
      <c r="A308" s="39"/>
      <c r="B308" s="40"/>
      <c r="C308" s="228" t="s">
        <v>542</v>
      </c>
      <c r="D308" s="228" t="s">
        <v>266</v>
      </c>
      <c r="E308" s="229" t="s">
        <v>539</v>
      </c>
      <c r="F308" s="230" t="s">
        <v>540</v>
      </c>
      <c r="G308" s="231" t="s">
        <v>318</v>
      </c>
      <c r="H308" s="232">
        <v>33.799999999999997</v>
      </c>
      <c r="I308" s="233"/>
      <c r="J308" s="234">
        <f>ROUND(I308*H308,2)</f>
        <v>0</v>
      </c>
      <c r="K308" s="230" t="s">
        <v>270</v>
      </c>
      <c r="L308" s="45"/>
      <c r="M308" s="235" t="s">
        <v>1</v>
      </c>
      <c r="N308" s="236" t="s">
        <v>42</v>
      </c>
      <c r="O308" s="92"/>
      <c r="P308" s="237">
        <f>O308*H308</f>
        <v>0</v>
      </c>
      <c r="Q308" s="237">
        <v>0</v>
      </c>
      <c r="R308" s="237">
        <f>Q308*H308</f>
        <v>0</v>
      </c>
      <c r="S308" s="237">
        <v>0</v>
      </c>
      <c r="T308" s="238">
        <f>S308*H308</f>
        <v>0</v>
      </c>
      <c r="U308" s="39"/>
      <c r="V308" s="39"/>
      <c r="W308" s="39"/>
      <c r="X308" s="39"/>
      <c r="Y308" s="39"/>
      <c r="Z308" s="39"/>
      <c r="AA308" s="39"/>
      <c r="AB308" s="39"/>
      <c r="AC308" s="39"/>
      <c r="AD308" s="39"/>
      <c r="AE308" s="39"/>
      <c r="AR308" s="239" t="s">
        <v>271</v>
      </c>
      <c r="AT308" s="239" t="s">
        <v>266</v>
      </c>
      <c r="AU308" s="239" t="s">
        <v>85</v>
      </c>
      <c r="AY308" s="18" t="s">
        <v>264</v>
      </c>
      <c r="BE308" s="240">
        <f>IF(N308="základní",J308,0)</f>
        <v>0</v>
      </c>
      <c r="BF308" s="240">
        <f>IF(N308="snížená",J308,0)</f>
        <v>0</v>
      </c>
      <c r="BG308" s="240">
        <f>IF(N308="zákl. přenesená",J308,0)</f>
        <v>0</v>
      </c>
      <c r="BH308" s="240">
        <f>IF(N308="sníž. přenesená",J308,0)</f>
        <v>0</v>
      </c>
      <c r="BI308" s="240">
        <f>IF(N308="nulová",J308,0)</f>
        <v>0</v>
      </c>
      <c r="BJ308" s="18" t="s">
        <v>85</v>
      </c>
      <c r="BK308" s="240">
        <f>ROUND(I308*H308,2)</f>
        <v>0</v>
      </c>
      <c r="BL308" s="18" t="s">
        <v>271</v>
      </c>
      <c r="BM308" s="239" t="s">
        <v>541</v>
      </c>
    </row>
    <row r="309" s="13" customFormat="1">
      <c r="A309" s="13"/>
      <c r="B309" s="241"/>
      <c r="C309" s="242"/>
      <c r="D309" s="243" t="s">
        <v>273</v>
      </c>
      <c r="E309" s="244" t="s">
        <v>1</v>
      </c>
      <c r="F309" s="245" t="s">
        <v>3020</v>
      </c>
      <c r="G309" s="242"/>
      <c r="H309" s="246">
        <v>33.799999999999997</v>
      </c>
      <c r="I309" s="247"/>
      <c r="J309" s="242"/>
      <c r="K309" s="242"/>
      <c r="L309" s="248"/>
      <c r="M309" s="249"/>
      <c r="N309" s="250"/>
      <c r="O309" s="250"/>
      <c r="P309" s="250"/>
      <c r="Q309" s="250"/>
      <c r="R309" s="250"/>
      <c r="S309" s="250"/>
      <c r="T309" s="251"/>
      <c r="U309" s="13"/>
      <c r="V309" s="13"/>
      <c r="W309" s="13"/>
      <c r="X309" s="13"/>
      <c r="Y309" s="13"/>
      <c r="Z309" s="13"/>
      <c r="AA309" s="13"/>
      <c r="AB309" s="13"/>
      <c r="AC309" s="13"/>
      <c r="AD309" s="13"/>
      <c r="AE309" s="13"/>
      <c r="AT309" s="252" t="s">
        <v>273</v>
      </c>
      <c r="AU309" s="252" t="s">
        <v>85</v>
      </c>
      <c r="AV309" s="13" t="s">
        <v>85</v>
      </c>
      <c r="AW309" s="13" t="s">
        <v>32</v>
      </c>
      <c r="AX309" s="13" t="s">
        <v>76</v>
      </c>
      <c r="AY309" s="252" t="s">
        <v>264</v>
      </c>
    </row>
    <row r="310" s="14" customFormat="1">
      <c r="A310" s="14"/>
      <c r="B310" s="253"/>
      <c r="C310" s="254"/>
      <c r="D310" s="243" t="s">
        <v>273</v>
      </c>
      <c r="E310" s="255" t="s">
        <v>1</v>
      </c>
      <c r="F310" s="256" t="s">
        <v>275</v>
      </c>
      <c r="G310" s="254"/>
      <c r="H310" s="257">
        <v>33.799999999999997</v>
      </c>
      <c r="I310" s="258"/>
      <c r="J310" s="254"/>
      <c r="K310" s="254"/>
      <c r="L310" s="259"/>
      <c r="M310" s="260"/>
      <c r="N310" s="261"/>
      <c r="O310" s="261"/>
      <c r="P310" s="261"/>
      <c r="Q310" s="261"/>
      <c r="R310" s="261"/>
      <c r="S310" s="261"/>
      <c r="T310" s="262"/>
      <c r="U310" s="14"/>
      <c r="V310" s="14"/>
      <c r="W310" s="14"/>
      <c r="X310" s="14"/>
      <c r="Y310" s="14"/>
      <c r="Z310" s="14"/>
      <c r="AA310" s="14"/>
      <c r="AB310" s="14"/>
      <c r="AC310" s="14"/>
      <c r="AD310" s="14"/>
      <c r="AE310" s="14"/>
      <c r="AT310" s="263" t="s">
        <v>273</v>
      </c>
      <c r="AU310" s="263" t="s">
        <v>85</v>
      </c>
      <c r="AV310" s="14" t="s">
        <v>271</v>
      </c>
      <c r="AW310" s="14" t="s">
        <v>32</v>
      </c>
      <c r="AX310" s="14" t="s">
        <v>83</v>
      </c>
      <c r="AY310" s="263" t="s">
        <v>264</v>
      </c>
    </row>
    <row r="311" s="2" customFormat="1" ht="16.5" customHeight="1">
      <c r="A311" s="39"/>
      <c r="B311" s="40"/>
      <c r="C311" s="228" t="s">
        <v>546</v>
      </c>
      <c r="D311" s="228" t="s">
        <v>266</v>
      </c>
      <c r="E311" s="229" t="s">
        <v>543</v>
      </c>
      <c r="F311" s="230" t="s">
        <v>544</v>
      </c>
      <c r="G311" s="231" t="s">
        <v>318</v>
      </c>
      <c r="H311" s="232">
        <v>33.799999999999997</v>
      </c>
      <c r="I311" s="233"/>
      <c r="J311" s="234">
        <f>ROUND(I311*H311,2)</f>
        <v>0</v>
      </c>
      <c r="K311" s="230" t="s">
        <v>270</v>
      </c>
      <c r="L311" s="45"/>
      <c r="M311" s="235" t="s">
        <v>1</v>
      </c>
      <c r="N311" s="236" t="s">
        <v>42</v>
      </c>
      <c r="O311" s="92"/>
      <c r="P311" s="237">
        <f>O311*H311</f>
        <v>0</v>
      </c>
      <c r="Q311" s="237">
        <v>0</v>
      </c>
      <c r="R311" s="237">
        <f>Q311*H311</f>
        <v>0</v>
      </c>
      <c r="S311" s="237">
        <v>0</v>
      </c>
      <c r="T311" s="238">
        <f>S311*H311</f>
        <v>0</v>
      </c>
      <c r="U311" s="39"/>
      <c r="V311" s="39"/>
      <c r="W311" s="39"/>
      <c r="X311" s="39"/>
      <c r="Y311" s="39"/>
      <c r="Z311" s="39"/>
      <c r="AA311" s="39"/>
      <c r="AB311" s="39"/>
      <c r="AC311" s="39"/>
      <c r="AD311" s="39"/>
      <c r="AE311" s="39"/>
      <c r="AR311" s="239" t="s">
        <v>271</v>
      </c>
      <c r="AT311" s="239" t="s">
        <v>266</v>
      </c>
      <c r="AU311" s="239" t="s">
        <v>85</v>
      </c>
      <c r="AY311" s="18" t="s">
        <v>264</v>
      </c>
      <c r="BE311" s="240">
        <f>IF(N311="základní",J311,0)</f>
        <v>0</v>
      </c>
      <c r="BF311" s="240">
        <f>IF(N311="snížená",J311,0)</f>
        <v>0</v>
      </c>
      <c r="BG311" s="240">
        <f>IF(N311="zákl. přenesená",J311,0)</f>
        <v>0</v>
      </c>
      <c r="BH311" s="240">
        <f>IF(N311="sníž. přenesená",J311,0)</f>
        <v>0</v>
      </c>
      <c r="BI311" s="240">
        <f>IF(N311="nulová",J311,0)</f>
        <v>0</v>
      </c>
      <c r="BJ311" s="18" t="s">
        <v>85</v>
      </c>
      <c r="BK311" s="240">
        <f>ROUND(I311*H311,2)</f>
        <v>0</v>
      </c>
      <c r="BL311" s="18" t="s">
        <v>271</v>
      </c>
      <c r="BM311" s="239" t="s">
        <v>545</v>
      </c>
    </row>
    <row r="312" s="13" customFormat="1">
      <c r="A312" s="13"/>
      <c r="B312" s="241"/>
      <c r="C312" s="242"/>
      <c r="D312" s="243" t="s">
        <v>273</v>
      </c>
      <c r="E312" s="244" t="s">
        <v>1</v>
      </c>
      <c r="F312" s="245" t="s">
        <v>3020</v>
      </c>
      <c r="G312" s="242"/>
      <c r="H312" s="246">
        <v>33.799999999999997</v>
      </c>
      <c r="I312" s="247"/>
      <c r="J312" s="242"/>
      <c r="K312" s="242"/>
      <c r="L312" s="248"/>
      <c r="M312" s="249"/>
      <c r="N312" s="250"/>
      <c r="O312" s="250"/>
      <c r="P312" s="250"/>
      <c r="Q312" s="250"/>
      <c r="R312" s="250"/>
      <c r="S312" s="250"/>
      <c r="T312" s="251"/>
      <c r="U312" s="13"/>
      <c r="V312" s="13"/>
      <c r="W312" s="13"/>
      <c r="X312" s="13"/>
      <c r="Y312" s="13"/>
      <c r="Z312" s="13"/>
      <c r="AA312" s="13"/>
      <c r="AB312" s="13"/>
      <c r="AC312" s="13"/>
      <c r="AD312" s="13"/>
      <c r="AE312" s="13"/>
      <c r="AT312" s="252" t="s">
        <v>273</v>
      </c>
      <c r="AU312" s="252" t="s">
        <v>85</v>
      </c>
      <c r="AV312" s="13" t="s">
        <v>85</v>
      </c>
      <c r="AW312" s="13" t="s">
        <v>32</v>
      </c>
      <c r="AX312" s="13" t="s">
        <v>76</v>
      </c>
      <c r="AY312" s="252" t="s">
        <v>264</v>
      </c>
    </row>
    <row r="313" s="14" customFormat="1">
      <c r="A313" s="14"/>
      <c r="B313" s="253"/>
      <c r="C313" s="254"/>
      <c r="D313" s="243" t="s">
        <v>273</v>
      </c>
      <c r="E313" s="255" t="s">
        <v>1</v>
      </c>
      <c r="F313" s="256" t="s">
        <v>275</v>
      </c>
      <c r="G313" s="254"/>
      <c r="H313" s="257">
        <v>33.799999999999997</v>
      </c>
      <c r="I313" s="258"/>
      <c r="J313" s="254"/>
      <c r="K313" s="254"/>
      <c r="L313" s="259"/>
      <c r="M313" s="260"/>
      <c r="N313" s="261"/>
      <c r="O313" s="261"/>
      <c r="P313" s="261"/>
      <c r="Q313" s="261"/>
      <c r="R313" s="261"/>
      <c r="S313" s="261"/>
      <c r="T313" s="262"/>
      <c r="U313" s="14"/>
      <c r="V313" s="14"/>
      <c r="W313" s="14"/>
      <c r="X313" s="14"/>
      <c r="Y313" s="14"/>
      <c r="Z313" s="14"/>
      <c r="AA313" s="14"/>
      <c r="AB313" s="14"/>
      <c r="AC313" s="14"/>
      <c r="AD313" s="14"/>
      <c r="AE313" s="14"/>
      <c r="AT313" s="263" t="s">
        <v>273</v>
      </c>
      <c r="AU313" s="263" t="s">
        <v>85</v>
      </c>
      <c r="AV313" s="14" t="s">
        <v>271</v>
      </c>
      <c r="AW313" s="14" t="s">
        <v>32</v>
      </c>
      <c r="AX313" s="14" t="s">
        <v>83</v>
      </c>
      <c r="AY313" s="263" t="s">
        <v>264</v>
      </c>
    </row>
    <row r="314" s="2" customFormat="1" ht="21.75" customHeight="1">
      <c r="A314" s="39"/>
      <c r="B314" s="40"/>
      <c r="C314" s="228" t="s">
        <v>550</v>
      </c>
      <c r="D314" s="228" t="s">
        <v>266</v>
      </c>
      <c r="E314" s="229" t="s">
        <v>547</v>
      </c>
      <c r="F314" s="230" t="s">
        <v>548</v>
      </c>
      <c r="G314" s="231" t="s">
        <v>318</v>
      </c>
      <c r="H314" s="232">
        <v>33.799999999999997</v>
      </c>
      <c r="I314" s="233"/>
      <c r="J314" s="234">
        <f>ROUND(I314*H314,2)</f>
        <v>0</v>
      </c>
      <c r="K314" s="230" t="s">
        <v>270</v>
      </c>
      <c r="L314" s="45"/>
      <c r="M314" s="235" t="s">
        <v>1</v>
      </c>
      <c r="N314" s="236" t="s">
        <v>42</v>
      </c>
      <c r="O314" s="92"/>
      <c r="P314" s="237">
        <f>O314*H314</f>
        <v>0</v>
      </c>
      <c r="Q314" s="237">
        <v>0.10100000000000001</v>
      </c>
      <c r="R314" s="237">
        <f>Q314*H314</f>
        <v>3.4137999999999997</v>
      </c>
      <c r="S314" s="237">
        <v>0</v>
      </c>
      <c r="T314" s="238">
        <f>S314*H314</f>
        <v>0</v>
      </c>
      <c r="U314" s="39"/>
      <c r="V314" s="39"/>
      <c r="W314" s="39"/>
      <c r="X314" s="39"/>
      <c r="Y314" s="39"/>
      <c r="Z314" s="39"/>
      <c r="AA314" s="39"/>
      <c r="AB314" s="39"/>
      <c r="AC314" s="39"/>
      <c r="AD314" s="39"/>
      <c r="AE314" s="39"/>
      <c r="AR314" s="239" t="s">
        <v>271</v>
      </c>
      <c r="AT314" s="239" t="s">
        <v>266</v>
      </c>
      <c r="AU314" s="239" t="s">
        <v>85</v>
      </c>
      <c r="AY314" s="18" t="s">
        <v>264</v>
      </c>
      <c r="BE314" s="240">
        <f>IF(N314="základní",J314,0)</f>
        <v>0</v>
      </c>
      <c r="BF314" s="240">
        <f>IF(N314="snížená",J314,0)</f>
        <v>0</v>
      </c>
      <c r="BG314" s="240">
        <f>IF(N314="zákl. přenesená",J314,0)</f>
        <v>0</v>
      </c>
      <c r="BH314" s="240">
        <f>IF(N314="sníž. přenesená",J314,0)</f>
        <v>0</v>
      </c>
      <c r="BI314" s="240">
        <f>IF(N314="nulová",J314,0)</f>
        <v>0</v>
      </c>
      <c r="BJ314" s="18" t="s">
        <v>85</v>
      </c>
      <c r="BK314" s="240">
        <f>ROUND(I314*H314,2)</f>
        <v>0</v>
      </c>
      <c r="BL314" s="18" t="s">
        <v>271</v>
      </c>
      <c r="BM314" s="239" t="s">
        <v>549</v>
      </c>
    </row>
    <row r="315" s="13" customFormat="1">
      <c r="A315" s="13"/>
      <c r="B315" s="241"/>
      <c r="C315" s="242"/>
      <c r="D315" s="243" t="s">
        <v>273</v>
      </c>
      <c r="E315" s="244" t="s">
        <v>1</v>
      </c>
      <c r="F315" s="245" t="s">
        <v>3020</v>
      </c>
      <c r="G315" s="242"/>
      <c r="H315" s="246">
        <v>33.799999999999997</v>
      </c>
      <c r="I315" s="247"/>
      <c r="J315" s="242"/>
      <c r="K315" s="242"/>
      <c r="L315" s="248"/>
      <c r="M315" s="249"/>
      <c r="N315" s="250"/>
      <c r="O315" s="250"/>
      <c r="P315" s="250"/>
      <c r="Q315" s="250"/>
      <c r="R315" s="250"/>
      <c r="S315" s="250"/>
      <c r="T315" s="251"/>
      <c r="U315" s="13"/>
      <c r="V315" s="13"/>
      <c r="W315" s="13"/>
      <c r="X315" s="13"/>
      <c r="Y315" s="13"/>
      <c r="Z315" s="13"/>
      <c r="AA315" s="13"/>
      <c r="AB315" s="13"/>
      <c r="AC315" s="13"/>
      <c r="AD315" s="13"/>
      <c r="AE315" s="13"/>
      <c r="AT315" s="252" t="s">
        <v>273</v>
      </c>
      <c r="AU315" s="252" t="s">
        <v>85</v>
      </c>
      <c r="AV315" s="13" t="s">
        <v>85</v>
      </c>
      <c r="AW315" s="13" t="s">
        <v>32</v>
      </c>
      <c r="AX315" s="13" t="s">
        <v>76</v>
      </c>
      <c r="AY315" s="252" t="s">
        <v>264</v>
      </c>
    </row>
    <row r="316" s="14" customFormat="1">
      <c r="A316" s="14"/>
      <c r="B316" s="253"/>
      <c r="C316" s="254"/>
      <c r="D316" s="243" t="s">
        <v>273</v>
      </c>
      <c r="E316" s="255" t="s">
        <v>1</v>
      </c>
      <c r="F316" s="256" t="s">
        <v>275</v>
      </c>
      <c r="G316" s="254"/>
      <c r="H316" s="257">
        <v>33.799999999999997</v>
      </c>
      <c r="I316" s="258"/>
      <c r="J316" s="254"/>
      <c r="K316" s="254"/>
      <c r="L316" s="259"/>
      <c r="M316" s="260"/>
      <c r="N316" s="261"/>
      <c r="O316" s="261"/>
      <c r="P316" s="261"/>
      <c r="Q316" s="261"/>
      <c r="R316" s="261"/>
      <c r="S316" s="261"/>
      <c r="T316" s="262"/>
      <c r="U316" s="14"/>
      <c r="V316" s="14"/>
      <c r="W316" s="14"/>
      <c r="X316" s="14"/>
      <c r="Y316" s="14"/>
      <c r="Z316" s="14"/>
      <c r="AA316" s="14"/>
      <c r="AB316" s="14"/>
      <c r="AC316" s="14"/>
      <c r="AD316" s="14"/>
      <c r="AE316" s="14"/>
      <c r="AT316" s="263" t="s">
        <v>273</v>
      </c>
      <c r="AU316" s="263" t="s">
        <v>85</v>
      </c>
      <c r="AV316" s="14" t="s">
        <v>271</v>
      </c>
      <c r="AW316" s="14" t="s">
        <v>32</v>
      </c>
      <c r="AX316" s="14" t="s">
        <v>83</v>
      </c>
      <c r="AY316" s="263" t="s">
        <v>264</v>
      </c>
    </row>
    <row r="317" s="2" customFormat="1" ht="16.5" customHeight="1">
      <c r="A317" s="39"/>
      <c r="B317" s="40"/>
      <c r="C317" s="274" t="s">
        <v>556</v>
      </c>
      <c r="D317" s="274" t="s">
        <v>310</v>
      </c>
      <c r="E317" s="275" t="s">
        <v>551</v>
      </c>
      <c r="F317" s="276" t="s">
        <v>552</v>
      </c>
      <c r="G317" s="277" t="s">
        <v>318</v>
      </c>
      <c r="H317" s="278">
        <v>38.869999999999997</v>
      </c>
      <c r="I317" s="279"/>
      <c r="J317" s="280">
        <f>ROUND(I317*H317,2)</f>
        <v>0</v>
      </c>
      <c r="K317" s="276" t="s">
        <v>298</v>
      </c>
      <c r="L317" s="281"/>
      <c r="M317" s="282" t="s">
        <v>1</v>
      </c>
      <c r="N317" s="283" t="s">
        <v>42</v>
      </c>
      <c r="O317" s="92"/>
      <c r="P317" s="237">
        <f>O317*H317</f>
        <v>0</v>
      </c>
      <c r="Q317" s="237">
        <v>0.13500000000000001</v>
      </c>
      <c r="R317" s="237">
        <f>Q317*H317</f>
        <v>5.2474499999999997</v>
      </c>
      <c r="S317" s="237">
        <v>0</v>
      </c>
      <c r="T317" s="238">
        <f>S317*H317</f>
        <v>0</v>
      </c>
      <c r="U317" s="39"/>
      <c r="V317" s="39"/>
      <c r="W317" s="39"/>
      <c r="X317" s="39"/>
      <c r="Y317" s="39"/>
      <c r="Z317" s="39"/>
      <c r="AA317" s="39"/>
      <c r="AB317" s="39"/>
      <c r="AC317" s="39"/>
      <c r="AD317" s="39"/>
      <c r="AE317" s="39"/>
      <c r="AR317" s="239" t="s">
        <v>304</v>
      </c>
      <c r="AT317" s="239" t="s">
        <v>310</v>
      </c>
      <c r="AU317" s="239" t="s">
        <v>85</v>
      </c>
      <c r="AY317" s="18" t="s">
        <v>264</v>
      </c>
      <c r="BE317" s="240">
        <f>IF(N317="základní",J317,0)</f>
        <v>0</v>
      </c>
      <c r="BF317" s="240">
        <f>IF(N317="snížená",J317,0)</f>
        <v>0</v>
      </c>
      <c r="BG317" s="240">
        <f>IF(N317="zákl. přenesená",J317,0)</f>
        <v>0</v>
      </c>
      <c r="BH317" s="240">
        <f>IF(N317="sníž. přenesená",J317,0)</f>
        <v>0</v>
      </c>
      <c r="BI317" s="240">
        <f>IF(N317="nulová",J317,0)</f>
        <v>0</v>
      </c>
      <c r="BJ317" s="18" t="s">
        <v>85</v>
      </c>
      <c r="BK317" s="240">
        <f>ROUND(I317*H317,2)</f>
        <v>0</v>
      </c>
      <c r="BL317" s="18" t="s">
        <v>271</v>
      </c>
      <c r="BM317" s="239" t="s">
        <v>553</v>
      </c>
    </row>
    <row r="318" s="13" customFormat="1">
      <c r="A318" s="13"/>
      <c r="B318" s="241"/>
      <c r="C318" s="242"/>
      <c r="D318" s="243" t="s">
        <v>273</v>
      </c>
      <c r="E318" s="242"/>
      <c r="F318" s="245" t="s">
        <v>3063</v>
      </c>
      <c r="G318" s="242"/>
      <c r="H318" s="246">
        <v>38.869999999999997</v>
      </c>
      <c r="I318" s="247"/>
      <c r="J318" s="242"/>
      <c r="K318" s="242"/>
      <c r="L318" s="248"/>
      <c r="M318" s="249"/>
      <c r="N318" s="250"/>
      <c r="O318" s="250"/>
      <c r="P318" s="250"/>
      <c r="Q318" s="250"/>
      <c r="R318" s="250"/>
      <c r="S318" s="250"/>
      <c r="T318" s="251"/>
      <c r="U318" s="13"/>
      <c r="V318" s="13"/>
      <c r="W318" s="13"/>
      <c r="X318" s="13"/>
      <c r="Y318" s="13"/>
      <c r="Z318" s="13"/>
      <c r="AA318" s="13"/>
      <c r="AB318" s="13"/>
      <c r="AC318" s="13"/>
      <c r="AD318" s="13"/>
      <c r="AE318" s="13"/>
      <c r="AT318" s="252" t="s">
        <v>273</v>
      </c>
      <c r="AU318" s="252" t="s">
        <v>85</v>
      </c>
      <c r="AV318" s="13" t="s">
        <v>85</v>
      </c>
      <c r="AW318" s="13" t="s">
        <v>4</v>
      </c>
      <c r="AX318" s="13" t="s">
        <v>83</v>
      </c>
      <c r="AY318" s="252" t="s">
        <v>264</v>
      </c>
    </row>
    <row r="319" s="12" customFormat="1" ht="22.8" customHeight="1">
      <c r="A319" s="12"/>
      <c r="B319" s="212"/>
      <c r="C319" s="213"/>
      <c r="D319" s="214" t="s">
        <v>75</v>
      </c>
      <c r="E319" s="226" t="s">
        <v>295</v>
      </c>
      <c r="F319" s="226" t="s">
        <v>555</v>
      </c>
      <c r="G319" s="213"/>
      <c r="H319" s="213"/>
      <c r="I319" s="216"/>
      <c r="J319" s="227">
        <f>BK319</f>
        <v>0</v>
      </c>
      <c r="K319" s="213"/>
      <c r="L319" s="218"/>
      <c r="M319" s="219"/>
      <c r="N319" s="220"/>
      <c r="O319" s="220"/>
      <c r="P319" s="221">
        <f>SUM(P320:P402)</f>
        <v>0</v>
      </c>
      <c r="Q319" s="220"/>
      <c r="R319" s="221">
        <f>SUM(R320:R402)</f>
        <v>128.43559031000001</v>
      </c>
      <c r="S319" s="220"/>
      <c r="T319" s="222">
        <f>SUM(T320:T402)</f>
        <v>0.00051390000000000008</v>
      </c>
      <c r="U319" s="12"/>
      <c r="V319" s="12"/>
      <c r="W319" s="12"/>
      <c r="X319" s="12"/>
      <c r="Y319" s="12"/>
      <c r="Z319" s="12"/>
      <c r="AA319" s="12"/>
      <c r="AB319" s="12"/>
      <c r="AC319" s="12"/>
      <c r="AD319" s="12"/>
      <c r="AE319" s="12"/>
      <c r="AR319" s="223" t="s">
        <v>83</v>
      </c>
      <c r="AT319" s="224" t="s">
        <v>75</v>
      </c>
      <c r="AU319" s="224" t="s">
        <v>83</v>
      </c>
      <c r="AY319" s="223" t="s">
        <v>264</v>
      </c>
      <c r="BK319" s="225">
        <f>SUM(BK320:BK402)</f>
        <v>0</v>
      </c>
    </row>
    <row r="320" s="2" customFormat="1" ht="16.5" customHeight="1">
      <c r="A320" s="39"/>
      <c r="B320" s="40"/>
      <c r="C320" s="228" t="s">
        <v>560</v>
      </c>
      <c r="D320" s="228" t="s">
        <v>266</v>
      </c>
      <c r="E320" s="229" t="s">
        <v>569</v>
      </c>
      <c r="F320" s="230" t="s">
        <v>570</v>
      </c>
      <c r="G320" s="231" t="s">
        <v>318</v>
      </c>
      <c r="H320" s="232">
        <v>913.13099999999997</v>
      </c>
      <c r="I320" s="233"/>
      <c r="J320" s="234">
        <f>ROUND(I320*H320,2)</f>
        <v>0</v>
      </c>
      <c r="K320" s="230" t="s">
        <v>270</v>
      </c>
      <c r="L320" s="45"/>
      <c r="M320" s="235" t="s">
        <v>1</v>
      </c>
      <c r="N320" s="236" t="s">
        <v>42</v>
      </c>
      <c r="O320" s="92"/>
      <c r="P320" s="237">
        <f>O320*H320</f>
        <v>0</v>
      </c>
      <c r="Q320" s="237">
        <v>0.0064999999999999997</v>
      </c>
      <c r="R320" s="237">
        <f>Q320*H320</f>
        <v>5.9353514999999994</v>
      </c>
      <c r="S320" s="237">
        <v>0</v>
      </c>
      <c r="T320" s="238">
        <f>S320*H320</f>
        <v>0</v>
      </c>
      <c r="U320" s="39"/>
      <c r="V320" s="39"/>
      <c r="W320" s="39"/>
      <c r="X320" s="39"/>
      <c r="Y320" s="39"/>
      <c r="Z320" s="39"/>
      <c r="AA320" s="39"/>
      <c r="AB320" s="39"/>
      <c r="AC320" s="39"/>
      <c r="AD320" s="39"/>
      <c r="AE320" s="39"/>
      <c r="AR320" s="239" t="s">
        <v>271</v>
      </c>
      <c r="AT320" s="239" t="s">
        <v>266</v>
      </c>
      <c r="AU320" s="239" t="s">
        <v>85</v>
      </c>
      <c r="AY320" s="18" t="s">
        <v>264</v>
      </c>
      <c r="BE320" s="240">
        <f>IF(N320="základní",J320,0)</f>
        <v>0</v>
      </c>
      <c r="BF320" s="240">
        <f>IF(N320="snížená",J320,0)</f>
        <v>0</v>
      </c>
      <c r="BG320" s="240">
        <f>IF(N320="zákl. přenesená",J320,0)</f>
        <v>0</v>
      </c>
      <c r="BH320" s="240">
        <f>IF(N320="sníž. přenesená",J320,0)</f>
        <v>0</v>
      </c>
      <c r="BI320" s="240">
        <f>IF(N320="nulová",J320,0)</f>
        <v>0</v>
      </c>
      <c r="BJ320" s="18" t="s">
        <v>85</v>
      </c>
      <c r="BK320" s="240">
        <f>ROUND(I320*H320,2)</f>
        <v>0</v>
      </c>
      <c r="BL320" s="18" t="s">
        <v>271</v>
      </c>
      <c r="BM320" s="239" t="s">
        <v>571</v>
      </c>
    </row>
    <row r="321" s="15" customFormat="1">
      <c r="A321" s="15"/>
      <c r="B321" s="264"/>
      <c r="C321" s="265"/>
      <c r="D321" s="243" t="s">
        <v>273</v>
      </c>
      <c r="E321" s="266" t="s">
        <v>1</v>
      </c>
      <c r="F321" s="267" t="s">
        <v>572</v>
      </c>
      <c r="G321" s="265"/>
      <c r="H321" s="266" t="s">
        <v>1</v>
      </c>
      <c r="I321" s="268"/>
      <c r="J321" s="265"/>
      <c r="K321" s="265"/>
      <c r="L321" s="269"/>
      <c r="M321" s="270"/>
      <c r="N321" s="271"/>
      <c r="O321" s="271"/>
      <c r="P321" s="271"/>
      <c r="Q321" s="271"/>
      <c r="R321" s="271"/>
      <c r="S321" s="271"/>
      <c r="T321" s="272"/>
      <c r="U321" s="15"/>
      <c r="V321" s="15"/>
      <c r="W321" s="15"/>
      <c r="X321" s="15"/>
      <c r="Y321" s="15"/>
      <c r="Z321" s="15"/>
      <c r="AA321" s="15"/>
      <c r="AB321" s="15"/>
      <c r="AC321" s="15"/>
      <c r="AD321" s="15"/>
      <c r="AE321" s="15"/>
      <c r="AT321" s="273" t="s">
        <v>273</v>
      </c>
      <c r="AU321" s="273" t="s">
        <v>85</v>
      </c>
      <c r="AV321" s="15" t="s">
        <v>83</v>
      </c>
      <c r="AW321" s="15" t="s">
        <v>32</v>
      </c>
      <c r="AX321" s="15" t="s">
        <v>76</v>
      </c>
      <c r="AY321" s="273" t="s">
        <v>264</v>
      </c>
    </row>
    <row r="322" s="13" customFormat="1">
      <c r="A322" s="13"/>
      <c r="B322" s="241"/>
      <c r="C322" s="242"/>
      <c r="D322" s="243" t="s">
        <v>273</v>
      </c>
      <c r="E322" s="244" t="s">
        <v>1</v>
      </c>
      <c r="F322" s="245" t="s">
        <v>3064</v>
      </c>
      <c r="G322" s="242"/>
      <c r="H322" s="246">
        <v>891.69600000000003</v>
      </c>
      <c r="I322" s="247"/>
      <c r="J322" s="242"/>
      <c r="K322" s="242"/>
      <c r="L322" s="248"/>
      <c r="M322" s="249"/>
      <c r="N322" s="250"/>
      <c r="O322" s="250"/>
      <c r="P322" s="250"/>
      <c r="Q322" s="250"/>
      <c r="R322" s="250"/>
      <c r="S322" s="250"/>
      <c r="T322" s="251"/>
      <c r="U322" s="13"/>
      <c r="V322" s="13"/>
      <c r="W322" s="13"/>
      <c r="X322" s="13"/>
      <c r="Y322" s="13"/>
      <c r="Z322" s="13"/>
      <c r="AA322" s="13"/>
      <c r="AB322" s="13"/>
      <c r="AC322" s="13"/>
      <c r="AD322" s="13"/>
      <c r="AE322" s="13"/>
      <c r="AT322" s="252" t="s">
        <v>273</v>
      </c>
      <c r="AU322" s="252" t="s">
        <v>85</v>
      </c>
      <c r="AV322" s="13" t="s">
        <v>85</v>
      </c>
      <c r="AW322" s="13" t="s">
        <v>32</v>
      </c>
      <c r="AX322" s="13" t="s">
        <v>76</v>
      </c>
      <c r="AY322" s="252" t="s">
        <v>264</v>
      </c>
    </row>
    <row r="323" s="13" customFormat="1">
      <c r="A323" s="13"/>
      <c r="B323" s="241"/>
      <c r="C323" s="242"/>
      <c r="D323" s="243" t="s">
        <v>273</v>
      </c>
      <c r="E323" s="244" t="s">
        <v>1</v>
      </c>
      <c r="F323" s="245" t="s">
        <v>3065</v>
      </c>
      <c r="G323" s="242"/>
      <c r="H323" s="246">
        <v>21.434999999999999</v>
      </c>
      <c r="I323" s="247"/>
      <c r="J323" s="242"/>
      <c r="K323" s="242"/>
      <c r="L323" s="248"/>
      <c r="M323" s="249"/>
      <c r="N323" s="250"/>
      <c r="O323" s="250"/>
      <c r="P323" s="250"/>
      <c r="Q323" s="250"/>
      <c r="R323" s="250"/>
      <c r="S323" s="250"/>
      <c r="T323" s="251"/>
      <c r="U323" s="13"/>
      <c r="V323" s="13"/>
      <c r="W323" s="13"/>
      <c r="X323" s="13"/>
      <c r="Y323" s="13"/>
      <c r="Z323" s="13"/>
      <c r="AA323" s="13"/>
      <c r="AB323" s="13"/>
      <c r="AC323" s="13"/>
      <c r="AD323" s="13"/>
      <c r="AE323" s="13"/>
      <c r="AT323" s="252" t="s">
        <v>273</v>
      </c>
      <c r="AU323" s="252" t="s">
        <v>85</v>
      </c>
      <c r="AV323" s="13" t="s">
        <v>85</v>
      </c>
      <c r="AW323" s="13" t="s">
        <v>32</v>
      </c>
      <c r="AX323" s="13" t="s">
        <v>76</v>
      </c>
      <c r="AY323" s="252" t="s">
        <v>264</v>
      </c>
    </row>
    <row r="324" s="14" customFormat="1">
      <c r="A324" s="14"/>
      <c r="B324" s="253"/>
      <c r="C324" s="254"/>
      <c r="D324" s="243" t="s">
        <v>273</v>
      </c>
      <c r="E324" s="255" t="s">
        <v>1</v>
      </c>
      <c r="F324" s="256" t="s">
        <v>275</v>
      </c>
      <c r="G324" s="254"/>
      <c r="H324" s="257">
        <v>913.13099999999997</v>
      </c>
      <c r="I324" s="258"/>
      <c r="J324" s="254"/>
      <c r="K324" s="254"/>
      <c r="L324" s="259"/>
      <c r="M324" s="260"/>
      <c r="N324" s="261"/>
      <c r="O324" s="261"/>
      <c r="P324" s="261"/>
      <c r="Q324" s="261"/>
      <c r="R324" s="261"/>
      <c r="S324" s="261"/>
      <c r="T324" s="262"/>
      <c r="U324" s="14"/>
      <c r="V324" s="14"/>
      <c r="W324" s="14"/>
      <c r="X324" s="14"/>
      <c r="Y324" s="14"/>
      <c r="Z324" s="14"/>
      <c r="AA324" s="14"/>
      <c r="AB324" s="14"/>
      <c r="AC324" s="14"/>
      <c r="AD324" s="14"/>
      <c r="AE324" s="14"/>
      <c r="AT324" s="263" t="s">
        <v>273</v>
      </c>
      <c r="AU324" s="263" t="s">
        <v>85</v>
      </c>
      <c r="AV324" s="14" t="s">
        <v>271</v>
      </c>
      <c r="AW324" s="14" t="s">
        <v>32</v>
      </c>
      <c r="AX324" s="14" t="s">
        <v>83</v>
      </c>
      <c r="AY324" s="263" t="s">
        <v>264</v>
      </c>
    </row>
    <row r="325" s="2" customFormat="1" ht="16.5" customHeight="1">
      <c r="A325" s="39"/>
      <c r="B325" s="40"/>
      <c r="C325" s="228" t="s">
        <v>564</v>
      </c>
      <c r="D325" s="228" t="s">
        <v>266</v>
      </c>
      <c r="E325" s="229" t="s">
        <v>576</v>
      </c>
      <c r="F325" s="230" t="s">
        <v>577</v>
      </c>
      <c r="G325" s="231" t="s">
        <v>318</v>
      </c>
      <c r="H325" s="232">
        <v>91.313000000000002</v>
      </c>
      <c r="I325" s="233"/>
      <c r="J325" s="234">
        <f>ROUND(I325*H325,2)</f>
        <v>0</v>
      </c>
      <c r="K325" s="230" t="s">
        <v>270</v>
      </c>
      <c r="L325" s="45"/>
      <c r="M325" s="235" t="s">
        <v>1</v>
      </c>
      <c r="N325" s="236" t="s">
        <v>42</v>
      </c>
      <c r="O325" s="92"/>
      <c r="P325" s="237">
        <f>O325*H325</f>
        <v>0</v>
      </c>
      <c r="Q325" s="237">
        <v>0.056000000000000001</v>
      </c>
      <c r="R325" s="237">
        <f>Q325*H325</f>
        <v>5.1135280000000005</v>
      </c>
      <c r="S325" s="237">
        <v>0</v>
      </c>
      <c r="T325" s="238">
        <f>S325*H325</f>
        <v>0</v>
      </c>
      <c r="U325" s="39"/>
      <c r="V325" s="39"/>
      <c r="W325" s="39"/>
      <c r="X325" s="39"/>
      <c r="Y325" s="39"/>
      <c r="Z325" s="39"/>
      <c r="AA325" s="39"/>
      <c r="AB325" s="39"/>
      <c r="AC325" s="39"/>
      <c r="AD325" s="39"/>
      <c r="AE325" s="39"/>
      <c r="AR325" s="239" t="s">
        <v>271</v>
      </c>
      <c r="AT325" s="239" t="s">
        <v>266</v>
      </c>
      <c r="AU325" s="239" t="s">
        <v>85</v>
      </c>
      <c r="AY325" s="18" t="s">
        <v>264</v>
      </c>
      <c r="BE325" s="240">
        <f>IF(N325="základní",J325,0)</f>
        <v>0</v>
      </c>
      <c r="BF325" s="240">
        <f>IF(N325="snížená",J325,0)</f>
        <v>0</v>
      </c>
      <c r="BG325" s="240">
        <f>IF(N325="zákl. přenesená",J325,0)</f>
        <v>0</v>
      </c>
      <c r="BH325" s="240">
        <f>IF(N325="sníž. přenesená",J325,0)</f>
        <v>0</v>
      </c>
      <c r="BI325" s="240">
        <f>IF(N325="nulová",J325,0)</f>
        <v>0</v>
      </c>
      <c r="BJ325" s="18" t="s">
        <v>85</v>
      </c>
      <c r="BK325" s="240">
        <f>ROUND(I325*H325,2)</f>
        <v>0</v>
      </c>
      <c r="BL325" s="18" t="s">
        <v>271</v>
      </c>
      <c r="BM325" s="239" t="s">
        <v>578</v>
      </c>
    </row>
    <row r="326" s="13" customFormat="1">
      <c r="A326" s="13"/>
      <c r="B326" s="241"/>
      <c r="C326" s="242"/>
      <c r="D326" s="243" t="s">
        <v>273</v>
      </c>
      <c r="E326" s="242"/>
      <c r="F326" s="245" t="s">
        <v>3066</v>
      </c>
      <c r="G326" s="242"/>
      <c r="H326" s="246">
        <v>91.313000000000002</v>
      </c>
      <c r="I326" s="247"/>
      <c r="J326" s="242"/>
      <c r="K326" s="242"/>
      <c r="L326" s="248"/>
      <c r="M326" s="249"/>
      <c r="N326" s="250"/>
      <c r="O326" s="250"/>
      <c r="P326" s="250"/>
      <c r="Q326" s="250"/>
      <c r="R326" s="250"/>
      <c r="S326" s="250"/>
      <c r="T326" s="251"/>
      <c r="U326" s="13"/>
      <c r="V326" s="13"/>
      <c r="W326" s="13"/>
      <c r="X326" s="13"/>
      <c r="Y326" s="13"/>
      <c r="Z326" s="13"/>
      <c r="AA326" s="13"/>
      <c r="AB326" s="13"/>
      <c r="AC326" s="13"/>
      <c r="AD326" s="13"/>
      <c r="AE326" s="13"/>
      <c r="AT326" s="252" t="s">
        <v>273</v>
      </c>
      <c r="AU326" s="252" t="s">
        <v>85</v>
      </c>
      <c r="AV326" s="13" t="s">
        <v>85</v>
      </c>
      <c r="AW326" s="13" t="s">
        <v>4</v>
      </c>
      <c r="AX326" s="13" t="s">
        <v>83</v>
      </c>
      <c r="AY326" s="252" t="s">
        <v>264</v>
      </c>
    </row>
    <row r="327" s="2" customFormat="1" ht="24.15" customHeight="1">
      <c r="A327" s="39"/>
      <c r="B327" s="40"/>
      <c r="C327" s="228" t="s">
        <v>568</v>
      </c>
      <c r="D327" s="228" t="s">
        <v>266</v>
      </c>
      <c r="E327" s="229" t="s">
        <v>581</v>
      </c>
      <c r="F327" s="230" t="s">
        <v>582</v>
      </c>
      <c r="G327" s="231" t="s">
        <v>318</v>
      </c>
      <c r="H327" s="232">
        <v>913.13099999999997</v>
      </c>
      <c r="I327" s="233"/>
      <c r="J327" s="234">
        <f>ROUND(I327*H327,2)</f>
        <v>0</v>
      </c>
      <c r="K327" s="230" t="s">
        <v>298</v>
      </c>
      <c r="L327" s="45"/>
      <c r="M327" s="235" t="s">
        <v>1</v>
      </c>
      <c r="N327" s="236" t="s">
        <v>42</v>
      </c>
      <c r="O327" s="92"/>
      <c r="P327" s="237">
        <f>O327*H327</f>
        <v>0</v>
      </c>
      <c r="Q327" s="237">
        <v>0</v>
      </c>
      <c r="R327" s="237">
        <f>Q327*H327</f>
        <v>0</v>
      </c>
      <c r="S327" s="237">
        <v>0</v>
      </c>
      <c r="T327" s="238">
        <f>S327*H327</f>
        <v>0</v>
      </c>
      <c r="U327" s="39"/>
      <c r="V327" s="39"/>
      <c r="W327" s="39"/>
      <c r="X327" s="39"/>
      <c r="Y327" s="39"/>
      <c r="Z327" s="39"/>
      <c r="AA327" s="39"/>
      <c r="AB327" s="39"/>
      <c r="AC327" s="39"/>
      <c r="AD327" s="39"/>
      <c r="AE327" s="39"/>
      <c r="AR327" s="239" t="s">
        <v>271</v>
      </c>
      <c r="AT327" s="239" t="s">
        <v>266</v>
      </c>
      <c r="AU327" s="239" t="s">
        <v>85</v>
      </c>
      <c r="AY327" s="18" t="s">
        <v>264</v>
      </c>
      <c r="BE327" s="240">
        <f>IF(N327="základní",J327,0)</f>
        <v>0</v>
      </c>
      <c r="BF327" s="240">
        <f>IF(N327="snížená",J327,0)</f>
        <v>0</v>
      </c>
      <c r="BG327" s="240">
        <f>IF(N327="zákl. přenesená",J327,0)</f>
        <v>0</v>
      </c>
      <c r="BH327" s="240">
        <f>IF(N327="sníž. přenesená",J327,0)</f>
        <v>0</v>
      </c>
      <c r="BI327" s="240">
        <f>IF(N327="nulová",J327,0)</f>
        <v>0</v>
      </c>
      <c r="BJ327" s="18" t="s">
        <v>85</v>
      </c>
      <c r="BK327" s="240">
        <f>ROUND(I327*H327,2)</f>
        <v>0</v>
      </c>
      <c r="BL327" s="18" t="s">
        <v>271</v>
      </c>
      <c r="BM327" s="239" t="s">
        <v>583</v>
      </c>
    </row>
    <row r="328" s="2" customFormat="1">
      <c r="A328" s="39"/>
      <c r="B328" s="40"/>
      <c r="C328" s="41"/>
      <c r="D328" s="243" t="s">
        <v>339</v>
      </c>
      <c r="E328" s="41"/>
      <c r="F328" s="295" t="s">
        <v>584</v>
      </c>
      <c r="G328" s="41"/>
      <c r="H328" s="41"/>
      <c r="I328" s="296"/>
      <c r="J328" s="41"/>
      <c r="K328" s="41"/>
      <c r="L328" s="45"/>
      <c r="M328" s="297"/>
      <c r="N328" s="298"/>
      <c r="O328" s="92"/>
      <c r="P328" s="92"/>
      <c r="Q328" s="92"/>
      <c r="R328" s="92"/>
      <c r="S328" s="92"/>
      <c r="T328" s="93"/>
      <c r="U328" s="39"/>
      <c r="V328" s="39"/>
      <c r="W328" s="39"/>
      <c r="X328" s="39"/>
      <c r="Y328" s="39"/>
      <c r="Z328" s="39"/>
      <c r="AA328" s="39"/>
      <c r="AB328" s="39"/>
      <c r="AC328" s="39"/>
      <c r="AD328" s="39"/>
      <c r="AE328" s="39"/>
      <c r="AT328" s="18" t="s">
        <v>339</v>
      </c>
      <c r="AU328" s="18" t="s">
        <v>85</v>
      </c>
    </row>
    <row r="329" s="2" customFormat="1" ht="16.5" customHeight="1">
      <c r="A329" s="39"/>
      <c r="B329" s="40"/>
      <c r="C329" s="228" t="s">
        <v>575</v>
      </c>
      <c r="D329" s="228" t="s">
        <v>266</v>
      </c>
      <c r="E329" s="229" t="s">
        <v>586</v>
      </c>
      <c r="F329" s="230" t="s">
        <v>587</v>
      </c>
      <c r="G329" s="231" t="s">
        <v>318</v>
      </c>
      <c r="H329" s="232">
        <v>913.13099999999997</v>
      </c>
      <c r="I329" s="233"/>
      <c r="J329" s="234">
        <f>ROUND(I329*H329,2)</f>
        <v>0</v>
      </c>
      <c r="K329" s="230" t="s">
        <v>270</v>
      </c>
      <c r="L329" s="45"/>
      <c r="M329" s="235" t="s">
        <v>1</v>
      </c>
      <c r="N329" s="236" t="s">
        <v>42</v>
      </c>
      <c r="O329" s="92"/>
      <c r="P329" s="237">
        <f>O329*H329</f>
        <v>0</v>
      </c>
      <c r="Q329" s="237">
        <v>0.01103</v>
      </c>
      <c r="R329" s="237">
        <f>Q329*H329</f>
        <v>10.07183493</v>
      </c>
      <c r="S329" s="237">
        <v>0</v>
      </c>
      <c r="T329" s="238">
        <f>S329*H329</f>
        <v>0</v>
      </c>
      <c r="U329" s="39"/>
      <c r="V329" s="39"/>
      <c r="W329" s="39"/>
      <c r="X329" s="39"/>
      <c r="Y329" s="39"/>
      <c r="Z329" s="39"/>
      <c r="AA329" s="39"/>
      <c r="AB329" s="39"/>
      <c r="AC329" s="39"/>
      <c r="AD329" s="39"/>
      <c r="AE329" s="39"/>
      <c r="AR329" s="239" t="s">
        <v>271</v>
      </c>
      <c r="AT329" s="239" t="s">
        <v>266</v>
      </c>
      <c r="AU329" s="239" t="s">
        <v>85</v>
      </c>
      <c r="AY329" s="18" t="s">
        <v>264</v>
      </c>
      <c r="BE329" s="240">
        <f>IF(N329="základní",J329,0)</f>
        <v>0</v>
      </c>
      <c r="BF329" s="240">
        <f>IF(N329="snížená",J329,0)</f>
        <v>0</v>
      </c>
      <c r="BG329" s="240">
        <f>IF(N329="zákl. přenesená",J329,0)</f>
        <v>0</v>
      </c>
      <c r="BH329" s="240">
        <f>IF(N329="sníž. přenesená",J329,0)</f>
        <v>0</v>
      </c>
      <c r="BI329" s="240">
        <f>IF(N329="nulová",J329,0)</f>
        <v>0</v>
      </c>
      <c r="BJ329" s="18" t="s">
        <v>85</v>
      </c>
      <c r="BK329" s="240">
        <f>ROUND(I329*H329,2)</f>
        <v>0</v>
      </c>
      <c r="BL329" s="18" t="s">
        <v>271</v>
      </c>
      <c r="BM329" s="239" t="s">
        <v>588</v>
      </c>
    </row>
    <row r="330" s="15" customFormat="1">
      <c r="A330" s="15"/>
      <c r="B330" s="264"/>
      <c r="C330" s="265"/>
      <c r="D330" s="243" t="s">
        <v>273</v>
      </c>
      <c r="E330" s="266" t="s">
        <v>1</v>
      </c>
      <c r="F330" s="267" t="s">
        <v>572</v>
      </c>
      <c r="G330" s="265"/>
      <c r="H330" s="266" t="s">
        <v>1</v>
      </c>
      <c r="I330" s="268"/>
      <c r="J330" s="265"/>
      <c r="K330" s="265"/>
      <c r="L330" s="269"/>
      <c r="M330" s="270"/>
      <c r="N330" s="271"/>
      <c r="O330" s="271"/>
      <c r="P330" s="271"/>
      <c r="Q330" s="271"/>
      <c r="R330" s="271"/>
      <c r="S330" s="271"/>
      <c r="T330" s="272"/>
      <c r="U330" s="15"/>
      <c r="V330" s="15"/>
      <c r="W330" s="15"/>
      <c r="X330" s="15"/>
      <c r="Y330" s="15"/>
      <c r="Z330" s="15"/>
      <c r="AA330" s="15"/>
      <c r="AB330" s="15"/>
      <c r="AC330" s="15"/>
      <c r="AD330" s="15"/>
      <c r="AE330" s="15"/>
      <c r="AT330" s="273" t="s">
        <v>273</v>
      </c>
      <c r="AU330" s="273" t="s">
        <v>85</v>
      </c>
      <c r="AV330" s="15" t="s">
        <v>83</v>
      </c>
      <c r="AW330" s="15" t="s">
        <v>32</v>
      </c>
      <c r="AX330" s="15" t="s">
        <v>76</v>
      </c>
      <c r="AY330" s="273" t="s">
        <v>264</v>
      </c>
    </row>
    <row r="331" s="13" customFormat="1">
      <c r="A331" s="13"/>
      <c r="B331" s="241"/>
      <c r="C331" s="242"/>
      <c r="D331" s="243" t="s">
        <v>273</v>
      </c>
      <c r="E331" s="244" t="s">
        <v>1</v>
      </c>
      <c r="F331" s="245" t="s">
        <v>3064</v>
      </c>
      <c r="G331" s="242"/>
      <c r="H331" s="246">
        <v>891.69600000000003</v>
      </c>
      <c r="I331" s="247"/>
      <c r="J331" s="242"/>
      <c r="K331" s="242"/>
      <c r="L331" s="248"/>
      <c r="M331" s="249"/>
      <c r="N331" s="250"/>
      <c r="O331" s="250"/>
      <c r="P331" s="250"/>
      <c r="Q331" s="250"/>
      <c r="R331" s="250"/>
      <c r="S331" s="250"/>
      <c r="T331" s="251"/>
      <c r="U331" s="13"/>
      <c r="V331" s="13"/>
      <c r="W331" s="13"/>
      <c r="X331" s="13"/>
      <c r="Y331" s="13"/>
      <c r="Z331" s="13"/>
      <c r="AA331" s="13"/>
      <c r="AB331" s="13"/>
      <c r="AC331" s="13"/>
      <c r="AD331" s="13"/>
      <c r="AE331" s="13"/>
      <c r="AT331" s="252" t="s">
        <v>273</v>
      </c>
      <c r="AU331" s="252" t="s">
        <v>85</v>
      </c>
      <c r="AV331" s="13" t="s">
        <v>85</v>
      </c>
      <c r="AW331" s="13" t="s">
        <v>32</v>
      </c>
      <c r="AX331" s="13" t="s">
        <v>76</v>
      </c>
      <c r="AY331" s="252" t="s">
        <v>264</v>
      </c>
    </row>
    <row r="332" s="13" customFormat="1">
      <c r="A332" s="13"/>
      <c r="B332" s="241"/>
      <c r="C332" s="242"/>
      <c r="D332" s="243" t="s">
        <v>273</v>
      </c>
      <c r="E332" s="244" t="s">
        <v>1</v>
      </c>
      <c r="F332" s="245" t="s">
        <v>3065</v>
      </c>
      <c r="G332" s="242"/>
      <c r="H332" s="246">
        <v>21.434999999999999</v>
      </c>
      <c r="I332" s="247"/>
      <c r="J332" s="242"/>
      <c r="K332" s="242"/>
      <c r="L332" s="248"/>
      <c r="M332" s="249"/>
      <c r="N332" s="250"/>
      <c r="O332" s="250"/>
      <c r="P332" s="250"/>
      <c r="Q332" s="250"/>
      <c r="R332" s="250"/>
      <c r="S332" s="250"/>
      <c r="T332" s="251"/>
      <c r="U332" s="13"/>
      <c r="V332" s="13"/>
      <c r="W332" s="13"/>
      <c r="X332" s="13"/>
      <c r="Y332" s="13"/>
      <c r="Z332" s="13"/>
      <c r="AA332" s="13"/>
      <c r="AB332" s="13"/>
      <c r="AC332" s="13"/>
      <c r="AD332" s="13"/>
      <c r="AE332" s="13"/>
      <c r="AT332" s="252" t="s">
        <v>273</v>
      </c>
      <c r="AU332" s="252" t="s">
        <v>85</v>
      </c>
      <c r="AV332" s="13" t="s">
        <v>85</v>
      </c>
      <c r="AW332" s="13" t="s">
        <v>32</v>
      </c>
      <c r="AX332" s="13" t="s">
        <v>76</v>
      </c>
      <c r="AY332" s="252" t="s">
        <v>264</v>
      </c>
    </row>
    <row r="333" s="14" customFormat="1">
      <c r="A333" s="14"/>
      <c r="B333" s="253"/>
      <c r="C333" s="254"/>
      <c r="D333" s="243" t="s">
        <v>273</v>
      </c>
      <c r="E333" s="255" t="s">
        <v>1</v>
      </c>
      <c r="F333" s="256" t="s">
        <v>275</v>
      </c>
      <c r="G333" s="254"/>
      <c r="H333" s="257">
        <v>913.13099999999997</v>
      </c>
      <c r="I333" s="258"/>
      <c r="J333" s="254"/>
      <c r="K333" s="254"/>
      <c r="L333" s="259"/>
      <c r="M333" s="260"/>
      <c r="N333" s="261"/>
      <c r="O333" s="261"/>
      <c r="P333" s="261"/>
      <c r="Q333" s="261"/>
      <c r="R333" s="261"/>
      <c r="S333" s="261"/>
      <c r="T333" s="262"/>
      <c r="U333" s="14"/>
      <c r="V333" s="14"/>
      <c r="W333" s="14"/>
      <c r="X333" s="14"/>
      <c r="Y333" s="14"/>
      <c r="Z333" s="14"/>
      <c r="AA333" s="14"/>
      <c r="AB333" s="14"/>
      <c r="AC333" s="14"/>
      <c r="AD333" s="14"/>
      <c r="AE333" s="14"/>
      <c r="AT333" s="263" t="s">
        <v>273</v>
      </c>
      <c r="AU333" s="263" t="s">
        <v>85</v>
      </c>
      <c r="AV333" s="14" t="s">
        <v>271</v>
      </c>
      <c r="AW333" s="14" t="s">
        <v>32</v>
      </c>
      <c r="AX333" s="14" t="s">
        <v>83</v>
      </c>
      <c r="AY333" s="263" t="s">
        <v>264</v>
      </c>
    </row>
    <row r="334" s="2" customFormat="1" ht="16.5" customHeight="1">
      <c r="A334" s="39"/>
      <c r="B334" s="40"/>
      <c r="C334" s="228" t="s">
        <v>580</v>
      </c>
      <c r="D334" s="228" t="s">
        <v>266</v>
      </c>
      <c r="E334" s="229" t="s">
        <v>590</v>
      </c>
      <c r="F334" s="230" t="s">
        <v>591</v>
      </c>
      <c r="G334" s="231" t="s">
        <v>318</v>
      </c>
      <c r="H334" s="232">
        <v>913.13099999999997</v>
      </c>
      <c r="I334" s="233"/>
      <c r="J334" s="234">
        <f>ROUND(I334*H334,2)</f>
        <v>0</v>
      </c>
      <c r="K334" s="230" t="s">
        <v>270</v>
      </c>
      <c r="L334" s="45"/>
      <c r="M334" s="235" t="s">
        <v>1</v>
      </c>
      <c r="N334" s="236" t="s">
        <v>42</v>
      </c>
      <c r="O334" s="92"/>
      <c r="P334" s="237">
        <f>O334*H334</f>
        <v>0</v>
      </c>
      <c r="Q334" s="237">
        <v>0.0055199999999999997</v>
      </c>
      <c r="R334" s="237">
        <f>Q334*H334</f>
        <v>5.0404831199999993</v>
      </c>
      <c r="S334" s="237">
        <v>0</v>
      </c>
      <c r="T334" s="238">
        <f>S334*H334</f>
        <v>0</v>
      </c>
      <c r="U334" s="39"/>
      <c r="V334" s="39"/>
      <c r="W334" s="39"/>
      <c r="X334" s="39"/>
      <c r="Y334" s="39"/>
      <c r="Z334" s="39"/>
      <c r="AA334" s="39"/>
      <c r="AB334" s="39"/>
      <c r="AC334" s="39"/>
      <c r="AD334" s="39"/>
      <c r="AE334" s="39"/>
      <c r="AR334" s="239" t="s">
        <v>271</v>
      </c>
      <c r="AT334" s="239" t="s">
        <v>266</v>
      </c>
      <c r="AU334" s="239" t="s">
        <v>85</v>
      </c>
      <c r="AY334" s="18" t="s">
        <v>264</v>
      </c>
      <c r="BE334" s="240">
        <f>IF(N334="základní",J334,0)</f>
        <v>0</v>
      </c>
      <c r="BF334" s="240">
        <f>IF(N334="snížená",J334,0)</f>
        <v>0</v>
      </c>
      <c r="BG334" s="240">
        <f>IF(N334="zákl. přenesená",J334,0)</f>
        <v>0</v>
      </c>
      <c r="BH334" s="240">
        <f>IF(N334="sníž. přenesená",J334,0)</f>
        <v>0</v>
      </c>
      <c r="BI334" s="240">
        <f>IF(N334="nulová",J334,0)</f>
        <v>0</v>
      </c>
      <c r="BJ334" s="18" t="s">
        <v>85</v>
      </c>
      <c r="BK334" s="240">
        <f>ROUND(I334*H334,2)</f>
        <v>0</v>
      </c>
      <c r="BL334" s="18" t="s">
        <v>271</v>
      </c>
      <c r="BM334" s="239" t="s">
        <v>592</v>
      </c>
    </row>
    <row r="335" s="2" customFormat="1" ht="16.5" customHeight="1">
      <c r="A335" s="39"/>
      <c r="B335" s="40"/>
      <c r="C335" s="228" t="s">
        <v>585</v>
      </c>
      <c r="D335" s="228" t="s">
        <v>266</v>
      </c>
      <c r="E335" s="229" t="s">
        <v>594</v>
      </c>
      <c r="F335" s="230" t="s">
        <v>595</v>
      </c>
      <c r="G335" s="231" t="s">
        <v>318</v>
      </c>
      <c r="H335" s="232">
        <v>33.799999999999997</v>
      </c>
      <c r="I335" s="233"/>
      <c r="J335" s="234">
        <f>ROUND(I335*H335,2)</f>
        <v>0</v>
      </c>
      <c r="K335" s="230" t="s">
        <v>270</v>
      </c>
      <c r="L335" s="45"/>
      <c r="M335" s="235" t="s">
        <v>1</v>
      </c>
      <c r="N335" s="236" t="s">
        <v>42</v>
      </c>
      <c r="O335" s="92"/>
      <c r="P335" s="237">
        <f>O335*H335</f>
        <v>0</v>
      </c>
      <c r="Q335" s="237">
        <v>0.00025999999999999998</v>
      </c>
      <c r="R335" s="237">
        <f>Q335*H335</f>
        <v>0.0087879999999999989</v>
      </c>
      <c r="S335" s="237">
        <v>0</v>
      </c>
      <c r="T335" s="238">
        <f>S335*H335</f>
        <v>0</v>
      </c>
      <c r="U335" s="39"/>
      <c r="V335" s="39"/>
      <c r="W335" s="39"/>
      <c r="X335" s="39"/>
      <c r="Y335" s="39"/>
      <c r="Z335" s="39"/>
      <c r="AA335" s="39"/>
      <c r="AB335" s="39"/>
      <c r="AC335" s="39"/>
      <c r="AD335" s="39"/>
      <c r="AE335" s="39"/>
      <c r="AR335" s="239" t="s">
        <v>271</v>
      </c>
      <c r="AT335" s="239" t="s">
        <v>266</v>
      </c>
      <c r="AU335" s="239" t="s">
        <v>85</v>
      </c>
      <c r="AY335" s="18" t="s">
        <v>264</v>
      </c>
      <c r="BE335" s="240">
        <f>IF(N335="základní",J335,0)</f>
        <v>0</v>
      </c>
      <c r="BF335" s="240">
        <f>IF(N335="snížená",J335,0)</f>
        <v>0</v>
      </c>
      <c r="BG335" s="240">
        <f>IF(N335="zákl. přenesená",J335,0)</f>
        <v>0</v>
      </c>
      <c r="BH335" s="240">
        <f>IF(N335="sníž. přenesená",J335,0)</f>
        <v>0</v>
      </c>
      <c r="BI335" s="240">
        <f>IF(N335="nulová",J335,0)</f>
        <v>0</v>
      </c>
      <c r="BJ335" s="18" t="s">
        <v>85</v>
      </c>
      <c r="BK335" s="240">
        <f>ROUND(I335*H335,2)</f>
        <v>0</v>
      </c>
      <c r="BL335" s="18" t="s">
        <v>271</v>
      </c>
      <c r="BM335" s="239" t="s">
        <v>596</v>
      </c>
    </row>
    <row r="336" s="2" customFormat="1" ht="16.5" customHeight="1">
      <c r="A336" s="39"/>
      <c r="B336" s="40"/>
      <c r="C336" s="228" t="s">
        <v>589</v>
      </c>
      <c r="D336" s="228" t="s">
        <v>266</v>
      </c>
      <c r="E336" s="229" t="s">
        <v>598</v>
      </c>
      <c r="F336" s="230" t="s">
        <v>599</v>
      </c>
      <c r="G336" s="231" t="s">
        <v>318</v>
      </c>
      <c r="H336" s="232">
        <v>33.799999999999997</v>
      </c>
      <c r="I336" s="233"/>
      <c r="J336" s="234">
        <f>ROUND(I336*H336,2)</f>
        <v>0</v>
      </c>
      <c r="K336" s="230" t="s">
        <v>270</v>
      </c>
      <c r="L336" s="45"/>
      <c r="M336" s="235" t="s">
        <v>1</v>
      </c>
      <c r="N336" s="236" t="s">
        <v>42</v>
      </c>
      <c r="O336" s="92"/>
      <c r="P336" s="237">
        <f>O336*H336</f>
        <v>0</v>
      </c>
      <c r="Q336" s="237">
        <v>0.00013999999999999999</v>
      </c>
      <c r="R336" s="237">
        <f>Q336*H336</f>
        <v>0.0047319999999999992</v>
      </c>
      <c r="S336" s="237">
        <v>0</v>
      </c>
      <c r="T336" s="238">
        <f>S336*H336</f>
        <v>0</v>
      </c>
      <c r="U336" s="39"/>
      <c r="V336" s="39"/>
      <c r="W336" s="39"/>
      <c r="X336" s="39"/>
      <c r="Y336" s="39"/>
      <c r="Z336" s="39"/>
      <c r="AA336" s="39"/>
      <c r="AB336" s="39"/>
      <c r="AC336" s="39"/>
      <c r="AD336" s="39"/>
      <c r="AE336" s="39"/>
      <c r="AR336" s="239" t="s">
        <v>271</v>
      </c>
      <c r="AT336" s="239" t="s">
        <v>266</v>
      </c>
      <c r="AU336" s="239" t="s">
        <v>85</v>
      </c>
      <c r="AY336" s="18" t="s">
        <v>264</v>
      </c>
      <c r="BE336" s="240">
        <f>IF(N336="základní",J336,0)</f>
        <v>0</v>
      </c>
      <c r="BF336" s="240">
        <f>IF(N336="snížená",J336,0)</f>
        <v>0</v>
      </c>
      <c r="BG336" s="240">
        <f>IF(N336="zákl. přenesená",J336,0)</f>
        <v>0</v>
      </c>
      <c r="BH336" s="240">
        <f>IF(N336="sníž. přenesená",J336,0)</f>
        <v>0</v>
      </c>
      <c r="BI336" s="240">
        <f>IF(N336="nulová",J336,0)</f>
        <v>0</v>
      </c>
      <c r="BJ336" s="18" t="s">
        <v>85</v>
      </c>
      <c r="BK336" s="240">
        <f>ROUND(I336*H336,2)</f>
        <v>0</v>
      </c>
      <c r="BL336" s="18" t="s">
        <v>271</v>
      </c>
      <c r="BM336" s="239" t="s">
        <v>600</v>
      </c>
    </row>
    <row r="337" s="2" customFormat="1" ht="24.15" customHeight="1">
      <c r="A337" s="39"/>
      <c r="B337" s="40"/>
      <c r="C337" s="228" t="s">
        <v>593</v>
      </c>
      <c r="D337" s="228" t="s">
        <v>266</v>
      </c>
      <c r="E337" s="229" t="s">
        <v>602</v>
      </c>
      <c r="F337" s="230" t="s">
        <v>603</v>
      </c>
      <c r="G337" s="231" t="s">
        <v>318</v>
      </c>
      <c r="H337" s="232">
        <v>33.799999999999997</v>
      </c>
      <c r="I337" s="233"/>
      <c r="J337" s="234">
        <f>ROUND(I337*H337,2)</f>
        <v>0</v>
      </c>
      <c r="K337" s="230" t="s">
        <v>270</v>
      </c>
      <c r="L337" s="45"/>
      <c r="M337" s="235" t="s">
        <v>1</v>
      </c>
      <c r="N337" s="236" t="s">
        <v>42</v>
      </c>
      <c r="O337" s="92"/>
      <c r="P337" s="237">
        <f>O337*H337</f>
        <v>0</v>
      </c>
      <c r="Q337" s="237">
        <v>0.0118</v>
      </c>
      <c r="R337" s="237">
        <f>Q337*H337</f>
        <v>0.39883999999999997</v>
      </c>
      <c r="S337" s="237">
        <v>0</v>
      </c>
      <c r="T337" s="238">
        <f>S337*H337</f>
        <v>0</v>
      </c>
      <c r="U337" s="39"/>
      <c r="V337" s="39"/>
      <c r="W337" s="39"/>
      <c r="X337" s="39"/>
      <c r="Y337" s="39"/>
      <c r="Z337" s="39"/>
      <c r="AA337" s="39"/>
      <c r="AB337" s="39"/>
      <c r="AC337" s="39"/>
      <c r="AD337" s="39"/>
      <c r="AE337" s="39"/>
      <c r="AR337" s="239" t="s">
        <v>271</v>
      </c>
      <c r="AT337" s="239" t="s">
        <v>266</v>
      </c>
      <c r="AU337" s="239" t="s">
        <v>85</v>
      </c>
      <c r="AY337" s="18" t="s">
        <v>264</v>
      </c>
      <c r="BE337" s="240">
        <f>IF(N337="základní",J337,0)</f>
        <v>0</v>
      </c>
      <c r="BF337" s="240">
        <f>IF(N337="snížená",J337,0)</f>
        <v>0</v>
      </c>
      <c r="BG337" s="240">
        <f>IF(N337="zákl. přenesená",J337,0)</f>
        <v>0</v>
      </c>
      <c r="BH337" s="240">
        <f>IF(N337="sníž. přenesená",J337,0)</f>
        <v>0</v>
      </c>
      <c r="BI337" s="240">
        <f>IF(N337="nulová",J337,0)</f>
        <v>0</v>
      </c>
      <c r="BJ337" s="18" t="s">
        <v>85</v>
      </c>
      <c r="BK337" s="240">
        <f>ROUND(I337*H337,2)</f>
        <v>0</v>
      </c>
      <c r="BL337" s="18" t="s">
        <v>271</v>
      </c>
      <c r="BM337" s="239" t="s">
        <v>604</v>
      </c>
    </row>
    <row r="338" s="2" customFormat="1" ht="21.75" customHeight="1">
      <c r="A338" s="39"/>
      <c r="B338" s="40"/>
      <c r="C338" s="274" t="s">
        <v>597</v>
      </c>
      <c r="D338" s="274" t="s">
        <v>310</v>
      </c>
      <c r="E338" s="275" t="s">
        <v>606</v>
      </c>
      <c r="F338" s="276" t="s">
        <v>607</v>
      </c>
      <c r="G338" s="277" t="s">
        <v>318</v>
      </c>
      <c r="H338" s="278">
        <v>37.18</v>
      </c>
      <c r="I338" s="279"/>
      <c r="J338" s="280">
        <f>ROUND(I338*H338,2)</f>
        <v>0</v>
      </c>
      <c r="K338" s="276" t="s">
        <v>298</v>
      </c>
      <c r="L338" s="281"/>
      <c r="M338" s="282" t="s">
        <v>1</v>
      </c>
      <c r="N338" s="283" t="s">
        <v>42</v>
      </c>
      <c r="O338" s="92"/>
      <c r="P338" s="237">
        <f>O338*H338</f>
        <v>0</v>
      </c>
      <c r="Q338" s="237">
        <v>0.031</v>
      </c>
      <c r="R338" s="237">
        <f>Q338*H338</f>
        <v>1.1525799999999999</v>
      </c>
      <c r="S338" s="237">
        <v>0</v>
      </c>
      <c r="T338" s="238">
        <f>S338*H338</f>
        <v>0</v>
      </c>
      <c r="U338" s="39"/>
      <c r="V338" s="39"/>
      <c r="W338" s="39"/>
      <c r="X338" s="39"/>
      <c r="Y338" s="39"/>
      <c r="Z338" s="39"/>
      <c r="AA338" s="39"/>
      <c r="AB338" s="39"/>
      <c r="AC338" s="39"/>
      <c r="AD338" s="39"/>
      <c r="AE338" s="39"/>
      <c r="AR338" s="239" t="s">
        <v>304</v>
      </c>
      <c r="AT338" s="239" t="s">
        <v>310</v>
      </c>
      <c r="AU338" s="239" t="s">
        <v>85</v>
      </c>
      <c r="AY338" s="18" t="s">
        <v>264</v>
      </c>
      <c r="BE338" s="240">
        <f>IF(N338="základní",J338,0)</f>
        <v>0</v>
      </c>
      <c r="BF338" s="240">
        <f>IF(N338="snížená",J338,0)</f>
        <v>0</v>
      </c>
      <c r="BG338" s="240">
        <f>IF(N338="zákl. přenesená",J338,0)</f>
        <v>0</v>
      </c>
      <c r="BH338" s="240">
        <f>IF(N338="sníž. přenesená",J338,0)</f>
        <v>0</v>
      </c>
      <c r="BI338" s="240">
        <f>IF(N338="nulová",J338,0)</f>
        <v>0</v>
      </c>
      <c r="BJ338" s="18" t="s">
        <v>85</v>
      </c>
      <c r="BK338" s="240">
        <f>ROUND(I338*H338,2)</f>
        <v>0</v>
      </c>
      <c r="BL338" s="18" t="s">
        <v>271</v>
      </c>
      <c r="BM338" s="239" t="s">
        <v>608</v>
      </c>
    </row>
    <row r="339" s="13" customFormat="1">
      <c r="A339" s="13"/>
      <c r="B339" s="241"/>
      <c r="C339" s="242"/>
      <c r="D339" s="243" t="s">
        <v>273</v>
      </c>
      <c r="E339" s="242"/>
      <c r="F339" s="245" t="s">
        <v>3067</v>
      </c>
      <c r="G339" s="242"/>
      <c r="H339" s="246">
        <v>37.18</v>
      </c>
      <c r="I339" s="247"/>
      <c r="J339" s="242"/>
      <c r="K339" s="242"/>
      <c r="L339" s="248"/>
      <c r="M339" s="249"/>
      <c r="N339" s="250"/>
      <c r="O339" s="250"/>
      <c r="P339" s="250"/>
      <c r="Q339" s="250"/>
      <c r="R339" s="250"/>
      <c r="S339" s="250"/>
      <c r="T339" s="251"/>
      <c r="U339" s="13"/>
      <c r="V339" s="13"/>
      <c r="W339" s="13"/>
      <c r="X339" s="13"/>
      <c r="Y339" s="13"/>
      <c r="Z339" s="13"/>
      <c r="AA339" s="13"/>
      <c r="AB339" s="13"/>
      <c r="AC339" s="13"/>
      <c r="AD339" s="13"/>
      <c r="AE339" s="13"/>
      <c r="AT339" s="252" t="s">
        <v>273</v>
      </c>
      <c r="AU339" s="252" t="s">
        <v>85</v>
      </c>
      <c r="AV339" s="13" t="s">
        <v>85</v>
      </c>
      <c r="AW339" s="13" t="s">
        <v>4</v>
      </c>
      <c r="AX339" s="13" t="s">
        <v>83</v>
      </c>
      <c r="AY339" s="252" t="s">
        <v>264</v>
      </c>
    </row>
    <row r="340" s="2" customFormat="1" ht="24.15" customHeight="1">
      <c r="A340" s="39"/>
      <c r="B340" s="40"/>
      <c r="C340" s="228" t="s">
        <v>601</v>
      </c>
      <c r="D340" s="228" t="s">
        <v>266</v>
      </c>
      <c r="E340" s="229" t="s">
        <v>611</v>
      </c>
      <c r="F340" s="230" t="s">
        <v>612</v>
      </c>
      <c r="G340" s="231" t="s">
        <v>318</v>
      </c>
      <c r="H340" s="232">
        <v>33.799999999999997</v>
      </c>
      <c r="I340" s="233"/>
      <c r="J340" s="234">
        <f>ROUND(I340*H340,2)</f>
        <v>0</v>
      </c>
      <c r="K340" s="230" t="s">
        <v>270</v>
      </c>
      <c r="L340" s="45"/>
      <c r="M340" s="235" t="s">
        <v>1</v>
      </c>
      <c r="N340" s="236" t="s">
        <v>42</v>
      </c>
      <c r="O340" s="92"/>
      <c r="P340" s="237">
        <f>O340*H340</f>
        <v>0</v>
      </c>
      <c r="Q340" s="237">
        <v>0.00010000000000000001</v>
      </c>
      <c r="R340" s="237">
        <f>Q340*H340</f>
        <v>0.0033799999999999998</v>
      </c>
      <c r="S340" s="237">
        <v>0</v>
      </c>
      <c r="T340" s="238">
        <f>S340*H340</f>
        <v>0</v>
      </c>
      <c r="U340" s="39"/>
      <c r="V340" s="39"/>
      <c r="W340" s="39"/>
      <c r="X340" s="39"/>
      <c r="Y340" s="39"/>
      <c r="Z340" s="39"/>
      <c r="AA340" s="39"/>
      <c r="AB340" s="39"/>
      <c r="AC340" s="39"/>
      <c r="AD340" s="39"/>
      <c r="AE340" s="39"/>
      <c r="AR340" s="239" t="s">
        <v>271</v>
      </c>
      <c r="AT340" s="239" t="s">
        <v>266</v>
      </c>
      <c r="AU340" s="239" t="s">
        <v>85</v>
      </c>
      <c r="AY340" s="18" t="s">
        <v>264</v>
      </c>
      <c r="BE340" s="240">
        <f>IF(N340="základní",J340,0)</f>
        <v>0</v>
      </c>
      <c r="BF340" s="240">
        <f>IF(N340="snížená",J340,0)</f>
        <v>0</v>
      </c>
      <c r="BG340" s="240">
        <f>IF(N340="zákl. přenesená",J340,0)</f>
        <v>0</v>
      </c>
      <c r="BH340" s="240">
        <f>IF(N340="sníž. přenesená",J340,0)</f>
        <v>0</v>
      </c>
      <c r="BI340" s="240">
        <f>IF(N340="nulová",J340,0)</f>
        <v>0</v>
      </c>
      <c r="BJ340" s="18" t="s">
        <v>85</v>
      </c>
      <c r="BK340" s="240">
        <f>ROUND(I340*H340,2)</f>
        <v>0</v>
      </c>
      <c r="BL340" s="18" t="s">
        <v>271</v>
      </c>
      <c r="BM340" s="239" t="s">
        <v>613</v>
      </c>
    </row>
    <row r="341" s="2" customFormat="1" ht="16.5" customHeight="1">
      <c r="A341" s="39"/>
      <c r="B341" s="40"/>
      <c r="C341" s="228" t="s">
        <v>605</v>
      </c>
      <c r="D341" s="228" t="s">
        <v>266</v>
      </c>
      <c r="E341" s="229" t="s">
        <v>615</v>
      </c>
      <c r="F341" s="230" t="s">
        <v>616</v>
      </c>
      <c r="G341" s="231" t="s">
        <v>318</v>
      </c>
      <c r="H341" s="232">
        <v>33.799999999999997</v>
      </c>
      <c r="I341" s="233"/>
      <c r="J341" s="234">
        <f>ROUND(I341*H341,2)</f>
        <v>0</v>
      </c>
      <c r="K341" s="230" t="s">
        <v>270</v>
      </c>
      <c r="L341" s="45"/>
      <c r="M341" s="235" t="s">
        <v>1</v>
      </c>
      <c r="N341" s="236" t="s">
        <v>42</v>
      </c>
      <c r="O341" s="92"/>
      <c r="P341" s="237">
        <f>O341*H341</f>
        <v>0</v>
      </c>
      <c r="Q341" s="237">
        <v>0.0028500000000000001</v>
      </c>
      <c r="R341" s="237">
        <f>Q341*H341</f>
        <v>0.096329999999999999</v>
      </c>
      <c r="S341" s="237">
        <v>0</v>
      </c>
      <c r="T341" s="238">
        <f>S341*H341</f>
        <v>0</v>
      </c>
      <c r="U341" s="39"/>
      <c r="V341" s="39"/>
      <c r="W341" s="39"/>
      <c r="X341" s="39"/>
      <c r="Y341" s="39"/>
      <c r="Z341" s="39"/>
      <c r="AA341" s="39"/>
      <c r="AB341" s="39"/>
      <c r="AC341" s="39"/>
      <c r="AD341" s="39"/>
      <c r="AE341" s="39"/>
      <c r="AR341" s="239" t="s">
        <v>271</v>
      </c>
      <c r="AT341" s="239" t="s">
        <v>266</v>
      </c>
      <c r="AU341" s="239" t="s">
        <v>85</v>
      </c>
      <c r="AY341" s="18" t="s">
        <v>264</v>
      </c>
      <c r="BE341" s="240">
        <f>IF(N341="základní",J341,0)</f>
        <v>0</v>
      </c>
      <c r="BF341" s="240">
        <f>IF(N341="snížená",J341,0)</f>
        <v>0</v>
      </c>
      <c r="BG341" s="240">
        <f>IF(N341="zákl. přenesená",J341,0)</f>
        <v>0</v>
      </c>
      <c r="BH341" s="240">
        <f>IF(N341="sníž. přenesená",J341,0)</f>
        <v>0</v>
      </c>
      <c r="BI341" s="240">
        <f>IF(N341="nulová",J341,0)</f>
        <v>0</v>
      </c>
      <c r="BJ341" s="18" t="s">
        <v>85</v>
      </c>
      <c r="BK341" s="240">
        <f>ROUND(I341*H341,2)</f>
        <v>0</v>
      </c>
      <c r="BL341" s="18" t="s">
        <v>271</v>
      </c>
      <c r="BM341" s="239" t="s">
        <v>617</v>
      </c>
    </row>
    <row r="342" s="2" customFormat="1" ht="16.5" customHeight="1">
      <c r="A342" s="39"/>
      <c r="B342" s="40"/>
      <c r="C342" s="228" t="s">
        <v>610</v>
      </c>
      <c r="D342" s="228" t="s">
        <v>266</v>
      </c>
      <c r="E342" s="229" t="s">
        <v>619</v>
      </c>
      <c r="F342" s="230" t="s">
        <v>620</v>
      </c>
      <c r="G342" s="231" t="s">
        <v>318</v>
      </c>
      <c r="H342" s="232">
        <v>219.36600000000001</v>
      </c>
      <c r="I342" s="233"/>
      <c r="J342" s="234">
        <f>ROUND(I342*H342,2)</f>
        <v>0</v>
      </c>
      <c r="K342" s="230" t="s">
        <v>270</v>
      </c>
      <c r="L342" s="45"/>
      <c r="M342" s="235" t="s">
        <v>1</v>
      </c>
      <c r="N342" s="236" t="s">
        <v>42</v>
      </c>
      <c r="O342" s="92"/>
      <c r="P342" s="237">
        <f>O342*H342</f>
        <v>0</v>
      </c>
      <c r="Q342" s="237">
        <v>0.00025999999999999998</v>
      </c>
      <c r="R342" s="237">
        <f>Q342*H342</f>
        <v>0.057035160000000001</v>
      </c>
      <c r="S342" s="237">
        <v>0</v>
      </c>
      <c r="T342" s="238">
        <f>S342*H342</f>
        <v>0</v>
      </c>
      <c r="U342" s="39"/>
      <c r="V342" s="39"/>
      <c r="W342" s="39"/>
      <c r="X342" s="39"/>
      <c r="Y342" s="39"/>
      <c r="Z342" s="39"/>
      <c r="AA342" s="39"/>
      <c r="AB342" s="39"/>
      <c r="AC342" s="39"/>
      <c r="AD342" s="39"/>
      <c r="AE342" s="39"/>
      <c r="AR342" s="239" t="s">
        <v>271</v>
      </c>
      <c r="AT342" s="239" t="s">
        <v>266</v>
      </c>
      <c r="AU342" s="239" t="s">
        <v>85</v>
      </c>
      <c r="AY342" s="18" t="s">
        <v>264</v>
      </c>
      <c r="BE342" s="240">
        <f>IF(N342="základní",J342,0)</f>
        <v>0</v>
      </c>
      <c r="BF342" s="240">
        <f>IF(N342="snížená",J342,0)</f>
        <v>0</v>
      </c>
      <c r="BG342" s="240">
        <f>IF(N342="zákl. přenesená",J342,0)</f>
        <v>0</v>
      </c>
      <c r="BH342" s="240">
        <f>IF(N342="sníž. přenesená",J342,0)</f>
        <v>0</v>
      </c>
      <c r="BI342" s="240">
        <f>IF(N342="nulová",J342,0)</f>
        <v>0</v>
      </c>
      <c r="BJ342" s="18" t="s">
        <v>85</v>
      </c>
      <c r="BK342" s="240">
        <f>ROUND(I342*H342,2)</f>
        <v>0</v>
      </c>
      <c r="BL342" s="18" t="s">
        <v>271</v>
      </c>
      <c r="BM342" s="239" t="s">
        <v>621</v>
      </c>
    </row>
    <row r="343" s="13" customFormat="1">
      <c r="A343" s="13"/>
      <c r="B343" s="241"/>
      <c r="C343" s="242"/>
      <c r="D343" s="243" t="s">
        <v>273</v>
      </c>
      <c r="E343" s="244" t="s">
        <v>1</v>
      </c>
      <c r="F343" s="245" t="s">
        <v>3068</v>
      </c>
      <c r="G343" s="242"/>
      <c r="H343" s="246">
        <v>55.140000000000001</v>
      </c>
      <c r="I343" s="247"/>
      <c r="J343" s="242"/>
      <c r="K343" s="242"/>
      <c r="L343" s="248"/>
      <c r="M343" s="249"/>
      <c r="N343" s="250"/>
      <c r="O343" s="250"/>
      <c r="P343" s="250"/>
      <c r="Q343" s="250"/>
      <c r="R343" s="250"/>
      <c r="S343" s="250"/>
      <c r="T343" s="251"/>
      <c r="U343" s="13"/>
      <c r="V343" s="13"/>
      <c r="W343" s="13"/>
      <c r="X343" s="13"/>
      <c r="Y343" s="13"/>
      <c r="Z343" s="13"/>
      <c r="AA343" s="13"/>
      <c r="AB343" s="13"/>
      <c r="AC343" s="13"/>
      <c r="AD343" s="13"/>
      <c r="AE343" s="13"/>
      <c r="AT343" s="252" t="s">
        <v>273</v>
      </c>
      <c r="AU343" s="252" t="s">
        <v>85</v>
      </c>
      <c r="AV343" s="13" t="s">
        <v>85</v>
      </c>
      <c r="AW343" s="13" t="s">
        <v>32</v>
      </c>
      <c r="AX343" s="13" t="s">
        <v>76</v>
      </c>
      <c r="AY343" s="252" t="s">
        <v>264</v>
      </c>
    </row>
    <row r="344" s="13" customFormat="1">
      <c r="A344" s="13"/>
      <c r="B344" s="241"/>
      <c r="C344" s="242"/>
      <c r="D344" s="243" t="s">
        <v>273</v>
      </c>
      <c r="E344" s="244" t="s">
        <v>1</v>
      </c>
      <c r="F344" s="245" t="s">
        <v>3069</v>
      </c>
      <c r="G344" s="242"/>
      <c r="H344" s="246">
        <v>144.14599999999999</v>
      </c>
      <c r="I344" s="247"/>
      <c r="J344" s="242"/>
      <c r="K344" s="242"/>
      <c r="L344" s="248"/>
      <c r="M344" s="249"/>
      <c r="N344" s="250"/>
      <c r="O344" s="250"/>
      <c r="P344" s="250"/>
      <c r="Q344" s="250"/>
      <c r="R344" s="250"/>
      <c r="S344" s="250"/>
      <c r="T344" s="251"/>
      <c r="U344" s="13"/>
      <c r="V344" s="13"/>
      <c r="W344" s="13"/>
      <c r="X344" s="13"/>
      <c r="Y344" s="13"/>
      <c r="Z344" s="13"/>
      <c r="AA344" s="13"/>
      <c r="AB344" s="13"/>
      <c r="AC344" s="13"/>
      <c r="AD344" s="13"/>
      <c r="AE344" s="13"/>
      <c r="AT344" s="252" t="s">
        <v>273</v>
      </c>
      <c r="AU344" s="252" t="s">
        <v>85</v>
      </c>
      <c r="AV344" s="13" t="s">
        <v>85</v>
      </c>
      <c r="AW344" s="13" t="s">
        <v>32</v>
      </c>
      <c r="AX344" s="13" t="s">
        <v>76</v>
      </c>
      <c r="AY344" s="252" t="s">
        <v>264</v>
      </c>
    </row>
    <row r="345" s="13" customFormat="1">
      <c r="A345" s="13"/>
      <c r="B345" s="241"/>
      <c r="C345" s="242"/>
      <c r="D345" s="243" t="s">
        <v>273</v>
      </c>
      <c r="E345" s="244" t="s">
        <v>1</v>
      </c>
      <c r="F345" s="245" t="s">
        <v>3070</v>
      </c>
      <c r="G345" s="242"/>
      <c r="H345" s="246">
        <v>20.079999999999998</v>
      </c>
      <c r="I345" s="247"/>
      <c r="J345" s="242"/>
      <c r="K345" s="242"/>
      <c r="L345" s="248"/>
      <c r="M345" s="249"/>
      <c r="N345" s="250"/>
      <c r="O345" s="250"/>
      <c r="P345" s="250"/>
      <c r="Q345" s="250"/>
      <c r="R345" s="250"/>
      <c r="S345" s="250"/>
      <c r="T345" s="251"/>
      <c r="U345" s="13"/>
      <c r="V345" s="13"/>
      <c r="W345" s="13"/>
      <c r="X345" s="13"/>
      <c r="Y345" s="13"/>
      <c r="Z345" s="13"/>
      <c r="AA345" s="13"/>
      <c r="AB345" s="13"/>
      <c r="AC345" s="13"/>
      <c r="AD345" s="13"/>
      <c r="AE345" s="13"/>
      <c r="AT345" s="252" t="s">
        <v>273</v>
      </c>
      <c r="AU345" s="252" t="s">
        <v>85</v>
      </c>
      <c r="AV345" s="13" t="s">
        <v>85</v>
      </c>
      <c r="AW345" s="13" t="s">
        <v>32</v>
      </c>
      <c r="AX345" s="13" t="s">
        <v>76</v>
      </c>
      <c r="AY345" s="252" t="s">
        <v>264</v>
      </c>
    </row>
    <row r="346" s="14" customFormat="1">
      <c r="A346" s="14"/>
      <c r="B346" s="253"/>
      <c r="C346" s="254"/>
      <c r="D346" s="243" t="s">
        <v>273</v>
      </c>
      <c r="E346" s="255" t="s">
        <v>1</v>
      </c>
      <c r="F346" s="256" t="s">
        <v>275</v>
      </c>
      <c r="G346" s="254"/>
      <c r="H346" s="257">
        <v>219.36600000000001</v>
      </c>
      <c r="I346" s="258"/>
      <c r="J346" s="254"/>
      <c r="K346" s="254"/>
      <c r="L346" s="259"/>
      <c r="M346" s="260"/>
      <c r="N346" s="261"/>
      <c r="O346" s="261"/>
      <c r="P346" s="261"/>
      <c r="Q346" s="261"/>
      <c r="R346" s="261"/>
      <c r="S346" s="261"/>
      <c r="T346" s="262"/>
      <c r="U346" s="14"/>
      <c r="V346" s="14"/>
      <c r="W346" s="14"/>
      <c r="X346" s="14"/>
      <c r="Y346" s="14"/>
      <c r="Z346" s="14"/>
      <c r="AA346" s="14"/>
      <c r="AB346" s="14"/>
      <c r="AC346" s="14"/>
      <c r="AD346" s="14"/>
      <c r="AE346" s="14"/>
      <c r="AT346" s="263" t="s">
        <v>273</v>
      </c>
      <c r="AU346" s="263" t="s">
        <v>85</v>
      </c>
      <c r="AV346" s="14" t="s">
        <v>271</v>
      </c>
      <c r="AW346" s="14" t="s">
        <v>32</v>
      </c>
      <c r="AX346" s="14" t="s">
        <v>83</v>
      </c>
      <c r="AY346" s="263" t="s">
        <v>264</v>
      </c>
    </row>
    <row r="347" s="2" customFormat="1" ht="16.5" customHeight="1">
      <c r="A347" s="39"/>
      <c r="B347" s="40"/>
      <c r="C347" s="228" t="s">
        <v>614</v>
      </c>
      <c r="D347" s="228" t="s">
        <v>266</v>
      </c>
      <c r="E347" s="229" t="s">
        <v>626</v>
      </c>
      <c r="F347" s="230" t="s">
        <v>627</v>
      </c>
      <c r="G347" s="231" t="s">
        <v>318</v>
      </c>
      <c r="H347" s="232">
        <v>55.140000000000001</v>
      </c>
      <c r="I347" s="233"/>
      <c r="J347" s="234">
        <f>ROUND(I347*H347,2)</f>
        <v>0</v>
      </c>
      <c r="K347" s="230" t="s">
        <v>270</v>
      </c>
      <c r="L347" s="45"/>
      <c r="M347" s="235" t="s">
        <v>1</v>
      </c>
      <c r="N347" s="236" t="s">
        <v>42</v>
      </c>
      <c r="O347" s="92"/>
      <c r="P347" s="237">
        <f>O347*H347</f>
        <v>0</v>
      </c>
      <c r="Q347" s="237">
        <v>0.00018000000000000001</v>
      </c>
      <c r="R347" s="237">
        <f>Q347*H347</f>
        <v>0.0099252000000000003</v>
      </c>
      <c r="S347" s="237">
        <v>0</v>
      </c>
      <c r="T347" s="238">
        <f>S347*H347</f>
        <v>0</v>
      </c>
      <c r="U347" s="39"/>
      <c r="V347" s="39"/>
      <c r="W347" s="39"/>
      <c r="X347" s="39"/>
      <c r="Y347" s="39"/>
      <c r="Z347" s="39"/>
      <c r="AA347" s="39"/>
      <c r="AB347" s="39"/>
      <c r="AC347" s="39"/>
      <c r="AD347" s="39"/>
      <c r="AE347" s="39"/>
      <c r="AR347" s="239" t="s">
        <v>271</v>
      </c>
      <c r="AT347" s="239" t="s">
        <v>266</v>
      </c>
      <c r="AU347" s="239" t="s">
        <v>85</v>
      </c>
      <c r="AY347" s="18" t="s">
        <v>264</v>
      </c>
      <c r="BE347" s="240">
        <f>IF(N347="základní",J347,0)</f>
        <v>0</v>
      </c>
      <c r="BF347" s="240">
        <f>IF(N347="snížená",J347,0)</f>
        <v>0</v>
      </c>
      <c r="BG347" s="240">
        <f>IF(N347="zákl. přenesená",J347,0)</f>
        <v>0</v>
      </c>
      <c r="BH347" s="240">
        <f>IF(N347="sníž. přenesená",J347,0)</f>
        <v>0</v>
      </c>
      <c r="BI347" s="240">
        <f>IF(N347="nulová",J347,0)</f>
        <v>0</v>
      </c>
      <c r="BJ347" s="18" t="s">
        <v>85</v>
      </c>
      <c r="BK347" s="240">
        <f>ROUND(I347*H347,2)</f>
        <v>0</v>
      </c>
      <c r="BL347" s="18" t="s">
        <v>271</v>
      </c>
      <c r="BM347" s="239" t="s">
        <v>628</v>
      </c>
    </row>
    <row r="348" s="2" customFormat="1" ht="16.5" customHeight="1">
      <c r="A348" s="39"/>
      <c r="B348" s="40"/>
      <c r="C348" s="228" t="s">
        <v>618</v>
      </c>
      <c r="D348" s="228" t="s">
        <v>266</v>
      </c>
      <c r="E348" s="229" t="s">
        <v>630</v>
      </c>
      <c r="F348" s="230" t="s">
        <v>631</v>
      </c>
      <c r="G348" s="231" t="s">
        <v>318</v>
      </c>
      <c r="H348" s="232">
        <v>219.36600000000001</v>
      </c>
      <c r="I348" s="233"/>
      <c r="J348" s="234">
        <f>ROUND(I348*H348,2)</f>
        <v>0</v>
      </c>
      <c r="K348" s="230" t="s">
        <v>270</v>
      </c>
      <c r="L348" s="45"/>
      <c r="M348" s="235" t="s">
        <v>1</v>
      </c>
      <c r="N348" s="236" t="s">
        <v>42</v>
      </c>
      <c r="O348" s="92"/>
      <c r="P348" s="237">
        <f>O348*H348</f>
        <v>0</v>
      </c>
      <c r="Q348" s="237">
        <v>0.00013999999999999999</v>
      </c>
      <c r="R348" s="237">
        <f>Q348*H348</f>
        <v>0.030711240000000001</v>
      </c>
      <c r="S348" s="237">
        <v>0</v>
      </c>
      <c r="T348" s="238">
        <f>S348*H348</f>
        <v>0</v>
      </c>
      <c r="U348" s="39"/>
      <c r="V348" s="39"/>
      <c r="W348" s="39"/>
      <c r="X348" s="39"/>
      <c r="Y348" s="39"/>
      <c r="Z348" s="39"/>
      <c r="AA348" s="39"/>
      <c r="AB348" s="39"/>
      <c r="AC348" s="39"/>
      <c r="AD348" s="39"/>
      <c r="AE348" s="39"/>
      <c r="AR348" s="239" t="s">
        <v>271</v>
      </c>
      <c r="AT348" s="239" t="s">
        <v>266</v>
      </c>
      <c r="AU348" s="239" t="s">
        <v>85</v>
      </c>
      <c r="AY348" s="18" t="s">
        <v>264</v>
      </c>
      <c r="BE348" s="240">
        <f>IF(N348="základní",J348,0)</f>
        <v>0</v>
      </c>
      <c r="BF348" s="240">
        <f>IF(N348="snížená",J348,0)</f>
        <v>0</v>
      </c>
      <c r="BG348" s="240">
        <f>IF(N348="zákl. přenesená",J348,0)</f>
        <v>0</v>
      </c>
      <c r="BH348" s="240">
        <f>IF(N348="sníž. přenesená",J348,0)</f>
        <v>0</v>
      </c>
      <c r="BI348" s="240">
        <f>IF(N348="nulová",J348,0)</f>
        <v>0</v>
      </c>
      <c r="BJ348" s="18" t="s">
        <v>85</v>
      </c>
      <c r="BK348" s="240">
        <f>ROUND(I348*H348,2)</f>
        <v>0</v>
      </c>
      <c r="BL348" s="18" t="s">
        <v>271</v>
      </c>
      <c r="BM348" s="239" t="s">
        <v>632</v>
      </c>
    </row>
    <row r="349" s="2" customFormat="1" ht="24.15" customHeight="1">
      <c r="A349" s="39"/>
      <c r="B349" s="40"/>
      <c r="C349" s="228" t="s">
        <v>625</v>
      </c>
      <c r="D349" s="228" t="s">
        <v>266</v>
      </c>
      <c r="E349" s="229" t="s">
        <v>634</v>
      </c>
      <c r="F349" s="230" t="s">
        <v>635</v>
      </c>
      <c r="G349" s="231" t="s">
        <v>318</v>
      </c>
      <c r="H349" s="232">
        <v>55.140000000000001</v>
      </c>
      <c r="I349" s="233"/>
      <c r="J349" s="234">
        <f>ROUND(I349*H349,2)</f>
        <v>0</v>
      </c>
      <c r="K349" s="230" t="s">
        <v>270</v>
      </c>
      <c r="L349" s="45"/>
      <c r="M349" s="235" t="s">
        <v>1</v>
      </c>
      <c r="N349" s="236" t="s">
        <v>42</v>
      </c>
      <c r="O349" s="92"/>
      <c r="P349" s="237">
        <f>O349*H349</f>
        <v>0</v>
      </c>
      <c r="Q349" s="237">
        <v>0.0086800000000000002</v>
      </c>
      <c r="R349" s="237">
        <f>Q349*H349</f>
        <v>0.47861520000000002</v>
      </c>
      <c r="S349" s="237">
        <v>0</v>
      </c>
      <c r="T349" s="238">
        <f>S349*H349</f>
        <v>0</v>
      </c>
      <c r="U349" s="39"/>
      <c r="V349" s="39"/>
      <c r="W349" s="39"/>
      <c r="X349" s="39"/>
      <c r="Y349" s="39"/>
      <c r="Z349" s="39"/>
      <c r="AA349" s="39"/>
      <c r="AB349" s="39"/>
      <c r="AC349" s="39"/>
      <c r="AD349" s="39"/>
      <c r="AE349" s="39"/>
      <c r="AR349" s="239" t="s">
        <v>271</v>
      </c>
      <c r="AT349" s="239" t="s">
        <v>266</v>
      </c>
      <c r="AU349" s="239" t="s">
        <v>85</v>
      </c>
      <c r="AY349" s="18" t="s">
        <v>264</v>
      </c>
      <c r="BE349" s="240">
        <f>IF(N349="základní",J349,0)</f>
        <v>0</v>
      </c>
      <c r="BF349" s="240">
        <f>IF(N349="snížená",J349,0)</f>
        <v>0</v>
      </c>
      <c r="BG349" s="240">
        <f>IF(N349="zákl. přenesená",J349,0)</f>
        <v>0</v>
      </c>
      <c r="BH349" s="240">
        <f>IF(N349="sníž. přenesená",J349,0)</f>
        <v>0</v>
      </c>
      <c r="BI349" s="240">
        <f>IF(N349="nulová",J349,0)</f>
        <v>0</v>
      </c>
      <c r="BJ349" s="18" t="s">
        <v>85</v>
      </c>
      <c r="BK349" s="240">
        <f>ROUND(I349*H349,2)</f>
        <v>0</v>
      </c>
      <c r="BL349" s="18" t="s">
        <v>271</v>
      </c>
      <c r="BM349" s="239" t="s">
        <v>636</v>
      </c>
    </row>
    <row r="350" s="13" customFormat="1">
      <c r="A350" s="13"/>
      <c r="B350" s="241"/>
      <c r="C350" s="242"/>
      <c r="D350" s="243" t="s">
        <v>273</v>
      </c>
      <c r="E350" s="244" t="s">
        <v>1</v>
      </c>
      <c r="F350" s="245" t="s">
        <v>3068</v>
      </c>
      <c r="G350" s="242"/>
      <c r="H350" s="246">
        <v>55.140000000000001</v>
      </c>
      <c r="I350" s="247"/>
      <c r="J350" s="242"/>
      <c r="K350" s="242"/>
      <c r="L350" s="248"/>
      <c r="M350" s="249"/>
      <c r="N350" s="250"/>
      <c r="O350" s="250"/>
      <c r="P350" s="250"/>
      <c r="Q350" s="250"/>
      <c r="R350" s="250"/>
      <c r="S350" s="250"/>
      <c r="T350" s="251"/>
      <c r="U350" s="13"/>
      <c r="V350" s="13"/>
      <c r="W350" s="13"/>
      <c r="X350" s="13"/>
      <c r="Y350" s="13"/>
      <c r="Z350" s="13"/>
      <c r="AA350" s="13"/>
      <c r="AB350" s="13"/>
      <c r="AC350" s="13"/>
      <c r="AD350" s="13"/>
      <c r="AE350" s="13"/>
      <c r="AT350" s="252" t="s">
        <v>273</v>
      </c>
      <c r="AU350" s="252" t="s">
        <v>85</v>
      </c>
      <c r="AV350" s="13" t="s">
        <v>85</v>
      </c>
      <c r="AW350" s="13" t="s">
        <v>32</v>
      </c>
      <c r="AX350" s="13" t="s">
        <v>76</v>
      </c>
      <c r="AY350" s="252" t="s">
        <v>264</v>
      </c>
    </row>
    <row r="351" s="14" customFormat="1">
      <c r="A351" s="14"/>
      <c r="B351" s="253"/>
      <c r="C351" s="254"/>
      <c r="D351" s="243" t="s">
        <v>273</v>
      </c>
      <c r="E351" s="255" t="s">
        <v>1</v>
      </c>
      <c r="F351" s="256" t="s">
        <v>275</v>
      </c>
      <c r="G351" s="254"/>
      <c r="H351" s="257">
        <v>55.140000000000001</v>
      </c>
      <c r="I351" s="258"/>
      <c r="J351" s="254"/>
      <c r="K351" s="254"/>
      <c r="L351" s="259"/>
      <c r="M351" s="260"/>
      <c r="N351" s="261"/>
      <c r="O351" s="261"/>
      <c r="P351" s="261"/>
      <c r="Q351" s="261"/>
      <c r="R351" s="261"/>
      <c r="S351" s="261"/>
      <c r="T351" s="262"/>
      <c r="U351" s="14"/>
      <c r="V351" s="14"/>
      <c r="W351" s="14"/>
      <c r="X351" s="14"/>
      <c r="Y351" s="14"/>
      <c r="Z351" s="14"/>
      <c r="AA351" s="14"/>
      <c r="AB351" s="14"/>
      <c r="AC351" s="14"/>
      <c r="AD351" s="14"/>
      <c r="AE351" s="14"/>
      <c r="AT351" s="263" t="s">
        <v>273</v>
      </c>
      <c r="AU351" s="263" t="s">
        <v>85</v>
      </c>
      <c r="AV351" s="14" t="s">
        <v>271</v>
      </c>
      <c r="AW351" s="14" t="s">
        <v>32</v>
      </c>
      <c r="AX351" s="14" t="s">
        <v>83</v>
      </c>
      <c r="AY351" s="263" t="s">
        <v>264</v>
      </c>
    </row>
    <row r="352" s="2" customFormat="1" ht="16.5" customHeight="1">
      <c r="A352" s="39"/>
      <c r="B352" s="40"/>
      <c r="C352" s="274" t="s">
        <v>629</v>
      </c>
      <c r="D352" s="274" t="s">
        <v>310</v>
      </c>
      <c r="E352" s="275" t="s">
        <v>638</v>
      </c>
      <c r="F352" s="276" t="s">
        <v>639</v>
      </c>
      <c r="G352" s="277" t="s">
        <v>318</v>
      </c>
      <c r="H352" s="278">
        <v>60.654000000000003</v>
      </c>
      <c r="I352" s="279"/>
      <c r="J352" s="280">
        <f>ROUND(I352*H352,2)</f>
        <v>0</v>
      </c>
      <c r="K352" s="276" t="s">
        <v>298</v>
      </c>
      <c r="L352" s="281"/>
      <c r="M352" s="282" t="s">
        <v>1</v>
      </c>
      <c r="N352" s="283" t="s">
        <v>42</v>
      </c>
      <c r="O352" s="92"/>
      <c r="P352" s="237">
        <f>O352*H352</f>
        <v>0</v>
      </c>
      <c r="Q352" s="237">
        <v>0.0070000000000000001</v>
      </c>
      <c r="R352" s="237">
        <f>Q352*H352</f>
        <v>0.42457800000000001</v>
      </c>
      <c r="S352" s="237">
        <v>0</v>
      </c>
      <c r="T352" s="238">
        <f>S352*H352</f>
        <v>0</v>
      </c>
      <c r="U352" s="39"/>
      <c r="V352" s="39"/>
      <c r="W352" s="39"/>
      <c r="X352" s="39"/>
      <c r="Y352" s="39"/>
      <c r="Z352" s="39"/>
      <c r="AA352" s="39"/>
      <c r="AB352" s="39"/>
      <c r="AC352" s="39"/>
      <c r="AD352" s="39"/>
      <c r="AE352" s="39"/>
      <c r="AR352" s="239" t="s">
        <v>304</v>
      </c>
      <c r="AT352" s="239" t="s">
        <v>310</v>
      </c>
      <c r="AU352" s="239" t="s">
        <v>85</v>
      </c>
      <c r="AY352" s="18" t="s">
        <v>264</v>
      </c>
      <c r="BE352" s="240">
        <f>IF(N352="základní",J352,0)</f>
        <v>0</v>
      </c>
      <c r="BF352" s="240">
        <f>IF(N352="snížená",J352,0)</f>
        <v>0</v>
      </c>
      <c r="BG352" s="240">
        <f>IF(N352="zákl. přenesená",J352,0)</f>
        <v>0</v>
      </c>
      <c r="BH352" s="240">
        <f>IF(N352="sníž. přenesená",J352,0)</f>
        <v>0</v>
      </c>
      <c r="BI352" s="240">
        <f>IF(N352="nulová",J352,0)</f>
        <v>0</v>
      </c>
      <c r="BJ352" s="18" t="s">
        <v>85</v>
      </c>
      <c r="BK352" s="240">
        <f>ROUND(I352*H352,2)</f>
        <v>0</v>
      </c>
      <c r="BL352" s="18" t="s">
        <v>271</v>
      </c>
      <c r="BM352" s="239" t="s">
        <v>640</v>
      </c>
    </row>
    <row r="353" s="13" customFormat="1">
      <c r="A353" s="13"/>
      <c r="B353" s="241"/>
      <c r="C353" s="242"/>
      <c r="D353" s="243" t="s">
        <v>273</v>
      </c>
      <c r="E353" s="242"/>
      <c r="F353" s="245" t="s">
        <v>3071</v>
      </c>
      <c r="G353" s="242"/>
      <c r="H353" s="246">
        <v>60.654000000000003</v>
      </c>
      <c r="I353" s="247"/>
      <c r="J353" s="242"/>
      <c r="K353" s="242"/>
      <c r="L353" s="248"/>
      <c r="M353" s="249"/>
      <c r="N353" s="250"/>
      <c r="O353" s="250"/>
      <c r="P353" s="250"/>
      <c r="Q353" s="250"/>
      <c r="R353" s="250"/>
      <c r="S353" s="250"/>
      <c r="T353" s="251"/>
      <c r="U353" s="13"/>
      <c r="V353" s="13"/>
      <c r="W353" s="13"/>
      <c r="X353" s="13"/>
      <c r="Y353" s="13"/>
      <c r="Z353" s="13"/>
      <c r="AA353" s="13"/>
      <c r="AB353" s="13"/>
      <c r="AC353" s="13"/>
      <c r="AD353" s="13"/>
      <c r="AE353" s="13"/>
      <c r="AT353" s="252" t="s">
        <v>273</v>
      </c>
      <c r="AU353" s="252" t="s">
        <v>85</v>
      </c>
      <c r="AV353" s="13" t="s">
        <v>85</v>
      </c>
      <c r="AW353" s="13" t="s">
        <v>4</v>
      </c>
      <c r="AX353" s="13" t="s">
        <v>83</v>
      </c>
      <c r="AY353" s="252" t="s">
        <v>264</v>
      </c>
    </row>
    <row r="354" s="2" customFormat="1" ht="24.15" customHeight="1">
      <c r="A354" s="39"/>
      <c r="B354" s="40"/>
      <c r="C354" s="228" t="s">
        <v>633</v>
      </c>
      <c r="D354" s="228" t="s">
        <v>266</v>
      </c>
      <c r="E354" s="229" t="s">
        <v>643</v>
      </c>
      <c r="F354" s="230" t="s">
        <v>644</v>
      </c>
      <c r="G354" s="231" t="s">
        <v>453</v>
      </c>
      <c r="H354" s="232">
        <v>28.949999999999999</v>
      </c>
      <c r="I354" s="233"/>
      <c r="J354" s="234">
        <f>ROUND(I354*H354,2)</f>
        <v>0</v>
      </c>
      <c r="K354" s="230" t="s">
        <v>270</v>
      </c>
      <c r="L354" s="45"/>
      <c r="M354" s="235" t="s">
        <v>1</v>
      </c>
      <c r="N354" s="236" t="s">
        <v>42</v>
      </c>
      <c r="O354" s="92"/>
      <c r="P354" s="237">
        <f>O354*H354</f>
        <v>0</v>
      </c>
      <c r="Q354" s="237">
        <v>0.0017600000000000001</v>
      </c>
      <c r="R354" s="237">
        <f>Q354*H354</f>
        <v>0.050951999999999997</v>
      </c>
      <c r="S354" s="237">
        <v>0</v>
      </c>
      <c r="T354" s="238">
        <f>S354*H354</f>
        <v>0</v>
      </c>
      <c r="U354" s="39"/>
      <c r="V354" s="39"/>
      <c r="W354" s="39"/>
      <c r="X354" s="39"/>
      <c r="Y354" s="39"/>
      <c r="Z354" s="39"/>
      <c r="AA354" s="39"/>
      <c r="AB354" s="39"/>
      <c r="AC354" s="39"/>
      <c r="AD354" s="39"/>
      <c r="AE354" s="39"/>
      <c r="AR354" s="239" t="s">
        <v>271</v>
      </c>
      <c r="AT354" s="239" t="s">
        <v>266</v>
      </c>
      <c r="AU354" s="239" t="s">
        <v>85</v>
      </c>
      <c r="AY354" s="18" t="s">
        <v>264</v>
      </c>
      <c r="BE354" s="240">
        <f>IF(N354="základní",J354,0)</f>
        <v>0</v>
      </c>
      <c r="BF354" s="240">
        <f>IF(N354="snížená",J354,0)</f>
        <v>0</v>
      </c>
      <c r="BG354" s="240">
        <f>IF(N354="zákl. přenesená",J354,0)</f>
        <v>0</v>
      </c>
      <c r="BH354" s="240">
        <f>IF(N354="sníž. přenesená",J354,0)</f>
        <v>0</v>
      </c>
      <c r="BI354" s="240">
        <f>IF(N354="nulová",J354,0)</f>
        <v>0</v>
      </c>
      <c r="BJ354" s="18" t="s">
        <v>85</v>
      </c>
      <c r="BK354" s="240">
        <f>ROUND(I354*H354,2)</f>
        <v>0</v>
      </c>
      <c r="BL354" s="18" t="s">
        <v>271</v>
      </c>
      <c r="BM354" s="239" t="s">
        <v>645</v>
      </c>
    </row>
    <row r="355" s="13" customFormat="1">
      <c r="A355" s="13"/>
      <c r="B355" s="241"/>
      <c r="C355" s="242"/>
      <c r="D355" s="243" t="s">
        <v>273</v>
      </c>
      <c r="E355" s="244" t="s">
        <v>1</v>
      </c>
      <c r="F355" s="245" t="s">
        <v>3072</v>
      </c>
      <c r="G355" s="242"/>
      <c r="H355" s="246">
        <v>28.949999999999999</v>
      </c>
      <c r="I355" s="247"/>
      <c r="J355" s="242"/>
      <c r="K355" s="242"/>
      <c r="L355" s="248"/>
      <c r="M355" s="249"/>
      <c r="N355" s="250"/>
      <c r="O355" s="250"/>
      <c r="P355" s="250"/>
      <c r="Q355" s="250"/>
      <c r="R355" s="250"/>
      <c r="S355" s="250"/>
      <c r="T355" s="251"/>
      <c r="U355" s="13"/>
      <c r="V355" s="13"/>
      <c r="W355" s="13"/>
      <c r="X355" s="13"/>
      <c r="Y355" s="13"/>
      <c r="Z355" s="13"/>
      <c r="AA355" s="13"/>
      <c r="AB355" s="13"/>
      <c r="AC355" s="13"/>
      <c r="AD355" s="13"/>
      <c r="AE355" s="13"/>
      <c r="AT355" s="252" t="s">
        <v>273</v>
      </c>
      <c r="AU355" s="252" t="s">
        <v>85</v>
      </c>
      <c r="AV355" s="13" t="s">
        <v>85</v>
      </c>
      <c r="AW355" s="13" t="s">
        <v>32</v>
      </c>
      <c r="AX355" s="13" t="s">
        <v>76</v>
      </c>
      <c r="AY355" s="252" t="s">
        <v>264</v>
      </c>
    </row>
    <row r="356" s="14" customFormat="1">
      <c r="A356" s="14"/>
      <c r="B356" s="253"/>
      <c r="C356" s="254"/>
      <c r="D356" s="243" t="s">
        <v>273</v>
      </c>
      <c r="E356" s="255" t="s">
        <v>1</v>
      </c>
      <c r="F356" s="256" t="s">
        <v>275</v>
      </c>
      <c r="G356" s="254"/>
      <c r="H356" s="257">
        <v>28.949999999999999</v>
      </c>
      <c r="I356" s="258"/>
      <c r="J356" s="254"/>
      <c r="K356" s="254"/>
      <c r="L356" s="259"/>
      <c r="M356" s="260"/>
      <c r="N356" s="261"/>
      <c r="O356" s="261"/>
      <c r="P356" s="261"/>
      <c r="Q356" s="261"/>
      <c r="R356" s="261"/>
      <c r="S356" s="261"/>
      <c r="T356" s="262"/>
      <c r="U356" s="14"/>
      <c r="V356" s="14"/>
      <c r="W356" s="14"/>
      <c r="X356" s="14"/>
      <c r="Y356" s="14"/>
      <c r="Z356" s="14"/>
      <c r="AA356" s="14"/>
      <c r="AB356" s="14"/>
      <c r="AC356" s="14"/>
      <c r="AD356" s="14"/>
      <c r="AE356" s="14"/>
      <c r="AT356" s="263" t="s">
        <v>273</v>
      </c>
      <c r="AU356" s="263" t="s">
        <v>85</v>
      </c>
      <c r="AV356" s="14" t="s">
        <v>271</v>
      </c>
      <c r="AW356" s="14" t="s">
        <v>32</v>
      </c>
      <c r="AX356" s="14" t="s">
        <v>83</v>
      </c>
      <c r="AY356" s="263" t="s">
        <v>264</v>
      </c>
    </row>
    <row r="357" s="2" customFormat="1" ht="16.5" customHeight="1">
      <c r="A357" s="39"/>
      <c r="B357" s="40"/>
      <c r="C357" s="274" t="s">
        <v>637</v>
      </c>
      <c r="D357" s="274" t="s">
        <v>310</v>
      </c>
      <c r="E357" s="275" t="s">
        <v>648</v>
      </c>
      <c r="F357" s="276" t="s">
        <v>649</v>
      </c>
      <c r="G357" s="277" t="s">
        <v>318</v>
      </c>
      <c r="H357" s="278">
        <v>7.2380000000000004</v>
      </c>
      <c r="I357" s="279"/>
      <c r="J357" s="280">
        <f>ROUND(I357*H357,2)</f>
        <v>0</v>
      </c>
      <c r="K357" s="276" t="s">
        <v>298</v>
      </c>
      <c r="L357" s="281"/>
      <c r="M357" s="282" t="s">
        <v>1</v>
      </c>
      <c r="N357" s="283" t="s">
        <v>42</v>
      </c>
      <c r="O357" s="92"/>
      <c r="P357" s="237">
        <f>O357*H357</f>
        <v>0</v>
      </c>
      <c r="Q357" s="237">
        <v>0.0011999999999999999</v>
      </c>
      <c r="R357" s="237">
        <f>Q357*H357</f>
        <v>0.0086855999999999999</v>
      </c>
      <c r="S357" s="237">
        <v>0</v>
      </c>
      <c r="T357" s="238">
        <f>S357*H357</f>
        <v>0</v>
      </c>
      <c r="U357" s="39"/>
      <c r="V357" s="39"/>
      <c r="W357" s="39"/>
      <c r="X357" s="39"/>
      <c r="Y357" s="39"/>
      <c r="Z357" s="39"/>
      <c r="AA357" s="39"/>
      <c r="AB357" s="39"/>
      <c r="AC357" s="39"/>
      <c r="AD357" s="39"/>
      <c r="AE357" s="39"/>
      <c r="AR357" s="239" t="s">
        <v>304</v>
      </c>
      <c r="AT357" s="239" t="s">
        <v>310</v>
      </c>
      <c r="AU357" s="239" t="s">
        <v>85</v>
      </c>
      <c r="AY357" s="18" t="s">
        <v>264</v>
      </c>
      <c r="BE357" s="240">
        <f>IF(N357="základní",J357,0)</f>
        <v>0</v>
      </c>
      <c r="BF357" s="240">
        <f>IF(N357="snížená",J357,0)</f>
        <v>0</v>
      </c>
      <c r="BG357" s="240">
        <f>IF(N357="zákl. přenesená",J357,0)</f>
        <v>0</v>
      </c>
      <c r="BH357" s="240">
        <f>IF(N357="sníž. přenesená",J357,0)</f>
        <v>0</v>
      </c>
      <c r="BI357" s="240">
        <f>IF(N357="nulová",J357,0)</f>
        <v>0</v>
      </c>
      <c r="BJ357" s="18" t="s">
        <v>85</v>
      </c>
      <c r="BK357" s="240">
        <f>ROUND(I357*H357,2)</f>
        <v>0</v>
      </c>
      <c r="BL357" s="18" t="s">
        <v>271</v>
      </c>
      <c r="BM357" s="239" t="s">
        <v>650</v>
      </c>
    </row>
    <row r="358" s="13" customFormat="1">
      <c r="A358" s="13"/>
      <c r="B358" s="241"/>
      <c r="C358" s="242"/>
      <c r="D358" s="243" t="s">
        <v>273</v>
      </c>
      <c r="E358" s="242"/>
      <c r="F358" s="245" t="s">
        <v>3073</v>
      </c>
      <c r="G358" s="242"/>
      <c r="H358" s="246">
        <v>7.2380000000000004</v>
      </c>
      <c r="I358" s="247"/>
      <c r="J358" s="242"/>
      <c r="K358" s="242"/>
      <c r="L358" s="248"/>
      <c r="M358" s="249"/>
      <c r="N358" s="250"/>
      <c r="O358" s="250"/>
      <c r="P358" s="250"/>
      <c r="Q358" s="250"/>
      <c r="R358" s="250"/>
      <c r="S358" s="250"/>
      <c r="T358" s="251"/>
      <c r="U358" s="13"/>
      <c r="V358" s="13"/>
      <c r="W358" s="13"/>
      <c r="X358" s="13"/>
      <c r="Y358" s="13"/>
      <c r="Z358" s="13"/>
      <c r="AA358" s="13"/>
      <c r="AB358" s="13"/>
      <c r="AC358" s="13"/>
      <c r="AD358" s="13"/>
      <c r="AE358" s="13"/>
      <c r="AT358" s="252" t="s">
        <v>273</v>
      </c>
      <c r="AU358" s="252" t="s">
        <v>85</v>
      </c>
      <c r="AV358" s="13" t="s">
        <v>85</v>
      </c>
      <c r="AW358" s="13" t="s">
        <v>4</v>
      </c>
      <c r="AX358" s="13" t="s">
        <v>83</v>
      </c>
      <c r="AY358" s="252" t="s">
        <v>264</v>
      </c>
    </row>
    <row r="359" s="2" customFormat="1" ht="24.15" customHeight="1">
      <c r="A359" s="39"/>
      <c r="B359" s="40"/>
      <c r="C359" s="228" t="s">
        <v>642</v>
      </c>
      <c r="D359" s="228" t="s">
        <v>266</v>
      </c>
      <c r="E359" s="229" t="s">
        <v>653</v>
      </c>
      <c r="F359" s="230" t="s">
        <v>654</v>
      </c>
      <c r="G359" s="231" t="s">
        <v>318</v>
      </c>
      <c r="H359" s="232">
        <v>144.14599999999999</v>
      </c>
      <c r="I359" s="233"/>
      <c r="J359" s="234">
        <f>ROUND(I359*H359,2)</f>
        <v>0</v>
      </c>
      <c r="K359" s="230" t="s">
        <v>270</v>
      </c>
      <c r="L359" s="45"/>
      <c r="M359" s="235" t="s">
        <v>1</v>
      </c>
      <c r="N359" s="236" t="s">
        <v>42</v>
      </c>
      <c r="O359" s="92"/>
      <c r="P359" s="237">
        <f>O359*H359</f>
        <v>0</v>
      </c>
      <c r="Q359" s="237">
        <v>0.011679999999999999</v>
      </c>
      <c r="R359" s="237">
        <f>Q359*H359</f>
        <v>1.6836252799999998</v>
      </c>
      <c r="S359" s="237">
        <v>0</v>
      </c>
      <c r="T359" s="238">
        <f>S359*H359</f>
        <v>0</v>
      </c>
      <c r="U359" s="39"/>
      <c r="V359" s="39"/>
      <c r="W359" s="39"/>
      <c r="X359" s="39"/>
      <c r="Y359" s="39"/>
      <c r="Z359" s="39"/>
      <c r="AA359" s="39"/>
      <c r="AB359" s="39"/>
      <c r="AC359" s="39"/>
      <c r="AD359" s="39"/>
      <c r="AE359" s="39"/>
      <c r="AR359" s="239" t="s">
        <v>271</v>
      </c>
      <c r="AT359" s="239" t="s">
        <v>266</v>
      </c>
      <c r="AU359" s="239" t="s">
        <v>85</v>
      </c>
      <c r="AY359" s="18" t="s">
        <v>264</v>
      </c>
      <c r="BE359" s="240">
        <f>IF(N359="základní",J359,0)</f>
        <v>0</v>
      </c>
      <c r="BF359" s="240">
        <f>IF(N359="snížená",J359,0)</f>
        <v>0</v>
      </c>
      <c r="BG359" s="240">
        <f>IF(N359="zákl. přenesená",J359,0)</f>
        <v>0</v>
      </c>
      <c r="BH359" s="240">
        <f>IF(N359="sníž. přenesená",J359,0)</f>
        <v>0</v>
      </c>
      <c r="BI359" s="240">
        <f>IF(N359="nulová",J359,0)</f>
        <v>0</v>
      </c>
      <c r="BJ359" s="18" t="s">
        <v>85</v>
      </c>
      <c r="BK359" s="240">
        <f>ROUND(I359*H359,2)</f>
        <v>0</v>
      </c>
      <c r="BL359" s="18" t="s">
        <v>271</v>
      </c>
      <c r="BM359" s="239" t="s">
        <v>655</v>
      </c>
    </row>
    <row r="360" s="13" customFormat="1">
      <c r="A360" s="13"/>
      <c r="B360" s="241"/>
      <c r="C360" s="242"/>
      <c r="D360" s="243" t="s">
        <v>273</v>
      </c>
      <c r="E360" s="244" t="s">
        <v>1</v>
      </c>
      <c r="F360" s="245" t="s">
        <v>3069</v>
      </c>
      <c r="G360" s="242"/>
      <c r="H360" s="246">
        <v>144.14599999999999</v>
      </c>
      <c r="I360" s="247"/>
      <c r="J360" s="242"/>
      <c r="K360" s="242"/>
      <c r="L360" s="248"/>
      <c r="M360" s="249"/>
      <c r="N360" s="250"/>
      <c r="O360" s="250"/>
      <c r="P360" s="250"/>
      <c r="Q360" s="250"/>
      <c r="R360" s="250"/>
      <c r="S360" s="250"/>
      <c r="T360" s="251"/>
      <c r="U360" s="13"/>
      <c r="V360" s="13"/>
      <c r="W360" s="13"/>
      <c r="X360" s="13"/>
      <c r="Y360" s="13"/>
      <c r="Z360" s="13"/>
      <c r="AA360" s="13"/>
      <c r="AB360" s="13"/>
      <c r="AC360" s="13"/>
      <c r="AD360" s="13"/>
      <c r="AE360" s="13"/>
      <c r="AT360" s="252" t="s">
        <v>273</v>
      </c>
      <c r="AU360" s="252" t="s">
        <v>85</v>
      </c>
      <c r="AV360" s="13" t="s">
        <v>85</v>
      </c>
      <c r="AW360" s="13" t="s">
        <v>32</v>
      </c>
      <c r="AX360" s="13" t="s">
        <v>76</v>
      </c>
      <c r="AY360" s="252" t="s">
        <v>264</v>
      </c>
    </row>
    <row r="361" s="14" customFormat="1">
      <c r="A361" s="14"/>
      <c r="B361" s="253"/>
      <c r="C361" s="254"/>
      <c r="D361" s="243" t="s">
        <v>273</v>
      </c>
      <c r="E361" s="255" t="s">
        <v>1</v>
      </c>
      <c r="F361" s="256" t="s">
        <v>275</v>
      </c>
      <c r="G361" s="254"/>
      <c r="H361" s="257">
        <v>144.14599999999999</v>
      </c>
      <c r="I361" s="258"/>
      <c r="J361" s="254"/>
      <c r="K361" s="254"/>
      <c r="L361" s="259"/>
      <c r="M361" s="260"/>
      <c r="N361" s="261"/>
      <c r="O361" s="261"/>
      <c r="P361" s="261"/>
      <c r="Q361" s="261"/>
      <c r="R361" s="261"/>
      <c r="S361" s="261"/>
      <c r="T361" s="262"/>
      <c r="U361" s="14"/>
      <c r="V361" s="14"/>
      <c r="W361" s="14"/>
      <c r="X361" s="14"/>
      <c r="Y361" s="14"/>
      <c r="Z361" s="14"/>
      <c r="AA361" s="14"/>
      <c r="AB361" s="14"/>
      <c r="AC361" s="14"/>
      <c r="AD361" s="14"/>
      <c r="AE361" s="14"/>
      <c r="AT361" s="263" t="s">
        <v>273</v>
      </c>
      <c r="AU361" s="263" t="s">
        <v>85</v>
      </c>
      <c r="AV361" s="14" t="s">
        <v>271</v>
      </c>
      <c r="AW361" s="14" t="s">
        <v>32</v>
      </c>
      <c r="AX361" s="14" t="s">
        <v>83</v>
      </c>
      <c r="AY361" s="263" t="s">
        <v>264</v>
      </c>
    </row>
    <row r="362" s="2" customFormat="1" ht="21.75" customHeight="1">
      <c r="A362" s="39"/>
      <c r="B362" s="40"/>
      <c r="C362" s="274" t="s">
        <v>647</v>
      </c>
      <c r="D362" s="274" t="s">
        <v>310</v>
      </c>
      <c r="E362" s="275" t="s">
        <v>606</v>
      </c>
      <c r="F362" s="276" t="s">
        <v>607</v>
      </c>
      <c r="G362" s="277" t="s">
        <v>318</v>
      </c>
      <c r="H362" s="278">
        <v>158.56100000000001</v>
      </c>
      <c r="I362" s="279"/>
      <c r="J362" s="280">
        <f>ROUND(I362*H362,2)</f>
        <v>0</v>
      </c>
      <c r="K362" s="276" t="s">
        <v>298</v>
      </c>
      <c r="L362" s="281"/>
      <c r="M362" s="282" t="s">
        <v>1</v>
      </c>
      <c r="N362" s="283" t="s">
        <v>42</v>
      </c>
      <c r="O362" s="92"/>
      <c r="P362" s="237">
        <f>O362*H362</f>
        <v>0</v>
      </c>
      <c r="Q362" s="237">
        <v>0.031</v>
      </c>
      <c r="R362" s="237">
        <f>Q362*H362</f>
        <v>4.9153910000000005</v>
      </c>
      <c r="S362" s="237">
        <v>0</v>
      </c>
      <c r="T362" s="238">
        <f>S362*H362</f>
        <v>0</v>
      </c>
      <c r="U362" s="39"/>
      <c r="V362" s="39"/>
      <c r="W362" s="39"/>
      <c r="X362" s="39"/>
      <c r="Y362" s="39"/>
      <c r="Z362" s="39"/>
      <c r="AA362" s="39"/>
      <c r="AB362" s="39"/>
      <c r="AC362" s="39"/>
      <c r="AD362" s="39"/>
      <c r="AE362" s="39"/>
      <c r="AR362" s="239" t="s">
        <v>304</v>
      </c>
      <c r="AT362" s="239" t="s">
        <v>310</v>
      </c>
      <c r="AU362" s="239" t="s">
        <v>85</v>
      </c>
      <c r="AY362" s="18" t="s">
        <v>264</v>
      </c>
      <c r="BE362" s="240">
        <f>IF(N362="základní",J362,0)</f>
        <v>0</v>
      </c>
      <c r="BF362" s="240">
        <f>IF(N362="snížená",J362,0)</f>
        <v>0</v>
      </c>
      <c r="BG362" s="240">
        <f>IF(N362="zákl. přenesená",J362,0)</f>
        <v>0</v>
      </c>
      <c r="BH362" s="240">
        <f>IF(N362="sníž. přenesená",J362,0)</f>
        <v>0</v>
      </c>
      <c r="BI362" s="240">
        <f>IF(N362="nulová",J362,0)</f>
        <v>0</v>
      </c>
      <c r="BJ362" s="18" t="s">
        <v>85</v>
      </c>
      <c r="BK362" s="240">
        <f>ROUND(I362*H362,2)</f>
        <v>0</v>
      </c>
      <c r="BL362" s="18" t="s">
        <v>271</v>
      </c>
      <c r="BM362" s="239" t="s">
        <v>657</v>
      </c>
    </row>
    <row r="363" s="13" customFormat="1">
      <c r="A363" s="13"/>
      <c r="B363" s="241"/>
      <c r="C363" s="242"/>
      <c r="D363" s="243" t="s">
        <v>273</v>
      </c>
      <c r="E363" s="242"/>
      <c r="F363" s="245" t="s">
        <v>3074</v>
      </c>
      <c r="G363" s="242"/>
      <c r="H363" s="246">
        <v>158.56100000000001</v>
      </c>
      <c r="I363" s="247"/>
      <c r="J363" s="242"/>
      <c r="K363" s="242"/>
      <c r="L363" s="248"/>
      <c r="M363" s="249"/>
      <c r="N363" s="250"/>
      <c r="O363" s="250"/>
      <c r="P363" s="250"/>
      <c r="Q363" s="250"/>
      <c r="R363" s="250"/>
      <c r="S363" s="250"/>
      <c r="T363" s="251"/>
      <c r="U363" s="13"/>
      <c r="V363" s="13"/>
      <c r="W363" s="13"/>
      <c r="X363" s="13"/>
      <c r="Y363" s="13"/>
      <c r="Z363" s="13"/>
      <c r="AA363" s="13"/>
      <c r="AB363" s="13"/>
      <c r="AC363" s="13"/>
      <c r="AD363" s="13"/>
      <c r="AE363" s="13"/>
      <c r="AT363" s="252" t="s">
        <v>273</v>
      </c>
      <c r="AU363" s="252" t="s">
        <v>85</v>
      </c>
      <c r="AV363" s="13" t="s">
        <v>85</v>
      </c>
      <c r="AW363" s="13" t="s">
        <v>4</v>
      </c>
      <c r="AX363" s="13" t="s">
        <v>83</v>
      </c>
      <c r="AY363" s="252" t="s">
        <v>264</v>
      </c>
    </row>
    <row r="364" s="2" customFormat="1" ht="24.15" customHeight="1">
      <c r="A364" s="39"/>
      <c r="B364" s="40"/>
      <c r="C364" s="228" t="s">
        <v>652</v>
      </c>
      <c r="D364" s="228" t="s">
        <v>266</v>
      </c>
      <c r="E364" s="229" t="s">
        <v>660</v>
      </c>
      <c r="F364" s="230" t="s">
        <v>661</v>
      </c>
      <c r="G364" s="231" t="s">
        <v>453</v>
      </c>
      <c r="H364" s="232">
        <v>100.40000000000001</v>
      </c>
      <c r="I364" s="233"/>
      <c r="J364" s="234">
        <f>ROUND(I364*H364,2)</f>
        <v>0</v>
      </c>
      <c r="K364" s="230" t="s">
        <v>270</v>
      </c>
      <c r="L364" s="45"/>
      <c r="M364" s="235" t="s">
        <v>1</v>
      </c>
      <c r="N364" s="236" t="s">
        <v>42</v>
      </c>
      <c r="O364" s="92"/>
      <c r="P364" s="237">
        <f>O364*H364</f>
        <v>0</v>
      </c>
      <c r="Q364" s="237">
        <v>0.0017600000000000001</v>
      </c>
      <c r="R364" s="237">
        <f>Q364*H364</f>
        <v>0.17670400000000003</v>
      </c>
      <c r="S364" s="237">
        <v>0</v>
      </c>
      <c r="T364" s="238">
        <f>S364*H364</f>
        <v>0</v>
      </c>
      <c r="U364" s="39"/>
      <c r="V364" s="39"/>
      <c r="W364" s="39"/>
      <c r="X364" s="39"/>
      <c r="Y364" s="39"/>
      <c r="Z364" s="39"/>
      <c r="AA364" s="39"/>
      <c r="AB364" s="39"/>
      <c r="AC364" s="39"/>
      <c r="AD364" s="39"/>
      <c r="AE364" s="39"/>
      <c r="AR364" s="239" t="s">
        <v>271</v>
      </c>
      <c r="AT364" s="239" t="s">
        <v>266</v>
      </c>
      <c r="AU364" s="239" t="s">
        <v>85</v>
      </c>
      <c r="AY364" s="18" t="s">
        <v>264</v>
      </c>
      <c r="BE364" s="240">
        <f>IF(N364="základní",J364,0)</f>
        <v>0</v>
      </c>
      <c r="BF364" s="240">
        <f>IF(N364="snížená",J364,0)</f>
        <v>0</v>
      </c>
      <c r="BG364" s="240">
        <f>IF(N364="zákl. přenesená",J364,0)</f>
        <v>0</v>
      </c>
      <c r="BH364" s="240">
        <f>IF(N364="sníž. přenesená",J364,0)</f>
        <v>0</v>
      </c>
      <c r="BI364" s="240">
        <f>IF(N364="nulová",J364,0)</f>
        <v>0</v>
      </c>
      <c r="BJ364" s="18" t="s">
        <v>85</v>
      </c>
      <c r="BK364" s="240">
        <f>ROUND(I364*H364,2)</f>
        <v>0</v>
      </c>
      <c r="BL364" s="18" t="s">
        <v>271</v>
      </c>
      <c r="BM364" s="239" t="s">
        <v>662</v>
      </c>
    </row>
    <row r="365" s="13" customFormat="1">
      <c r="A365" s="13"/>
      <c r="B365" s="241"/>
      <c r="C365" s="242"/>
      <c r="D365" s="243" t="s">
        <v>273</v>
      </c>
      <c r="E365" s="244" t="s">
        <v>1</v>
      </c>
      <c r="F365" s="245" t="s">
        <v>3075</v>
      </c>
      <c r="G365" s="242"/>
      <c r="H365" s="246">
        <v>100.40000000000001</v>
      </c>
      <c r="I365" s="247"/>
      <c r="J365" s="242"/>
      <c r="K365" s="242"/>
      <c r="L365" s="248"/>
      <c r="M365" s="249"/>
      <c r="N365" s="250"/>
      <c r="O365" s="250"/>
      <c r="P365" s="250"/>
      <c r="Q365" s="250"/>
      <c r="R365" s="250"/>
      <c r="S365" s="250"/>
      <c r="T365" s="251"/>
      <c r="U365" s="13"/>
      <c r="V365" s="13"/>
      <c r="W365" s="13"/>
      <c r="X365" s="13"/>
      <c r="Y365" s="13"/>
      <c r="Z365" s="13"/>
      <c r="AA365" s="13"/>
      <c r="AB365" s="13"/>
      <c r="AC365" s="13"/>
      <c r="AD365" s="13"/>
      <c r="AE365" s="13"/>
      <c r="AT365" s="252" t="s">
        <v>273</v>
      </c>
      <c r="AU365" s="252" t="s">
        <v>85</v>
      </c>
      <c r="AV365" s="13" t="s">
        <v>85</v>
      </c>
      <c r="AW365" s="13" t="s">
        <v>32</v>
      </c>
      <c r="AX365" s="13" t="s">
        <v>76</v>
      </c>
      <c r="AY365" s="252" t="s">
        <v>264</v>
      </c>
    </row>
    <row r="366" s="14" customFormat="1">
      <c r="A366" s="14"/>
      <c r="B366" s="253"/>
      <c r="C366" s="254"/>
      <c r="D366" s="243" t="s">
        <v>273</v>
      </c>
      <c r="E366" s="255" t="s">
        <v>1</v>
      </c>
      <c r="F366" s="256" t="s">
        <v>275</v>
      </c>
      <c r="G366" s="254"/>
      <c r="H366" s="257">
        <v>100.40000000000001</v>
      </c>
      <c r="I366" s="258"/>
      <c r="J366" s="254"/>
      <c r="K366" s="254"/>
      <c r="L366" s="259"/>
      <c r="M366" s="260"/>
      <c r="N366" s="261"/>
      <c r="O366" s="261"/>
      <c r="P366" s="261"/>
      <c r="Q366" s="261"/>
      <c r="R366" s="261"/>
      <c r="S366" s="261"/>
      <c r="T366" s="262"/>
      <c r="U366" s="14"/>
      <c r="V366" s="14"/>
      <c r="W366" s="14"/>
      <c r="X366" s="14"/>
      <c r="Y366" s="14"/>
      <c r="Z366" s="14"/>
      <c r="AA366" s="14"/>
      <c r="AB366" s="14"/>
      <c r="AC366" s="14"/>
      <c r="AD366" s="14"/>
      <c r="AE366" s="14"/>
      <c r="AT366" s="263" t="s">
        <v>273</v>
      </c>
      <c r="AU366" s="263" t="s">
        <v>85</v>
      </c>
      <c r="AV366" s="14" t="s">
        <v>271</v>
      </c>
      <c r="AW366" s="14" t="s">
        <v>32</v>
      </c>
      <c r="AX366" s="14" t="s">
        <v>83</v>
      </c>
      <c r="AY366" s="263" t="s">
        <v>264</v>
      </c>
    </row>
    <row r="367" s="2" customFormat="1" ht="21.75" customHeight="1">
      <c r="A367" s="39"/>
      <c r="B367" s="40"/>
      <c r="C367" s="274" t="s">
        <v>656</v>
      </c>
      <c r="D367" s="274" t="s">
        <v>310</v>
      </c>
      <c r="E367" s="275" t="s">
        <v>665</v>
      </c>
      <c r="F367" s="276" t="s">
        <v>666</v>
      </c>
      <c r="G367" s="277" t="s">
        <v>318</v>
      </c>
      <c r="H367" s="278">
        <v>20.079999999999998</v>
      </c>
      <c r="I367" s="279"/>
      <c r="J367" s="280">
        <f>ROUND(I367*H367,2)</f>
        <v>0</v>
      </c>
      <c r="K367" s="276" t="s">
        <v>298</v>
      </c>
      <c r="L367" s="281"/>
      <c r="M367" s="282" t="s">
        <v>1</v>
      </c>
      <c r="N367" s="283" t="s">
        <v>42</v>
      </c>
      <c r="O367" s="92"/>
      <c r="P367" s="237">
        <f>O367*H367</f>
        <v>0</v>
      </c>
      <c r="Q367" s="237">
        <v>0.0047999999999999996</v>
      </c>
      <c r="R367" s="237">
        <f>Q367*H367</f>
        <v>0.096383999999999984</v>
      </c>
      <c r="S367" s="237">
        <v>0</v>
      </c>
      <c r="T367" s="238">
        <f>S367*H367</f>
        <v>0</v>
      </c>
      <c r="U367" s="39"/>
      <c r="V367" s="39"/>
      <c r="W367" s="39"/>
      <c r="X367" s="39"/>
      <c r="Y367" s="39"/>
      <c r="Z367" s="39"/>
      <c r="AA367" s="39"/>
      <c r="AB367" s="39"/>
      <c r="AC367" s="39"/>
      <c r="AD367" s="39"/>
      <c r="AE367" s="39"/>
      <c r="AR367" s="239" t="s">
        <v>304</v>
      </c>
      <c r="AT367" s="239" t="s">
        <v>310</v>
      </c>
      <c r="AU367" s="239" t="s">
        <v>85</v>
      </c>
      <c r="AY367" s="18" t="s">
        <v>264</v>
      </c>
      <c r="BE367" s="240">
        <f>IF(N367="základní",J367,0)</f>
        <v>0</v>
      </c>
      <c r="BF367" s="240">
        <f>IF(N367="snížená",J367,0)</f>
        <v>0</v>
      </c>
      <c r="BG367" s="240">
        <f>IF(N367="zákl. přenesená",J367,0)</f>
        <v>0</v>
      </c>
      <c r="BH367" s="240">
        <f>IF(N367="sníž. přenesená",J367,0)</f>
        <v>0</v>
      </c>
      <c r="BI367" s="240">
        <f>IF(N367="nulová",J367,0)</f>
        <v>0</v>
      </c>
      <c r="BJ367" s="18" t="s">
        <v>85</v>
      </c>
      <c r="BK367" s="240">
        <f>ROUND(I367*H367,2)</f>
        <v>0</v>
      </c>
      <c r="BL367" s="18" t="s">
        <v>271</v>
      </c>
      <c r="BM367" s="239" t="s">
        <v>667</v>
      </c>
    </row>
    <row r="368" s="13" customFormat="1">
      <c r="A368" s="13"/>
      <c r="B368" s="241"/>
      <c r="C368" s="242"/>
      <c r="D368" s="243" t="s">
        <v>273</v>
      </c>
      <c r="E368" s="242"/>
      <c r="F368" s="245" t="s">
        <v>3076</v>
      </c>
      <c r="G368" s="242"/>
      <c r="H368" s="246">
        <v>20.079999999999998</v>
      </c>
      <c r="I368" s="247"/>
      <c r="J368" s="242"/>
      <c r="K368" s="242"/>
      <c r="L368" s="248"/>
      <c r="M368" s="249"/>
      <c r="N368" s="250"/>
      <c r="O368" s="250"/>
      <c r="P368" s="250"/>
      <c r="Q368" s="250"/>
      <c r="R368" s="250"/>
      <c r="S368" s="250"/>
      <c r="T368" s="251"/>
      <c r="U368" s="13"/>
      <c r="V368" s="13"/>
      <c r="W368" s="13"/>
      <c r="X368" s="13"/>
      <c r="Y368" s="13"/>
      <c r="Z368" s="13"/>
      <c r="AA368" s="13"/>
      <c r="AB368" s="13"/>
      <c r="AC368" s="13"/>
      <c r="AD368" s="13"/>
      <c r="AE368" s="13"/>
      <c r="AT368" s="252" t="s">
        <v>273</v>
      </c>
      <c r="AU368" s="252" t="s">
        <v>85</v>
      </c>
      <c r="AV368" s="13" t="s">
        <v>85</v>
      </c>
      <c r="AW368" s="13" t="s">
        <v>4</v>
      </c>
      <c r="AX368" s="13" t="s">
        <v>83</v>
      </c>
      <c r="AY368" s="252" t="s">
        <v>264</v>
      </c>
    </row>
    <row r="369" s="2" customFormat="1" ht="24.15" customHeight="1">
      <c r="A369" s="39"/>
      <c r="B369" s="40"/>
      <c r="C369" s="228" t="s">
        <v>659</v>
      </c>
      <c r="D369" s="228" t="s">
        <v>266</v>
      </c>
      <c r="E369" s="229" t="s">
        <v>670</v>
      </c>
      <c r="F369" s="230" t="s">
        <v>671</v>
      </c>
      <c r="G369" s="231" t="s">
        <v>318</v>
      </c>
      <c r="H369" s="232">
        <v>55.140000000000001</v>
      </c>
      <c r="I369" s="233"/>
      <c r="J369" s="234">
        <f>ROUND(I369*H369,2)</f>
        <v>0</v>
      </c>
      <c r="K369" s="230" t="s">
        <v>270</v>
      </c>
      <c r="L369" s="45"/>
      <c r="M369" s="235" t="s">
        <v>1</v>
      </c>
      <c r="N369" s="236" t="s">
        <v>42</v>
      </c>
      <c r="O369" s="92"/>
      <c r="P369" s="237">
        <f>O369*H369</f>
        <v>0</v>
      </c>
      <c r="Q369" s="237">
        <v>8.0000000000000007E-05</v>
      </c>
      <c r="R369" s="237">
        <f>Q369*H369</f>
        <v>0.0044112000000000005</v>
      </c>
      <c r="S369" s="237">
        <v>0</v>
      </c>
      <c r="T369" s="238">
        <f>S369*H369</f>
        <v>0</v>
      </c>
      <c r="U369" s="39"/>
      <c r="V369" s="39"/>
      <c r="W369" s="39"/>
      <c r="X369" s="39"/>
      <c r="Y369" s="39"/>
      <c r="Z369" s="39"/>
      <c r="AA369" s="39"/>
      <c r="AB369" s="39"/>
      <c r="AC369" s="39"/>
      <c r="AD369" s="39"/>
      <c r="AE369" s="39"/>
      <c r="AR369" s="239" t="s">
        <v>271</v>
      </c>
      <c r="AT369" s="239" t="s">
        <v>266</v>
      </c>
      <c r="AU369" s="239" t="s">
        <v>85</v>
      </c>
      <c r="AY369" s="18" t="s">
        <v>264</v>
      </c>
      <c r="BE369" s="240">
        <f>IF(N369="základní",J369,0)</f>
        <v>0</v>
      </c>
      <c r="BF369" s="240">
        <f>IF(N369="snížená",J369,0)</f>
        <v>0</v>
      </c>
      <c r="BG369" s="240">
        <f>IF(N369="zákl. přenesená",J369,0)</f>
        <v>0</v>
      </c>
      <c r="BH369" s="240">
        <f>IF(N369="sníž. přenesená",J369,0)</f>
        <v>0</v>
      </c>
      <c r="BI369" s="240">
        <f>IF(N369="nulová",J369,0)</f>
        <v>0</v>
      </c>
      <c r="BJ369" s="18" t="s">
        <v>85</v>
      </c>
      <c r="BK369" s="240">
        <f>ROUND(I369*H369,2)</f>
        <v>0</v>
      </c>
      <c r="BL369" s="18" t="s">
        <v>271</v>
      </c>
      <c r="BM369" s="239" t="s">
        <v>672</v>
      </c>
    </row>
    <row r="370" s="13" customFormat="1">
      <c r="A370" s="13"/>
      <c r="B370" s="241"/>
      <c r="C370" s="242"/>
      <c r="D370" s="243" t="s">
        <v>273</v>
      </c>
      <c r="E370" s="244" t="s">
        <v>1</v>
      </c>
      <c r="F370" s="245" t="s">
        <v>3068</v>
      </c>
      <c r="G370" s="242"/>
      <c r="H370" s="246">
        <v>55.140000000000001</v>
      </c>
      <c r="I370" s="247"/>
      <c r="J370" s="242"/>
      <c r="K370" s="242"/>
      <c r="L370" s="248"/>
      <c r="M370" s="249"/>
      <c r="N370" s="250"/>
      <c r="O370" s="250"/>
      <c r="P370" s="250"/>
      <c r="Q370" s="250"/>
      <c r="R370" s="250"/>
      <c r="S370" s="250"/>
      <c r="T370" s="251"/>
      <c r="U370" s="13"/>
      <c r="V370" s="13"/>
      <c r="W370" s="13"/>
      <c r="X370" s="13"/>
      <c r="Y370" s="13"/>
      <c r="Z370" s="13"/>
      <c r="AA370" s="13"/>
      <c r="AB370" s="13"/>
      <c r="AC370" s="13"/>
      <c r="AD370" s="13"/>
      <c r="AE370" s="13"/>
      <c r="AT370" s="252" t="s">
        <v>273</v>
      </c>
      <c r="AU370" s="252" t="s">
        <v>85</v>
      </c>
      <c r="AV370" s="13" t="s">
        <v>85</v>
      </c>
      <c r="AW370" s="13" t="s">
        <v>32</v>
      </c>
      <c r="AX370" s="13" t="s">
        <v>76</v>
      </c>
      <c r="AY370" s="252" t="s">
        <v>264</v>
      </c>
    </row>
    <row r="371" s="14" customFormat="1">
      <c r="A371" s="14"/>
      <c r="B371" s="253"/>
      <c r="C371" s="254"/>
      <c r="D371" s="243" t="s">
        <v>273</v>
      </c>
      <c r="E371" s="255" t="s">
        <v>1</v>
      </c>
      <c r="F371" s="256" t="s">
        <v>275</v>
      </c>
      <c r="G371" s="254"/>
      <c r="H371" s="257">
        <v>55.140000000000001</v>
      </c>
      <c r="I371" s="258"/>
      <c r="J371" s="254"/>
      <c r="K371" s="254"/>
      <c r="L371" s="259"/>
      <c r="M371" s="260"/>
      <c r="N371" s="261"/>
      <c r="O371" s="261"/>
      <c r="P371" s="261"/>
      <c r="Q371" s="261"/>
      <c r="R371" s="261"/>
      <c r="S371" s="261"/>
      <c r="T371" s="262"/>
      <c r="U371" s="14"/>
      <c r="V371" s="14"/>
      <c r="W371" s="14"/>
      <c r="X371" s="14"/>
      <c r="Y371" s="14"/>
      <c r="Z371" s="14"/>
      <c r="AA371" s="14"/>
      <c r="AB371" s="14"/>
      <c r="AC371" s="14"/>
      <c r="AD371" s="14"/>
      <c r="AE371" s="14"/>
      <c r="AT371" s="263" t="s">
        <v>273</v>
      </c>
      <c r="AU371" s="263" t="s">
        <v>85</v>
      </c>
      <c r="AV371" s="14" t="s">
        <v>271</v>
      </c>
      <c r="AW371" s="14" t="s">
        <v>32</v>
      </c>
      <c r="AX371" s="14" t="s">
        <v>83</v>
      </c>
      <c r="AY371" s="263" t="s">
        <v>264</v>
      </c>
    </row>
    <row r="372" s="2" customFormat="1" ht="24.15" customHeight="1">
      <c r="A372" s="39"/>
      <c r="B372" s="40"/>
      <c r="C372" s="228" t="s">
        <v>664</v>
      </c>
      <c r="D372" s="228" t="s">
        <v>266</v>
      </c>
      <c r="E372" s="229" t="s">
        <v>674</v>
      </c>
      <c r="F372" s="230" t="s">
        <v>675</v>
      </c>
      <c r="G372" s="231" t="s">
        <v>318</v>
      </c>
      <c r="H372" s="232">
        <v>144.14599999999999</v>
      </c>
      <c r="I372" s="233"/>
      <c r="J372" s="234">
        <f>ROUND(I372*H372,2)</f>
        <v>0</v>
      </c>
      <c r="K372" s="230" t="s">
        <v>270</v>
      </c>
      <c r="L372" s="45"/>
      <c r="M372" s="235" t="s">
        <v>1</v>
      </c>
      <c r="N372" s="236" t="s">
        <v>42</v>
      </c>
      <c r="O372" s="92"/>
      <c r="P372" s="237">
        <f>O372*H372</f>
        <v>0</v>
      </c>
      <c r="Q372" s="237">
        <v>8.0000000000000007E-05</v>
      </c>
      <c r="R372" s="237">
        <f>Q372*H372</f>
        <v>0.011531679999999999</v>
      </c>
      <c r="S372" s="237">
        <v>0</v>
      </c>
      <c r="T372" s="238">
        <f>S372*H372</f>
        <v>0</v>
      </c>
      <c r="U372" s="39"/>
      <c r="V372" s="39"/>
      <c r="W372" s="39"/>
      <c r="X372" s="39"/>
      <c r="Y372" s="39"/>
      <c r="Z372" s="39"/>
      <c r="AA372" s="39"/>
      <c r="AB372" s="39"/>
      <c r="AC372" s="39"/>
      <c r="AD372" s="39"/>
      <c r="AE372" s="39"/>
      <c r="AR372" s="239" t="s">
        <v>271</v>
      </c>
      <c r="AT372" s="239" t="s">
        <v>266</v>
      </c>
      <c r="AU372" s="239" t="s">
        <v>85</v>
      </c>
      <c r="AY372" s="18" t="s">
        <v>264</v>
      </c>
      <c r="BE372" s="240">
        <f>IF(N372="základní",J372,0)</f>
        <v>0</v>
      </c>
      <c r="BF372" s="240">
        <f>IF(N372="snížená",J372,0)</f>
        <v>0</v>
      </c>
      <c r="BG372" s="240">
        <f>IF(N372="zákl. přenesená",J372,0)</f>
        <v>0</v>
      </c>
      <c r="BH372" s="240">
        <f>IF(N372="sníž. přenesená",J372,0)</f>
        <v>0</v>
      </c>
      <c r="BI372" s="240">
        <f>IF(N372="nulová",J372,0)</f>
        <v>0</v>
      </c>
      <c r="BJ372" s="18" t="s">
        <v>85</v>
      </c>
      <c r="BK372" s="240">
        <f>ROUND(I372*H372,2)</f>
        <v>0</v>
      </c>
      <c r="BL372" s="18" t="s">
        <v>271</v>
      </c>
      <c r="BM372" s="239" t="s">
        <v>676</v>
      </c>
    </row>
    <row r="373" s="13" customFormat="1">
      <c r="A373" s="13"/>
      <c r="B373" s="241"/>
      <c r="C373" s="242"/>
      <c r="D373" s="243" t="s">
        <v>273</v>
      </c>
      <c r="E373" s="244" t="s">
        <v>1</v>
      </c>
      <c r="F373" s="245" t="s">
        <v>3069</v>
      </c>
      <c r="G373" s="242"/>
      <c r="H373" s="246">
        <v>144.14599999999999</v>
      </c>
      <c r="I373" s="247"/>
      <c r="J373" s="242"/>
      <c r="K373" s="242"/>
      <c r="L373" s="248"/>
      <c r="M373" s="249"/>
      <c r="N373" s="250"/>
      <c r="O373" s="250"/>
      <c r="P373" s="250"/>
      <c r="Q373" s="250"/>
      <c r="R373" s="250"/>
      <c r="S373" s="250"/>
      <c r="T373" s="251"/>
      <c r="U373" s="13"/>
      <c r="V373" s="13"/>
      <c r="W373" s="13"/>
      <c r="X373" s="13"/>
      <c r="Y373" s="13"/>
      <c r="Z373" s="13"/>
      <c r="AA373" s="13"/>
      <c r="AB373" s="13"/>
      <c r="AC373" s="13"/>
      <c r="AD373" s="13"/>
      <c r="AE373" s="13"/>
      <c r="AT373" s="252" t="s">
        <v>273</v>
      </c>
      <c r="AU373" s="252" t="s">
        <v>85</v>
      </c>
      <c r="AV373" s="13" t="s">
        <v>85</v>
      </c>
      <c r="AW373" s="13" t="s">
        <v>32</v>
      </c>
      <c r="AX373" s="13" t="s">
        <v>76</v>
      </c>
      <c r="AY373" s="252" t="s">
        <v>264</v>
      </c>
    </row>
    <row r="374" s="14" customFormat="1">
      <c r="A374" s="14"/>
      <c r="B374" s="253"/>
      <c r="C374" s="254"/>
      <c r="D374" s="243" t="s">
        <v>273</v>
      </c>
      <c r="E374" s="255" t="s">
        <v>1</v>
      </c>
      <c r="F374" s="256" t="s">
        <v>275</v>
      </c>
      <c r="G374" s="254"/>
      <c r="H374" s="257">
        <v>144.14599999999999</v>
      </c>
      <c r="I374" s="258"/>
      <c r="J374" s="254"/>
      <c r="K374" s="254"/>
      <c r="L374" s="259"/>
      <c r="M374" s="260"/>
      <c r="N374" s="261"/>
      <c r="O374" s="261"/>
      <c r="P374" s="261"/>
      <c r="Q374" s="261"/>
      <c r="R374" s="261"/>
      <c r="S374" s="261"/>
      <c r="T374" s="262"/>
      <c r="U374" s="14"/>
      <c r="V374" s="14"/>
      <c r="W374" s="14"/>
      <c r="X374" s="14"/>
      <c r="Y374" s="14"/>
      <c r="Z374" s="14"/>
      <c r="AA374" s="14"/>
      <c r="AB374" s="14"/>
      <c r="AC374" s="14"/>
      <c r="AD374" s="14"/>
      <c r="AE374" s="14"/>
      <c r="AT374" s="263" t="s">
        <v>273</v>
      </c>
      <c r="AU374" s="263" t="s">
        <v>85</v>
      </c>
      <c r="AV374" s="14" t="s">
        <v>271</v>
      </c>
      <c r="AW374" s="14" t="s">
        <v>32</v>
      </c>
      <c r="AX374" s="14" t="s">
        <v>83</v>
      </c>
      <c r="AY374" s="263" t="s">
        <v>264</v>
      </c>
    </row>
    <row r="375" s="2" customFormat="1" ht="16.5" customHeight="1">
      <c r="A375" s="39"/>
      <c r="B375" s="40"/>
      <c r="C375" s="228" t="s">
        <v>669</v>
      </c>
      <c r="D375" s="228" t="s">
        <v>266</v>
      </c>
      <c r="E375" s="229" t="s">
        <v>678</v>
      </c>
      <c r="F375" s="230" t="s">
        <v>679</v>
      </c>
      <c r="G375" s="231" t="s">
        <v>318</v>
      </c>
      <c r="H375" s="232">
        <v>385.916</v>
      </c>
      <c r="I375" s="233"/>
      <c r="J375" s="234">
        <f>ROUND(I375*H375,2)</f>
        <v>0</v>
      </c>
      <c r="K375" s="230" t="s">
        <v>298</v>
      </c>
      <c r="L375" s="45"/>
      <c r="M375" s="235" t="s">
        <v>1</v>
      </c>
      <c r="N375" s="236" t="s">
        <v>42</v>
      </c>
      <c r="O375" s="92"/>
      <c r="P375" s="237">
        <f>O375*H375</f>
        <v>0</v>
      </c>
      <c r="Q375" s="237">
        <v>0</v>
      </c>
      <c r="R375" s="237">
        <f>Q375*H375</f>
        <v>0</v>
      </c>
      <c r="S375" s="237">
        <v>0</v>
      </c>
      <c r="T375" s="238">
        <f>S375*H375</f>
        <v>0</v>
      </c>
      <c r="U375" s="39"/>
      <c r="V375" s="39"/>
      <c r="W375" s="39"/>
      <c r="X375" s="39"/>
      <c r="Y375" s="39"/>
      <c r="Z375" s="39"/>
      <c r="AA375" s="39"/>
      <c r="AB375" s="39"/>
      <c r="AC375" s="39"/>
      <c r="AD375" s="39"/>
      <c r="AE375" s="39"/>
      <c r="AR375" s="239" t="s">
        <v>271</v>
      </c>
      <c r="AT375" s="239" t="s">
        <v>266</v>
      </c>
      <c r="AU375" s="239" t="s">
        <v>85</v>
      </c>
      <c r="AY375" s="18" t="s">
        <v>264</v>
      </c>
      <c r="BE375" s="240">
        <f>IF(N375="základní",J375,0)</f>
        <v>0</v>
      </c>
      <c r="BF375" s="240">
        <f>IF(N375="snížená",J375,0)</f>
        <v>0</v>
      </c>
      <c r="BG375" s="240">
        <f>IF(N375="zákl. přenesená",J375,0)</f>
        <v>0</v>
      </c>
      <c r="BH375" s="240">
        <f>IF(N375="sníž. přenesená",J375,0)</f>
        <v>0</v>
      </c>
      <c r="BI375" s="240">
        <f>IF(N375="nulová",J375,0)</f>
        <v>0</v>
      </c>
      <c r="BJ375" s="18" t="s">
        <v>85</v>
      </c>
      <c r="BK375" s="240">
        <f>ROUND(I375*H375,2)</f>
        <v>0</v>
      </c>
      <c r="BL375" s="18" t="s">
        <v>271</v>
      </c>
      <c r="BM375" s="239" t="s">
        <v>680</v>
      </c>
    </row>
    <row r="376" s="2" customFormat="1">
      <c r="A376" s="39"/>
      <c r="B376" s="40"/>
      <c r="C376" s="41"/>
      <c r="D376" s="243" t="s">
        <v>339</v>
      </c>
      <c r="E376" s="41"/>
      <c r="F376" s="295" t="s">
        <v>681</v>
      </c>
      <c r="G376" s="41"/>
      <c r="H376" s="41"/>
      <c r="I376" s="296"/>
      <c r="J376" s="41"/>
      <c r="K376" s="41"/>
      <c r="L376" s="45"/>
      <c r="M376" s="297"/>
      <c r="N376" s="298"/>
      <c r="O376" s="92"/>
      <c r="P376" s="92"/>
      <c r="Q376" s="92"/>
      <c r="R376" s="92"/>
      <c r="S376" s="92"/>
      <c r="T376" s="93"/>
      <c r="U376" s="39"/>
      <c r="V376" s="39"/>
      <c r="W376" s="39"/>
      <c r="X376" s="39"/>
      <c r="Y376" s="39"/>
      <c r="Z376" s="39"/>
      <c r="AA376" s="39"/>
      <c r="AB376" s="39"/>
      <c r="AC376" s="39"/>
      <c r="AD376" s="39"/>
      <c r="AE376" s="39"/>
      <c r="AT376" s="18" t="s">
        <v>339</v>
      </c>
      <c r="AU376" s="18" t="s">
        <v>85</v>
      </c>
    </row>
    <row r="377" s="13" customFormat="1">
      <c r="A377" s="13"/>
      <c r="B377" s="241"/>
      <c r="C377" s="242"/>
      <c r="D377" s="243" t="s">
        <v>273</v>
      </c>
      <c r="E377" s="244" t="s">
        <v>1</v>
      </c>
      <c r="F377" s="245" t="s">
        <v>3077</v>
      </c>
      <c r="G377" s="242"/>
      <c r="H377" s="246">
        <v>385.916</v>
      </c>
      <c r="I377" s="247"/>
      <c r="J377" s="242"/>
      <c r="K377" s="242"/>
      <c r="L377" s="248"/>
      <c r="M377" s="249"/>
      <c r="N377" s="250"/>
      <c r="O377" s="250"/>
      <c r="P377" s="250"/>
      <c r="Q377" s="250"/>
      <c r="R377" s="250"/>
      <c r="S377" s="250"/>
      <c r="T377" s="251"/>
      <c r="U377" s="13"/>
      <c r="V377" s="13"/>
      <c r="W377" s="13"/>
      <c r="X377" s="13"/>
      <c r="Y377" s="13"/>
      <c r="Z377" s="13"/>
      <c r="AA377" s="13"/>
      <c r="AB377" s="13"/>
      <c r="AC377" s="13"/>
      <c r="AD377" s="13"/>
      <c r="AE377" s="13"/>
      <c r="AT377" s="252" t="s">
        <v>273</v>
      </c>
      <c r="AU377" s="252" t="s">
        <v>85</v>
      </c>
      <c r="AV377" s="13" t="s">
        <v>85</v>
      </c>
      <c r="AW377" s="13" t="s">
        <v>32</v>
      </c>
      <c r="AX377" s="13" t="s">
        <v>76</v>
      </c>
      <c r="AY377" s="252" t="s">
        <v>264</v>
      </c>
    </row>
    <row r="378" s="14" customFormat="1">
      <c r="A378" s="14"/>
      <c r="B378" s="253"/>
      <c r="C378" s="254"/>
      <c r="D378" s="243" t="s">
        <v>273</v>
      </c>
      <c r="E378" s="255" t="s">
        <v>1</v>
      </c>
      <c r="F378" s="256" t="s">
        <v>275</v>
      </c>
      <c r="G378" s="254"/>
      <c r="H378" s="257">
        <v>385.916</v>
      </c>
      <c r="I378" s="258"/>
      <c r="J378" s="254"/>
      <c r="K378" s="254"/>
      <c r="L378" s="259"/>
      <c r="M378" s="260"/>
      <c r="N378" s="261"/>
      <c r="O378" s="261"/>
      <c r="P378" s="261"/>
      <c r="Q378" s="261"/>
      <c r="R378" s="261"/>
      <c r="S378" s="261"/>
      <c r="T378" s="262"/>
      <c r="U378" s="14"/>
      <c r="V378" s="14"/>
      <c r="W378" s="14"/>
      <c r="X378" s="14"/>
      <c r="Y378" s="14"/>
      <c r="Z378" s="14"/>
      <c r="AA378" s="14"/>
      <c r="AB378" s="14"/>
      <c r="AC378" s="14"/>
      <c r="AD378" s="14"/>
      <c r="AE378" s="14"/>
      <c r="AT378" s="263" t="s">
        <v>273</v>
      </c>
      <c r="AU378" s="263" t="s">
        <v>85</v>
      </c>
      <c r="AV378" s="14" t="s">
        <v>271</v>
      </c>
      <c r="AW378" s="14" t="s">
        <v>32</v>
      </c>
      <c r="AX378" s="14" t="s">
        <v>83</v>
      </c>
      <c r="AY378" s="263" t="s">
        <v>264</v>
      </c>
    </row>
    <row r="379" s="2" customFormat="1" ht="16.5" customHeight="1">
      <c r="A379" s="39"/>
      <c r="B379" s="40"/>
      <c r="C379" s="228" t="s">
        <v>673</v>
      </c>
      <c r="D379" s="228" t="s">
        <v>266</v>
      </c>
      <c r="E379" s="229" t="s">
        <v>684</v>
      </c>
      <c r="F379" s="230" t="s">
        <v>685</v>
      </c>
      <c r="G379" s="231" t="s">
        <v>318</v>
      </c>
      <c r="H379" s="232">
        <v>55.140000000000001</v>
      </c>
      <c r="I379" s="233"/>
      <c r="J379" s="234">
        <f>ROUND(I379*H379,2)</f>
        <v>0</v>
      </c>
      <c r="K379" s="230" t="s">
        <v>270</v>
      </c>
      <c r="L379" s="45"/>
      <c r="M379" s="235" t="s">
        <v>1</v>
      </c>
      <c r="N379" s="236" t="s">
        <v>42</v>
      </c>
      <c r="O379" s="92"/>
      <c r="P379" s="237">
        <f>O379*H379</f>
        <v>0</v>
      </c>
      <c r="Q379" s="237">
        <v>0.0057000000000000002</v>
      </c>
      <c r="R379" s="237">
        <f>Q379*H379</f>
        <v>0.31429800000000002</v>
      </c>
      <c r="S379" s="237">
        <v>0</v>
      </c>
      <c r="T379" s="238">
        <f>S379*H379</f>
        <v>0</v>
      </c>
      <c r="U379" s="39"/>
      <c r="V379" s="39"/>
      <c r="W379" s="39"/>
      <c r="X379" s="39"/>
      <c r="Y379" s="39"/>
      <c r="Z379" s="39"/>
      <c r="AA379" s="39"/>
      <c r="AB379" s="39"/>
      <c r="AC379" s="39"/>
      <c r="AD379" s="39"/>
      <c r="AE379" s="39"/>
      <c r="AR379" s="239" t="s">
        <v>271</v>
      </c>
      <c r="AT379" s="239" t="s">
        <v>266</v>
      </c>
      <c r="AU379" s="239" t="s">
        <v>85</v>
      </c>
      <c r="AY379" s="18" t="s">
        <v>264</v>
      </c>
      <c r="BE379" s="240">
        <f>IF(N379="základní",J379,0)</f>
        <v>0</v>
      </c>
      <c r="BF379" s="240">
        <f>IF(N379="snížená",J379,0)</f>
        <v>0</v>
      </c>
      <c r="BG379" s="240">
        <f>IF(N379="zákl. přenesená",J379,0)</f>
        <v>0</v>
      </c>
      <c r="BH379" s="240">
        <f>IF(N379="sníž. přenesená",J379,0)</f>
        <v>0</v>
      </c>
      <c r="BI379" s="240">
        <f>IF(N379="nulová",J379,0)</f>
        <v>0</v>
      </c>
      <c r="BJ379" s="18" t="s">
        <v>85</v>
      </c>
      <c r="BK379" s="240">
        <f>ROUND(I379*H379,2)</f>
        <v>0</v>
      </c>
      <c r="BL379" s="18" t="s">
        <v>271</v>
      </c>
      <c r="BM379" s="239" t="s">
        <v>686</v>
      </c>
    </row>
    <row r="380" s="13" customFormat="1">
      <c r="A380" s="13"/>
      <c r="B380" s="241"/>
      <c r="C380" s="242"/>
      <c r="D380" s="243" t="s">
        <v>273</v>
      </c>
      <c r="E380" s="244" t="s">
        <v>1</v>
      </c>
      <c r="F380" s="245" t="s">
        <v>3068</v>
      </c>
      <c r="G380" s="242"/>
      <c r="H380" s="246">
        <v>55.140000000000001</v>
      </c>
      <c r="I380" s="247"/>
      <c r="J380" s="242"/>
      <c r="K380" s="242"/>
      <c r="L380" s="248"/>
      <c r="M380" s="249"/>
      <c r="N380" s="250"/>
      <c r="O380" s="250"/>
      <c r="P380" s="250"/>
      <c r="Q380" s="250"/>
      <c r="R380" s="250"/>
      <c r="S380" s="250"/>
      <c r="T380" s="251"/>
      <c r="U380" s="13"/>
      <c r="V380" s="13"/>
      <c r="W380" s="13"/>
      <c r="X380" s="13"/>
      <c r="Y380" s="13"/>
      <c r="Z380" s="13"/>
      <c r="AA380" s="13"/>
      <c r="AB380" s="13"/>
      <c r="AC380" s="13"/>
      <c r="AD380" s="13"/>
      <c r="AE380" s="13"/>
      <c r="AT380" s="252" t="s">
        <v>273</v>
      </c>
      <c r="AU380" s="252" t="s">
        <v>85</v>
      </c>
      <c r="AV380" s="13" t="s">
        <v>85</v>
      </c>
      <c r="AW380" s="13" t="s">
        <v>32</v>
      </c>
      <c r="AX380" s="13" t="s">
        <v>76</v>
      </c>
      <c r="AY380" s="252" t="s">
        <v>264</v>
      </c>
    </row>
    <row r="381" s="14" customFormat="1">
      <c r="A381" s="14"/>
      <c r="B381" s="253"/>
      <c r="C381" s="254"/>
      <c r="D381" s="243" t="s">
        <v>273</v>
      </c>
      <c r="E381" s="255" t="s">
        <v>1</v>
      </c>
      <c r="F381" s="256" t="s">
        <v>275</v>
      </c>
      <c r="G381" s="254"/>
      <c r="H381" s="257">
        <v>55.140000000000001</v>
      </c>
      <c r="I381" s="258"/>
      <c r="J381" s="254"/>
      <c r="K381" s="254"/>
      <c r="L381" s="259"/>
      <c r="M381" s="260"/>
      <c r="N381" s="261"/>
      <c r="O381" s="261"/>
      <c r="P381" s="261"/>
      <c r="Q381" s="261"/>
      <c r="R381" s="261"/>
      <c r="S381" s="261"/>
      <c r="T381" s="262"/>
      <c r="U381" s="14"/>
      <c r="V381" s="14"/>
      <c r="W381" s="14"/>
      <c r="X381" s="14"/>
      <c r="Y381" s="14"/>
      <c r="Z381" s="14"/>
      <c r="AA381" s="14"/>
      <c r="AB381" s="14"/>
      <c r="AC381" s="14"/>
      <c r="AD381" s="14"/>
      <c r="AE381" s="14"/>
      <c r="AT381" s="263" t="s">
        <v>273</v>
      </c>
      <c r="AU381" s="263" t="s">
        <v>85</v>
      </c>
      <c r="AV381" s="14" t="s">
        <v>271</v>
      </c>
      <c r="AW381" s="14" t="s">
        <v>32</v>
      </c>
      <c r="AX381" s="14" t="s">
        <v>83</v>
      </c>
      <c r="AY381" s="263" t="s">
        <v>264</v>
      </c>
    </row>
    <row r="382" s="2" customFormat="1" ht="16.5" customHeight="1">
      <c r="A382" s="39"/>
      <c r="B382" s="40"/>
      <c r="C382" s="228" t="s">
        <v>677</v>
      </c>
      <c r="D382" s="228" t="s">
        <v>266</v>
      </c>
      <c r="E382" s="229" t="s">
        <v>688</v>
      </c>
      <c r="F382" s="230" t="s">
        <v>689</v>
      </c>
      <c r="G382" s="231" t="s">
        <v>318</v>
      </c>
      <c r="H382" s="232">
        <v>219.36600000000001</v>
      </c>
      <c r="I382" s="233"/>
      <c r="J382" s="234">
        <f>ROUND(I382*H382,2)</f>
        <v>0</v>
      </c>
      <c r="K382" s="230" t="s">
        <v>270</v>
      </c>
      <c r="L382" s="45"/>
      <c r="M382" s="235" t="s">
        <v>1</v>
      </c>
      <c r="N382" s="236" t="s">
        <v>42</v>
      </c>
      <c r="O382" s="92"/>
      <c r="P382" s="237">
        <f>O382*H382</f>
        <v>0</v>
      </c>
      <c r="Q382" s="237">
        <v>0.0028500000000000001</v>
      </c>
      <c r="R382" s="237">
        <f>Q382*H382</f>
        <v>0.62519310000000006</v>
      </c>
      <c r="S382" s="237">
        <v>0</v>
      </c>
      <c r="T382" s="238">
        <f>S382*H382</f>
        <v>0</v>
      </c>
      <c r="U382" s="39"/>
      <c r="V382" s="39"/>
      <c r="W382" s="39"/>
      <c r="X382" s="39"/>
      <c r="Y382" s="39"/>
      <c r="Z382" s="39"/>
      <c r="AA382" s="39"/>
      <c r="AB382" s="39"/>
      <c r="AC382" s="39"/>
      <c r="AD382" s="39"/>
      <c r="AE382" s="39"/>
      <c r="AR382" s="239" t="s">
        <v>271</v>
      </c>
      <c r="AT382" s="239" t="s">
        <v>266</v>
      </c>
      <c r="AU382" s="239" t="s">
        <v>85</v>
      </c>
      <c r="AY382" s="18" t="s">
        <v>264</v>
      </c>
      <c r="BE382" s="240">
        <f>IF(N382="základní",J382,0)</f>
        <v>0</v>
      </c>
      <c r="BF382" s="240">
        <f>IF(N382="snížená",J382,0)</f>
        <v>0</v>
      </c>
      <c r="BG382" s="240">
        <f>IF(N382="zákl. přenesená",J382,0)</f>
        <v>0</v>
      </c>
      <c r="BH382" s="240">
        <f>IF(N382="sníž. přenesená",J382,0)</f>
        <v>0</v>
      </c>
      <c r="BI382" s="240">
        <f>IF(N382="nulová",J382,0)</f>
        <v>0</v>
      </c>
      <c r="BJ382" s="18" t="s">
        <v>85</v>
      </c>
      <c r="BK382" s="240">
        <f>ROUND(I382*H382,2)</f>
        <v>0</v>
      </c>
      <c r="BL382" s="18" t="s">
        <v>271</v>
      </c>
      <c r="BM382" s="239" t="s">
        <v>690</v>
      </c>
    </row>
    <row r="383" s="13" customFormat="1">
      <c r="A383" s="13"/>
      <c r="B383" s="241"/>
      <c r="C383" s="242"/>
      <c r="D383" s="243" t="s">
        <v>273</v>
      </c>
      <c r="E383" s="244" t="s">
        <v>1</v>
      </c>
      <c r="F383" s="245" t="s">
        <v>3068</v>
      </c>
      <c r="G383" s="242"/>
      <c r="H383" s="246">
        <v>55.140000000000001</v>
      </c>
      <c r="I383" s="247"/>
      <c r="J383" s="242"/>
      <c r="K383" s="242"/>
      <c r="L383" s="248"/>
      <c r="M383" s="249"/>
      <c r="N383" s="250"/>
      <c r="O383" s="250"/>
      <c r="P383" s="250"/>
      <c r="Q383" s="250"/>
      <c r="R383" s="250"/>
      <c r="S383" s="250"/>
      <c r="T383" s="251"/>
      <c r="U383" s="13"/>
      <c r="V383" s="13"/>
      <c r="W383" s="13"/>
      <c r="X383" s="13"/>
      <c r="Y383" s="13"/>
      <c r="Z383" s="13"/>
      <c r="AA383" s="13"/>
      <c r="AB383" s="13"/>
      <c r="AC383" s="13"/>
      <c r="AD383" s="13"/>
      <c r="AE383" s="13"/>
      <c r="AT383" s="252" t="s">
        <v>273</v>
      </c>
      <c r="AU383" s="252" t="s">
        <v>85</v>
      </c>
      <c r="AV383" s="13" t="s">
        <v>85</v>
      </c>
      <c r="AW383" s="13" t="s">
        <v>32</v>
      </c>
      <c r="AX383" s="13" t="s">
        <v>76</v>
      </c>
      <c r="AY383" s="252" t="s">
        <v>264</v>
      </c>
    </row>
    <row r="384" s="13" customFormat="1">
      <c r="A384" s="13"/>
      <c r="B384" s="241"/>
      <c r="C384" s="242"/>
      <c r="D384" s="243" t="s">
        <v>273</v>
      </c>
      <c r="E384" s="244" t="s">
        <v>1</v>
      </c>
      <c r="F384" s="245" t="s">
        <v>3069</v>
      </c>
      <c r="G384" s="242"/>
      <c r="H384" s="246">
        <v>144.14599999999999</v>
      </c>
      <c r="I384" s="247"/>
      <c r="J384" s="242"/>
      <c r="K384" s="242"/>
      <c r="L384" s="248"/>
      <c r="M384" s="249"/>
      <c r="N384" s="250"/>
      <c r="O384" s="250"/>
      <c r="P384" s="250"/>
      <c r="Q384" s="250"/>
      <c r="R384" s="250"/>
      <c r="S384" s="250"/>
      <c r="T384" s="251"/>
      <c r="U384" s="13"/>
      <c r="V384" s="13"/>
      <c r="W384" s="13"/>
      <c r="X384" s="13"/>
      <c r="Y384" s="13"/>
      <c r="Z384" s="13"/>
      <c r="AA384" s="13"/>
      <c r="AB384" s="13"/>
      <c r="AC384" s="13"/>
      <c r="AD384" s="13"/>
      <c r="AE384" s="13"/>
      <c r="AT384" s="252" t="s">
        <v>273</v>
      </c>
      <c r="AU384" s="252" t="s">
        <v>85</v>
      </c>
      <c r="AV384" s="13" t="s">
        <v>85</v>
      </c>
      <c r="AW384" s="13" t="s">
        <v>32</v>
      </c>
      <c r="AX384" s="13" t="s">
        <v>76</v>
      </c>
      <c r="AY384" s="252" t="s">
        <v>264</v>
      </c>
    </row>
    <row r="385" s="13" customFormat="1">
      <c r="A385" s="13"/>
      <c r="B385" s="241"/>
      <c r="C385" s="242"/>
      <c r="D385" s="243" t="s">
        <v>273</v>
      </c>
      <c r="E385" s="244" t="s">
        <v>1</v>
      </c>
      <c r="F385" s="245" t="s">
        <v>3070</v>
      </c>
      <c r="G385" s="242"/>
      <c r="H385" s="246">
        <v>20.079999999999998</v>
      </c>
      <c r="I385" s="247"/>
      <c r="J385" s="242"/>
      <c r="K385" s="242"/>
      <c r="L385" s="248"/>
      <c r="M385" s="249"/>
      <c r="N385" s="250"/>
      <c r="O385" s="250"/>
      <c r="P385" s="250"/>
      <c r="Q385" s="250"/>
      <c r="R385" s="250"/>
      <c r="S385" s="250"/>
      <c r="T385" s="251"/>
      <c r="U385" s="13"/>
      <c r="V385" s="13"/>
      <c r="W385" s="13"/>
      <c r="X385" s="13"/>
      <c r="Y385" s="13"/>
      <c r="Z385" s="13"/>
      <c r="AA385" s="13"/>
      <c r="AB385" s="13"/>
      <c r="AC385" s="13"/>
      <c r="AD385" s="13"/>
      <c r="AE385" s="13"/>
      <c r="AT385" s="252" t="s">
        <v>273</v>
      </c>
      <c r="AU385" s="252" t="s">
        <v>85</v>
      </c>
      <c r="AV385" s="13" t="s">
        <v>85</v>
      </c>
      <c r="AW385" s="13" t="s">
        <v>32</v>
      </c>
      <c r="AX385" s="13" t="s">
        <v>76</v>
      </c>
      <c r="AY385" s="252" t="s">
        <v>264</v>
      </c>
    </row>
    <row r="386" s="14" customFormat="1">
      <c r="A386" s="14"/>
      <c r="B386" s="253"/>
      <c r="C386" s="254"/>
      <c r="D386" s="243" t="s">
        <v>273</v>
      </c>
      <c r="E386" s="255" t="s">
        <v>1</v>
      </c>
      <c r="F386" s="256" t="s">
        <v>275</v>
      </c>
      <c r="G386" s="254"/>
      <c r="H386" s="257">
        <v>219.36600000000001</v>
      </c>
      <c r="I386" s="258"/>
      <c r="J386" s="254"/>
      <c r="K386" s="254"/>
      <c r="L386" s="259"/>
      <c r="M386" s="260"/>
      <c r="N386" s="261"/>
      <c r="O386" s="261"/>
      <c r="P386" s="261"/>
      <c r="Q386" s="261"/>
      <c r="R386" s="261"/>
      <c r="S386" s="261"/>
      <c r="T386" s="262"/>
      <c r="U386" s="14"/>
      <c r="V386" s="14"/>
      <c r="W386" s="14"/>
      <c r="X386" s="14"/>
      <c r="Y386" s="14"/>
      <c r="Z386" s="14"/>
      <c r="AA386" s="14"/>
      <c r="AB386" s="14"/>
      <c r="AC386" s="14"/>
      <c r="AD386" s="14"/>
      <c r="AE386" s="14"/>
      <c r="AT386" s="263" t="s">
        <v>273</v>
      </c>
      <c r="AU386" s="263" t="s">
        <v>85</v>
      </c>
      <c r="AV386" s="14" t="s">
        <v>271</v>
      </c>
      <c r="AW386" s="14" t="s">
        <v>32</v>
      </c>
      <c r="AX386" s="14" t="s">
        <v>83</v>
      </c>
      <c r="AY386" s="263" t="s">
        <v>264</v>
      </c>
    </row>
    <row r="387" s="2" customFormat="1" ht="16.5" customHeight="1">
      <c r="A387" s="39"/>
      <c r="B387" s="40"/>
      <c r="C387" s="228" t="s">
        <v>683</v>
      </c>
      <c r="D387" s="228" t="s">
        <v>266</v>
      </c>
      <c r="E387" s="229" t="s">
        <v>692</v>
      </c>
      <c r="F387" s="230" t="s">
        <v>693</v>
      </c>
      <c r="G387" s="231" t="s">
        <v>318</v>
      </c>
      <c r="H387" s="232">
        <v>51.390000000000001</v>
      </c>
      <c r="I387" s="233"/>
      <c r="J387" s="234">
        <f>ROUND(I387*H387,2)</f>
        <v>0</v>
      </c>
      <c r="K387" s="230" t="s">
        <v>270</v>
      </c>
      <c r="L387" s="45"/>
      <c r="M387" s="235" t="s">
        <v>1</v>
      </c>
      <c r="N387" s="236" t="s">
        <v>42</v>
      </c>
      <c r="O387" s="92"/>
      <c r="P387" s="237">
        <f>O387*H387</f>
        <v>0</v>
      </c>
      <c r="Q387" s="237">
        <v>0.00038999999999999999</v>
      </c>
      <c r="R387" s="237">
        <f>Q387*H387</f>
        <v>0.0200421</v>
      </c>
      <c r="S387" s="237">
        <v>1.0000000000000001E-05</v>
      </c>
      <c r="T387" s="238">
        <f>S387*H387</f>
        <v>0.00051390000000000008</v>
      </c>
      <c r="U387" s="39"/>
      <c r="V387" s="39"/>
      <c r="W387" s="39"/>
      <c r="X387" s="39"/>
      <c r="Y387" s="39"/>
      <c r="Z387" s="39"/>
      <c r="AA387" s="39"/>
      <c r="AB387" s="39"/>
      <c r="AC387" s="39"/>
      <c r="AD387" s="39"/>
      <c r="AE387" s="39"/>
      <c r="AR387" s="239" t="s">
        <v>271</v>
      </c>
      <c r="AT387" s="239" t="s">
        <v>266</v>
      </c>
      <c r="AU387" s="239" t="s">
        <v>85</v>
      </c>
      <c r="AY387" s="18" t="s">
        <v>264</v>
      </c>
      <c r="BE387" s="240">
        <f>IF(N387="základní",J387,0)</f>
        <v>0</v>
      </c>
      <c r="BF387" s="240">
        <f>IF(N387="snížená",J387,0)</f>
        <v>0</v>
      </c>
      <c r="BG387" s="240">
        <f>IF(N387="zákl. přenesená",J387,0)</f>
        <v>0</v>
      </c>
      <c r="BH387" s="240">
        <f>IF(N387="sníž. přenesená",J387,0)</f>
        <v>0</v>
      </c>
      <c r="BI387" s="240">
        <f>IF(N387="nulová",J387,0)</f>
        <v>0</v>
      </c>
      <c r="BJ387" s="18" t="s">
        <v>85</v>
      </c>
      <c r="BK387" s="240">
        <f>ROUND(I387*H387,2)</f>
        <v>0</v>
      </c>
      <c r="BL387" s="18" t="s">
        <v>271</v>
      </c>
      <c r="BM387" s="239" t="s">
        <v>694</v>
      </c>
    </row>
    <row r="388" s="2" customFormat="1" ht="16.5" customHeight="1">
      <c r="A388" s="39"/>
      <c r="B388" s="40"/>
      <c r="C388" s="228" t="s">
        <v>687</v>
      </c>
      <c r="D388" s="228" t="s">
        <v>266</v>
      </c>
      <c r="E388" s="229" t="s">
        <v>696</v>
      </c>
      <c r="F388" s="230" t="s">
        <v>697</v>
      </c>
      <c r="G388" s="231" t="s">
        <v>318</v>
      </c>
      <c r="H388" s="232">
        <v>300.80000000000001</v>
      </c>
      <c r="I388" s="233"/>
      <c r="J388" s="234">
        <f>ROUND(I388*H388,2)</f>
        <v>0</v>
      </c>
      <c r="K388" s="230" t="s">
        <v>270</v>
      </c>
      <c r="L388" s="45"/>
      <c r="M388" s="235" t="s">
        <v>1</v>
      </c>
      <c r="N388" s="236" t="s">
        <v>42</v>
      </c>
      <c r="O388" s="92"/>
      <c r="P388" s="237">
        <f>O388*H388</f>
        <v>0</v>
      </c>
      <c r="Q388" s="237">
        <v>0.11</v>
      </c>
      <c r="R388" s="237">
        <f>Q388*H388</f>
        <v>33.088000000000001</v>
      </c>
      <c r="S388" s="237">
        <v>0</v>
      </c>
      <c r="T388" s="238">
        <f>S388*H388</f>
        <v>0</v>
      </c>
      <c r="U388" s="39"/>
      <c r="V388" s="39"/>
      <c r="W388" s="39"/>
      <c r="X388" s="39"/>
      <c r="Y388" s="39"/>
      <c r="Z388" s="39"/>
      <c r="AA388" s="39"/>
      <c r="AB388" s="39"/>
      <c r="AC388" s="39"/>
      <c r="AD388" s="39"/>
      <c r="AE388" s="39"/>
      <c r="AR388" s="239" t="s">
        <v>271</v>
      </c>
      <c r="AT388" s="239" t="s">
        <v>266</v>
      </c>
      <c r="AU388" s="239" t="s">
        <v>85</v>
      </c>
      <c r="AY388" s="18" t="s">
        <v>264</v>
      </c>
      <c r="BE388" s="240">
        <f>IF(N388="základní",J388,0)</f>
        <v>0</v>
      </c>
      <c r="BF388" s="240">
        <f>IF(N388="snížená",J388,0)</f>
        <v>0</v>
      </c>
      <c r="BG388" s="240">
        <f>IF(N388="zákl. přenesená",J388,0)</f>
        <v>0</v>
      </c>
      <c r="BH388" s="240">
        <f>IF(N388="sníž. přenesená",J388,0)</f>
        <v>0</v>
      </c>
      <c r="BI388" s="240">
        <f>IF(N388="nulová",J388,0)</f>
        <v>0</v>
      </c>
      <c r="BJ388" s="18" t="s">
        <v>85</v>
      </c>
      <c r="BK388" s="240">
        <f>ROUND(I388*H388,2)</f>
        <v>0</v>
      </c>
      <c r="BL388" s="18" t="s">
        <v>271</v>
      </c>
      <c r="BM388" s="239" t="s">
        <v>698</v>
      </c>
    </row>
    <row r="389" s="13" customFormat="1">
      <c r="A389" s="13"/>
      <c r="B389" s="241"/>
      <c r="C389" s="242"/>
      <c r="D389" s="243" t="s">
        <v>273</v>
      </c>
      <c r="E389" s="244" t="s">
        <v>1</v>
      </c>
      <c r="F389" s="245" t="s">
        <v>3078</v>
      </c>
      <c r="G389" s="242"/>
      <c r="H389" s="246">
        <v>105.09999999999999</v>
      </c>
      <c r="I389" s="247"/>
      <c r="J389" s="242"/>
      <c r="K389" s="242"/>
      <c r="L389" s="248"/>
      <c r="M389" s="249"/>
      <c r="N389" s="250"/>
      <c r="O389" s="250"/>
      <c r="P389" s="250"/>
      <c r="Q389" s="250"/>
      <c r="R389" s="250"/>
      <c r="S389" s="250"/>
      <c r="T389" s="251"/>
      <c r="U389" s="13"/>
      <c r="V389" s="13"/>
      <c r="W389" s="13"/>
      <c r="X389" s="13"/>
      <c r="Y389" s="13"/>
      <c r="Z389" s="13"/>
      <c r="AA389" s="13"/>
      <c r="AB389" s="13"/>
      <c r="AC389" s="13"/>
      <c r="AD389" s="13"/>
      <c r="AE389" s="13"/>
      <c r="AT389" s="252" t="s">
        <v>273</v>
      </c>
      <c r="AU389" s="252" t="s">
        <v>85</v>
      </c>
      <c r="AV389" s="13" t="s">
        <v>85</v>
      </c>
      <c r="AW389" s="13" t="s">
        <v>32</v>
      </c>
      <c r="AX389" s="13" t="s">
        <v>76</v>
      </c>
      <c r="AY389" s="252" t="s">
        <v>264</v>
      </c>
    </row>
    <row r="390" s="13" customFormat="1">
      <c r="A390" s="13"/>
      <c r="B390" s="241"/>
      <c r="C390" s="242"/>
      <c r="D390" s="243" t="s">
        <v>273</v>
      </c>
      <c r="E390" s="244" t="s">
        <v>1</v>
      </c>
      <c r="F390" s="245" t="s">
        <v>3079</v>
      </c>
      <c r="G390" s="242"/>
      <c r="H390" s="246">
        <v>195.69999999999999</v>
      </c>
      <c r="I390" s="247"/>
      <c r="J390" s="242"/>
      <c r="K390" s="242"/>
      <c r="L390" s="248"/>
      <c r="M390" s="249"/>
      <c r="N390" s="250"/>
      <c r="O390" s="250"/>
      <c r="P390" s="250"/>
      <c r="Q390" s="250"/>
      <c r="R390" s="250"/>
      <c r="S390" s="250"/>
      <c r="T390" s="251"/>
      <c r="U390" s="13"/>
      <c r="V390" s="13"/>
      <c r="W390" s="13"/>
      <c r="X390" s="13"/>
      <c r="Y390" s="13"/>
      <c r="Z390" s="13"/>
      <c r="AA390" s="13"/>
      <c r="AB390" s="13"/>
      <c r="AC390" s="13"/>
      <c r="AD390" s="13"/>
      <c r="AE390" s="13"/>
      <c r="AT390" s="252" t="s">
        <v>273</v>
      </c>
      <c r="AU390" s="252" t="s">
        <v>85</v>
      </c>
      <c r="AV390" s="13" t="s">
        <v>85</v>
      </c>
      <c r="AW390" s="13" t="s">
        <v>32</v>
      </c>
      <c r="AX390" s="13" t="s">
        <v>76</v>
      </c>
      <c r="AY390" s="252" t="s">
        <v>264</v>
      </c>
    </row>
    <row r="391" s="14" customFormat="1">
      <c r="A391" s="14"/>
      <c r="B391" s="253"/>
      <c r="C391" s="254"/>
      <c r="D391" s="243" t="s">
        <v>273</v>
      </c>
      <c r="E391" s="255" t="s">
        <v>1</v>
      </c>
      <c r="F391" s="256" t="s">
        <v>275</v>
      </c>
      <c r="G391" s="254"/>
      <c r="H391" s="257">
        <v>300.80000000000001</v>
      </c>
      <c r="I391" s="258"/>
      <c r="J391" s="254"/>
      <c r="K391" s="254"/>
      <c r="L391" s="259"/>
      <c r="M391" s="260"/>
      <c r="N391" s="261"/>
      <c r="O391" s="261"/>
      <c r="P391" s="261"/>
      <c r="Q391" s="261"/>
      <c r="R391" s="261"/>
      <c r="S391" s="261"/>
      <c r="T391" s="262"/>
      <c r="U391" s="14"/>
      <c r="V391" s="14"/>
      <c r="W391" s="14"/>
      <c r="X391" s="14"/>
      <c r="Y391" s="14"/>
      <c r="Z391" s="14"/>
      <c r="AA391" s="14"/>
      <c r="AB391" s="14"/>
      <c r="AC391" s="14"/>
      <c r="AD391" s="14"/>
      <c r="AE391" s="14"/>
      <c r="AT391" s="263" t="s">
        <v>273</v>
      </c>
      <c r="AU391" s="263" t="s">
        <v>85</v>
      </c>
      <c r="AV391" s="14" t="s">
        <v>271</v>
      </c>
      <c r="AW391" s="14" t="s">
        <v>32</v>
      </c>
      <c r="AX391" s="14" t="s">
        <v>83</v>
      </c>
      <c r="AY391" s="263" t="s">
        <v>264</v>
      </c>
    </row>
    <row r="392" s="2" customFormat="1" ht="16.5" customHeight="1">
      <c r="A392" s="39"/>
      <c r="B392" s="40"/>
      <c r="C392" s="228" t="s">
        <v>691</v>
      </c>
      <c r="D392" s="228" t="s">
        <v>266</v>
      </c>
      <c r="E392" s="229" t="s">
        <v>702</v>
      </c>
      <c r="F392" s="230" t="s">
        <v>703</v>
      </c>
      <c r="G392" s="231" t="s">
        <v>318</v>
      </c>
      <c r="H392" s="232">
        <v>195.69999999999999</v>
      </c>
      <c r="I392" s="233"/>
      <c r="J392" s="234">
        <f>ROUND(I392*H392,2)</f>
        <v>0</v>
      </c>
      <c r="K392" s="230" t="s">
        <v>270</v>
      </c>
      <c r="L392" s="45"/>
      <c r="M392" s="235" t="s">
        <v>1</v>
      </c>
      <c r="N392" s="236" t="s">
        <v>42</v>
      </c>
      <c r="O392" s="92"/>
      <c r="P392" s="237">
        <f>O392*H392</f>
        <v>0</v>
      </c>
      <c r="Q392" s="237">
        <v>0.010999999999999999</v>
      </c>
      <c r="R392" s="237">
        <f>Q392*H392</f>
        <v>2.1526999999999998</v>
      </c>
      <c r="S392" s="237">
        <v>0</v>
      </c>
      <c r="T392" s="238">
        <f>S392*H392</f>
        <v>0</v>
      </c>
      <c r="U392" s="39"/>
      <c r="V392" s="39"/>
      <c r="W392" s="39"/>
      <c r="X392" s="39"/>
      <c r="Y392" s="39"/>
      <c r="Z392" s="39"/>
      <c r="AA392" s="39"/>
      <c r="AB392" s="39"/>
      <c r="AC392" s="39"/>
      <c r="AD392" s="39"/>
      <c r="AE392" s="39"/>
      <c r="AR392" s="239" t="s">
        <v>271</v>
      </c>
      <c r="AT392" s="239" t="s">
        <v>266</v>
      </c>
      <c r="AU392" s="239" t="s">
        <v>85</v>
      </c>
      <c r="AY392" s="18" t="s">
        <v>264</v>
      </c>
      <c r="BE392" s="240">
        <f>IF(N392="základní",J392,0)</f>
        <v>0</v>
      </c>
      <c r="BF392" s="240">
        <f>IF(N392="snížená",J392,0)</f>
        <v>0</v>
      </c>
      <c r="BG392" s="240">
        <f>IF(N392="zákl. přenesená",J392,0)</f>
        <v>0</v>
      </c>
      <c r="BH392" s="240">
        <f>IF(N392="sníž. přenesená",J392,0)</f>
        <v>0</v>
      </c>
      <c r="BI392" s="240">
        <f>IF(N392="nulová",J392,0)</f>
        <v>0</v>
      </c>
      <c r="BJ392" s="18" t="s">
        <v>85</v>
      </c>
      <c r="BK392" s="240">
        <f>ROUND(I392*H392,2)</f>
        <v>0</v>
      </c>
      <c r="BL392" s="18" t="s">
        <v>271</v>
      </c>
      <c r="BM392" s="239" t="s">
        <v>704</v>
      </c>
    </row>
    <row r="393" s="13" customFormat="1">
      <c r="A393" s="13"/>
      <c r="B393" s="241"/>
      <c r="C393" s="242"/>
      <c r="D393" s="243" t="s">
        <v>273</v>
      </c>
      <c r="E393" s="244" t="s">
        <v>1</v>
      </c>
      <c r="F393" s="245" t="s">
        <v>3080</v>
      </c>
      <c r="G393" s="242"/>
      <c r="H393" s="246">
        <v>195.69999999999999</v>
      </c>
      <c r="I393" s="247"/>
      <c r="J393" s="242"/>
      <c r="K393" s="242"/>
      <c r="L393" s="248"/>
      <c r="M393" s="249"/>
      <c r="N393" s="250"/>
      <c r="O393" s="250"/>
      <c r="P393" s="250"/>
      <c r="Q393" s="250"/>
      <c r="R393" s="250"/>
      <c r="S393" s="250"/>
      <c r="T393" s="251"/>
      <c r="U393" s="13"/>
      <c r="V393" s="13"/>
      <c r="W393" s="13"/>
      <c r="X393" s="13"/>
      <c r="Y393" s="13"/>
      <c r="Z393" s="13"/>
      <c r="AA393" s="13"/>
      <c r="AB393" s="13"/>
      <c r="AC393" s="13"/>
      <c r="AD393" s="13"/>
      <c r="AE393" s="13"/>
      <c r="AT393" s="252" t="s">
        <v>273</v>
      </c>
      <c r="AU393" s="252" t="s">
        <v>85</v>
      </c>
      <c r="AV393" s="13" t="s">
        <v>85</v>
      </c>
      <c r="AW393" s="13" t="s">
        <v>32</v>
      </c>
      <c r="AX393" s="13" t="s">
        <v>76</v>
      </c>
      <c r="AY393" s="252" t="s">
        <v>264</v>
      </c>
    </row>
    <row r="394" s="14" customFormat="1">
      <c r="A394" s="14"/>
      <c r="B394" s="253"/>
      <c r="C394" s="254"/>
      <c r="D394" s="243" t="s">
        <v>273</v>
      </c>
      <c r="E394" s="255" t="s">
        <v>1</v>
      </c>
      <c r="F394" s="256" t="s">
        <v>275</v>
      </c>
      <c r="G394" s="254"/>
      <c r="H394" s="257">
        <v>195.69999999999999</v>
      </c>
      <c r="I394" s="258"/>
      <c r="J394" s="254"/>
      <c r="K394" s="254"/>
      <c r="L394" s="259"/>
      <c r="M394" s="260"/>
      <c r="N394" s="261"/>
      <c r="O394" s="261"/>
      <c r="P394" s="261"/>
      <c r="Q394" s="261"/>
      <c r="R394" s="261"/>
      <c r="S394" s="261"/>
      <c r="T394" s="262"/>
      <c r="U394" s="14"/>
      <c r="V394" s="14"/>
      <c r="W394" s="14"/>
      <c r="X394" s="14"/>
      <c r="Y394" s="14"/>
      <c r="Z394" s="14"/>
      <c r="AA394" s="14"/>
      <c r="AB394" s="14"/>
      <c r="AC394" s="14"/>
      <c r="AD394" s="14"/>
      <c r="AE394" s="14"/>
      <c r="AT394" s="263" t="s">
        <v>273</v>
      </c>
      <c r="AU394" s="263" t="s">
        <v>85</v>
      </c>
      <c r="AV394" s="14" t="s">
        <v>271</v>
      </c>
      <c r="AW394" s="14" t="s">
        <v>32</v>
      </c>
      <c r="AX394" s="14" t="s">
        <v>83</v>
      </c>
      <c r="AY394" s="263" t="s">
        <v>264</v>
      </c>
    </row>
    <row r="395" s="2" customFormat="1" ht="16.5" customHeight="1">
      <c r="A395" s="39"/>
      <c r="B395" s="40"/>
      <c r="C395" s="228" t="s">
        <v>695</v>
      </c>
      <c r="D395" s="228" t="s">
        <v>266</v>
      </c>
      <c r="E395" s="229" t="s">
        <v>707</v>
      </c>
      <c r="F395" s="230" t="s">
        <v>708</v>
      </c>
      <c r="G395" s="231" t="s">
        <v>318</v>
      </c>
      <c r="H395" s="232">
        <v>300.80000000000001</v>
      </c>
      <c r="I395" s="233"/>
      <c r="J395" s="234">
        <f>ROUND(I395*H395,2)</f>
        <v>0</v>
      </c>
      <c r="K395" s="230" t="s">
        <v>270</v>
      </c>
      <c r="L395" s="45"/>
      <c r="M395" s="235" t="s">
        <v>1</v>
      </c>
      <c r="N395" s="236" t="s">
        <v>42</v>
      </c>
      <c r="O395" s="92"/>
      <c r="P395" s="237">
        <f>O395*H395</f>
        <v>0</v>
      </c>
      <c r="Q395" s="237">
        <v>0</v>
      </c>
      <c r="R395" s="237">
        <f>Q395*H395</f>
        <v>0</v>
      </c>
      <c r="S395" s="237">
        <v>0</v>
      </c>
      <c r="T395" s="238">
        <f>S395*H395</f>
        <v>0</v>
      </c>
      <c r="U395" s="39"/>
      <c r="V395" s="39"/>
      <c r="W395" s="39"/>
      <c r="X395" s="39"/>
      <c r="Y395" s="39"/>
      <c r="Z395" s="39"/>
      <c r="AA395" s="39"/>
      <c r="AB395" s="39"/>
      <c r="AC395" s="39"/>
      <c r="AD395" s="39"/>
      <c r="AE395" s="39"/>
      <c r="AR395" s="239" t="s">
        <v>271</v>
      </c>
      <c r="AT395" s="239" t="s">
        <v>266</v>
      </c>
      <c r="AU395" s="239" t="s">
        <v>85</v>
      </c>
      <c r="AY395" s="18" t="s">
        <v>264</v>
      </c>
      <c r="BE395" s="240">
        <f>IF(N395="základní",J395,0)</f>
        <v>0</v>
      </c>
      <c r="BF395" s="240">
        <f>IF(N395="snížená",J395,0)</f>
        <v>0</v>
      </c>
      <c r="BG395" s="240">
        <f>IF(N395="zákl. přenesená",J395,0)</f>
        <v>0</v>
      </c>
      <c r="BH395" s="240">
        <f>IF(N395="sníž. přenesená",J395,0)</f>
        <v>0</v>
      </c>
      <c r="BI395" s="240">
        <f>IF(N395="nulová",J395,0)</f>
        <v>0</v>
      </c>
      <c r="BJ395" s="18" t="s">
        <v>85</v>
      </c>
      <c r="BK395" s="240">
        <f>ROUND(I395*H395,2)</f>
        <v>0</v>
      </c>
      <c r="BL395" s="18" t="s">
        <v>271</v>
      </c>
      <c r="BM395" s="239" t="s">
        <v>709</v>
      </c>
    </row>
    <row r="396" s="2" customFormat="1" ht="16.5" customHeight="1">
      <c r="A396" s="39"/>
      <c r="B396" s="40"/>
      <c r="C396" s="228" t="s">
        <v>701</v>
      </c>
      <c r="D396" s="228" t="s">
        <v>266</v>
      </c>
      <c r="E396" s="229" t="s">
        <v>711</v>
      </c>
      <c r="F396" s="230" t="s">
        <v>712</v>
      </c>
      <c r="G396" s="231" t="s">
        <v>278</v>
      </c>
      <c r="H396" s="232">
        <v>18.312000000000001</v>
      </c>
      <c r="I396" s="233"/>
      <c r="J396" s="234">
        <f>ROUND(I396*H396,2)</f>
        <v>0</v>
      </c>
      <c r="K396" s="230" t="s">
        <v>270</v>
      </c>
      <c r="L396" s="45"/>
      <c r="M396" s="235" t="s">
        <v>1</v>
      </c>
      <c r="N396" s="236" t="s">
        <v>42</v>
      </c>
      <c r="O396" s="92"/>
      <c r="P396" s="237">
        <f>O396*H396</f>
        <v>0</v>
      </c>
      <c r="Q396" s="237">
        <v>1.98</v>
      </c>
      <c r="R396" s="237">
        <f>Q396*H396</f>
        <v>36.257760000000005</v>
      </c>
      <c r="S396" s="237">
        <v>0</v>
      </c>
      <c r="T396" s="238">
        <f>S396*H396</f>
        <v>0</v>
      </c>
      <c r="U396" s="39"/>
      <c r="V396" s="39"/>
      <c r="W396" s="39"/>
      <c r="X396" s="39"/>
      <c r="Y396" s="39"/>
      <c r="Z396" s="39"/>
      <c r="AA396" s="39"/>
      <c r="AB396" s="39"/>
      <c r="AC396" s="39"/>
      <c r="AD396" s="39"/>
      <c r="AE396" s="39"/>
      <c r="AR396" s="239" t="s">
        <v>271</v>
      </c>
      <c r="AT396" s="239" t="s">
        <v>266</v>
      </c>
      <c r="AU396" s="239" t="s">
        <v>85</v>
      </c>
      <c r="AY396" s="18" t="s">
        <v>264</v>
      </c>
      <c r="BE396" s="240">
        <f>IF(N396="základní",J396,0)</f>
        <v>0</v>
      </c>
      <c r="BF396" s="240">
        <f>IF(N396="snížená",J396,0)</f>
        <v>0</v>
      </c>
      <c r="BG396" s="240">
        <f>IF(N396="zákl. přenesená",J396,0)</f>
        <v>0</v>
      </c>
      <c r="BH396" s="240">
        <f>IF(N396="sníž. přenesená",J396,0)</f>
        <v>0</v>
      </c>
      <c r="BI396" s="240">
        <f>IF(N396="nulová",J396,0)</f>
        <v>0</v>
      </c>
      <c r="BJ396" s="18" t="s">
        <v>85</v>
      </c>
      <c r="BK396" s="240">
        <f>ROUND(I396*H396,2)</f>
        <v>0</v>
      </c>
      <c r="BL396" s="18" t="s">
        <v>271</v>
      </c>
      <c r="BM396" s="239" t="s">
        <v>713</v>
      </c>
    </row>
    <row r="397" s="13" customFormat="1">
      <c r="A397" s="13"/>
      <c r="B397" s="241"/>
      <c r="C397" s="242"/>
      <c r="D397" s="243" t="s">
        <v>273</v>
      </c>
      <c r="E397" s="244" t="s">
        <v>1</v>
      </c>
      <c r="F397" s="245" t="s">
        <v>3081</v>
      </c>
      <c r="G397" s="242"/>
      <c r="H397" s="246">
        <v>18.312000000000001</v>
      </c>
      <c r="I397" s="247"/>
      <c r="J397" s="242"/>
      <c r="K397" s="242"/>
      <c r="L397" s="248"/>
      <c r="M397" s="249"/>
      <c r="N397" s="250"/>
      <c r="O397" s="250"/>
      <c r="P397" s="250"/>
      <c r="Q397" s="250"/>
      <c r="R397" s="250"/>
      <c r="S397" s="250"/>
      <c r="T397" s="251"/>
      <c r="U397" s="13"/>
      <c r="V397" s="13"/>
      <c r="W397" s="13"/>
      <c r="X397" s="13"/>
      <c r="Y397" s="13"/>
      <c r="Z397" s="13"/>
      <c r="AA397" s="13"/>
      <c r="AB397" s="13"/>
      <c r="AC397" s="13"/>
      <c r="AD397" s="13"/>
      <c r="AE397" s="13"/>
      <c r="AT397" s="252" t="s">
        <v>273</v>
      </c>
      <c r="AU397" s="252" t="s">
        <v>85</v>
      </c>
      <c r="AV397" s="13" t="s">
        <v>85</v>
      </c>
      <c r="AW397" s="13" t="s">
        <v>32</v>
      </c>
      <c r="AX397" s="13" t="s">
        <v>76</v>
      </c>
      <c r="AY397" s="252" t="s">
        <v>264</v>
      </c>
    </row>
    <row r="398" s="14" customFormat="1">
      <c r="A398" s="14"/>
      <c r="B398" s="253"/>
      <c r="C398" s="254"/>
      <c r="D398" s="243" t="s">
        <v>273</v>
      </c>
      <c r="E398" s="255" t="s">
        <v>1</v>
      </c>
      <c r="F398" s="256" t="s">
        <v>275</v>
      </c>
      <c r="G398" s="254"/>
      <c r="H398" s="257">
        <v>18.312000000000001</v>
      </c>
      <c r="I398" s="258"/>
      <c r="J398" s="254"/>
      <c r="K398" s="254"/>
      <c r="L398" s="259"/>
      <c r="M398" s="260"/>
      <c r="N398" s="261"/>
      <c r="O398" s="261"/>
      <c r="P398" s="261"/>
      <c r="Q398" s="261"/>
      <c r="R398" s="261"/>
      <c r="S398" s="261"/>
      <c r="T398" s="262"/>
      <c r="U398" s="14"/>
      <c r="V398" s="14"/>
      <c r="W398" s="14"/>
      <c r="X398" s="14"/>
      <c r="Y398" s="14"/>
      <c r="Z398" s="14"/>
      <c r="AA398" s="14"/>
      <c r="AB398" s="14"/>
      <c r="AC398" s="14"/>
      <c r="AD398" s="14"/>
      <c r="AE398" s="14"/>
      <c r="AT398" s="263" t="s">
        <v>273</v>
      </c>
      <c r="AU398" s="263" t="s">
        <v>85</v>
      </c>
      <c r="AV398" s="14" t="s">
        <v>271</v>
      </c>
      <c r="AW398" s="14" t="s">
        <v>32</v>
      </c>
      <c r="AX398" s="14" t="s">
        <v>83</v>
      </c>
      <c r="AY398" s="263" t="s">
        <v>264</v>
      </c>
    </row>
    <row r="399" s="2" customFormat="1" ht="16.5" customHeight="1">
      <c r="A399" s="39"/>
      <c r="B399" s="40"/>
      <c r="C399" s="228" t="s">
        <v>706</v>
      </c>
      <c r="D399" s="228" t="s">
        <v>266</v>
      </c>
      <c r="E399" s="229" t="s">
        <v>716</v>
      </c>
      <c r="F399" s="230" t="s">
        <v>717</v>
      </c>
      <c r="G399" s="231" t="s">
        <v>318</v>
      </c>
      <c r="H399" s="232">
        <v>45.75</v>
      </c>
      <c r="I399" s="233"/>
      <c r="J399" s="234">
        <f>ROUND(I399*H399,2)</f>
        <v>0</v>
      </c>
      <c r="K399" s="230" t="s">
        <v>270</v>
      </c>
      <c r="L399" s="45"/>
      <c r="M399" s="235" t="s">
        <v>1</v>
      </c>
      <c r="N399" s="236" t="s">
        <v>42</v>
      </c>
      <c r="O399" s="92"/>
      <c r="P399" s="237">
        <f>O399*H399</f>
        <v>0</v>
      </c>
      <c r="Q399" s="237">
        <v>0.1837</v>
      </c>
      <c r="R399" s="237">
        <f>Q399*H399</f>
        <v>8.4042750000000002</v>
      </c>
      <c r="S399" s="237">
        <v>0</v>
      </c>
      <c r="T399" s="238">
        <f>S399*H399</f>
        <v>0</v>
      </c>
      <c r="U399" s="39"/>
      <c r="V399" s="39"/>
      <c r="W399" s="39"/>
      <c r="X399" s="39"/>
      <c r="Y399" s="39"/>
      <c r="Z399" s="39"/>
      <c r="AA399" s="39"/>
      <c r="AB399" s="39"/>
      <c r="AC399" s="39"/>
      <c r="AD399" s="39"/>
      <c r="AE399" s="39"/>
      <c r="AR399" s="239" t="s">
        <v>271</v>
      </c>
      <c r="AT399" s="239" t="s">
        <v>266</v>
      </c>
      <c r="AU399" s="239" t="s">
        <v>85</v>
      </c>
      <c r="AY399" s="18" t="s">
        <v>264</v>
      </c>
      <c r="BE399" s="240">
        <f>IF(N399="základní",J399,0)</f>
        <v>0</v>
      </c>
      <c r="BF399" s="240">
        <f>IF(N399="snížená",J399,0)</f>
        <v>0</v>
      </c>
      <c r="BG399" s="240">
        <f>IF(N399="zákl. přenesená",J399,0)</f>
        <v>0</v>
      </c>
      <c r="BH399" s="240">
        <f>IF(N399="sníž. přenesená",J399,0)</f>
        <v>0</v>
      </c>
      <c r="BI399" s="240">
        <f>IF(N399="nulová",J399,0)</f>
        <v>0</v>
      </c>
      <c r="BJ399" s="18" t="s">
        <v>85</v>
      </c>
      <c r="BK399" s="240">
        <f>ROUND(I399*H399,2)</f>
        <v>0</v>
      </c>
      <c r="BL399" s="18" t="s">
        <v>271</v>
      </c>
      <c r="BM399" s="239" t="s">
        <v>718</v>
      </c>
    </row>
    <row r="400" s="13" customFormat="1">
      <c r="A400" s="13"/>
      <c r="B400" s="241"/>
      <c r="C400" s="242"/>
      <c r="D400" s="243" t="s">
        <v>273</v>
      </c>
      <c r="E400" s="244" t="s">
        <v>1</v>
      </c>
      <c r="F400" s="245" t="s">
        <v>3021</v>
      </c>
      <c r="G400" s="242"/>
      <c r="H400" s="246">
        <v>45.75</v>
      </c>
      <c r="I400" s="247"/>
      <c r="J400" s="242"/>
      <c r="K400" s="242"/>
      <c r="L400" s="248"/>
      <c r="M400" s="249"/>
      <c r="N400" s="250"/>
      <c r="O400" s="250"/>
      <c r="P400" s="250"/>
      <c r="Q400" s="250"/>
      <c r="R400" s="250"/>
      <c r="S400" s="250"/>
      <c r="T400" s="251"/>
      <c r="U400" s="13"/>
      <c r="V400" s="13"/>
      <c r="W400" s="13"/>
      <c r="X400" s="13"/>
      <c r="Y400" s="13"/>
      <c r="Z400" s="13"/>
      <c r="AA400" s="13"/>
      <c r="AB400" s="13"/>
      <c r="AC400" s="13"/>
      <c r="AD400" s="13"/>
      <c r="AE400" s="13"/>
      <c r="AT400" s="252" t="s">
        <v>273</v>
      </c>
      <c r="AU400" s="252" t="s">
        <v>85</v>
      </c>
      <c r="AV400" s="13" t="s">
        <v>85</v>
      </c>
      <c r="AW400" s="13" t="s">
        <v>32</v>
      </c>
      <c r="AX400" s="13" t="s">
        <v>76</v>
      </c>
      <c r="AY400" s="252" t="s">
        <v>264</v>
      </c>
    </row>
    <row r="401" s="14" customFormat="1">
      <c r="A401" s="14"/>
      <c r="B401" s="253"/>
      <c r="C401" s="254"/>
      <c r="D401" s="243" t="s">
        <v>273</v>
      </c>
      <c r="E401" s="255" t="s">
        <v>1</v>
      </c>
      <c r="F401" s="256" t="s">
        <v>275</v>
      </c>
      <c r="G401" s="254"/>
      <c r="H401" s="257">
        <v>45.75</v>
      </c>
      <c r="I401" s="258"/>
      <c r="J401" s="254"/>
      <c r="K401" s="254"/>
      <c r="L401" s="259"/>
      <c r="M401" s="260"/>
      <c r="N401" s="261"/>
      <c r="O401" s="261"/>
      <c r="P401" s="261"/>
      <c r="Q401" s="261"/>
      <c r="R401" s="261"/>
      <c r="S401" s="261"/>
      <c r="T401" s="262"/>
      <c r="U401" s="14"/>
      <c r="V401" s="14"/>
      <c r="W401" s="14"/>
      <c r="X401" s="14"/>
      <c r="Y401" s="14"/>
      <c r="Z401" s="14"/>
      <c r="AA401" s="14"/>
      <c r="AB401" s="14"/>
      <c r="AC401" s="14"/>
      <c r="AD401" s="14"/>
      <c r="AE401" s="14"/>
      <c r="AT401" s="263" t="s">
        <v>273</v>
      </c>
      <c r="AU401" s="263" t="s">
        <v>85</v>
      </c>
      <c r="AV401" s="14" t="s">
        <v>271</v>
      </c>
      <c r="AW401" s="14" t="s">
        <v>32</v>
      </c>
      <c r="AX401" s="14" t="s">
        <v>83</v>
      </c>
      <c r="AY401" s="263" t="s">
        <v>264</v>
      </c>
    </row>
    <row r="402" s="2" customFormat="1" ht="16.5" customHeight="1">
      <c r="A402" s="39"/>
      <c r="B402" s="40"/>
      <c r="C402" s="228" t="s">
        <v>710</v>
      </c>
      <c r="D402" s="228" t="s">
        <v>266</v>
      </c>
      <c r="E402" s="229" t="s">
        <v>720</v>
      </c>
      <c r="F402" s="230" t="s">
        <v>721</v>
      </c>
      <c r="G402" s="231" t="s">
        <v>453</v>
      </c>
      <c r="H402" s="232">
        <v>91.5</v>
      </c>
      <c r="I402" s="233"/>
      <c r="J402" s="234">
        <f>ROUND(I402*H402,2)</f>
        <v>0</v>
      </c>
      <c r="K402" s="230" t="s">
        <v>270</v>
      </c>
      <c r="L402" s="45"/>
      <c r="M402" s="235" t="s">
        <v>1</v>
      </c>
      <c r="N402" s="236" t="s">
        <v>42</v>
      </c>
      <c r="O402" s="92"/>
      <c r="P402" s="237">
        <f>O402*H402</f>
        <v>0</v>
      </c>
      <c r="Q402" s="237">
        <v>0.12895000000000001</v>
      </c>
      <c r="R402" s="237">
        <f>Q402*H402</f>
        <v>11.798925000000001</v>
      </c>
      <c r="S402" s="237">
        <v>0</v>
      </c>
      <c r="T402" s="238">
        <f>S402*H402</f>
        <v>0</v>
      </c>
      <c r="U402" s="39"/>
      <c r="V402" s="39"/>
      <c r="W402" s="39"/>
      <c r="X402" s="39"/>
      <c r="Y402" s="39"/>
      <c r="Z402" s="39"/>
      <c r="AA402" s="39"/>
      <c r="AB402" s="39"/>
      <c r="AC402" s="39"/>
      <c r="AD402" s="39"/>
      <c r="AE402" s="39"/>
      <c r="AR402" s="239" t="s">
        <v>271</v>
      </c>
      <c r="AT402" s="239" t="s">
        <v>266</v>
      </c>
      <c r="AU402" s="239" t="s">
        <v>85</v>
      </c>
      <c r="AY402" s="18" t="s">
        <v>264</v>
      </c>
      <c r="BE402" s="240">
        <f>IF(N402="základní",J402,0)</f>
        <v>0</v>
      </c>
      <c r="BF402" s="240">
        <f>IF(N402="snížená",J402,0)</f>
        <v>0</v>
      </c>
      <c r="BG402" s="240">
        <f>IF(N402="zákl. přenesená",J402,0)</f>
        <v>0</v>
      </c>
      <c r="BH402" s="240">
        <f>IF(N402="sníž. přenesená",J402,0)</f>
        <v>0</v>
      </c>
      <c r="BI402" s="240">
        <f>IF(N402="nulová",J402,0)</f>
        <v>0</v>
      </c>
      <c r="BJ402" s="18" t="s">
        <v>85</v>
      </c>
      <c r="BK402" s="240">
        <f>ROUND(I402*H402,2)</f>
        <v>0</v>
      </c>
      <c r="BL402" s="18" t="s">
        <v>271</v>
      </c>
      <c r="BM402" s="239" t="s">
        <v>722</v>
      </c>
    </row>
    <row r="403" s="12" customFormat="1" ht="22.8" customHeight="1">
      <c r="A403" s="12"/>
      <c r="B403" s="212"/>
      <c r="C403" s="213"/>
      <c r="D403" s="214" t="s">
        <v>75</v>
      </c>
      <c r="E403" s="226" t="s">
        <v>309</v>
      </c>
      <c r="F403" s="226" t="s">
        <v>723</v>
      </c>
      <c r="G403" s="213"/>
      <c r="H403" s="213"/>
      <c r="I403" s="216"/>
      <c r="J403" s="227">
        <f>BK403</f>
        <v>0</v>
      </c>
      <c r="K403" s="213"/>
      <c r="L403" s="218"/>
      <c r="M403" s="219"/>
      <c r="N403" s="220"/>
      <c r="O403" s="220"/>
      <c r="P403" s="221">
        <f>P404+SUM(P405:P446)</f>
        <v>0</v>
      </c>
      <c r="Q403" s="220"/>
      <c r="R403" s="221">
        <f>R404+SUM(R405:R446)</f>
        <v>0.61999473999999999</v>
      </c>
      <c r="S403" s="220"/>
      <c r="T403" s="222">
        <f>T404+SUM(T405:T446)</f>
        <v>0</v>
      </c>
      <c r="U403" s="12"/>
      <c r="V403" s="12"/>
      <c r="W403" s="12"/>
      <c r="X403" s="12"/>
      <c r="Y403" s="12"/>
      <c r="Z403" s="12"/>
      <c r="AA403" s="12"/>
      <c r="AB403" s="12"/>
      <c r="AC403" s="12"/>
      <c r="AD403" s="12"/>
      <c r="AE403" s="12"/>
      <c r="AR403" s="223" t="s">
        <v>83</v>
      </c>
      <c r="AT403" s="224" t="s">
        <v>75</v>
      </c>
      <c r="AU403" s="224" t="s">
        <v>83</v>
      </c>
      <c r="AY403" s="223" t="s">
        <v>264</v>
      </c>
      <c r="BK403" s="225">
        <f>BK404+SUM(BK405:BK446)</f>
        <v>0</v>
      </c>
    </row>
    <row r="404" s="2" customFormat="1" ht="16.5" customHeight="1">
      <c r="A404" s="39"/>
      <c r="B404" s="40"/>
      <c r="C404" s="228" t="s">
        <v>715</v>
      </c>
      <c r="D404" s="228" t="s">
        <v>266</v>
      </c>
      <c r="E404" s="229" t="s">
        <v>725</v>
      </c>
      <c r="F404" s="230" t="s">
        <v>726</v>
      </c>
      <c r="G404" s="231" t="s">
        <v>318</v>
      </c>
      <c r="H404" s="232">
        <v>45.75</v>
      </c>
      <c r="I404" s="233"/>
      <c r="J404" s="234">
        <f>ROUND(I404*H404,2)</f>
        <v>0</v>
      </c>
      <c r="K404" s="230" t="s">
        <v>270</v>
      </c>
      <c r="L404" s="45"/>
      <c r="M404" s="235" t="s">
        <v>1</v>
      </c>
      <c r="N404" s="236" t="s">
        <v>42</v>
      </c>
      <c r="O404" s="92"/>
      <c r="P404" s="237">
        <f>O404*H404</f>
        <v>0</v>
      </c>
      <c r="Q404" s="237">
        <v>0.00046999999999999999</v>
      </c>
      <c r="R404" s="237">
        <f>Q404*H404</f>
        <v>0.021502500000000001</v>
      </c>
      <c r="S404" s="237">
        <v>0</v>
      </c>
      <c r="T404" s="238">
        <f>S404*H404</f>
        <v>0</v>
      </c>
      <c r="U404" s="39"/>
      <c r="V404" s="39"/>
      <c r="W404" s="39"/>
      <c r="X404" s="39"/>
      <c r="Y404" s="39"/>
      <c r="Z404" s="39"/>
      <c r="AA404" s="39"/>
      <c r="AB404" s="39"/>
      <c r="AC404" s="39"/>
      <c r="AD404" s="39"/>
      <c r="AE404" s="39"/>
      <c r="AR404" s="239" t="s">
        <v>271</v>
      </c>
      <c r="AT404" s="239" t="s">
        <v>266</v>
      </c>
      <c r="AU404" s="239" t="s">
        <v>85</v>
      </c>
      <c r="AY404" s="18" t="s">
        <v>264</v>
      </c>
      <c r="BE404" s="240">
        <f>IF(N404="základní",J404,0)</f>
        <v>0</v>
      </c>
      <c r="BF404" s="240">
        <f>IF(N404="snížená",J404,0)</f>
        <v>0</v>
      </c>
      <c r="BG404" s="240">
        <f>IF(N404="zákl. přenesená",J404,0)</f>
        <v>0</v>
      </c>
      <c r="BH404" s="240">
        <f>IF(N404="sníž. přenesená",J404,0)</f>
        <v>0</v>
      </c>
      <c r="BI404" s="240">
        <f>IF(N404="nulová",J404,0)</f>
        <v>0</v>
      </c>
      <c r="BJ404" s="18" t="s">
        <v>85</v>
      </c>
      <c r="BK404" s="240">
        <f>ROUND(I404*H404,2)</f>
        <v>0</v>
      </c>
      <c r="BL404" s="18" t="s">
        <v>271</v>
      </c>
      <c r="BM404" s="239" t="s">
        <v>727</v>
      </c>
    </row>
    <row r="405" s="13" customFormat="1">
      <c r="A405" s="13"/>
      <c r="B405" s="241"/>
      <c r="C405" s="242"/>
      <c r="D405" s="243" t="s">
        <v>273</v>
      </c>
      <c r="E405" s="244" t="s">
        <v>1</v>
      </c>
      <c r="F405" s="245" t="s">
        <v>3021</v>
      </c>
      <c r="G405" s="242"/>
      <c r="H405" s="246">
        <v>45.75</v>
      </c>
      <c r="I405" s="247"/>
      <c r="J405" s="242"/>
      <c r="K405" s="242"/>
      <c r="L405" s="248"/>
      <c r="M405" s="249"/>
      <c r="N405" s="250"/>
      <c r="O405" s="250"/>
      <c r="P405" s="250"/>
      <c r="Q405" s="250"/>
      <c r="R405" s="250"/>
      <c r="S405" s="250"/>
      <c r="T405" s="251"/>
      <c r="U405" s="13"/>
      <c r="V405" s="13"/>
      <c r="W405" s="13"/>
      <c r="X405" s="13"/>
      <c r="Y405" s="13"/>
      <c r="Z405" s="13"/>
      <c r="AA405" s="13"/>
      <c r="AB405" s="13"/>
      <c r="AC405" s="13"/>
      <c r="AD405" s="13"/>
      <c r="AE405" s="13"/>
      <c r="AT405" s="252" t="s">
        <v>273</v>
      </c>
      <c r="AU405" s="252" t="s">
        <v>85</v>
      </c>
      <c r="AV405" s="13" t="s">
        <v>85</v>
      </c>
      <c r="AW405" s="13" t="s">
        <v>32</v>
      </c>
      <c r="AX405" s="13" t="s">
        <v>76</v>
      </c>
      <c r="AY405" s="252" t="s">
        <v>264</v>
      </c>
    </row>
    <row r="406" s="14" customFormat="1">
      <c r="A406" s="14"/>
      <c r="B406" s="253"/>
      <c r="C406" s="254"/>
      <c r="D406" s="243" t="s">
        <v>273</v>
      </c>
      <c r="E406" s="255" t="s">
        <v>1</v>
      </c>
      <c r="F406" s="256" t="s">
        <v>275</v>
      </c>
      <c r="G406" s="254"/>
      <c r="H406" s="257">
        <v>45.75</v>
      </c>
      <c r="I406" s="258"/>
      <c r="J406" s="254"/>
      <c r="K406" s="254"/>
      <c r="L406" s="259"/>
      <c r="M406" s="260"/>
      <c r="N406" s="261"/>
      <c r="O406" s="261"/>
      <c r="P406" s="261"/>
      <c r="Q406" s="261"/>
      <c r="R406" s="261"/>
      <c r="S406" s="261"/>
      <c r="T406" s="262"/>
      <c r="U406" s="14"/>
      <c r="V406" s="14"/>
      <c r="W406" s="14"/>
      <c r="X406" s="14"/>
      <c r="Y406" s="14"/>
      <c r="Z406" s="14"/>
      <c r="AA406" s="14"/>
      <c r="AB406" s="14"/>
      <c r="AC406" s="14"/>
      <c r="AD406" s="14"/>
      <c r="AE406" s="14"/>
      <c r="AT406" s="263" t="s">
        <v>273</v>
      </c>
      <c r="AU406" s="263" t="s">
        <v>85</v>
      </c>
      <c r="AV406" s="14" t="s">
        <v>271</v>
      </c>
      <c r="AW406" s="14" t="s">
        <v>32</v>
      </c>
      <c r="AX406" s="14" t="s">
        <v>83</v>
      </c>
      <c r="AY406" s="263" t="s">
        <v>264</v>
      </c>
    </row>
    <row r="407" s="2" customFormat="1" ht="16.5" customHeight="1">
      <c r="A407" s="39"/>
      <c r="B407" s="40"/>
      <c r="C407" s="228" t="s">
        <v>719</v>
      </c>
      <c r="D407" s="228" t="s">
        <v>266</v>
      </c>
      <c r="E407" s="229" t="s">
        <v>729</v>
      </c>
      <c r="F407" s="230" t="s">
        <v>730</v>
      </c>
      <c r="G407" s="231" t="s">
        <v>318</v>
      </c>
      <c r="H407" s="232">
        <v>439.476</v>
      </c>
      <c r="I407" s="233"/>
      <c r="J407" s="234">
        <f>ROUND(I407*H407,2)</f>
        <v>0</v>
      </c>
      <c r="K407" s="230" t="s">
        <v>270</v>
      </c>
      <c r="L407" s="45"/>
      <c r="M407" s="235" t="s">
        <v>1</v>
      </c>
      <c r="N407" s="236" t="s">
        <v>42</v>
      </c>
      <c r="O407" s="92"/>
      <c r="P407" s="237">
        <f>O407*H407</f>
        <v>0</v>
      </c>
      <c r="Q407" s="237">
        <v>0.00124</v>
      </c>
      <c r="R407" s="237">
        <f>Q407*H407</f>
        <v>0.54495024000000003</v>
      </c>
      <c r="S407" s="237">
        <v>0</v>
      </c>
      <c r="T407" s="238">
        <f>S407*H407</f>
        <v>0</v>
      </c>
      <c r="U407" s="39"/>
      <c r="V407" s="39"/>
      <c r="W407" s="39"/>
      <c r="X407" s="39"/>
      <c r="Y407" s="39"/>
      <c r="Z407" s="39"/>
      <c r="AA407" s="39"/>
      <c r="AB407" s="39"/>
      <c r="AC407" s="39"/>
      <c r="AD407" s="39"/>
      <c r="AE407" s="39"/>
      <c r="AR407" s="239" t="s">
        <v>271</v>
      </c>
      <c r="AT407" s="239" t="s">
        <v>266</v>
      </c>
      <c r="AU407" s="239" t="s">
        <v>85</v>
      </c>
      <c r="AY407" s="18" t="s">
        <v>264</v>
      </c>
      <c r="BE407" s="240">
        <f>IF(N407="základní",J407,0)</f>
        <v>0</v>
      </c>
      <c r="BF407" s="240">
        <f>IF(N407="snížená",J407,0)</f>
        <v>0</v>
      </c>
      <c r="BG407" s="240">
        <f>IF(N407="zákl. přenesená",J407,0)</f>
        <v>0</v>
      </c>
      <c r="BH407" s="240">
        <f>IF(N407="sníž. přenesená",J407,0)</f>
        <v>0</v>
      </c>
      <c r="BI407" s="240">
        <f>IF(N407="nulová",J407,0)</f>
        <v>0</v>
      </c>
      <c r="BJ407" s="18" t="s">
        <v>85</v>
      </c>
      <c r="BK407" s="240">
        <f>ROUND(I407*H407,2)</f>
        <v>0</v>
      </c>
      <c r="BL407" s="18" t="s">
        <v>271</v>
      </c>
      <c r="BM407" s="239" t="s">
        <v>731</v>
      </c>
    </row>
    <row r="408" s="13" customFormat="1">
      <c r="A408" s="13"/>
      <c r="B408" s="241"/>
      <c r="C408" s="242"/>
      <c r="D408" s="243" t="s">
        <v>273</v>
      </c>
      <c r="E408" s="244" t="s">
        <v>1</v>
      </c>
      <c r="F408" s="245" t="s">
        <v>3082</v>
      </c>
      <c r="G408" s="242"/>
      <c r="H408" s="246">
        <v>439.476</v>
      </c>
      <c r="I408" s="247"/>
      <c r="J408" s="242"/>
      <c r="K408" s="242"/>
      <c r="L408" s="248"/>
      <c r="M408" s="249"/>
      <c r="N408" s="250"/>
      <c r="O408" s="250"/>
      <c r="P408" s="250"/>
      <c r="Q408" s="250"/>
      <c r="R408" s="250"/>
      <c r="S408" s="250"/>
      <c r="T408" s="251"/>
      <c r="U408" s="13"/>
      <c r="V408" s="13"/>
      <c r="W408" s="13"/>
      <c r="X408" s="13"/>
      <c r="Y408" s="13"/>
      <c r="Z408" s="13"/>
      <c r="AA408" s="13"/>
      <c r="AB408" s="13"/>
      <c r="AC408" s="13"/>
      <c r="AD408" s="13"/>
      <c r="AE408" s="13"/>
      <c r="AT408" s="252" t="s">
        <v>273</v>
      </c>
      <c r="AU408" s="252" t="s">
        <v>85</v>
      </c>
      <c r="AV408" s="13" t="s">
        <v>85</v>
      </c>
      <c r="AW408" s="13" t="s">
        <v>32</v>
      </c>
      <c r="AX408" s="13" t="s">
        <v>76</v>
      </c>
      <c r="AY408" s="252" t="s">
        <v>264</v>
      </c>
    </row>
    <row r="409" s="14" customFormat="1">
      <c r="A409" s="14"/>
      <c r="B409" s="253"/>
      <c r="C409" s="254"/>
      <c r="D409" s="243" t="s">
        <v>273</v>
      </c>
      <c r="E409" s="255" t="s">
        <v>1</v>
      </c>
      <c r="F409" s="256" t="s">
        <v>275</v>
      </c>
      <c r="G409" s="254"/>
      <c r="H409" s="257">
        <v>439.476</v>
      </c>
      <c r="I409" s="258"/>
      <c r="J409" s="254"/>
      <c r="K409" s="254"/>
      <c r="L409" s="259"/>
      <c r="M409" s="260"/>
      <c r="N409" s="261"/>
      <c r="O409" s="261"/>
      <c r="P409" s="261"/>
      <c r="Q409" s="261"/>
      <c r="R409" s="261"/>
      <c r="S409" s="261"/>
      <c r="T409" s="262"/>
      <c r="U409" s="14"/>
      <c r="V409" s="14"/>
      <c r="W409" s="14"/>
      <c r="X409" s="14"/>
      <c r="Y409" s="14"/>
      <c r="Z409" s="14"/>
      <c r="AA409" s="14"/>
      <c r="AB409" s="14"/>
      <c r="AC409" s="14"/>
      <c r="AD409" s="14"/>
      <c r="AE409" s="14"/>
      <c r="AT409" s="263" t="s">
        <v>273</v>
      </c>
      <c r="AU409" s="263" t="s">
        <v>85</v>
      </c>
      <c r="AV409" s="14" t="s">
        <v>271</v>
      </c>
      <c r="AW409" s="14" t="s">
        <v>32</v>
      </c>
      <c r="AX409" s="14" t="s">
        <v>83</v>
      </c>
      <c r="AY409" s="263" t="s">
        <v>264</v>
      </c>
    </row>
    <row r="410" s="2" customFormat="1" ht="21.75" customHeight="1">
      <c r="A410" s="39"/>
      <c r="B410" s="40"/>
      <c r="C410" s="228" t="s">
        <v>724</v>
      </c>
      <c r="D410" s="228" t="s">
        <v>266</v>
      </c>
      <c r="E410" s="229" t="s">
        <v>734</v>
      </c>
      <c r="F410" s="230" t="s">
        <v>735</v>
      </c>
      <c r="G410" s="231" t="s">
        <v>318</v>
      </c>
      <c r="H410" s="232">
        <v>520.05600000000004</v>
      </c>
      <c r="I410" s="233"/>
      <c r="J410" s="234">
        <f>ROUND(I410*H410,2)</f>
        <v>0</v>
      </c>
      <c r="K410" s="230" t="s">
        <v>270</v>
      </c>
      <c r="L410" s="45"/>
      <c r="M410" s="235" t="s">
        <v>1</v>
      </c>
      <c r="N410" s="236" t="s">
        <v>42</v>
      </c>
      <c r="O410" s="92"/>
      <c r="P410" s="237">
        <f>O410*H410</f>
        <v>0</v>
      </c>
      <c r="Q410" s="237">
        <v>0</v>
      </c>
      <c r="R410" s="237">
        <f>Q410*H410</f>
        <v>0</v>
      </c>
      <c r="S410" s="237">
        <v>0</v>
      </c>
      <c r="T410" s="238">
        <f>S410*H410</f>
        <v>0</v>
      </c>
      <c r="U410" s="39"/>
      <c r="V410" s="39"/>
      <c r="W410" s="39"/>
      <c r="X410" s="39"/>
      <c r="Y410" s="39"/>
      <c r="Z410" s="39"/>
      <c r="AA410" s="39"/>
      <c r="AB410" s="39"/>
      <c r="AC410" s="39"/>
      <c r="AD410" s="39"/>
      <c r="AE410" s="39"/>
      <c r="AR410" s="239" t="s">
        <v>271</v>
      </c>
      <c r="AT410" s="239" t="s">
        <v>266</v>
      </c>
      <c r="AU410" s="239" t="s">
        <v>85</v>
      </c>
      <c r="AY410" s="18" t="s">
        <v>264</v>
      </c>
      <c r="BE410" s="240">
        <f>IF(N410="základní",J410,0)</f>
        <v>0</v>
      </c>
      <c r="BF410" s="240">
        <f>IF(N410="snížená",J410,0)</f>
        <v>0</v>
      </c>
      <c r="BG410" s="240">
        <f>IF(N410="zákl. přenesená",J410,0)</f>
        <v>0</v>
      </c>
      <c r="BH410" s="240">
        <f>IF(N410="sníž. přenesená",J410,0)</f>
        <v>0</v>
      </c>
      <c r="BI410" s="240">
        <f>IF(N410="nulová",J410,0)</f>
        <v>0</v>
      </c>
      <c r="BJ410" s="18" t="s">
        <v>85</v>
      </c>
      <c r="BK410" s="240">
        <f>ROUND(I410*H410,2)</f>
        <v>0</v>
      </c>
      <c r="BL410" s="18" t="s">
        <v>271</v>
      </c>
      <c r="BM410" s="239" t="s">
        <v>736</v>
      </c>
    </row>
    <row r="411" s="15" customFormat="1">
      <c r="A411" s="15"/>
      <c r="B411" s="264"/>
      <c r="C411" s="265"/>
      <c r="D411" s="243" t="s">
        <v>273</v>
      </c>
      <c r="E411" s="266" t="s">
        <v>1</v>
      </c>
      <c r="F411" s="267" t="s">
        <v>737</v>
      </c>
      <c r="G411" s="265"/>
      <c r="H411" s="266" t="s">
        <v>1</v>
      </c>
      <c r="I411" s="268"/>
      <c r="J411" s="265"/>
      <c r="K411" s="265"/>
      <c r="L411" s="269"/>
      <c r="M411" s="270"/>
      <c r="N411" s="271"/>
      <c r="O411" s="271"/>
      <c r="P411" s="271"/>
      <c r="Q411" s="271"/>
      <c r="R411" s="271"/>
      <c r="S411" s="271"/>
      <c r="T411" s="272"/>
      <c r="U411" s="15"/>
      <c r="V411" s="15"/>
      <c r="W411" s="15"/>
      <c r="X411" s="15"/>
      <c r="Y411" s="15"/>
      <c r="Z411" s="15"/>
      <c r="AA411" s="15"/>
      <c r="AB411" s="15"/>
      <c r="AC411" s="15"/>
      <c r="AD411" s="15"/>
      <c r="AE411" s="15"/>
      <c r="AT411" s="273" t="s">
        <v>273</v>
      </c>
      <c r="AU411" s="273" t="s">
        <v>85</v>
      </c>
      <c r="AV411" s="15" t="s">
        <v>83</v>
      </c>
      <c r="AW411" s="15" t="s">
        <v>32</v>
      </c>
      <c r="AX411" s="15" t="s">
        <v>76</v>
      </c>
      <c r="AY411" s="273" t="s">
        <v>264</v>
      </c>
    </row>
    <row r="412" s="13" customFormat="1">
      <c r="A412" s="13"/>
      <c r="B412" s="241"/>
      <c r="C412" s="242"/>
      <c r="D412" s="243" t="s">
        <v>273</v>
      </c>
      <c r="E412" s="244" t="s">
        <v>1</v>
      </c>
      <c r="F412" s="245" t="s">
        <v>3083</v>
      </c>
      <c r="G412" s="242"/>
      <c r="H412" s="246">
        <v>362.08600000000001</v>
      </c>
      <c r="I412" s="247"/>
      <c r="J412" s="242"/>
      <c r="K412" s="242"/>
      <c r="L412" s="248"/>
      <c r="M412" s="249"/>
      <c r="N412" s="250"/>
      <c r="O412" s="250"/>
      <c r="P412" s="250"/>
      <c r="Q412" s="250"/>
      <c r="R412" s="250"/>
      <c r="S412" s="250"/>
      <c r="T412" s="251"/>
      <c r="U412" s="13"/>
      <c r="V412" s="13"/>
      <c r="W412" s="13"/>
      <c r="X412" s="13"/>
      <c r="Y412" s="13"/>
      <c r="Z412" s="13"/>
      <c r="AA412" s="13"/>
      <c r="AB412" s="13"/>
      <c r="AC412" s="13"/>
      <c r="AD412" s="13"/>
      <c r="AE412" s="13"/>
      <c r="AT412" s="252" t="s">
        <v>273</v>
      </c>
      <c r="AU412" s="252" t="s">
        <v>85</v>
      </c>
      <c r="AV412" s="13" t="s">
        <v>85</v>
      </c>
      <c r="AW412" s="13" t="s">
        <v>32</v>
      </c>
      <c r="AX412" s="13" t="s">
        <v>76</v>
      </c>
      <c r="AY412" s="252" t="s">
        <v>264</v>
      </c>
    </row>
    <row r="413" s="16" customFormat="1">
      <c r="A413" s="16"/>
      <c r="B413" s="284"/>
      <c r="C413" s="285"/>
      <c r="D413" s="243" t="s">
        <v>273</v>
      </c>
      <c r="E413" s="286" t="s">
        <v>1</v>
      </c>
      <c r="F413" s="287" t="s">
        <v>325</v>
      </c>
      <c r="G413" s="285"/>
      <c r="H413" s="288">
        <v>362.08600000000001</v>
      </c>
      <c r="I413" s="289"/>
      <c r="J413" s="285"/>
      <c r="K413" s="285"/>
      <c r="L413" s="290"/>
      <c r="M413" s="291"/>
      <c r="N413" s="292"/>
      <c r="O413" s="292"/>
      <c r="P413" s="292"/>
      <c r="Q413" s="292"/>
      <c r="R413" s="292"/>
      <c r="S413" s="292"/>
      <c r="T413" s="293"/>
      <c r="U413" s="16"/>
      <c r="V413" s="16"/>
      <c r="W413" s="16"/>
      <c r="X413" s="16"/>
      <c r="Y413" s="16"/>
      <c r="Z413" s="16"/>
      <c r="AA413" s="16"/>
      <c r="AB413" s="16"/>
      <c r="AC413" s="16"/>
      <c r="AD413" s="16"/>
      <c r="AE413" s="16"/>
      <c r="AT413" s="294" t="s">
        <v>273</v>
      </c>
      <c r="AU413" s="294" t="s">
        <v>85</v>
      </c>
      <c r="AV413" s="16" t="s">
        <v>96</v>
      </c>
      <c r="AW413" s="16" t="s">
        <v>32</v>
      </c>
      <c r="AX413" s="16" t="s">
        <v>76</v>
      </c>
      <c r="AY413" s="294" t="s">
        <v>264</v>
      </c>
    </row>
    <row r="414" s="13" customFormat="1">
      <c r="A414" s="13"/>
      <c r="B414" s="241"/>
      <c r="C414" s="242"/>
      <c r="D414" s="243" t="s">
        <v>273</v>
      </c>
      <c r="E414" s="244" t="s">
        <v>1</v>
      </c>
      <c r="F414" s="245" t="s">
        <v>3084</v>
      </c>
      <c r="G414" s="242"/>
      <c r="H414" s="246">
        <v>157.97</v>
      </c>
      <c r="I414" s="247"/>
      <c r="J414" s="242"/>
      <c r="K414" s="242"/>
      <c r="L414" s="248"/>
      <c r="M414" s="249"/>
      <c r="N414" s="250"/>
      <c r="O414" s="250"/>
      <c r="P414" s="250"/>
      <c r="Q414" s="250"/>
      <c r="R414" s="250"/>
      <c r="S414" s="250"/>
      <c r="T414" s="251"/>
      <c r="U414" s="13"/>
      <c r="V414" s="13"/>
      <c r="W414" s="13"/>
      <c r="X414" s="13"/>
      <c r="Y414" s="13"/>
      <c r="Z414" s="13"/>
      <c r="AA414" s="13"/>
      <c r="AB414" s="13"/>
      <c r="AC414" s="13"/>
      <c r="AD414" s="13"/>
      <c r="AE414" s="13"/>
      <c r="AT414" s="252" t="s">
        <v>273</v>
      </c>
      <c r="AU414" s="252" t="s">
        <v>85</v>
      </c>
      <c r="AV414" s="13" t="s">
        <v>85</v>
      </c>
      <c r="AW414" s="13" t="s">
        <v>32</v>
      </c>
      <c r="AX414" s="13" t="s">
        <v>76</v>
      </c>
      <c r="AY414" s="252" t="s">
        <v>264</v>
      </c>
    </row>
    <row r="415" s="14" customFormat="1">
      <c r="A415" s="14"/>
      <c r="B415" s="253"/>
      <c r="C415" s="254"/>
      <c r="D415" s="243" t="s">
        <v>273</v>
      </c>
      <c r="E415" s="255" t="s">
        <v>1</v>
      </c>
      <c r="F415" s="256" t="s">
        <v>275</v>
      </c>
      <c r="G415" s="254"/>
      <c r="H415" s="257">
        <v>520.05600000000004</v>
      </c>
      <c r="I415" s="258"/>
      <c r="J415" s="254"/>
      <c r="K415" s="254"/>
      <c r="L415" s="259"/>
      <c r="M415" s="260"/>
      <c r="N415" s="261"/>
      <c r="O415" s="261"/>
      <c r="P415" s="261"/>
      <c r="Q415" s="261"/>
      <c r="R415" s="261"/>
      <c r="S415" s="261"/>
      <c r="T415" s="262"/>
      <c r="U415" s="14"/>
      <c r="V415" s="14"/>
      <c r="W415" s="14"/>
      <c r="X415" s="14"/>
      <c r="Y415" s="14"/>
      <c r="Z415" s="14"/>
      <c r="AA415" s="14"/>
      <c r="AB415" s="14"/>
      <c r="AC415" s="14"/>
      <c r="AD415" s="14"/>
      <c r="AE415" s="14"/>
      <c r="AT415" s="263" t="s">
        <v>273</v>
      </c>
      <c r="AU415" s="263" t="s">
        <v>85</v>
      </c>
      <c r="AV415" s="14" t="s">
        <v>271</v>
      </c>
      <c r="AW415" s="14" t="s">
        <v>32</v>
      </c>
      <c r="AX415" s="14" t="s">
        <v>83</v>
      </c>
      <c r="AY415" s="263" t="s">
        <v>264</v>
      </c>
    </row>
    <row r="416" s="2" customFormat="1" ht="21.75" customHeight="1">
      <c r="A416" s="39"/>
      <c r="B416" s="40"/>
      <c r="C416" s="228" t="s">
        <v>728</v>
      </c>
      <c r="D416" s="228" t="s">
        <v>266</v>
      </c>
      <c r="E416" s="229" t="s">
        <v>741</v>
      </c>
      <c r="F416" s="230" t="s">
        <v>742</v>
      </c>
      <c r="G416" s="231" t="s">
        <v>318</v>
      </c>
      <c r="H416" s="232">
        <v>23402.52</v>
      </c>
      <c r="I416" s="233"/>
      <c r="J416" s="234">
        <f>ROUND(I416*H416,2)</f>
        <v>0</v>
      </c>
      <c r="K416" s="230" t="s">
        <v>270</v>
      </c>
      <c r="L416" s="45"/>
      <c r="M416" s="235" t="s">
        <v>1</v>
      </c>
      <c r="N416" s="236" t="s">
        <v>42</v>
      </c>
      <c r="O416" s="92"/>
      <c r="P416" s="237">
        <f>O416*H416</f>
        <v>0</v>
      </c>
      <c r="Q416" s="237">
        <v>0</v>
      </c>
      <c r="R416" s="237">
        <f>Q416*H416</f>
        <v>0</v>
      </c>
      <c r="S416" s="237">
        <v>0</v>
      </c>
      <c r="T416" s="238">
        <f>S416*H416</f>
        <v>0</v>
      </c>
      <c r="U416" s="39"/>
      <c r="V416" s="39"/>
      <c r="W416" s="39"/>
      <c r="X416" s="39"/>
      <c r="Y416" s="39"/>
      <c r="Z416" s="39"/>
      <c r="AA416" s="39"/>
      <c r="AB416" s="39"/>
      <c r="AC416" s="39"/>
      <c r="AD416" s="39"/>
      <c r="AE416" s="39"/>
      <c r="AR416" s="239" t="s">
        <v>271</v>
      </c>
      <c r="AT416" s="239" t="s">
        <v>266</v>
      </c>
      <c r="AU416" s="239" t="s">
        <v>85</v>
      </c>
      <c r="AY416" s="18" t="s">
        <v>264</v>
      </c>
      <c r="BE416" s="240">
        <f>IF(N416="základní",J416,0)</f>
        <v>0</v>
      </c>
      <c r="BF416" s="240">
        <f>IF(N416="snížená",J416,0)</f>
        <v>0</v>
      </c>
      <c r="BG416" s="240">
        <f>IF(N416="zákl. přenesená",J416,0)</f>
        <v>0</v>
      </c>
      <c r="BH416" s="240">
        <f>IF(N416="sníž. přenesená",J416,0)</f>
        <v>0</v>
      </c>
      <c r="BI416" s="240">
        <f>IF(N416="nulová",J416,0)</f>
        <v>0</v>
      </c>
      <c r="BJ416" s="18" t="s">
        <v>85</v>
      </c>
      <c r="BK416" s="240">
        <f>ROUND(I416*H416,2)</f>
        <v>0</v>
      </c>
      <c r="BL416" s="18" t="s">
        <v>271</v>
      </c>
      <c r="BM416" s="239" t="s">
        <v>743</v>
      </c>
    </row>
    <row r="417" s="13" customFormat="1">
      <c r="A417" s="13"/>
      <c r="B417" s="241"/>
      <c r="C417" s="242"/>
      <c r="D417" s="243" t="s">
        <v>273</v>
      </c>
      <c r="E417" s="242"/>
      <c r="F417" s="245" t="s">
        <v>3085</v>
      </c>
      <c r="G417" s="242"/>
      <c r="H417" s="246">
        <v>23402.52</v>
      </c>
      <c r="I417" s="247"/>
      <c r="J417" s="242"/>
      <c r="K417" s="242"/>
      <c r="L417" s="248"/>
      <c r="M417" s="249"/>
      <c r="N417" s="250"/>
      <c r="O417" s="250"/>
      <c r="P417" s="250"/>
      <c r="Q417" s="250"/>
      <c r="R417" s="250"/>
      <c r="S417" s="250"/>
      <c r="T417" s="251"/>
      <c r="U417" s="13"/>
      <c r="V417" s="13"/>
      <c r="W417" s="13"/>
      <c r="X417" s="13"/>
      <c r="Y417" s="13"/>
      <c r="Z417" s="13"/>
      <c r="AA417" s="13"/>
      <c r="AB417" s="13"/>
      <c r="AC417" s="13"/>
      <c r="AD417" s="13"/>
      <c r="AE417" s="13"/>
      <c r="AT417" s="252" t="s">
        <v>273</v>
      </c>
      <c r="AU417" s="252" t="s">
        <v>85</v>
      </c>
      <c r="AV417" s="13" t="s">
        <v>85</v>
      </c>
      <c r="AW417" s="13" t="s">
        <v>4</v>
      </c>
      <c r="AX417" s="13" t="s">
        <v>83</v>
      </c>
      <c r="AY417" s="252" t="s">
        <v>264</v>
      </c>
    </row>
    <row r="418" s="2" customFormat="1" ht="21.75" customHeight="1">
      <c r="A418" s="39"/>
      <c r="B418" s="40"/>
      <c r="C418" s="228" t="s">
        <v>733</v>
      </c>
      <c r="D418" s="228" t="s">
        <v>266</v>
      </c>
      <c r="E418" s="229" t="s">
        <v>746</v>
      </c>
      <c r="F418" s="230" t="s">
        <v>747</v>
      </c>
      <c r="G418" s="231" t="s">
        <v>318</v>
      </c>
      <c r="H418" s="232">
        <v>520.05600000000004</v>
      </c>
      <c r="I418" s="233"/>
      <c r="J418" s="234">
        <f>ROUND(I418*H418,2)</f>
        <v>0</v>
      </c>
      <c r="K418" s="230" t="s">
        <v>270</v>
      </c>
      <c r="L418" s="45"/>
      <c r="M418" s="235" t="s">
        <v>1</v>
      </c>
      <c r="N418" s="236" t="s">
        <v>42</v>
      </c>
      <c r="O418" s="92"/>
      <c r="P418" s="237">
        <f>O418*H418</f>
        <v>0</v>
      </c>
      <c r="Q418" s="237">
        <v>0</v>
      </c>
      <c r="R418" s="237">
        <f>Q418*H418</f>
        <v>0</v>
      </c>
      <c r="S418" s="237">
        <v>0</v>
      </c>
      <c r="T418" s="238">
        <f>S418*H418</f>
        <v>0</v>
      </c>
      <c r="U418" s="39"/>
      <c r="V418" s="39"/>
      <c r="W418" s="39"/>
      <c r="X418" s="39"/>
      <c r="Y418" s="39"/>
      <c r="Z418" s="39"/>
      <c r="AA418" s="39"/>
      <c r="AB418" s="39"/>
      <c r="AC418" s="39"/>
      <c r="AD418" s="39"/>
      <c r="AE418" s="39"/>
      <c r="AR418" s="239" t="s">
        <v>271</v>
      </c>
      <c r="AT418" s="239" t="s">
        <v>266</v>
      </c>
      <c r="AU418" s="239" t="s">
        <v>85</v>
      </c>
      <c r="AY418" s="18" t="s">
        <v>264</v>
      </c>
      <c r="BE418" s="240">
        <f>IF(N418="základní",J418,0)</f>
        <v>0</v>
      </c>
      <c r="BF418" s="240">
        <f>IF(N418="snížená",J418,0)</f>
        <v>0</v>
      </c>
      <c r="BG418" s="240">
        <f>IF(N418="zákl. přenesená",J418,0)</f>
        <v>0</v>
      </c>
      <c r="BH418" s="240">
        <f>IF(N418="sníž. přenesená",J418,0)</f>
        <v>0</v>
      </c>
      <c r="BI418" s="240">
        <f>IF(N418="nulová",J418,0)</f>
        <v>0</v>
      </c>
      <c r="BJ418" s="18" t="s">
        <v>85</v>
      </c>
      <c r="BK418" s="240">
        <f>ROUND(I418*H418,2)</f>
        <v>0</v>
      </c>
      <c r="BL418" s="18" t="s">
        <v>271</v>
      </c>
      <c r="BM418" s="239" t="s">
        <v>748</v>
      </c>
    </row>
    <row r="419" s="15" customFormat="1">
      <c r="A419" s="15"/>
      <c r="B419" s="264"/>
      <c r="C419" s="265"/>
      <c r="D419" s="243" t="s">
        <v>273</v>
      </c>
      <c r="E419" s="266" t="s">
        <v>1</v>
      </c>
      <c r="F419" s="267" t="s">
        <v>737</v>
      </c>
      <c r="G419" s="265"/>
      <c r="H419" s="266" t="s">
        <v>1</v>
      </c>
      <c r="I419" s="268"/>
      <c r="J419" s="265"/>
      <c r="K419" s="265"/>
      <c r="L419" s="269"/>
      <c r="M419" s="270"/>
      <c r="N419" s="271"/>
      <c r="O419" s="271"/>
      <c r="P419" s="271"/>
      <c r="Q419" s="271"/>
      <c r="R419" s="271"/>
      <c r="S419" s="271"/>
      <c r="T419" s="272"/>
      <c r="U419" s="15"/>
      <c r="V419" s="15"/>
      <c r="W419" s="15"/>
      <c r="X419" s="15"/>
      <c r="Y419" s="15"/>
      <c r="Z419" s="15"/>
      <c r="AA419" s="15"/>
      <c r="AB419" s="15"/>
      <c r="AC419" s="15"/>
      <c r="AD419" s="15"/>
      <c r="AE419" s="15"/>
      <c r="AT419" s="273" t="s">
        <v>273</v>
      </c>
      <c r="AU419" s="273" t="s">
        <v>85</v>
      </c>
      <c r="AV419" s="15" t="s">
        <v>83</v>
      </c>
      <c r="AW419" s="15" t="s">
        <v>32</v>
      </c>
      <c r="AX419" s="15" t="s">
        <v>76</v>
      </c>
      <c r="AY419" s="273" t="s">
        <v>264</v>
      </c>
    </row>
    <row r="420" s="13" customFormat="1">
      <c r="A420" s="13"/>
      <c r="B420" s="241"/>
      <c r="C420" s="242"/>
      <c r="D420" s="243" t="s">
        <v>273</v>
      </c>
      <c r="E420" s="244" t="s">
        <v>1</v>
      </c>
      <c r="F420" s="245" t="s">
        <v>3083</v>
      </c>
      <c r="G420" s="242"/>
      <c r="H420" s="246">
        <v>362.08600000000001</v>
      </c>
      <c r="I420" s="247"/>
      <c r="J420" s="242"/>
      <c r="K420" s="242"/>
      <c r="L420" s="248"/>
      <c r="M420" s="249"/>
      <c r="N420" s="250"/>
      <c r="O420" s="250"/>
      <c r="P420" s="250"/>
      <c r="Q420" s="250"/>
      <c r="R420" s="250"/>
      <c r="S420" s="250"/>
      <c r="T420" s="251"/>
      <c r="U420" s="13"/>
      <c r="V420" s="13"/>
      <c r="W420" s="13"/>
      <c r="X420" s="13"/>
      <c r="Y420" s="13"/>
      <c r="Z420" s="13"/>
      <c r="AA420" s="13"/>
      <c r="AB420" s="13"/>
      <c r="AC420" s="13"/>
      <c r="AD420" s="13"/>
      <c r="AE420" s="13"/>
      <c r="AT420" s="252" t="s">
        <v>273</v>
      </c>
      <c r="AU420" s="252" t="s">
        <v>85</v>
      </c>
      <c r="AV420" s="13" t="s">
        <v>85</v>
      </c>
      <c r="AW420" s="13" t="s">
        <v>32</v>
      </c>
      <c r="AX420" s="13" t="s">
        <v>76</v>
      </c>
      <c r="AY420" s="252" t="s">
        <v>264</v>
      </c>
    </row>
    <row r="421" s="16" customFormat="1">
      <c r="A421" s="16"/>
      <c r="B421" s="284"/>
      <c r="C421" s="285"/>
      <c r="D421" s="243" t="s">
        <v>273</v>
      </c>
      <c r="E421" s="286" t="s">
        <v>1</v>
      </c>
      <c r="F421" s="287" t="s">
        <v>325</v>
      </c>
      <c r="G421" s="285"/>
      <c r="H421" s="288">
        <v>362.08600000000001</v>
      </c>
      <c r="I421" s="289"/>
      <c r="J421" s="285"/>
      <c r="K421" s="285"/>
      <c r="L421" s="290"/>
      <c r="M421" s="291"/>
      <c r="N421" s="292"/>
      <c r="O421" s="292"/>
      <c r="P421" s="292"/>
      <c r="Q421" s="292"/>
      <c r="R421" s="292"/>
      <c r="S421" s="292"/>
      <c r="T421" s="293"/>
      <c r="U421" s="16"/>
      <c r="V421" s="16"/>
      <c r="W421" s="16"/>
      <c r="X421" s="16"/>
      <c r="Y421" s="16"/>
      <c r="Z421" s="16"/>
      <c r="AA421" s="16"/>
      <c r="AB421" s="16"/>
      <c r="AC421" s="16"/>
      <c r="AD421" s="16"/>
      <c r="AE421" s="16"/>
      <c r="AT421" s="294" t="s">
        <v>273</v>
      </c>
      <c r="AU421" s="294" t="s">
        <v>85</v>
      </c>
      <c r="AV421" s="16" t="s">
        <v>96</v>
      </c>
      <c r="AW421" s="16" t="s">
        <v>32</v>
      </c>
      <c r="AX421" s="16" t="s">
        <v>76</v>
      </c>
      <c r="AY421" s="294" t="s">
        <v>264</v>
      </c>
    </row>
    <row r="422" s="13" customFormat="1">
      <c r="A422" s="13"/>
      <c r="B422" s="241"/>
      <c r="C422" s="242"/>
      <c r="D422" s="243" t="s">
        <v>273</v>
      </c>
      <c r="E422" s="244" t="s">
        <v>1</v>
      </c>
      <c r="F422" s="245" t="s">
        <v>3084</v>
      </c>
      <c r="G422" s="242"/>
      <c r="H422" s="246">
        <v>157.97</v>
      </c>
      <c r="I422" s="247"/>
      <c r="J422" s="242"/>
      <c r="K422" s="242"/>
      <c r="L422" s="248"/>
      <c r="M422" s="249"/>
      <c r="N422" s="250"/>
      <c r="O422" s="250"/>
      <c r="P422" s="250"/>
      <c r="Q422" s="250"/>
      <c r="R422" s="250"/>
      <c r="S422" s="250"/>
      <c r="T422" s="251"/>
      <c r="U422" s="13"/>
      <c r="V422" s="13"/>
      <c r="W422" s="13"/>
      <c r="X422" s="13"/>
      <c r="Y422" s="13"/>
      <c r="Z422" s="13"/>
      <c r="AA422" s="13"/>
      <c r="AB422" s="13"/>
      <c r="AC422" s="13"/>
      <c r="AD422" s="13"/>
      <c r="AE422" s="13"/>
      <c r="AT422" s="252" t="s">
        <v>273</v>
      </c>
      <c r="AU422" s="252" t="s">
        <v>85</v>
      </c>
      <c r="AV422" s="13" t="s">
        <v>85</v>
      </c>
      <c r="AW422" s="13" t="s">
        <v>32</v>
      </c>
      <c r="AX422" s="13" t="s">
        <v>76</v>
      </c>
      <c r="AY422" s="252" t="s">
        <v>264</v>
      </c>
    </row>
    <row r="423" s="14" customFormat="1">
      <c r="A423" s="14"/>
      <c r="B423" s="253"/>
      <c r="C423" s="254"/>
      <c r="D423" s="243" t="s">
        <v>273</v>
      </c>
      <c r="E423" s="255" t="s">
        <v>1</v>
      </c>
      <c r="F423" s="256" t="s">
        <v>275</v>
      </c>
      <c r="G423" s="254"/>
      <c r="H423" s="257">
        <v>520.05600000000004</v>
      </c>
      <c r="I423" s="258"/>
      <c r="J423" s="254"/>
      <c r="K423" s="254"/>
      <c r="L423" s="259"/>
      <c r="M423" s="260"/>
      <c r="N423" s="261"/>
      <c r="O423" s="261"/>
      <c r="P423" s="261"/>
      <c r="Q423" s="261"/>
      <c r="R423" s="261"/>
      <c r="S423" s="261"/>
      <c r="T423" s="262"/>
      <c r="U423" s="14"/>
      <c r="V423" s="14"/>
      <c r="W423" s="14"/>
      <c r="X423" s="14"/>
      <c r="Y423" s="14"/>
      <c r="Z423" s="14"/>
      <c r="AA423" s="14"/>
      <c r="AB423" s="14"/>
      <c r="AC423" s="14"/>
      <c r="AD423" s="14"/>
      <c r="AE423" s="14"/>
      <c r="AT423" s="263" t="s">
        <v>273</v>
      </c>
      <c r="AU423" s="263" t="s">
        <v>85</v>
      </c>
      <c r="AV423" s="14" t="s">
        <v>271</v>
      </c>
      <c r="AW423" s="14" t="s">
        <v>32</v>
      </c>
      <c r="AX423" s="14" t="s">
        <v>83</v>
      </c>
      <c r="AY423" s="263" t="s">
        <v>264</v>
      </c>
    </row>
    <row r="424" s="2" customFormat="1" ht="16.5" customHeight="1">
      <c r="A424" s="39"/>
      <c r="B424" s="40"/>
      <c r="C424" s="228" t="s">
        <v>740</v>
      </c>
      <c r="D424" s="228" t="s">
        <v>266</v>
      </c>
      <c r="E424" s="229" t="s">
        <v>750</v>
      </c>
      <c r="F424" s="230" t="s">
        <v>751</v>
      </c>
      <c r="G424" s="231" t="s">
        <v>318</v>
      </c>
      <c r="H424" s="232">
        <v>520.05600000000004</v>
      </c>
      <c r="I424" s="233"/>
      <c r="J424" s="234">
        <f>ROUND(I424*H424,2)</f>
        <v>0</v>
      </c>
      <c r="K424" s="230" t="s">
        <v>270</v>
      </c>
      <c r="L424" s="45"/>
      <c r="M424" s="235" t="s">
        <v>1</v>
      </c>
      <c r="N424" s="236" t="s">
        <v>42</v>
      </c>
      <c r="O424" s="92"/>
      <c r="P424" s="237">
        <f>O424*H424</f>
        <v>0</v>
      </c>
      <c r="Q424" s="237">
        <v>0</v>
      </c>
      <c r="R424" s="237">
        <f>Q424*H424</f>
        <v>0</v>
      </c>
      <c r="S424" s="237">
        <v>0</v>
      </c>
      <c r="T424" s="238">
        <f>S424*H424</f>
        <v>0</v>
      </c>
      <c r="U424" s="39"/>
      <c r="V424" s="39"/>
      <c r="W424" s="39"/>
      <c r="X424" s="39"/>
      <c r="Y424" s="39"/>
      <c r="Z424" s="39"/>
      <c r="AA424" s="39"/>
      <c r="AB424" s="39"/>
      <c r="AC424" s="39"/>
      <c r="AD424" s="39"/>
      <c r="AE424" s="39"/>
      <c r="AR424" s="239" t="s">
        <v>271</v>
      </c>
      <c r="AT424" s="239" t="s">
        <v>266</v>
      </c>
      <c r="AU424" s="239" t="s">
        <v>85</v>
      </c>
      <c r="AY424" s="18" t="s">
        <v>264</v>
      </c>
      <c r="BE424" s="240">
        <f>IF(N424="základní",J424,0)</f>
        <v>0</v>
      </c>
      <c r="BF424" s="240">
        <f>IF(N424="snížená",J424,0)</f>
        <v>0</v>
      </c>
      <c r="BG424" s="240">
        <f>IF(N424="zákl. přenesená",J424,0)</f>
        <v>0</v>
      </c>
      <c r="BH424" s="240">
        <f>IF(N424="sníž. přenesená",J424,0)</f>
        <v>0</v>
      </c>
      <c r="BI424" s="240">
        <f>IF(N424="nulová",J424,0)</f>
        <v>0</v>
      </c>
      <c r="BJ424" s="18" t="s">
        <v>85</v>
      </c>
      <c r="BK424" s="240">
        <f>ROUND(I424*H424,2)</f>
        <v>0</v>
      </c>
      <c r="BL424" s="18" t="s">
        <v>271</v>
      </c>
      <c r="BM424" s="239" t="s">
        <v>752</v>
      </c>
    </row>
    <row r="425" s="15" customFormat="1">
      <c r="A425" s="15"/>
      <c r="B425" s="264"/>
      <c r="C425" s="265"/>
      <c r="D425" s="243" t="s">
        <v>273</v>
      </c>
      <c r="E425" s="266" t="s">
        <v>1</v>
      </c>
      <c r="F425" s="267" t="s">
        <v>737</v>
      </c>
      <c r="G425" s="265"/>
      <c r="H425" s="266" t="s">
        <v>1</v>
      </c>
      <c r="I425" s="268"/>
      <c r="J425" s="265"/>
      <c r="K425" s="265"/>
      <c r="L425" s="269"/>
      <c r="M425" s="270"/>
      <c r="N425" s="271"/>
      <c r="O425" s="271"/>
      <c r="P425" s="271"/>
      <c r="Q425" s="271"/>
      <c r="R425" s="271"/>
      <c r="S425" s="271"/>
      <c r="T425" s="272"/>
      <c r="U425" s="15"/>
      <c r="V425" s="15"/>
      <c r="W425" s="15"/>
      <c r="X425" s="15"/>
      <c r="Y425" s="15"/>
      <c r="Z425" s="15"/>
      <c r="AA425" s="15"/>
      <c r="AB425" s="15"/>
      <c r="AC425" s="15"/>
      <c r="AD425" s="15"/>
      <c r="AE425" s="15"/>
      <c r="AT425" s="273" t="s">
        <v>273</v>
      </c>
      <c r="AU425" s="273" t="s">
        <v>85</v>
      </c>
      <c r="AV425" s="15" t="s">
        <v>83</v>
      </c>
      <c r="AW425" s="15" t="s">
        <v>32</v>
      </c>
      <c r="AX425" s="15" t="s">
        <v>76</v>
      </c>
      <c r="AY425" s="273" t="s">
        <v>264</v>
      </c>
    </row>
    <row r="426" s="13" customFormat="1">
      <c r="A426" s="13"/>
      <c r="B426" s="241"/>
      <c r="C426" s="242"/>
      <c r="D426" s="243" t="s">
        <v>273</v>
      </c>
      <c r="E426" s="244" t="s">
        <v>1</v>
      </c>
      <c r="F426" s="245" t="s">
        <v>3083</v>
      </c>
      <c r="G426" s="242"/>
      <c r="H426" s="246">
        <v>362.08600000000001</v>
      </c>
      <c r="I426" s="247"/>
      <c r="J426" s="242"/>
      <c r="K426" s="242"/>
      <c r="L426" s="248"/>
      <c r="M426" s="249"/>
      <c r="N426" s="250"/>
      <c r="O426" s="250"/>
      <c r="P426" s="250"/>
      <c r="Q426" s="250"/>
      <c r="R426" s="250"/>
      <c r="S426" s="250"/>
      <c r="T426" s="251"/>
      <c r="U426" s="13"/>
      <c r="V426" s="13"/>
      <c r="W426" s="13"/>
      <c r="X426" s="13"/>
      <c r="Y426" s="13"/>
      <c r="Z426" s="13"/>
      <c r="AA426" s="13"/>
      <c r="AB426" s="13"/>
      <c r="AC426" s="13"/>
      <c r="AD426" s="13"/>
      <c r="AE426" s="13"/>
      <c r="AT426" s="252" t="s">
        <v>273</v>
      </c>
      <c r="AU426" s="252" t="s">
        <v>85</v>
      </c>
      <c r="AV426" s="13" t="s">
        <v>85</v>
      </c>
      <c r="AW426" s="13" t="s">
        <v>32</v>
      </c>
      <c r="AX426" s="13" t="s">
        <v>76</v>
      </c>
      <c r="AY426" s="252" t="s">
        <v>264</v>
      </c>
    </row>
    <row r="427" s="16" customFormat="1">
      <c r="A427" s="16"/>
      <c r="B427" s="284"/>
      <c r="C427" s="285"/>
      <c r="D427" s="243" t="s">
        <v>273</v>
      </c>
      <c r="E427" s="286" t="s">
        <v>1</v>
      </c>
      <c r="F427" s="287" t="s">
        <v>325</v>
      </c>
      <c r="G427" s="285"/>
      <c r="H427" s="288">
        <v>362.08600000000001</v>
      </c>
      <c r="I427" s="289"/>
      <c r="J427" s="285"/>
      <c r="K427" s="285"/>
      <c r="L427" s="290"/>
      <c r="M427" s="291"/>
      <c r="N427" s="292"/>
      <c r="O427" s="292"/>
      <c r="P427" s="292"/>
      <c r="Q427" s="292"/>
      <c r="R427" s="292"/>
      <c r="S427" s="292"/>
      <c r="T427" s="293"/>
      <c r="U427" s="16"/>
      <c r="V427" s="16"/>
      <c r="W427" s="16"/>
      <c r="X427" s="16"/>
      <c r="Y427" s="16"/>
      <c r="Z427" s="16"/>
      <c r="AA427" s="16"/>
      <c r="AB427" s="16"/>
      <c r="AC427" s="16"/>
      <c r="AD427" s="16"/>
      <c r="AE427" s="16"/>
      <c r="AT427" s="294" t="s">
        <v>273</v>
      </c>
      <c r="AU427" s="294" t="s">
        <v>85</v>
      </c>
      <c r="AV427" s="16" t="s">
        <v>96</v>
      </c>
      <c r="AW427" s="16" t="s">
        <v>32</v>
      </c>
      <c r="AX427" s="16" t="s">
        <v>76</v>
      </c>
      <c r="AY427" s="294" t="s">
        <v>264</v>
      </c>
    </row>
    <row r="428" s="13" customFormat="1">
      <c r="A428" s="13"/>
      <c r="B428" s="241"/>
      <c r="C428" s="242"/>
      <c r="D428" s="243" t="s">
        <v>273</v>
      </c>
      <c r="E428" s="244" t="s">
        <v>1</v>
      </c>
      <c r="F428" s="245" t="s">
        <v>3084</v>
      </c>
      <c r="G428" s="242"/>
      <c r="H428" s="246">
        <v>157.97</v>
      </c>
      <c r="I428" s="247"/>
      <c r="J428" s="242"/>
      <c r="K428" s="242"/>
      <c r="L428" s="248"/>
      <c r="M428" s="249"/>
      <c r="N428" s="250"/>
      <c r="O428" s="250"/>
      <c r="P428" s="250"/>
      <c r="Q428" s="250"/>
      <c r="R428" s="250"/>
      <c r="S428" s="250"/>
      <c r="T428" s="251"/>
      <c r="U428" s="13"/>
      <c r="V428" s="13"/>
      <c r="W428" s="13"/>
      <c r="X428" s="13"/>
      <c r="Y428" s="13"/>
      <c r="Z428" s="13"/>
      <c r="AA428" s="13"/>
      <c r="AB428" s="13"/>
      <c r="AC428" s="13"/>
      <c r="AD428" s="13"/>
      <c r="AE428" s="13"/>
      <c r="AT428" s="252" t="s">
        <v>273</v>
      </c>
      <c r="AU428" s="252" t="s">
        <v>85</v>
      </c>
      <c r="AV428" s="13" t="s">
        <v>85</v>
      </c>
      <c r="AW428" s="13" t="s">
        <v>32</v>
      </c>
      <c r="AX428" s="13" t="s">
        <v>76</v>
      </c>
      <c r="AY428" s="252" t="s">
        <v>264</v>
      </c>
    </row>
    <row r="429" s="14" customFormat="1">
      <c r="A429" s="14"/>
      <c r="B429" s="253"/>
      <c r="C429" s="254"/>
      <c r="D429" s="243" t="s">
        <v>273</v>
      </c>
      <c r="E429" s="255" t="s">
        <v>1</v>
      </c>
      <c r="F429" s="256" t="s">
        <v>275</v>
      </c>
      <c r="G429" s="254"/>
      <c r="H429" s="257">
        <v>520.05600000000004</v>
      </c>
      <c r="I429" s="258"/>
      <c r="J429" s="254"/>
      <c r="K429" s="254"/>
      <c r="L429" s="259"/>
      <c r="M429" s="260"/>
      <c r="N429" s="261"/>
      <c r="O429" s="261"/>
      <c r="P429" s="261"/>
      <c r="Q429" s="261"/>
      <c r="R429" s="261"/>
      <c r="S429" s="261"/>
      <c r="T429" s="262"/>
      <c r="U429" s="14"/>
      <c r="V429" s="14"/>
      <c r="W429" s="14"/>
      <c r="X429" s="14"/>
      <c r="Y429" s="14"/>
      <c r="Z429" s="14"/>
      <c r="AA429" s="14"/>
      <c r="AB429" s="14"/>
      <c r="AC429" s="14"/>
      <c r="AD429" s="14"/>
      <c r="AE429" s="14"/>
      <c r="AT429" s="263" t="s">
        <v>273</v>
      </c>
      <c r="AU429" s="263" t="s">
        <v>85</v>
      </c>
      <c r="AV429" s="14" t="s">
        <v>271</v>
      </c>
      <c r="AW429" s="14" t="s">
        <v>32</v>
      </c>
      <c r="AX429" s="14" t="s">
        <v>83</v>
      </c>
      <c r="AY429" s="263" t="s">
        <v>264</v>
      </c>
    </row>
    <row r="430" s="2" customFormat="1" ht="16.5" customHeight="1">
      <c r="A430" s="39"/>
      <c r="B430" s="40"/>
      <c r="C430" s="228" t="s">
        <v>745</v>
      </c>
      <c r="D430" s="228" t="s">
        <v>266</v>
      </c>
      <c r="E430" s="229" t="s">
        <v>754</v>
      </c>
      <c r="F430" s="230" t="s">
        <v>755</v>
      </c>
      <c r="G430" s="231" t="s">
        <v>318</v>
      </c>
      <c r="H430" s="232">
        <v>23402.52</v>
      </c>
      <c r="I430" s="233"/>
      <c r="J430" s="234">
        <f>ROUND(I430*H430,2)</f>
        <v>0</v>
      </c>
      <c r="K430" s="230" t="s">
        <v>270</v>
      </c>
      <c r="L430" s="45"/>
      <c r="M430" s="235" t="s">
        <v>1</v>
      </c>
      <c r="N430" s="236" t="s">
        <v>42</v>
      </c>
      <c r="O430" s="92"/>
      <c r="P430" s="237">
        <f>O430*H430</f>
        <v>0</v>
      </c>
      <c r="Q430" s="237">
        <v>0</v>
      </c>
      <c r="R430" s="237">
        <f>Q430*H430</f>
        <v>0</v>
      </c>
      <c r="S430" s="237">
        <v>0</v>
      </c>
      <c r="T430" s="238">
        <f>S430*H430</f>
        <v>0</v>
      </c>
      <c r="U430" s="39"/>
      <c r="V430" s="39"/>
      <c r="W430" s="39"/>
      <c r="X430" s="39"/>
      <c r="Y430" s="39"/>
      <c r="Z430" s="39"/>
      <c r="AA430" s="39"/>
      <c r="AB430" s="39"/>
      <c r="AC430" s="39"/>
      <c r="AD430" s="39"/>
      <c r="AE430" s="39"/>
      <c r="AR430" s="239" t="s">
        <v>271</v>
      </c>
      <c r="AT430" s="239" t="s">
        <v>266</v>
      </c>
      <c r="AU430" s="239" t="s">
        <v>85</v>
      </c>
      <c r="AY430" s="18" t="s">
        <v>264</v>
      </c>
      <c r="BE430" s="240">
        <f>IF(N430="základní",J430,0)</f>
        <v>0</v>
      </c>
      <c r="BF430" s="240">
        <f>IF(N430="snížená",J430,0)</f>
        <v>0</v>
      </c>
      <c r="BG430" s="240">
        <f>IF(N430="zákl. přenesená",J430,0)</f>
        <v>0</v>
      </c>
      <c r="BH430" s="240">
        <f>IF(N430="sníž. přenesená",J430,0)</f>
        <v>0</v>
      </c>
      <c r="BI430" s="240">
        <f>IF(N430="nulová",J430,0)</f>
        <v>0</v>
      </c>
      <c r="BJ430" s="18" t="s">
        <v>85</v>
      </c>
      <c r="BK430" s="240">
        <f>ROUND(I430*H430,2)</f>
        <v>0</v>
      </c>
      <c r="BL430" s="18" t="s">
        <v>271</v>
      </c>
      <c r="BM430" s="239" t="s">
        <v>756</v>
      </c>
    </row>
    <row r="431" s="13" customFormat="1">
      <c r="A431" s="13"/>
      <c r="B431" s="241"/>
      <c r="C431" s="242"/>
      <c r="D431" s="243" t="s">
        <v>273</v>
      </c>
      <c r="E431" s="242"/>
      <c r="F431" s="245" t="s">
        <v>3085</v>
      </c>
      <c r="G431" s="242"/>
      <c r="H431" s="246">
        <v>23402.52</v>
      </c>
      <c r="I431" s="247"/>
      <c r="J431" s="242"/>
      <c r="K431" s="242"/>
      <c r="L431" s="248"/>
      <c r="M431" s="249"/>
      <c r="N431" s="250"/>
      <c r="O431" s="250"/>
      <c r="P431" s="250"/>
      <c r="Q431" s="250"/>
      <c r="R431" s="250"/>
      <c r="S431" s="250"/>
      <c r="T431" s="251"/>
      <c r="U431" s="13"/>
      <c r="V431" s="13"/>
      <c r="W431" s="13"/>
      <c r="X431" s="13"/>
      <c r="Y431" s="13"/>
      <c r="Z431" s="13"/>
      <c r="AA431" s="13"/>
      <c r="AB431" s="13"/>
      <c r="AC431" s="13"/>
      <c r="AD431" s="13"/>
      <c r="AE431" s="13"/>
      <c r="AT431" s="252" t="s">
        <v>273</v>
      </c>
      <c r="AU431" s="252" t="s">
        <v>85</v>
      </c>
      <c r="AV431" s="13" t="s">
        <v>85</v>
      </c>
      <c r="AW431" s="13" t="s">
        <v>4</v>
      </c>
      <c r="AX431" s="13" t="s">
        <v>83</v>
      </c>
      <c r="AY431" s="252" t="s">
        <v>264</v>
      </c>
    </row>
    <row r="432" s="2" customFormat="1" ht="16.5" customHeight="1">
      <c r="A432" s="39"/>
      <c r="B432" s="40"/>
      <c r="C432" s="228" t="s">
        <v>749</v>
      </c>
      <c r="D432" s="228" t="s">
        <v>266</v>
      </c>
      <c r="E432" s="229" t="s">
        <v>758</v>
      </c>
      <c r="F432" s="230" t="s">
        <v>759</v>
      </c>
      <c r="G432" s="231" t="s">
        <v>318</v>
      </c>
      <c r="H432" s="232">
        <v>520.05600000000004</v>
      </c>
      <c r="I432" s="233"/>
      <c r="J432" s="234">
        <f>ROUND(I432*H432,2)</f>
        <v>0</v>
      </c>
      <c r="K432" s="230" t="s">
        <v>270</v>
      </c>
      <c r="L432" s="45"/>
      <c r="M432" s="235" t="s">
        <v>1</v>
      </c>
      <c r="N432" s="236" t="s">
        <v>42</v>
      </c>
      <c r="O432" s="92"/>
      <c r="P432" s="237">
        <f>O432*H432</f>
        <v>0</v>
      </c>
      <c r="Q432" s="237">
        <v>0</v>
      </c>
      <c r="R432" s="237">
        <f>Q432*H432</f>
        <v>0</v>
      </c>
      <c r="S432" s="237">
        <v>0</v>
      </c>
      <c r="T432" s="238">
        <f>S432*H432</f>
        <v>0</v>
      </c>
      <c r="U432" s="39"/>
      <c r="V432" s="39"/>
      <c r="W432" s="39"/>
      <c r="X432" s="39"/>
      <c r="Y432" s="39"/>
      <c r="Z432" s="39"/>
      <c r="AA432" s="39"/>
      <c r="AB432" s="39"/>
      <c r="AC432" s="39"/>
      <c r="AD432" s="39"/>
      <c r="AE432" s="39"/>
      <c r="AR432" s="239" t="s">
        <v>271</v>
      </c>
      <c r="AT432" s="239" t="s">
        <v>266</v>
      </c>
      <c r="AU432" s="239" t="s">
        <v>85</v>
      </c>
      <c r="AY432" s="18" t="s">
        <v>264</v>
      </c>
      <c r="BE432" s="240">
        <f>IF(N432="základní",J432,0)</f>
        <v>0</v>
      </c>
      <c r="BF432" s="240">
        <f>IF(N432="snížená",J432,0)</f>
        <v>0</v>
      </c>
      <c r="BG432" s="240">
        <f>IF(N432="zákl. přenesená",J432,0)</f>
        <v>0</v>
      </c>
      <c r="BH432" s="240">
        <f>IF(N432="sníž. přenesená",J432,0)</f>
        <v>0</v>
      </c>
      <c r="BI432" s="240">
        <f>IF(N432="nulová",J432,0)</f>
        <v>0</v>
      </c>
      <c r="BJ432" s="18" t="s">
        <v>85</v>
      </c>
      <c r="BK432" s="240">
        <f>ROUND(I432*H432,2)</f>
        <v>0</v>
      </c>
      <c r="BL432" s="18" t="s">
        <v>271</v>
      </c>
      <c r="BM432" s="239" t="s">
        <v>760</v>
      </c>
    </row>
    <row r="433" s="15" customFormat="1">
      <c r="A433" s="15"/>
      <c r="B433" s="264"/>
      <c r="C433" s="265"/>
      <c r="D433" s="243" t="s">
        <v>273</v>
      </c>
      <c r="E433" s="266" t="s">
        <v>1</v>
      </c>
      <c r="F433" s="267" t="s">
        <v>737</v>
      </c>
      <c r="G433" s="265"/>
      <c r="H433" s="266" t="s">
        <v>1</v>
      </c>
      <c r="I433" s="268"/>
      <c r="J433" s="265"/>
      <c r="K433" s="265"/>
      <c r="L433" s="269"/>
      <c r="M433" s="270"/>
      <c r="N433" s="271"/>
      <c r="O433" s="271"/>
      <c r="P433" s="271"/>
      <c r="Q433" s="271"/>
      <c r="R433" s="271"/>
      <c r="S433" s="271"/>
      <c r="T433" s="272"/>
      <c r="U433" s="15"/>
      <c r="V433" s="15"/>
      <c r="W433" s="15"/>
      <c r="X433" s="15"/>
      <c r="Y433" s="15"/>
      <c r="Z433" s="15"/>
      <c r="AA433" s="15"/>
      <c r="AB433" s="15"/>
      <c r="AC433" s="15"/>
      <c r="AD433" s="15"/>
      <c r="AE433" s="15"/>
      <c r="AT433" s="273" t="s">
        <v>273</v>
      </c>
      <c r="AU433" s="273" t="s">
        <v>85</v>
      </c>
      <c r="AV433" s="15" t="s">
        <v>83</v>
      </c>
      <c r="AW433" s="15" t="s">
        <v>32</v>
      </c>
      <c r="AX433" s="15" t="s">
        <v>76</v>
      </c>
      <c r="AY433" s="273" t="s">
        <v>264</v>
      </c>
    </row>
    <row r="434" s="13" customFormat="1">
      <c r="A434" s="13"/>
      <c r="B434" s="241"/>
      <c r="C434" s="242"/>
      <c r="D434" s="243" t="s">
        <v>273</v>
      </c>
      <c r="E434" s="244" t="s">
        <v>1</v>
      </c>
      <c r="F434" s="245" t="s">
        <v>3083</v>
      </c>
      <c r="G434" s="242"/>
      <c r="H434" s="246">
        <v>362.08600000000001</v>
      </c>
      <c r="I434" s="247"/>
      <c r="J434" s="242"/>
      <c r="K434" s="242"/>
      <c r="L434" s="248"/>
      <c r="M434" s="249"/>
      <c r="N434" s="250"/>
      <c r="O434" s="250"/>
      <c r="P434" s="250"/>
      <c r="Q434" s="250"/>
      <c r="R434" s="250"/>
      <c r="S434" s="250"/>
      <c r="T434" s="251"/>
      <c r="U434" s="13"/>
      <c r="V434" s="13"/>
      <c r="W434" s="13"/>
      <c r="X434" s="13"/>
      <c r="Y434" s="13"/>
      <c r="Z434" s="13"/>
      <c r="AA434" s="13"/>
      <c r="AB434" s="13"/>
      <c r="AC434" s="13"/>
      <c r="AD434" s="13"/>
      <c r="AE434" s="13"/>
      <c r="AT434" s="252" t="s">
        <v>273</v>
      </c>
      <c r="AU434" s="252" t="s">
        <v>85</v>
      </c>
      <c r="AV434" s="13" t="s">
        <v>85</v>
      </c>
      <c r="AW434" s="13" t="s">
        <v>32</v>
      </c>
      <c r="AX434" s="13" t="s">
        <v>76</v>
      </c>
      <c r="AY434" s="252" t="s">
        <v>264</v>
      </c>
    </row>
    <row r="435" s="16" customFormat="1">
      <c r="A435" s="16"/>
      <c r="B435" s="284"/>
      <c r="C435" s="285"/>
      <c r="D435" s="243" t="s">
        <v>273</v>
      </c>
      <c r="E435" s="286" t="s">
        <v>1</v>
      </c>
      <c r="F435" s="287" t="s">
        <v>325</v>
      </c>
      <c r="G435" s="285"/>
      <c r="H435" s="288">
        <v>362.08600000000001</v>
      </c>
      <c r="I435" s="289"/>
      <c r="J435" s="285"/>
      <c r="K435" s="285"/>
      <c r="L435" s="290"/>
      <c r="M435" s="291"/>
      <c r="N435" s="292"/>
      <c r="O435" s="292"/>
      <c r="P435" s="292"/>
      <c r="Q435" s="292"/>
      <c r="R435" s="292"/>
      <c r="S435" s="292"/>
      <c r="T435" s="293"/>
      <c r="U435" s="16"/>
      <c r="V435" s="16"/>
      <c r="W435" s="16"/>
      <c r="X435" s="16"/>
      <c r="Y435" s="16"/>
      <c r="Z435" s="16"/>
      <c r="AA435" s="16"/>
      <c r="AB435" s="16"/>
      <c r="AC435" s="16"/>
      <c r="AD435" s="16"/>
      <c r="AE435" s="16"/>
      <c r="AT435" s="294" t="s">
        <v>273</v>
      </c>
      <c r="AU435" s="294" t="s">
        <v>85</v>
      </c>
      <c r="AV435" s="16" t="s">
        <v>96</v>
      </c>
      <c r="AW435" s="16" t="s">
        <v>32</v>
      </c>
      <c r="AX435" s="16" t="s">
        <v>76</v>
      </c>
      <c r="AY435" s="294" t="s">
        <v>264</v>
      </c>
    </row>
    <row r="436" s="13" customFormat="1">
      <c r="A436" s="13"/>
      <c r="B436" s="241"/>
      <c r="C436" s="242"/>
      <c r="D436" s="243" t="s">
        <v>273</v>
      </c>
      <c r="E436" s="244" t="s">
        <v>1</v>
      </c>
      <c r="F436" s="245" t="s">
        <v>3084</v>
      </c>
      <c r="G436" s="242"/>
      <c r="H436" s="246">
        <v>157.97</v>
      </c>
      <c r="I436" s="247"/>
      <c r="J436" s="242"/>
      <c r="K436" s="242"/>
      <c r="L436" s="248"/>
      <c r="M436" s="249"/>
      <c r="N436" s="250"/>
      <c r="O436" s="250"/>
      <c r="P436" s="250"/>
      <c r="Q436" s="250"/>
      <c r="R436" s="250"/>
      <c r="S436" s="250"/>
      <c r="T436" s="251"/>
      <c r="U436" s="13"/>
      <c r="V436" s="13"/>
      <c r="W436" s="13"/>
      <c r="X436" s="13"/>
      <c r="Y436" s="13"/>
      <c r="Z436" s="13"/>
      <c r="AA436" s="13"/>
      <c r="AB436" s="13"/>
      <c r="AC436" s="13"/>
      <c r="AD436" s="13"/>
      <c r="AE436" s="13"/>
      <c r="AT436" s="252" t="s">
        <v>273</v>
      </c>
      <c r="AU436" s="252" t="s">
        <v>85</v>
      </c>
      <c r="AV436" s="13" t="s">
        <v>85</v>
      </c>
      <c r="AW436" s="13" t="s">
        <v>32</v>
      </c>
      <c r="AX436" s="13" t="s">
        <v>76</v>
      </c>
      <c r="AY436" s="252" t="s">
        <v>264</v>
      </c>
    </row>
    <row r="437" s="14" customFormat="1">
      <c r="A437" s="14"/>
      <c r="B437" s="253"/>
      <c r="C437" s="254"/>
      <c r="D437" s="243" t="s">
        <v>273</v>
      </c>
      <c r="E437" s="255" t="s">
        <v>1</v>
      </c>
      <c r="F437" s="256" t="s">
        <v>275</v>
      </c>
      <c r="G437" s="254"/>
      <c r="H437" s="257">
        <v>520.05600000000004</v>
      </c>
      <c r="I437" s="258"/>
      <c r="J437" s="254"/>
      <c r="K437" s="254"/>
      <c r="L437" s="259"/>
      <c r="M437" s="260"/>
      <c r="N437" s="261"/>
      <c r="O437" s="261"/>
      <c r="P437" s="261"/>
      <c r="Q437" s="261"/>
      <c r="R437" s="261"/>
      <c r="S437" s="261"/>
      <c r="T437" s="262"/>
      <c r="U437" s="14"/>
      <c r="V437" s="14"/>
      <c r="W437" s="14"/>
      <c r="X437" s="14"/>
      <c r="Y437" s="14"/>
      <c r="Z437" s="14"/>
      <c r="AA437" s="14"/>
      <c r="AB437" s="14"/>
      <c r="AC437" s="14"/>
      <c r="AD437" s="14"/>
      <c r="AE437" s="14"/>
      <c r="AT437" s="263" t="s">
        <v>273</v>
      </c>
      <c r="AU437" s="263" t="s">
        <v>85</v>
      </c>
      <c r="AV437" s="14" t="s">
        <v>271</v>
      </c>
      <c r="AW437" s="14" t="s">
        <v>32</v>
      </c>
      <c r="AX437" s="14" t="s">
        <v>83</v>
      </c>
      <c r="AY437" s="263" t="s">
        <v>264</v>
      </c>
    </row>
    <row r="438" s="2" customFormat="1" ht="21.75" customHeight="1">
      <c r="A438" s="39"/>
      <c r="B438" s="40"/>
      <c r="C438" s="228" t="s">
        <v>753</v>
      </c>
      <c r="D438" s="228" t="s">
        <v>266</v>
      </c>
      <c r="E438" s="229" t="s">
        <v>762</v>
      </c>
      <c r="F438" s="230" t="s">
        <v>763</v>
      </c>
      <c r="G438" s="231" t="s">
        <v>318</v>
      </c>
      <c r="H438" s="232">
        <v>300.80000000000001</v>
      </c>
      <c r="I438" s="233"/>
      <c r="J438" s="234">
        <f>ROUND(I438*H438,2)</f>
        <v>0</v>
      </c>
      <c r="K438" s="230" t="s">
        <v>270</v>
      </c>
      <c r="L438" s="45"/>
      <c r="M438" s="235" t="s">
        <v>1</v>
      </c>
      <c r="N438" s="236" t="s">
        <v>42</v>
      </c>
      <c r="O438" s="92"/>
      <c r="P438" s="237">
        <f>O438*H438</f>
        <v>0</v>
      </c>
      <c r="Q438" s="237">
        <v>0.00012999999999999999</v>
      </c>
      <c r="R438" s="237">
        <f>Q438*H438</f>
        <v>0.039104</v>
      </c>
      <c r="S438" s="237">
        <v>0</v>
      </c>
      <c r="T438" s="238">
        <f>S438*H438</f>
        <v>0</v>
      </c>
      <c r="U438" s="39"/>
      <c r="V438" s="39"/>
      <c r="W438" s="39"/>
      <c r="X438" s="39"/>
      <c r="Y438" s="39"/>
      <c r="Z438" s="39"/>
      <c r="AA438" s="39"/>
      <c r="AB438" s="39"/>
      <c r="AC438" s="39"/>
      <c r="AD438" s="39"/>
      <c r="AE438" s="39"/>
      <c r="AR438" s="239" t="s">
        <v>271</v>
      </c>
      <c r="AT438" s="239" t="s">
        <v>266</v>
      </c>
      <c r="AU438" s="239" t="s">
        <v>85</v>
      </c>
      <c r="AY438" s="18" t="s">
        <v>264</v>
      </c>
      <c r="BE438" s="240">
        <f>IF(N438="základní",J438,0)</f>
        <v>0</v>
      </c>
      <c r="BF438" s="240">
        <f>IF(N438="snížená",J438,0)</f>
        <v>0</v>
      </c>
      <c r="BG438" s="240">
        <f>IF(N438="zákl. přenesená",J438,0)</f>
        <v>0</v>
      </c>
      <c r="BH438" s="240">
        <f>IF(N438="sníž. přenesená",J438,0)</f>
        <v>0</v>
      </c>
      <c r="BI438" s="240">
        <f>IF(N438="nulová",J438,0)</f>
        <v>0</v>
      </c>
      <c r="BJ438" s="18" t="s">
        <v>85</v>
      </c>
      <c r="BK438" s="240">
        <f>ROUND(I438*H438,2)</f>
        <v>0</v>
      </c>
      <c r="BL438" s="18" t="s">
        <v>271</v>
      </c>
      <c r="BM438" s="239" t="s">
        <v>764</v>
      </c>
    </row>
    <row r="439" s="2" customFormat="1" ht="16.5" customHeight="1">
      <c r="A439" s="39"/>
      <c r="B439" s="40"/>
      <c r="C439" s="228" t="s">
        <v>757</v>
      </c>
      <c r="D439" s="228" t="s">
        <v>266</v>
      </c>
      <c r="E439" s="229" t="s">
        <v>766</v>
      </c>
      <c r="F439" s="230" t="s">
        <v>767</v>
      </c>
      <c r="G439" s="231" t="s">
        <v>318</v>
      </c>
      <c r="H439" s="232">
        <v>360.94999999999999</v>
      </c>
      <c r="I439" s="233"/>
      <c r="J439" s="234">
        <f>ROUND(I439*H439,2)</f>
        <v>0</v>
      </c>
      <c r="K439" s="230" t="s">
        <v>270</v>
      </c>
      <c r="L439" s="45"/>
      <c r="M439" s="235" t="s">
        <v>1</v>
      </c>
      <c r="N439" s="236" t="s">
        <v>42</v>
      </c>
      <c r="O439" s="92"/>
      <c r="P439" s="237">
        <f>O439*H439</f>
        <v>0</v>
      </c>
      <c r="Q439" s="237">
        <v>4.0000000000000003E-05</v>
      </c>
      <c r="R439" s="237">
        <f>Q439*H439</f>
        <v>0.014438000000000001</v>
      </c>
      <c r="S439" s="237">
        <v>0</v>
      </c>
      <c r="T439" s="238">
        <f>S439*H439</f>
        <v>0</v>
      </c>
      <c r="U439" s="39"/>
      <c r="V439" s="39"/>
      <c r="W439" s="39"/>
      <c r="X439" s="39"/>
      <c r="Y439" s="39"/>
      <c r="Z439" s="39"/>
      <c r="AA439" s="39"/>
      <c r="AB439" s="39"/>
      <c r="AC439" s="39"/>
      <c r="AD439" s="39"/>
      <c r="AE439" s="39"/>
      <c r="AR439" s="239" t="s">
        <v>271</v>
      </c>
      <c r="AT439" s="239" t="s">
        <v>266</v>
      </c>
      <c r="AU439" s="239" t="s">
        <v>85</v>
      </c>
      <c r="AY439" s="18" t="s">
        <v>264</v>
      </c>
      <c r="BE439" s="240">
        <f>IF(N439="základní",J439,0)</f>
        <v>0</v>
      </c>
      <c r="BF439" s="240">
        <f>IF(N439="snížená",J439,0)</f>
        <v>0</v>
      </c>
      <c r="BG439" s="240">
        <f>IF(N439="zákl. přenesená",J439,0)</f>
        <v>0</v>
      </c>
      <c r="BH439" s="240">
        <f>IF(N439="sníž. přenesená",J439,0)</f>
        <v>0</v>
      </c>
      <c r="BI439" s="240">
        <f>IF(N439="nulová",J439,0)</f>
        <v>0</v>
      </c>
      <c r="BJ439" s="18" t="s">
        <v>85</v>
      </c>
      <c r="BK439" s="240">
        <f>ROUND(I439*H439,2)</f>
        <v>0</v>
      </c>
      <c r="BL439" s="18" t="s">
        <v>271</v>
      </c>
      <c r="BM439" s="239" t="s">
        <v>768</v>
      </c>
    </row>
    <row r="440" s="2" customFormat="1" ht="16.5" customHeight="1">
      <c r="A440" s="39"/>
      <c r="B440" s="40"/>
      <c r="C440" s="228" t="s">
        <v>761</v>
      </c>
      <c r="D440" s="228" t="s">
        <v>266</v>
      </c>
      <c r="E440" s="229" t="s">
        <v>771</v>
      </c>
      <c r="F440" s="230" t="s">
        <v>772</v>
      </c>
      <c r="G440" s="231" t="s">
        <v>318</v>
      </c>
      <c r="H440" s="232">
        <v>300.80000000000001</v>
      </c>
      <c r="I440" s="233"/>
      <c r="J440" s="234">
        <f>ROUND(I440*H440,2)</f>
        <v>0</v>
      </c>
      <c r="K440" s="230" t="s">
        <v>270</v>
      </c>
      <c r="L440" s="45"/>
      <c r="M440" s="235" t="s">
        <v>1</v>
      </c>
      <c r="N440" s="236" t="s">
        <v>42</v>
      </c>
      <c r="O440" s="92"/>
      <c r="P440" s="237">
        <f>O440*H440</f>
        <v>0</v>
      </c>
      <c r="Q440" s="237">
        <v>0</v>
      </c>
      <c r="R440" s="237">
        <f>Q440*H440</f>
        <v>0</v>
      </c>
      <c r="S440" s="237">
        <v>0</v>
      </c>
      <c r="T440" s="238">
        <f>S440*H440</f>
        <v>0</v>
      </c>
      <c r="U440" s="39"/>
      <c r="V440" s="39"/>
      <c r="W440" s="39"/>
      <c r="X440" s="39"/>
      <c r="Y440" s="39"/>
      <c r="Z440" s="39"/>
      <c r="AA440" s="39"/>
      <c r="AB440" s="39"/>
      <c r="AC440" s="39"/>
      <c r="AD440" s="39"/>
      <c r="AE440" s="39"/>
      <c r="AR440" s="239" t="s">
        <v>271</v>
      </c>
      <c r="AT440" s="239" t="s">
        <v>266</v>
      </c>
      <c r="AU440" s="239" t="s">
        <v>85</v>
      </c>
      <c r="AY440" s="18" t="s">
        <v>264</v>
      </c>
      <c r="BE440" s="240">
        <f>IF(N440="základní",J440,0)</f>
        <v>0</v>
      </c>
      <c r="BF440" s="240">
        <f>IF(N440="snížená",J440,0)</f>
        <v>0</v>
      </c>
      <c r="BG440" s="240">
        <f>IF(N440="zákl. přenesená",J440,0)</f>
        <v>0</v>
      </c>
      <c r="BH440" s="240">
        <f>IF(N440="sníž. přenesená",J440,0)</f>
        <v>0</v>
      </c>
      <c r="BI440" s="240">
        <f>IF(N440="nulová",J440,0)</f>
        <v>0</v>
      </c>
      <c r="BJ440" s="18" t="s">
        <v>85</v>
      </c>
      <c r="BK440" s="240">
        <f>ROUND(I440*H440,2)</f>
        <v>0</v>
      </c>
      <c r="BL440" s="18" t="s">
        <v>271</v>
      </c>
      <c r="BM440" s="239" t="s">
        <v>773</v>
      </c>
    </row>
    <row r="441" s="13" customFormat="1">
      <c r="A441" s="13"/>
      <c r="B441" s="241"/>
      <c r="C441" s="242"/>
      <c r="D441" s="243" t="s">
        <v>273</v>
      </c>
      <c r="E441" s="244" t="s">
        <v>1</v>
      </c>
      <c r="F441" s="245" t="s">
        <v>3078</v>
      </c>
      <c r="G441" s="242"/>
      <c r="H441" s="246">
        <v>105.09999999999999</v>
      </c>
      <c r="I441" s="247"/>
      <c r="J441" s="242"/>
      <c r="K441" s="242"/>
      <c r="L441" s="248"/>
      <c r="M441" s="249"/>
      <c r="N441" s="250"/>
      <c r="O441" s="250"/>
      <c r="P441" s="250"/>
      <c r="Q441" s="250"/>
      <c r="R441" s="250"/>
      <c r="S441" s="250"/>
      <c r="T441" s="251"/>
      <c r="U441" s="13"/>
      <c r="V441" s="13"/>
      <c r="W441" s="13"/>
      <c r="X441" s="13"/>
      <c r="Y441" s="13"/>
      <c r="Z441" s="13"/>
      <c r="AA441" s="13"/>
      <c r="AB441" s="13"/>
      <c r="AC441" s="13"/>
      <c r="AD441" s="13"/>
      <c r="AE441" s="13"/>
      <c r="AT441" s="252" t="s">
        <v>273</v>
      </c>
      <c r="AU441" s="252" t="s">
        <v>85</v>
      </c>
      <c r="AV441" s="13" t="s">
        <v>85</v>
      </c>
      <c r="AW441" s="13" t="s">
        <v>32</v>
      </c>
      <c r="AX441" s="13" t="s">
        <v>76</v>
      </c>
      <c r="AY441" s="252" t="s">
        <v>264</v>
      </c>
    </row>
    <row r="442" s="13" customFormat="1">
      <c r="A442" s="13"/>
      <c r="B442" s="241"/>
      <c r="C442" s="242"/>
      <c r="D442" s="243" t="s">
        <v>273</v>
      </c>
      <c r="E442" s="244" t="s">
        <v>1</v>
      </c>
      <c r="F442" s="245" t="s">
        <v>3079</v>
      </c>
      <c r="G442" s="242"/>
      <c r="H442" s="246">
        <v>195.69999999999999</v>
      </c>
      <c r="I442" s="247"/>
      <c r="J442" s="242"/>
      <c r="K442" s="242"/>
      <c r="L442" s="248"/>
      <c r="M442" s="249"/>
      <c r="N442" s="250"/>
      <c r="O442" s="250"/>
      <c r="P442" s="250"/>
      <c r="Q442" s="250"/>
      <c r="R442" s="250"/>
      <c r="S442" s="250"/>
      <c r="T442" s="251"/>
      <c r="U442" s="13"/>
      <c r="V442" s="13"/>
      <c r="W442" s="13"/>
      <c r="X442" s="13"/>
      <c r="Y442" s="13"/>
      <c r="Z442" s="13"/>
      <c r="AA442" s="13"/>
      <c r="AB442" s="13"/>
      <c r="AC442" s="13"/>
      <c r="AD442" s="13"/>
      <c r="AE442" s="13"/>
      <c r="AT442" s="252" t="s">
        <v>273</v>
      </c>
      <c r="AU442" s="252" t="s">
        <v>85</v>
      </c>
      <c r="AV442" s="13" t="s">
        <v>85</v>
      </c>
      <c r="AW442" s="13" t="s">
        <v>32</v>
      </c>
      <c r="AX442" s="13" t="s">
        <v>76</v>
      </c>
      <c r="AY442" s="252" t="s">
        <v>264</v>
      </c>
    </row>
    <row r="443" s="14" customFormat="1">
      <c r="A443" s="14"/>
      <c r="B443" s="253"/>
      <c r="C443" s="254"/>
      <c r="D443" s="243" t="s">
        <v>273</v>
      </c>
      <c r="E443" s="255" t="s">
        <v>1</v>
      </c>
      <c r="F443" s="256" t="s">
        <v>275</v>
      </c>
      <c r="G443" s="254"/>
      <c r="H443" s="257">
        <v>300.80000000000001</v>
      </c>
      <c r="I443" s="258"/>
      <c r="J443" s="254"/>
      <c r="K443" s="254"/>
      <c r="L443" s="259"/>
      <c r="M443" s="260"/>
      <c r="N443" s="261"/>
      <c r="O443" s="261"/>
      <c r="P443" s="261"/>
      <c r="Q443" s="261"/>
      <c r="R443" s="261"/>
      <c r="S443" s="261"/>
      <c r="T443" s="262"/>
      <c r="U443" s="14"/>
      <c r="V443" s="14"/>
      <c r="W443" s="14"/>
      <c r="X443" s="14"/>
      <c r="Y443" s="14"/>
      <c r="Z443" s="14"/>
      <c r="AA443" s="14"/>
      <c r="AB443" s="14"/>
      <c r="AC443" s="14"/>
      <c r="AD443" s="14"/>
      <c r="AE443" s="14"/>
      <c r="AT443" s="263" t="s">
        <v>273</v>
      </c>
      <c r="AU443" s="263" t="s">
        <v>85</v>
      </c>
      <c r="AV443" s="14" t="s">
        <v>271</v>
      </c>
      <c r="AW443" s="14" t="s">
        <v>32</v>
      </c>
      <c r="AX443" s="14" t="s">
        <v>83</v>
      </c>
      <c r="AY443" s="263" t="s">
        <v>264</v>
      </c>
    </row>
    <row r="444" s="2" customFormat="1" ht="16.5" customHeight="1">
      <c r="A444" s="39"/>
      <c r="B444" s="40"/>
      <c r="C444" s="228" t="s">
        <v>765</v>
      </c>
      <c r="D444" s="228" t="s">
        <v>266</v>
      </c>
      <c r="E444" s="229" t="s">
        <v>780</v>
      </c>
      <c r="F444" s="230" t="s">
        <v>781</v>
      </c>
      <c r="G444" s="231" t="s">
        <v>420</v>
      </c>
      <c r="H444" s="232">
        <v>0</v>
      </c>
      <c r="I444" s="233"/>
      <c r="J444" s="234">
        <f>ROUND(I444*H444,2)</f>
        <v>0</v>
      </c>
      <c r="K444" s="230" t="s">
        <v>270</v>
      </c>
      <c r="L444" s="45"/>
      <c r="M444" s="235" t="s">
        <v>1</v>
      </c>
      <c r="N444" s="236" t="s">
        <v>42</v>
      </c>
      <c r="O444" s="92"/>
      <c r="P444" s="237">
        <f>O444*H444</f>
        <v>0</v>
      </c>
      <c r="Q444" s="237">
        <v>0.00023000000000000001</v>
      </c>
      <c r="R444" s="237">
        <f>Q444*H444</f>
        <v>0</v>
      </c>
      <c r="S444" s="237">
        <v>0</v>
      </c>
      <c r="T444" s="238">
        <f>S444*H444</f>
        <v>0</v>
      </c>
      <c r="U444" s="39"/>
      <c r="V444" s="39"/>
      <c r="W444" s="39"/>
      <c r="X444" s="39"/>
      <c r="Y444" s="39"/>
      <c r="Z444" s="39"/>
      <c r="AA444" s="39"/>
      <c r="AB444" s="39"/>
      <c r="AC444" s="39"/>
      <c r="AD444" s="39"/>
      <c r="AE444" s="39"/>
      <c r="AR444" s="239" t="s">
        <v>271</v>
      </c>
      <c r="AT444" s="239" t="s">
        <v>266</v>
      </c>
      <c r="AU444" s="239" t="s">
        <v>85</v>
      </c>
      <c r="AY444" s="18" t="s">
        <v>264</v>
      </c>
      <c r="BE444" s="240">
        <f>IF(N444="základní",J444,0)</f>
        <v>0</v>
      </c>
      <c r="BF444" s="240">
        <f>IF(N444="snížená",J444,0)</f>
        <v>0</v>
      </c>
      <c r="BG444" s="240">
        <f>IF(N444="zákl. přenesená",J444,0)</f>
        <v>0</v>
      </c>
      <c r="BH444" s="240">
        <f>IF(N444="sníž. přenesená",J444,0)</f>
        <v>0</v>
      </c>
      <c r="BI444" s="240">
        <f>IF(N444="nulová",J444,0)</f>
        <v>0</v>
      </c>
      <c r="BJ444" s="18" t="s">
        <v>85</v>
      </c>
      <c r="BK444" s="240">
        <f>ROUND(I444*H444,2)</f>
        <v>0</v>
      </c>
      <c r="BL444" s="18" t="s">
        <v>271</v>
      </c>
      <c r="BM444" s="239" t="s">
        <v>782</v>
      </c>
    </row>
    <row r="445" s="2" customFormat="1" ht="16.5" customHeight="1">
      <c r="A445" s="39"/>
      <c r="B445" s="40"/>
      <c r="C445" s="274" t="s">
        <v>770</v>
      </c>
      <c r="D445" s="274" t="s">
        <v>310</v>
      </c>
      <c r="E445" s="275" t="s">
        <v>784</v>
      </c>
      <c r="F445" s="276" t="s">
        <v>781</v>
      </c>
      <c r="G445" s="277" t="s">
        <v>420</v>
      </c>
      <c r="H445" s="278">
        <v>0</v>
      </c>
      <c r="I445" s="279"/>
      <c r="J445" s="280">
        <f>ROUND(I445*H445,2)</f>
        <v>0</v>
      </c>
      <c r="K445" s="276" t="s">
        <v>298</v>
      </c>
      <c r="L445" s="281"/>
      <c r="M445" s="282" t="s">
        <v>1</v>
      </c>
      <c r="N445" s="283" t="s">
        <v>42</v>
      </c>
      <c r="O445" s="92"/>
      <c r="P445" s="237">
        <f>O445*H445</f>
        <v>0</v>
      </c>
      <c r="Q445" s="237">
        <v>1.0000000000000001E-05</v>
      </c>
      <c r="R445" s="237">
        <f>Q445*H445</f>
        <v>0</v>
      </c>
      <c r="S445" s="237">
        <v>0</v>
      </c>
      <c r="T445" s="238">
        <f>S445*H445</f>
        <v>0</v>
      </c>
      <c r="U445" s="39"/>
      <c r="V445" s="39"/>
      <c r="W445" s="39"/>
      <c r="X445" s="39"/>
      <c r="Y445" s="39"/>
      <c r="Z445" s="39"/>
      <c r="AA445" s="39"/>
      <c r="AB445" s="39"/>
      <c r="AC445" s="39"/>
      <c r="AD445" s="39"/>
      <c r="AE445" s="39"/>
      <c r="AR445" s="239" t="s">
        <v>304</v>
      </c>
      <c r="AT445" s="239" t="s">
        <v>310</v>
      </c>
      <c r="AU445" s="239" t="s">
        <v>85</v>
      </c>
      <c r="AY445" s="18" t="s">
        <v>264</v>
      </c>
      <c r="BE445" s="240">
        <f>IF(N445="základní",J445,0)</f>
        <v>0</v>
      </c>
      <c r="BF445" s="240">
        <f>IF(N445="snížená",J445,0)</f>
        <v>0</v>
      </c>
      <c r="BG445" s="240">
        <f>IF(N445="zákl. přenesená",J445,0)</f>
        <v>0</v>
      </c>
      <c r="BH445" s="240">
        <f>IF(N445="sníž. přenesená",J445,0)</f>
        <v>0</v>
      </c>
      <c r="BI445" s="240">
        <f>IF(N445="nulová",J445,0)</f>
        <v>0</v>
      </c>
      <c r="BJ445" s="18" t="s">
        <v>85</v>
      </c>
      <c r="BK445" s="240">
        <f>ROUND(I445*H445,2)</f>
        <v>0</v>
      </c>
      <c r="BL445" s="18" t="s">
        <v>271</v>
      </c>
      <c r="BM445" s="239" t="s">
        <v>785</v>
      </c>
    </row>
    <row r="446" s="12" customFormat="1" ht="20.88" customHeight="1">
      <c r="A446" s="12"/>
      <c r="B446" s="212"/>
      <c r="C446" s="213"/>
      <c r="D446" s="214" t="s">
        <v>75</v>
      </c>
      <c r="E446" s="226" t="s">
        <v>724</v>
      </c>
      <c r="F446" s="226" t="s">
        <v>2584</v>
      </c>
      <c r="G446" s="213"/>
      <c r="H446" s="213"/>
      <c r="I446" s="216"/>
      <c r="J446" s="227">
        <f>BK446</f>
        <v>0</v>
      </c>
      <c r="K446" s="213"/>
      <c r="L446" s="218"/>
      <c r="M446" s="219"/>
      <c r="N446" s="220"/>
      <c r="O446" s="220"/>
      <c r="P446" s="221">
        <f>SUM(P447:P450)</f>
        <v>0</v>
      </c>
      <c r="Q446" s="220"/>
      <c r="R446" s="221">
        <f>SUM(R447:R450)</f>
        <v>0</v>
      </c>
      <c r="S446" s="220"/>
      <c r="T446" s="222">
        <f>SUM(T447:T450)</f>
        <v>0</v>
      </c>
      <c r="U446" s="12"/>
      <c r="V446" s="12"/>
      <c r="W446" s="12"/>
      <c r="X446" s="12"/>
      <c r="Y446" s="12"/>
      <c r="Z446" s="12"/>
      <c r="AA446" s="12"/>
      <c r="AB446" s="12"/>
      <c r="AC446" s="12"/>
      <c r="AD446" s="12"/>
      <c r="AE446" s="12"/>
      <c r="AR446" s="223" t="s">
        <v>83</v>
      </c>
      <c r="AT446" s="224" t="s">
        <v>75</v>
      </c>
      <c r="AU446" s="224" t="s">
        <v>85</v>
      </c>
      <c r="AY446" s="223" t="s">
        <v>264</v>
      </c>
      <c r="BK446" s="225">
        <f>SUM(BK447:BK450)</f>
        <v>0</v>
      </c>
    </row>
    <row r="447" s="2" customFormat="1" ht="16.5" customHeight="1">
      <c r="A447" s="39"/>
      <c r="B447" s="40"/>
      <c r="C447" s="228" t="s">
        <v>774</v>
      </c>
      <c r="D447" s="228" t="s">
        <v>266</v>
      </c>
      <c r="E447" s="229" t="s">
        <v>2585</v>
      </c>
      <c r="F447" s="230" t="s">
        <v>2586</v>
      </c>
      <c r="G447" s="231" t="s">
        <v>318</v>
      </c>
      <c r="H447" s="232">
        <v>111.41</v>
      </c>
      <c r="I447" s="233"/>
      <c r="J447" s="234">
        <f>ROUND(I447*H447,2)</f>
        <v>0</v>
      </c>
      <c r="K447" s="230" t="s">
        <v>298</v>
      </c>
      <c r="L447" s="45"/>
      <c r="M447" s="235" t="s">
        <v>1</v>
      </c>
      <c r="N447" s="236" t="s">
        <v>42</v>
      </c>
      <c r="O447" s="92"/>
      <c r="P447" s="237">
        <f>O447*H447</f>
        <v>0</v>
      </c>
      <c r="Q447" s="237">
        <v>0</v>
      </c>
      <c r="R447" s="237">
        <f>Q447*H447</f>
        <v>0</v>
      </c>
      <c r="S447" s="237">
        <v>0</v>
      </c>
      <c r="T447" s="238">
        <f>S447*H447</f>
        <v>0</v>
      </c>
      <c r="U447" s="39"/>
      <c r="V447" s="39"/>
      <c r="W447" s="39"/>
      <c r="X447" s="39"/>
      <c r="Y447" s="39"/>
      <c r="Z447" s="39"/>
      <c r="AA447" s="39"/>
      <c r="AB447" s="39"/>
      <c r="AC447" s="39"/>
      <c r="AD447" s="39"/>
      <c r="AE447" s="39"/>
      <c r="AR447" s="239" t="s">
        <v>271</v>
      </c>
      <c r="AT447" s="239" t="s">
        <v>266</v>
      </c>
      <c r="AU447" s="239" t="s">
        <v>96</v>
      </c>
      <c r="AY447" s="18" t="s">
        <v>264</v>
      </c>
      <c r="BE447" s="240">
        <f>IF(N447="základní",J447,0)</f>
        <v>0</v>
      </c>
      <c r="BF447" s="240">
        <f>IF(N447="snížená",J447,0)</f>
        <v>0</v>
      </c>
      <c r="BG447" s="240">
        <f>IF(N447="zákl. přenesená",J447,0)</f>
        <v>0</v>
      </c>
      <c r="BH447" s="240">
        <f>IF(N447="sníž. přenesená",J447,0)</f>
        <v>0</v>
      </c>
      <c r="BI447" s="240">
        <f>IF(N447="nulová",J447,0)</f>
        <v>0</v>
      </c>
      <c r="BJ447" s="18" t="s">
        <v>85</v>
      </c>
      <c r="BK447" s="240">
        <f>ROUND(I447*H447,2)</f>
        <v>0</v>
      </c>
      <c r="BL447" s="18" t="s">
        <v>271</v>
      </c>
      <c r="BM447" s="239" t="s">
        <v>3086</v>
      </c>
    </row>
    <row r="448" s="2" customFormat="1">
      <c r="A448" s="39"/>
      <c r="B448" s="40"/>
      <c r="C448" s="41"/>
      <c r="D448" s="243" t="s">
        <v>339</v>
      </c>
      <c r="E448" s="41"/>
      <c r="F448" s="295" t="s">
        <v>2588</v>
      </c>
      <c r="G448" s="41"/>
      <c r="H448" s="41"/>
      <c r="I448" s="296"/>
      <c r="J448" s="41"/>
      <c r="K448" s="41"/>
      <c r="L448" s="45"/>
      <c r="M448" s="297"/>
      <c r="N448" s="298"/>
      <c r="O448" s="92"/>
      <c r="P448" s="92"/>
      <c r="Q448" s="92"/>
      <c r="R448" s="92"/>
      <c r="S448" s="92"/>
      <c r="T448" s="93"/>
      <c r="U448" s="39"/>
      <c r="V448" s="39"/>
      <c r="W448" s="39"/>
      <c r="X448" s="39"/>
      <c r="Y448" s="39"/>
      <c r="Z448" s="39"/>
      <c r="AA448" s="39"/>
      <c r="AB448" s="39"/>
      <c r="AC448" s="39"/>
      <c r="AD448" s="39"/>
      <c r="AE448" s="39"/>
      <c r="AT448" s="18" t="s">
        <v>339</v>
      </c>
      <c r="AU448" s="18" t="s">
        <v>96</v>
      </c>
    </row>
    <row r="449" s="2" customFormat="1" ht="16.5" customHeight="1">
      <c r="A449" s="39"/>
      <c r="B449" s="40"/>
      <c r="C449" s="228" t="s">
        <v>779</v>
      </c>
      <c r="D449" s="228" t="s">
        <v>266</v>
      </c>
      <c r="E449" s="229" t="s">
        <v>2589</v>
      </c>
      <c r="F449" s="230" t="s">
        <v>2590</v>
      </c>
      <c r="G449" s="231" t="s">
        <v>318</v>
      </c>
      <c r="H449" s="232">
        <v>16.149999999999999</v>
      </c>
      <c r="I449" s="233"/>
      <c r="J449" s="234">
        <f>ROUND(I449*H449,2)</f>
        <v>0</v>
      </c>
      <c r="K449" s="230" t="s">
        <v>298</v>
      </c>
      <c r="L449" s="45"/>
      <c r="M449" s="235" t="s">
        <v>1</v>
      </c>
      <c r="N449" s="236" t="s">
        <v>42</v>
      </c>
      <c r="O449" s="92"/>
      <c r="P449" s="237">
        <f>O449*H449</f>
        <v>0</v>
      </c>
      <c r="Q449" s="237">
        <v>0</v>
      </c>
      <c r="R449" s="237">
        <f>Q449*H449</f>
        <v>0</v>
      </c>
      <c r="S449" s="237">
        <v>0</v>
      </c>
      <c r="T449" s="238">
        <f>S449*H449</f>
        <v>0</v>
      </c>
      <c r="U449" s="39"/>
      <c r="V449" s="39"/>
      <c r="W449" s="39"/>
      <c r="X449" s="39"/>
      <c r="Y449" s="39"/>
      <c r="Z449" s="39"/>
      <c r="AA449" s="39"/>
      <c r="AB449" s="39"/>
      <c r="AC449" s="39"/>
      <c r="AD449" s="39"/>
      <c r="AE449" s="39"/>
      <c r="AR449" s="239" t="s">
        <v>271</v>
      </c>
      <c r="AT449" s="239" t="s">
        <v>266</v>
      </c>
      <c r="AU449" s="239" t="s">
        <v>96</v>
      </c>
      <c r="AY449" s="18" t="s">
        <v>264</v>
      </c>
      <c r="BE449" s="240">
        <f>IF(N449="základní",J449,0)</f>
        <v>0</v>
      </c>
      <c r="BF449" s="240">
        <f>IF(N449="snížená",J449,0)</f>
        <v>0</v>
      </c>
      <c r="BG449" s="240">
        <f>IF(N449="zákl. přenesená",J449,0)</f>
        <v>0</v>
      </c>
      <c r="BH449" s="240">
        <f>IF(N449="sníž. přenesená",J449,0)</f>
        <v>0</v>
      </c>
      <c r="BI449" s="240">
        <f>IF(N449="nulová",J449,0)</f>
        <v>0</v>
      </c>
      <c r="BJ449" s="18" t="s">
        <v>85</v>
      </c>
      <c r="BK449" s="240">
        <f>ROUND(I449*H449,2)</f>
        <v>0</v>
      </c>
      <c r="BL449" s="18" t="s">
        <v>271</v>
      </c>
      <c r="BM449" s="239" t="s">
        <v>3087</v>
      </c>
    </row>
    <row r="450" s="2" customFormat="1">
      <c r="A450" s="39"/>
      <c r="B450" s="40"/>
      <c r="C450" s="41"/>
      <c r="D450" s="243" t="s">
        <v>339</v>
      </c>
      <c r="E450" s="41"/>
      <c r="F450" s="295" t="s">
        <v>2588</v>
      </c>
      <c r="G450" s="41"/>
      <c r="H450" s="41"/>
      <c r="I450" s="296"/>
      <c r="J450" s="41"/>
      <c r="K450" s="41"/>
      <c r="L450" s="45"/>
      <c r="M450" s="297"/>
      <c r="N450" s="298"/>
      <c r="O450" s="92"/>
      <c r="P450" s="92"/>
      <c r="Q450" s="92"/>
      <c r="R450" s="92"/>
      <c r="S450" s="92"/>
      <c r="T450" s="93"/>
      <c r="U450" s="39"/>
      <c r="V450" s="39"/>
      <c r="W450" s="39"/>
      <c r="X450" s="39"/>
      <c r="Y450" s="39"/>
      <c r="Z450" s="39"/>
      <c r="AA450" s="39"/>
      <c r="AB450" s="39"/>
      <c r="AC450" s="39"/>
      <c r="AD450" s="39"/>
      <c r="AE450" s="39"/>
      <c r="AT450" s="18" t="s">
        <v>339</v>
      </c>
      <c r="AU450" s="18" t="s">
        <v>96</v>
      </c>
    </row>
    <row r="451" s="12" customFormat="1" ht="22.8" customHeight="1">
      <c r="A451" s="12"/>
      <c r="B451" s="212"/>
      <c r="C451" s="213"/>
      <c r="D451" s="214" t="s">
        <v>75</v>
      </c>
      <c r="E451" s="226" t="s">
        <v>786</v>
      </c>
      <c r="F451" s="226" t="s">
        <v>787</v>
      </c>
      <c r="G451" s="213"/>
      <c r="H451" s="213"/>
      <c r="I451" s="216"/>
      <c r="J451" s="227">
        <f>BK451</f>
        <v>0</v>
      </c>
      <c r="K451" s="213"/>
      <c r="L451" s="218"/>
      <c r="M451" s="219"/>
      <c r="N451" s="220"/>
      <c r="O451" s="220"/>
      <c r="P451" s="221">
        <f>P452</f>
        <v>0</v>
      </c>
      <c r="Q451" s="220"/>
      <c r="R451" s="221">
        <f>R452</f>
        <v>0</v>
      </c>
      <c r="S451" s="220"/>
      <c r="T451" s="222">
        <f>T452</f>
        <v>0</v>
      </c>
      <c r="U451" s="12"/>
      <c r="V451" s="12"/>
      <c r="W451" s="12"/>
      <c r="X451" s="12"/>
      <c r="Y451" s="12"/>
      <c r="Z451" s="12"/>
      <c r="AA451" s="12"/>
      <c r="AB451" s="12"/>
      <c r="AC451" s="12"/>
      <c r="AD451" s="12"/>
      <c r="AE451" s="12"/>
      <c r="AR451" s="223" t="s">
        <v>83</v>
      </c>
      <c r="AT451" s="224" t="s">
        <v>75</v>
      </c>
      <c r="AU451" s="224" t="s">
        <v>83</v>
      </c>
      <c r="AY451" s="223" t="s">
        <v>264</v>
      </c>
      <c r="BK451" s="225">
        <f>BK452</f>
        <v>0</v>
      </c>
    </row>
    <row r="452" s="2" customFormat="1" ht="16.5" customHeight="1">
      <c r="A452" s="39"/>
      <c r="B452" s="40"/>
      <c r="C452" s="228" t="s">
        <v>783</v>
      </c>
      <c r="D452" s="228" t="s">
        <v>266</v>
      </c>
      <c r="E452" s="229" t="s">
        <v>789</v>
      </c>
      <c r="F452" s="230" t="s">
        <v>790</v>
      </c>
      <c r="G452" s="231" t="s">
        <v>354</v>
      </c>
      <c r="H452" s="232">
        <v>1542.3589999999999</v>
      </c>
      <c r="I452" s="233"/>
      <c r="J452" s="234">
        <f>ROUND(I452*H452,2)</f>
        <v>0</v>
      </c>
      <c r="K452" s="230" t="s">
        <v>270</v>
      </c>
      <c r="L452" s="45"/>
      <c r="M452" s="235" t="s">
        <v>1</v>
      </c>
      <c r="N452" s="236" t="s">
        <v>42</v>
      </c>
      <c r="O452" s="92"/>
      <c r="P452" s="237">
        <f>O452*H452</f>
        <v>0</v>
      </c>
      <c r="Q452" s="237">
        <v>0</v>
      </c>
      <c r="R452" s="237">
        <f>Q452*H452</f>
        <v>0</v>
      </c>
      <c r="S452" s="237">
        <v>0</v>
      </c>
      <c r="T452" s="238">
        <f>S452*H452</f>
        <v>0</v>
      </c>
      <c r="U452" s="39"/>
      <c r="V452" s="39"/>
      <c r="W452" s="39"/>
      <c r="X452" s="39"/>
      <c r="Y452" s="39"/>
      <c r="Z452" s="39"/>
      <c r="AA452" s="39"/>
      <c r="AB452" s="39"/>
      <c r="AC452" s="39"/>
      <c r="AD452" s="39"/>
      <c r="AE452" s="39"/>
      <c r="AR452" s="239" t="s">
        <v>271</v>
      </c>
      <c r="AT452" s="239" t="s">
        <v>266</v>
      </c>
      <c r="AU452" s="239" t="s">
        <v>85</v>
      </c>
      <c r="AY452" s="18" t="s">
        <v>264</v>
      </c>
      <c r="BE452" s="240">
        <f>IF(N452="základní",J452,0)</f>
        <v>0</v>
      </c>
      <c r="BF452" s="240">
        <f>IF(N452="snížená",J452,0)</f>
        <v>0</v>
      </c>
      <c r="BG452" s="240">
        <f>IF(N452="zákl. přenesená",J452,0)</f>
        <v>0</v>
      </c>
      <c r="BH452" s="240">
        <f>IF(N452="sníž. přenesená",J452,0)</f>
        <v>0</v>
      </c>
      <c r="BI452" s="240">
        <f>IF(N452="nulová",J452,0)</f>
        <v>0</v>
      </c>
      <c r="BJ452" s="18" t="s">
        <v>85</v>
      </c>
      <c r="BK452" s="240">
        <f>ROUND(I452*H452,2)</f>
        <v>0</v>
      </c>
      <c r="BL452" s="18" t="s">
        <v>271</v>
      </c>
      <c r="BM452" s="239" t="s">
        <v>791</v>
      </c>
    </row>
    <row r="453" s="12" customFormat="1" ht="25.92" customHeight="1">
      <c r="A453" s="12"/>
      <c r="B453" s="212"/>
      <c r="C453" s="213"/>
      <c r="D453" s="214" t="s">
        <v>75</v>
      </c>
      <c r="E453" s="215" t="s">
        <v>792</v>
      </c>
      <c r="F453" s="215" t="s">
        <v>793</v>
      </c>
      <c r="G453" s="213"/>
      <c r="H453" s="213"/>
      <c r="I453" s="216"/>
      <c r="J453" s="217">
        <f>BK453</f>
        <v>0</v>
      </c>
      <c r="K453" s="213"/>
      <c r="L453" s="218"/>
      <c r="M453" s="219"/>
      <c r="N453" s="220"/>
      <c r="O453" s="220"/>
      <c r="P453" s="221">
        <f>P454+P485+P512+P554+P559+P576+P584+P618+P638+P661+P678+P691+P696</f>
        <v>0</v>
      </c>
      <c r="Q453" s="220"/>
      <c r="R453" s="221">
        <f>R454+R485+R512+R554+R559+R576+R584+R618+R638+R661+R678+R691+R696</f>
        <v>38.222305959999993</v>
      </c>
      <c r="S453" s="220"/>
      <c r="T453" s="222">
        <f>T454+T485+T512+T554+T559+T576+T584+T618+T638+T661+T678+T691+T696</f>
        <v>0</v>
      </c>
      <c r="U453" s="12"/>
      <c r="V453" s="12"/>
      <c r="W453" s="12"/>
      <c r="X453" s="12"/>
      <c r="Y453" s="12"/>
      <c r="Z453" s="12"/>
      <c r="AA453" s="12"/>
      <c r="AB453" s="12"/>
      <c r="AC453" s="12"/>
      <c r="AD453" s="12"/>
      <c r="AE453" s="12"/>
      <c r="AR453" s="223" t="s">
        <v>85</v>
      </c>
      <c r="AT453" s="224" t="s">
        <v>75</v>
      </c>
      <c r="AU453" s="224" t="s">
        <v>76</v>
      </c>
      <c r="AY453" s="223" t="s">
        <v>264</v>
      </c>
      <c r="BK453" s="225">
        <f>BK454+BK485+BK512+BK554+BK559+BK576+BK584+BK618+BK638+BK661+BK678+BK691+BK696</f>
        <v>0</v>
      </c>
    </row>
    <row r="454" s="12" customFormat="1" ht="22.8" customHeight="1">
      <c r="A454" s="12"/>
      <c r="B454" s="212"/>
      <c r="C454" s="213"/>
      <c r="D454" s="214" t="s">
        <v>75</v>
      </c>
      <c r="E454" s="226" t="s">
        <v>794</v>
      </c>
      <c r="F454" s="226" t="s">
        <v>795</v>
      </c>
      <c r="G454" s="213"/>
      <c r="H454" s="213"/>
      <c r="I454" s="216"/>
      <c r="J454" s="227">
        <f>BK454</f>
        <v>0</v>
      </c>
      <c r="K454" s="213"/>
      <c r="L454" s="218"/>
      <c r="M454" s="219"/>
      <c r="N454" s="220"/>
      <c r="O454" s="220"/>
      <c r="P454" s="221">
        <f>SUM(P455:P484)</f>
        <v>0</v>
      </c>
      <c r="Q454" s="220"/>
      <c r="R454" s="221">
        <f>SUM(R455:R484)</f>
        <v>3.5313585999999999</v>
      </c>
      <c r="S454" s="220"/>
      <c r="T454" s="222">
        <f>SUM(T455:T484)</f>
        <v>0</v>
      </c>
      <c r="U454" s="12"/>
      <c r="V454" s="12"/>
      <c r="W454" s="12"/>
      <c r="X454" s="12"/>
      <c r="Y454" s="12"/>
      <c r="Z454" s="12"/>
      <c r="AA454" s="12"/>
      <c r="AB454" s="12"/>
      <c r="AC454" s="12"/>
      <c r="AD454" s="12"/>
      <c r="AE454" s="12"/>
      <c r="AR454" s="223" t="s">
        <v>85</v>
      </c>
      <c r="AT454" s="224" t="s">
        <v>75</v>
      </c>
      <c r="AU454" s="224" t="s">
        <v>83</v>
      </c>
      <c r="AY454" s="223" t="s">
        <v>264</v>
      </c>
      <c r="BK454" s="225">
        <f>SUM(BK455:BK484)</f>
        <v>0</v>
      </c>
    </row>
    <row r="455" s="2" customFormat="1" ht="16.5" customHeight="1">
      <c r="A455" s="39"/>
      <c r="B455" s="40"/>
      <c r="C455" s="228" t="s">
        <v>788</v>
      </c>
      <c r="D455" s="228" t="s">
        <v>266</v>
      </c>
      <c r="E455" s="229" t="s">
        <v>797</v>
      </c>
      <c r="F455" s="230" t="s">
        <v>798</v>
      </c>
      <c r="G455" s="231" t="s">
        <v>318</v>
      </c>
      <c r="H455" s="232">
        <v>77.519999999999996</v>
      </c>
      <c r="I455" s="233"/>
      <c r="J455" s="234">
        <f>ROUND(I455*H455,2)</f>
        <v>0</v>
      </c>
      <c r="K455" s="230" t="s">
        <v>270</v>
      </c>
      <c r="L455" s="45"/>
      <c r="M455" s="235" t="s">
        <v>1</v>
      </c>
      <c r="N455" s="236" t="s">
        <v>42</v>
      </c>
      <c r="O455" s="92"/>
      <c r="P455" s="237">
        <f>O455*H455</f>
        <v>0</v>
      </c>
      <c r="Q455" s="237">
        <v>0.00064000000000000005</v>
      </c>
      <c r="R455" s="237">
        <f>Q455*H455</f>
        <v>0.049612799999999999</v>
      </c>
      <c r="S455" s="237">
        <v>0</v>
      </c>
      <c r="T455" s="238">
        <f>S455*H455</f>
        <v>0</v>
      </c>
      <c r="U455" s="39"/>
      <c r="V455" s="39"/>
      <c r="W455" s="39"/>
      <c r="X455" s="39"/>
      <c r="Y455" s="39"/>
      <c r="Z455" s="39"/>
      <c r="AA455" s="39"/>
      <c r="AB455" s="39"/>
      <c r="AC455" s="39"/>
      <c r="AD455" s="39"/>
      <c r="AE455" s="39"/>
      <c r="AR455" s="239" t="s">
        <v>351</v>
      </c>
      <c r="AT455" s="239" t="s">
        <v>266</v>
      </c>
      <c r="AU455" s="239" t="s">
        <v>85</v>
      </c>
      <c r="AY455" s="18" t="s">
        <v>264</v>
      </c>
      <c r="BE455" s="240">
        <f>IF(N455="základní",J455,0)</f>
        <v>0</v>
      </c>
      <c r="BF455" s="240">
        <f>IF(N455="snížená",J455,0)</f>
        <v>0</v>
      </c>
      <c r="BG455" s="240">
        <f>IF(N455="zákl. přenesená",J455,0)</f>
        <v>0</v>
      </c>
      <c r="BH455" s="240">
        <f>IF(N455="sníž. přenesená",J455,0)</f>
        <v>0</v>
      </c>
      <c r="BI455" s="240">
        <f>IF(N455="nulová",J455,0)</f>
        <v>0</v>
      </c>
      <c r="BJ455" s="18" t="s">
        <v>85</v>
      </c>
      <c r="BK455" s="240">
        <f>ROUND(I455*H455,2)</f>
        <v>0</v>
      </c>
      <c r="BL455" s="18" t="s">
        <v>351</v>
      </c>
      <c r="BM455" s="239" t="s">
        <v>799</v>
      </c>
    </row>
    <row r="456" s="13" customFormat="1">
      <c r="A456" s="13"/>
      <c r="B456" s="241"/>
      <c r="C456" s="242"/>
      <c r="D456" s="243" t="s">
        <v>273</v>
      </c>
      <c r="E456" s="244" t="s">
        <v>1</v>
      </c>
      <c r="F456" s="245" t="s">
        <v>3088</v>
      </c>
      <c r="G456" s="242"/>
      <c r="H456" s="246">
        <v>77.519999999999996</v>
      </c>
      <c r="I456" s="247"/>
      <c r="J456" s="242"/>
      <c r="K456" s="242"/>
      <c r="L456" s="248"/>
      <c r="M456" s="249"/>
      <c r="N456" s="250"/>
      <c r="O456" s="250"/>
      <c r="P456" s="250"/>
      <c r="Q456" s="250"/>
      <c r="R456" s="250"/>
      <c r="S456" s="250"/>
      <c r="T456" s="251"/>
      <c r="U456" s="13"/>
      <c r="V456" s="13"/>
      <c r="W456" s="13"/>
      <c r="X456" s="13"/>
      <c r="Y456" s="13"/>
      <c r="Z456" s="13"/>
      <c r="AA456" s="13"/>
      <c r="AB456" s="13"/>
      <c r="AC456" s="13"/>
      <c r="AD456" s="13"/>
      <c r="AE456" s="13"/>
      <c r="AT456" s="252" t="s">
        <v>273</v>
      </c>
      <c r="AU456" s="252" t="s">
        <v>85</v>
      </c>
      <c r="AV456" s="13" t="s">
        <v>85</v>
      </c>
      <c r="AW456" s="13" t="s">
        <v>32</v>
      </c>
      <c r="AX456" s="13" t="s">
        <v>76</v>
      </c>
      <c r="AY456" s="252" t="s">
        <v>264</v>
      </c>
    </row>
    <row r="457" s="14" customFormat="1">
      <c r="A457" s="14"/>
      <c r="B457" s="253"/>
      <c r="C457" s="254"/>
      <c r="D457" s="243" t="s">
        <v>273</v>
      </c>
      <c r="E457" s="255" t="s">
        <v>1</v>
      </c>
      <c r="F457" s="256" t="s">
        <v>275</v>
      </c>
      <c r="G457" s="254"/>
      <c r="H457" s="257">
        <v>77.519999999999996</v>
      </c>
      <c r="I457" s="258"/>
      <c r="J457" s="254"/>
      <c r="K457" s="254"/>
      <c r="L457" s="259"/>
      <c r="M457" s="260"/>
      <c r="N457" s="261"/>
      <c r="O457" s="261"/>
      <c r="P457" s="261"/>
      <c r="Q457" s="261"/>
      <c r="R457" s="261"/>
      <c r="S457" s="261"/>
      <c r="T457" s="262"/>
      <c r="U457" s="14"/>
      <c r="V457" s="14"/>
      <c r="W457" s="14"/>
      <c r="X457" s="14"/>
      <c r="Y457" s="14"/>
      <c r="Z457" s="14"/>
      <c r="AA457" s="14"/>
      <c r="AB457" s="14"/>
      <c r="AC457" s="14"/>
      <c r="AD457" s="14"/>
      <c r="AE457" s="14"/>
      <c r="AT457" s="263" t="s">
        <v>273</v>
      </c>
      <c r="AU457" s="263" t="s">
        <v>85</v>
      </c>
      <c r="AV457" s="14" t="s">
        <v>271</v>
      </c>
      <c r="AW457" s="14" t="s">
        <v>32</v>
      </c>
      <c r="AX457" s="14" t="s">
        <v>83</v>
      </c>
      <c r="AY457" s="263" t="s">
        <v>264</v>
      </c>
    </row>
    <row r="458" s="2" customFormat="1" ht="16.5" customHeight="1">
      <c r="A458" s="39"/>
      <c r="B458" s="40"/>
      <c r="C458" s="228" t="s">
        <v>796</v>
      </c>
      <c r="D458" s="228" t="s">
        <v>266</v>
      </c>
      <c r="E458" s="229" t="s">
        <v>802</v>
      </c>
      <c r="F458" s="230" t="s">
        <v>803</v>
      </c>
      <c r="G458" s="231" t="s">
        <v>453</v>
      </c>
      <c r="H458" s="232">
        <v>91.200000000000003</v>
      </c>
      <c r="I458" s="233"/>
      <c r="J458" s="234">
        <f>ROUND(I458*H458,2)</f>
        <v>0</v>
      </c>
      <c r="K458" s="230" t="s">
        <v>270</v>
      </c>
      <c r="L458" s="45"/>
      <c r="M458" s="235" t="s">
        <v>1</v>
      </c>
      <c r="N458" s="236" t="s">
        <v>42</v>
      </c>
      <c r="O458" s="92"/>
      <c r="P458" s="237">
        <f>O458*H458</f>
        <v>0</v>
      </c>
      <c r="Q458" s="237">
        <v>0.00016000000000000001</v>
      </c>
      <c r="R458" s="237">
        <f>Q458*H458</f>
        <v>0.014592000000000001</v>
      </c>
      <c r="S458" s="237">
        <v>0</v>
      </c>
      <c r="T458" s="238">
        <f>S458*H458</f>
        <v>0</v>
      </c>
      <c r="U458" s="39"/>
      <c r="V458" s="39"/>
      <c r="W458" s="39"/>
      <c r="X458" s="39"/>
      <c r="Y458" s="39"/>
      <c r="Z458" s="39"/>
      <c r="AA458" s="39"/>
      <c r="AB458" s="39"/>
      <c r="AC458" s="39"/>
      <c r="AD458" s="39"/>
      <c r="AE458" s="39"/>
      <c r="AR458" s="239" t="s">
        <v>351</v>
      </c>
      <c r="AT458" s="239" t="s">
        <v>266</v>
      </c>
      <c r="AU458" s="239" t="s">
        <v>85</v>
      </c>
      <c r="AY458" s="18" t="s">
        <v>264</v>
      </c>
      <c r="BE458" s="240">
        <f>IF(N458="základní",J458,0)</f>
        <v>0</v>
      </c>
      <c r="BF458" s="240">
        <f>IF(N458="snížená",J458,0)</f>
        <v>0</v>
      </c>
      <c r="BG458" s="240">
        <f>IF(N458="zákl. přenesená",J458,0)</f>
        <v>0</v>
      </c>
      <c r="BH458" s="240">
        <f>IF(N458="sníž. přenesená",J458,0)</f>
        <v>0</v>
      </c>
      <c r="BI458" s="240">
        <f>IF(N458="nulová",J458,0)</f>
        <v>0</v>
      </c>
      <c r="BJ458" s="18" t="s">
        <v>85</v>
      </c>
      <c r="BK458" s="240">
        <f>ROUND(I458*H458,2)</f>
        <v>0</v>
      </c>
      <c r="BL458" s="18" t="s">
        <v>351</v>
      </c>
      <c r="BM458" s="239" t="s">
        <v>804</v>
      </c>
    </row>
    <row r="459" s="2" customFormat="1" ht="16.5" customHeight="1">
      <c r="A459" s="39"/>
      <c r="B459" s="40"/>
      <c r="C459" s="228" t="s">
        <v>801</v>
      </c>
      <c r="D459" s="228" t="s">
        <v>266</v>
      </c>
      <c r="E459" s="229" t="s">
        <v>806</v>
      </c>
      <c r="F459" s="230" t="s">
        <v>807</v>
      </c>
      <c r="G459" s="231" t="s">
        <v>318</v>
      </c>
      <c r="H459" s="232">
        <v>366.23000000000002</v>
      </c>
      <c r="I459" s="233"/>
      <c r="J459" s="234">
        <f>ROUND(I459*H459,2)</f>
        <v>0</v>
      </c>
      <c r="K459" s="230" t="s">
        <v>270</v>
      </c>
      <c r="L459" s="45"/>
      <c r="M459" s="235" t="s">
        <v>1</v>
      </c>
      <c r="N459" s="236" t="s">
        <v>42</v>
      </c>
      <c r="O459" s="92"/>
      <c r="P459" s="237">
        <f>O459*H459</f>
        <v>0</v>
      </c>
      <c r="Q459" s="237">
        <v>0</v>
      </c>
      <c r="R459" s="237">
        <f>Q459*H459</f>
        <v>0</v>
      </c>
      <c r="S459" s="237">
        <v>0</v>
      </c>
      <c r="T459" s="238">
        <f>S459*H459</f>
        <v>0</v>
      </c>
      <c r="U459" s="39"/>
      <c r="V459" s="39"/>
      <c r="W459" s="39"/>
      <c r="X459" s="39"/>
      <c r="Y459" s="39"/>
      <c r="Z459" s="39"/>
      <c r="AA459" s="39"/>
      <c r="AB459" s="39"/>
      <c r="AC459" s="39"/>
      <c r="AD459" s="39"/>
      <c r="AE459" s="39"/>
      <c r="AR459" s="239" t="s">
        <v>351</v>
      </c>
      <c r="AT459" s="239" t="s">
        <v>266</v>
      </c>
      <c r="AU459" s="239" t="s">
        <v>85</v>
      </c>
      <c r="AY459" s="18" t="s">
        <v>264</v>
      </c>
      <c r="BE459" s="240">
        <f>IF(N459="základní",J459,0)</f>
        <v>0</v>
      </c>
      <c r="BF459" s="240">
        <f>IF(N459="snížená",J459,0)</f>
        <v>0</v>
      </c>
      <c r="BG459" s="240">
        <f>IF(N459="zákl. přenesená",J459,0)</f>
        <v>0</v>
      </c>
      <c r="BH459" s="240">
        <f>IF(N459="sníž. přenesená",J459,0)</f>
        <v>0</v>
      </c>
      <c r="BI459" s="240">
        <f>IF(N459="nulová",J459,0)</f>
        <v>0</v>
      </c>
      <c r="BJ459" s="18" t="s">
        <v>85</v>
      </c>
      <c r="BK459" s="240">
        <f>ROUND(I459*H459,2)</f>
        <v>0</v>
      </c>
      <c r="BL459" s="18" t="s">
        <v>351</v>
      </c>
      <c r="BM459" s="239" t="s">
        <v>808</v>
      </c>
    </row>
    <row r="460" s="13" customFormat="1">
      <c r="A460" s="13"/>
      <c r="B460" s="241"/>
      <c r="C460" s="242"/>
      <c r="D460" s="243" t="s">
        <v>273</v>
      </c>
      <c r="E460" s="244" t="s">
        <v>1</v>
      </c>
      <c r="F460" s="245" t="s">
        <v>3089</v>
      </c>
      <c r="G460" s="242"/>
      <c r="H460" s="246">
        <v>366.23000000000002</v>
      </c>
      <c r="I460" s="247"/>
      <c r="J460" s="242"/>
      <c r="K460" s="242"/>
      <c r="L460" s="248"/>
      <c r="M460" s="249"/>
      <c r="N460" s="250"/>
      <c r="O460" s="250"/>
      <c r="P460" s="250"/>
      <c r="Q460" s="250"/>
      <c r="R460" s="250"/>
      <c r="S460" s="250"/>
      <c r="T460" s="251"/>
      <c r="U460" s="13"/>
      <c r="V460" s="13"/>
      <c r="W460" s="13"/>
      <c r="X460" s="13"/>
      <c r="Y460" s="13"/>
      <c r="Z460" s="13"/>
      <c r="AA460" s="13"/>
      <c r="AB460" s="13"/>
      <c r="AC460" s="13"/>
      <c r="AD460" s="13"/>
      <c r="AE460" s="13"/>
      <c r="AT460" s="252" t="s">
        <v>273</v>
      </c>
      <c r="AU460" s="252" t="s">
        <v>85</v>
      </c>
      <c r="AV460" s="13" t="s">
        <v>85</v>
      </c>
      <c r="AW460" s="13" t="s">
        <v>32</v>
      </c>
      <c r="AX460" s="13" t="s">
        <v>76</v>
      </c>
      <c r="AY460" s="252" t="s">
        <v>264</v>
      </c>
    </row>
    <row r="461" s="14" customFormat="1">
      <c r="A461" s="14"/>
      <c r="B461" s="253"/>
      <c r="C461" s="254"/>
      <c r="D461" s="243" t="s">
        <v>273</v>
      </c>
      <c r="E461" s="255" t="s">
        <v>1</v>
      </c>
      <c r="F461" s="256" t="s">
        <v>275</v>
      </c>
      <c r="G461" s="254"/>
      <c r="H461" s="257">
        <v>366.23000000000002</v>
      </c>
      <c r="I461" s="258"/>
      <c r="J461" s="254"/>
      <c r="K461" s="254"/>
      <c r="L461" s="259"/>
      <c r="M461" s="260"/>
      <c r="N461" s="261"/>
      <c r="O461" s="261"/>
      <c r="P461" s="261"/>
      <c r="Q461" s="261"/>
      <c r="R461" s="261"/>
      <c r="S461" s="261"/>
      <c r="T461" s="262"/>
      <c r="U461" s="14"/>
      <c r="V461" s="14"/>
      <c r="W461" s="14"/>
      <c r="X461" s="14"/>
      <c r="Y461" s="14"/>
      <c r="Z461" s="14"/>
      <c r="AA461" s="14"/>
      <c r="AB461" s="14"/>
      <c r="AC461" s="14"/>
      <c r="AD461" s="14"/>
      <c r="AE461" s="14"/>
      <c r="AT461" s="263" t="s">
        <v>273</v>
      </c>
      <c r="AU461" s="263" t="s">
        <v>85</v>
      </c>
      <c r="AV461" s="14" t="s">
        <v>271</v>
      </c>
      <c r="AW461" s="14" t="s">
        <v>32</v>
      </c>
      <c r="AX461" s="14" t="s">
        <v>83</v>
      </c>
      <c r="AY461" s="263" t="s">
        <v>264</v>
      </c>
    </row>
    <row r="462" s="2" customFormat="1" ht="16.5" customHeight="1">
      <c r="A462" s="39"/>
      <c r="B462" s="40"/>
      <c r="C462" s="274" t="s">
        <v>805</v>
      </c>
      <c r="D462" s="274" t="s">
        <v>310</v>
      </c>
      <c r="E462" s="275" t="s">
        <v>811</v>
      </c>
      <c r="F462" s="276" t="s">
        <v>812</v>
      </c>
      <c r="G462" s="277" t="s">
        <v>354</v>
      </c>
      <c r="H462" s="278">
        <v>0.121</v>
      </c>
      <c r="I462" s="279"/>
      <c r="J462" s="280">
        <f>ROUND(I462*H462,2)</f>
        <v>0</v>
      </c>
      <c r="K462" s="276" t="s">
        <v>270</v>
      </c>
      <c r="L462" s="281"/>
      <c r="M462" s="282" t="s">
        <v>1</v>
      </c>
      <c r="N462" s="283" t="s">
        <v>42</v>
      </c>
      <c r="O462" s="92"/>
      <c r="P462" s="237">
        <f>O462*H462</f>
        <v>0</v>
      </c>
      <c r="Q462" s="237">
        <v>1</v>
      </c>
      <c r="R462" s="237">
        <f>Q462*H462</f>
        <v>0.121</v>
      </c>
      <c r="S462" s="237">
        <v>0</v>
      </c>
      <c r="T462" s="238">
        <f>S462*H462</f>
        <v>0</v>
      </c>
      <c r="U462" s="39"/>
      <c r="V462" s="39"/>
      <c r="W462" s="39"/>
      <c r="X462" s="39"/>
      <c r="Y462" s="39"/>
      <c r="Z462" s="39"/>
      <c r="AA462" s="39"/>
      <c r="AB462" s="39"/>
      <c r="AC462" s="39"/>
      <c r="AD462" s="39"/>
      <c r="AE462" s="39"/>
      <c r="AR462" s="239" t="s">
        <v>434</v>
      </c>
      <c r="AT462" s="239" t="s">
        <v>310</v>
      </c>
      <c r="AU462" s="239" t="s">
        <v>85</v>
      </c>
      <c r="AY462" s="18" t="s">
        <v>264</v>
      </c>
      <c r="BE462" s="240">
        <f>IF(N462="základní",J462,0)</f>
        <v>0</v>
      </c>
      <c r="BF462" s="240">
        <f>IF(N462="snížená",J462,0)</f>
        <v>0</v>
      </c>
      <c r="BG462" s="240">
        <f>IF(N462="zákl. přenesená",J462,0)</f>
        <v>0</v>
      </c>
      <c r="BH462" s="240">
        <f>IF(N462="sníž. přenesená",J462,0)</f>
        <v>0</v>
      </c>
      <c r="BI462" s="240">
        <f>IF(N462="nulová",J462,0)</f>
        <v>0</v>
      </c>
      <c r="BJ462" s="18" t="s">
        <v>85</v>
      </c>
      <c r="BK462" s="240">
        <f>ROUND(I462*H462,2)</f>
        <v>0</v>
      </c>
      <c r="BL462" s="18" t="s">
        <v>351</v>
      </c>
      <c r="BM462" s="239" t="s">
        <v>813</v>
      </c>
    </row>
    <row r="463" s="13" customFormat="1">
      <c r="A463" s="13"/>
      <c r="B463" s="241"/>
      <c r="C463" s="242"/>
      <c r="D463" s="243" t="s">
        <v>273</v>
      </c>
      <c r="E463" s="242"/>
      <c r="F463" s="245" t="s">
        <v>3090</v>
      </c>
      <c r="G463" s="242"/>
      <c r="H463" s="246">
        <v>0.121</v>
      </c>
      <c r="I463" s="247"/>
      <c r="J463" s="242"/>
      <c r="K463" s="242"/>
      <c r="L463" s="248"/>
      <c r="M463" s="249"/>
      <c r="N463" s="250"/>
      <c r="O463" s="250"/>
      <c r="P463" s="250"/>
      <c r="Q463" s="250"/>
      <c r="R463" s="250"/>
      <c r="S463" s="250"/>
      <c r="T463" s="251"/>
      <c r="U463" s="13"/>
      <c r="V463" s="13"/>
      <c r="W463" s="13"/>
      <c r="X463" s="13"/>
      <c r="Y463" s="13"/>
      <c r="Z463" s="13"/>
      <c r="AA463" s="13"/>
      <c r="AB463" s="13"/>
      <c r="AC463" s="13"/>
      <c r="AD463" s="13"/>
      <c r="AE463" s="13"/>
      <c r="AT463" s="252" t="s">
        <v>273</v>
      </c>
      <c r="AU463" s="252" t="s">
        <v>85</v>
      </c>
      <c r="AV463" s="13" t="s">
        <v>85</v>
      </c>
      <c r="AW463" s="13" t="s">
        <v>4</v>
      </c>
      <c r="AX463" s="13" t="s">
        <v>83</v>
      </c>
      <c r="AY463" s="252" t="s">
        <v>264</v>
      </c>
    </row>
    <row r="464" s="2" customFormat="1" ht="16.5" customHeight="1">
      <c r="A464" s="39"/>
      <c r="B464" s="40"/>
      <c r="C464" s="228" t="s">
        <v>810</v>
      </c>
      <c r="D464" s="228" t="s">
        <v>266</v>
      </c>
      <c r="E464" s="229" t="s">
        <v>816</v>
      </c>
      <c r="F464" s="230" t="s">
        <v>817</v>
      </c>
      <c r="G464" s="231" t="s">
        <v>318</v>
      </c>
      <c r="H464" s="232">
        <v>118.56</v>
      </c>
      <c r="I464" s="233"/>
      <c r="J464" s="234">
        <f>ROUND(I464*H464,2)</f>
        <v>0</v>
      </c>
      <c r="K464" s="230" t="s">
        <v>270</v>
      </c>
      <c r="L464" s="45"/>
      <c r="M464" s="235" t="s">
        <v>1</v>
      </c>
      <c r="N464" s="236" t="s">
        <v>42</v>
      </c>
      <c r="O464" s="92"/>
      <c r="P464" s="237">
        <f>O464*H464</f>
        <v>0</v>
      </c>
      <c r="Q464" s="237">
        <v>0</v>
      </c>
      <c r="R464" s="237">
        <f>Q464*H464</f>
        <v>0</v>
      </c>
      <c r="S464" s="237">
        <v>0</v>
      </c>
      <c r="T464" s="238">
        <f>S464*H464</f>
        <v>0</v>
      </c>
      <c r="U464" s="39"/>
      <c r="V464" s="39"/>
      <c r="W464" s="39"/>
      <c r="X464" s="39"/>
      <c r="Y464" s="39"/>
      <c r="Z464" s="39"/>
      <c r="AA464" s="39"/>
      <c r="AB464" s="39"/>
      <c r="AC464" s="39"/>
      <c r="AD464" s="39"/>
      <c r="AE464" s="39"/>
      <c r="AR464" s="239" t="s">
        <v>351</v>
      </c>
      <c r="AT464" s="239" t="s">
        <v>266</v>
      </c>
      <c r="AU464" s="239" t="s">
        <v>85</v>
      </c>
      <c r="AY464" s="18" t="s">
        <v>264</v>
      </c>
      <c r="BE464" s="240">
        <f>IF(N464="základní",J464,0)</f>
        <v>0</v>
      </c>
      <c r="BF464" s="240">
        <f>IF(N464="snížená",J464,0)</f>
        <v>0</v>
      </c>
      <c r="BG464" s="240">
        <f>IF(N464="zákl. přenesená",J464,0)</f>
        <v>0</v>
      </c>
      <c r="BH464" s="240">
        <f>IF(N464="sníž. přenesená",J464,0)</f>
        <v>0</v>
      </c>
      <c r="BI464" s="240">
        <f>IF(N464="nulová",J464,0)</f>
        <v>0</v>
      </c>
      <c r="BJ464" s="18" t="s">
        <v>85</v>
      </c>
      <c r="BK464" s="240">
        <f>ROUND(I464*H464,2)</f>
        <v>0</v>
      </c>
      <c r="BL464" s="18" t="s">
        <v>351</v>
      </c>
      <c r="BM464" s="239" t="s">
        <v>818</v>
      </c>
    </row>
    <row r="465" s="13" customFormat="1">
      <c r="A465" s="13"/>
      <c r="B465" s="241"/>
      <c r="C465" s="242"/>
      <c r="D465" s="243" t="s">
        <v>273</v>
      </c>
      <c r="E465" s="244" t="s">
        <v>1</v>
      </c>
      <c r="F465" s="245" t="s">
        <v>3091</v>
      </c>
      <c r="G465" s="242"/>
      <c r="H465" s="246">
        <v>118.56</v>
      </c>
      <c r="I465" s="247"/>
      <c r="J465" s="242"/>
      <c r="K465" s="242"/>
      <c r="L465" s="248"/>
      <c r="M465" s="249"/>
      <c r="N465" s="250"/>
      <c r="O465" s="250"/>
      <c r="P465" s="250"/>
      <c r="Q465" s="250"/>
      <c r="R465" s="250"/>
      <c r="S465" s="250"/>
      <c r="T465" s="251"/>
      <c r="U465" s="13"/>
      <c r="V465" s="13"/>
      <c r="W465" s="13"/>
      <c r="X465" s="13"/>
      <c r="Y465" s="13"/>
      <c r="Z465" s="13"/>
      <c r="AA465" s="13"/>
      <c r="AB465" s="13"/>
      <c r="AC465" s="13"/>
      <c r="AD465" s="13"/>
      <c r="AE465" s="13"/>
      <c r="AT465" s="252" t="s">
        <v>273</v>
      </c>
      <c r="AU465" s="252" t="s">
        <v>85</v>
      </c>
      <c r="AV465" s="13" t="s">
        <v>85</v>
      </c>
      <c r="AW465" s="13" t="s">
        <v>32</v>
      </c>
      <c r="AX465" s="13" t="s">
        <v>76</v>
      </c>
      <c r="AY465" s="252" t="s">
        <v>264</v>
      </c>
    </row>
    <row r="466" s="14" customFormat="1">
      <c r="A466" s="14"/>
      <c r="B466" s="253"/>
      <c r="C466" s="254"/>
      <c r="D466" s="243" t="s">
        <v>273</v>
      </c>
      <c r="E466" s="255" t="s">
        <v>1</v>
      </c>
      <c r="F466" s="256" t="s">
        <v>275</v>
      </c>
      <c r="G466" s="254"/>
      <c r="H466" s="257">
        <v>118.56</v>
      </c>
      <c r="I466" s="258"/>
      <c r="J466" s="254"/>
      <c r="K466" s="254"/>
      <c r="L466" s="259"/>
      <c r="M466" s="260"/>
      <c r="N466" s="261"/>
      <c r="O466" s="261"/>
      <c r="P466" s="261"/>
      <c r="Q466" s="261"/>
      <c r="R466" s="261"/>
      <c r="S466" s="261"/>
      <c r="T466" s="262"/>
      <c r="U466" s="14"/>
      <c r="V466" s="14"/>
      <c r="W466" s="14"/>
      <c r="X466" s="14"/>
      <c r="Y466" s="14"/>
      <c r="Z466" s="14"/>
      <c r="AA466" s="14"/>
      <c r="AB466" s="14"/>
      <c r="AC466" s="14"/>
      <c r="AD466" s="14"/>
      <c r="AE466" s="14"/>
      <c r="AT466" s="263" t="s">
        <v>273</v>
      </c>
      <c r="AU466" s="263" t="s">
        <v>85</v>
      </c>
      <c r="AV466" s="14" t="s">
        <v>271</v>
      </c>
      <c r="AW466" s="14" t="s">
        <v>32</v>
      </c>
      <c r="AX466" s="14" t="s">
        <v>83</v>
      </c>
      <c r="AY466" s="263" t="s">
        <v>264</v>
      </c>
    </row>
    <row r="467" s="2" customFormat="1" ht="16.5" customHeight="1">
      <c r="A467" s="39"/>
      <c r="B467" s="40"/>
      <c r="C467" s="274" t="s">
        <v>815</v>
      </c>
      <c r="D467" s="274" t="s">
        <v>310</v>
      </c>
      <c r="E467" s="275" t="s">
        <v>811</v>
      </c>
      <c r="F467" s="276" t="s">
        <v>812</v>
      </c>
      <c r="G467" s="277" t="s">
        <v>354</v>
      </c>
      <c r="H467" s="278">
        <v>0.040000000000000001</v>
      </c>
      <c r="I467" s="279"/>
      <c r="J467" s="280">
        <f>ROUND(I467*H467,2)</f>
        <v>0</v>
      </c>
      <c r="K467" s="276" t="s">
        <v>270</v>
      </c>
      <c r="L467" s="281"/>
      <c r="M467" s="282" t="s">
        <v>1</v>
      </c>
      <c r="N467" s="283" t="s">
        <v>42</v>
      </c>
      <c r="O467" s="92"/>
      <c r="P467" s="237">
        <f>O467*H467</f>
        <v>0</v>
      </c>
      <c r="Q467" s="237">
        <v>1</v>
      </c>
      <c r="R467" s="237">
        <f>Q467*H467</f>
        <v>0.040000000000000001</v>
      </c>
      <c r="S467" s="237">
        <v>0</v>
      </c>
      <c r="T467" s="238">
        <f>S467*H467</f>
        <v>0</v>
      </c>
      <c r="U467" s="39"/>
      <c r="V467" s="39"/>
      <c r="W467" s="39"/>
      <c r="X467" s="39"/>
      <c r="Y467" s="39"/>
      <c r="Z467" s="39"/>
      <c r="AA467" s="39"/>
      <c r="AB467" s="39"/>
      <c r="AC467" s="39"/>
      <c r="AD467" s="39"/>
      <c r="AE467" s="39"/>
      <c r="AR467" s="239" t="s">
        <v>434</v>
      </c>
      <c r="AT467" s="239" t="s">
        <v>310</v>
      </c>
      <c r="AU467" s="239" t="s">
        <v>85</v>
      </c>
      <c r="AY467" s="18" t="s">
        <v>264</v>
      </c>
      <c r="BE467" s="240">
        <f>IF(N467="základní",J467,0)</f>
        <v>0</v>
      </c>
      <c r="BF467" s="240">
        <f>IF(N467="snížená",J467,0)</f>
        <v>0</v>
      </c>
      <c r="BG467" s="240">
        <f>IF(N467="zákl. přenesená",J467,0)</f>
        <v>0</v>
      </c>
      <c r="BH467" s="240">
        <f>IF(N467="sníž. přenesená",J467,0)</f>
        <v>0</v>
      </c>
      <c r="BI467" s="240">
        <f>IF(N467="nulová",J467,0)</f>
        <v>0</v>
      </c>
      <c r="BJ467" s="18" t="s">
        <v>85</v>
      </c>
      <c r="BK467" s="240">
        <f>ROUND(I467*H467,2)</f>
        <v>0</v>
      </c>
      <c r="BL467" s="18" t="s">
        <v>351</v>
      </c>
      <c r="BM467" s="239" t="s">
        <v>821</v>
      </c>
    </row>
    <row r="468" s="13" customFormat="1">
      <c r="A468" s="13"/>
      <c r="B468" s="241"/>
      <c r="C468" s="242"/>
      <c r="D468" s="243" t="s">
        <v>273</v>
      </c>
      <c r="E468" s="242"/>
      <c r="F468" s="245" t="s">
        <v>3092</v>
      </c>
      <c r="G468" s="242"/>
      <c r="H468" s="246">
        <v>0.040000000000000001</v>
      </c>
      <c r="I468" s="247"/>
      <c r="J468" s="242"/>
      <c r="K468" s="242"/>
      <c r="L468" s="248"/>
      <c r="M468" s="249"/>
      <c r="N468" s="250"/>
      <c r="O468" s="250"/>
      <c r="P468" s="250"/>
      <c r="Q468" s="250"/>
      <c r="R468" s="250"/>
      <c r="S468" s="250"/>
      <c r="T468" s="251"/>
      <c r="U468" s="13"/>
      <c r="V468" s="13"/>
      <c r="W468" s="13"/>
      <c r="X468" s="13"/>
      <c r="Y468" s="13"/>
      <c r="Z468" s="13"/>
      <c r="AA468" s="13"/>
      <c r="AB468" s="13"/>
      <c r="AC468" s="13"/>
      <c r="AD468" s="13"/>
      <c r="AE468" s="13"/>
      <c r="AT468" s="252" t="s">
        <v>273</v>
      </c>
      <c r="AU468" s="252" t="s">
        <v>85</v>
      </c>
      <c r="AV468" s="13" t="s">
        <v>85</v>
      </c>
      <c r="AW468" s="13" t="s">
        <v>4</v>
      </c>
      <c r="AX468" s="13" t="s">
        <v>83</v>
      </c>
      <c r="AY468" s="252" t="s">
        <v>264</v>
      </c>
    </row>
    <row r="469" s="2" customFormat="1" ht="16.5" customHeight="1">
      <c r="A469" s="39"/>
      <c r="B469" s="40"/>
      <c r="C469" s="228" t="s">
        <v>820</v>
      </c>
      <c r="D469" s="228" t="s">
        <v>266</v>
      </c>
      <c r="E469" s="229" t="s">
        <v>824</v>
      </c>
      <c r="F469" s="230" t="s">
        <v>825</v>
      </c>
      <c r="G469" s="231" t="s">
        <v>318</v>
      </c>
      <c r="H469" s="232">
        <v>366.23000000000002</v>
      </c>
      <c r="I469" s="233"/>
      <c r="J469" s="234">
        <f>ROUND(I469*H469,2)</f>
        <v>0</v>
      </c>
      <c r="K469" s="230" t="s">
        <v>270</v>
      </c>
      <c r="L469" s="45"/>
      <c r="M469" s="235" t="s">
        <v>1</v>
      </c>
      <c r="N469" s="236" t="s">
        <v>42</v>
      </c>
      <c r="O469" s="92"/>
      <c r="P469" s="237">
        <f>O469*H469</f>
        <v>0</v>
      </c>
      <c r="Q469" s="237">
        <v>0.00040000000000000002</v>
      </c>
      <c r="R469" s="237">
        <f>Q469*H469</f>
        <v>0.14649200000000001</v>
      </c>
      <c r="S469" s="237">
        <v>0</v>
      </c>
      <c r="T469" s="238">
        <f>S469*H469</f>
        <v>0</v>
      </c>
      <c r="U469" s="39"/>
      <c r="V469" s="39"/>
      <c r="W469" s="39"/>
      <c r="X469" s="39"/>
      <c r="Y469" s="39"/>
      <c r="Z469" s="39"/>
      <c r="AA469" s="39"/>
      <c r="AB469" s="39"/>
      <c r="AC469" s="39"/>
      <c r="AD469" s="39"/>
      <c r="AE469" s="39"/>
      <c r="AR469" s="239" t="s">
        <v>351</v>
      </c>
      <c r="AT469" s="239" t="s">
        <v>266</v>
      </c>
      <c r="AU469" s="239" t="s">
        <v>85</v>
      </c>
      <c r="AY469" s="18" t="s">
        <v>264</v>
      </c>
      <c r="BE469" s="240">
        <f>IF(N469="základní",J469,0)</f>
        <v>0</v>
      </c>
      <c r="BF469" s="240">
        <f>IF(N469="snížená",J469,0)</f>
        <v>0</v>
      </c>
      <c r="BG469" s="240">
        <f>IF(N469="zákl. přenesená",J469,0)</f>
        <v>0</v>
      </c>
      <c r="BH469" s="240">
        <f>IF(N469="sníž. přenesená",J469,0)</f>
        <v>0</v>
      </c>
      <c r="BI469" s="240">
        <f>IF(N469="nulová",J469,0)</f>
        <v>0</v>
      </c>
      <c r="BJ469" s="18" t="s">
        <v>85</v>
      </c>
      <c r="BK469" s="240">
        <f>ROUND(I469*H469,2)</f>
        <v>0</v>
      </c>
      <c r="BL469" s="18" t="s">
        <v>351</v>
      </c>
      <c r="BM469" s="239" t="s">
        <v>826</v>
      </c>
    </row>
    <row r="470" s="13" customFormat="1">
      <c r="A470" s="13"/>
      <c r="B470" s="241"/>
      <c r="C470" s="242"/>
      <c r="D470" s="243" t="s">
        <v>273</v>
      </c>
      <c r="E470" s="244" t="s">
        <v>1</v>
      </c>
      <c r="F470" s="245" t="s">
        <v>3089</v>
      </c>
      <c r="G470" s="242"/>
      <c r="H470" s="246">
        <v>366.23000000000002</v>
      </c>
      <c r="I470" s="247"/>
      <c r="J470" s="242"/>
      <c r="K470" s="242"/>
      <c r="L470" s="248"/>
      <c r="M470" s="249"/>
      <c r="N470" s="250"/>
      <c r="O470" s="250"/>
      <c r="P470" s="250"/>
      <c r="Q470" s="250"/>
      <c r="R470" s="250"/>
      <c r="S470" s="250"/>
      <c r="T470" s="251"/>
      <c r="U470" s="13"/>
      <c r="V470" s="13"/>
      <c r="W470" s="13"/>
      <c r="X470" s="13"/>
      <c r="Y470" s="13"/>
      <c r="Z470" s="13"/>
      <c r="AA470" s="13"/>
      <c r="AB470" s="13"/>
      <c r="AC470" s="13"/>
      <c r="AD470" s="13"/>
      <c r="AE470" s="13"/>
      <c r="AT470" s="252" t="s">
        <v>273</v>
      </c>
      <c r="AU470" s="252" t="s">
        <v>85</v>
      </c>
      <c r="AV470" s="13" t="s">
        <v>85</v>
      </c>
      <c r="AW470" s="13" t="s">
        <v>32</v>
      </c>
      <c r="AX470" s="13" t="s">
        <v>76</v>
      </c>
      <c r="AY470" s="252" t="s">
        <v>264</v>
      </c>
    </row>
    <row r="471" s="14" customFormat="1">
      <c r="A471" s="14"/>
      <c r="B471" s="253"/>
      <c r="C471" s="254"/>
      <c r="D471" s="243" t="s">
        <v>273</v>
      </c>
      <c r="E471" s="255" t="s">
        <v>1</v>
      </c>
      <c r="F471" s="256" t="s">
        <v>275</v>
      </c>
      <c r="G471" s="254"/>
      <c r="H471" s="257">
        <v>366.23000000000002</v>
      </c>
      <c r="I471" s="258"/>
      <c r="J471" s="254"/>
      <c r="K471" s="254"/>
      <c r="L471" s="259"/>
      <c r="M471" s="260"/>
      <c r="N471" s="261"/>
      <c r="O471" s="261"/>
      <c r="P471" s="261"/>
      <c r="Q471" s="261"/>
      <c r="R471" s="261"/>
      <c r="S471" s="261"/>
      <c r="T471" s="262"/>
      <c r="U471" s="14"/>
      <c r="V471" s="14"/>
      <c r="W471" s="14"/>
      <c r="X471" s="14"/>
      <c r="Y471" s="14"/>
      <c r="Z471" s="14"/>
      <c r="AA471" s="14"/>
      <c r="AB471" s="14"/>
      <c r="AC471" s="14"/>
      <c r="AD471" s="14"/>
      <c r="AE471" s="14"/>
      <c r="AT471" s="263" t="s">
        <v>273</v>
      </c>
      <c r="AU471" s="263" t="s">
        <v>85</v>
      </c>
      <c r="AV471" s="14" t="s">
        <v>271</v>
      </c>
      <c r="AW471" s="14" t="s">
        <v>32</v>
      </c>
      <c r="AX471" s="14" t="s">
        <v>83</v>
      </c>
      <c r="AY471" s="263" t="s">
        <v>264</v>
      </c>
    </row>
    <row r="472" s="2" customFormat="1" ht="24.15" customHeight="1">
      <c r="A472" s="39"/>
      <c r="B472" s="40"/>
      <c r="C472" s="274" t="s">
        <v>823</v>
      </c>
      <c r="D472" s="274" t="s">
        <v>310</v>
      </c>
      <c r="E472" s="275" t="s">
        <v>828</v>
      </c>
      <c r="F472" s="276" t="s">
        <v>829</v>
      </c>
      <c r="G472" s="277" t="s">
        <v>318</v>
      </c>
      <c r="H472" s="278">
        <v>426.84100000000001</v>
      </c>
      <c r="I472" s="279"/>
      <c r="J472" s="280">
        <f>ROUND(I472*H472,2)</f>
        <v>0</v>
      </c>
      <c r="K472" s="276" t="s">
        <v>298</v>
      </c>
      <c r="L472" s="281"/>
      <c r="M472" s="282" t="s">
        <v>1</v>
      </c>
      <c r="N472" s="283" t="s">
        <v>42</v>
      </c>
      <c r="O472" s="92"/>
      <c r="P472" s="237">
        <f>O472*H472</f>
        <v>0</v>
      </c>
      <c r="Q472" s="237">
        <v>0.0054000000000000003</v>
      </c>
      <c r="R472" s="237">
        <f>Q472*H472</f>
        <v>2.3049414000000001</v>
      </c>
      <c r="S472" s="237">
        <v>0</v>
      </c>
      <c r="T472" s="238">
        <f>S472*H472</f>
        <v>0</v>
      </c>
      <c r="U472" s="39"/>
      <c r="V472" s="39"/>
      <c r="W472" s="39"/>
      <c r="X472" s="39"/>
      <c r="Y472" s="39"/>
      <c r="Z472" s="39"/>
      <c r="AA472" s="39"/>
      <c r="AB472" s="39"/>
      <c r="AC472" s="39"/>
      <c r="AD472" s="39"/>
      <c r="AE472" s="39"/>
      <c r="AR472" s="239" t="s">
        <v>434</v>
      </c>
      <c r="AT472" s="239" t="s">
        <v>310</v>
      </c>
      <c r="AU472" s="239" t="s">
        <v>85</v>
      </c>
      <c r="AY472" s="18" t="s">
        <v>264</v>
      </c>
      <c r="BE472" s="240">
        <f>IF(N472="základní",J472,0)</f>
        <v>0</v>
      </c>
      <c r="BF472" s="240">
        <f>IF(N472="snížená",J472,0)</f>
        <v>0</v>
      </c>
      <c r="BG472" s="240">
        <f>IF(N472="zákl. přenesená",J472,0)</f>
        <v>0</v>
      </c>
      <c r="BH472" s="240">
        <f>IF(N472="sníž. přenesená",J472,0)</f>
        <v>0</v>
      </c>
      <c r="BI472" s="240">
        <f>IF(N472="nulová",J472,0)</f>
        <v>0</v>
      </c>
      <c r="BJ472" s="18" t="s">
        <v>85</v>
      </c>
      <c r="BK472" s="240">
        <f>ROUND(I472*H472,2)</f>
        <v>0</v>
      </c>
      <c r="BL472" s="18" t="s">
        <v>351</v>
      </c>
      <c r="BM472" s="239" t="s">
        <v>830</v>
      </c>
    </row>
    <row r="473" s="13" customFormat="1">
      <c r="A473" s="13"/>
      <c r="B473" s="241"/>
      <c r="C473" s="242"/>
      <c r="D473" s="243" t="s">
        <v>273</v>
      </c>
      <c r="E473" s="242"/>
      <c r="F473" s="245" t="s">
        <v>3093</v>
      </c>
      <c r="G473" s="242"/>
      <c r="H473" s="246">
        <v>426.84100000000001</v>
      </c>
      <c r="I473" s="247"/>
      <c r="J473" s="242"/>
      <c r="K473" s="242"/>
      <c r="L473" s="248"/>
      <c r="M473" s="249"/>
      <c r="N473" s="250"/>
      <c r="O473" s="250"/>
      <c r="P473" s="250"/>
      <c r="Q473" s="250"/>
      <c r="R473" s="250"/>
      <c r="S473" s="250"/>
      <c r="T473" s="251"/>
      <c r="U473" s="13"/>
      <c r="V473" s="13"/>
      <c r="W473" s="13"/>
      <c r="X473" s="13"/>
      <c r="Y473" s="13"/>
      <c r="Z473" s="13"/>
      <c r="AA473" s="13"/>
      <c r="AB473" s="13"/>
      <c r="AC473" s="13"/>
      <c r="AD473" s="13"/>
      <c r="AE473" s="13"/>
      <c r="AT473" s="252" t="s">
        <v>273</v>
      </c>
      <c r="AU473" s="252" t="s">
        <v>85</v>
      </c>
      <c r="AV473" s="13" t="s">
        <v>85</v>
      </c>
      <c r="AW473" s="13" t="s">
        <v>4</v>
      </c>
      <c r="AX473" s="13" t="s">
        <v>83</v>
      </c>
      <c r="AY473" s="252" t="s">
        <v>264</v>
      </c>
    </row>
    <row r="474" s="2" customFormat="1" ht="16.5" customHeight="1">
      <c r="A474" s="39"/>
      <c r="B474" s="40"/>
      <c r="C474" s="228" t="s">
        <v>827</v>
      </c>
      <c r="D474" s="228" t="s">
        <v>266</v>
      </c>
      <c r="E474" s="229" t="s">
        <v>833</v>
      </c>
      <c r="F474" s="230" t="s">
        <v>834</v>
      </c>
      <c r="G474" s="231" t="s">
        <v>318</v>
      </c>
      <c r="H474" s="232">
        <v>118.56</v>
      </c>
      <c r="I474" s="233"/>
      <c r="J474" s="234">
        <f>ROUND(I474*H474,2)</f>
        <v>0</v>
      </c>
      <c r="K474" s="230" t="s">
        <v>270</v>
      </c>
      <c r="L474" s="45"/>
      <c r="M474" s="235" t="s">
        <v>1</v>
      </c>
      <c r="N474" s="236" t="s">
        <v>42</v>
      </c>
      <c r="O474" s="92"/>
      <c r="P474" s="237">
        <f>O474*H474</f>
        <v>0</v>
      </c>
      <c r="Q474" s="237">
        <v>0.00040000000000000002</v>
      </c>
      <c r="R474" s="237">
        <f>Q474*H474</f>
        <v>0.047424000000000001</v>
      </c>
      <c r="S474" s="237">
        <v>0</v>
      </c>
      <c r="T474" s="238">
        <f>S474*H474</f>
        <v>0</v>
      </c>
      <c r="U474" s="39"/>
      <c r="V474" s="39"/>
      <c r="W474" s="39"/>
      <c r="X474" s="39"/>
      <c r="Y474" s="39"/>
      <c r="Z474" s="39"/>
      <c r="AA474" s="39"/>
      <c r="AB474" s="39"/>
      <c r="AC474" s="39"/>
      <c r="AD474" s="39"/>
      <c r="AE474" s="39"/>
      <c r="AR474" s="239" t="s">
        <v>351</v>
      </c>
      <c r="AT474" s="239" t="s">
        <v>266</v>
      </c>
      <c r="AU474" s="239" t="s">
        <v>85</v>
      </c>
      <c r="AY474" s="18" t="s">
        <v>264</v>
      </c>
      <c r="BE474" s="240">
        <f>IF(N474="základní",J474,0)</f>
        <v>0</v>
      </c>
      <c r="BF474" s="240">
        <f>IF(N474="snížená",J474,0)</f>
        <v>0</v>
      </c>
      <c r="BG474" s="240">
        <f>IF(N474="zákl. přenesená",J474,0)</f>
        <v>0</v>
      </c>
      <c r="BH474" s="240">
        <f>IF(N474="sníž. přenesená",J474,0)</f>
        <v>0</v>
      </c>
      <c r="BI474" s="240">
        <f>IF(N474="nulová",J474,0)</f>
        <v>0</v>
      </c>
      <c r="BJ474" s="18" t="s">
        <v>85</v>
      </c>
      <c r="BK474" s="240">
        <f>ROUND(I474*H474,2)</f>
        <v>0</v>
      </c>
      <c r="BL474" s="18" t="s">
        <v>351</v>
      </c>
      <c r="BM474" s="239" t="s">
        <v>835</v>
      </c>
    </row>
    <row r="475" s="13" customFormat="1">
      <c r="A475" s="13"/>
      <c r="B475" s="241"/>
      <c r="C475" s="242"/>
      <c r="D475" s="243" t="s">
        <v>273</v>
      </c>
      <c r="E475" s="244" t="s">
        <v>1</v>
      </c>
      <c r="F475" s="245" t="s">
        <v>3091</v>
      </c>
      <c r="G475" s="242"/>
      <c r="H475" s="246">
        <v>118.56</v>
      </c>
      <c r="I475" s="247"/>
      <c r="J475" s="242"/>
      <c r="K475" s="242"/>
      <c r="L475" s="248"/>
      <c r="M475" s="249"/>
      <c r="N475" s="250"/>
      <c r="O475" s="250"/>
      <c r="P475" s="250"/>
      <c r="Q475" s="250"/>
      <c r="R475" s="250"/>
      <c r="S475" s="250"/>
      <c r="T475" s="251"/>
      <c r="U475" s="13"/>
      <c r="V475" s="13"/>
      <c r="W475" s="13"/>
      <c r="X475" s="13"/>
      <c r="Y475" s="13"/>
      <c r="Z475" s="13"/>
      <c r="AA475" s="13"/>
      <c r="AB475" s="13"/>
      <c r="AC475" s="13"/>
      <c r="AD475" s="13"/>
      <c r="AE475" s="13"/>
      <c r="AT475" s="252" t="s">
        <v>273</v>
      </c>
      <c r="AU475" s="252" t="s">
        <v>85</v>
      </c>
      <c r="AV475" s="13" t="s">
        <v>85</v>
      </c>
      <c r="AW475" s="13" t="s">
        <v>32</v>
      </c>
      <c r="AX475" s="13" t="s">
        <v>76</v>
      </c>
      <c r="AY475" s="252" t="s">
        <v>264</v>
      </c>
    </row>
    <row r="476" s="14" customFormat="1">
      <c r="A476" s="14"/>
      <c r="B476" s="253"/>
      <c r="C476" s="254"/>
      <c r="D476" s="243" t="s">
        <v>273</v>
      </c>
      <c r="E476" s="255" t="s">
        <v>1</v>
      </c>
      <c r="F476" s="256" t="s">
        <v>275</v>
      </c>
      <c r="G476" s="254"/>
      <c r="H476" s="257">
        <v>118.56</v>
      </c>
      <c r="I476" s="258"/>
      <c r="J476" s="254"/>
      <c r="K476" s="254"/>
      <c r="L476" s="259"/>
      <c r="M476" s="260"/>
      <c r="N476" s="261"/>
      <c r="O476" s="261"/>
      <c r="P476" s="261"/>
      <c r="Q476" s="261"/>
      <c r="R476" s="261"/>
      <c r="S476" s="261"/>
      <c r="T476" s="262"/>
      <c r="U476" s="14"/>
      <c r="V476" s="14"/>
      <c r="W476" s="14"/>
      <c r="X476" s="14"/>
      <c r="Y476" s="14"/>
      <c r="Z476" s="14"/>
      <c r="AA476" s="14"/>
      <c r="AB476" s="14"/>
      <c r="AC476" s="14"/>
      <c r="AD476" s="14"/>
      <c r="AE476" s="14"/>
      <c r="AT476" s="263" t="s">
        <v>273</v>
      </c>
      <c r="AU476" s="263" t="s">
        <v>85</v>
      </c>
      <c r="AV476" s="14" t="s">
        <v>271</v>
      </c>
      <c r="AW476" s="14" t="s">
        <v>32</v>
      </c>
      <c r="AX476" s="14" t="s">
        <v>83</v>
      </c>
      <c r="AY476" s="263" t="s">
        <v>264</v>
      </c>
    </row>
    <row r="477" s="2" customFormat="1" ht="24.15" customHeight="1">
      <c r="A477" s="39"/>
      <c r="B477" s="40"/>
      <c r="C477" s="274" t="s">
        <v>832</v>
      </c>
      <c r="D477" s="274" t="s">
        <v>310</v>
      </c>
      <c r="E477" s="275" t="s">
        <v>828</v>
      </c>
      <c r="F477" s="276" t="s">
        <v>829</v>
      </c>
      <c r="G477" s="277" t="s">
        <v>318</v>
      </c>
      <c r="H477" s="278">
        <v>144.762</v>
      </c>
      <c r="I477" s="279"/>
      <c r="J477" s="280">
        <f>ROUND(I477*H477,2)</f>
        <v>0</v>
      </c>
      <c r="K477" s="276" t="s">
        <v>298</v>
      </c>
      <c r="L477" s="281"/>
      <c r="M477" s="282" t="s">
        <v>1</v>
      </c>
      <c r="N477" s="283" t="s">
        <v>42</v>
      </c>
      <c r="O477" s="92"/>
      <c r="P477" s="237">
        <f>O477*H477</f>
        <v>0</v>
      </c>
      <c r="Q477" s="237">
        <v>0.0054000000000000003</v>
      </c>
      <c r="R477" s="237">
        <f>Q477*H477</f>
        <v>0.78171480000000004</v>
      </c>
      <c r="S477" s="237">
        <v>0</v>
      </c>
      <c r="T477" s="238">
        <f>S477*H477</f>
        <v>0</v>
      </c>
      <c r="U477" s="39"/>
      <c r="V477" s="39"/>
      <c r="W477" s="39"/>
      <c r="X477" s="39"/>
      <c r="Y477" s="39"/>
      <c r="Z477" s="39"/>
      <c r="AA477" s="39"/>
      <c r="AB477" s="39"/>
      <c r="AC477" s="39"/>
      <c r="AD477" s="39"/>
      <c r="AE477" s="39"/>
      <c r="AR477" s="239" t="s">
        <v>434</v>
      </c>
      <c r="AT477" s="239" t="s">
        <v>310</v>
      </c>
      <c r="AU477" s="239" t="s">
        <v>85</v>
      </c>
      <c r="AY477" s="18" t="s">
        <v>264</v>
      </c>
      <c r="BE477" s="240">
        <f>IF(N477="základní",J477,0)</f>
        <v>0</v>
      </c>
      <c r="BF477" s="240">
        <f>IF(N477="snížená",J477,0)</f>
        <v>0</v>
      </c>
      <c r="BG477" s="240">
        <f>IF(N477="zákl. přenesená",J477,0)</f>
        <v>0</v>
      </c>
      <c r="BH477" s="240">
        <f>IF(N477="sníž. přenesená",J477,0)</f>
        <v>0</v>
      </c>
      <c r="BI477" s="240">
        <f>IF(N477="nulová",J477,0)</f>
        <v>0</v>
      </c>
      <c r="BJ477" s="18" t="s">
        <v>85</v>
      </c>
      <c r="BK477" s="240">
        <f>ROUND(I477*H477,2)</f>
        <v>0</v>
      </c>
      <c r="BL477" s="18" t="s">
        <v>351</v>
      </c>
      <c r="BM477" s="239" t="s">
        <v>837</v>
      </c>
    </row>
    <row r="478" s="13" customFormat="1">
      <c r="A478" s="13"/>
      <c r="B478" s="241"/>
      <c r="C478" s="242"/>
      <c r="D478" s="243" t="s">
        <v>273</v>
      </c>
      <c r="E478" s="242"/>
      <c r="F478" s="245" t="s">
        <v>3094</v>
      </c>
      <c r="G478" s="242"/>
      <c r="H478" s="246">
        <v>144.762</v>
      </c>
      <c r="I478" s="247"/>
      <c r="J478" s="242"/>
      <c r="K478" s="242"/>
      <c r="L478" s="248"/>
      <c r="M478" s="249"/>
      <c r="N478" s="250"/>
      <c r="O478" s="250"/>
      <c r="P478" s="250"/>
      <c r="Q478" s="250"/>
      <c r="R478" s="250"/>
      <c r="S478" s="250"/>
      <c r="T478" s="251"/>
      <c r="U478" s="13"/>
      <c r="V478" s="13"/>
      <c r="W478" s="13"/>
      <c r="X478" s="13"/>
      <c r="Y478" s="13"/>
      <c r="Z478" s="13"/>
      <c r="AA478" s="13"/>
      <c r="AB478" s="13"/>
      <c r="AC478" s="13"/>
      <c r="AD478" s="13"/>
      <c r="AE478" s="13"/>
      <c r="AT478" s="252" t="s">
        <v>273</v>
      </c>
      <c r="AU478" s="252" t="s">
        <v>85</v>
      </c>
      <c r="AV478" s="13" t="s">
        <v>85</v>
      </c>
      <c r="AW478" s="13" t="s">
        <v>4</v>
      </c>
      <c r="AX478" s="13" t="s">
        <v>83</v>
      </c>
      <c r="AY478" s="252" t="s">
        <v>264</v>
      </c>
    </row>
    <row r="479" s="2" customFormat="1" ht="16.5" customHeight="1">
      <c r="A479" s="39"/>
      <c r="B479" s="40"/>
      <c r="C479" s="228" t="s">
        <v>836</v>
      </c>
      <c r="D479" s="228" t="s">
        <v>266</v>
      </c>
      <c r="E479" s="229" t="s">
        <v>840</v>
      </c>
      <c r="F479" s="230" t="s">
        <v>841</v>
      </c>
      <c r="G479" s="231" t="s">
        <v>318</v>
      </c>
      <c r="H479" s="232">
        <v>77.519999999999996</v>
      </c>
      <c r="I479" s="233"/>
      <c r="J479" s="234">
        <f>ROUND(I479*H479,2)</f>
        <v>0</v>
      </c>
      <c r="K479" s="230" t="s">
        <v>270</v>
      </c>
      <c r="L479" s="45"/>
      <c r="M479" s="235" t="s">
        <v>1</v>
      </c>
      <c r="N479" s="236" t="s">
        <v>42</v>
      </c>
      <c r="O479" s="92"/>
      <c r="P479" s="237">
        <f>O479*H479</f>
        <v>0</v>
      </c>
      <c r="Q479" s="237">
        <v>0</v>
      </c>
      <c r="R479" s="237">
        <f>Q479*H479</f>
        <v>0</v>
      </c>
      <c r="S479" s="237">
        <v>0</v>
      </c>
      <c r="T479" s="238">
        <f>S479*H479</f>
        <v>0</v>
      </c>
      <c r="U479" s="39"/>
      <c r="V479" s="39"/>
      <c r="W479" s="39"/>
      <c r="X479" s="39"/>
      <c r="Y479" s="39"/>
      <c r="Z479" s="39"/>
      <c r="AA479" s="39"/>
      <c r="AB479" s="39"/>
      <c r="AC479" s="39"/>
      <c r="AD479" s="39"/>
      <c r="AE479" s="39"/>
      <c r="AR479" s="239" t="s">
        <v>351</v>
      </c>
      <c r="AT479" s="239" t="s">
        <v>266</v>
      </c>
      <c r="AU479" s="239" t="s">
        <v>85</v>
      </c>
      <c r="AY479" s="18" t="s">
        <v>264</v>
      </c>
      <c r="BE479" s="240">
        <f>IF(N479="základní",J479,0)</f>
        <v>0</v>
      </c>
      <c r="BF479" s="240">
        <f>IF(N479="snížená",J479,0)</f>
        <v>0</v>
      </c>
      <c r="BG479" s="240">
        <f>IF(N479="zákl. přenesená",J479,0)</f>
        <v>0</v>
      </c>
      <c r="BH479" s="240">
        <f>IF(N479="sníž. přenesená",J479,0)</f>
        <v>0</v>
      </c>
      <c r="BI479" s="240">
        <f>IF(N479="nulová",J479,0)</f>
        <v>0</v>
      </c>
      <c r="BJ479" s="18" t="s">
        <v>85</v>
      </c>
      <c r="BK479" s="240">
        <f>ROUND(I479*H479,2)</f>
        <v>0</v>
      </c>
      <c r="BL479" s="18" t="s">
        <v>351</v>
      </c>
      <c r="BM479" s="239" t="s">
        <v>842</v>
      </c>
    </row>
    <row r="480" s="13" customFormat="1">
      <c r="A480" s="13"/>
      <c r="B480" s="241"/>
      <c r="C480" s="242"/>
      <c r="D480" s="243" t="s">
        <v>273</v>
      </c>
      <c r="E480" s="244" t="s">
        <v>1</v>
      </c>
      <c r="F480" s="245" t="s">
        <v>3088</v>
      </c>
      <c r="G480" s="242"/>
      <c r="H480" s="246">
        <v>77.519999999999996</v>
      </c>
      <c r="I480" s="247"/>
      <c r="J480" s="242"/>
      <c r="K480" s="242"/>
      <c r="L480" s="248"/>
      <c r="M480" s="249"/>
      <c r="N480" s="250"/>
      <c r="O480" s="250"/>
      <c r="P480" s="250"/>
      <c r="Q480" s="250"/>
      <c r="R480" s="250"/>
      <c r="S480" s="250"/>
      <c r="T480" s="251"/>
      <c r="U480" s="13"/>
      <c r="V480" s="13"/>
      <c r="W480" s="13"/>
      <c r="X480" s="13"/>
      <c r="Y480" s="13"/>
      <c r="Z480" s="13"/>
      <c r="AA480" s="13"/>
      <c r="AB480" s="13"/>
      <c r="AC480" s="13"/>
      <c r="AD480" s="13"/>
      <c r="AE480" s="13"/>
      <c r="AT480" s="252" t="s">
        <v>273</v>
      </c>
      <c r="AU480" s="252" t="s">
        <v>85</v>
      </c>
      <c r="AV480" s="13" t="s">
        <v>85</v>
      </c>
      <c r="AW480" s="13" t="s">
        <v>32</v>
      </c>
      <c r="AX480" s="13" t="s">
        <v>76</v>
      </c>
      <c r="AY480" s="252" t="s">
        <v>264</v>
      </c>
    </row>
    <row r="481" s="14" customFormat="1">
      <c r="A481" s="14"/>
      <c r="B481" s="253"/>
      <c r="C481" s="254"/>
      <c r="D481" s="243" t="s">
        <v>273</v>
      </c>
      <c r="E481" s="255" t="s">
        <v>1</v>
      </c>
      <c r="F481" s="256" t="s">
        <v>275</v>
      </c>
      <c r="G481" s="254"/>
      <c r="H481" s="257">
        <v>77.519999999999996</v>
      </c>
      <c r="I481" s="258"/>
      <c r="J481" s="254"/>
      <c r="K481" s="254"/>
      <c r="L481" s="259"/>
      <c r="M481" s="260"/>
      <c r="N481" s="261"/>
      <c r="O481" s="261"/>
      <c r="P481" s="261"/>
      <c r="Q481" s="261"/>
      <c r="R481" s="261"/>
      <c r="S481" s="261"/>
      <c r="T481" s="262"/>
      <c r="U481" s="14"/>
      <c r="V481" s="14"/>
      <c r="W481" s="14"/>
      <c r="X481" s="14"/>
      <c r="Y481" s="14"/>
      <c r="Z481" s="14"/>
      <c r="AA481" s="14"/>
      <c r="AB481" s="14"/>
      <c r="AC481" s="14"/>
      <c r="AD481" s="14"/>
      <c r="AE481" s="14"/>
      <c r="AT481" s="263" t="s">
        <v>273</v>
      </c>
      <c r="AU481" s="263" t="s">
        <v>85</v>
      </c>
      <c r="AV481" s="14" t="s">
        <v>271</v>
      </c>
      <c r="AW481" s="14" t="s">
        <v>32</v>
      </c>
      <c r="AX481" s="14" t="s">
        <v>83</v>
      </c>
      <c r="AY481" s="263" t="s">
        <v>264</v>
      </c>
    </row>
    <row r="482" s="2" customFormat="1" ht="16.5" customHeight="1">
      <c r="A482" s="39"/>
      <c r="B482" s="40"/>
      <c r="C482" s="274" t="s">
        <v>839</v>
      </c>
      <c r="D482" s="274" t="s">
        <v>310</v>
      </c>
      <c r="E482" s="275" t="s">
        <v>844</v>
      </c>
      <c r="F482" s="276" t="s">
        <v>845</v>
      </c>
      <c r="G482" s="277" t="s">
        <v>318</v>
      </c>
      <c r="H482" s="278">
        <v>85.272000000000006</v>
      </c>
      <c r="I482" s="279"/>
      <c r="J482" s="280">
        <f>ROUND(I482*H482,2)</f>
        <v>0</v>
      </c>
      <c r="K482" s="276" t="s">
        <v>270</v>
      </c>
      <c r="L482" s="281"/>
      <c r="M482" s="282" t="s">
        <v>1</v>
      </c>
      <c r="N482" s="283" t="s">
        <v>42</v>
      </c>
      <c r="O482" s="92"/>
      <c r="P482" s="237">
        <f>O482*H482</f>
        <v>0</v>
      </c>
      <c r="Q482" s="237">
        <v>0.00029999999999999997</v>
      </c>
      <c r="R482" s="237">
        <f>Q482*H482</f>
        <v>0.025581599999999999</v>
      </c>
      <c r="S482" s="237">
        <v>0</v>
      </c>
      <c r="T482" s="238">
        <f>S482*H482</f>
        <v>0</v>
      </c>
      <c r="U482" s="39"/>
      <c r="V482" s="39"/>
      <c r="W482" s="39"/>
      <c r="X482" s="39"/>
      <c r="Y482" s="39"/>
      <c r="Z482" s="39"/>
      <c r="AA482" s="39"/>
      <c r="AB482" s="39"/>
      <c r="AC482" s="39"/>
      <c r="AD482" s="39"/>
      <c r="AE482" s="39"/>
      <c r="AR482" s="239" t="s">
        <v>434</v>
      </c>
      <c r="AT482" s="239" t="s">
        <v>310</v>
      </c>
      <c r="AU482" s="239" t="s">
        <v>85</v>
      </c>
      <c r="AY482" s="18" t="s">
        <v>264</v>
      </c>
      <c r="BE482" s="240">
        <f>IF(N482="základní",J482,0)</f>
        <v>0</v>
      </c>
      <c r="BF482" s="240">
        <f>IF(N482="snížená",J482,0)</f>
        <v>0</v>
      </c>
      <c r="BG482" s="240">
        <f>IF(N482="zákl. přenesená",J482,0)</f>
        <v>0</v>
      </c>
      <c r="BH482" s="240">
        <f>IF(N482="sníž. přenesená",J482,0)</f>
        <v>0</v>
      </c>
      <c r="BI482" s="240">
        <f>IF(N482="nulová",J482,0)</f>
        <v>0</v>
      </c>
      <c r="BJ482" s="18" t="s">
        <v>85</v>
      </c>
      <c r="BK482" s="240">
        <f>ROUND(I482*H482,2)</f>
        <v>0</v>
      </c>
      <c r="BL482" s="18" t="s">
        <v>351</v>
      </c>
      <c r="BM482" s="239" t="s">
        <v>846</v>
      </c>
    </row>
    <row r="483" s="13" customFormat="1">
      <c r="A483" s="13"/>
      <c r="B483" s="241"/>
      <c r="C483" s="242"/>
      <c r="D483" s="243" t="s">
        <v>273</v>
      </c>
      <c r="E483" s="242"/>
      <c r="F483" s="245" t="s">
        <v>3095</v>
      </c>
      <c r="G483" s="242"/>
      <c r="H483" s="246">
        <v>85.272000000000006</v>
      </c>
      <c r="I483" s="247"/>
      <c r="J483" s="242"/>
      <c r="K483" s="242"/>
      <c r="L483" s="248"/>
      <c r="M483" s="249"/>
      <c r="N483" s="250"/>
      <c r="O483" s="250"/>
      <c r="P483" s="250"/>
      <c r="Q483" s="250"/>
      <c r="R483" s="250"/>
      <c r="S483" s="250"/>
      <c r="T483" s="251"/>
      <c r="U483" s="13"/>
      <c r="V483" s="13"/>
      <c r="W483" s="13"/>
      <c r="X483" s="13"/>
      <c r="Y483" s="13"/>
      <c r="Z483" s="13"/>
      <c r="AA483" s="13"/>
      <c r="AB483" s="13"/>
      <c r="AC483" s="13"/>
      <c r="AD483" s="13"/>
      <c r="AE483" s="13"/>
      <c r="AT483" s="252" t="s">
        <v>273</v>
      </c>
      <c r="AU483" s="252" t="s">
        <v>85</v>
      </c>
      <c r="AV483" s="13" t="s">
        <v>85</v>
      </c>
      <c r="AW483" s="13" t="s">
        <v>4</v>
      </c>
      <c r="AX483" s="13" t="s">
        <v>83</v>
      </c>
      <c r="AY483" s="252" t="s">
        <v>264</v>
      </c>
    </row>
    <row r="484" s="2" customFormat="1" ht="21.75" customHeight="1">
      <c r="A484" s="39"/>
      <c r="B484" s="40"/>
      <c r="C484" s="228" t="s">
        <v>843</v>
      </c>
      <c r="D484" s="228" t="s">
        <v>266</v>
      </c>
      <c r="E484" s="229" t="s">
        <v>849</v>
      </c>
      <c r="F484" s="230" t="s">
        <v>850</v>
      </c>
      <c r="G484" s="231" t="s">
        <v>354</v>
      </c>
      <c r="H484" s="232">
        <v>3.5310000000000001</v>
      </c>
      <c r="I484" s="233"/>
      <c r="J484" s="234">
        <f>ROUND(I484*H484,2)</f>
        <v>0</v>
      </c>
      <c r="K484" s="230" t="s">
        <v>270</v>
      </c>
      <c r="L484" s="45"/>
      <c r="M484" s="235" t="s">
        <v>1</v>
      </c>
      <c r="N484" s="236" t="s">
        <v>42</v>
      </c>
      <c r="O484" s="92"/>
      <c r="P484" s="237">
        <f>O484*H484</f>
        <v>0</v>
      </c>
      <c r="Q484" s="237">
        <v>0</v>
      </c>
      <c r="R484" s="237">
        <f>Q484*H484</f>
        <v>0</v>
      </c>
      <c r="S484" s="237">
        <v>0</v>
      </c>
      <c r="T484" s="238">
        <f>S484*H484</f>
        <v>0</v>
      </c>
      <c r="U484" s="39"/>
      <c r="V484" s="39"/>
      <c r="W484" s="39"/>
      <c r="X484" s="39"/>
      <c r="Y484" s="39"/>
      <c r="Z484" s="39"/>
      <c r="AA484" s="39"/>
      <c r="AB484" s="39"/>
      <c r="AC484" s="39"/>
      <c r="AD484" s="39"/>
      <c r="AE484" s="39"/>
      <c r="AR484" s="239" t="s">
        <v>351</v>
      </c>
      <c r="AT484" s="239" t="s">
        <v>266</v>
      </c>
      <c r="AU484" s="239" t="s">
        <v>85</v>
      </c>
      <c r="AY484" s="18" t="s">
        <v>264</v>
      </c>
      <c r="BE484" s="240">
        <f>IF(N484="základní",J484,0)</f>
        <v>0</v>
      </c>
      <c r="BF484" s="240">
        <f>IF(N484="snížená",J484,0)</f>
        <v>0</v>
      </c>
      <c r="BG484" s="240">
        <f>IF(N484="zákl. přenesená",J484,0)</f>
        <v>0</v>
      </c>
      <c r="BH484" s="240">
        <f>IF(N484="sníž. přenesená",J484,0)</f>
        <v>0</v>
      </c>
      <c r="BI484" s="240">
        <f>IF(N484="nulová",J484,0)</f>
        <v>0</v>
      </c>
      <c r="BJ484" s="18" t="s">
        <v>85</v>
      </c>
      <c r="BK484" s="240">
        <f>ROUND(I484*H484,2)</f>
        <v>0</v>
      </c>
      <c r="BL484" s="18" t="s">
        <v>351</v>
      </c>
      <c r="BM484" s="239" t="s">
        <v>851</v>
      </c>
    </row>
    <row r="485" s="12" customFormat="1" ht="22.8" customHeight="1">
      <c r="A485" s="12"/>
      <c r="B485" s="212"/>
      <c r="C485" s="213"/>
      <c r="D485" s="214" t="s">
        <v>75</v>
      </c>
      <c r="E485" s="226" t="s">
        <v>852</v>
      </c>
      <c r="F485" s="226" t="s">
        <v>853</v>
      </c>
      <c r="G485" s="213"/>
      <c r="H485" s="213"/>
      <c r="I485" s="216"/>
      <c r="J485" s="227">
        <f>BK485</f>
        <v>0</v>
      </c>
      <c r="K485" s="213"/>
      <c r="L485" s="218"/>
      <c r="M485" s="219"/>
      <c r="N485" s="220"/>
      <c r="O485" s="220"/>
      <c r="P485" s="221">
        <f>SUM(P486:P511)</f>
        <v>0</v>
      </c>
      <c r="Q485" s="220"/>
      <c r="R485" s="221">
        <f>SUM(R486:R511)</f>
        <v>5.3621589599999995</v>
      </c>
      <c r="S485" s="220"/>
      <c r="T485" s="222">
        <f>SUM(T486:T511)</f>
        <v>0</v>
      </c>
      <c r="U485" s="12"/>
      <c r="V485" s="12"/>
      <c r="W485" s="12"/>
      <c r="X485" s="12"/>
      <c r="Y485" s="12"/>
      <c r="Z485" s="12"/>
      <c r="AA485" s="12"/>
      <c r="AB485" s="12"/>
      <c r="AC485" s="12"/>
      <c r="AD485" s="12"/>
      <c r="AE485" s="12"/>
      <c r="AR485" s="223" t="s">
        <v>85</v>
      </c>
      <c r="AT485" s="224" t="s">
        <v>75</v>
      </c>
      <c r="AU485" s="224" t="s">
        <v>83</v>
      </c>
      <c r="AY485" s="223" t="s">
        <v>264</v>
      </c>
      <c r="BK485" s="225">
        <f>SUM(BK486:BK511)</f>
        <v>0</v>
      </c>
    </row>
    <row r="486" s="2" customFormat="1" ht="16.5" customHeight="1">
      <c r="A486" s="39"/>
      <c r="B486" s="40"/>
      <c r="C486" s="228" t="s">
        <v>848</v>
      </c>
      <c r="D486" s="228" t="s">
        <v>266</v>
      </c>
      <c r="E486" s="229" t="s">
        <v>855</v>
      </c>
      <c r="F486" s="230" t="s">
        <v>856</v>
      </c>
      <c r="G486" s="231" t="s">
        <v>318</v>
      </c>
      <c r="H486" s="232">
        <v>395.66699999999997</v>
      </c>
      <c r="I486" s="233"/>
      <c r="J486" s="234">
        <f>ROUND(I486*H486,2)</f>
        <v>0</v>
      </c>
      <c r="K486" s="230" t="s">
        <v>270</v>
      </c>
      <c r="L486" s="45"/>
      <c r="M486" s="235" t="s">
        <v>1</v>
      </c>
      <c r="N486" s="236" t="s">
        <v>42</v>
      </c>
      <c r="O486" s="92"/>
      <c r="P486" s="237">
        <f>O486*H486</f>
        <v>0</v>
      </c>
      <c r="Q486" s="237">
        <v>0</v>
      </c>
      <c r="R486" s="237">
        <f>Q486*H486</f>
        <v>0</v>
      </c>
      <c r="S486" s="237">
        <v>0</v>
      </c>
      <c r="T486" s="238">
        <f>S486*H486</f>
        <v>0</v>
      </c>
      <c r="U486" s="39"/>
      <c r="V486" s="39"/>
      <c r="W486" s="39"/>
      <c r="X486" s="39"/>
      <c r="Y486" s="39"/>
      <c r="Z486" s="39"/>
      <c r="AA486" s="39"/>
      <c r="AB486" s="39"/>
      <c r="AC486" s="39"/>
      <c r="AD486" s="39"/>
      <c r="AE486" s="39"/>
      <c r="AR486" s="239" t="s">
        <v>351</v>
      </c>
      <c r="AT486" s="239" t="s">
        <v>266</v>
      </c>
      <c r="AU486" s="239" t="s">
        <v>85</v>
      </c>
      <c r="AY486" s="18" t="s">
        <v>264</v>
      </c>
      <c r="BE486" s="240">
        <f>IF(N486="základní",J486,0)</f>
        <v>0</v>
      </c>
      <c r="BF486" s="240">
        <f>IF(N486="snížená",J486,0)</f>
        <v>0</v>
      </c>
      <c r="BG486" s="240">
        <f>IF(N486="zákl. přenesená",J486,0)</f>
        <v>0</v>
      </c>
      <c r="BH486" s="240">
        <f>IF(N486="sníž. přenesená",J486,0)</f>
        <v>0</v>
      </c>
      <c r="BI486" s="240">
        <f>IF(N486="nulová",J486,0)</f>
        <v>0</v>
      </c>
      <c r="BJ486" s="18" t="s">
        <v>85</v>
      </c>
      <c r="BK486" s="240">
        <f>ROUND(I486*H486,2)</f>
        <v>0</v>
      </c>
      <c r="BL486" s="18" t="s">
        <v>351</v>
      </c>
      <c r="BM486" s="239" t="s">
        <v>857</v>
      </c>
    </row>
    <row r="487" s="13" customFormat="1">
      <c r="A487" s="13"/>
      <c r="B487" s="241"/>
      <c r="C487" s="242"/>
      <c r="D487" s="243" t="s">
        <v>273</v>
      </c>
      <c r="E487" s="244" t="s">
        <v>1</v>
      </c>
      <c r="F487" s="245" t="s">
        <v>3096</v>
      </c>
      <c r="G487" s="242"/>
      <c r="H487" s="246">
        <v>395.66699999999997</v>
      </c>
      <c r="I487" s="247"/>
      <c r="J487" s="242"/>
      <c r="K487" s="242"/>
      <c r="L487" s="248"/>
      <c r="M487" s="249"/>
      <c r="N487" s="250"/>
      <c r="O487" s="250"/>
      <c r="P487" s="250"/>
      <c r="Q487" s="250"/>
      <c r="R487" s="250"/>
      <c r="S487" s="250"/>
      <c r="T487" s="251"/>
      <c r="U487" s="13"/>
      <c r="V487" s="13"/>
      <c r="W487" s="13"/>
      <c r="X487" s="13"/>
      <c r="Y487" s="13"/>
      <c r="Z487" s="13"/>
      <c r="AA487" s="13"/>
      <c r="AB487" s="13"/>
      <c r="AC487" s="13"/>
      <c r="AD487" s="13"/>
      <c r="AE487" s="13"/>
      <c r="AT487" s="252" t="s">
        <v>273</v>
      </c>
      <c r="AU487" s="252" t="s">
        <v>85</v>
      </c>
      <c r="AV487" s="13" t="s">
        <v>85</v>
      </c>
      <c r="AW487" s="13" t="s">
        <v>32</v>
      </c>
      <c r="AX487" s="13" t="s">
        <v>76</v>
      </c>
      <c r="AY487" s="252" t="s">
        <v>264</v>
      </c>
    </row>
    <row r="488" s="14" customFormat="1">
      <c r="A488" s="14"/>
      <c r="B488" s="253"/>
      <c r="C488" s="254"/>
      <c r="D488" s="243" t="s">
        <v>273</v>
      </c>
      <c r="E488" s="255" t="s">
        <v>1</v>
      </c>
      <c r="F488" s="256" t="s">
        <v>275</v>
      </c>
      <c r="G488" s="254"/>
      <c r="H488" s="257">
        <v>395.66699999999997</v>
      </c>
      <c r="I488" s="258"/>
      <c r="J488" s="254"/>
      <c r="K488" s="254"/>
      <c r="L488" s="259"/>
      <c r="M488" s="260"/>
      <c r="N488" s="261"/>
      <c r="O488" s="261"/>
      <c r="P488" s="261"/>
      <c r="Q488" s="261"/>
      <c r="R488" s="261"/>
      <c r="S488" s="261"/>
      <c r="T488" s="262"/>
      <c r="U488" s="14"/>
      <c r="V488" s="14"/>
      <c r="W488" s="14"/>
      <c r="X488" s="14"/>
      <c r="Y488" s="14"/>
      <c r="Z488" s="14"/>
      <c r="AA488" s="14"/>
      <c r="AB488" s="14"/>
      <c r="AC488" s="14"/>
      <c r="AD488" s="14"/>
      <c r="AE488" s="14"/>
      <c r="AT488" s="263" t="s">
        <v>273</v>
      </c>
      <c r="AU488" s="263" t="s">
        <v>85</v>
      </c>
      <c r="AV488" s="14" t="s">
        <v>271</v>
      </c>
      <c r="AW488" s="14" t="s">
        <v>32</v>
      </c>
      <c r="AX488" s="14" t="s">
        <v>83</v>
      </c>
      <c r="AY488" s="263" t="s">
        <v>264</v>
      </c>
    </row>
    <row r="489" s="2" customFormat="1" ht="16.5" customHeight="1">
      <c r="A489" s="39"/>
      <c r="B489" s="40"/>
      <c r="C489" s="274" t="s">
        <v>854</v>
      </c>
      <c r="D489" s="274" t="s">
        <v>310</v>
      </c>
      <c r="E489" s="275" t="s">
        <v>811</v>
      </c>
      <c r="F489" s="276" t="s">
        <v>812</v>
      </c>
      <c r="G489" s="277" t="s">
        <v>354</v>
      </c>
      <c r="H489" s="278">
        <v>0.127</v>
      </c>
      <c r="I489" s="279"/>
      <c r="J489" s="280">
        <f>ROUND(I489*H489,2)</f>
        <v>0</v>
      </c>
      <c r="K489" s="276" t="s">
        <v>270</v>
      </c>
      <c r="L489" s="281"/>
      <c r="M489" s="282" t="s">
        <v>1</v>
      </c>
      <c r="N489" s="283" t="s">
        <v>42</v>
      </c>
      <c r="O489" s="92"/>
      <c r="P489" s="237">
        <f>O489*H489</f>
        <v>0</v>
      </c>
      <c r="Q489" s="237">
        <v>1</v>
      </c>
      <c r="R489" s="237">
        <f>Q489*H489</f>
        <v>0.127</v>
      </c>
      <c r="S489" s="237">
        <v>0</v>
      </c>
      <c r="T489" s="238">
        <f>S489*H489</f>
        <v>0</v>
      </c>
      <c r="U489" s="39"/>
      <c r="V489" s="39"/>
      <c r="W489" s="39"/>
      <c r="X489" s="39"/>
      <c r="Y489" s="39"/>
      <c r="Z489" s="39"/>
      <c r="AA489" s="39"/>
      <c r="AB489" s="39"/>
      <c r="AC489" s="39"/>
      <c r="AD489" s="39"/>
      <c r="AE489" s="39"/>
      <c r="AR489" s="239" t="s">
        <v>434</v>
      </c>
      <c r="AT489" s="239" t="s">
        <v>310</v>
      </c>
      <c r="AU489" s="239" t="s">
        <v>85</v>
      </c>
      <c r="AY489" s="18" t="s">
        <v>264</v>
      </c>
      <c r="BE489" s="240">
        <f>IF(N489="základní",J489,0)</f>
        <v>0</v>
      </c>
      <c r="BF489" s="240">
        <f>IF(N489="snížená",J489,0)</f>
        <v>0</v>
      </c>
      <c r="BG489" s="240">
        <f>IF(N489="zákl. přenesená",J489,0)</f>
        <v>0</v>
      </c>
      <c r="BH489" s="240">
        <f>IF(N489="sníž. přenesená",J489,0)</f>
        <v>0</v>
      </c>
      <c r="BI489" s="240">
        <f>IF(N489="nulová",J489,0)</f>
        <v>0</v>
      </c>
      <c r="BJ489" s="18" t="s">
        <v>85</v>
      </c>
      <c r="BK489" s="240">
        <f>ROUND(I489*H489,2)</f>
        <v>0</v>
      </c>
      <c r="BL489" s="18" t="s">
        <v>351</v>
      </c>
      <c r="BM489" s="239" t="s">
        <v>860</v>
      </c>
    </row>
    <row r="490" s="13" customFormat="1">
      <c r="A490" s="13"/>
      <c r="B490" s="241"/>
      <c r="C490" s="242"/>
      <c r="D490" s="243" t="s">
        <v>273</v>
      </c>
      <c r="E490" s="242"/>
      <c r="F490" s="245" t="s">
        <v>3097</v>
      </c>
      <c r="G490" s="242"/>
      <c r="H490" s="246">
        <v>0.127</v>
      </c>
      <c r="I490" s="247"/>
      <c r="J490" s="242"/>
      <c r="K490" s="242"/>
      <c r="L490" s="248"/>
      <c r="M490" s="249"/>
      <c r="N490" s="250"/>
      <c r="O490" s="250"/>
      <c r="P490" s="250"/>
      <c r="Q490" s="250"/>
      <c r="R490" s="250"/>
      <c r="S490" s="250"/>
      <c r="T490" s="251"/>
      <c r="U490" s="13"/>
      <c r="V490" s="13"/>
      <c r="W490" s="13"/>
      <c r="X490" s="13"/>
      <c r="Y490" s="13"/>
      <c r="Z490" s="13"/>
      <c r="AA490" s="13"/>
      <c r="AB490" s="13"/>
      <c r="AC490" s="13"/>
      <c r="AD490" s="13"/>
      <c r="AE490" s="13"/>
      <c r="AT490" s="252" t="s">
        <v>273</v>
      </c>
      <c r="AU490" s="252" t="s">
        <v>85</v>
      </c>
      <c r="AV490" s="13" t="s">
        <v>85</v>
      </c>
      <c r="AW490" s="13" t="s">
        <v>4</v>
      </c>
      <c r="AX490" s="13" t="s">
        <v>83</v>
      </c>
      <c r="AY490" s="252" t="s">
        <v>264</v>
      </c>
    </row>
    <row r="491" s="2" customFormat="1" ht="16.5" customHeight="1">
      <c r="A491" s="39"/>
      <c r="B491" s="40"/>
      <c r="C491" s="228" t="s">
        <v>859</v>
      </c>
      <c r="D491" s="228" t="s">
        <v>266</v>
      </c>
      <c r="E491" s="229" t="s">
        <v>863</v>
      </c>
      <c r="F491" s="230" t="s">
        <v>864</v>
      </c>
      <c r="G491" s="231" t="s">
        <v>318</v>
      </c>
      <c r="H491" s="232">
        <v>395.66699999999997</v>
      </c>
      <c r="I491" s="233"/>
      <c r="J491" s="234">
        <f>ROUND(I491*H491,2)</f>
        <v>0</v>
      </c>
      <c r="K491" s="230" t="s">
        <v>270</v>
      </c>
      <c r="L491" s="45"/>
      <c r="M491" s="235" t="s">
        <v>1</v>
      </c>
      <c r="N491" s="236" t="s">
        <v>42</v>
      </c>
      <c r="O491" s="92"/>
      <c r="P491" s="237">
        <f>O491*H491</f>
        <v>0</v>
      </c>
      <c r="Q491" s="237">
        <v>0.00088000000000000003</v>
      </c>
      <c r="R491" s="237">
        <f>Q491*H491</f>
        <v>0.34818695999999999</v>
      </c>
      <c r="S491" s="237">
        <v>0</v>
      </c>
      <c r="T491" s="238">
        <f>S491*H491</f>
        <v>0</v>
      </c>
      <c r="U491" s="39"/>
      <c r="V491" s="39"/>
      <c r="W491" s="39"/>
      <c r="X491" s="39"/>
      <c r="Y491" s="39"/>
      <c r="Z491" s="39"/>
      <c r="AA491" s="39"/>
      <c r="AB491" s="39"/>
      <c r="AC491" s="39"/>
      <c r="AD491" s="39"/>
      <c r="AE491" s="39"/>
      <c r="AR491" s="239" t="s">
        <v>351</v>
      </c>
      <c r="AT491" s="239" t="s">
        <v>266</v>
      </c>
      <c r="AU491" s="239" t="s">
        <v>85</v>
      </c>
      <c r="AY491" s="18" t="s">
        <v>264</v>
      </c>
      <c r="BE491" s="240">
        <f>IF(N491="základní",J491,0)</f>
        <v>0</v>
      </c>
      <c r="BF491" s="240">
        <f>IF(N491="snížená",J491,0)</f>
        <v>0</v>
      </c>
      <c r="BG491" s="240">
        <f>IF(N491="zákl. přenesená",J491,0)</f>
        <v>0</v>
      </c>
      <c r="BH491" s="240">
        <f>IF(N491="sníž. přenesená",J491,0)</f>
        <v>0</v>
      </c>
      <c r="BI491" s="240">
        <f>IF(N491="nulová",J491,0)</f>
        <v>0</v>
      </c>
      <c r="BJ491" s="18" t="s">
        <v>85</v>
      </c>
      <c r="BK491" s="240">
        <f>ROUND(I491*H491,2)</f>
        <v>0</v>
      </c>
      <c r="BL491" s="18" t="s">
        <v>351</v>
      </c>
      <c r="BM491" s="239" t="s">
        <v>865</v>
      </c>
    </row>
    <row r="492" s="13" customFormat="1">
      <c r="A492" s="13"/>
      <c r="B492" s="241"/>
      <c r="C492" s="242"/>
      <c r="D492" s="243" t="s">
        <v>273</v>
      </c>
      <c r="E492" s="244" t="s">
        <v>1</v>
      </c>
      <c r="F492" s="245" t="s">
        <v>3096</v>
      </c>
      <c r="G492" s="242"/>
      <c r="H492" s="246">
        <v>395.66699999999997</v>
      </c>
      <c r="I492" s="247"/>
      <c r="J492" s="242"/>
      <c r="K492" s="242"/>
      <c r="L492" s="248"/>
      <c r="M492" s="249"/>
      <c r="N492" s="250"/>
      <c r="O492" s="250"/>
      <c r="P492" s="250"/>
      <c r="Q492" s="250"/>
      <c r="R492" s="250"/>
      <c r="S492" s="250"/>
      <c r="T492" s="251"/>
      <c r="U492" s="13"/>
      <c r="V492" s="13"/>
      <c r="W492" s="13"/>
      <c r="X492" s="13"/>
      <c r="Y492" s="13"/>
      <c r="Z492" s="13"/>
      <c r="AA492" s="13"/>
      <c r="AB492" s="13"/>
      <c r="AC492" s="13"/>
      <c r="AD492" s="13"/>
      <c r="AE492" s="13"/>
      <c r="AT492" s="252" t="s">
        <v>273</v>
      </c>
      <c r="AU492" s="252" t="s">
        <v>85</v>
      </c>
      <c r="AV492" s="13" t="s">
        <v>85</v>
      </c>
      <c r="AW492" s="13" t="s">
        <v>32</v>
      </c>
      <c r="AX492" s="13" t="s">
        <v>76</v>
      </c>
      <c r="AY492" s="252" t="s">
        <v>264</v>
      </c>
    </row>
    <row r="493" s="14" customFormat="1">
      <c r="A493" s="14"/>
      <c r="B493" s="253"/>
      <c r="C493" s="254"/>
      <c r="D493" s="243" t="s">
        <v>273</v>
      </c>
      <c r="E493" s="255" t="s">
        <v>1</v>
      </c>
      <c r="F493" s="256" t="s">
        <v>275</v>
      </c>
      <c r="G493" s="254"/>
      <c r="H493" s="257">
        <v>395.66699999999997</v>
      </c>
      <c r="I493" s="258"/>
      <c r="J493" s="254"/>
      <c r="K493" s="254"/>
      <c r="L493" s="259"/>
      <c r="M493" s="260"/>
      <c r="N493" s="261"/>
      <c r="O493" s="261"/>
      <c r="P493" s="261"/>
      <c r="Q493" s="261"/>
      <c r="R493" s="261"/>
      <c r="S493" s="261"/>
      <c r="T493" s="262"/>
      <c r="U493" s="14"/>
      <c r="V493" s="14"/>
      <c r="W493" s="14"/>
      <c r="X493" s="14"/>
      <c r="Y493" s="14"/>
      <c r="Z493" s="14"/>
      <c r="AA493" s="14"/>
      <c r="AB493" s="14"/>
      <c r="AC493" s="14"/>
      <c r="AD493" s="14"/>
      <c r="AE493" s="14"/>
      <c r="AT493" s="263" t="s">
        <v>273</v>
      </c>
      <c r="AU493" s="263" t="s">
        <v>85</v>
      </c>
      <c r="AV493" s="14" t="s">
        <v>271</v>
      </c>
      <c r="AW493" s="14" t="s">
        <v>32</v>
      </c>
      <c r="AX493" s="14" t="s">
        <v>83</v>
      </c>
      <c r="AY493" s="263" t="s">
        <v>264</v>
      </c>
    </row>
    <row r="494" s="2" customFormat="1" ht="24.15" customHeight="1">
      <c r="A494" s="39"/>
      <c r="B494" s="40"/>
      <c r="C494" s="274" t="s">
        <v>862</v>
      </c>
      <c r="D494" s="274" t="s">
        <v>310</v>
      </c>
      <c r="E494" s="275" t="s">
        <v>867</v>
      </c>
      <c r="F494" s="276" t="s">
        <v>829</v>
      </c>
      <c r="G494" s="277" t="s">
        <v>318</v>
      </c>
      <c r="H494" s="278">
        <v>461.14999999999998</v>
      </c>
      <c r="I494" s="279"/>
      <c r="J494" s="280">
        <f>ROUND(I494*H494,2)</f>
        <v>0</v>
      </c>
      <c r="K494" s="276" t="s">
        <v>298</v>
      </c>
      <c r="L494" s="281"/>
      <c r="M494" s="282" t="s">
        <v>1</v>
      </c>
      <c r="N494" s="283" t="s">
        <v>42</v>
      </c>
      <c r="O494" s="92"/>
      <c r="P494" s="237">
        <f>O494*H494</f>
        <v>0</v>
      </c>
      <c r="Q494" s="237">
        <v>0.0053</v>
      </c>
      <c r="R494" s="237">
        <f>Q494*H494</f>
        <v>2.4440949999999999</v>
      </c>
      <c r="S494" s="237">
        <v>0</v>
      </c>
      <c r="T494" s="238">
        <f>S494*H494</f>
        <v>0</v>
      </c>
      <c r="U494" s="39"/>
      <c r="V494" s="39"/>
      <c r="W494" s="39"/>
      <c r="X494" s="39"/>
      <c r="Y494" s="39"/>
      <c r="Z494" s="39"/>
      <c r="AA494" s="39"/>
      <c r="AB494" s="39"/>
      <c r="AC494" s="39"/>
      <c r="AD494" s="39"/>
      <c r="AE494" s="39"/>
      <c r="AR494" s="239" t="s">
        <v>434</v>
      </c>
      <c r="AT494" s="239" t="s">
        <v>310</v>
      </c>
      <c r="AU494" s="239" t="s">
        <v>85</v>
      </c>
      <c r="AY494" s="18" t="s">
        <v>264</v>
      </c>
      <c r="BE494" s="240">
        <f>IF(N494="základní",J494,0)</f>
        <v>0</v>
      </c>
      <c r="BF494" s="240">
        <f>IF(N494="snížená",J494,0)</f>
        <v>0</v>
      </c>
      <c r="BG494" s="240">
        <f>IF(N494="zákl. přenesená",J494,0)</f>
        <v>0</v>
      </c>
      <c r="BH494" s="240">
        <f>IF(N494="sníž. přenesená",J494,0)</f>
        <v>0</v>
      </c>
      <c r="BI494" s="240">
        <f>IF(N494="nulová",J494,0)</f>
        <v>0</v>
      </c>
      <c r="BJ494" s="18" t="s">
        <v>85</v>
      </c>
      <c r="BK494" s="240">
        <f>ROUND(I494*H494,2)</f>
        <v>0</v>
      </c>
      <c r="BL494" s="18" t="s">
        <v>351</v>
      </c>
      <c r="BM494" s="239" t="s">
        <v>868</v>
      </c>
    </row>
    <row r="495" s="13" customFormat="1">
      <c r="A495" s="13"/>
      <c r="B495" s="241"/>
      <c r="C495" s="242"/>
      <c r="D495" s="243" t="s">
        <v>273</v>
      </c>
      <c r="E495" s="242"/>
      <c r="F495" s="245" t="s">
        <v>3098</v>
      </c>
      <c r="G495" s="242"/>
      <c r="H495" s="246">
        <v>461.14999999999998</v>
      </c>
      <c r="I495" s="247"/>
      <c r="J495" s="242"/>
      <c r="K495" s="242"/>
      <c r="L495" s="248"/>
      <c r="M495" s="249"/>
      <c r="N495" s="250"/>
      <c r="O495" s="250"/>
      <c r="P495" s="250"/>
      <c r="Q495" s="250"/>
      <c r="R495" s="250"/>
      <c r="S495" s="250"/>
      <c r="T495" s="251"/>
      <c r="U495" s="13"/>
      <c r="V495" s="13"/>
      <c r="W495" s="13"/>
      <c r="X495" s="13"/>
      <c r="Y495" s="13"/>
      <c r="Z495" s="13"/>
      <c r="AA495" s="13"/>
      <c r="AB495" s="13"/>
      <c r="AC495" s="13"/>
      <c r="AD495" s="13"/>
      <c r="AE495" s="13"/>
      <c r="AT495" s="252" t="s">
        <v>273</v>
      </c>
      <c r="AU495" s="252" t="s">
        <v>85</v>
      </c>
      <c r="AV495" s="13" t="s">
        <v>85</v>
      </c>
      <c r="AW495" s="13" t="s">
        <v>4</v>
      </c>
      <c r="AX495" s="13" t="s">
        <v>83</v>
      </c>
      <c r="AY495" s="252" t="s">
        <v>264</v>
      </c>
    </row>
    <row r="496" s="2" customFormat="1" ht="24.15" customHeight="1">
      <c r="A496" s="39"/>
      <c r="B496" s="40"/>
      <c r="C496" s="228" t="s">
        <v>866</v>
      </c>
      <c r="D496" s="228" t="s">
        <v>266</v>
      </c>
      <c r="E496" s="229" t="s">
        <v>871</v>
      </c>
      <c r="F496" s="230" t="s">
        <v>872</v>
      </c>
      <c r="G496" s="231" t="s">
        <v>318</v>
      </c>
      <c r="H496" s="232">
        <v>487.56700000000001</v>
      </c>
      <c r="I496" s="233"/>
      <c r="J496" s="234">
        <f>ROUND(I496*H496,2)</f>
        <v>0</v>
      </c>
      <c r="K496" s="230" t="s">
        <v>298</v>
      </c>
      <c r="L496" s="45"/>
      <c r="M496" s="235" t="s">
        <v>1</v>
      </c>
      <c r="N496" s="236" t="s">
        <v>42</v>
      </c>
      <c r="O496" s="92"/>
      <c r="P496" s="237">
        <f>O496*H496</f>
        <v>0</v>
      </c>
      <c r="Q496" s="237">
        <v>0.0040000000000000001</v>
      </c>
      <c r="R496" s="237">
        <f>Q496*H496</f>
        <v>1.9502680000000001</v>
      </c>
      <c r="S496" s="237">
        <v>0</v>
      </c>
      <c r="T496" s="238">
        <f>S496*H496</f>
        <v>0</v>
      </c>
      <c r="U496" s="39"/>
      <c r="V496" s="39"/>
      <c r="W496" s="39"/>
      <c r="X496" s="39"/>
      <c r="Y496" s="39"/>
      <c r="Z496" s="39"/>
      <c r="AA496" s="39"/>
      <c r="AB496" s="39"/>
      <c r="AC496" s="39"/>
      <c r="AD496" s="39"/>
      <c r="AE496" s="39"/>
      <c r="AR496" s="239" t="s">
        <v>351</v>
      </c>
      <c r="AT496" s="239" t="s">
        <v>266</v>
      </c>
      <c r="AU496" s="239" t="s">
        <v>85</v>
      </c>
      <c r="AY496" s="18" t="s">
        <v>264</v>
      </c>
      <c r="BE496" s="240">
        <f>IF(N496="základní",J496,0)</f>
        <v>0</v>
      </c>
      <c r="BF496" s="240">
        <f>IF(N496="snížená",J496,0)</f>
        <v>0</v>
      </c>
      <c r="BG496" s="240">
        <f>IF(N496="zákl. přenesená",J496,0)</f>
        <v>0</v>
      </c>
      <c r="BH496" s="240">
        <f>IF(N496="sníž. přenesená",J496,0)</f>
        <v>0</v>
      </c>
      <c r="BI496" s="240">
        <f>IF(N496="nulová",J496,0)</f>
        <v>0</v>
      </c>
      <c r="BJ496" s="18" t="s">
        <v>85</v>
      </c>
      <c r="BK496" s="240">
        <f>ROUND(I496*H496,2)</f>
        <v>0</v>
      </c>
      <c r="BL496" s="18" t="s">
        <v>351</v>
      </c>
      <c r="BM496" s="239" t="s">
        <v>873</v>
      </c>
    </row>
    <row r="497" s="2" customFormat="1">
      <c r="A497" s="39"/>
      <c r="B497" s="40"/>
      <c r="C497" s="41"/>
      <c r="D497" s="243" t="s">
        <v>339</v>
      </c>
      <c r="E497" s="41"/>
      <c r="F497" s="295" t="s">
        <v>874</v>
      </c>
      <c r="G497" s="41"/>
      <c r="H497" s="41"/>
      <c r="I497" s="296"/>
      <c r="J497" s="41"/>
      <c r="K497" s="41"/>
      <c r="L497" s="45"/>
      <c r="M497" s="297"/>
      <c r="N497" s="298"/>
      <c r="O497" s="92"/>
      <c r="P497" s="92"/>
      <c r="Q497" s="92"/>
      <c r="R497" s="92"/>
      <c r="S497" s="92"/>
      <c r="T497" s="93"/>
      <c r="U497" s="39"/>
      <c r="V497" s="39"/>
      <c r="W497" s="39"/>
      <c r="X497" s="39"/>
      <c r="Y497" s="39"/>
      <c r="Z497" s="39"/>
      <c r="AA497" s="39"/>
      <c r="AB497" s="39"/>
      <c r="AC497" s="39"/>
      <c r="AD497" s="39"/>
      <c r="AE497" s="39"/>
      <c r="AT497" s="18" t="s">
        <v>339</v>
      </c>
      <c r="AU497" s="18" t="s">
        <v>85</v>
      </c>
    </row>
    <row r="498" s="13" customFormat="1">
      <c r="A498" s="13"/>
      <c r="B498" s="241"/>
      <c r="C498" s="242"/>
      <c r="D498" s="243" t="s">
        <v>273</v>
      </c>
      <c r="E498" s="244" t="s">
        <v>1</v>
      </c>
      <c r="F498" s="245" t="s">
        <v>3096</v>
      </c>
      <c r="G498" s="242"/>
      <c r="H498" s="246">
        <v>395.66699999999997</v>
      </c>
      <c r="I498" s="247"/>
      <c r="J498" s="242"/>
      <c r="K498" s="242"/>
      <c r="L498" s="248"/>
      <c r="M498" s="249"/>
      <c r="N498" s="250"/>
      <c r="O498" s="250"/>
      <c r="P498" s="250"/>
      <c r="Q498" s="250"/>
      <c r="R498" s="250"/>
      <c r="S498" s="250"/>
      <c r="T498" s="251"/>
      <c r="U498" s="13"/>
      <c r="V498" s="13"/>
      <c r="W498" s="13"/>
      <c r="X498" s="13"/>
      <c r="Y498" s="13"/>
      <c r="Z498" s="13"/>
      <c r="AA498" s="13"/>
      <c r="AB498" s="13"/>
      <c r="AC498" s="13"/>
      <c r="AD498" s="13"/>
      <c r="AE498" s="13"/>
      <c r="AT498" s="252" t="s">
        <v>273</v>
      </c>
      <c r="AU498" s="252" t="s">
        <v>85</v>
      </c>
      <c r="AV498" s="13" t="s">
        <v>85</v>
      </c>
      <c r="AW498" s="13" t="s">
        <v>32</v>
      </c>
      <c r="AX498" s="13" t="s">
        <v>76</v>
      </c>
      <c r="AY498" s="252" t="s">
        <v>264</v>
      </c>
    </row>
    <row r="499" s="13" customFormat="1">
      <c r="A499" s="13"/>
      <c r="B499" s="241"/>
      <c r="C499" s="242"/>
      <c r="D499" s="243" t="s">
        <v>273</v>
      </c>
      <c r="E499" s="244" t="s">
        <v>1</v>
      </c>
      <c r="F499" s="245" t="s">
        <v>3099</v>
      </c>
      <c r="G499" s="242"/>
      <c r="H499" s="246">
        <v>91.900000000000006</v>
      </c>
      <c r="I499" s="247"/>
      <c r="J499" s="242"/>
      <c r="K499" s="242"/>
      <c r="L499" s="248"/>
      <c r="M499" s="249"/>
      <c r="N499" s="250"/>
      <c r="O499" s="250"/>
      <c r="P499" s="250"/>
      <c r="Q499" s="250"/>
      <c r="R499" s="250"/>
      <c r="S499" s="250"/>
      <c r="T499" s="251"/>
      <c r="U499" s="13"/>
      <c r="V499" s="13"/>
      <c r="W499" s="13"/>
      <c r="X499" s="13"/>
      <c r="Y499" s="13"/>
      <c r="Z499" s="13"/>
      <c r="AA499" s="13"/>
      <c r="AB499" s="13"/>
      <c r="AC499" s="13"/>
      <c r="AD499" s="13"/>
      <c r="AE499" s="13"/>
      <c r="AT499" s="252" t="s">
        <v>273</v>
      </c>
      <c r="AU499" s="252" t="s">
        <v>85</v>
      </c>
      <c r="AV499" s="13" t="s">
        <v>85</v>
      </c>
      <c r="AW499" s="13" t="s">
        <v>32</v>
      </c>
      <c r="AX499" s="13" t="s">
        <v>76</v>
      </c>
      <c r="AY499" s="252" t="s">
        <v>264</v>
      </c>
    </row>
    <row r="500" s="14" customFormat="1">
      <c r="A500" s="14"/>
      <c r="B500" s="253"/>
      <c r="C500" s="254"/>
      <c r="D500" s="243" t="s">
        <v>273</v>
      </c>
      <c r="E500" s="255" t="s">
        <v>1</v>
      </c>
      <c r="F500" s="256" t="s">
        <v>275</v>
      </c>
      <c r="G500" s="254"/>
      <c r="H500" s="257">
        <v>487.56700000000001</v>
      </c>
      <c r="I500" s="258"/>
      <c r="J500" s="254"/>
      <c r="K500" s="254"/>
      <c r="L500" s="259"/>
      <c r="M500" s="260"/>
      <c r="N500" s="261"/>
      <c r="O500" s="261"/>
      <c r="P500" s="261"/>
      <c r="Q500" s="261"/>
      <c r="R500" s="261"/>
      <c r="S500" s="261"/>
      <c r="T500" s="262"/>
      <c r="U500" s="14"/>
      <c r="V500" s="14"/>
      <c r="W500" s="14"/>
      <c r="X500" s="14"/>
      <c r="Y500" s="14"/>
      <c r="Z500" s="14"/>
      <c r="AA500" s="14"/>
      <c r="AB500" s="14"/>
      <c r="AC500" s="14"/>
      <c r="AD500" s="14"/>
      <c r="AE500" s="14"/>
      <c r="AT500" s="263" t="s">
        <v>273</v>
      </c>
      <c r="AU500" s="263" t="s">
        <v>85</v>
      </c>
      <c r="AV500" s="14" t="s">
        <v>271</v>
      </c>
      <c r="AW500" s="14" t="s">
        <v>32</v>
      </c>
      <c r="AX500" s="14" t="s">
        <v>83</v>
      </c>
      <c r="AY500" s="263" t="s">
        <v>264</v>
      </c>
    </row>
    <row r="501" s="2" customFormat="1" ht="16.5" customHeight="1">
      <c r="A501" s="39"/>
      <c r="B501" s="40"/>
      <c r="C501" s="228" t="s">
        <v>870</v>
      </c>
      <c r="D501" s="228" t="s">
        <v>266</v>
      </c>
      <c r="E501" s="229" t="s">
        <v>877</v>
      </c>
      <c r="F501" s="230" t="s">
        <v>878</v>
      </c>
      <c r="G501" s="231" t="s">
        <v>318</v>
      </c>
      <c r="H501" s="232">
        <v>64.329999999999998</v>
      </c>
      <c r="I501" s="233"/>
      <c r="J501" s="234">
        <f>ROUND(I501*H501,2)</f>
        <v>0</v>
      </c>
      <c r="K501" s="230" t="s">
        <v>270</v>
      </c>
      <c r="L501" s="45"/>
      <c r="M501" s="235" t="s">
        <v>1</v>
      </c>
      <c r="N501" s="236" t="s">
        <v>42</v>
      </c>
      <c r="O501" s="92"/>
      <c r="P501" s="237">
        <f>O501*H501</f>
        <v>0</v>
      </c>
      <c r="Q501" s="237">
        <v>0</v>
      </c>
      <c r="R501" s="237">
        <f>Q501*H501</f>
        <v>0</v>
      </c>
      <c r="S501" s="237">
        <v>0</v>
      </c>
      <c r="T501" s="238">
        <f>S501*H501</f>
        <v>0</v>
      </c>
      <c r="U501" s="39"/>
      <c r="V501" s="39"/>
      <c r="W501" s="39"/>
      <c r="X501" s="39"/>
      <c r="Y501" s="39"/>
      <c r="Z501" s="39"/>
      <c r="AA501" s="39"/>
      <c r="AB501" s="39"/>
      <c r="AC501" s="39"/>
      <c r="AD501" s="39"/>
      <c r="AE501" s="39"/>
      <c r="AR501" s="239" t="s">
        <v>351</v>
      </c>
      <c r="AT501" s="239" t="s">
        <v>266</v>
      </c>
      <c r="AU501" s="239" t="s">
        <v>85</v>
      </c>
      <c r="AY501" s="18" t="s">
        <v>264</v>
      </c>
      <c r="BE501" s="240">
        <f>IF(N501="základní",J501,0)</f>
        <v>0</v>
      </c>
      <c r="BF501" s="240">
        <f>IF(N501="snížená",J501,0)</f>
        <v>0</v>
      </c>
      <c r="BG501" s="240">
        <f>IF(N501="zákl. přenesená",J501,0)</f>
        <v>0</v>
      </c>
      <c r="BH501" s="240">
        <f>IF(N501="sníž. přenesená",J501,0)</f>
        <v>0</v>
      </c>
      <c r="BI501" s="240">
        <f>IF(N501="nulová",J501,0)</f>
        <v>0</v>
      </c>
      <c r="BJ501" s="18" t="s">
        <v>85</v>
      </c>
      <c r="BK501" s="240">
        <f>ROUND(I501*H501,2)</f>
        <v>0</v>
      </c>
      <c r="BL501" s="18" t="s">
        <v>351</v>
      </c>
      <c r="BM501" s="239" t="s">
        <v>879</v>
      </c>
    </row>
    <row r="502" s="13" customFormat="1">
      <c r="A502" s="13"/>
      <c r="B502" s="241"/>
      <c r="C502" s="242"/>
      <c r="D502" s="243" t="s">
        <v>273</v>
      </c>
      <c r="E502" s="244" t="s">
        <v>1</v>
      </c>
      <c r="F502" s="245" t="s">
        <v>3100</v>
      </c>
      <c r="G502" s="242"/>
      <c r="H502" s="246">
        <v>64.329999999999998</v>
      </c>
      <c r="I502" s="247"/>
      <c r="J502" s="242"/>
      <c r="K502" s="242"/>
      <c r="L502" s="248"/>
      <c r="M502" s="249"/>
      <c r="N502" s="250"/>
      <c r="O502" s="250"/>
      <c r="P502" s="250"/>
      <c r="Q502" s="250"/>
      <c r="R502" s="250"/>
      <c r="S502" s="250"/>
      <c r="T502" s="251"/>
      <c r="U502" s="13"/>
      <c r="V502" s="13"/>
      <c r="W502" s="13"/>
      <c r="X502" s="13"/>
      <c r="Y502" s="13"/>
      <c r="Z502" s="13"/>
      <c r="AA502" s="13"/>
      <c r="AB502" s="13"/>
      <c r="AC502" s="13"/>
      <c r="AD502" s="13"/>
      <c r="AE502" s="13"/>
      <c r="AT502" s="252" t="s">
        <v>273</v>
      </c>
      <c r="AU502" s="252" t="s">
        <v>85</v>
      </c>
      <c r="AV502" s="13" t="s">
        <v>85</v>
      </c>
      <c r="AW502" s="13" t="s">
        <v>32</v>
      </c>
      <c r="AX502" s="13" t="s">
        <v>76</v>
      </c>
      <c r="AY502" s="252" t="s">
        <v>264</v>
      </c>
    </row>
    <row r="503" s="14" customFormat="1">
      <c r="A503" s="14"/>
      <c r="B503" s="253"/>
      <c r="C503" s="254"/>
      <c r="D503" s="243" t="s">
        <v>273</v>
      </c>
      <c r="E503" s="255" t="s">
        <v>1</v>
      </c>
      <c r="F503" s="256" t="s">
        <v>275</v>
      </c>
      <c r="G503" s="254"/>
      <c r="H503" s="257">
        <v>64.329999999999998</v>
      </c>
      <c r="I503" s="258"/>
      <c r="J503" s="254"/>
      <c r="K503" s="254"/>
      <c r="L503" s="259"/>
      <c r="M503" s="260"/>
      <c r="N503" s="261"/>
      <c r="O503" s="261"/>
      <c r="P503" s="261"/>
      <c r="Q503" s="261"/>
      <c r="R503" s="261"/>
      <c r="S503" s="261"/>
      <c r="T503" s="262"/>
      <c r="U503" s="14"/>
      <c r="V503" s="14"/>
      <c r="W503" s="14"/>
      <c r="X503" s="14"/>
      <c r="Y503" s="14"/>
      <c r="Z503" s="14"/>
      <c r="AA503" s="14"/>
      <c r="AB503" s="14"/>
      <c r="AC503" s="14"/>
      <c r="AD503" s="14"/>
      <c r="AE503" s="14"/>
      <c r="AT503" s="263" t="s">
        <v>273</v>
      </c>
      <c r="AU503" s="263" t="s">
        <v>85</v>
      </c>
      <c r="AV503" s="14" t="s">
        <v>271</v>
      </c>
      <c r="AW503" s="14" t="s">
        <v>32</v>
      </c>
      <c r="AX503" s="14" t="s">
        <v>83</v>
      </c>
      <c r="AY503" s="263" t="s">
        <v>264</v>
      </c>
    </row>
    <row r="504" s="2" customFormat="1" ht="16.5" customHeight="1">
      <c r="A504" s="39"/>
      <c r="B504" s="40"/>
      <c r="C504" s="274" t="s">
        <v>876</v>
      </c>
      <c r="D504" s="274" t="s">
        <v>310</v>
      </c>
      <c r="E504" s="275" t="s">
        <v>811</v>
      </c>
      <c r="F504" s="276" t="s">
        <v>812</v>
      </c>
      <c r="G504" s="277" t="s">
        <v>354</v>
      </c>
      <c r="H504" s="278">
        <v>0.023</v>
      </c>
      <c r="I504" s="279"/>
      <c r="J504" s="280">
        <f>ROUND(I504*H504,2)</f>
        <v>0</v>
      </c>
      <c r="K504" s="276" t="s">
        <v>270</v>
      </c>
      <c r="L504" s="281"/>
      <c r="M504" s="282" t="s">
        <v>1</v>
      </c>
      <c r="N504" s="283" t="s">
        <v>42</v>
      </c>
      <c r="O504" s="92"/>
      <c r="P504" s="237">
        <f>O504*H504</f>
        <v>0</v>
      </c>
      <c r="Q504" s="237">
        <v>1</v>
      </c>
      <c r="R504" s="237">
        <f>Q504*H504</f>
        <v>0.023</v>
      </c>
      <c r="S504" s="237">
        <v>0</v>
      </c>
      <c r="T504" s="238">
        <f>S504*H504</f>
        <v>0</v>
      </c>
      <c r="U504" s="39"/>
      <c r="V504" s="39"/>
      <c r="W504" s="39"/>
      <c r="X504" s="39"/>
      <c r="Y504" s="39"/>
      <c r="Z504" s="39"/>
      <c r="AA504" s="39"/>
      <c r="AB504" s="39"/>
      <c r="AC504" s="39"/>
      <c r="AD504" s="39"/>
      <c r="AE504" s="39"/>
      <c r="AR504" s="239" t="s">
        <v>434</v>
      </c>
      <c r="AT504" s="239" t="s">
        <v>310</v>
      </c>
      <c r="AU504" s="239" t="s">
        <v>85</v>
      </c>
      <c r="AY504" s="18" t="s">
        <v>264</v>
      </c>
      <c r="BE504" s="240">
        <f>IF(N504="základní",J504,0)</f>
        <v>0</v>
      </c>
      <c r="BF504" s="240">
        <f>IF(N504="snížená",J504,0)</f>
        <v>0</v>
      </c>
      <c r="BG504" s="240">
        <f>IF(N504="zákl. přenesená",J504,0)</f>
        <v>0</v>
      </c>
      <c r="BH504" s="240">
        <f>IF(N504="sníž. přenesená",J504,0)</f>
        <v>0</v>
      </c>
      <c r="BI504" s="240">
        <f>IF(N504="nulová",J504,0)</f>
        <v>0</v>
      </c>
      <c r="BJ504" s="18" t="s">
        <v>85</v>
      </c>
      <c r="BK504" s="240">
        <f>ROUND(I504*H504,2)</f>
        <v>0</v>
      </c>
      <c r="BL504" s="18" t="s">
        <v>351</v>
      </c>
      <c r="BM504" s="239" t="s">
        <v>882</v>
      </c>
    </row>
    <row r="505" s="13" customFormat="1">
      <c r="A505" s="13"/>
      <c r="B505" s="241"/>
      <c r="C505" s="242"/>
      <c r="D505" s="243" t="s">
        <v>273</v>
      </c>
      <c r="E505" s="242"/>
      <c r="F505" s="245" t="s">
        <v>3101</v>
      </c>
      <c r="G505" s="242"/>
      <c r="H505" s="246">
        <v>0.023</v>
      </c>
      <c r="I505" s="247"/>
      <c r="J505" s="242"/>
      <c r="K505" s="242"/>
      <c r="L505" s="248"/>
      <c r="M505" s="249"/>
      <c r="N505" s="250"/>
      <c r="O505" s="250"/>
      <c r="P505" s="250"/>
      <c r="Q505" s="250"/>
      <c r="R505" s="250"/>
      <c r="S505" s="250"/>
      <c r="T505" s="251"/>
      <c r="U505" s="13"/>
      <c r="V505" s="13"/>
      <c r="W505" s="13"/>
      <c r="X505" s="13"/>
      <c r="Y505" s="13"/>
      <c r="Z505" s="13"/>
      <c r="AA505" s="13"/>
      <c r="AB505" s="13"/>
      <c r="AC505" s="13"/>
      <c r="AD505" s="13"/>
      <c r="AE505" s="13"/>
      <c r="AT505" s="252" t="s">
        <v>273</v>
      </c>
      <c r="AU505" s="252" t="s">
        <v>85</v>
      </c>
      <c r="AV505" s="13" t="s">
        <v>85</v>
      </c>
      <c r="AW505" s="13" t="s">
        <v>4</v>
      </c>
      <c r="AX505" s="13" t="s">
        <v>83</v>
      </c>
      <c r="AY505" s="252" t="s">
        <v>264</v>
      </c>
    </row>
    <row r="506" s="2" customFormat="1" ht="16.5" customHeight="1">
      <c r="A506" s="39"/>
      <c r="B506" s="40"/>
      <c r="C506" s="228" t="s">
        <v>881</v>
      </c>
      <c r="D506" s="228" t="s">
        <v>266</v>
      </c>
      <c r="E506" s="229" t="s">
        <v>885</v>
      </c>
      <c r="F506" s="230" t="s">
        <v>886</v>
      </c>
      <c r="G506" s="231" t="s">
        <v>318</v>
      </c>
      <c r="H506" s="232">
        <v>64.329999999999998</v>
      </c>
      <c r="I506" s="233"/>
      <c r="J506" s="234">
        <f>ROUND(I506*H506,2)</f>
        <v>0</v>
      </c>
      <c r="K506" s="230" t="s">
        <v>270</v>
      </c>
      <c r="L506" s="45"/>
      <c r="M506" s="235" t="s">
        <v>1</v>
      </c>
      <c r="N506" s="236" t="s">
        <v>42</v>
      </c>
      <c r="O506" s="92"/>
      <c r="P506" s="237">
        <f>O506*H506</f>
        <v>0</v>
      </c>
      <c r="Q506" s="237">
        <v>0.00093999999999999997</v>
      </c>
      <c r="R506" s="237">
        <f>Q506*H506</f>
        <v>0.060470199999999995</v>
      </c>
      <c r="S506" s="237">
        <v>0</v>
      </c>
      <c r="T506" s="238">
        <f>S506*H506</f>
        <v>0</v>
      </c>
      <c r="U506" s="39"/>
      <c r="V506" s="39"/>
      <c r="W506" s="39"/>
      <c r="X506" s="39"/>
      <c r="Y506" s="39"/>
      <c r="Z506" s="39"/>
      <c r="AA506" s="39"/>
      <c r="AB506" s="39"/>
      <c r="AC506" s="39"/>
      <c r="AD506" s="39"/>
      <c r="AE506" s="39"/>
      <c r="AR506" s="239" t="s">
        <v>351</v>
      </c>
      <c r="AT506" s="239" t="s">
        <v>266</v>
      </c>
      <c r="AU506" s="239" t="s">
        <v>85</v>
      </c>
      <c r="AY506" s="18" t="s">
        <v>264</v>
      </c>
      <c r="BE506" s="240">
        <f>IF(N506="základní",J506,0)</f>
        <v>0</v>
      </c>
      <c r="BF506" s="240">
        <f>IF(N506="snížená",J506,0)</f>
        <v>0</v>
      </c>
      <c r="BG506" s="240">
        <f>IF(N506="zákl. přenesená",J506,0)</f>
        <v>0</v>
      </c>
      <c r="BH506" s="240">
        <f>IF(N506="sníž. přenesená",J506,0)</f>
        <v>0</v>
      </c>
      <c r="BI506" s="240">
        <f>IF(N506="nulová",J506,0)</f>
        <v>0</v>
      </c>
      <c r="BJ506" s="18" t="s">
        <v>85</v>
      </c>
      <c r="BK506" s="240">
        <f>ROUND(I506*H506,2)</f>
        <v>0</v>
      </c>
      <c r="BL506" s="18" t="s">
        <v>351</v>
      </c>
      <c r="BM506" s="239" t="s">
        <v>887</v>
      </c>
    </row>
    <row r="507" s="13" customFormat="1">
      <c r="A507" s="13"/>
      <c r="B507" s="241"/>
      <c r="C507" s="242"/>
      <c r="D507" s="243" t="s">
        <v>273</v>
      </c>
      <c r="E507" s="244" t="s">
        <v>1</v>
      </c>
      <c r="F507" s="245" t="s">
        <v>3100</v>
      </c>
      <c r="G507" s="242"/>
      <c r="H507" s="246">
        <v>64.329999999999998</v>
      </c>
      <c r="I507" s="247"/>
      <c r="J507" s="242"/>
      <c r="K507" s="242"/>
      <c r="L507" s="248"/>
      <c r="M507" s="249"/>
      <c r="N507" s="250"/>
      <c r="O507" s="250"/>
      <c r="P507" s="250"/>
      <c r="Q507" s="250"/>
      <c r="R507" s="250"/>
      <c r="S507" s="250"/>
      <c r="T507" s="251"/>
      <c r="U507" s="13"/>
      <c r="V507" s="13"/>
      <c r="W507" s="13"/>
      <c r="X507" s="13"/>
      <c r="Y507" s="13"/>
      <c r="Z507" s="13"/>
      <c r="AA507" s="13"/>
      <c r="AB507" s="13"/>
      <c r="AC507" s="13"/>
      <c r="AD507" s="13"/>
      <c r="AE507" s="13"/>
      <c r="AT507" s="252" t="s">
        <v>273</v>
      </c>
      <c r="AU507" s="252" t="s">
        <v>85</v>
      </c>
      <c r="AV507" s="13" t="s">
        <v>85</v>
      </c>
      <c r="AW507" s="13" t="s">
        <v>32</v>
      </c>
      <c r="AX507" s="13" t="s">
        <v>76</v>
      </c>
      <c r="AY507" s="252" t="s">
        <v>264</v>
      </c>
    </row>
    <row r="508" s="14" customFormat="1">
      <c r="A508" s="14"/>
      <c r="B508" s="253"/>
      <c r="C508" s="254"/>
      <c r="D508" s="243" t="s">
        <v>273</v>
      </c>
      <c r="E508" s="255" t="s">
        <v>1</v>
      </c>
      <c r="F508" s="256" t="s">
        <v>275</v>
      </c>
      <c r="G508" s="254"/>
      <c r="H508" s="257">
        <v>64.329999999999998</v>
      </c>
      <c r="I508" s="258"/>
      <c r="J508" s="254"/>
      <c r="K508" s="254"/>
      <c r="L508" s="259"/>
      <c r="M508" s="260"/>
      <c r="N508" s="261"/>
      <c r="O508" s="261"/>
      <c r="P508" s="261"/>
      <c r="Q508" s="261"/>
      <c r="R508" s="261"/>
      <c r="S508" s="261"/>
      <c r="T508" s="262"/>
      <c r="U508" s="14"/>
      <c r="V508" s="14"/>
      <c r="W508" s="14"/>
      <c r="X508" s="14"/>
      <c r="Y508" s="14"/>
      <c r="Z508" s="14"/>
      <c r="AA508" s="14"/>
      <c r="AB508" s="14"/>
      <c r="AC508" s="14"/>
      <c r="AD508" s="14"/>
      <c r="AE508" s="14"/>
      <c r="AT508" s="263" t="s">
        <v>273</v>
      </c>
      <c r="AU508" s="263" t="s">
        <v>85</v>
      </c>
      <c r="AV508" s="14" t="s">
        <v>271</v>
      </c>
      <c r="AW508" s="14" t="s">
        <v>32</v>
      </c>
      <c r="AX508" s="14" t="s">
        <v>83</v>
      </c>
      <c r="AY508" s="263" t="s">
        <v>264</v>
      </c>
    </row>
    <row r="509" s="2" customFormat="1" ht="24.15" customHeight="1">
      <c r="A509" s="39"/>
      <c r="B509" s="40"/>
      <c r="C509" s="274" t="s">
        <v>884</v>
      </c>
      <c r="D509" s="274" t="s">
        <v>310</v>
      </c>
      <c r="E509" s="275" t="s">
        <v>867</v>
      </c>
      <c r="F509" s="276" t="s">
        <v>829</v>
      </c>
      <c r="G509" s="277" t="s">
        <v>318</v>
      </c>
      <c r="H509" s="278">
        <v>77.195999999999998</v>
      </c>
      <c r="I509" s="279"/>
      <c r="J509" s="280">
        <f>ROUND(I509*H509,2)</f>
        <v>0</v>
      </c>
      <c r="K509" s="276" t="s">
        <v>298</v>
      </c>
      <c r="L509" s="281"/>
      <c r="M509" s="282" t="s">
        <v>1</v>
      </c>
      <c r="N509" s="283" t="s">
        <v>42</v>
      </c>
      <c r="O509" s="92"/>
      <c r="P509" s="237">
        <f>O509*H509</f>
        <v>0</v>
      </c>
      <c r="Q509" s="237">
        <v>0.0053</v>
      </c>
      <c r="R509" s="237">
        <f>Q509*H509</f>
        <v>0.40913879999999997</v>
      </c>
      <c r="S509" s="237">
        <v>0</v>
      </c>
      <c r="T509" s="238">
        <f>S509*H509</f>
        <v>0</v>
      </c>
      <c r="U509" s="39"/>
      <c r="V509" s="39"/>
      <c r="W509" s="39"/>
      <c r="X509" s="39"/>
      <c r="Y509" s="39"/>
      <c r="Z509" s="39"/>
      <c r="AA509" s="39"/>
      <c r="AB509" s="39"/>
      <c r="AC509" s="39"/>
      <c r="AD509" s="39"/>
      <c r="AE509" s="39"/>
      <c r="AR509" s="239" t="s">
        <v>434</v>
      </c>
      <c r="AT509" s="239" t="s">
        <v>310</v>
      </c>
      <c r="AU509" s="239" t="s">
        <v>85</v>
      </c>
      <c r="AY509" s="18" t="s">
        <v>264</v>
      </c>
      <c r="BE509" s="240">
        <f>IF(N509="základní",J509,0)</f>
        <v>0</v>
      </c>
      <c r="BF509" s="240">
        <f>IF(N509="snížená",J509,0)</f>
        <v>0</v>
      </c>
      <c r="BG509" s="240">
        <f>IF(N509="zákl. přenesená",J509,0)</f>
        <v>0</v>
      </c>
      <c r="BH509" s="240">
        <f>IF(N509="sníž. přenesená",J509,0)</f>
        <v>0</v>
      </c>
      <c r="BI509" s="240">
        <f>IF(N509="nulová",J509,0)</f>
        <v>0</v>
      </c>
      <c r="BJ509" s="18" t="s">
        <v>85</v>
      </c>
      <c r="BK509" s="240">
        <f>ROUND(I509*H509,2)</f>
        <v>0</v>
      </c>
      <c r="BL509" s="18" t="s">
        <v>351</v>
      </c>
      <c r="BM509" s="239" t="s">
        <v>889</v>
      </c>
    </row>
    <row r="510" s="13" customFormat="1">
      <c r="A510" s="13"/>
      <c r="B510" s="241"/>
      <c r="C510" s="242"/>
      <c r="D510" s="243" t="s">
        <v>273</v>
      </c>
      <c r="E510" s="242"/>
      <c r="F510" s="245" t="s">
        <v>3102</v>
      </c>
      <c r="G510" s="242"/>
      <c r="H510" s="246">
        <v>77.195999999999998</v>
      </c>
      <c r="I510" s="247"/>
      <c r="J510" s="242"/>
      <c r="K510" s="242"/>
      <c r="L510" s="248"/>
      <c r="M510" s="249"/>
      <c r="N510" s="250"/>
      <c r="O510" s="250"/>
      <c r="P510" s="250"/>
      <c r="Q510" s="250"/>
      <c r="R510" s="250"/>
      <c r="S510" s="250"/>
      <c r="T510" s="251"/>
      <c r="U510" s="13"/>
      <c r="V510" s="13"/>
      <c r="W510" s="13"/>
      <c r="X510" s="13"/>
      <c r="Y510" s="13"/>
      <c r="Z510" s="13"/>
      <c r="AA510" s="13"/>
      <c r="AB510" s="13"/>
      <c r="AC510" s="13"/>
      <c r="AD510" s="13"/>
      <c r="AE510" s="13"/>
      <c r="AT510" s="252" t="s">
        <v>273</v>
      </c>
      <c r="AU510" s="252" t="s">
        <v>85</v>
      </c>
      <c r="AV510" s="13" t="s">
        <v>85</v>
      </c>
      <c r="AW510" s="13" t="s">
        <v>4</v>
      </c>
      <c r="AX510" s="13" t="s">
        <v>83</v>
      </c>
      <c r="AY510" s="252" t="s">
        <v>264</v>
      </c>
    </row>
    <row r="511" s="2" customFormat="1" ht="16.5" customHeight="1">
      <c r="A511" s="39"/>
      <c r="B511" s="40"/>
      <c r="C511" s="228" t="s">
        <v>888</v>
      </c>
      <c r="D511" s="228" t="s">
        <v>266</v>
      </c>
      <c r="E511" s="229" t="s">
        <v>892</v>
      </c>
      <c r="F511" s="230" t="s">
        <v>893</v>
      </c>
      <c r="G511" s="231" t="s">
        <v>354</v>
      </c>
      <c r="H511" s="232">
        <v>5.3620000000000001</v>
      </c>
      <c r="I511" s="233"/>
      <c r="J511" s="234">
        <f>ROUND(I511*H511,2)</f>
        <v>0</v>
      </c>
      <c r="K511" s="230" t="s">
        <v>270</v>
      </c>
      <c r="L511" s="45"/>
      <c r="M511" s="235" t="s">
        <v>1</v>
      </c>
      <c r="N511" s="236" t="s">
        <v>42</v>
      </c>
      <c r="O511" s="92"/>
      <c r="P511" s="237">
        <f>O511*H511</f>
        <v>0</v>
      </c>
      <c r="Q511" s="237">
        <v>0</v>
      </c>
      <c r="R511" s="237">
        <f>Q511*H511</f>
        <v>0</v>
      </c>
      <c r="S511" s="237">
        <v>0</v>
      </c>
      <c r="T511" s="238">
        <f>S511*H511</f>
        <v>0</v>
      </c>
      <c r="U511" s="39"/>
      <c r="V511" s="39"/>
      <c r="W511" s="39"/>
      <c r="X511" s="39"/>
      <c r="Y511" s="39"/>
      <c r="Z511" s="39"/>
      <c r="AA511" s="39"/>
      <c r="AB511" s="39"/>
      <c r="AC511" s="39"/>
      <c r="AD511" s="39"/>
      <c r="AE511" s="39"/>
      <c r="AR511" s="239" t="s">
        <v>351</v>
      </c>
      <c r="AT511" s="239" t="s">
        <v>266</v>
      </c>
      <c r="AU511" s="239" t="s">
        <v>85</v>
      </c>
      <c r="AY511" s="18" t="s">
        <v>264</v>
      </c>
      <c r="BE511" s="240">
        <f>IF(N511="základní",J511,0)</f>
        <v>0</v>
      </c>
      <c r="BF511" s="240">
        <f>IF(N511="snížená",J511,0)</f>
        <v>0</v>
      </c>
      <c r="BG511" s="240">
        <f>IF(N511="zákl. přenesená",J511,0)</f>
        <v>0</v>
      </c>
      <c r="BH511" s="240">
        <f>IF(N511="sníž. přenesená",J511,0)</f>
        <v>0</v>
      </c>
      <c r="BI511" s="240">
        <f>IF(N511="nulová",J511,0)</f>
        <v>0</v>
      </c>
      <c r="BJ511" s="18" t="s">
        <v>85</v>
      </c>
      <c r="BK511" s="240">
        <f>ROUND(I511*H511,2)</f>
        <v>0</v>
      </c>
      <c r="BL511" s="18" t="s">
        <v>351</v>
      </c>
      <c r="BM511" s="239" t="s">
        <v>894</v>
      </c>
    </row>
    <row r="512" s="12" customFormat="1" ht="22.8" customHeight="1">
      <c r="A512" s="12"/>
      <c r="B512" s="212"/>
      <c r="C512" s="213"/>
      <c r="D512" s="214" t="s">
        <v>75</v>
      </c>
      <c r="E512" s="226" t="s">
        <v>895</v>
      </c>
      <c r="F512" s="226" t="s">
        <v>896</v>
      </c>
      <c r="G512" s="213"/>
      <c r="H512" s="213"/>
      <c r="I512" s="216"/>
      <c r="J512" s="227">
        <f>BK512</f>
        <v>0</v>
      </c>
      <c r="K512" s="213"/>
      <c r="L512" s="218"/>
      <c r="M512" s="219"/>
      <c r="N512" s="220"/>
      <c r="O512" s="220"/>
      <c r="P512" s="221">
        <f>SUM(P513:P553)</f>
        <v>0</v>
      </c>
      <c r="Q512" s="220"/>
      <c r="R512" s="221">
        <f>SUM(R513:R553)</f>
        <v>7.1722934299999999</v>
      </c>
      <c r="S512" s="220"/>
      <c r="T512" s="222">
        <f>SUM(T513:T553)</f>
        <v>0</v>
      </c>
      <c r="U512" s="12"/>
      <c r="V512" s="12"/>
      <c r="W512" s="12"/>
      <c r="X512" s="12"/>
      <c r="Y512" s="12"/>
      <c r="Z512" s="12"/>
      <c r="AA512" s="12"/>
      <c r="AB512" s="12"/>
      <c r="AC512" s="12"/>
      <c r="AD512" s="12"/>
      <c r="AE512" s="12"/>
      <c r="AR512" s="223" t="s">
        <v>85</v>
      </c>
      <c r="AT512" s="224" t="s">
        <v>75</v>
      </c>
      <c r="AU512" s="224" t="s">
        <v>83</v>
      </c>
      <c r="AY512" s="223" t="s">
        <v>264</v>
      </c>
      <c r="BK512" s="225">
        <f>SUM(BK513:BK553)</f>
        <v>0</v>
      </c>
    </row>
    <row r="513" s="2" customFormat="1" ht="16.5" customHeight="1">
      <c r="A513" s="39"/>
      <c r="B513" s="40"/>
      <c r="C513" s="228" t="s">
        <v>891</v>
      </c>
      <c r="D513" s="228" t="s">
        <v>266</v>
      </c>
      <c r="E513" s="229" t="s">
        <v>898</v>
      </c>
      <c r="F513" s="230" t="s">
        <v>899</v>
      </c>
      <c r="G513" s="231" t="s">
        <v>318</v>
      </c>
      <c r="H513" s="232">
        <v>300.80000000000001</v>
      </c>
      <c r="I513" s="233"/>
      <c r="J513" s="234">
        <f>ROUND(I513*H513,2)</f>
        <v>0</v>
      </c>
      <c r="K513" s="230" t="s">
        <v>270</v>
      </c>
      <c r="L513" s="45"/>
      <c r="M513" s="235" t="s">
        <v>1</v>
      </c>
      <c r="N513" s="236" t="s">
        <v>42</v>
      </c>
      <c r="O513" s="92"/>
      <c r="P513" s="237">
        <f>O513*H513</f>
        <v>0</v>
      </c>
      <c r="Q513" s="237">
        <v>0</v>
      </c>
      <c r="R513" s="237">
        <f>Q513*H513</f>
        <v>0</v>
      </c>
      <c r="S513" s="237">
        <v>0</v>
      </c>
      <c r="T513" s="238">
        <f>S513*H513</f>
        <v>0</v>
      </c>
      <c r="U513" s="39"/>
      <c r="V513" s="39"/>
      <c r="W513" s="39"/>
      <c r="X513" s="39"/>
      <c r="Y513" s="39"/>
      <c r="Z513" s="39"/>
      <c r="AA513" s="39"/>
      <c r="AB513" s="39"/>
      <c r="AC513" s="39"/>
      <c r="AD513" s="39"/>
      <c r="AE513" s="39"/>
      <c r="AR513" s="239" t="s">
        <v>351</v>
      </c>
      <c r="AT513" s="239" t="s">
        <v>266</v>
      </c>
      <c r="AU513" s="239" t="s">
        <v>85</v>
      </c>
      <c r="AY513" s="18" t="s">
        <v>264</v>
      </c>
      <c r="BE513" s="240">
        <f>IF(N513="základní",J513,0)</f>
        <v>0</v>
      </c>
      <c r="BF513" s="240">
        <f>IF(N513="snížená",J513,0)</f>
        <v>0</v>
      </c>
      <c r="BG513" s="240">
        <f>IF(N513="zákl. přenesená",J513,0)</f>
        <v>0</v>
      </c>
      <c r="BH513" s="240">
        <f>IF(N513="sníž. přenesená",J513,0)</f>
        <v>0</v>
      </c>
      <c r="BI513" s="240">
        <f>IF(N513="nulová",J513,0)</f>
        <v>0</v>
      </c>
      <c r="BJ513" s="18" t="s">
        <v>85</v>
      </c>
      <c r="BK513" s="240">
        <f>ROUND(I513*H513,2)</f>
        <v>0</v>
      </c>
      <c r="BL513" s="18" t="s">
        <v>351</v>
      </c>
      <c r="BM513" s="239" t="s">
        <v>900</v>
      </c>
    </row>
    <row r="514" s="13" customFormat="1">
      <c r="A514" s="13"/>
      <c r="B514" s="241"/>
      <c r="C514" s="242"/>
      <c r="D514" s="243" t="s">
        <v>273</v>
      </c>
      <c r="E514" s="244" t="s">
        <v>1</v>
      </c>
      <c r="F514" s="245" t="s">
        <v>3078</v>
      </c>
      <c r="G514" s="242"/>
      <c r="H514" s="246">
        <v>105.09999999999999</v>
      </c>
      <c r="I514" s="247"/>
      <c r="J514" s="242"/>
      <c r="K514" s="242"/>
      <c r="L514" s="248"/>
      <c r="M514" s="249"/>
      <c r="N514" s="250"/>
      <c r="O514" s="250"/>
      <c r="P514" s="250"/>
      <c r="Q514" s="250"/>
      <c r="R514" s="250"/>
      <c r="S514" s="250"/>
      <c r="T514" s="251"/>
      <c r="U514" s="13"/>
      <c r="V514" s="13"/>
      <c r="W514" s="13"/>
      <c r="X514" s="13"/>
      <c r="Y514" s="13"/>
      <c r="Z514" s="13"/>
      <c r="AA514" s="13"/>
      <c r="AB514" s="13"/>
      <c r="AC514" s="13"/>
      <c r="AD514" s="13"/>
      <c r="AE514" s="13"/>
      <c r="AT514" s="252" t="s">
        <v>273</v>
      </c>
      <c r="AU514" s="252" t="s">
        <v>85</v>
      </c>
      <c r="AV514" s="13" t="s">
        <v>85</v>
      </c>
      <c r="AW514" s="13" t="s">
        <v>32</v>
      </c>
      <c r="AX514" s="13" t="s">
        <v>76</v>
      </c>
      <c r="AY514" s="252" t="s">
        <v>264</v>
      </c>
    </row>
    <row r="515" s="13" customFormat="1">
      <c r="A515" s="13"/>
      <c r="B515" s="241"/>
      <c r="C515" s="242"/>
      <c r="D515" s="243" t="s">
        <v>273</v>
      </c>
      <c r="E515" s="244" t="s">
        <v>1</v>
      </c>
      <c r="F515" s="245" t="s">
        <v>3079</v>
      </c>
      <c r="G515" s="242"/>
      <c r="H515" s="246">
        <v>195.69999999999999</v>
      </c>
      <c r="I515" s="247"/>
      <c r="J515" s="242"/>
      <c r="K515" s="242"/>
      <c r="L515" s="248"/>
      <c r="M515" s="249"/>
      <c r="N515" s="250"/>
      <c r="O515" s="250"/>
      <c r="P515" s="250"/>
      <c r="Q515" s="250"/>
      <c r="R515" s="250"/>
      <c r="S515" s="250"/>
      <c r="T515" s="251"/>
      <c r="U515" s="13"/>
      <c r="V515" s="13"/>
      <c r="W515" s="13"/>
      <c r="X515" s="13"/>
      <c r="Y515" s="13"/>
      <c r="Z515" s="13"/>
      <c r="AA515" s="13"/>
      <c r="AB515" s="13"/>
      <c r="AC515" s="13"/>
      <c r="AD515" s="13"/>
      <c r="AE515" s="13"/>
      <c r="AT515" s="252" t="s">
        <v>273</v>
      </c>
      <c r="AU515" s="252" t="s">
        <v>85</v>
      </c>
      <c r="AV515" s="13" t="s">
        <v>85</v>
      </c>
      <c r="AW515" s="13" t="s">
        <v>32</v>
      </c>
      <c r="AX515" s="13" t="s">
        <v>76</v>
      </c>
      <c r="AY515" s="252" t="s">
        <v>264</v>
      </c>
    </row>
    <row r="516" s="14" customFormat="1">
      <c r="A516" s="14"/>
      <c r="B516" s="253"/>
      <c r="C516" s="254"/>
      <c r="D516" s="243" t="s">
        <v>273</v>
      </c>
      <c r="E516" s="255" t="s">
        <v>1</v>
      </c>
      <c r="F516" s="256" t="s">
        <v>275</v>
      </c>
      <c r="G516" s="254"/>
      <c r="H516" s="257">
        <v>300.80000000000001</v>
      </c>
      <c r="I516" s="258"/>
      <c r="J516" s="254"/>
      <c r="K516" s="254"/>
      <c r="L516" s="259"/>
      <c r="M516" s="260"/>
      <c r="N516" s="261"/>
      <c r="O516" s="261"/>
      <c r="P516" s="261"/>
      <c r="Q516" s="261"/>
      <c r="R516" s="261"/>
      <c r="S516" s="261"/>
      <c r="T516" s="262"/>
      <c r="U516" s="14"/>
      <c r="V516" s="14"/>
      <c r="W516" s="14"/>
      <c r="X516" s="14"/>
      <c r="Y516" s="14"/>
      <c r="Z516" s="14"/>
      <c r="AA516" s="14"/>
      <c r="AB516" s="14"/>
      <c r="AC516" s="14"/>
      <c r="AD516" s="14"/>
      <c r="AE516" s="14"/>
      <c r="AT516" s="263" t="s">
        <v>273</v>
      </c>
      <c r="AU516" s="263" t="s">
        <v>85</v>
      </c>
      <c r="AV516" s="14" t="s">
        <v>271</v>
      </c>
      <c r="AW516" s="14" t="s">
        <v>32</v>
      </c>
      <c r="AX516" s="14" t="s">
        <v>83</v>
      </c>
      <c r="AY516" s="263" t="s">
        <v>264</v>
      </c>
    </row>
    <row r="517" s="2" customFormat="1" ht="16.5" customHeight="1">
      <c r="A517" s="39"/>
      <c r="B517" s="40"/>
      <c r="C517" s="274" t="s">
        <v>897</v>
      </c>
      <c r="D517" s="274" t="s">
        <v>310</v>
      </c>
      <c r="E517" s="275" t="s">
        <v>902</v>
      </c>
      <c r="F517" s="276" t="s">
        <v>903</v>
      </c>
      <c r="G517" s="277" t="s">
        <v>318</v>
      </c>
      <c r="H517" s="278">
        <v>330.88</v>
      </c>
      <c r="I517" s="279"/>
      <c r="J517" s="280">
        <f>ROUND(I517*H517,2)</f>
        <v>0</v>
      </c>
      <c r="K517" s="276" t="s">
        <v>298</v>
      </c>
      <c r="L517" s="281"/>
      <c r="M517" s="282" t="s">
        <v>1</v>
      </c>
      <c r="N517" s="283" t="s">
        <v>42</v>
      </c>
      <c r="O517" s="92"/>
      <c r="P517" s="237">
        <f>O517*H517</f>
        <v>0</v>
      </c>
      <c r="Q517" s="237">
        <v>0.00158</v>
      </c>
      <c r="R517" s="237">
        <f>Q517*H517</f>
        <v>0.52279039999999999</v>
      </c>
      <c r="S517" s="237">
        <v>0</v>
      </c>
      <c r="T517" s="238">
        <f>S517*H517</f>
        <v>0</v>
      </c>
      <c r="U517" s="39"/>
      <c r="V517" s="39"/>
      <c r="W517" s="39"/>
      <c r="X517" s="39"/>
      <c r="Y517" s="39"/>
      <c r="Z517" s="39"/>
      <c r="AA517" s="39"/>
      <c r="AB517" s="39"/>
      <c r="AC517" s="39"/>
      <c r="AD517" s="39"/>
      <c r="AE517" s="39"/>
      <c r="AR517" s="239" t="s">
        <v>434</v>
      </c>
      <c r="AT517" s="239" t="s">
        <v>310</v>
      </c>
      <c r="AU517" s="239" t="s">
        <v>85</v>
      </c>
      <c r="AY517" s="18" t="s">
        <v>264</v>
      </c>
      <c r="BE517" s="240">
        <f>IF(N517="základní",J517,0)</f>
        <v>0</v>
      </c>
      <c r="BF517" s="240">
        <f>IF(N517="snížená",J517,0)</f>
        <v>0</v>
      </c>
      <c r="BG517" s="240">
        <f>IF(N517="zákl. přenesená",J517,0)</f>
        <v>0</v>
      </c>
      <c r="BH517" s="240">
        <f>IF(N517="sníž. přenesená",J517,0)</f>
        <v>0</v>
      </c>
      <c r="BI517" s="240">
        <f>IF(N517="nulová",J517,0)</f>
        <v>0</v>
      </c>
      <c r="BJ517" s="18" t="s">
        <v>85</v>
      </c>
      <c r="BK517" s="240">
        <f>ROUND(I517*H517,2)</f>
        <v>0</v>
      </c>
      <c r="BL517" s="18" t="s">
        <v>351</v>
      </c>
      <c r="BM517" s="239" t="s">
        <v>904</v>
      </c>
    </row>
    <row r="518" s="13" customFormat="1">
      <c r="A518" s="13"/>
      <c r="B518" s="241"/>
      <c r="C518" s="242"/>
      <c r="D518" s="243" t="s">
        <v>273</v>
      </c>
      <c r="E518" s="242"/>
      <c r="F518" s="245" t="s">
        <v>3103</v>
      </c>
      <c r="G518" s="242"/>
      <c r="H518" s="246">
        <v>330.88</v>
      </c>
      <c r="I518" s="247"/>
      <c r="J518" s="242"/>
      <c r="K518" s="242"/>
      <c r="L518" s="248"/>
      <c r="M518" s="249"/>
      <c r="N518" s="250"/>
      <c r="O518" s="250"/>
      <c r="P518" s="250"/>
      <c r="Q518" s="250"/>
      <c r="R518" s="250"/>
      <c r="S518" s="250"/>
      <c r="T518" s="251"/>
      <c r="U518" s="13"/>
      <c r="V518" s="13"/>
      <c r="W518" s="13"/>
      <c r="X518" s="13"/>
      <c r="Y518" s="13"/>
      <c r="Z518" s="13"/>
      <c r="AA518" s="13"/>
      <c r="AB518" s="13"/>
      <c r="AC518" s="13"/>
      <c r="AD518" s="13"/>
      <c r="AE518" s="13"/>
      <c r="AT518" s="252" t="s">
        <v>273</v>
      </c>
      <c r="AU518" s="252" t="s">
        <v>85</v>
      </c>
      <c r="AV518" s="13" t="s">
        <v>85</v>
      </c>
      <c r="AW518" s="13" t="s">
        <v>4</v>
      </c>
      <c r="AX518" s="13" t="s">
        <v>83</v>
      </c>
      <c r="AY518" s="252" t="s">
        <v>264</v>
      </c>
    </row>
    <row r="519" s="2" customFormat="1" ht="16.5" customHeight="1">
      <c r="A519" s="39"/>
      <c r="B519" s="40"/>
      <c r="C519" s="228" t="s">
        <v>901</v>
      </c>
      <c r="D519" s="228" t="s">
        <v>266</v>
      </c>
      <c r="E519" s="229" t="s">
        <v>907</v>
      </c>
      <c r="F519" s="230" t="s">
        <v>908</v>
      </c>
      <c r="G519" s="231" t="s">
        <v>318</v>
      </c>
      <c r="H519" s="232">
        <v>300.80000000000001</v>
      </c>
      <c r="I519" s="233"/>
      <c r="J519" s="234">
        <f>ROUND(I519*H519,2)</f>
        <v>0</v>
      </c>
      <c r="K519" s="230" t="s">
        <v>270</v>
      </c>
      <c r="L519" s="45"/>
      <c r="M519" s="235" t="s">
        <v>1</v>
      </c>
      <c r="N519" s="236" t="s">
        <v>42</v>
      </c>
      <c r="O519" s="92"/>
      <c r="P519" s="237">
        <f>O519*H519</f>
        <v>0</v>
      </c>
      <c r="Q519" s="237">
        <v>0</v>
      </c>
      <c r="R519" s="237">
        <f>Q519*H519</f>
        <v>0</v>
      </c>
      <c r="S519" s="237">
        <v>0</v>
      </c>
      <c r="T519" s="238">
        <f>S519*H519</f>
        <v>0</v>
      </c>
      <c r="U519" s="39"/>
      <c r="V519" s="39"/>
      <c r="W519" s="39"/>
      <c r="X519" s="39"/>
      <c r="Y519" s="39"/>
      <c r="Z519" s="39"/>
      <c r="AA519" s="39"/>
      <c r="AB519" s="39"/>
      <c r="AC519" s="39"/>
      <c r="AD519" s="39"/>
      <c r="AE519" s="39"/>
      <c r="AR519" s="239" t="s">
        <v>351</v>
      </c>
      <c r="AT519" s="239" t="s">
        <v>266</v>
      </c>
      <c r="AU519" s="239" t="s">
        <v>85</v>
      </c>
      <c r="AY519" s="18" t="s">
        <v>264</v>
      </c>
      <c r="BE519" s="240">
        <f>IF(N519="základní",J519,0)</f>
        <v>0</v>
      </c>
      <c r="BF519" s="240">
        <f>IF(N519="snížená",J519,0)</f>
        <v>0</v>
      </c>
      <c r="BG519" s="240">
        <f>IF(N519="zákl. přenesená",J519,0)</f>
        <v>0</v>
      </c>
      <c r="BH519" s="240">
        <f>IF(N519="sníž. přenesená",J519,0)</f>
        <v>0</v>
      </c>
      <c r="BI519" s="240">
        <f>IF(N519="nulová",J519,0)</f>
        <v>0</v>
      </c>
      <c r="BJ519" s="18" t="s">
        <v>85</v>
      </c>
      <c r="BK519" s="240">
        <f>ROUND(I519*H519,2)</f>
        <v>0</v>
      </c>
      <c r="BL519" s="18" t="s">
        <v>351</v>
      </c>
      <c r="BM519" s="239" t="s">
        <v>909</v>
      </c>
    </row>
    <row r="520" s="13" customFormat="1">
      <c r="A520" s="13"/>
      <c r="B520" s="241"/>
      <c r="C520" s="242"/>
      <c r="D520" s="243" t="s">
        <v>273</v>
      </c>
      <c r="E520" s="244" t="s">
        <v>1</v>
      </c>
      <c r="F520" s="245" t="s">
        <v>3078</v>
      </c>
      <c r="G520" s="242"/>
      <c r="H520" s="246">
        <v>105.09999999999999</v>
      </c>
      <c r="I520" s="247"/>
      <c r="J520" s="242"/>
      <c r="K520" s="242"/>
      <c r="L520" s="248"/>
      <c r="M520" s="249"/>
      <c r="N520" s="250"/>
      <c r="O520" s="250"/>
      <c r="P520" s="250"/>
      <c r="Q520" s="250"/>
      <c r="R520" s="250"/>
      <c r="S520" s="250"/>
      <c r="T520" s="251"/>
      <c r="U520" s="13"/>
      <c r="V520" s="13"/>
      <c r="W520" s="13"/>
      <c r="X520" s="13"/>
      <c r="Y520" s="13"/>
      <c r="Z520" s="13"/>
      <c r="AA520" s="13"/>
      <c r="AB520" s="13"/>
      <c r="AC520" s="13"/>
      <c r="AD520" s="13"/>
      <c r="AE520" s="13"/>
      <c r="AT520" s="252" t="s">
        <v>273</v>
      </c>
      <c r="AU520" s="252" t="s">
        <v>85</v>
      </c>
      <c r="AV520" s="13" t="s">
        <v>85</v>
      </c>
      <c r="AW520" s="13" t="s">
        <v>32</v>
      </c>
      <c r="AX520" s="13" t="s">
        <v>76</v>
      </c>
      <c r="AY520" s="252" t="s">
        <v>264</v>
      </c>
    </row>
    <row r="521" s="13" customFormat="1">
      <c r="A521" s="13"/>
      <c r="B521" s="241"/>
      <c r="C521" s="242"/>
      <c r="D521" s="243" t="s">
        <v>273</v>
      </c>
      <c r="E521" s="244" t="s">
        <v>1</v>
      </c>
      <c r="F521" s="245" t="s">
        <v>3079</v>
      </c>
      <c r="G521" s="242"/>
      <c r="H521" s="246">
        <v>195.69999999999999</v>
      </c>
      <c r="I521" s="247"/>
      <c r="J521" s="242"/>
      <c r="K521" s="242"/>
      <c r="L521" s="248"/>
      <c r="M521" s="249"/>
      <c r="N521" s="250"/>
      <c r="O521" s="250"/>
      <c r="P521" s="250"/>
      <c r="Q521" s="250"/>
      <c r="R521" s="250"/>
      <c r="S521" s="250"/>
      <c r="T521" s="251"/>
      <c r="U521" s="13"/>
      <c r="V521" s="13"/>
      <c r="W521" s="13"/>
      <c r="X521" s="13"/>
      <c r="Y521" s="13"/>
      <c r="Z521" s="13"/>
      <c r="AA521" s="13"/>
      <c r="AB521" s="13"/>
      <c r="AC521" s="13"/>
      <c r="AD521" s="13"/>
      <c r="AE521" s="13"/>
      <c r="AT521" s="252" t="s">
        <v>273</v>
      </c>
      <c r="AU521" s="252" t="s">
        <v>85</v>
      </c>
      <c r="AV521" s="13" t="s">
        <v>85</v>
      </c>
      <c r="AW521" s="13" t="s">
        <v>32</v>
      </c>
      <c r="AX521" s="13" t="s">
        <v>76</v>
      </c>
      <c r="AY521" s="252" t="s">
        <v>264</v>
      </c>
    </row>
    <row r="522" s="14" customFormat="1">
      <c r="A522" s="14"/>
      <c r="B522" s="253"/>
      <c r="C522" s="254"/>
      <c r="D522" s="243" t="s">
        <v>273</v>
      </c>
      <c r="E522" s="255" t="s">
        <v>1</v>
      </c>
      <c r="F522" s="256" t="s">
        <v>275</v>
      </c>
      <c r="G522" s="254"/>
      <c r="H522" s="257">
        <v>300.80000000000001</v>
      </c>
      <c r="I522" s="258"/>
      <c r="J522" s="254"/>
      <c r="K522" s="254"/>
      <c r="L522" s="259"/>
      <c r="M522" s="260"/>
      <c r="N522" s="261"/>
      <c r="O522" s="261"/>
      <c r="P522" s="261"/>
      <c r="Q522" s="261"/>
      <c r="R522" s="261"/>
      <c r="S522" s="261"/>
      <c r="T522" s="262"/>
      <c r="U522" s="14"/>
      <c r="V522" s="14"/>
      <c r="W522" s="14"/>
      <c r="X522" s="14"/>
      <c r="Y522" s="14"/>
      <c r="Z522" s="14"/>
      <c r="AA522" s="14"/>
      <c r="AB522" s="14"/>
      <c r="AC522" s="14"/>
      <c r="AD522" s="14"/>
      <c r="AE522" s="14"/>
      <c r="AT522" s="263" t="s">
        <v>273</v>
      </c>
      <c r="AU522" s="263" t="s">
        <v>85</v>
      </c>
      <c r="AV522" s="14" t="s">
        <v>271</v>
      </c>
      <c r="AW522" s="14" t="s">
        <v>32</v>
      </c>
      <c r="AX522" s="14" t="s">
        <v>83</v>
      </c>
      <c r="AY522" s="263" t="s">
        <v>264</v>
      </c>
    </row>
    <row r="523" s="2" customFormat="1" ht="16.5" customHeight="1">
      <c r="A523" s="39"/>
      <c r="B523" s="40"/>
      <c r="C523" s="274" t="s">
        <v>906</v>
      </c>
      <c r="D523" s="274" t="s">
        <v>310</v>
      </c>
      <c r="E523" s="275" t="s">
        <v>911</v>
      </c>
      <c r="F523" s="276" t="s">
        <v>912</v>
      </c>
      <c r="G523" s="277" t="s">
        <v>318</v>
      </c>
      <c r="H523" s="278">
        <v>661.75999999999999</v>
      </c>
      <c r="I523" s="279"/>
      <c r="J523" s="280">
        <f>ROUND(I523*H523,2)</f>
        <v>0</v>
      </c>
      <c r="K523" s="276" t="s">
        <v>298</v>
      </c>
      <c r="L523" s="281"/>
      <c r="M523" s="282" t="s">
        <v>1</v>
      </c>
      <c r="N523" s="283" t="s">
        <v>42</v>
      </c>
      <c r="O523" s="92"/>
      <c r="P523" s="237">
        <f>O523*H523</f>
        <v>0</v>
      </c>
      <c r="Q523" s="237">
        <v>0.0020999999999999999</v>
      </c>
      <c r="R523" s="237">
        <f>Q523*H523</f>
        <v>1.3896959999999998</v>
      </c>
      <c r="S523" s="237">
        <v>0</v>
      </c>
      <c r="T523" s="238">
        <f>S523*H523</f>
        <v>0</v>
      </c>
      <c r="U523" s="39"/>
      <c r="V523" s="39"/>
      <c r="W523" s="39"/>
      <c r="X523" s="39"/>
      <c r="Y523" s="39"/>
      <c r="Z523" s="39"/>
      <c r="AA523" s="39"/>
      <c r="AB523" s="39"/>
      <c r="AC523" s="39"/>
      <c r="AD523" s="39"/>
      <c r="AE523" s="39"/>
      <c r="AR523" s="239" t="s">
        <v>434</v>
      </c>
      <c r="AT523" s="239" t="s">
        <v>310</v>
      </c>
      <c r="AU523" s="239" t="s">
        <v>85</v>
      </c>
      <c r="AY523" s="18" t="s">
        <v>264</v>
      </c>
      <c r="BE523" s="240">
        <f>IF(N523="základní",J523,0)</f>
        <v>0</v>
      </c>
      <c r="BF523" s="240">
        <f>IF(N523="snížená",J523,0)</f>
        <v>0</v>
      </c>
      <c r="BG523" s="240">
        <f>IF(N523="zákl. přenesená",J523,0)</f>
        <v>0</v>
      </c>
      <c r="BH523" s="240">
        <f>IF(N523="sníž. přenesená",J523,0)</f>
        <v>0</v>
      </c>
      <c r="BI523" s="240">
        <f>IF(N523="nulová",J523,0)</f>
        <v>0</v>
      </c>
      <c r="BJ523" s="18" t="s">
        <v>85</v>
      </c>
      <c r="BK523" s="240">
        <f>ROUND(I523*H523,2)</f>
        <v>0</v>
      </c>
      <c r="BL523" s="18" t="s">
        <v>351</v>
      </c>
      <c r="BM523" s="239" t="s">
        <v>913</v>
      </c>
    </row>
    <row r="524" s="13" customFormat="1">
      <c r="A524" s="13"/>
      <c r="B524" s="241"/>
      <c r="C524" s="242"/>
      <c r="D524" s="243" t="s">
        <v>273</v>
      </c>
      <c r="E524" s="242"/>
      <c r="F524" s="245" t="s">
        <v>3104</v>
      </c>
      <c r="G524" s="242"/>
      <c r="H524" s="246">
        <v>661.75999999999999</v>
      </c>
      <c r="I524" s="247"/>
      <c r="J524" s="242"/>
      <c r="K524" s="242"/>
      <c r="L524" s="248"/>
      <c r="M524" s="249"/>
      <c r="N524" s="250"/>
      <c r="O524" s="250"/>
      <c r="P524" s="250"/>
      <c r="Q524" s="250"/>
      <c r="R524" s="250"/>
      <c r="S524" s="250"/>
      <c r="T524" s="251"/>
      <c r="U524" s="13"/>
      <c r="V524" s="13"/>
      <c r="W524" s="13"/>
      <c r="X524" s="13"/>
      <c r="Y524" s="13"/>
      <c r="Z524" s="13"/>
      <c r="AA524" s="13"/>
      <c r="AB524" s="13"/>
      <c r="AC524" s="13"/>
      <c r="AD524" s="13"/>
      <c r="AE524" s="13"/>
      <c r="AT524" s="252" t="s">
        <v>273</v>
      </c>
      <c r="AU524" s="252" t="s">
        <v>85</v>
      </c>
      <c r="AV524" s="13" t="s">
        <v>85</v>
      </c>
      <c r="AW524" s="13" t="s">
        <v>4</v>
      </c>
      <c r="AX524" s="13" t="s">
        <v>83</v>
      </c>
      <c r="AY524" s="252" t="s">
        <v>264</v>
      </c>
    </row>
    <row r="525" s="2" customFormat="1" ht="16.5" customHeight="1">
      <c r="A525" s="39"/>
      <c r="B525" s="40"/>
      <c r="C525" s="228" t="s">
        <v>910</v>
      </c>
      <c r="D525" s="228" t="s">
        <v>266</v>
      </c>
      <c r="E525" s="229" t="s">
        <v>916</v>
      </c>
      <c r="F525" s="230" t="s">
        <v>917</v>
      </c>
      <c r="G525" s="231" t="s">
        <v>318</v>
      </c>
      <c r="H525" s="232">
        <v>72.959999999999994</v>
      </c>
      <c r="I525" s="233"/>
      <c r="J525" s="234">
        <f>ROUND(I525*H525,2)</f>
        <v>0</v>
      </c>
      <c r="K525" s="230" t="s">
        <v>270</v>
      </c>
      <c r="L525" s="45"/>
      <c r="M525" s="235" t="s">
        <v>1</v>
      </c>
      <c r="N525" s="236" t="s">
        <v>42</v>
      </c>
      <c r="O525" s="92"/>
      <c r="P525" s="237">
        <f>O525*H525</f>
        <v>0</v>
      </c>
      <c r="Q525" s="237">
        <v>0.0060000000000000001</v>
      </c>
      <c r="R525" s="237">
        <f>Q525*H525</f>
        <v>0.43775999999999998</v>
      </c>
      <c r="S525" s="237">
        <v>0</v>
      </c>
      <c r="T525" s="238">
        <f>S525*H525</f>
        <v>0</v>
      </c>
      <c r="U525" s="39"/>
      <c r="V525" s="39"/>
      <c r="W525" s="39"/>
      <c r="X525" s="39"/>
      <c r="Y525" s="39"/>
      <c r="Z525" s="39"/>
      <c r="AA525" s="39"/>
      <c r="AB525" s="39"/>
      <c r="AC525" s="39"/>
      <c r="AD525" s="39"/>
      <c r="AE525" s="39"/>
      <c r="AR525" s="239" t="s">
        <v>351</v>
      </c>
      <c r="AT525" s="239" t="s">
        <v>266</v>
      </c>
      <c r="AU525" s="239" t="s">
        <v>85</v>
      </c>
      <c r="AY525" s="18" t="s">
        <v>264</v>
      </c>
      <c r="BE525" s="240">
        <f>IF(N525="základní",J525,0)</f>
        <v>0</v>
      </c>
      <c r="BF525" s="240">
        <f>IF(N525="snížená",J525,0)</f>
        <v>0</v>
      </c>
      <c r="BG525" s="240">
        <f>IF(N525="zákl. přenesená",J525,0)</f>
        <v>0</v>
      </c>
      <c r="BH525" s="240">
        <f>IF(N525="sníž. přenesená",J525,0)</f>
        <v>0</v>
      </c>
      <c r="BI525" s="240">
        <f>IF(N525="nulová",J525,0)</f>
        <v>0</v>
      </c>
      <c r="BJ525" s="18" t="s">
        <v>85</v>
      </c>
      <c r="BK525" s="240">
        <f>ROUND(I525*H525,2)</f>
        <v>0</v>
      </c>
      <c r="BL525" s="18" t="s">
        <v>351</v>
      </c>
      <c r="BM525" s="239" t="s">
        <v>918</v>
      </c>
    </row>
    <row r="526" s="13" customFormat="1">
      <c r="A526" s="13"/>
      <c r="B526" s="241"/>
      <c r="C526" s="242"/>
      <c r="D526" s="243" t="s">
        <v>273</v>
      </c>
      <c r="E526" s="244" t="s">
        <v>1</v>
      </c>
      <c r="F526" s="245" t="s">
        <v>3105</v>
      </c>
      <c r="G526" s="242"/>
      <c r="H526" s="246">
        <v>72.959999999999994</v>
      </c>
      <c r="I526" s="247"/>
      <c r="J526" s="242"/>
      <c r="K526" s="242"/>
      <c r="L526" s="248"/>
      <c r="M526" s="249"/>
      <c r="N526" s="250"/>
      <c r="O526" s="250"/>
      <c r="P526" s="250"/>
      <c r="Q526" s="250"/>
      <c r="R526" s="250"/>
      <c r="S526" s="250"/>
      <c r="T526" s="251"/>
      <c r="U526" s="13"/>
      <c r="V526" s="13"/>
      <c r="W526" s="13"/>
      <c r="X526" s="13"/>
      <c r="Y526" s="13"/>
      <c r="Z526" s="13"/>
      <c r="AA526" s="13"/>
      <c r="AB526" s="13"/>
      <c r="AC526" s="13"/>
      <c r="AD526" s="13"/>
      <c r="AE526" s="13"/>
      <c r="AT526" s="252" t="s">
        <v>273</v>
      </c>
      <c r="AU526" s="252" t="s">
        <v>85</v>
      </c>
      <c r="AV526" s="13" t="s">
        <v>85</v>
      </c>
      <c r="AW526" s="13" t="s">
        <v>32</v>
      </c>
      <c r="AX526" s="13" t="s">
        <v>76</v>
      </c>
      <c r="AY526" s="252" t="s">
        <v>264</v>
      </c>
    </row>
    <row r="527" s="14" customFormat="1">
      <c r="A527" s="14"/>
      <c r="B527" s="253"/>
      <c r="C527" s="254"/>
      <c r="D527" s="243" t="s">
        <v>273</v>
      </c>
      <c r="E527" s="255" t="s">
        <v>1</v>
      </c>
      <c r="F527" s="256" t="s">
        <v>275</v>
      </c>
      <c r="G527" s="254"/>
      <c r="H527" s="257">
        <v>72.959999999999994</v>
      </c>
      <c r="I527" s="258"/>
      <c r="J527" s="254"/>
      <c r="K527" s="254"/>
      <c r="L527" s="259"/>
      <c r="M527" s="260"/>
      <c r="N527" s="261"/>
      <c r="O527" s="261"/>
      <c r="P527" s="261"/>
      <c r="Q527" s="261"/>
      <c r="R527" s="261"/>
      <c r="S527" s="261"/>
      <c r="T527" s="262"/>
      <c r="U527" s="14"/>
      <c r="V527" s="14"/>
      <c r="W527" s="14"/>
      <c r="X527" s="14"/>
      <c r="Y527" s="14"/>
      <c r="Z527" s="14"/>
      <c r="AA527" s="14"/>
      <c r="AB527" s="14"/>
      <c r="AC527" s="14"/>
      <c r="AD527" s="14"/>
      <c r="AE527" s="14"/>
      <c r="AT527" s="263" t="s">
        <v>273</v>
      </c>
      <c r="AU527" s="263" t="s">
        <v>85</v>
      </c>
      <c r="AV527" s="14" t="s">
        <v>271</v>
      </c>
      <c r="AW527" s="14" t="s">
        <v>32</v>
      </c>
      <c r="AX527" s="14" t="s">
        <v>83</v>
      </c>
      <c r="AY527" s="263" t="s">
        <v>264</v>
      </c>
    </row>
    <row r="528" s="2" customFormat="1" ht="16.5" customHeight="1">
      <c r="A528" s="39"/>
      <c r="B528" s="40"/>
      <c r="C528" s="274" t="s">
        <v>915</v>
      </c>
      <c r="D528" s="274" t="s">
        <v>310</v>
      </c>
      <c r="E528" s="275" t="s">
        <v>921</v>
      </c>
      <c r="F528" s="276" t="s">
        <v>922</v>
      </c>
      <c r="G528" s="277" t="s">
        <v>318</v>
      </c>
      <c r="H528" s="278">
        <v>80.256</v>
      </c>
      <c r="I528" s="279"/>
      <c r="J528" s="280">
        <f>ROUND(I528*H528,2)</f>
        <v>0</v>
      </c>
      <c r="K528" s="276" t="s">
        <v>298</v>
      </c>
      <c r="L528" s="281"/>
      <c r="M528" s="282" t="s">
        <v>1</v>
      </c>
      <c r="N528" s="283" t="s">
        <v>42</v>
      </c>
      <c r="O528" s="92"/>
      <c r="P528" s="237">
        <f>O528*H528</f>
        <v>0</v>
      </c>
      <c r="Q528" s="237">
        <v>0.0070000000000000001</v>
      </c>
      <c r="R528" s="237">
        <f>Q528*H528</f>
        <v>0.56179199999999996</v>
      </c>
      <c r="S528" s="237">
        <v>0</v>
      </c>
      <c r="T528" s="238">
        <f>S528*H528</f>
        <v>0</v>
      </c>
      <c r="U528" s="39"/>
      <c r="V528" s="39"/>
      <c r="W528" s="39"/>
      <c r="X528" s="39"/>
      <c r="Y528" s="39"/>
      <c r="Z528" s="39"/>
      <c r="AA528" s="39"/>
      <c r="AB528" s="39"/>
      <c r="AC528" s="39"/>
      <c r="AD528" s="39"/>
      <c r="AE528" s="39"/>
      <c r="AR528" s="239" t="s">
        <v>434</v>
      </c>
      <c r="AT528" s="239" t="s">
        <v>310</v>
      </c>
      <c r="AU528" s="239" t="s">
        <v>85</v>
      </c>
      <c r="AY528" s="18" t="s">
        <v>264</v>
      </c>
      <c r="BE528" s="240">
        <f>IF(N528="základní",J528,0)</f>
        <v>0</v>
      </c>
      <c r="BF528" s="240">
        <f>IF(N528="snížená",J528,0)</f>
        <v>0</v>
      </c>
      <c r="BG528" s="240">
        <f>IF(N528="zákl. přenesená",J528,0)</f>
        <v>0</v>
      </c>
      <c r="BH528" s="240">
        <f>IF(N528="sníž. přenesená",J528,0)</f>
        <v>0</v>
      </c>
      <c r="BI528" s="240">
        <f>IF(N528="nulová",J528,0)</f>
        <v>0</v>
      </c>
      <c r="BJ528" s="18" t="s">
        <v>85</v>
      </c>
      <c r="BK528" s="240">
        <f>ROUND(I528*H528,2)</f>
        <v>0</v>
      </c>
      <c r="BL528" s="18" t="s">
        <v>351</v>
      </c>
      <c r="BM528" s="239" t="s">
        <v>923</v>
      </c>
    </row>
    <row r="529" s="13" customFormat="1">
      <c r="A529" s="13"/>
      <c r="B529" s="241"/>
      <c r="C529" s="242"/>
      <c r="D529" s="243" t="s">
        <v>273</v>
      </c>
      <c r="E529" s="242"/>
      <c r="F529" s="245" t="s">
        <v>3106</v>
      </c>
      <c r="G529" s="242"/>
      <c r="H529" s="246">
        <v>80.256</v>
      </c>
      <c r="I529" s="247"/>
      <c r="J529" s="242"/>
      <c r="K529" s="242"/>
      <c r="L529" s="248"/>
      <c r="M529" s="249"/>
      <c r="N529" s="250"/>
      <c r="O529" s="250"/>
      <c r="P529" s="250"/>
      <c r="Q529" s="250"/>
      <c r="R529" s="250"/>
      <c r="S529" s="250"/>
      <c r="T529" s="251"/>
      <c r="U529" s="13"/>
      <c r="V529" s="13"/>
      <c r="W529" s="13"/>
      <c r="X529" s="13"/>
      <c r="Y529" s="13"/>
      <c r="Z529" s="13"/>
      <c r="AA529" s="13"/>
      <c r="AB529" s="13"/>
      <c r="AC529" s="13"/>
      <c r="AD529" s="13"/>
      <c r="AE529" s="13"/>
      <c r="AT529" s="252" t="s">
        <v>273</v>
      </c>
      <c r="AU529" s="252" t="s">
        <v>85</v>
      </c>
      <c r="AV529" s="13" t="s">
        <v>85</v>
      </c>
      <c r="AW529" s="13" t="s">
        <v>4</v>
      </c>
      <c r="AX529" s="13" t="s">
        <v>83</v>
      </c>
      <c r="AY529" s="252" t="s">
        <v>264</v>
      </c>
    </row>
    <row r="530" s="2" customFormat="1" ht="24.15" customHeight="1">
      <c r="A530" s="39"/>
      <c r="B530" s="40"/>
      <c r="C530" s="228" t="s">
        <v>920</v>
      </c>
      <c r="D530" s="228" t="s">
        <v>266</v>
      </c>
      <c r="E530" s="229" t="s">
        <v>926</v>
      </c>
      <c r="F530" s="230" t="s">
        <v>927</v>
      </c>
      <c r="G530" s="231" t="s">
        <v>318</v>
      </c>
      <c r="H530" s="232">
        <v>395.66699999999997</v>
      </c>
      <c r="I530" s="233"/>
      <c r="J530" s="234">
        <f>ROUND(I530*H530,2)</f>
        <v>0</v>
      </c>
      <c r="K530" s="230" t="s">
        <v>270</v>
      </c>
      <c r="L530" s="45"/>
      <c r="M530" s="235" t="s">
        <v>1</v>
      </c>
      <c r="N530" s="236" t="s">
        <v>42</v>
      </c>
      <c r="O530" s="92"/>
      <c r="P530" s="237">
        <f>O530*H530</f>
        <v>0</v>
      </c>
      <c r="Q530" s="237">
        <v>0.00012</v>
      </c>
      <c r="R530" s="237">
        <f>Q530*H530</f>
        <v>0.047480040000000001</v>
      </c>
      <c r="S530" s="237">
        <v>0</v>
      </c>
      <c r="T530" s="238">
        <f>S530*H530</f>
        <v>0</v>
      </c>
      <c r="U530" s="39"/>
      <c r="V530" s="39"/>
      <c r="W530" s="39"/>
      <c r="X530" s="39"/>
      <c r="Y530" s="39"/>
      <c r="Z530" s="39"/>
      <c r="AA530" s="39"/>
      <c r="AB530" s="39"/>
      <c r="AC530" s="39"/>
      <c r="AD530" s="39"/>
      <c r="AE530" s="39"/>
      <c r="AR530" s="239" t="s">
        <v>351</v>
      </c>
      <c r="AT530" s="239" t="s">
        <v>266</v>
      </c>
      <c r="AU530" s="239" t="s">
        <v>85</v>
      </c>
      <c r="AY530" s="18" t="s">
        <v>264</v>
      </c>
      <c r="BE530" s="240">
        <f>IF(N530="základní",J530,0)</f>
        <v>0</v>
      </c>
      <c r="BF530" s="240">
        <f>IF(N530="snížená",J530,0)</f>
        <v>0</v>
      </c>
      <c r="BG530" s="240">
        <f>IF(N530="zákl. přenesená",J530,0)</f>
        <v>0</v>
      </c>
      <c r="BH530" s="240">
        <f>IF(N530="sníž. přenesená",J530,0)</f>
        <v>0</v>
      </c>
      <c r="BI530" s="240">
        <f>IF(N530="nulová",J530,0)</f>
        <v>0</v>
      </c>
      <c r="BJ530" s="18" t="s">
        <v>85</v>
      </c>
      <c r="BK530" s="240">
        <f>ROUND(I530*H530,2)</f>
        <v>0</v>
      </c>
      <c r="BL530" s="18" t="s">
        <v>351</v>
      </c>
      <c r="BM530" s="239" t="s">
        <v>928</v>
      </c>
    </row>
    <row r="531" s="13" customFormat="1">
      <c r="A531" s="13"/>
      <c r="B531" s="241"/>
      <c r="C531" s="242"/>
      <c r="D531" s="243" t="s">
        <v>273</v>
      </c>
      <c r="E531" s="244" t="s">
        <v>1</v>
      </c>
      <c r="F531" s="245" t="s">
        <v>3096</v>
      </c>
      <c r="G531" s="242"/>
      <c r="H531" s="246">
        <v>395.66699999999997</v>
      </c>
      <c r="I531" s="247"/>
      <c r="J531" s="242"/>
      <c r="K531" s="242"/>
      <c r="L531" s="248"/>
      <c r="M531" s="249"/>
      <c r="N531" s="250"/>
      <c r="O531" s="250"/>
      <c r="P531" s="250"/>
      <c r="Q531" s="250"/>
      <c r="R531" s="250"/>
      <c r="S531" s="250"/>
      <c r="T531" s="251"/>
      <c r="U531" s="13"/>
      <c r="V531" s="13"/>
      <c r="W531" s="13"/>
      <c r="X531" s="13"/>
      <c r="Y531" s="13"/>
      <c r="Z531" s="13"/>
      <c r="AA531" s="13"/>
      <c r="AB531" s="13"/>
      <c r="AC531" s="13"/>
      <c r="AD531" s="13"/>
      <c r="AE531" s="13"/>
      <c r="AT531" s="252" t="s">
        <v>273</v>
      </c>
      <c r="AU531" s="252" t="s">
        <v>85</v>
      </c>
      <c r="AV531" s="13" t="s">
        <v>85</v>
      </c>
      <c r="AW531" s="13" t="s">
        <v>32</v>
      </c>
      <c r="AX531" s="13" t="s">
        <v>76</v>
      </c>
      <c r="AY531" s="252" t="s">
        <v>264</v>
      </c>
    </row>
    <row r="532" s="14" customFormat="1">
      <c r="A532" s="14"/>
      <c r="B532" s="253"/>
      <c r="C532" s="254"/>
      <c r="D532" s="243" t="s">
        <v>273</v>
      </c>
      <c r="E532" s="255" t="s">
        <v>1</v>
      </c>
      <c r="F532" s="256" t="s">
        <v>275</v>
      </c>
      <c r="G532" s="254"/>
      <c r="H532" s="257">
        <v>395.66699999999997</v>
      </c>
      <c r="I532" s="258"/>
      <c r="J532" s="254"/>
      <c r="K532" s="254"/>
      <c r="L532" s="259"/>
      <c r="M532" s="260"/>
      <c r="N532" s="261"/>
      <c r="O532" s="261"/>
      <c r="P532" s="261"/>
      <c r="Q532" s="261"/>
      <c r="R532" s="261"/>
      <c r="S532" s="261"/>
      <c r="T532" s="262"/>
      <c r="U532" s="14"/>
      <c r="V532" s="14"/>
      <c r="W532" s="14"/>
      <c r="X532" s="14"/>
      <c r="Y532" s="14"/>
      <c r="Z532" s="14"/>
      <c r="AA532" s="14"/>
      <c r="AB532" s="14"/>
      <c r="AC532" s="14"/>
      <c r="AD532" s="14"/>
      <c r="AE532" s="14"/>
      <c r="AT532" s="263" t="s">
        <v>273</v>
      </c>
      <c r="AU532" s="263" t="s">
        <v>85</v>
      </c>
      <c r="AV532" s="14" t="s">
        <v>271</v>
      </c>
      <c r="AW532" s="14" t="s">
        <v>32</v>
      </c>
      <c r="AX532" s="14" t="s">
        <v>83</v>
      </c>
      <c r="AY532" s="263" t="s">
        <v>264</v>
      </c>
    </row>
    <row r="533" s="2" customFormat="1" ht="16.5" customHeight="1">
      <c r="A533" s="39"/>
      <c r="B533" s="40"/>
      <c r="C533" s="274" t="s">
        <v>925</v>
      </c>
      <c r="D533" s="274" t="s">
        <v>310</v>
      </c>
      <c r="E533" s="275" t="s">
        <v>930</v>
      </c>
      <c r="F533" s="276" t="s">
        <v>931</v>
      </c>
      <c r="G533" s="277" t="s">
        <v>318</v>
      </c>
      <c r="H533" s="278">
        <v>435.23399999999998</v>
      </c>
      <c r="I533" s="279"/>
      <c r="J533" s="280">
        <f>ROUND(I533*H533,2)</f>
        <v>0</v>
      </c>
      <c r="K533" s="276" t="s">
        <v>298</v>
      </c>
      <c r="L533" s="281"/>
      <c r="M533" s="282" t="s">
        <v>1</v>
      </c>
      <c r="N533" s="283" t="s">
        <v>42</v>
      </c>
      <c r="O533" s="92"/>
      <c r="P533" s="237">
        <f>O533*H533</f>
        <v>0</v>
      </c>
      <c r="Q533" s="237">
        <v>0.0054999999999999997</v>
      </c>
      <c r="R533" s="237">
        <f>Q533*H533</f>
        <v>2.3937869999999997</v>
      </c>
      <c r="S533" s="237">
        <v>0</v>
      </c>
      <c r="T533" s="238">
        <f>S533*H533</f>
        <v>0</v>
      </c>
      <c r="U533" s="39"/>
      <c r="V533" s="39"/>
      <c r="W533" s="39"/>
      <c r="X533" s="39"/>
      <c r="Y533" s="39"/>
      <c r="Z533" s="39"/>
      <c r="AA533" s="39"/>
      <c r="AB533" s="39"/>
      <c r="AC533" s="39"/>
      <c r="AD533" s="39"/>
      <c r="AE533" s="39"/>
      <c r="AR533" s="239" t="s">
        <v>434</v>
      </c>
      <c r="AT533" s="239" t="s">
        <v>310</v>
      </c>
      <c r="AU533" s="239" t="s">
        <v>85</v>
      </c>
      <c r="AY533" s="18" t="s">
        <v>264</v>
      </c>
      <c r="BE533" s="240">
        <f>IF(N533="základní",J533,0)</f>
        <v>0</v>
      </c>
      <c r="BF533" s="240">
        <f>IF(N533="snížená",J533,0)</f>
        <v>0</v>
      </c>
      <c r="BG533" s="240">
        <f>IF(N533="zákl. přenesená",J533,0)</f>
        <v>0</v>
      </c>
      <c r="BH533" s="240">
        <f>IF(N533="sníž. přenesená",J533,0)</f>
        <v>0</v>
      </c>
      <c r="BI533" s="240">
        <f>IF(N533="nulová",J533,0)</f>
        <v>0</v>
      </c>
      <c r="BJ533" s="18" t="s">
        <v>85</v>
      </c>
      <c r="BK533" s="240">
        <f>ROUND(I533*H533,2)</f>
        <v>0</v>
      </c>
      <c r="BL533" s="18" t="s">
        <v>351</v>
      </c>
      <c r="BM533" s="239" t="s">
        <v>932</v>
      </c>
    </row>
    <row r="534" s="13" customFormat="1">
      <c r="A534" s="13"/>
      <c r="B534" s="241"/>
      <c r="C534" s="242"/>
      <c r="D534" s="243" t="s">
        <v>273</v>
      </c>
      <c r="E534" s="242"/>
      <c r="F534" s="245" t="s">
        <v>3107</v>
      </c>
      <c r="G534" s="242"/>
      <c r="H534" s="246">
        <v>435.23399999999998</v>
      </c>
      <c r="I534" s="247"/>
      <c r="J534" s="242"/>
      <c r="K534" s="242"/>
      <c r="L534" s="248"/>
      <c r="M534" s="249"/>
      <c r="N534" s="250"/>
      <c r="O534" s="250"/>
      <c r="P534" s="250"/>
      <c r="Q534" s="250"/>
      <c r="R534" s="250"/>
      <c r="S534" s="250"/>
      <c r="T534" s="251"/>
      <c r="U534" s="13"/>
      <c r="V534" s="13"/>
      <c r="W534" s="13"/>
      <c r="X534" s="13"/>
      <c r="Y534" s="13"/>
      <c r="Z534" s="13"/>
      <c r="AA534" s="13"/>
      <c r="AB534" s="13"/>
      <c r="AC534" s="13"/>
      <c r="AD534" s="13"/>
      <c r="AE534" s="13"/>
      <c r="AT534" s="252" t="s">
        <v>273</v>
      </c>
      <c r="AU534" s="252" t="s">
        <v>85</v>
      </c>
      <c r="AV534" s="13" t="s">
        <v>85</v>
      </c>
      <c r="AW534" s="13" t="s">
        <v>4</v>
      </c>
      <c r="AX534" s="13" t="s">
        <v>83</v>
      </c>
      <c r="AY534" s="252" t="s">
        <v>264</v>
      </c>
    </row>
    <row r="535" s="2" customFormat="1" ht="21.75" customHeight="1">
      <c r="A535" s="39"/>
      <c r="B535" s="40"/>
      <c r="C535" s="228" t="s">
        <v>929</v>
      </c>
      <c r="D535" s="228" t="s">
        <v>266</v>
      </c>
      <c r="E535" s="229" t="s">
        <v>935</v>
      </c>
      <c r="F535" s="230" t="s">
        <v>936</v>
      </c>
      <c r="G535" s="231" t="s">
        <v>318</v>
      </c>
      <c r="H535" s="232">
        <v>395.66699999999997</v>
      </c>
      <c r="I535" s="233"/>
      <c r="J535" s="234">
        <f>ROUND(I535*H535,2)</f>
        <v>0</v>
      </c>
      <c r="K535" s="230" t="s">
        <v>270</v>
      </c>
      <c r="L535" s="45"/>
      <c r="M535" s="235" t="s">
        <v>1</v>
      </c>
      <c r="N535" s="236" t="s">
        <v>42</v>
      </c>
      <c r="O535" s="92"/>
      <c r="P535" s="237">
        <f>O535*H535</f>
        <v>0</v>
      </c>
      <c r="Q535" s="237">
        <v>0.00012</v>
      </c>
      <c r="R535" s="237">
        <f>Q535*H535</f>
        <v>0.047480040000000001</v>
      </c>
      <c r="S535" s="237">
        <v>0</v>
      </c>
      <c r="T535" s="238">
        <f>S535*H535</f>
        <v>0</v>
      </c>
      <c r="U535" s="39"/>
      <c r="V535" s="39"/>
      <c r="W535" s="39"/>
      <c r="X535" s="39"/>
      <c r="Y535" s="39"/>
      <c r="Z535" s="39"/>
      <c r="AA535" s="39"/>
      <c r="AB535" s="39"/>
      <c r="AC535" s="39"/>
      <c r="AD535" s="39"/>
      <c r="AE535" s="39"/>
      <c r="AR535" s="239" t="s">
        <v>351</v>
      </c>
      <c r="AT535" s="239" t="s">
        <v>266</v>
      </c>
      <c r="AU535" s="239" t="s">
        <v>85</v>
      </c>
      <c r="AY535" s="18" t="s">
        <v>264</v>
      </c>
      <c r="BE535" s="240">
        <f>IF(N535="základní",J535,0)</f>
        <v>0</v>
      </c>
      <c r="BF535" s="240">
        <f>IF(N535="snížená",J535,0)</f>
        <v>0</v>
      </c>
      <c r="BG535" s="240">
        <f>IF(N535="zákl. přenesená",J535,0)</f>
        <v>0</v>
      </c>
      <c r="BH535" s="240">
        <f>IF(N535="sníž. přenesená",J535,0)</f>
        <v>0</v>
      </c>
      <c r="BI535" s="240">
        <f>IF(N535="nulová",J535,0)</f>
        <v>0</v>
      </c>
      <c r="BJ535" s="18" t="s">
        <v>85</v>
      </c>
      <c r="BK535" s="240">
        <f>ROUND(I535*H535,2)</f>
        <v>0</v>
      </c>
      <c r="BL535" s="18" t="s">
        <v>351</v>
      </c>
      <c r="BM535" s="239" t="s">
        <v>937</v>
      </c>
    </row>
    <row r="536" s="13" customFormat="1">
      <c r="A536" s="13"/>
      <c r="B536" s="241"/>
      <c r="C536" s="242"/>
      <c r="D536" s="243" t="s">
        <v>273</v>
      </c>
      <c r="E536" s="244" t="s">
        <v>1</v>
      </c>
      <c r="F536" s="245" t="s">
        <v>3096</v>
      </c>
      <c r="G536" s="242"/>
      <c r="H536" s="246">
        <v>395.66699999999997</v>
      </c>
      <c r="I536" s="247"/>
      <c r="J536" s="242"/>
      <c r="K536" s="242"/>
      <c r="L536" s="248"/>
      <c r="M536" s="249"/>
      <c r="N536" s="250"/>
      <c r="O536" s="250"/>
      <c r="P536" s="250"/>
      <c r="Q536" s="250"/>
      <c r="R536" s="250"/>
      <c r="S536" s="250"/>
      <c r="T536" s="251"/>
      <c r="U536" s="13"/>
      <c r="V536" s="13"/>
      <c r="W536" s="13"/>
      <c r="X536" s="13"/>
      <c r="Y536" s="13"/>
      <c r="Z536" s="13"/>
      <c r="AA536" s="13"/>
      <c r="AB536" s="13"/>
      <c r="AC536" s="13"/>
      <c r="AD536" s="13"/>
      <c r="AE536" s="13"/>
      <c r="AT536" s="252" t="s">
        <v>273</v>
      </c>
      <c r="AU536" s="252" t="s">
        <v>85</v>
      </c>
      <c r="AV536" s="13" t="s">
        <v>85</v>
      </c>
      <c r="AW536" s="13" t="s">
        <v>32</v>
      </c>
      <c r="AX536" s="13" t="s">
        <v>76</v>
      </c>
      <c r="AY536" s="252" t="s">
        <v>264</v>
      </c>
    </row>
    <row r="537" s="14" customFormat="1">
      <c r="A537" s="14"/>
      <c r="B537" s="253"/>
      <c r="C537" s="254"/>
      <c r="D537" s="243" t="s">
        <v>273</v>
      </c>
      <c r="E537" s="255" t="s">
        <v>1</v>
      </c>
      <c r="F537" s="256" t="s">
        <v>275</v>
      </c>
      <c r="G537" s="254"/>
      <c r="H537" s="257">
        <v>395.66699999999997</v>
      </c>
      <c r="I537" s="258"/>
      <c r="J537" s="254"/>
      <c r="K537" s="254"/>
      <c r="L537" s="259"/>
      <c r="M537" s="260"/>
      <c r="N537" s="261"/>
      <c r="O537" s="261"/>
      <c r="P537" s="261"/>
      <c r="Q537" s="261"/>
      <c r="R537" s="261"/>
      <c r="S537" s="261"/>
      <c r="T537" s="262"/>
      <c r="U537" s="14"/>
      <c r="V537" s="14"/>
      <c r="W537" s="14"/>
      <c r="X537" s="14"/>
      <c r="Y537" s="14"/>
      <c r="Z537" s="14"/>
      <c r="AA537" s="14"/>
      <c r="AB537" s="14"/>
      <c r="AC537" s="14"/>
      <c r="AD537" s="14"/>
      <c r="AE537" s="14"/>
      <c r="AT537" s="263" t="s">
        <v>273</v>
      </c>
      <c r="AU537" s="263" t="s">
        <v>85</v>
      </c>
      <c r="AV537" s="14" t="s">
        <v>271</v>
      </c>
      <c r="AW537" s="14" t="s">
        <v>32</v>
      </c>
      <c r="AX537" s="14" t="s">
        <v>83</v>
      </c>
      <c r="AY537" s="263" t="s">
        <v>264</v>
      </c>
    </row>
    <row r="538" s="2" customFormat="1" ht="16.5" customHeight="1">
      <c r="A538" s="39"/>
      <c r="B538" s="40"/>
      <c r="C538" s="274" t="s">
        <v>934</v>
      </c>
      <c r="D538" s="274" t="s">
        <v>310</v>
      </c>
      <c r="E538" s="275" t="s">
        <v>939</v>
      </c>
      <c r="F538" s="276" t="s">
        <v>940</v>
      </c>
      <c r="G538" s="277" t="s">
        <v>278</v>
      </c>
      <c r="H538" s="278">
        <v>59.350000000000001</v>
      </c>
      <c r="I538" s="279"/>
      <c r="J538" s="280">
        <f>ROUND(I538*H538,2)</f>
        <v>0</v>
      </c>
      <c r="K538" s="276" t="s">
        <v>298</v>
      </c>
      <c r="L538" s="281"/>
      <c r="M538" s="282" t="s">
        <v>1</v>
      </c>
      <c r="N538" s="283" t="s">
        <v>42</v>
      </c>
      <c r="O538" s="92"/>
      <c r="P538" s="237">
        <f>O538*H538</f>
        <v>0</v>
      </c>
      <c r="Q538" s="237">
        <v>0.025000000000000001</v>
      </c>
      <c r="R538" s="237">
        <f>Q538*H538</f>
        <v>1.4837500000000001</v>
      </c>
      <c r="S538" s="237">
        <v>0</v>
      </c>
      <c r="T538" s="238">
        <f>S538*H538</f>
        <v>0</v>
      </c>
      <c r="U538" s="39"/>
      <c r="V538" s="39"/>
      <c r="W538" s="39"/>
      <c r="X538" s="39"/>
      <c r="Y538" s="39"/>
      <c r="Z538" s="39"/>
      <c r="AA538" s="39"/>
      <c r="AB538" s="39"/>
      <c r="AC538" s="39"/>
      <c r="AD538" s="39"/>
      <c r="AE538" s="39"/>
      <c r="AR538" s="239" t="s">
        <v>434</v>
      </c>
      <c r="AT538" s="239" t="s">
        <v>310</v>
      </c>
      <c r="AU538" s="239" t="s">
        <v>85</v>
      </c>
      <c r="AY538" s="18" t="s">
        <v>264</v>
      </c>
      <c r="BE538" s="240">
        <f>IF(N538="základní",J538,0)</f>
        <v>0</v>
      </c>
      <c r="BF538" s="240">
        <f>IF(N538="snížená",J538,0)</f>
        <v>0</v>
      </c>
      <c r="BG538" s="240">
        <f>IF(N538="zákl. přenesená",J538,0)</f>
        <v>0</v>
      </c>
      <c r="BH538" s="240">
        <f>IF(N538="sníž. přenesená",J538,0)</f>
        <v>0</v>
      </c>
      <c r="BI538" s="240">
        <f>IF(N538="nulová",J538,0)</f>
        <v>0</v>
      </c>
      <c r="BJ538" s="18" t="s">
        <v>85</v>
      </c>
      <c r="BK538" s="240">
        <f>ROUND(I538*H538,2)</f>
        <v>0</v>
      </c>
      <c r="BL538" s="18" t="s">
        <v>351</v>
      </c>
      <c r="BM538" s="239" t="s">
        <v>941</v>
      </c>
    </row>
    <row r="539" s="13" customFormat="1">
      <c r="A539" s="13"/>
      <c r="B539" s="241"/>
      <c r="C539" s="242"/>
      <c r="D539" s="243" t="s">
        <v>273</v>
      </c>
      <c r="E539" s="242"/>
      <c r="F539" s="245" t="s">
        <v>3108</v>
      </c>
      <c r="G539" s="242"/>
      <c r="H539" s="246">
        <v>59.350000000000001</v>
      </c>
      <c r="I539" s="247"/>
      <c r="J539" s="242"/>
      <c r="K539" s="242"/>
      <c r="L539" s="248"/>
      <c r="M539" s="249"/>
      <c r="N539" s="250"/>
      <c r="O539" s="250"/>
      <c r="P539" s="250"/>
      <c r="Q539" s="250"/>
      <c r="R539" s="250"/>
      <c r="S539" s="250"/>
      <c r="T539" s="251"/>
      <c r="U539" s="13"/>
      <c r="V539" s="13"/>
      <c r="W539" s="13"/>
      <c r="X539" s="13"/>
      <c r="Y539" s="13"/>
      <c r="Z539" s="13"/>
      <c r="AA539" s="13"/>
      <c r="AB539" s="13"/>
      <c r="AC539" s="13"/>
      <c r="AD539" s="13"/>
      <c r="AE539" s="13"/>
      <c r="AT539" s="252" t="s">
        <v>273</v>
      </c>
      <c r="AU539" s="252" t="s">
        <v>85</v>
      </c>
      <c r="AV539" s="13" t="s">
        <v>85</v>
      </c>
      <c r="AW539" s="13" t="s">
        <v>4</v>
      </c>
      <c r="AX539" s="13" t="s">
        <v>83</v>
      </c>
      <c r="AY539" s="252" t="s">
        <v>264</v>
      </c>
    </row>
    <row r="540" s="2" customFormat="1" ht="16.5" customHeight="1">
      <c r="A540" s="39"/>
      <c r="B540" s="40"/>
      <c r="C540" s="228" t="s">
        <v>938</v>
      </c>
      <c r="D540" s="228" t="s">
        <v>266</v>
      </c>
      <c r="E540" s="229" t="s">
        <v>944</v>
      </c>
      <c r="F540" s="230" t="s">
        <v>945</v>
      </c>
      <c r="G540" s="231" t="s">
        <v>453</v>
      </c>
      <c r="H540" s="232">
        <v>91.900000000000006</v>
      </c>
      <c r="I540" s="233"/>
      <c r="J540" s="234">
        <f>ROUND(I540*H540,2)</f>
        <v>0</v>
      </c>
      <c r="K540" s="230" t="s">
        <v>270</v>
      </c>
      <c r="L540" s="45"/>
      <c r="M540" s="235" t="s">
        <v>1</v>
      </c>
      <c r="N540" s="236" t="s">
        <v>42</v>
      </c>
      <c r="O540" s="92"/>
      <c r="P540" s="237">
        <f>O540*H540</f>
        <v>0</v>
      </c>
      <c r="Q540" s="237">
        <v>0.00016000000000000001</v>
      </c>
      <c r="R540" s="237">
        <f>Q540*H540</f>
        <v>0.014704000000000002</v>
      </c>
      <c r="S540" s="237">
        <v>0</v>
      </c>
      <c r="T540" s="238">
        <f>S540*H540</f>
        <v>0</v>
      </c>
      <c r="U540" s="39"/>
      <c r="V540" s="39"/>
      <c r="W540" s="39"/>
      <c r="X540" s="39"/>
      <c r="Y540" s="39"/>
      <c r="Z540" s="39"/>
      <c r="AA540" s="39"/>
      <c r="AB540" s="39"/>
      <c r="AC540" s="39"/>
      <c r="AD540" s="39"/>
      <c r="AE540" s="39"/>
      <c r="AR540" s="239" t="s">
        <v>351</v>
      </c>
      <c r="AT540" s="239" t="s">
        <v>266</v>
      </c>
      <c r="AU540" s="239" t="s">
        <v>85</v>
      </c>
      <c r="AY540" s="18" t="s">
        <v>264</v>
      </c>
      <c r="BE540" s="240">
        <f>IF(N540="základní",J540,0)</f>
        <v>0</v>
      </c>
      <c r="BF540" s="240">
        <f>IF(N540="snížená",J540,0)</f>
        <v>0</v>
      </c>
      <c r="BG540" s="240">
        <f>IF(N540="zákl. přenesená",J540,0)</f>
        <v>0</v>
      </c>
      <c r="BH540" s="240">
        <f>IF(N540="sníž. přenesená",J540,0)</f>
        <v>0</v>
      </c>
      <c r="BI540" s="240">
        <f>IF(N540="nulová",J540,0)</f>
        <v>0</v>
      </c>
      <c r="BJ540" s="18" t="s">
        <v>85</v>
      </c>
      <c r="BK540" s="240">
        <f>ROUND(I540*H540,2)</f>
        <v>0</v>
      </c>
      <c r="BL540" s="18" t="s">
        <v>351</v>
      </c>
      <c r="BM540" s="239" t="s">
        <v>946</v>
      </c>
    </row>
    <row r="541" s="2" customFormat="1" ht="16.5" customHeight="1">
      <c r="A541" s="39"/>
      <c r="B541" s="40"/>
      <c r="C541" s="274" t="s">
        <v>943</v>
      </c>
      <c r="D541" s="274" t="s">
        <v>310</v>
      </c>
      <c r="E541" s="275" t="s">
        <v>948</v>
      </c>
      <c r="F541" s="276" t="s">
        <v>949</v>
      </c>
      <c r="G541" s="277" t="s">
        <v>278</v>
      </c>
      <c r="H541" s="278">
        <v>1.8380000000000001</v>
      </c>
      <c r="I541" s="279"/>
      <c r="J541" s="280">
        <f>ROUND(I541*H541,2)</f>
        <v>0</v>
      </c>
      <c r="K541" s="276" t="s">
        <v>270</v>
      </c>
      <c r="L541" s="281"/>
      <c r="M541" s="282" t="s">
        <v>1</v>
      </c>
      <c r="N541" s="283" t="s">
        <v>42</v>
      </c>
      <c r="O541" s="92"/>
      <c r="P541" s="237">
        <f>O541*H541</f>
        <v>0</v>
      </c>
      <c r="Q541" s="237">
        <v>0.029999999999999999</v>
      </c>
      <c r="R541" s="237">
        <f>Q541*H541</f>
        <v>0.055140000000000002</v>
      </c>
      <c r="S541" s="237">
        <v>0</v>
      </c>
      <c r="T541" s="238">
        <f>S541*H541</f>
        <v>0</v>
      </c>
      <c r="U541" s="39"/>
      <c r="V541" s="39"/>
      <c r="W541" s="39"/>
      <c r="X541" s="39"/>
      <c r="Y541" s="39"/>
      <c r="Z541" s="39"/>
      <c r="AA541" s="39"/>
      <c r="AB541" s="39"/>
      <c r="AC541" s="39"/>
      <c r="AD541" s="39"/>
      <c r="AE541" s="39"/>
      <c r="AR541" s="239" t="s">
        <v>434</v>
      </c>
      <c r="AT541" s="239" t="s">
        <v>310</v>
      </c>
      <c r="AU541" s="239" t="s">
        <v>85</v>
      </c>
      <c r="AY541" s="18" t="s">
        <v>264</v>
      </c>
      <c r="BE541" s="240">
        <f>IF(N541="základní",J541,0)</f>
        <v>0</v>
      </c>
      <c r="BF541" s="240">
        <f>IF(N541="snížená",J541,0)</f>
        <v>0</v>
      </c>
      <c r="BG541" s="240">
        <f>IF(N541="zákl. přenesená",J541,0)</f>
        <v>0</v>
      </c>
      <c r="BH541" s="240">
        <f>IF(N541="sníž. přenesená",J541,0)</f>
        <v>0</v>
      </c>
      <c r="BI541" s="240">
        <f>IF(N541="nulová",J541,0)</f>
        <v>0</v>
      </c>
      <c r="BJ541" s="18" t="s">
        <v>85</v>
      </c>
      <c r="BK541" s="240">
        <f>ROUND(I541*H541,2)</f>
        <v>0</v>
      </c>
      <c r="BL541" s="18" t="s">
        <v>351</v>
      </c>
      <c r="BM541" s="239" t="s">
        <v>950</v>
      </c>
    </row>
    <row r="542" s="13" customFormat="1">
      <c r="A542" s="13"/>
      <c r="B542" s="241"/>
      <c r="C542" s="242"/>
      <c r="D542" s="243" t="s">
        <v>273</v>
      </c>
      <c r="E542" s="242"/>
      <c r="F542" s="245" t="s">
        <v>3109</v>
      </c>
      <c r="G542" s="242"/>
      <c r="H542" s="246">
        <v>1.8380000000000001</v>
      </c>
      <c r="I542" s="247"/>
      <c r="J542" s="242"/>
      <c r="K542" s="242"/>
      <c r="L542" s="248"/>
      <c r="M542" s="249"/>
      <c r="N542" s="250"/>
      <c r="O542" s="250"/>
      <c r="P542" s="250"/>
      <c r="Q542" s="250"/>
      <c r="R542" s="250"/>
      <c r="S542" s="250"/>
      <c r="T542" s="251"/>
      <c r="U542" s="13"/>
      <c r="V542" s="13"/>
      <c r="W542" s="13"/>
      <c r="X542" s="13"/>
      <c r="Y542" s="13"/>
      <c r="Z542" s="13"/>
      <c r="AA542" s="13"/>
      <c r="AB542" s="13"/>
      <c r="AC542" s="13"/>
      <c r="AD542" s="13"/>
      <c r="AE542" s="13"/>
      <c r="AT542" s="252" t="s">
        <v>273</v>
      </c>
      <c r="AU542" s="252" t="s">
        <v>85</v>
      </c>
      <c r="AV542" s="13" t="s">
        <v>85</v>
      </c>
      <c r="AW542" s="13" t="s">
        <v>4</v>
      </c>
      <c r="AX542" s="13" t="s">
        <v>83</v>
      </c>
      <c r="AY542" s="252" t="s">
        <v>264</v>
      </c>
    </row>
    <row r="543" s="2" customFormat="1" ht="21.75" customHeight="1">
      <c r="A543" s="39"/>
      <c r="B543" s="40"/>
      <c r="C543" s="228" t="s">
        <v>947</v>
      </c>
      <c r="D543" s="228" t="s">
        <v>266</v>
      </c>
      <c r="E543" s="229" t="s">
        <v>953</v>
      </c>
      <c r="F543" s="230" t="s">
        <v>954</v>
      </c>
      <c r="G543" s="231" t="s">
        <v>318</v>
      </c>
      <c r="H543" s="232">
        <v>50.545000000000002</v>
      </c>
      <c r="I543" s="233"/>
      <c r="J543" s="234">
        <f>ROUND(I543*H543,2)</f>
        <v>0</v>
      </c>
      <c r="K543" s="230" t="s">
        <v>270</v>
      </c>
      <c r="L543" s="45"/>
      <c r="M543" s="235" t="s">
        <v>1</v>
      </c>
      <c r="N543" s="236" t="s">
        <v>42</v>
      </c>
      <c r="O543" s="92"/>
      <c r="P543" s="237">
        <f>O543*H543</f>
        <v>0</v>
      </c>
      <c r="Q543" s="237">
        <v>0.00019000000000000001</v>
      </c>
      <c r="R543" s="237">
        <f>Q543*H543</f>
        <v>0.0096035500000000006</v>
      </c>
      <c r="S543" s="237">
        <v>0</v>
      </c>
      <c r="T543" s="238">
        <f>S543*H543</f>
        <v>0</v>
      </c>
      <c r="U543" s="39"/>
      <c r="V543" s="39"/>
      <c r="W543" s="39"/>
      <c r="X543" s="39"/>
      <c r="Y543" s="39"/>
      <c r="Z543" s="39"/>
      <c r="AA543" s="39"/>
      <c r="AB543" s="39"/>
      <c r="AC543" s="39"/>
      <c r="AD543" s="39"/>
      <c r="AE543" s="39"/>
      <c r="AR543" s="239" t="s">
        <v>351</v>
      </c>
      <c r="AT543" s="239" t="s">
        <v>266</v>
      </c>
      <c r="AU543" s="239" t="s">
        <v>85</v>
      </c>
      <c r="AY543" s="18" t="s">
        <v>264</v>
      </c>
      <c r="BE543" s="240">
        <f>IF(N543="základní",J543,0)</f>
        <v>0</v>
      </c>
      <c r="BF543" s="240">
        <f>IF(N543="snížená",J543,0)</f>
        <v>0</v>
      </c>
      <c r="BG543" s="240">
        <f>IF(N543="zákl. přenesená",J543,0)</f>
        <v>0</v>
      </c>
      <c r="BH543" s="240">
        <f>IF(N543="sníž. přenesená",J543,0)</f>
        <v>0</v>
      </c>
      <c r="BI543" s="240">
        <f>IF(N543="nulová",J543,0)</f>
        <v>0</v>
      </c>
      <c r="BJ543" s="18" t="s">
        <v>85</v>
      </c>
      <c r="BK543" s="240">
        <f>ROUND(I543*H543,2)</f>
        <v>0</v>
      </c>
      <c r="BL543" s="18" t="s">
        <v>351</v>
      </c>
      <c r="BM543" s="239" t="s">
        <v>955</v>
      </c>
    </row>
    <row r="544" s="13" customFormat="1">
      <c r="A544" s="13"/>
      <c r="B544" s="241"/>
      <c r="C544" s="242"/>
      <c r="D544" s="243" t="s">
        <v>273</v>
      </c>
      <c r="E544" s="244" t="s">
        <v>1</v>
      </c>
      <c r="F544" s="245" t="s">
        <v>3110</v>
      </c>
      <c r="G544" s="242"/>
      <c r="H544" s="246">
        <v>50.545000000000002</v>
      </c>
      <c r="I544" s="247"/>
      <c r="J544" s="242"/>
      <c r="K544" s="242"/>
      <c r="L544" s="248"/>
      <c r="M544" s="249"/>
      <c r="N544" s="250"/>
      <c r="O544" s="250"/>
      <c r="P544" s="250"/>
      <c r="Q544" s="250"/>
      <c r="R544" s="250"/>
      <c r="S544" s="250"/>
      <c r="T544" s="251"/>
      <c r="U544" s="13"/>
      <c r="V544" s="13"/>
      <c r="W544" s="13"/>
      <c r="X544" s="13"/>
      <c r="Y544" s="13"/>
      <c r="Z544" s="13"/>
      <c r="AA544" s="13"/>
      <c r="AB544" s="13"/>
      <c r="AC544" s="13"/>
      <c r="AD544" s="13"/>
      <c r="AE544" s="13"/>
      <c r="AT544" s="252" t="s">
        <v>273</v>
      </c>
      <c r="AU544" s="252" t="s">
        <v>85</v>
      </c>
      <c r="AV544" s="13" t="s">
        <v>85</v>
      </c>
      <c r="AW544" s="13" t="s">
        <v>32</v>
      </c>
      <c r="AX544" s="13" t="s">
        <v>76</v>
      </c>
      <c r="AY544" s="252" t="s">
        <v>264</v>
      </c>
    </row>
    <row r="545" s="14" customFormat="1">
      <c r="A545" s="14"/>
      <c r="B545" s="253"/>
      <c r="C545" s="254"/>
      <c r="D545" s="243" t="s">
        <v>273</v>
      </c>
      <c r="E545" s="255" t="s">
        <v>1</v>
      </c>
      <c r="F545" s="256" t="s">
        <v>275</v>
      </c>
      <c r="G545" s="254"/>
      <c r="H545" s="257">
        <v>50.545000000000002</v>
      </c>
      <c r="I545" s="258"/>
      <c r="J545" s="254"/>
      <c r="K545" s="254"/>
      <c r="L545" s="259"/>
      <c r="M545" s="260"/>
      <c r="N545" s="261"/>
      <c r="O545" s="261"/>
      <c r="P545" s="261"/>
      <c r="Q545" s="261"/>
      <c r="R545" s="261"/>
      <c r="S545" s="261"/>
      <c r="T545" s="262"/>
      <c r="U545" s="14"/>
      <c r="V545" s="14"/>
      <c r="W545" s="14"/>
      <c r="X545" s="14"/>
      <c r="Y545" s="14"/>
      <c r="Z545" s="14"/>
      <c r="AA545" s="14"/>
      <c r="AB545" s="14"/>
      <c r="AC545" s="14"/>
      <c r="AD545" s="14"/>
      <c r="AE545" s="14"/>
      <c r="AT545" s="263" t="s">
        <v>273</v>
      </c>
      <c r="AU545" s="263" t="s">
        <v>85</v>
      </c>
      <c r="AV545" s="14" t="s">
        <v>271</v>
      </c>
      <c r="AW545" s="14" t="s">
        <v>32</v>
      </c>
      <c r="AX545" s="14" t="s">
        <v>83</v>
      </c>
      <c r="AY545" s="263" t="s">
        <v>264</v>
      </c>
    </row>
    <row r="546" s="2" customFormat="1" ht="16.5" customHeight="1">
      <c r="A546" s="39"/>
      <c r="B546" s="40"/>
      <c r="C546" s="274" t="s">
        <v>952</v>
      </c>
      <c r="D546" s="274" t="s">
        <v>310</v>
      </c>
      <c r="E546" s="275" t="s">
        <v>958</v>
      </c>
      <c r="F546" s="276" t="s">
        <v>959</v>
      </c>
      <c r="G546" s="277" t="s">
        <v>318</v>
      </c>
      <c r="H546" s="278">
        <v>55.600000000000001</v>
      </c>
      <c r="I546" s="279"/>
      <c r="J546" s="280">
        <f>ROUND(I546*H546,2)</f>
        <v>0</v>
      </c>
      <c r="K546" s="276" t="s">
        <v>298</v>
      </c>
      <c r="L546" s="281"/>
      <c r="M546" s="282" t="s">
        <v>1</v>
      </c>
      <c r="N546" s="283" t="s">
        <v>42</v>
      </c>
      <c r="O546" s="92"/>
      <c r="P546" s="237">
        <f>O546*H546</f>
        <v>0</v>
      </c>
      <c r="Q546" s="237">
        <v>0.0030000000000000001</v>
      </c>
      <c r="R546" s="237">
        <f>Q546*H546</f>
        <v>0.1668</v>
      </c>
      <c r="S546" s="237">
        <v>0</v>
      </c>
      <c r="T546" s="238">
        <f>S546*H546</f>
        <v>0</v>
      </c>
      <c r="U546" s="39"/>
      <c r="V546" s="39"/>
      <c r="W546" s="39"/>
      <c r="X546" s="39"/>
      <c r="Y546" s="39"/>
      <c r="Z546" s="39"/>
      <c r="AA546" s="39"/>
      <c r="AB546" s="39"/>
      <c r="AC546" s="39"/>
      <c r="AD546" s="39"/>
      <c r="AE546" s="39"/>
      <c r="AR546" s="239" t="s">
        <v>434</v>
      </c>
      <c r="AT546" s="239" t="s">
        <v>310</v>
      </c>
      <c r="AU546" s="239" t="s">
        <v>85</v>
      </c>
      <c r="AY546" s="18" t="s">
        <v>264</v>
      </c>
      <c r="BE546" s="240">
        <f>IF(N546="základní",J546,0)</f>
        <v>0</v>
      </c>
      <c r="BF546" s="240">
        <f>IF(N546="snížená",J546,0)</f>
        <v>0</v>
      </c>
      <c r="BG546" s="240">
        <f>IF(N546="zákl. přenesená",J546,0)</f>
        <v>0</v>
      </c>
      <c r="BH546" s="240">
        <f>IF(N546="sníž. přenesená",J546,0)</f>
        <v>0</v>
      </c>
      <c r="BI546" s="240">
        <f>IF(N546="nulová",J546,0)</f>
        <v>0</v>
      </c>
      <c r="BJ546" s="18" t="s">
        <v>85</v>
      </c>
      <c r="BK546" s="240">
        <f>ROUND(I546*H546,2)</f>
        <v>0</v>
      </c>
      <c r="BL546" s="18" t="s">
        <v>351</v>
      </c>
      <c r="BM546" s="239" t="s">
        <v>960</v>
      </c>
    </row>
    <row r="547" s="13" customFormat="1">
      <c r="A547" s="13"/>
      <c r="B547" s="241"/>
      <c r="C547" s="242"/>
      <c r="D547" s="243" t="s">
        <v>273</v>
      </c>
      <c r="E547" s="242"/>
      <c r="F547" s="245" t="s">
        <v>3111</v>
      </c>
      <c r="G547" s="242"/>
      <c r="H547" s="246">
        <v>55.600000000000001</v>
      </c>
      <c r="I547" s="247"/>
      <c r="J547" s="242"/>
      <c r="K547" s="242"/>
      <c r="L547" s="248"/>
      <c r="M547" s="249"/>
      <c r="N547" s="250"/>
      <c r="O547" s="250"/>
      <c r="P547" s="250"/>
      <c r="Q547" s="250"/>
      <c r="R547" s="250"/>
      <c r="S547" s="250"/>
      <c r="T547" s="251"/>
      <c r="U547" s="13"/>
      <c r="V547" s="13"/>
      <c r="W547" s="13"/>
      <c r="X547" s="13"/>
      <c r="Y547" s="13"/>
      <c r="Z547" s="13"/>
      <c r="AA547" s="13"/>
      <c r="AB547" s="13"/>
      <c r="AC547" s="13"/>
      <c r="AD547" s="13"/>
      <c r="AE547" s="13"/>
      <c r="AT547" s="252" t="s">
        <v>273</v>
      </c>
      <c r="AU547" s="252" t="s">
        <v>85</v>
      </c>
      <c r="AV547" s="13" t="s">
        <v>85</v>
      </c>
      <c r="AW547" s="13" t="s">
        <v>4</v>
      </c>
      <c r="AX547" s="13" t="s">
        <v>83</v>
      </c>
      <c r="AY547" s="252" t="s">
        <v>264</v>
      </c>
    </row>
    <row r="548" s="2" customFormat="1" ht="24.15" customHeight="1">
      <c r="A548" s="39"/>
      <c r="B548" s="40"/>
      <c r="C548" s="228" t="s">
        <v>957</v>
      </c>
      <c r="D548" s="228" t="s">
        <v>266</v>
      </c>
      <c r="E548" s="229" t="s">
        <v>963</v>
      </c>
      <c r="F548" s="230" t="s">
        <v>964</v>
      </c>
      <c r="G548" s="231" t="s">
        <v>318</v>
      </c>
      <c r="H548" s="232">
        <v>345.92000000000002</v>
      </c>
      <c r="I548" s="233"/>
      <c r="J548" s="234">
        <f>ROUND(I548*H548,2)</f>
        <v>0</v>
      </c>
      <c r="K548" s="230" t="s">
        <v>298</v>
      </c>
      <c r="L548" s="45"/>
      <c r="M548" s="235" t="s">
        <v>1</v>
      </c>
      <c r="N548" s="236" t="s">
        <v>42</v>
      </c>
      <c r="O548" s="92"/>
      <c r="P548" s="237">
        <f>O548*H548</f>
        <v>0</v>
      </c>
      <c r="Q548" s="237">
        <v>0.00012</v>
      </c>
      <c r="R548" s="237">
        <f>Q548*H548</f>
        <v>0.041510400000000003</v>
      </c>
      <c r="S548" s="237">
        <v>0</v>
      </c>
      <c r="T548" s="238">
        <f>S548*H548</f>
        <v>0</v>
      </c>
      <c r="U548" s="39"/>
      <c r="V548" s="39"/>
      <c r="W548" s="39"/>
      <c r="X548" s="39"/>
      <c r="Y548" s="39"/>
      <c r="Z548" s="39"/>
      <c r="AA548" s="39"/>
      <c r="AB548" s="39"/>
      <c r="AC548" s="39"/>
      <c r="AD548" s="39"/>
      <c r="AE548" s="39"/>
      <c r="AR548" s="239" t="s">
        <v>351</v>
      </c>
      <c r="AT548" s="239" t="s">
        <v>266</v>
      </c>
      <c r="AU548" s="239" t="s">
        <v>85</v>
      </c>
      <c r="AY548" s="18" t="s">
        <v>264</v>
      </c>
      <c r="BE548" s="240">
        <f>IF(N548="základní",J548,0)</f>
        <v>0</v>
      </c>
      <c r="BF548" s="240">
        <f>IF(N548="snížená",J548,0)</f>
        <v>0</v>
      </c>
      <c r="BG548" s="240">
        <f>IF(N548="zákl. přenesená",J548,0)</f>
        <v>0</v>
      </c>
      <c r="BH548" s="240">
        <f>IF(N548="sníž. přenesená",J548,0)</f>
        <v>0</v>
      </c>
      <c r="BI548" s="240">
        <f>IF(N548="nulová",J548,0)</f>
        <v>0</v>
      </c>
      <c r="BJ548" s="18" t="s">
        <v>85</v>
      </c>
      <c r="BK548" s="240">
        <f>ROUND(I548*H548,2)</f>
        <v>0</v>
      </c>
      <c r="BL548" s="18" t="s">
        <v>351</v>
      </c>
      <c r="BM548" s="239" t="s">
        <v>965</v>
      </c>
    </row>
    <row r="549" s="2" customFormat="1">
      <c r="A549" s="39"/>
      <c r="B549" s="40"/>
      <c r="C549" s="41"/>
      <c r="D549" s="243" t="s">
        <v>339</v>
      </c>
      <c r="E549" s="41"/>
      <c r="F549" s="295" t="s">
        <v>966</v>
      </c>
      <c r="G549" s="41"/>
      <c r="H549" s="41"/>
      <c r="I549" s="296"/>
      <c r="J549" s="41"/>
      <c r="K549" s="41"/>
      <c r="L549" s="45"/>
      <c r="M549" s="297"/>
      <c r="N549" s="298"/>
      <c r="O549" s="92"/>
      <c r="P549" s="92"/>
      <c r="Q549" s="92"/>
      <c r="R549" s="92"/>
      <c r="S549" s="92"/>
      <c r="T549" s="93"/>
      <c r="U549" s="39"/>
      <c r="V549" s="39"/>
      <c r="W549" s="39"/>
      <c r="X549" s="39"/>
      <c r="Y549" s="39"/>
      <c r="Z549" s="39"/>
      <c r="AA549" s="39"/>
      <c r="AB549" s="39"/>
      <c r="AC549" s="39"/>
      <c r="AD549" s="39"/>
      <c r="AE549" s="39"/>
      <c r="AT549" s="18" t="s">
        <v>339</v>
      </c>
      <c r="AU549" s="18" t="s">
        <v>85</v>
      </c>
    </row>
    <row r="550" s="13" customFormat="1">
      <c r="A550" s="13"/>
      <c r="B550" s="241"/>
      <c r="C550" s="242"/>
      <c r="D550" s="243" t="s">
        <v>273</v>
      </c>
      <c r="E550" s="244" t="s">
        <v>1</v>
      </c>
      <c r="F550" s="245" t="s">
        <v>3112</v>
      </c>
      <c r="G550" s="242"/>
      <c r="H550" s="246">
        <v>120.865</v>
      </c>
      <c r="I550" s="247"/>
      <c r="J550" s="242"/>
      <c r="K550" s="242"/>
      <c r="L550" s="248"/>
      <c r="M550" s="249"/>
      <c r="N550" s="250"/>
      <c r="O550" s="250"/>
      <c r="P550" s="250"/>
      <c r="Q550" s="250"/>
      <c r="R550" s="250"/>
      <c r="S550" s="250"/>
      <c r="T550" s="251"/>
      <c r="U550" s="13"/>
      <c r="V550" s="13"/>
      <c r="W550" s="13"/>
      <c r="X550" s="13"/>
      <c r="Y550" s="13"/>
      <c r="Z550" s="13"/>
      <c r="AA550" s="13"/>
      <c r="AB550" s="13"/>
      <c r="AC550" s="13"/>
      <c r="AD550" s="13"/>
      <c r="AE550" s="13"/>
      <c r="AT550" s="252" t="s">
        <v>273</v>
      </c>
      <c r="AU550" s="252" t="s">
        <v>85</v>
      </c>
      <c r="AV550" s="13" t="s">
        <v>85</v>
      </c>
      <c r="AW550" s="13" t="s">
        <v>32</v>
      </c>
      <c r="AX550" s="13" t="s">
        <v>76</v>
      </c>
      <c r="AY550" s="252" t="s">
        <v>264</v>
      </c>
    </row>
    <row r="551" s="13" customFormat="1">
      <c r="A551" s="13"/>
      <c r="B551" s="241"/>
      <c r="C551" s="242"/>
      <c r="D551" s="243" t="s">
        <v>273</v>
      </c>
      <c r="E551" s="244" t="s">
        <v>1</v>
      </c>
      <c r="F551" s="245" t="s">
        <v>3113</v>
      </c>
      <c r="G551" s="242"/>
      <c r="H551" s="246">
        <v>225.05500000000001</v>
      </c>
      <c r="I551" s="247"/>
      <c r="J551" s="242"/>
      <c r="K551" s="242"/>
      <c r="L551" s="248"/>
      <c r="M551" s="249"/>
      <c r="N551" s="250"/>
      <c r="O551" s="250"/>
      <c r="P551" s="250"/>
      <c r="Q551" s="250"/>
      <c r="R551" s="250"/>
      <c r="S551" s="250"/>
      <c r="T551" s="251"/>
      <c r="U551" s="13"/>
      <c r="V551" s="13"/>
      <c r="W551" s="13"/>
      <c r="X551" s="13"/>
      <c r="Y551" s="13"/>
      <c r="Z551" s="13"/>
      <c r="AA551" s="13"/>
      <c r="AB551" s="13"/>
      <c r="AC551" s="13"/>
      <c r="AD551" s="13"/>
      <c r="AE551" s="13"/>
      <c r="AT551" s="252" t="s">
        <v>273</v>
      </c>
      <c r="AU551" s="252" t="s">
        <v>85</v>
      </c>
      <c r="AV551" s="13" t="s">
        <v>85</v>
      </c>
      <c r="AW551" s="13" t="s">
        <v>32</v>
      </c>
      <c r="AX551" s="13" t="s">
        <v>76</v>
      </c>
      <c r="AY551" s="252" t="s">
        <v>264</v>
      </c>
    </row>
    <row r="552" s="14" customFormat="1">
      <c r="A552" s="14"/>
      <c r="B552" s="253"/>
      <c r="C552" s="254"/>
      <c r="D552" s="243" t="s">
        <v>273</v>
      </c>
      <c r="E552" s="255" t="s">
        <v>1</v>
      </c>
      <c r="F552" s="256" t="s">
        <v>275</v>
      </c>
      <c r="G552" s="254"/>
      <c r="H552" s="257">
        <v>345.92000000000002</v>
      </c>
      <c r="I552" s="258"/>
      <c r="J552" s="254"/>
      <c r="K552" s="254"/>
      <c r="L552" s="259"/>
      <c r="M552" s="260"/>
      <c r="N552" s="261"/>
      <c r="O552" s="261"/>
      <c r="P552" s="261"/>
      <c r="Q552" s="261"/>
      <c r="R552" s="261"/>
      <c r="S552" s="261"/>
      <c r="T552" s="262"/>
      <c r="U552" s="14"/>
      <c r="V552" s="14"/>
      <c r="W552" s="14"/>
      <c r="X552" s="14"/>
      <c r="Y552" s="14"/>
      <c r="Z552" s="14"/>
      <c r="AA552" s="14"/>
      <c r="AB552" s="14"/>
      <c r="AC552" s="14"/>
      <c r="AD552" s="14"/>
      <c r="AE552" s="14"/>
      <c r="AT552" s="263" t="s">
        <v>273</v>
      </c>
      <c r="AU552" s="263" t="s">
        <v>85</v>
      </c>
      <c r="AV552" s="14" t="s">
        <v>271</v>
      </c>
      <c r="AW552" s="14" t="s">
        <v>32</v>
      </c>
      <c r="AX552" s="14" t="s">
        <v>83</v>
      </c>
      <c r="AY552" s="263" t="s">
        <v>264</v>
      </c>
    </row>
    <row r="553" s="2" customFormat="1" ht="16.5" customHeight="1">
      <c r="A553" s="39"/>
      <c r="B553" s="40"/>
      <c r="C553" s="228" t="s">
        <v>962</v>
      </c>
      <c r="D553" s="228" t="s">
        <v>266</v>
      </c>
      <c r="E553" s="229" t="s">
        <v>970</v>
      </c>
      <c r="F553" s="230" t="s">
        <v>971</v>
      </c>
      <c r="G553" s="231" t="s">
        <v>354</v>
      </c>
      <c r="H553" s="232">
        <v>7.1719999999999997</v>
      </c>
      <c r="I553" s="233"/>
      <c r="J553" s="234">
        <f>ROUND(I553*H553,2)</f>
        <v>0</v>
      </c>
      <c r="K553" s="230" t="s">
        <v>270</v>
      </c>
      <c r="L553" s="45"/>
      <c r="M553" s="235" t="s">
        <v>1</v>
      </c>
      <c r="N553" s="236" t="s">
        <v>42</v>
      </c>
      <c r="O553" s="92"/>
      <c r="P553" s="237">
        <f>O553*H553</f>
        <v>0</v>
      </c>
      <c r="Q553" s="237">
        <v>0</v>
      </c>
      <c r="R553" s="237">
        <f>Q553*H553</f>
        <v>0</v>
      </c>
      <c r="S553" s="237">
        <v>0</v>
      </c>
      <c r="T553" s="238">
        <f>S553*H553</f>
        <v>0</v>
      </c>
      <c r="U553" s="39"/>
      <c r="V553" s="39"/>
      <c r="W553" s="39"/>
      <c r="X553" s="39"/>
      <c r="Y553" s="39"/>
      <c r="Z553" s="39"/>
      <c r="AA553" s="39"/>
      <c r="AB553" s="39"/>
      <c r="AC553" s="39"/>
      <c r="AD553" s="39"/>
      <c r="AE553" s="39"/>
      <c r="AR553" s="239" t="s">
        <v>351</v>
      </c>
      <c r="AT553" s="239" t="s">
        <v>266</v>
      </c>
      <c r="AU553" s="239" t="s">
        <v>85</v>
      </c>
      <c r="AY553" s="18" t="s">
        <v>264</v>
      </c>
      <c r="BE553" s="240">
        <f>IF(N553="základní",J553,0)</f>
        <v>0</v>
      </c>
      <c r="BF553" s="240">
        <f>IF(N553="snížená",J553,0)</f>
        <v>0</v>
      </c>
      <c r="BG553" s="240">
        <f>IF(N553="zákl. přenesená",J553,0)</f>
        <v>0</v>
      </c>
      <c r="BH553" s="240">
        <f>IF(N553="sníž. přenesená",J553,0)</f>
        <v>0</v>
      </c>
      <c r="BI553" s="240">
        <f>IF(N553="nulová",J553,0)</f>
        <v>0</v>
      </c>
      <c r="BJ553" s="18" t="s">
        <v>85</v>
      </c>
      <c r="BK553" s="240">
        <f>ROUND(I553*H553,2)</f>
        <v>0</v>
      </c>
      <c r="BL553" s="18" t="s">
        <v>351</v>
      </c>
      <c r="BM553" s="239" t="s">
        <v>972</v>
      </c>
    </row>
    <row r="554" s="12" customFormat="1" ht="22.8" customHeight="1">
      <c r="A554" s="12"/>
      <c r="B554" s="212"/>
      <c r="C554" s="213"/>
      <c r="D554" s="214" t="s">
        <v>75</v>
      </c>
      <c r="E554" s="226" t="s">
        <v>973</v>
      </c>
      <c r="F554" s="226" t="s">
        <v>974</v>
      </c>
      <c r="G554" s="213"/>
      <c r="H554" s="213"/>
      <c r="I554" s="216"/>
      <c r="J554" s="227">
        <f>BK554</f>
        <v>0</v>
      </c>
      <c r="K554" s="213"/>
      <c r="L554" s="218"/>
      <c r="M554" s="219"/>
      <c r="N554" s="220"/>
      <c r="O554" s="220"/>
      <c r="P554" s="221">
        <f>SUM(P555:P558)</f>
        <v>0</v>
      </c>
      <c r="Q554" s="220"/>
      <c r="R554" s="221">
        <f>SUM(R555:R558)</f>
        <v>0.89437079999999991</v>
      </c>
      <c r="S554" s="220"/>
      <c r="T554" s="222">
        <f>SUM(T555:T558)</f>
        <v>0</v>
      </c>
      <c r="U554" s="12"/>
      <c r="V554" s="12"/>
      <c r="W554" s="12"/>
      <c r="X554" s="12"/>
      <c r="Y554" s="12"/>
      <c r="Z554" s="12"/>
      <c r="AA554" s="12"/>
      <c r="AB554" s="12"/>
      <c r="AC554" s="12"/>
      <c r="AD554" s="12"/>
      <c r="AE554" s="12"/>
      <c r="AR554" s="223" t="s">
        <v>85</v>
      </c>
      <c r="AT554" s="224" t="s">
        <v>75</v>
      </c>
      <c r="AU554" s="224" t="s">
        <v>83</v>
      </c>
      <c r="AY554" s="223" t="s">
        <v>264</v>
      </c>
      <c r="BK554" s="225">
        <f>SUM(BK555:BK558)</f>
        <v>0</v>
      </c>
    </row>
    <row r="555" s="2" customFormat="1" ht="16.5" customHeight="1">
      <c r="A555" s="39"/>
      <c r="B555" s="40"/>
      <c r="C555" s="228" t="s">
        <v>969</v>
      </c>
      <c r="D555" s="228" t="s">
        <v>266</v>
      </c>
      <c r="E555" s="229" t="s">
        <v>976</v>
      </c>
      <c r="F555" s="230" t="s">
        <v>977</v>
      </c>
      <c r="G555" s="231" t="s">
        <v>318</v>
      </c>
      <c r="H555" s="232">
        <v>55.140000000000001</v>
      </c>
      <c r="I555" s="233"/>
      <c r="J555" s="234">
        <f>ROUND(I555*H555,2)</f>
        <v>0</v>
      </c>
      <c r="K555" s="230" t="s">
        <v>270</v>
      </c>
      <c r="L555" s="45"/>
      <c r="M555" s="235" t="s">
        <v>1</v>
      </c>
      <c r="N555" s="236" t="s">
        <v>42</v>
      </c>
      <c r="O555" s="92"/>
      <c r="P555" s="237">
        <f>O555*H555</f>
        <v>0</v>
      </c>
      <c r="Q555" s="237">
        <v>0.016219999999999998</v>
      </c>
      <c r="R555" s="237">
        <f>Q555*H555</f>
        <v>0.89437079999999991</v>
      </c>
      <c r="S555" s="237">
        <v>0</v>
      </c>
      <c r="T555" s="238">
        <f>S555*H555</f>
        <v>0</v>
      </c>
      <c r="U555" s="39"/>
      <c r="V555" s="39"/>
      <c r="W555" s="39"/>
      <c r="X555" s="39"/>
      <c r="Y555" s="39"/>
      <c r="Z555" s="39"/>
      <c r="AA555" s="39"/>
      <c r="AB555" s="39"/>
      <c r="AC555" s="39"/>
      <c r="AD555" s="39"/>
      <c r="AE555" s="39"/>
      <c r="AR555" s="239" t="s">
        <v>351</v>
      </c>
      <c r="AT555" s="239" t="s">
        <v>266</v>
      </c>
      <c r="AU555" s="239" t="s">
        <v>85</v>
      </c>
      <c r="AY555" s="18" t="s">
        <v>264</v>
      </c>
      <c r="BE555" s="240">
        <f>IF(N555="základní",J555,0)</f>
        <v>0</v>
      </c>
      <c r="BF555" s="240">
        <f>IF(N555="snížená",J555,0)</f>
        <v>0</v>
      </c>
      <c r="BG555" s="240">
        <f>IF(N555="zákl. přenesená",J555,0)</f>
        <v>0</v>
      </c>
      <c r="BH555" s="240">
        <f>IF(N555="sníž. přenesená",J555,0)</f>
        <v>0</v>
      </c>
      <c r="BI555" s="240">
        <f>IF(N555="nulová",J555,0)</f>
        <v>0</v>
      </c>
      <c r="BJ555" s="18" t="s">
        <v>85</v>
      </c>
      <c r="BK555" s="240">
        <f>ROUND(I555*H555,2)</f>
        <v>0</v>
      </c>
      <c r="BL555" s="18" t="s">
        <v>351</v>
      </c>
      <c r="BM555" s="239" t="s">
        <v>978</v>
      </c>
    </row>
    <row r="556" s="13" customFormat="1">
      <c r="A556" s="13"/>
      <c r="B556" s="241"/>
      <c r="C556" s="242"/>
      <c r="D556" s="243" t="s">
        <v>273</v>
      </c>
      <c r="E556" s="244" t="s">
        <v>1</v>
      </c>
      <c r="F556" s="245" t="s">
        <v>3114</v>
      </c>
      <c r="G556" s="242"/>
      <c r="H556" s="246">
        <v>55.140000000000001</v>
      </c>
      <c r="I556" s="247"/>
      <c r="J556" s="242"/>
      <c r="K556" s="242"/>
      <c r="L556" s="248"/>
      <c r="M556" s="249"/>
      <c r="N556" s="250"/>
      <c r="O556" s="250"/>
      <c r="P556" s="250"/>
      <c r="Q556" s="250"/>
      <c r="R556" s="250"/>
      <c r="S556" s="250"/>
      <c r="T556" s="251"/>
      <c r="U556" s="13"/>
      <c r="V556" s="13"/>
      <c r="W556" s="13"/>
      <c r="X556" s="13"/>
      <c r="Y556" s="13"/>
      <c r="Z556" s="13"/>
      <c r="AA556" s="13"/>
      <c r="AB556" s="13"/>
      <c r="AC556" s="13"/>
      <c r="AD556" s="13"/>
      <c r="AE556" s="13"/>
      <c r="AT556" s="252" t="s">
        <v>273</v>
      </c>
      <c r="AU556" s="252" t="s">
        <v>85</v>
      </c>
      <c r="AV556" s="13" t="s">
        <v>85</v>
      </c>
      <c r="AW556" s="13" t="s">
        <v>32</v>
      </c>
      <c r="AX556" s="13" t="s">
        <v>76</v>
      </c>
      <c r="AY556" s="252" t="s">
        <v>264</v>
      </c>
    </row>
    <row r="557" s="14" customFormat="1">
      <c r="A557" s="14"/>
      <c r="B557" s="253"/>
      <c r="C557" s="254"/>
      <c r="D557" s="243" t="s">
        <v>273</v>
      </c>
      <c r="E557" s="255" t="s">
        <v>1</v>
      </c>
      <c r="F557" s="256" t="s">
        <v>275</v>
      </c>
      <c r="G557" s="254"/>
      <c r="H557" s="257">
        <v>55.140000000000001</v>
      </c>
      <c r="I557" s="258"/>
      <c r="J557" s="254"/>
      <c r="K557" s="254"/>
      <c r="L557" s="259"/>
      <c r="M557" s="260"/>
      <c r="N557" s="261"/>
      <c r="O557" s="261"/>
      <c r="P557" s="261"/>
      <c r="Q557" s="261"/>
      <c r="R557" s="261"/>
      <c r="S557" s="261"/>
      <c r="T557" s="262"/>
      <c r="U557" s="14"/>
      <c r="V557" s="14"/>
      <c r="W557" s="14"/>
      <c r="X557" s="14"/>
      <c r="Y557" s="14"/>
      <c r="Z557" s="14"/>
      <c r="AA557" s="14"/>
      <c r="AB557" s="14"/>
      <c r="AC557" s="14"/>
      <c r="AD557" s="14"/>
      <c r="AE557" s="14"/>
      <c r="AT557" s="263" t="s">
        <v>273</v>
      </c>
      <c r="AU557" s="263" t="s">
        <v>85</v>
      </c>
      <c r="AV557" s="14" t="s">
        <v>271</v>
      </c>
      <c r="AW557" s="14" t="s">
        <v>32</v>
      </c>
      <c r="AX557" s="14" t="s">
        <v>83</v>
      </c>
      <c r="AY557" s="263" t="s">
        <v>264</v>
      </c>
    </row>
    <row r="558" s="2" customFormat="1" ht="16.5" customHeight="1">
      <c r="A558" s="39"/>
      <c r="B558" s="40"/>
      <c r="C558" s="228" t="s">
        <v>975</v>
      </c>
      <c r="D558" s="228" t="s">
        <v>266</v>
      </c>
      <c r="E558" s="229" t="s">
        <v>981</v>
      </c>
      <c r="F558" s="230" t="s">
        <v>982</v>
      </c>
      <c r="G558" s="231" t="s">
        <v>983</v>
      </c>
      <c r="H558" s="299"/>
      <c r="I558" s="233"/>
      <c r="J558" s="234">
        <f>ROUND(I558*H558,2)</f>
        <v>0</v>
      </c>
      <c r="K558" s="230" t="s">
        <v>270</v>
      </c>
      <c r="L558" s="45"/>
      <c r="M558" s="235" t="s">
        <v>1</v>
      </c>
      <c r="N558" s="236" t="s">
        <v>42</v>
      </c>
      <c r="O558" s="92"/>
      <c r="P558" s="237">
        <f>O558*H558</f>
        <v>0</v>
      </c>
      <c r="Q558" s="237">
        <v>0</v>
      </c>
      <c r="R558" s="237">
        <f>Q558*H558</f>
        <v>0</v>
      </c>
      <c r="S558" s="237">
        <v>0</v>
      </c>
      <c r="T558" s="238">
        <f>S558*H558</f>
        <v>0</v>
      </c>
      <c r="U558" s="39"/>
      <c r="V558" s="39"/>
      <c r="W558" s="39"/>
      <c r="X558" s="39"/>
      <c r="Y558" s="39"/>
      <c r="Z558" s="39"/>
      <c r="AA558" s="39"/>
      <c r="AB558" s="39"/>
      <c r="AC558" s="39"/>
      <c r="AD558" s="39"/>
      <c r="AE558" s="39"/>
      <c r="AR558" s="239" t="s">
        <v>351</v>
      </c>
      <c r="AT558" s="239" t="s">
        <v>266</v>
      </c>
      <c r="AU558" s="239" t="s">
        <v>85</v>
      </c>
      <c r="AY558" s="18" t="s">
        <v>264</v>
      </c>
      <c r="BE558" s="240">
        <f>IF(N558="základní",J558,0)</f>
        <v>0</v>
      </c>
      <c r="BF558" s="240">
        <f>IF(N558="snížená",J558,0)</f>
        <v>0</v>
      </c>
      <c r="BG558" s="240">
        <f>IF(N558="zákl. přenesená",J558,0)</f>
        <v>0</v>
      </c>
      <c r="BH558" s="240">
        <f>IF(N558="sníž. přenesená",J558,0)</f>
        <v>0</v>
      </c>
      <c r="BI558" s="240">
        <f>IF(N558="nulová",J558,0)</f>
        <v>0</v>
      </c>
      <c r="BJ558" s="18" t="s">
        <v>85</v>
      </c>
      <c r="BK558" s="240">
        <f>ROUND(I558*H558,2)</f>
        <v>0</v>
      </c>
      <c r="BL558" s="18" t="s">
        <v>351</v>
      </c>
      <c r="BM558" s="239" t="s">
        <v>984</v>
      </c>
    </row>
    <row r="559" s="12" customFormat="1" ht="22.8" customHeight="1">
      <c r="A559" s="12"/>
      <c r="B559" s="212"/>
      <c r="C559" s="213"/>
      <c r="D559" s="214" t="s">
        <v>75</v>
      </c>
      <c r="E559" s="226" t="s">
        <v>985</v>
      </c>
      <c r="F559" s="226" t="s">
        <v>986</v>
      </c>
      <c r="G559" s="213"/>
      <c r="H559" s="213"/>
      <c r="I559" s="216"/>
      <c r="J559" s="227">
        <f>BK559</f>
        <v>0</v>
      </c>
      <c r="K559" s="213"/>
      <c r="L559" s="218"/>
      <c r="M559" s="219"/>
      <c r="N559" s="220"/>
      <c r="O559" s="220"/>
      <c r="P559" s="221">
        <f>SUM(P560:P575)</f>
        <v>0</v>
      </c>
      <c r="Q559" s="220"/>
      <c r="R559" s="221">
        <f>SUM(R560:R575)</f>
        <v>10.627504999999999</v>
      </c>
      <c r="S559" s="220"/>
      <c r="T559" s="222">
        <f>SUM(T560:T575)</f>
        <v>0</v>
      </c>
      <c r="U559" s="12"/>
      <c r="V559" s="12"/>
      <c r="W559" s="12"/>
      <c r="X559" s="12"/>
      <c r="Y559" s="12"/>
      <c r="Z559" s="12"/>
      <c r="AA559" s="12"/>
      <c r="AB559" s="12"/>
      <c r="AC559" s="12"/>
      <c r="AD559" s="12"/>
      <c r="AE559" s="12"/>
      <c r="AR559" s="223" t="s">
        <v>85</v>
      </c>
      <c r="AT559" s="224" t="s">
        <v>75</v>
      </c>
      <c r="AU559" s="224" t="s">
        <v>83</v>
      </c>
      <c r="AY559" s="223" t="s">
        <v>264</v>
      </c>
      <c r="BK559" s="225">
        <f>SUM(BK560:BK575)</f>
        <v>0</v>
      </c>
    </row>
    <row r="560" s="2" customFormat="1" ht="16.5" customHeight="1">
      <c r="A560" s="39"/>
      <c r="B560" s="40"/>
      <c r="C560" s="228" t="s">
        <v>980</v>
      </c>
      <c r="D560" s="228" t="s">
        <v>266</v>
      </c>
      <c r="E560" s="229" t="s">
        <v>988</v>
      </c>
      <c r="F560" s="230" t="s">
        <v>989</v>
      </c>
      <c r="G560" s="231" t="s">
        <v>318</v>
      </c>
      <c r="H560" s="232">
        <v>174.66</v>
      </c>
      <c r="I560" s="233"/>
      <c r="J560" s="234">
        <f>ROUND(I560*H560,2)</f>
        <v>0</v>
      </c>
      <c r="K560" s="230" t="s">
        <v>270</v>
      </c>
      <c r="L560" s="45"/>
      <c r="M560" s="235" t="s">
        <v>1</v>
      </c>
      <c r="N560" s="236" t="s">
        <v>42</v>
      </c>
      <c r="O560" s="92"/>
      <c r="P560" s="237">
        <f>O560*H560</f>
        <v>0</v>
      </c>
      <c r="Q560" s="237">
        <v>0.028549999999999999</v>
      </c>
      <c r="R560" s="237">
        <f>Q560*H560</f>
        <v>4.9865430000000002</v>
      </c>
      <c r="S560" s="237">
        <v>0</v>
      </c>
      <c r="T560" s="238">
        <f>S560*H560</f>
        <v>0</v>
      </c>
      <c r="U560" s="39"/>
      <c r="V560" s="39"/>
      <c r="W560" s="39"/>
      <c r="X560" s="39"/>
      <c r="Y560" s="39"/>
      <c r="Z560" s="39"/>
      <c r="AA560" s="39"/>
      <c r="AB560" s="39"/>
      <c r="AC560" s="39"/>
      <c r="AD560" s="39"/>
      <c r="AE560" s="39"/>
      <c r="AR560" s="239" t="s">
        <v>351</v>
      </c>
      <c r="AT560" s="239" t="s">
        <v>266</v>
      </c>
      <c r="AU560" s="239" t="s">
        <v>85</v>
      </c>
      <c r="AY560" s="18" t="s">
        <v>264</v>
      </c>
      <c r="BE560" s="240">
        <f>IF(N560="základní",J560,0)</f>
        <v>0</v>
      </c>
      <c r="BF560" s="240">
        <f>IF(N560="snížená",J560,0)</f>
        <v>0</v>
      </c>
      <c r="BG560" s="240">
        <f>IF(N560="zákl. přenesená",J560,0)</f>
        <v>0</v>
      </c>
      <c r="BH560" s="240">
        <f>IF(N560="sníž. přenesená",J560,0)</f>
        <v>0</v>
      </c>
      <c r="BI560" s="240">
        <f>IF(N560="nulová",J560,0)</f>
        <v>0</v>
      </c>
      <c r="BJ560" s="18" t="s">
        <v>85</v>
      </c>
      <c r="BK560" s="240">
        <f>ROUND(I560*H560,2)</f>
        <v>0</v>
      </c>
      <c r="BL560" s="18" t="s">
        <v>351</v>
      </c>
      <c r="BM560" s="239" t="s">
        <v>990</v>
      </c>
    </row>
    <row r="561" s="13" customFormat="1">
      <c r="A561" s="13"/>
      <c r="B561" s="241"/>
      <c r="C561" s="242"/>
      <c r="D561" s="243" t="s">
        <v>273</v>
      </c>
      <c r="E561" s="244" t="s">
        <v>1</v>
      </c>
      <c r="F561" s="245" t="s">
        <v>3115</v>
      </c>
      <c r="G561" s="242"/>
      <c r="H561" s="246">
        <v>174.66</v>
      </c>
      <c r="I561" s="247"/>
      <c r="J561" s="242"/>
      <c r="K561" s="242"/>
      <c r="L561" s="248"/>
      <c r="M561" s="249"/>
      <c r="N561" s="250"/>
      <c r="O561" s="250"/>
      <c r="P561" s="250"/>
      <c r="Q561" s="250"/>
      <c r="R561" s="250"/>
      <c r="S561" s="250"/>
      <c r="T561" s="251"/>
      <c r="U561" s="13"/>
      <c r="V561" s="13"/>
      <c r="W561" s="13"/>
      <c r="X561" s="13"/>
      <c r="Y561" s="13"/>
      <c r="Z561" s="13"/>
      <c r="AA561" s="13"/>
      <c r="AB561" s="13"/>
      <c r="AC561" s="13"/>
      <c r="AD561" s="13"/>
      <c r="AE561" s="13"/>
      <c r="AT561" s="252" t="s">
        <v>273</v>
      </c>
      <c r="AU561" s="252" t="s">
        <v>85</v>
      </c>
      <c r="AV561" s="13" t="s">
        <v>85</v>
      </c>
      <c r="AW561" s="13" t="s">
        <v>32</v>
      </c>
      <c r="AX561" s="13" t="s">
        <v>76</v>
      </c>
      <c r="AY561" s="252" t="s">
        <v>264</v>
      </c>
    </row>
    <row r="562" s="14" customFormat="1">
      <c r="A562" s="14"/>
      <c r="B562" s="253"/>
      <c r="C562" s="254"/>
      <c r="D562" s="243" t="s">
        <v>273</v>
      </c>
      <c r="E562" s="255" t="s">
        <v>1</v>
      </c>
      <c r="F562" s="256" t="s">
        <v>275</v>
      </c>
      <c r="G562" s="254"/>
      <c r="H562" s="257">
        <v>174.66</v>
      </c>
      <c r="I562" s="258"/>
      <c r="J562" s="254"/>
      <c r="K562" s="254"/>
      <c r="L562" s="259"/>
      <c r="M562" s="260"/>
      <c r="N562" s="261"/>
      <c r="O562" s="261"/>
      <c r="P562" s="261"/>
      <c r="Q562" s="261"/>
      <c r="R562" s="261"/>
      <c r="S562" s="261"/>
      <c r="T562" s="262"/>
      <c r="U562" s="14"/>
      <c r="V562" s="14"/>
      <c r="W562" s="14"/>
      <c r="X562" s="14"/>
      <c r="Y562" s="14"/>
      <c r="Z562" s="14"/>
      <c r="AA562" s="14"/>
      <c r="AB562" s="14"/>
      <c r="AC562" s="14"/>
      <c r="AD562" s="14"/>
      <c r="AE562" s="14"/>
      <c r="AT562" s="263" t="s">
        <v>273</v>
      </c>
      <c r="AU562" s="263" t="s">
        <v>85</v>
      </c>
      <c r="AV562" s="14" t="s">
        <v>271</v>
      </c>
      <c r="AW562" s="14" t="s">
        <v>32</v>
      </c>
      <c r="AX562" s="14" t="s">
        <v>83</v>
      </c>
      <c r="AY562" s="263" t="s">
        <v>264</v>
      </c>
    </row>
    <row r="563" s="2" customFormat="1" ht="16.5" customHeight="1">
      <c r="A563" s="39"/>
      <c r="B563" s="40"/>
      <c r="C563" s="228" t="s">
        <v>987</v>
      </c>
      <c r="D563" s="228" t="s">
        <v>266</v>
      </c>
      <c r="E563" s="229" t="s">
        <v>993</v>
      </c>
      <c r="F563" s="230" t="s">
        <v>994</v>
      </c>
      <c r="G563" s="231" t="s">
        <v>318</v>
      </c>
      <c r="H563" s="232">
        <v>174.66</v>
      </c>
      <c r="I563" s="233"/>
      <c r="J563" s="234">
        <f>ROUND(I563*H563,2)</f>
        <v>0</v>
      </c>
      <c r="K563" s="230" t="s">
        <v>270</v>
      </c>
      <c r="L563" s="45"/>
      <c r="M563" s="235" t="s">
        <v>1</v>
      </c>
      <c r="N563" s="236" t="s">
        <v>42</v>
      </c>
      <c r="O563" s="92"/>
      <c r="P563" s="237">
        <f>O563*H563</f>
        <v>0</v>
      </c>
      <c r="Q563" s="237">
        <v>0.00010000000000000001</v>
      </c>
      <c r="R563" s="237">
        <f>Q563*H563</f>
        <v>0.017465999999999999</v>
      </c>
      <c r="S563" s="237">
        <v>0</v>
      </c>
      <c r="T563" s="238">
        <f>S563*H563</f>
        <v>0</v>
      </c>
      <c r="U563" s="39"/>
      <c r="V563" s="39"/>
      <c r="W563" s="39"/>
      <c r="X563" s="39"/>
      <c r="Y563" s="39"/>
      <c r="Z563" s="39"/>
      <c r="AA563" s="39"/>
      <c r="AB563" s="39"/>
      <c r="AC563" s="39"/>
      <c r="AD563" s="39"/>
      <c r="AE563" s="39"/>
      <c r="AR563" s="239" t="s">
        <v>351</v>
      </c>
      <c r="AT563" s="239" t="s">
        <v>266</v>
      </c>
      <c r="AU563" s="239" t="s">
        <v>85</v>
      </c>
      <c r="AY563" s="18" t="s">
        <v>264</v>
      </c>
      <c r="BE563" s="240">
        <f>IF(N563="základní",J563,0)</f>
        <v>0</v>
      </c>
      <c r="BF563" s="240">
        <f>IF(N563="snížená",J563,0)</f>
        <v>0</v>
      </c>
      <c r="BG563" s="240">
        <f>IF(N563="zákl. přenesená",J563,0)</f>
        <v>0</v>
      </c>
      <c r="BH563" s="240">
        <f>IF(N563="sníž. přenesená",J563,0)</f>
        <v>0</v>
      </c>
      <c r="BI563" s="240">
        <f>IF(N563="nulová",J563,0)</f>
        <v>0</v>
      </c>
      <c r="BJ563" s="18" t="s">
        <v>85</v>
      </c>
      <c r="BK563" s="240">
        <f>ROUND(I563*H563,2)</f>
        <v>0</v>
      </c>
      <c r="BL563" s="18" t="s">
        <v>351</v>
      </c>
      <c r="BM563" s="239" t="s">
        <v>995</v>
      </c>
    </row>
    <row r="564" s="2" customFormat="1" ht="16.5" customHeight="1">
      <c r="A564" s="39"/>
      <c r="B564" s="40"/>
      <c r="C564" s="228" t="s">
        <v>992</v>
      </c>
      <c r="D564" s="228" t="s">
        <v>266</v>
      </c>
      <c r="E564" s="229" t="s">
        <v>997</v>
      </c>
      <c r="F564" s="230" t="s">
        <v>998</v>
      </c>
      <c r="G564" s="231" t="s">
        <v>318</v>
      </c>
      <c r="H564" s="232">
        <v>174.66</v>
      </c>
      <c r="I564" s="233"/>
      <c r="J564" s="234">
        <f>ROUND(I564*H564,2)</f>
        <v>0</v>
      </c>
      <c r="K564" s="230" t="s">
        <v>270</v>
      </c>
      <c r="L564" s="45"/>
      <c r="M564" s="235" t="s">
        <v>1</v>
      </c>
      <c r="N564" s="236" t="s">
        <v>42</v>
      </c>
      <c r="O564" s="92"/>
      <c r="P564" s="237">
        <f>O564*H564</f>
        <v>0</v>
      </c>
      <c r="Q564" s="237">
        <v>0.0016000000000000001</v>
      </c>
      <c r="R564" s="237">
        <f>Q564*H564</f>
        <v>0.27945599999999998</v>
      </c>
      <c r="S564" s="237">
        <v>0</v>
      </c>
      <c r="T564" s="238">
        <f>S564*H564</f>
        <v>0</v>
      </c>
      <c r="U564" s="39"/>
      <c r="V564" s="39"/>
      <c r="W564" s="39"/>
      <c r="X564" s="39"/>
      <c r="Y564" s="39"/>
      <c r="Z564" s="39"/>
      <c r="AA564" s="39"/>
      <c r="AB564" s="39"/>
      <c r="AC564" s="39"/>
      <c r="AD564" s="39"/>
      <c r="AE564" s="39"/>
      <c r="AR564" s="239" t="s">
        <v>351</v>
      </c>
      <c r="AT564" s="239" t="s">
        <v>266</v>
      </c>
      <c r="AU564" s="239" t="s">
        <v>85</v>
      </c>
      <c r="AY564" s="18" t="s">
        <v>264</v>
      </c>
      <c r="BE564" s="240">
        <f>IF(N564="základní",J564,0)</f>
        <v>0</v>
      </c>
      <c r="BF564" s="240">
        <f>IF(N564="snížená",J564,0)</f>
        <v>0</v>
      </c>
      <c r="BG564" s="240">
        <f>IF(N564="zákl. přenesená",J564,0)</f>
        <v>0</v>
      </c>
      <c r="BH564" s="240">
        <f>IF(N564="sníž. přenesená",J564,0)</f>
        <v>0</v>
      </c>
      <c r="BI564" s="240">
        <f>IF(N564="nulová",J564,0)</f>
        <v>0</v>
      </c>
      <c r="BJ564" s="18" t="s">
        <v>85</v>
      </c>
      <c r="BK564" s="240">
        <f>ROUND(I564*H564,2)</f>
        <v>0</v>
      </c>
      <c r="BL564" s="18" t="s">
        <v>351</v>
      </c>
      <c r="BM564" s="239" t="s">
        <v>999</v>
      </c>
    </row>
    <row r="565" s="2" customFormat="1" ht="16.5" customHeight="1">
      <c r="A565" s="39"/>
      <c r="B565" s="40"/>
      <c r="C565" s="228" t="s">
        <v>996</v>
      </c>
      <c r="D565" s="228" t="s">
        <v>266</v>
      </c>
      <c r="E565" s="229" t="s">
        <v>1001</v>
      </c>
      <c r="F565" s="230" t="s">
        <v>1002</v>
      </c>
      <c r="G565" s="231" t="s">
        <v>318</v>
      </c>
      <c r="H565" s="232">
        <v>40.799999999999997</v>
      </c>
      <c r="I565" s="233"/>
      <c r="J565" s="234">
        <f>ROUND(I565*H565,2)</f>
        <v>0</v>
      </c>
      <c r="K565" s="230" t="s">
        <v>270</v>
      </c>
      <c r="L565" s="45"/>
      <c r="M565" s="235" t="s">
        <v>1</v>
      </c>
      <c r="N565" s="236" t="s">
        <v>42</v>
      </c>
      <c r="O565" s="92"/>
      <c r="P565" s="237">
        <f>O565*H565</f>
        <v>0</v>
      </c>
      <c r="Q565" s="237">
        <v>0.0126</v>
      </c>
      <c r="R565" s="237">
        <f>Q565*H565</f>
        <v>0.51407999999999998</v>
      </c>
      <c r="S565" s="237">
        <v>0</v>
      </c>
      <c r="T565" s="238">
        <f>S565*H565</f>
        <v>0</v>
      </c>
      <c r="U565" s="39"/>
      <c r="V565" s="39"/>
      <c r="W565" s="39"/>
      <c r="X565" s="39"/>
      <c r="Y565" s="39"/>
      <c r="Z565" s="39"/>
      <c r="AA565" s="39"/>
      <c r="AB565" s="39"/>
      <c r="AC565" s="39"/>
      <c r="AD565" s="39"/>
      <c r="AE565" s="39"/>
      <c r="AR565" s="239" t="s">
        <v>351</v>
      </c>
      <c r="AT565" s="239" t="s">
        <v>266</v>
      </c>
      <c r="AU565" s="239" t="s">
        <v>85</v>
      </c>
      <c r="AY565" s="18" t="s">
        <v>264</v>
      </c>
      <c r="BE565" s="240">
        <f>IF(N565="základní",J565,0)</f>
        <v>0</v>
      </c>
      <c r="BF565" s="240">
        <f>IF(N565="snížená",J565,0)</f>
        <v>0</v>
      </c>
      <c r="BG565" s="240">
        <f>IF(N565="zákl. přenesená",J565,0)</f>
        <v>0</v>
      </c>
      <c r="BH565" s="240">
        <f>IF(N565="sníž. přenesená",J565,0)</f>
        <v>0</v>
      </c>
      <c r="BI565" s="240">
        <f>IF(N565="nulová",J565,0)</f>
        <v>0</v>
      </c>
      <c r="BJ565" s="18" t="s">
        <v>85</v>
      </c>
      <c r="BK565" s="240">
        <f>ROUND(I565*H565,2)</f>
        <v>0</v>
      </c>
      <c r="BL565" s="18" t="s">
        <v>351</v>
      </c>
      <c r="BM565" s="239" t="s">
        <v>1003</v>
      </c>
    </row>
    <row r="566" s="2" customFormat="1" ht="21.75" customHeight="1">
      <c r="A566" s="39"/>
      <c r="B566" s="40"/>
      <c r="C566" s="228" t="s">
        <v>1000</v>
      </c>
      <c r="D566" s="228" t="s">
        <v>266</v>
      </c>
      <c r="E566" s="229" t="s">
        <v>1005</v>
      </c>
      <c r="F566" s="230" t="s">
        <v>1006</v>
      </c>
      <c r="G566" s="231" t="s">
        <v>318</v>
      </c>
      <c r="H566" s="232">
        <v>260</v>
      </c>
      <c r="I566" s="233"/>
      <c r="J566" s="234">
        <f>ROUND(I566*H566,2)</f>
        <v>0</v>
      </c>
      <c r="K566" s="230" t="s">
        <v>270</v>
      </c>
      <c r="L566" s="45"/>
      <c r="M566" s="235" t="s">
        <v>1</v>
      </c>
      <c r="N566" s="236" t="s">
        <v>42</v>
      </c>
      <c r="O566" s="92"/>
      <c r="P566" s="237">
        <f>O566*H566</f>
        <v>0</v>
      </c>
      <c r="Q566" s="237">
        <v>0.01661</v>
      </c>
      <c r="R566" s="237">
        <f>Q566*H566</f>
        <v>4.3186</v>
      </c>
      <c r="S566" s="237">
        <v>0</v>
      </c>
      <c r="T566" s="238">
        <f>S566*H566</f>
        <v>0</v>
      </c>
      <c r="U566" s="39"/>
      <c r="V566" s="39"/>
      <c r="W566" s="39"/>
      <c r="X566" s="39"/>
      <c r="Y566" s="39"/>
      <c r="Z566" s="39"/>
      <c r="AA566" s="39"/>
      <c r="AB566" s="39"/>
      <c r="AC566" s="39"/>
      <c r="AD566" s="39"/>
      <c r="AE566" s="39"/>
      <c r="AR566" s="239" t="s">
        <v>351</v>
      </c>
      <c r="AT566" s="239" t="s">
        <v>266</v>
      </c>
      <c r="AU566" s="239" t="s">
        <v>85</v>
      </c>
      <c r="AY566" s="18" t="s">
        <v>264</v>
      </c>
      <c r="BE566" s="240">
        <f>IF(N566="základní",J566,0)</f>
        <v>0</v>
      </c>
      <c r="BF566" s="240">
        <f>IF(N566="snížená",J566,0)</f>
        <v>0</v>
      </c>
      <c r="BG566" s="240">
        <f>IF(N566="zákl. přenesená",J566,0)</f>
        <v>0</v>
      </c>
      <c r="BH566" s="240">
        <f>IF(N566="sníž. přenesená",J566,0)</f>
        <v>0</v>
      </c>
      <c r="BI566" s="240">
        <f>IF(N566="nulová",J566,0)</f>
        <v>0</v>
      </c>
      <c r="BJ566" s="18" t="s">
        <v>85</v>
      </c>
      <c r="BK566" s="240">
        <f>ROUND(I566*H566,2)</f>
        <v>0</v>
      </c>
      <c r="BL566" s="18" t="s">
        <v>351</v>
      </c>
      <c r="BM566" s="239" t="s">
        <v>1007</v>
      </c>
    </row>
    <row r="567" s="2" customFormat="1" ht="16.5" customHeight="1">
      <c r="A567" s="39"/>
      <c r="B567" s="40"/>
      <c r="C567" s="228" t="s">
        <v>1004</v>
      </c>
      <c r="D567" s="228" t="s">
        <v>266</v>
      </c>
      <c r="E567" s="229" t="s">
        <v>1009</v>
      </c>
      <c r="F567" s="230" t="s">
        <v>1010</v>
      </c>
      <c r="G567" s="231" t="s">
        <v>318</v>
      </c>
      <c r="H567" s="232">
        <v>300.80000000000001</v>
      </c>
      <c r="I567" s="233"/>
      <c r="J567" s="234">
        <f>ROUND(I567*H567,2)</f>
        <v>0</v>
      </c>
      <c r="K567" s="230" t="s">
        <v>270</v>
      </c>
      <c r="L567" s="45"/>
      <c r="M567" s="235" t="s">
        <v>1</v>
      </c>
      <c r="N567" s="236" t="s">
        <v>42</v>
      </c>
      <c r="O567" s="92"/>
      <c r="P567" s="237">
        <f>O567*H567</f>
        <v>0</v>
      </c>
      <c r="Q567" s="237">
        <v>0.00010000000000000001</v>
      </c>
      <c r="R567" s="237">
        <f>Q567*H567</f>
        <v>0.030080000000000003</v>
      </c>
      <c r="S567" s="237">
        <v>0</v>
      </c>
      <c r="T567" s="238">
        <f>S567*H567</f>
        <v>0</v>
      </c>
      <c r="U567" s="39"/>
      <c r="V567" s="39"/>
      <c r="W567" s="39"/>
      <c r="X567" s="39"/>
      <c r="Y567" s="39"/>
      <c r="Z567" s="39"/>
      <c r="AA567" s="39"/>
      <c r="AB567" s="39"/>
      <c r="AC567" s="39"/>
      <c r="AD567" s="39"/>
      <c r="AE567" s="39"/>
      <c r="AR567" s="239" t="s">
        <v>351</v>
      </c>
      <c r="AT567" s="239" t="s">
        <v>266</v>
      </c>
      <c r="AU567" s="239" t="s">
        <v>85</v>
      </c>
      <c r="AY567" s="18" t="s">
        <v>264</v>
      </c>
      <c r="BE567" s="240">
        <f>IF(N567="základní",J567,0)</f>
        <v>0</v>
      </c>
      <c r="BF567" s="240">
        <f>IF(N567="snížená",J567,0)</f>
        <v>0</v>
      </c>
      <c r="BG567" s="240">
        <f>IF(N567="zákl. přenesená",J567,0)</f>
        <v>0</v>
      </c>
      <c r="BH567" s="240">
        <f>IF(N567="sníž. přenesená",J567,0)</f>
        <v>0</v>
      </c>
      <c r="BI567" s="240">
        <f>IF(N567="nulová",J567,0)</f>
        <v>0</v>
      </c>
      <c r="BJ567" s="18" t="s">
        <v>85</v>
      </c>
      <c r="BK567" s="240">
        <f>ROUND(I567*H567,2)</f>
        <v>0</v>
      </c>
      <c r="BL567" s="18" t="s">
        <v>351</v>
      </c>
      <c r="BM567" s="239" t="s">
        <v>1011</v>
      </c>
    </row>
    <row r="568" s="2" customFormat="1" ht="16.5" customHeight="1">
      <c r="A568" s="39"/>
      <c r="B568" s="40"/>
      <c r="C568" s="228" t="s">
        <v>1008</v>
      </c>
      <c r="D568" s="228" t="s">
        <v>266</v>
      </c>
      <c r="E568" s="229" t="s">
        <v>1013</v>
      </c>
      <c r="F568" s="230" t="s">
        <v>1014</v>
      </c>
      <c r="G568" s="231" t="s">
        <v>318</v>
      </c>
      <c r="H568" s="232">
        <v>300.80000000000001</v>
      </c>
      <c r="I568" s="233"/>
      <c r="J568" s="234">
        <f>ROUND(I568*H568,2)</f>
        <v>0</v>
      </c>
      <c r="K568" s="230" t="s">
        <v>270</v>
      </c>
      <c r="L568" s="45"/>
      <c r="M568" s="235" t="s">
        <v>1</v>
      </c>
      <c r="N568" s="236" t="s">
        <v>42</v>
      </c>
      <c r="O568" s="92"/>
      <c r="P568" s="237">
        <f>O568*H568</f>
        <v>0</v>
      </c>
      <c r="Q568" s="237">
        <v>0.0016000000000000001</v>
      </c>
      <c r="R568" s="237">
        <f>Q568*H568</f>
        <v>0.48128000000000004</v>
      </c>
      <c r="S568" s="237">
        <v>0</v>
      </c>
      <c r="T568" s="238">
        <f>S568*H568</f>
        <v>0</v>
      </c>
      <c r="U568" s="39"/>
      <c r="V568" s="39"/>
      <c r="W568" s="39"/>
      <c r="X568" s="39"/>
      <c r="Y568" s="39"/>
      <c r="Z568" s="39"/>
      <c r="AA568" s="39"/>
      <c r="AB568" s="39"/>
      <c r="AC568" s="39"/>
      <c r="AD568" s="39"/>
      <c r="AE568" s="39"/>
      <c r="AR568" s="239" t="s">
        <v>351</v>
      </c>
      <c r="AT568" s="239" t="s">
        <v>266</v>
      </c>
      <c r="AU568" s="239" t="s">
        <v>85</v>
      </c>
      <c r="AY568" s="18" t="s">
        <v>264</v>
      </c>
      <c r="BE568" s="240">
        <f>IF(N568="základní",J568,0)</f>
        <v>0</v>
      </c>
      <c r="BF568" s="240">
        <f>IF(N568="snížená",J568,0)</f>
        <v>0</v>
      </c>
      <c r="BG568" s="240">
        <f>IF(N568="zákl. přenesená",J568,0)</f>
        <v>0</v>
      </c>
      <c r="BH568" s="240">
        <f>IF(N568="sníž. přenesená",J568,0)</f>
        <v>0</v>
      </c>
      <c r="BI568" s="240">
        <f>IF(N568="nulová",J568,0)</f>
        <v>0</v>
      </c>
      <c r="BJ568" s="18" t="s">
        <v>85</v>
      </c>
      <c r="BK568" s="240">
        <f>ROUND(I568*H568,2)</f>
        <v>0</v>
      </c>
      <c r="BL568" s="18" t="s">
        <v>351</v>
      </c>
      <c r="BM568" s="239" t="s">
        <v>1015</v>
      </c>
    </row>
    <row r="569" s="2" customFormat="1" ht="16.5" customHeight="1">
      <c r="A569" s="39"/>
      <c r="B569" s="40"/>
      <c r="C569" s="228" t="s">
        <v>1012</v>
      </c>
      <c r="D569" s="228" t="s">
        <v>266</v>
      </c>
      <c r="E569" s="229" t="s">
        <v>1017</v>
      </c>
      <c r="F569" s="230" t="s">
        <v>1018</v>
      </c>
      <c r="G569" s="231" t="s">
        <v>318</v>
      </c>
      <c r="H569" s="232">
        <v>300.80000000000001</v>
      </c>
      <c r="I569" s="233"/>
      <c r="J569" s="234">
        <f>ROUND(I569*H569,2)</f>
        <v>0</v>
      </c>
      <c r="K569" s="230" t="s">
        <v>298</v>
      </c>
      <c r="L569" s="45"/>
      <c r="M569" s="235" t="s">
        <v>1</v>
      </c>
      <c r="N569" s="236" t="s">
        <v>42</v>
      </c>
      <c r="O569" s="92"/>
      <c r="P569" s="237">
        <f>O569*H569</f>
        <v>0</v>
      </c>
      <c r="Q569" s="237">
        <v>0</v>
      </c>
      <c r="R569" s="237">
        <f>Q569*H569</f>
        <v>0</v>
      </c>
      <c r="S569" s="237">
        <v>0</v>
      </c>
      <c r="T569" s="238">
        <f>S569*H569</f>
        <v>0</v>
      </c>
      <c r="U569" s="39"/>
      <c r="V569" s="39"/>
      <c r="W569" s="39"/>
      <c r="X569" s="39"/>
      <c r="Y569" s="39"/>
      <c r="Z569" s="39"/>
      <c r="AA569" s="39"/>
      <c r="AB569" s="39"/>
      <c r="AC569" s="39"/>
      <c r="AD569" s="39"/>
      <c r="AE569" s="39"/>
      <c r="AR569" s="239" t="s">
        <v>351</v>
      </c>
      <c r="AT569" s="239" t="s">
        <v>266</v>
      </c>
      <c r="AU569" s="239" t="s">
        <v>85</v>
      </c>
      <c r="AY569" s="18" t="s">
        <v>264</v>
      </c>
      <c r="BE569" s="240">
        <f>IF(N569="základní",J569,0)</f>
        <v>0</v>
      </c>
      <c r="BF569" s="240">
        <f>IF(N569="snížená",J569,0)</f>
        <v>0</v>
      </c>
      <c r="BG569" s="240">
        <f>IF(N569="zákl. přenesená",J569,0)</f>
        <v>0</v>
      </c>
      <c r="BH569" s="240">
        <f>IF(N569="sníž. přenesená",J569,0)</f>
        <v>0</v>
      </c>
      <c r="BI569" s="240">
        <f>IF(N569="nulová",J569,0)</f>
        <v>0</v>
      </c>
      <c r="BJ569" s="18" t="s">
        <v>85</v>
      </c>
      <c r="BK569" s="240">
        <f>ROUND(I569*H569,2)</f>
        <v>0</v>
      </c>
      <c r="BL569" s="18" t="s">
        <v>351</v>
      </c>
      <c r="BM569" s="239" t="s">
        <v>1019</v>
      </c>
    </row>
    <row r="570" s="2" customFormat="1">
      <c r="A570" s="39"/>
      <c r="B570" s="40"/>
      <c r="C570" s="41"/>
      <c r="D570" s="243" t="s">
        <v>339</v>
      </c>
      <c r="E570" s="41"/>
      <c r="F570" s="295" t="s">
        <v>1020</v>
      </c>
      <c r="G570" s="41"/>
      <c r="H570" s="41"/>
      <c r="I570" s="296"/>
      <c r="J570" s="41"/>
      <c r="K570" s="41"/>
      <c r="L570" s="45"/>
      <c r="M570" s="297"/>
      <c r="N570" s="298"/>
      <c r="O570" s="92"/>
      <c r="P570" s="92"/>
      <c r="Q570" s="92"/>
      <c r="R570" s="92"/>
      <c r="S570" s="92"/>
      <c r="T570" s="93"/>
      <c r="U570" s="39"/>
      <c r="V570" s="39"/>
      <c r="W570" s="39"/>
      <c r="X570" s="39"/>
      <c r="Y570" s="39"/>
      <c r="Z570" s="39"/>
      <c r="AA570" s="39"/>
      <c r="AB570" s="39"/>
      <c r="AC570" s="39"/>
      <c r="AD570" s="39"/>
      <c r="AE570" s="39"/>
      <c r="AT570" s="18" t="s">
        <v>339</v>
      </c>
      <c r="AU570" s="18" t="s">
        <v>85</v>
      </c>
    </row>
    <row r="571" s="13" customFormat="1">
      <c r="A571" s="13"/>
      <c r="B571" s="241"/>
      <c r="C571" s="242"/>
      <c r="D571" s="243" t="s">
        <v>273</v>
      </c>
      <c r="E571" s="244" t="s">
        <v>1</v>
      </c>
      <c r="F571" s="245" t="s">
        <v>3116</v>
      </c>
      <c r="G571" s="242"/>
      <c r="H571" s="246">
        <v>300.80000000000001</v>
      </c>
      <c r="I571" s="247"/>
      <c r="J571" s="242"/>
      <c r="K571" s="242"/>
      <c r="L571" s="248"/>
      <c r="M571" s="249"/>
      <c r="N571" s="250"/>
      <c r="O571" s="250"/>
      <c r="P571" s="250"/>
      <c r="Q571" s="250"/>
      <c r="R571" s="250"/>
      <c r="S571" s="250"/>
      <c r="T571" s="251"/>
      <c r="U571" s="13"/>
      <c r="V571" s="13"/>
      <c r="W571" s="13"/>
      <c r="X571" s="13"/>
      <c r="Y571" s="13"/>
      <c r="Z571" s="13"/>
      <c r="AA571" s="13"/>
      <c r="AB571" s="13"/>
      <c r="AC571" s="13"/>
      <c r="AD571" s="13"/>
      <c r="AE571" s="13"/>
      <c r="AT571" s="252" t="s">
        <v>273</v>
      </c>
      <c r="AU571" s="252" t="s">
        <v>85</v>
      </c>
      <c r="AV571" s="13" t="s">
        <v>85</v>
      </c>
      <c r="AW571" s="13" t="s">
        <v>32</v>
      </c>
      <c r="AX571" s="13" t="s">
        <v>76</v>
      </c>
      <c r="AY571" s="252" t="s">
        <v>264</v>
      </c>
    </row>
    <row r="572" s="14" customFormat="1">
      <c r="A572" s="14"/>
      <c r="B572" s="253"/>
      <c r="C572" s="254"/>
      <c r="D572" s="243" t="s">
        <v>273</v>
      </c>
      <c r="E572" s="255" t="s">
        <v>1</v>
      </c>
      <c r="F572" s="256" t="s">
        <v>275</v>
      </c>
      <c r="G572" s="254"/>
      <c r="H572" s="257">
        <v>300.80000000000001</v>
      </c>
      <c r="I572" s="258"/>
      <c r="J572" s="254"/>
      <c r="K572" s="254"/>
      <c r="L572" s="259"/>
      <c r="M572" s="260"/>
      <c r="N572" s="261"/>
      <c r="O572" s="261"/>
      <c r="P572" s="261"/>
      <c r="Q572" s="261"/>
      <c r="R572" s="261"/>
      <c r="S572" s="261"/>
      <c r="T572" s="262"/>
      <c r="U572" s="14"/>
      <c r="V572" s="14"/>
      <c r="W572" s="14"/>
      <c r="X572" s="14"/>
      <c r="Y572" s="14"/>
      <c r="Z572" s="14"/>
      <c r="AA572" s="14"/>
      <c r="AB572" s="14"/>
      <c r="AC572" s="14"/>
      <c r="AD572" s="14"/>
      <c r="AE572" s="14"/>
      <c r="AT572" s="263" t="s">
        <v>273</v>
      </c>
      <c r="AU572" s="263" t="s">
        <v>85</v>
      </c>
      <c r="AV572" s="14" t="s">
        <v>271</v>
      </c>
      <c r="AW572" s="14" t="s">
        <v>32</v>
      </c>
      <c r="AX572" s="14" t="s">
        <v>83</v>
      </c>
      <c r="AY572" s="263" t="s">
        <v>264</v>
      </c>
    </row>
    <row r="573" s="2" customFormat="1" ht="16.5" customHeight="1">
      <c r="A573" s="39"/>
      <c r="B573" s="40"/>
      <c r="C573" s="228" t="s">
        <v>1016</v>
      </c>
      <c r="D573" s="228" t="s">
        <v>266</v>
      </c>
      <c r="E573" s="229" t="s">
        <v>1023</v>
      </c>
      <c r="F573" s="230" t="s">
        <v>1024</v>
      </c>
      <c r="G573" s="231" t="s">
        <v>318</v>
      </c>
      <c r="H573" s="232">
        <v>174.66</v>
      </c>
      <c r="I573" s="233"/>
      <c r="J573" s="234">
        <f>ROUND(I573*H573,2)</f>
        <v>0</v>
      </c>
      <c r="K573" s="230" t="s">
        <v>298</v>
      </c>
      <c r="L573" s="45"/>
      <c r="M573" s="235" t="s">
        <v>1</v>
      </c>
      <c r="N573" s="236" t="s">
        <v>42</v>
      </c>
      <c r="O573" s="92"/>
      <c r="P573" s="237">
        <f>O573*H573</f>
        <v>0</v>
      </c>
      <c r="Q573" s="237">
        <v>0</v>
      </c>
      <c r="R573" s="237">
        <f>Q573*H573</f>
        <v>0</v>
      </c>
      <c r="S573" s="237">
        <v>0</v>
      </c>
      <c r="T573" s="238">
        <f>S573*H573</f>
        <v>0</v>
      </c>
      <c r="U573" s="39"/>
      <c r="V573" s="39"/>
      <c r="W573" s="39"/>
      <c r="X573" s="39"/>
      <c r="Y573" s="39"/>
      <c r="Z573" s="39"/>
      <c r="AA573" s="39"/>
      <c r="AB573" s="39"/>
      <c r="AC573" s="39"/>
      <c r="AD573" s="39"/>
      <c r="AE573" s="39"/>
      <c r="AR573" s="239" t="s">
        <v>351</v>
      </c>
      <c r="AT573" s="239" t="s">
        <v>266</v>
      </c>
      <c r="AU573" s="239" t="s">
        <v>85</v>
      </c>
      <c r="AY573" s="18" t="s">
        <v>264</v>
      </c>
      <c r="BE573" s="240">
        <f>IF(N573="základní",J573,0)</f>
        <v>0</v>
      </c>
      <c r="BF573" s="240">
        <f>IF(N573="snížená",J573,0)</f>
        <v>0</v>
      </c>
      <c r="BG573" s="240">
        <f>IF(N573="zákl. přenesená",J573,0)</f>
        <v>0</v>
      </c>
      <c r="BH573" s="240">
        <f>IF(N573="sníž. přenesená",J573,0)</f>
        <v>0</v>
      </c>
      <c r="BI573" s="240">
        <f>IF(N573="nulová",J573,0)</f>
        <v>0</v>
      </c>
      <c r="BJ573" s="18" t="s">
        <v>85</v>
      </c>
      <c r="BK573" s="240">
        <f>ROUND(I573*H573,2)</f>
        <v>0</v>
      </c>
      <c r="BL573" s="18" t="s">
        <v>351</v>
      </c>
      <c r="BM573" s="239" t="s">
        <v>1025</v>
      </c>
    </row>
    <row r="574" s="2" customFormat="1">
      <c r="A574" s="39"/>
      <c r="B574" s="40"/>
      <c r="C574" s="41"/>
      <c r="D574" s="243" t="s">
        <v>339</v>
      </c>
      <c r="E574" s="41"/>
      <c r="F574" s="295" t="s">
        <v>1020</v>
      </c>
      <c r="G574" s="41"/>
      <c r="H574" s="41"/>
      <c r="I574" s="296"/>
      <c r="J574" s="41"/>
      <c r="K574" s="41"/>
      <c r="L574" s="45"/>
      <c r="M574" s="297"/>
      <c r="N574" s="298"/>
      <c r="O574" s="92"/>
      <c r="P574" s="92"/>
      <c r="Q574" s="92"/>
      <c r="R574" s="92"/>
      <c r="S574" s="92"/>
      <c r="T574" s="93"/>
      <c r="U574" s="39"/>
      <c r="V574" s="39"/>
      <c r="W574" s="39"/>
      <c r="X574" s="39"/>
      <c r="Y574" s="39"/>
      <c r="Z574" s="39"/>
      <c r="AA574" s="39"/>
      <c r="AB574" s="39"/>
      <c r="AC574" s="39"/>
      <c r="AD574" s="39"/>
      <c r="AE574" s="39"/>
      <c r="AT574" s="18" t="s">
        <v>339</v>
      </c>
      <c r="AU574" s="18" t="s">
        <v>85</v>
      </c>
    </row>
    <row r="575" s="2" customFormat="1" ht="21.75" customHeight="1">
      <c r="A575" s="39"/>
      <c r="B575" s="40"/>
      <c r="C575" s="228" t="s">
        <v>1022</v>
      </c>
      <c r="D575" s="228" t="s">
        <v>266</v>
      </c>
      <c r="E575" s="229" t="s">
        <v>1027</v>
      </c>
      <c r="F575" s="230" t="s">
        <v>1028</v>
      </c>
      <c r="G575" s="231" t="s">
        <v>354</v>
      </c>
      <c r="H575" s="232">
        <v>10.628</v>
      </c>
      <c r="I575" s="233"/>
      <c r="J575" s="234">
        <f>ROUND(I575*H575,2)</f>
        <v>0</v>
      </c>
      <c r="K575" s="230" t="s">
        <v>270</v>
      </c>
      <c r="L575" s="45"/>
      <c r="M575" s="235" t="s">
        <v>1</v>
      </c>
      <c r="N575" s="236" t="s">
        <v>42</v>
      </c>
      <c r="O575" s="92"/>
      <c r="P575" s="237">
        <f>O575*H575</f>
        <v>0</v>
      </c>
      <c r="Q575" s="237">
        <v>0</v>
      </c>
      <c r="R575" s="237">
        <f>Q575*H575</f>
        <v>0</v>
      </c>
      <c r="S575" s="237">
        <v>0</v>
      </c>
      <c r="T575" s="238">
        <f>S575*H575</f>
        <v>0</v>
      </c>
      <c r="U575" s="39"/>
      <c r="V575" s="39"/>
      <c r="W575" s="39"/>
      <c r="X575" s="39"/>
      <c r="Y575" s="39"/>
      <c r="Z575" s="39"/>
      <c r="AA575" s="39"/>
      <c r="AB575" s="39"/>
      <c r="AC575" s="39"/>
      <c r="AD575" s="39"/>
      <c r="AE575" s="39"/>
      <c r="AR575" s="239" t="s">
        <v>351</v>
      </c>
      <c r="AT575" s="239" t="s">
        <v>266</v>
      </c>
      <c r="AU575" s="239" t="s">
        <v>85</v>
      </c>
      <c r="AY575" s="18" t="s">
        <v>264</v>
      </c>
      <c r="BE575" s="240">
        <f>IF(N575="základní",J575,0)</f>
        <v>0</v>
      </c>
      <c r="BF575" s="240">
        <f>IF(N575="snížená",J575,0)</f>
        <v>0</v>
      </c>
      <c r="BG575" s="240">
        <f>IF(N575="zákl. přenesená",J575,0)</f>
        <v>0</v>
      </c>
      <c r="BH575" s="240">
        <f>IF(N575="sníž. přenesená",J575,0)</f>
        <v>0</v>
      </c>
      <c r="BI575" s="240">
        <f>IF(N575="nulová",J575,0)</f>
        <v>0</v>
      </c>
      <c r="BJ575" s="18" t="s">
        <v>85</v>
      </c>
      <c r="BK575" s="240">
        <f>ROUND(I575*H575,2)</f>
        <v>0</v>
      </c>
      <c r="BL575" s="18" t="s">
        <v>351</v>
      </c>
      <c r="BM575" s="239" t="s">
        <v>1029</v>
      </c>
    </row>
    <row r="576" s="12" customFormat="1" ht="22.8" customHeight="1">
      <c r="A576" s="12"/>
      <c r="B576" s="212"/>
      <c r="C576" s="213"/>
      <c r="D576" s="214" t="s">
        <v>75</v>
      </c>
      <c r="E576" s="226" t="s">
        <v>1030</v>
      </c>
      <c r="F576" s="226" t="s">
        <v>1031</v>
      </c>
      <c r="G576" s="213"/>
      <c r="H576" s="213"/>
      <c r="I576" s="216"/>
      <c r="J576" s="227">
        <f>BK576</f>
        <v>0</v>
      </c>
      <c r="K576" s="213"/>
      <c r="L576" s="218"/>
      <c r="M576" s="219"/>
      <c r="N576" s="220"/>
      <c r="O576" s="220"/>
      <c r="P576" s="221">
        <f>SUM(P577:P583)</f>
        <v>0</v>
      </c>
      <c r="Q576" s="220"/>
      <c r="R576" s="221">
        <f>SUM(R577:R583)</f>
        <v>0</v>
      </c>
      <c r="S576" s="220"/>
      <c r="T576" s="222">
        <f>SUM(T577:T583)</f>
        <v>0</v>
      </c>
      <c r="U576" s="12"/>
      <c r="V576" s="12"/>
      <c r="W576" s="12"/>
      <c r="X576" s="12"/>
      <c r="Y576" s="12"/>
      <c r="Z576" s="12"/>
      <c r="AA576" s="12"/>
      <c r="AB576" s="12"/>
      <c r="AC576" s="12"/>
      <c r="AD576" s="12"/>
      <c r="AE576" s="12"/>
      <c r="AR576" s="223" t="s">
        <v>85</v>
      </c>
      <c r="AT576" s="224" t="s">
        <v>75</v>
      </c>
      <c r="AU576" s="224" t="s">
        <v>83</v>
      </c>
      <c r="AY576" s="223" t="s">
        <v>264</v>
      </c>
      <c r="BK576" s="225">
        <f>SUM(BK577:BK583)</f>
        <v>0</v>
      </c>
    </row>
    <row r="577" s="2" customFormat="1" ht="16.5" customHeight="1">
      <c r="A577" s="39"/>
      <c r="B577" s="40"/>
      <c r="C577" s="228" t="s">
        <v>1026</v>
      </c>
      <c r="D577" s="228" t="s">
        <v>266</v>
      </c>
      <c r="E577" s="229" t="s">
        <v>3117</v>
      </c>
      <c r="F577" s="230" t="s">
        <v>1034</v>
      </c>
      <c r="G577" s="231" t="s">
        <v>1035</v>
      </c>
      <c r="H577" s="232">
        <v>15.4</v>
      </c>
      <c r="I577" s="233"/>
      <c r="J577" s="234">
        <f>ROUND(I577*H577,2)</f>
        <v>0</v>
      </c>
      <c r="K577" s="230" t="s">
        <v>298</v>
      </c>
      <c r="L577" s="45"/>
      <c r="M577" s="235" t="s">
        <v>1</v>
      </c>
      <c r="N577" s="236" t="s">
        <v>42</v>
      </c>
      <c r="O577" s="92"/>
      <c r="P577" s="237">
        <f>O577*H577</f>
        <v>0</v>
      </c>
      <c r="Q577" s="237">
        <v>0</v>
      </c>
      <c r="R577" s="237">
        <f>Q577*H577</f>
        <v>0</v>
      </c>
      <c r="S577" s="237">
        <v>0</v>
      </c>
      <c r="T577" s="238">
        <f>S577*H577</f>
        <v>0</v>
      </c>
      <c r="U577" s="39"/>
      <c r="V577" s="39"/>
      <c r="W577" s="39"/>
      <c r="X577" s="39"/>
      <c r="Y577" s="39"/>
      <c r="Z577" s="39"/>
      <c r="AA577" s="39"/>
      <c r="AB577" s="39"/>
      <c r="AC577" s="39"/>
      <c r="AD577" s="39"/>
      <c r="AE577" s="39"/>
      <c r="AR577" s="239" t="s">
        <v>351</v>
      </c>
      <c r="AT577" s="239" t="s">
        <v>266</v>
      </c>
      <c r="AU577" s="239" t="s">
        <v>85</v>
      </c>
      <c r="AY577" s="18" t="s">
        <v>264</v>
      </c>
      <c r="BE577" s="240">
        <f>IF(N577="základní",J577,0)</f>
        <v>0</v>
      </c>
      <c r="BF577" s="240">
        <f>IF(N577="snížená",J577,0)</f>
        <v>0</v>
      </c>
      <c r="BG577" s="240">
        <f>IF(N577="zákl. přenesená",J577,0)</f>
        <v>0</v>
      </c>
      <c r="BH577" s="240">
        <f>IF(N577="sníž. přenesená",J577,0)</f>
        <v>0</v>
      </c>
      <c r="BI577" s="240">
        <f>IF(N577="nulová",J577,0)</f>
        <v>0</v>
      </c>
      <c r="BJ577" s="18" t="s">
        <v>85</v>
      </c>
      <c r="BK577" s="240">
        <f>ROUND(I577*H577,2)</f>
        <v>0</v>
      </c>
      <c r="BL577" s="18" t="s">
        <v>351</v>
      </c>
      <c r="BM577" s="239" t="s">
        <v>3118</v>
      </c>
    </row>
    <row r="578" s="2" customFormat="1">
      <c r="A578" s="39"/>
      <c r="B578" s="40"/>
      <c r="C578" s="41"/>
      <c r="D578" s="243" t="s">
        <v>339</v>
      </c>
      <c r="E578" s="41"/>
      <c r="F578" s="295" t="s">
        <v>1037</v>
      </c>
      <c r="G578" s="41"/>
      <c r="H578" s="41"/>
      <c r="I578" s="296"/>
      <c r="J578" s="41"/>
      <c r="K578" s="41"/>
      <c r="L578" s="45"/>
      <c r="M578" s="297"/>
      <c r="N578" s="298"/>
      <c r="O578" s="92"/>
      <c r="P578" s="92"/>
      <c r="Q578" s="92"/>
      <c r="R578" s="92"/>
      <c r="S578" s="92"/>
      <c r="T578" s="93"/>
      <c r="U578" s="39"/>
      <c r="V578" s="39"/>
      <c r="W578" s="39"/>
      <c r="X578" s="39"/>
      <c r="Y578" s="39"/>
      <c r="Z578" s="39"/>
      <c r="AA578" s="39"/>
      <c r="AB578" s="39"/>
      <c r="AC578" s="39"/>
      <c r="AD578" s="39"/>
      <c r="AE578" s="39"/>
      <c r="AT578" s="18" t="s">
        <v>339</v>
      </c>
      <c r="AU578" s="18" t="s">
        <v>85</v>
      </c>
    </row>
    <row r="579" s="2" customFormat="1" ht="16.5" customHeight="1">
      <c r="A579" s="39"/>
      <c r="B579" s="40"/>
      <c r="C579" s="228" t="s">
        <v>1032</v>
      </c>
      <c r="D579" s="228" t="s">
        <v>266</v>
      </c>
      <c r="E579" s="229" t="s">
        <v>3119</v>
      </c>
      <c r="F579" s="230" t="s">
        <v>2659</v>
      </c>
      <c r="G579" s="231" t="s">
        <v>1035</v>
      </c>
      <c r="H579" s="232">
        <v>8.8000000000000007</v>
      </c>
      <c r="I579" s="233"/>
      <c r="J579" s="234">
        <f>ROUND(I579*H579,2)</f>
        <v>0</v>
      </c>
      <c r="K579" s="230" t="s">
        <v>298</v>
      </c>
      <c r="L579" s="45"/>
      <c r="M579" s="235" t="s">
        <v>1</v>
      </c>
      <c r="N579" s="236" t="s">
        <v>42</v>
      </c>
      <c r="O579" s="92"/>
      <c r="P579" s="237">
        <f>O579*H579</f>
        <v>0</v>
      </c>
      <c r="Q579" s="237">
        <v>0</v>
      </c>
      <c r="R579" s="237">
        <f>Q579*H579</f>
        <v>0</v>
      </c>
      <c r="S579" s="237">
        <v>0</v>
      </c>
      <c r="T579" s="238">
        <f>S579*H579</f>
        <v>0</v>
      </c>
      <c r="U579" s="39"/>
      <c r="V579" s="39"/>
      <c r="W579" s="39"/>
      <c r="X579" s="39"/>
      <c r="Y579" s="39"/>
      <c r="Z579" s="39"/>
      <c r="AA579" s="39"/>
      <c r="AB579" s="39"/>
      <c r="AC579" s="39"/>
      <c r="AD579" s="39"/>
      <c r="AE579" s="39"/>
      <c r="AR579" s="239" t="s">
        <v>351</v>
      </c>
      <c r="AT579" s="239" t="s">
        <v>266</v>
      </c>
      <c r="AU579" s="239" t="s">
        <v>85</v>
      </c>
      <c r="AY579" s="18" t="s">
        <v>264</v>
      </c>
      <c r="BE579" s="240">
        <f>IF(N579="základní",J579,0)</f>
        <v>0</v>
      </c>
      <c r="BF579" s="240">
        <f>IF(N579="snížená",J579,0)</f>
        <v>0</v>
      </c>
      <c r="BG579" s="240">
        <f>IF(N579="zákl. přenesená",J579,0)</f>
        <v>0</v>
      </c>
      <c r="BH579" s="240">
        <f>IF(N579="sníž. přenesená",J579,0)</f>
        <v>0</v>
      </c>
      <c r="BI579" s="240">
        <f>IF(N579="nulová",J579,0)</f>
        <v>0</v>
      </c>
      <c r="BJ579" s="18" t="s">
        <v>85</v>
      </c>
      <c r="BK579" s="240">
        <f>ROUND(I579*H579,2)</f>
        <v>0</v>
      </c>
      <c r="BL579" s="18" t="s">
        <v>351</v>
      </c>
      <c r="BM579" s="239" t="s">
        <v>3120</v>
      </c>
    </row>
    <row r="580" s="2" customFormat="1">
      <c r="A580" s="39"/>
      <c r="B580" s="40"/>
      <c r="C580" s="41"/>
      <c r="D580" s="243" t="s">
        <v>339</v>
      </c>
      <c r="E580" s="41"/>
      <c r="F580" s="295" t="s">
        <v>1037</v>
      </c>
      <c r="G580" s="41"/>
      <c r="H580" s="41"/>
      <c r="I580" s="296"/>
      <c r="J580" s="41"/>
      <c r="K580" s="41"/>
      <c r="L580" s="45"/>
      <c r="M580" s="297"/>
      <c r="N580" s="298"/>
      <c r="O580" s="92"/>
      <c r="P580" s="92"/>
      <c r="Q580" s="92"/>
      <c r="R580" s="92"/>
      <c r="S580" s="92"/>
      <c r="T580" s="93"/>
      <c r="U580" s="39"/>
      <c r="V580" s="39"/>
      <c r="W580" s="39"/>
      <c r="X580" s="39"/>
      <c r="Y580" s="39"/>
      <c r="Z580" s="39"/>
      <c r="AA580" s="39"/>
      <c r="AB580" s="39"/>
      <c r="AC580" s="39"/>
      <c r="AD580" s="39"/>
      <c r="AE580" s="39"/>
      <c r="AT580" s="18" t="s">
        <v>339</v>
      </c>
      <c r="AU580" s="18" t="s">
        <v>85</v>
      </c>
    </row>
    <row r="581" s="2" customFormat="1" ht="16.5" customHeight="1">
      <c r="A581" s="39"/>
      <c r="B581" s="40"/>
      <c r="C581" s="228" t="s">
        <v>1038</v>
      </c>
      <c r="D581" s="228" t="s">
        <v>266</v>
      </c>
      <c r="E581" s="229" t="s">
        <v>3121</v>
      </c>
      <c r="F581" s="230" t="s">
        <v>3122</v>
      </c>
      <c r="G581" s="231" t="s">
        <v>1035</v>
      </c>
      <c r="H581" s="232">
        <v>101</v>
      </c>
      <c r="I581" s="233"/>
      <c r="J581" s="234">
        <f>ROUND(I581*H581,2)</f>
        <v>0</v>
      </c>
      <c r="K581" s="230" t="s">
        <v>298</v>
      </c>
      <c r="L581" s="45"/>
      <c r="M581" s="235" t="s">
        <v>1</v>
      </c>
      <c r="N581" s="236" t="s">
        <v>42</v>
      </c>
      <c r="O581" s="92"/>
      <c r="P581" s="237">
        <f>O581*H581</f>
        <v>0</v>
      </c>
      <c r="Q581" s="237">
        <v>0</v>
      </c>
      <c r="R581" s="237">
        <f>Q581*H581</f>
        <v>0</v>
      </c>
      <c r="S581" s="237">
        <v>0</v>
      </c>
      <c r="T581" s="238">
        <f>S581*H581</f>
        <v>0</v>
      </c>
      <c r="U581" s="39"/>
      <c r="V581" s="39"/>
      <c r="W581" s="39"/>
      <c r="X581" s="39"/>
      <c r="Y581" s="39"/>
      <c r="Z581" s="39"/>
      <c r="AA581" s="39"/>
      <c r="AB581" s="39"/>
      <c r="AC581" s="39"/>
      <c r="AD581" s="39"/>
      <c r="AE581" s="39"/>
      <c r="AR581" s="239" t="s">
        <v>351</v>
      </c>
      <c r="AT581" s="239" t="s">
        <v>266</v>
      </c>
      <c r="AU581" s="239" t="s">
        <v>85</v>
      </c>
      <c r="AY581" s="18" t="s">
        <v>264</v>
      </c>
      <c r="BE581" s="240">
        <f>IF(N581="základní",J581,0)</f>
        <v>0</v>
      </c>
      <c r="BF581" s="240">
        <f>IF(N581="snížená",J581,0)</f>
        <v>0</v>
      </c>
      <c r="BG581" s="240">
        <f>IF(N581="zákl. přenesená",J581,0)</f>
        <v>0</v>
      </c>
      <c r="BH581" s="240">
        <f>IF(N581="sníž. přenesená",J581,0)</f>
        <v>0</v>
      </c>
      <c r="BI581" s="240">
        <f>IF(N581="nulová",J581,0)</f>
        <v>0</v>
      </c>
      <c r="BJ581" s="18" t="s">
        <v>85</v>
      </c>
      <c r="BK581" s="240">
        <f>ROUND(I581*H581,2)</f>
        <v>0</v>
      </c>
      <c r="BL581" s="18" t="s">
        <v>351</v>
      </c>
      <c r="BM581" s="239" t="s">
        <v>3123</v>
      </c>
    </row>
    <row r="582" s="2" customFormat="1">
      <c r="A582" s="39"/>
      <c r="B582" s="40"/>
      <c r="C582" s="41"/>
      <c r="D582" s="243" t="s">
        <v>339</v>
      </c>
      <c r="E582" s="41"/>
      <c r="F582" s="295" t="s">
        <v>1037</v>
      </c>
      <c r="G582" s="41"/>
      <c r="H582" s="41"/>
      <c r="I582" s="296"/>
      <c r="J582" s="41"/>
      <c r="K582" s="41"/>
      <c r="L582" s="45"/>
      <c r="M582" s="297"/>
      <c r="N582" s="298"/>
      <c r="O582" s="92"/>
      <c r="P582" s="92"/>
      <c r="Q582" s="92"/>
      <c r="R582" s="92"/>
      <c r="S582" s="92"/>
      <c r="T582" s="93"/>
      <c r="U582" s="39"/>
      <c r="V582" s="39"/>
      <c r="W582" s="39"/>
      <c r="X582" s="39"/>
      <c r="Y582" s="39"/>
      <c r="Z582" s="39"/>
      <c r="AA582" s="39"/>
      <c r="AB582" s="39"/>
      <c r="AC582" s="39"/>
      <c r="AD582" s="39"/>
      <c r="AE582" s="39"/>
      <c r="AT582" s="18" t="s">
        <v>339</v>
      </c>
      <c r="AU582" s="18" t="s">
        <v>85</v>
      </c>
    </row>
    <row r="583" s="2" customFormat="1" ht="21.75" customHeight="1">
      <c r="A583" s="39"/>
      <c r="B583" s="40"/>
      <c r="C583" s="228" t="s">
        <v>1042</v>
      </c>
      <c r="D583" s="228" t="s">
        <v>266</v>
      </c>
      <c r="E583" s="229" t="s">
        <v>1043</v>
      </c>
      <c r="F583" s="230" t="s">
        <v>1044</v>
      </c>
      <c r="G583" s="231" t="s">
        <v>983</v>
      </c>
      <c r="H583" s="299"/>
      <c r="I583" s="233"/>
      <c r="J583" s="234">
        <f>ROUND(I583*H583,2)</f>
        <v>0</v>
      </c>
      <c r="K583" s="230" t="s">
        <v>270</v>
      </c>
      <c r="L583" s="45"/>
      <c r="M583" s="235" t="s">
        <v>1</v>
      </c>
      <c r="N583" s="236" t="s">
        <v>42</v>
      </c>
      <c r="O583" s="92"/>
      <c r="P583" s="237">
        <f>O583*H583</f>
        <v>0</v>
      </c>
      <c r="Q583" s="237">
        <v>0</v>
      </c>
      <c r="R583" s="237">
        <f>Q583*H583</f>
        <v>0</v>
      </c>
      <c r="S583" s="237">
        <v>0</v>
      </c>
      <c r="T583" s="238">
        <f>S583*H583</f>
        <v>0</v>
      </c>
      <c r="U583" s="39"/>
      <c r="V583" s="39"/>
      <c r="W583" s="39"/>
      <c r="X583" s="39"/>
      <c r="Y583" s="39"/>
      <c r="Z583" s="39"/>
      <c r="AA583" s="39"/>
      <c r="AB583" s="39"/>
      <c r="AC583" s="39"/>
      <c r="AD583" s="39"/>
      <c r="AE583" s="39"/>
      <c r="AR583" s="239" t="s">
        <v>351</v>
      </c>
      <c r="AT583" s="239" t="s">
        <v>266</v>
      </c>
      <c r="AU583" s="239" t="s">
        <v>85</v>
      </c>
      <c r="AY583" s="18" t="s">
        <v>264</v>
      </c>
      <c r="BE583" s="240">
        <f>IF(N583="základní",J583,0)</f>
        <v>0</v>
      </c>
      <c r="BF583" s="240">
        <f>IF(N583="snížená",J583,0)</f>
        <v>0</v>
      </c>
      <c r="BG583" s="240">
        <f>IF(N583="zákl. přenesená",J583,0)</f>
        <v>0</v>
      </c>
      <c r="BH583" s="240">
        <f>IF(N583="sníž. přenesená",J583,0)</f>
        <v>0</v>
      </c>
      <c r="BI583" s="240">
        <f>IF(N583="nulová",J583,0)</f>
        <v>0</v>
      </c>
      <c r="BJ583" s="18" t="s">
        <v>85</v>
      </c>
      <c r="BK583" s="240">
        <f>ROUND(I583*H583,2)</f>
        <v>0</v>
      </c>
      <c r="BL583" s="18" t="s">
        <v>351</v>
      </c>
      <c r="BM583" s="239" t="s">
        <v>1045</v>
      </c>
    </row>
    <row r="584" s="12" customFormat="1" ht="22.8" customHeight="1">
      <c r="A584" s="12"/>
      <c r="B584" s="212"/>
      <c r="C584" s="213"/>
      <c r="D584" s="214" t="s">
        <v>75</v>
      </c>
      <c r="E584" s="226" t="s">
        <v>1046</v>
      </c>
      <c r="F584" s="226" t="s">
        <v>1047</v>
      </c>
      <c r="G584" s="213"/>
      <c r="H584" s="213"/>
      <c r="I584" s="216"/>
      <c r="J584" s="227">
        <f>BK584</f>
        <v>0</v>
      </c>
      <c r="K584" s="213"/>
      <c r="L584" s="218"/>
      <c r="M584" s="219"/>
      <c r="N584" s="220"/>
      <c r="O584" s="220"/>
      <c r="P584" s="221">
        <f>SUM(P585:P617)</f>
        <v>0</v>
      </c>
      <c r="Q584" s="220"/>
      <c r="R584" s="221">
        <f>SUM(R585:R617)</f>
        <v>0.028111999999999998</v>
      </c>
      <c r="S584" s="220"/>
      <c r="T584" s="222">
        <f>SUM(T585:T617)</f>
        <v>0</v>
      </c>
      <c r="U584" s="12"/>
      <c r="V584" s="12"/>
      <c r="W584" s="12"/>
      <c r="X584" s="12"/>
      <c r="Y584" s="12"/>
      <c r="Z584" s="12"/>
      <c r="AA584" s="12"/>
      <c r="AB584" s="12"/>
      <c r="AC584" s="12"/>
      <c r="AD584" s="12"/>
      <c r="AE584" s="12"/>
      <c r="AR584" s="223" t="s">
        <v>85</v>
      </c>
      <c r="AT584" s="224" t="s">
        <v>75</v>
      </c>
      <c r="AU584" s="224" t="s">
        <v>83</v>
      </c>
      <c r="AY584" s="223" t="s">
        <v>264</v>
      </c>
      <c r="BK584" s="225">
        <f>SUM(BK585:BK617)</f>
        <v>0</v>
      </c>
    </row>
    <row r="585" s="2" customFormat="1" ht="24.15" customHeight="1">
      <c r="A585" s="39"/>
      <c r="B585" s="40"/>
      <c r="C585" s="228" t="s">
        <v>1048</v>
      </c>
      <c r="D585" s="228" t="s">
        <v>266</v>
      </c>
      <c r="E585" s="229" t="s">
        <v>3124</v>
      </c>
      <c r="F585" s="230" t="s">
        <v>1050</v>
      </c>
      <c r="G585" s="231" t="s">
        <v>1051</v>
      </c>
      <c r="H585" s="232">
        <v>2</v>
      </c>
      <c r="I585" s="233"/>
      <c r="J585" s="234">
        <f>ROUND(I585*H585,2)</f>
        <v>0</v>
      </c>
      <c r="K585" s="230" t="s">
        <v>298</v>
      </c>
      <c r="L585" s="45"/>
      <c r="M585" s="235" t="s">
        <v>1</v>
      </c>
      <c r="N585" s="236" t="s">
        <v>42</v>
      </c>
      <c r="O585" s="92"/>
      <c r="P585" s="237">
        <f>O585*H585</f>
        <v>0</v>
      </c>
      <c r="Q585" s="237">
        <v>0</v>
      </c>
      <c r="R585" s="237">
        <f>Q585*H585</f>
        <v>0</v>
      </c>
      <c r="S585" s="237">
        <v>0</v>
      </c>
      <c r="T585" s="238">
        <f>S585*H585</f>
        <v>0</v>
      </c>
      <c r="U585" s="39"/>
      <c r="V585" s="39"/>
      <c r="W585" s="39"/>
      <c r="X585" s="39"/>
      <c r="Y585" s="39"/>
      <c r="Z585" s="39"/>
      <c r="AA585" s="39"/>
      <c r="AB585" s="39"/>
      <c r="AC585" s="39"/>
      <c r="AD585" s="39"/>
      <c r="AE585" s="39"/>
      <c r="AR585" s="239" t="s">
        <v>351</v>
      </c>
      <c r="AT585" s="239" t="s">
        <v>266</v>
      </c>
      <c r="AU585" s="239" t="s">
        <v>85</v>
      </c>
      <c r="AY585" s="18" t="s">
        <v>264</v>
      </c>
      <c r="BE585" s="240">
        <f>IF(N585="základní",J585,0)</f>
        <v>0</v>
      </c>
      <c r="BF585" s="240">
        <f>IF(N585="snížená",J585,0)</f>
        <v>0</v>
      </c>
      <c r="BG585" s="240">
        <f>IF(N585="zákl. přenesená",J585,0)</f>
        <v>0</v>
      </c>
      <c r="BH585" s="240">
        <f>IF(N585="sníž. přenesená",J585,0)</f>
        <v>0</v>
      </c>
      <c r="BI585" s="240">
        <f>IF(N585="nulová",J585,0)</f>
        <v>0</v>
      </c>
      <c r="BJ585" s="18" t="s">
        <v>85</v>
      </c>
      <c r="BK585" s="240">
        <f>ROUND(I585*H585,2)</f>
        <v>0</v>
      </c>
      <c r="BL585" s="18" t="s">
        <v>351</v>
      </c>
      <c r="BM585" s="239" t="s">
        <v>3125</v>
      </c>
    </row>
    <row r="586" s="2" customFormat="1">
      <c r="A586" s="39"/>
      <c r="B586" s="40"/>
      <c r="C586" s="41"/>
      <c r="D586" s="243" t="s">
        <v>339</v>
      </c>
      <c r="E586" s="41"/>
      <c r="F586" s="295" t="s">
        <v>1053</v>
      </c>
      <c r="G586" s="41"/>
      <c r="H586" s="41"/>
      <c r="I586" s="296"/>
      <c r="J586" s="41"/>
      <c r="K586" s="41"/>
      <c r="L586" s="45"/>
      <c r="M586" s="297"/>
      <c r="N586" s="298"/>
      <c r="O586" s="92"/>
      <c r="P586" s="92"/>
      <c r="Q586" s="92"/>
      <c r="R586" s="92"/>
      <c r="S586" s="92"/>
      <c r="T586" s="93"/>
      <c r="U586" s="39"/>
      <c r="V586" s="39"/>
      <c r="W586" s="39"/>
      <c r="X586" s="39"/>
      <c r="Y586" s="39"/>
      <c r="Z586" s="39"/>
      <c r="AA586" s="39"/>
      <c r="AB586" s="39"/>
      <c r="AC586" s="39"/>
      <c r="AD586" s="39"/>
      <c r="AE586" s="39"/>
      <c r="AT586" s="18" t="s">
        <v>339</v>
      </c>
      <c r="AU586" s="18" t="s">
        <v>85</v>
      </c>
    </row>
    <row r="587" s="2" customFormat="1" ht="16.5" customHeight="1">
      <c r="A587" s="39"/>
      <c r="B587" s="40"/>
      <c r="C587" s="228" t="s">
        <v>1054</v>
      </c>
      <c r="D587" s="228" t="s">
        <v>266</v>
      </c>
      <c r="E587" s="229" t="s">
        <v>3126</v>
      </c>
      <c r="F587" s="230" t="s">
        <v>3127</v>
      </c>
      <c r="G587" s="231" t="s">
        <v>1051</v>
      </c>
      <c r="H587" s="232">
        <v>1</v>
      </c>
      <c r="I587" s="233"/>
      <c r="J587" s="234">
        <f>ROUND(I587*H587,2)</f>
        <v>0</v>
      </c>
      <c r="K587" s="230" t="s">
        <v>298</v>
      </c>
      <c r="L587" s="45"/>
      <c r="M587" s="235" t="s">
        <v>1</v>
      </c>
      <c r="N587" s="236" t="s">
        <v>42</v>
      </c>
      <c r="O587" s="92"/>
      <c r="P587" s="237">
        <f>O587*H587</f>
        <v>0</v>
      </c>
      <c r="Q587" s="237">
        <v>0</v>
      </c>
      <c r="R587" s="237">
        <f>Q587*H587</f>
        <v>0</v>
      </c>
      <c r="S587" s="237">
        <v>0</v>
      </c>
      <c r="T587" s="238">
        <f>S587*H587</f>
        <v>0</v>
      </c>
      <c r="U587" s="39"/>
      <c r="V587" s="39"/>
      <c r="W587" s="39"/>
      <c r="X587" s="39"/>
      <c r="Y587" s="39"/>
      <c r="Z587" s="39"/>
      <c r="AA587" s="39"/>
      <c r="AB587" s="39"/>
      <c r="AC587" s="39"/>
      <c r="AD587" s="39"/>
      <c r="AE587" s="39"/>
      <c r="AR587" s="239" t="s">
        <v>351</v>
      </c>
      <c r="AT587" s="239" t="s">
        <v>266</v>
      </c>
      <c r="AU587" s="239" t="s">
        <v>85</v>
      </c>
      <c r="AY587" s="18" t="s">
        <v>264</v>
      </c>
      <c r="BE587" s="240">
        <f>IF(N587="základní",J587,0)</f>
        <v>0</v>
      </c>
      <c r="BF587" s="240">
        <f>IF(N587="snížená",J587,0)</f>
        <v>0</v>
      </c>
      <c r="BG587" s="240">
        <f>IF(N587="zákl. přenesená",J587,0)</f>
        <v>0</v>
      </c>
      <c r="BH587" s="240">
        <f>IF(N587="sníž. přenesená",J587,0)</f>
        <v>0</v>
      </c>
      <c r="BI587" s="240">
        <f>IF(N587="nulová",J587,0)</f>
        <v>0</v>
      </c>
      <c r="BJ587" s="18" t="s">
        <v>85</v>
      </c>
      <c r="BK587" s="240">
        <f>ROUND(I587*H587,2)</f>
        <v>0</v>
      </c>
      <c r="BL587" s="18" t="s">
        <v>351</v>
      </c>
      <c r="BM587" s="239" t="s">
        <v>3128</v>
      </c>
    </row>
    <row r="588" s="2" customFormat="1">
      <c r="A588" s="39"/>
      <c r="B588" s="40"/>
      <c r="C588" s="41"/>
      <c r="D588" s="243" t="s">
        <v>339</v>
      </c>
      <c r="E588" s="41"/>
      <c r="F588" s="295" t="s">
        <v>1058</v>
      </c>
      <c r="G588" s="41"/>
      <c r="H588" s="41"/>
      <c r="I588" s="296"/>
      <c r="J588" s="41"/>
      <c r="K588" s="41"/>
      <c r="L588" s="45"/>
      <c r="M588" s="297"/>
      <c r="N588" s="298"/>
      <c r="O588" s="92"/>
      <c r="P588" s="92"/>
      <c r="Q588" s="92"/>
      <c r="R588" s="92"/>
      <c r="S588" s="92"/>
      <c r="T588" s="93"/>
      <c r="U588" s="39"/>
      <c r="V588" s="39"/>
      <c r="W588" s="39"/>
      <c r="X588" s="39"/>
      <c r="Y588" s="39"/>
      <c r="Z588" s="39"/>
      <c r="AA588" s="39"/>
      <c r="AB588" s="39"/>
      <c r="AC588" s="39"/>
      <c r="AD588" s="39"/>
      <c r="AE588" s="39"/>
      <c r="AT588" s="18" t="s">
        <v>339</v>
      </c>
      <c r="AU588" s="18" t="s">
        <v>85</v>
      </c>
    </row>
    <row r="589" s="2" customFormat="1" ht="16.5" customHeight="1">
      <c r="A589" s="39"/>
      <c r="B589" s="40"/>
      <c r="C589" s="228" t="s">
        <v>1059</v>
      </c>
      <c r="D589" s="228" t="s">
        <v>266</v>
      </c>
      <c r="E589" s="229" t="s">
        <v>3129</v>
      </c>
      <c r="F589" s="230" t="s">
        <v>3127</v>
      </c>
      <c r="G589" s="231" t="s">
        <v>1051</v>
      </c>
      <c r="H589" s="232">
        <v>1</v>
      </c>
      <c r="I589" s="233"/>
      <c r="J589" s="234">
        <f>ROUND(I589*H589,2)</f>
        <v>0</v>
      </c>
      <c r="K589" s="230" t="s">
        <v>298</v>
      </c>
      <c r="L589" s="45"/>
      <c r="M589" s="235" t="s">
        <v>1</v>
      </c>
      <c r="N589" s="236" t="s">
        <v>42</v>
      </c>
      <c r="O589" s="92"/>
      <c r="P589" s="237">
        <f>O589*H589</f>
        <v>0</v>
      </c>
      <c r="Q589" s="237">
        <v>0</v>
      </c>
      <c r="R589" s="237">
        <f>Q589*H589</f>
        <v>0</v>
      </c>
      <c r="S589" s="237">
        <v>0</v>
      </c>
      <c r="T589" s="238">
        <f>S589*H589</f>
        <v>0</v>
      </c>
      <c r="U589" s="39"/>
      <c r="V589" s="39"/>
      <c r="W589" s="39"/>
      <c r="X589" s="39"/>
      <c r="Y589" s="39"/>
      <c r="Z589" s="39"/>
      <c r="AA589" s="39"/>
      <c r="AB589" s="39"/>
      <c r="AC589" s="39"/>
      <c r="AD589" s="39"/>
      <c r="AE589" s="39"/>
      <c r="AR589" s="239" t="s">
        <v>351</v>
      </c>
      <c r="AT589" s="239" t="s">
        <v>266</v>
      </c>
      <c r="AU589" s="239" t="s">
        <v>85</v>
      </c>
      <c r="AY589" s="18" t="s">
        <v>264</v>
      </c>
      <c r="BE589" s="240">
        <f>IF(N589="základní",J589,0)</f>
        <v>0</v>
      </c>
      <c r="BF589" s="240">
        <f>IF(N589="snížená",J589,0)</f>
        <v>0</v>
      </c>
      <c r="BG589" s="240">
        <f>IF(N589="zákl. přenesená",J589,0)</f>
        <v>0</v>
      </c>
      <c r="BH589" s="240">
        <f>IF(N589="sníž. přenesená",J589,0)</f>
        <v>0</v>
      </c>
      <c r="BI589" s="240">
        <f>IF(N589="nulová",J589,0)</f>
        <v>0</v>
      </c>
      <c r="BJ589" s="18" t="s">
        <v>85</v>
      </c>
      <c r="BK589" s="240">
        <f>ROUND(I589*H589,2)</f>
        <v>0</v>
      </c>
      <c r="BL589" s="18" t="s">
        <v>351</v>
      </c>
      <c r="BM589" s="239" t="s">
        <v>3130</v>
      </c>
    </row>
    <row r="590" s="2" customFormat="1">
      <c r="A590" s="39"/>
      <c r="B590" s="40"/>
      <c r="C590" s="41"/>
      <c r="D590" s="243" t="s">
        <v>339</v>
      </c>
      <c r="E590" s="41"/>
      <c r="F590" s="295" t="s">
        <v>1058</v>
      </c>
      <c r="G590" s="41"/>
      <c r="H590" s="41"/>
      <c r="I590" s="296"/>
      <c r="J590" s="41"/>
      <c r="K590" s="41"/>
      <c r="L590" s="45"/>
      <c r="M590" s="297"/>
      <c r="N590" s="298"/>
      <c r="O590" s="92"/>
      <c r="P590" s="92"/>
      <c r="Q590" s="92"/>
      <c r="R590" s="92"/>
      <c r="S590" s="92"/>
      <c r="T590" s="93"/>
      <c r="U590" s="39"/>
      <c r="V590" s="39"/>
      <c r="W590" s="39"/>
      <c r="X590" s="39"/>
      <c r="Y590" s="39"/>
      <c r="Z590" s="39"/>
      <c r="AA590" s="39"/>
      <c r="AB590" s="39"/>
      <c r="AC590" s="39"/>
      <c r="AD590" s="39"/>
      <c r="AE590" s="39"/>
      <c r="AT590" s="18" t="s">
        <v>339</v>
      </c>
      <c r="AU590" s="18" t="s">
        <v>85</v>
      </c>
    </row>
    <row r="591" s="2" customFormat="1" ht="16.5" customHeight="1">
      <c r="A591" s="39"/>
      <c r="B591" s="40"/>
      <c r="C591" s="228" t="s">
        <v>1063</v>
      </c>
      <c r="D591" s="228" t="s">
        <v>266</v>
      </c>
      <c r="E591" s="229" t="s">
        <v>3131</v>
      </c>
      <c r="F591" s="230" t="s">
        <v>3132</v>
      </c>
      <c r="G591" s="231" t="s">
        <v>1051</v>
      </c>
      <c r="H591" s="232">
        <v>2</v>
      </c>
      <c r="I591" s="233"/>
      <c r="J591" s="234">
        <f>ROUND(I591*H591,2)</f>
        <v>0</v>
      </c>
      <c r="K591" s="230" t="s">
        <v>298</v>
      </c>
      <c r="L591" s="45"/>
      <c r="M591" s="235" t="s">
        <v>1</v>
      </c>
      <c r="N591" s="236" t="s">
        <v>42</v>
      </c>
      <c r="O591" s="92"/>
      <c r="P591" s="237">
        <f>O591*H591</f>
        <v>0</v>
      </c>
      <c r="Q591" s="237">
        <v>0</v>
      </c>
      <c r="R591" s="237">
        <f>Q591*H591</f>
        <v>0</v>
      </c>
      <c r="S591" s="237">
        <v>0</v>
      </c>
      <c r="T591" s="238">
        <f>S591*H591</f>
        <v>0</v>
      </c>
      <c r="U591" s="39"/>
      <c r="V591" s="39"/>
      <c r="W591" s="39"/>
      <c r="X591" s="39"/>
      <c r="Y591" s="39"/>
      <c r="Z591" s="39"/>
      <c r="AA591" s="39"/>
      <c r="AB591" s="39"/>
      <c r="AC591" s="39"/>
      <c r="AD591" s="39"/>
      <c r="AE591" s="39"/>
      <c r="AR591" s="239" t="s">
        <v>351</v>
      </c>
      <c r="AT591" s="239" t="s">
        <v>266</v>
      </c>
      <c r="AU591" s="239" t="s">
        <v>85</v>
      </c>
      <c r="AY591" s="18" t="s">
        <v>264</v>
      </c>
      <c r="BE591" s="240">
        <f>IF(N591="základní",J591,0)</f>
        <v>0</v>
      </c>
      <c r="BF591" s="240">
        <f>IF(N591="snížená",J591,0)</f>
        <v>0</v>
      </c>
      <c r="BG591" s="240">
        <f>IF(N591="zákl. přenesená",J591,0)</f>
        <v>0</v>
      </c>
      <c r="BH591" s="240">
        <f>IF(N591="sníž. přenesená",J591,0)</f>
        <v>0</v>
      </c>
      <c r="BI591" s="240">
        <f>IF(N591="nulová",J591,0)</f>
        <v>0</v>
      </c>
      <c r="BJ591" s="18" t="s">
        <v>85</v>
      </c>
      <c r="BK591" s="240">
        <f>ROUND(I591*H591,2)</f>
        <v>0</v>
      </c>
      <c r="BL591" s="18" t="s">
        <v>351</v>
      </c>
      <c r="BM591" s="239" t="s">
        <v>3133</v>
      </c>
    </row>
    <row r="592" s="2" customFormat="1">
      <c r="A592" s="39"/>
      <c r="B592" s="40"/>
      <c r="C592" s="41"/>
      <c r="D592" s="243" t="s">
        <v>339</v>
      </c>
      <c r="E592" s="41"/>
      <c r="F592" s="295" t="s">
        <v>1058</v>
      </c>
      <c r="G592" s="41"/>
      <c r="H592" s="41"/>
      <c r="I592" s="296"/>
      <c r="J592" s="41"/>
      <c r="K592" s="41"/>
      <c r="L592" s="45"/>
      <c r="M592" s="297"/>
      <c r="N592" s="298"/>
      <c r="O592" s="92"/>
      <c r="P592" s="92"/>
      <c r="Q592" s="92"/>
      <c r="R592" s="92"/>
      <c r="S592" s="92"/>
      <c r="T592" s="93"/>
      <c r="U592" s="39"/>
      <c r="V592" s="39"/>
      <c r="W592" s="39"/>
      <c r="X592" s="39"/>
      <c r="Y592" s="39"/>
      <c r="Z592" s="39"/>
      <c r="AA592" s="39"/>
      <c r="AB592" s="39"/>
      <c r="AC592" s="39"/>
      <c r="AD592" s="39"/>
      <c r="AE592" s="39"/>
      <c r="AT592" s="18" t="s">
        <v>339</v>
      </c>
      <c r="AU592" s="18" t="s">
        <v>85</v>
      </c>
    </row>
    <row r="593" s="2" customFormat="1" ht="16.5" customHeight="1">
      <c r="A593" s="39"/>
      <c r="B593" s="40"/>
      <c r="C593" s="228" t="s">
        <v>1067</v>
      </c>
      <c r="D593" s="228" t="s">
        <v>266</v>
      </c>
      <c r="E593" s="229" t="s">
        <v>3134</v>
      </c>
      <c r="F593" s="230" t="s">
        <v>3135</v>
      </c>
      <c r="G593" s="231" t="s">
        <v>1051</v>
      </c>
      <c r="H593" s="232">
        <v>2</v>
      </c>
      <c r="I593" s="233"/>
      <c r="J593" s="234">
        <f>ROUND(I593*H593,2)</f>
        <v>0</v>
      </c>
      <c r="K593" s="230" t="s">
        <v>298</v>
      </c>
      <c r="L593" s="45"/>
      <c r="M593" s="235" t="s">
        <v>1</v>
      </c>
      <c r="N593" s="236" t="s">
        <v>42</v>
      </c>
      <c r="O593" s="92"/>
      <c r="P593" s="237">
        <f>O593*H593</f>
        <v>0</v>
      </c>
      <c r="Q593" s="237">
        <v>0</v>
      </c>
      <c r="R593" s="237">
        <f>Q593*H593</f>
        <v>0</v>
      </c>
      <c r="S593" s="237">
        <v>0</v>
      </c>
      <c r="T593" s="238">
        <f>S593*H593</f>
        <v>0</v>
      </c>
      <c r="U593" s="39"/>
      <c r="V593" s="39"/>
      <c r="W593" s="39"/>
      <c r="X593" s="39"/>
      <c r="Y593" s="39"/>
      <c r="Z593" s="39"/>
      <c r="AA593" s="39"/>
      <c r="AB593" s="39"/>
      <c r="AC593" s="39"/>
      <c r="AD593" s="39"/>
      <c r="AE593" s="39"/>
      <c r="AR593" s="239" t="s">
        <v>351</v>
      </c>
      <c r="AT593" s="239" t="s">
        <v>266</v>
      </c>
      <c r="AU593" s="239" t="s">
        <v>85</v>
      </c>
      <c r="AY593" s="18" t="s">
        <v>264</v>
      </c>
      <c r="BE593" s="240">
        <f>IF(N593="základní",J593,0)</f>
        <v>0</v>
      </c>
      <c r="BF593" s="240">
        <f>IF(N593="snížená",J593,0)</f>
        <v>0</v>
      </c>
      <c r="BG593" s="240">
        <f>IF(N593="zákl. přenesená",J593,0)</f>
        <v>0</v>
      </c>
      <c r="BH593" s="240">
        <f>IF(N593="sníž. přenesená",J593,0)</f>
        <v>0</v>
      </c>
      <c r="BI593" s="240">
        <f>IF(N593="nulová",J593,0)</f>
        <v>0</v>
      </c>
      <c r="BJ593" s="18" t="s">
        <v>85</v>
      </c>
      <c r="BK593" s="240">
        <f>ROUND(I593*H593,2)</f>
        <v>0</v>
      </c>
      <c r="BL593" s="18" t="s">
        <v>351</v>
      </c>
      <c r="BM593" s="239" t="s">
        <v>3136</v>
      </c>
    </row>
    <row r="594" s="2" customFormat="1">
      <c r="A594" s="39"/>
      <c r="B594" s="40"/>
      <c r="C594" s="41"/>
      <c r="D594" s="243" t="s">
        <v>339</v>
      </c>
      <c r="E594" s="41"/>
      <c r="F594" s="295" t="s">
        <v>1058</v>
      </c>
      <c r="G594" s="41"/>
      <c r="H594" s="41"/>
      <c r="I594" s="296"/>
      <c r="J594" s="41"/>
      <c r="K594" s="41"/>
      <c r="L594" s="45"/>
      <c r="M594" s="297"/>
      <c r="N594" s="298"/>
      <c r="O594" s="92"/>
      <c r="P594" s="92"/>
      <c r="Q594" s="92"/>
      <c r="R594" s="92"/>
      <c r="S594" s="92"/>
      <c r="T594" s="93"/>
      <c r="U594" s="39"/>
      <c r="V594" s="39"/>
      <c r="W594" s="39"/>
      <c r="X594" s="39"/>
      <c r="Y594" s="39"/>
      <c r="Z594" s="39"/>
      <c r="AA594" s="39"/>
      <c r="AB594" s="39"/>
      <c r="AC594" s="39"/>
      <c r="AD594" s="39"/>
      <c r="AE594" s="39"/>
      <c r="AT594" s="18" t="s">
        <v>339</v>
      </c>
      <c r="AU594" s="18" t="s">
        <v>85</v>
      </c>
    </row>
    <row r="595" s="2" customFormat="1" ht="16.5" customHeight="1">
      <c r="A595" s="39"/>
      <c r="B595" s="40"/>
      <c r="C595" s="228" t="s">
        <v>1071</v>
      </c>
      <c r="D595" s="228" t="s">
        <v>266</v>
      </c>
      <c r="E595" s="229" t="s">
        <v>3137</v>
      </c>
      <c r="F595" s="230" t="s">
        <v>3138</v>
      </c>
      <c r="G595" s="231" t="s">
        <v>1051</v>
      </c>
      <c r="H595" s="232">
        <v>2</v>
      </c>
      <c r="I595" s="233"/>
      <c r="J595" s="234">
        <f>ROUND(I595*H595,2)</f>
        <v>0</v>
      </c>
      <c r="K595" s="230" t="s">
        <v>298</v>
      </c>
      <c r="L595" s="45"/>
      <c r="M595" s="235" t="s">
        <v>1</v>
      </c>
      <c r="N595" s="236" t="s">
        <v>42</v>
      </c>
      <c r="O595" s="92"/>
      <c r="P595" s="237">
        <f>O595*H595</f>
        <v>0</v>
      </c>
      <c r="Q595" s="237">
        <v>0</v>
      </c>
      <c r="R595" s="237">
        <f>Q595*H595</f>
        <v>0</v>
      </c>
      <c r="S595" s="237">
        <v>0</v>
      </c>
      <c r="T595" s="238">
        <f>S595*H595</f>
        <v>0</v>
      </c>
      <c r="U595" s="39"/>
      <c r="V595" s="39"/>
      <c r="W595" s="39"/>
      <c r="X595" s="39"/>
      <c r="Y595" s="39"/>
      <c r="Z595" s="39"/>
      <c r="AA595" s="39"/>
      <c r="AB595" s="39"/>
      <c r="AC595" s="39"/>
      <c r="AD595" s="39"/>
      <c r="AE595" s="39"/>
      <c r="AR595" s="239" t="s">
        <v>351</v>
      </c>
      <c r="AT595" s="239" t="s">
        <v>266</v>
      </c>
      <c r="AU595" s="239" t="s">
        <v>85</v>
      </c>
      <c r="AY595" s="18" t="s">
        <v>264</v>
      </c>
      <c r="BE595" s="240">
        <f>IF(N595="základní",J595,0)</f>
        <v>0</v>
      </c>
      <c r="BF595" s="240">
        <f>IF(N595="snížená",J595,0)</f>
        <v>0</v>
      </c>
      <c r="BG595" s="240">
        <f>IF(N595="zákl. přenesená",J595,0)</f>
        <v>0</v>
      </c>
      <c r="BH595" s="240">
        <f>IF(N595="sníž. přenesená",J595,0)</f>
        <v>0</v>
      </c>
      <c r="BI595" s="240">
        <f>IF(N595="nulová",J595,0)</f>
        <v>0</v>
      </c>
      <c r="BJ595" s="18" t="s">
        <v>85</v>
      </c>
      <c r="BK595" s="240">
        <f>ROUND(I595*H595,2)</f>
        <v>0</v>
      </c>
      <c r="BL595" s="18" t="s">
        <v>351</v>
      </c>
      <c r="BM595" s="239" t="s">
        <v>3139</v>
      </c>
    </row>
    <row r="596" s="2" customFormat="1">
      <c r="A596" s="39"/>
      <c r="B596" s="40"/>
      <c r="C596" s="41"/>
      <c r="D596" s="243" t="s">
        <v>339</v>
      </c>
      <c r="E596" s="41"/>
      <c r="F596" s="295" t="s">
        <v>1058</v>
      </c>
      <c r="G596" s="41"/>
      <c r="H596" s="41"/>
      <c r="I596" s="296"/>
      <c r="J596" s="41"/>
      <c r="K596" s="41"/>
      <c r="L596" s="45"/>
      <c r="M596" s="297"/>
      <c r="N596" s="298"/>
      <c r="O596" s="92"/>
      <c r="P596" s="92"/>
      <c r="Q596" s="92"/>
      <c r="R596" s="92"/>
      <c r="S596" s="92"/>
      <c r="T596" s="93"/>
      <c r="U596" s="39"/>
      <c r="V596" s="39"/>
      <c r="W596" s="39"/>
      <c r="X596" s="39"/>
      <c r="Y596" s="39"/>
      <c r="Z596" s="39"/>
      <c r="AA596" s="39"/>
      <c r="AB596" s="39"/>
      <c r="AC596" s="39"/>
      <c r="AD596" s="39"/>
      <c r="AE596" s="39"/>
      <c r="AT596" s="18" t="s">
        <v>339</v>
      </c>
      <c r="AU596" s="18" t="s">
        <v>85</v>
      </c>
    </row>
    <row r="597" s="2" customFormat="1" ht="16.5" customHeight="1">
      <c r="A597" s="39"/>
      <c r="B597" s="40"/>
      <c r="C597" s="228" t="s">
        <v>1075</v>
      </c>
      <c r="D597" s="228" t="s">
        <v>266</v>
      </c>
      <c r="E597" s="229" t="s">
        <v>3140</v>
      </c>
      <c r="F597" s="230" t="s">
        <v>3141</v>
      </c>
      <c r="G597" s="231" t="s">
        <v>1051</v>
      </c>
      <c r="H597" s="232">
        <v>1</v>
      </c>
      <c r="I597" s="233"/>
      <c r="J597" s="234">
        <f>ROUND(I597*H597,2)</f>
        <v>0</v>
      </c>
      <c r="K597" s="230" t="s">
        <v>298</v>
      </c>
      <c r="L597" s="45"/>
      <c r="M597" s="235" t="s">
        <v>1</v>
      </c>
      <c r="N597" s="236" t="s">
        <v>42</v>
      </c>
      <c r="O597" s="92"/>
      <c r="P597" s="237">
        <f>O597*H597</f>
        <v>0</v>
      </c>
      <c r="Q597" s="237">
        <v>0</v>
      </c>
      <c r="R597" s="237">
        <f>Q597*H597</f>
        <v>0</v>
      </c>
      <c r="S597" s="237">
        <v>0</v>
      </c>
      <c r="T597" s="238">
        <f>S597*H597</f>
        <v>0</v>
      </c>
      <c r="U597" s="39"/>
      <c r="V597" s="39"/>
      <c r="W597" s="39"/>
      <c r="X597" s="39"/>
      <c r="Y597" s="39"/>
      <c r="Z597" s="39"/>
      <c r="AA597" s="39"/>
      <c r="AB597" s="39"/>
      <c r="AC597" s="39"/>
      <c r="AD597" s="39"/>
      <c r="AE597" s="39"/>
      <c r="AR597" s="239" t="s">
        <v>351</v>
      </c>
      <c r="AT597" s="239" t="s">
        <v>266</v>
      </c>
      <c r="AU597" s="239" t="s">
        <v>85</v>
      </c>
      <c r="AY597" s="18" t="s">
        <v>264</v>
      </c>
      <c r="BE597" s="240">
        <f>IF(N597="základní",J597,0)</f>
        <v>0</v>
      </c>
      <c r="BF597" s="240">
        <f>IF(N597="snížená",J597,0)</f>
        <v>0</v>
      </c>
      <c r="BG597" s="240">
        <f>IF(N597="zákl. přenesená",J597,0)</f>
        <v>0</v>
      </c>
      <c r="BH597" s="240">
        <f>IF(N597="sníž. přenesená",J597,0)</f>
        <v>0</v>
      </c>
      <c r="BI597" s="240">
        <f>IF(N597="nulová",J597,0)</f>
        <v>0</v>
      </c>
      <c r="BJ597" s="18" t="s">
        <v>85</v>
      </c>
      <c r="BK597" s="240">
        <f>ROUND(I597*H597,2)</f>
        <v>0</v>
      </c>
      <c r="BL597" s="18" t="s">
        <v>351</v>
      </c>
      <c r="BM597" s="239" t="s">
        <v>3142</v>
      </c>
    </row>
    <row r="598" s="2" customFormat="1">
      <c r="A598" s="39"/>
      <c r="B598" s="40"/>
      <c r="C598" s="41"/>
      <c r="D598" s="243" t="s">
        <v>339</v>
      </c>
      <c r="E598" s="41"/>
      <c r="F598" s="295" t="s">
        <v>1058</v>
      </c>
      <c r="G598" s="41"/>
      <c r="H598" s="41"/>
      <c r="I598" s="296"/>
      <c r="J598" s="41"/>
      <c r="K598" s="41"/>
      <c r="L598" s="45"/>
      <c r="M598" s="297"/>
      <c r="N598" s="298"/>
      <c r="O598" s="92"/>
      <c r="P598" s="92"/>
      <c r="Q598" s="92"/>
      <c r="R598" s="92"/>
      <c r="S598" s="92"/>
      <c r="T598" s="93"/>
      <c r="U598" s="39"/>
      <c r="V598" s="39"/>
      <c r="W598" s="39"/>
      <c r="X598" s="39"/>
      <c r="Y598" s="39"/>
      <c r="Z598" s="39"/>
      <c r="AA598" s="39"/>
      <c r="AB598" s="39"/>
      <c r="AC598" s="39"/>
      <c r="AD598" s="39"/>
      <c r="AE598" s="39"/>
      <c r="AT598" s="18" t="s">
        <v>339</v>
      </c>
      <c r="AU598" s="18" t="s">
        <v>85</v>
      </c>
    </row>
    <row r="599" s="2" customFormat="1" ht="16.5" customHeight="1">
      <c r="A599" s="39"/>
      <c r="B599" s="40"/>
      <c r="C599" s="228" t="s">
        <v>1079</v>
      </c>
      <c r="D599" s="228" t="s">
        <v>266</v>
      </c>
      <c r="E599" s="229" t="s">
        <v>3143</v>
      </c>
      <c r="F599" s="230" t="s">
        <v>3141</v>
      </c>
      <c r="G599" s="231" t="s">
        <v>1051</v>
      </c>
      <c r="H599" s="232">
        <v>1</v>
      </c>
      <c r="I599" s="233"/>
      <c r="J599" s="234">
        <f>ROUND(I599*H599,2)</f>
        <v>0</v>
      </c>
      <c r="K599" s="230" t="s">
        <v>298</v>
      </c>
      <c r="L599" s="45"/>
      <c r="M599" s="235" t="s">
        <v>1</v>
      </c>
      <c r="N599" s="236" t="s">
        <v>42</v>
      </c>
      <c r="O599" s="92"/>
      <c r="P599" s="237">
        <f>O599*H599</f>
        <v>0</v>
      </c>
      <c r="Q599" s="237">
        <v>0</v>
      </c>
      <c r="R599" s="237">
        <f>Q599*H599</f>
        <v>0</v>
      </c>
      <c r="S599" s="237">
        <v>0</v>
      </c>
      <c r="T599" s="238">
        <f>S599*H599</f>
        <v>0</v>
      </c>
      <c r="U599" s="39"/>
      <c r="V599" s="39"/>
      <c r="W599" s="39"/>
      <c r="X599" s="39"/>
      <c r="Y599" s="39"/>
      <c r="Z599" s="39"/>
      <c r="AA599" s="39"/>
      <c r="AB599" s="39"/>
      <c r="AC599" s="39"/>
      <c r="AD599" s="39"/>
      <c r="AE599" s="39"/>
      <c r="AR599" s="239" t="s">
        <v>351</v>
      </c>
      <c r="AT599" s="239" t="s">
        <v>266</v>
      </c>
      <c r="AU599" s="239" t="s">
        <v>85</v>
      </c>
      <c r="AY599" s="18" t="s">
        <v>264</v>
      </c>
      <c r="BE599" s="240">
        <f>IF(N599="základní",J599,0)</f>
        <v>0</v>
      </c>
      <c r="BF599" s="240">
        <f>IF(N599="snížená",J599,0)</f>
        <v>0</v>
      </c>
      <c r="BG599" s="240">
        <f>IF(N599="zákl. přenesená",J599,0)</f>
        <v>0</v>
      </c>
      <c r="BH599" s="240">
        <f>IF(N599="sníž. přenesená",J599,0)</f>
        <v>0</v>
      </c>
      <c r="BI599" s="240">
        <f>IF(N599="nulová",J599,0)</f>
        <v>0</v>
      </c>
      <c r="BJ599" s="18" t="s">
        <v>85</v>
      </c>
      <c r="BK599" s="240">
        <f>ROUND(I599*H599,2)</f>
        <v>0</v>
      </c>
      <c r="BL599" s="18" t="s">
        <v>351</v>
      </c>
      <c r="BM599" s="239" t="s">
        <v>3144</v>
      </c>
    </row>
    <row r="600" s="2" customFormat="1">
      <c r="A600" s="39"/>
      <c r="B600" s="40"/>
      <c r="C600" s="41"/>
      <c r="D600" s="243" t="s">
        <v>339</v>
      </c>
      <c r="E600" s="41"/>
      <c r="F600" s="295" t="s">
        <v>1058</v>
      </c>
      <c r="G600" s="41"/>
      <c r="H600" s="41"/>
      <c r="I600" s="296"/>
      <c r="J600" s="41"/>
      <c r="K600" s="41"/>
      <c r="L600" s="45"/>
      <c r="M600" s="297"/>
      <c r="N600" s="298"/>
      <c r="O600" s="92"/>
      <c r="P600" s="92"/>
      <c r="Q600" s="92"/>
      <c r="R600" s="92"/>
      <c r="S600" s="92"/>
      <c r="T600" s="93"/>
      <c r="U600" s="39"/>
      <c r="V600" s="39"/>
      <c r="W600" s="39"/>
      <c r="X600" s="39"/>
      <c r="Y600" s="39"/>
      <c r="Z600" s="39"/>
      <c r="AA600" s="39"/>
      <c r="AB600" s="39"/>
      <c r="AC600" s="39"/>
      <c r="AD600" s="39"/>
      <c r="AE600" s="39"/>
      <c r="AT600" s="18" t="s">
        <v>339</v>
      </c>
      <c r="AU600" s="18" t="s">
        <v>85</v>
      </c>
    </row>
    <row r="601" s="2" customFormat="1" ht="16.5" customHeight="1">
      <c r="A601" s="39"/>
      <c r="B601" s="40"/>
      <c r="C601" s="228" t="s">
        <v>1082</v>
      </c>
      <c r="D601" s="228" t="s">
        <v>266</v>
      </c>
      <c r="E601" s="229" t="s">
        <v>3145</v>
      </c>
      <c r="F601" s="230" t="s">
        <v>3146</v>
      </c>
      <c r="G601" s="231" t="s">
        <v>1051</v>
      </c>
      <c r="H601" s="232">
        <v>2</v>
      </c>
      <c r="I601" s="233"/>
      <c r="J601" s="234">
        <f>ROUND(I601*H601,2)</f>
        <v>0</v>
      </c>
      <c r="K601" s="230" t="s">
        <v>298</v>
      </c>
      <c r="L601" s="45"/>
      <c r="M601" s="235" t="s">
        <v>1</v>
      </c>
      <c r="N601" s="236" t="s">
        <v>42</v>
      </c>
      <c r="O601" s="92"/>
      <c r="P601" s="237">
        <f>O601*H601</f>
        <v>0</v>
      </c>
      <c r="Q601" s="237">
        <v>0</v>
      </c>
      <c r="R601" s="237">
        <f>Q601*H601</f>
        <v>0</v>
      </c>
      <c r="S601" s="237">
        <v>0</v>
      </c>
      <c r="T601" s="238">
        <f>S601*H601</f>
        <v>0</v>
      </c>
      <c r="U601" s="39"/>
      <c r="V601" s="39"/>
      <c r="W601" s="39"/>
      <c r="X601" s="39"/>
      <c r="Y601" s="39"/>
      <c r="Z601" s="39"/>
      <c r="AA601" s="39"/>
      <c r="AB601" s="39"/>
      <c r="AC601" s="39"/>
      <c r="AD601" s="39"/>
      <c r="AE601" s="39"/>
      <c r="AR601" s="239" t="s">
        <v>351</v>
      </c>
      <c r="AT601" s="239" t="s">
        <v>266</v>
      </c>
      <c r="AU601" s="239" t="s">
        <v>85</v>
      </c>
      <c r="AY601" s="18" t="s">
        <v>264</v>
      </c>
      <c r="BE601" s="240">
        <f>IF(N601="základní",J601,0)</f>
        <v>0</v>
      </c>
      <c r="BF601" s="240">
        <f>IF(N601="snížená",J601,0)</f>
        <v>0</v>
      </c>
      <c r="BG601" s="240">
        <f>IF(N601="zákl. přenesená",J601,0)</f>
        <v>0</v>
      </c>
      <c r="BH601" s="240">
        <f>IF(N601="sníž. přenesená",J601,0)</f>
        <v>0</v>
      </c>
      <c r="BI601" s="240">
        <f>IF(N601="nulová",J601,0)</f>
        <v>0</v>
      </c>
      <c r="BJ601" s="18" t="s">
        <v>85</v>
      </c>
      <c r="BK601" s="240">
        <f>ROUND(I601*H601,2)</f>
        <v>0</v>
      </c>
      <c r="BL601" s="18" t="s">
        <v>351</v>
      </c>
      <c r="BM601" s="239" t="s">
        <v>3147</v>
      </c>
    </row>
    <row r="602" s="2" customFormat="1">
      <c r="A602" s="39"/>
      <c r="B602" s="40"/>
      <c r="C602" s="41"/>
      <c r="D602" s="243" t="s">
        <v>339</v>
      </c>
      <c r="E602" s="41"/>
      <c r="F602" s="295" t="s">
        <v>1058</v>
      </c>
      <c r="G602" s="41"/>
      <c r="H602" s="41"/>
      <c r="I602" s="296"/>
      <c r="J602" s="41"/>
      <c r="K602" s="41"/>
      <c r="L602" s="45"/>
      <c r="M602" s="297"/>
      <c r="N602" s="298"/>
      <c r="O602" s="92"/>
      <c r="P602" s="92"/>
      <c r="Q602" s="92"/>
      <c r="R602" s="92"/>
      <c r="S602" s="92"/>
      <c r="T602" s="93"/>
      <c r="U602" s="39"/>
      <c r="V602" s="39"/>
      <c r="W602" s="39"/>
      <c r="X602" s="39"/>
      <c r="Y602" s="39"/>
      <c r="Z602" s="39"/>
      <c r="AA602" s="39"/>
      <c r="AB602" s="39"/>
      <c r="AC602" s="39"/>
      <c r="AD602" s="39"/>
      <c r="AE602" s="39"/>
      <c r="AT602" s="18" t="s">
        <v>339</v>
      </c>
      <c r="AU602" s="18" t="s">
        <v>85</v>
      </c>
    </row>
    <row r="603" s="2" customFormat="1" ht="16.5" customHeight="1">
      <c r="A603" s="39"/>
      <c r="B603" s="40"/>
      <c r="C603" s="228" t="s">
        <v>1087</v>
      </c>
      <c r="D603" s="228" t="s">
        <v>266</v>
      </c>
      <c r="E603" s="229" t="s">
        <v>3148</v>
      </c>
      <c r="F603" s="230" t="s">
        <v>3146</v>
      </c>
      <c r="G603" s="231" t="s">
        <v>1051</v>
      </c>
      <c r="H603" s="232">
        <v>5</v>
      </c>
      <c r="I603" s="233"/>
      <c r="J603" s="234">
        <f>ROUND(I603*H603,2)</f>
        <v>0</v>
      </c>
      <c r="K603" s="230" t="s">
        <v>298</v>
      </c>
      <c r="L603" s="45"/>
      <c r="M603" s="235" t="s">
        <v>1</v>
      </c>
      <c r="N603" s="236" t="s">
        <v>42</v>
      </c>
      <c r="O603" s="92"/>
      <c r="P603" s="237">
        <f>O603*H603</f>
        <v>0</v>
      </c>
      <c r="Q603" s="237">
        <v>0</v>
      </c>
      <c r="R603" s="237">
        <f>Q603*H603</f>
        <v>0</v>
      </c>
      <c r="S603" s="237">
        <v>0</v>
      </c>
      <c r="T603" s="238">
        <f>S603*H603</f>
        <v>0</v>
      </c>
      <c r="U603" s="39"/>
      <c r="V603" s="39"/>
      <c r="W603" s="39"/>
      <c r="X603" s="39"/>
      <c r="Y603" s="39"/>
      <c r="Z603" s="39"/>
      <c r="AA603" s="39"/>
      <c r="AB603" s="39"/>
      <c r="AC603" s="39"/>
      <c r="AD603" s="39"/>
      <c r="AE603" s="39"/>
      <c r="AR603" s="239" t="s">
        <v>351</v>
      </c>
      <c r="AT603" s="239" t="s">
        <v>266</v>
      </c>
      <c r="AU603" s="239" t="s">
        <v>85</v>
      </c>
      <c r="AY603" s="18" t="s">
        <v>264</v>
      </c>
      <c r="BE603" s="240">
        <f>IF(N603="základní",J603,0)</f>
        <v>0</v>
      </c>
      <c r="BF603" s="240">
        <f>IF(N603="snížená",J603,0)</f>
        <v>0</v>
      </c>
      <c r="BG603" s="240">
        <f>IF(N603="zákl. přenesená",J603,0)</f>
        <v>0</v>
      </c>
      <c r="BH603" s="240">
        <f>IF(N603="sníž. přenesená",J603,0)</f>
        <v>0</v>
      </c>
      <c r="BI603" s="240">
        <f>IF(N603="nulová",J603,0)</f>
        <v>0</v>
      </c>
      <c r="BJ603" s="18" t="s">
        <v>85</v>
      </c>
      <c r="BK603" s="240">
        <f>ROUND(I603*H603,2)</f>
        <v>0</v>
      </c>
      <c r="BL603" s="18" t="s">
        <v>351</v>
      </c>
      <c r="BM603" s="239" t="s">
        <v>3149</v>
      </c>
    </row>
    <row r="604" s="2" customFormat="1">
      <c r="A604" s="39"/>
      <c r="B604" s="40"/>
      <c r="C604" s="41"/>
      <c r="D604" s="243" t="s">
        <v>339</v>
      </c>
      <c r="E604" s="41"/>
      <c r="F604" s="295" t="s">
        <v>1058</v>
      </c>
      <c r="G604" s="41"/>
      <c r="H604" s="41"/>
      <c r="I604" s="296"/>
      <c r="J604" s="41"/>
      <c r="K604" s="41"/>
      <c r="L604" s="45"/>
      <c r="M604" s="297"/>
      <c r="N604" s="298"/>
      <c r="O604" s="92"/>
      <c r="P604" s="92"/>
      <c r="Q604" s="92"/>
      <c r="R604" s="92"/>
      <c r="S604" s="92"/>
      <c r="T604" s="93"/>
      <c r="U604" s="39"/>
      <c r="V604" s="39"/>
      <c r="W604" s="39"/>
      <c r="X604" s="39"/>
      <c r="Y604" s="39"/>
      <c r="Z604" s="39"/>
      <c r="AA604" s="39"/>
      <c r="AB604" s="39"/>
      <c r="AC604" s="39"/>
      <c r="AD604" s="39"/>
      <c r="AE604" s="39"/>
      <c r="AT604" s="18" t="s">
        <v>339</v>
      </c>
      <c r="AU604" s="18" t="s">
        <v>85</v>
      </c>
    </row>
    <row r="605" s="2" customFormat="1" ht="16.5" customHeight="1">
      <c r="A605" s="39"/>
      <c r="B605" s="40"/>
      <c r="C605" s="228" t="s">
        <v>1092</v>
      </c>
      <c r="D605" s="228" t="s">
        <v>266</v>
      </c>
      <c r="E605" s="229" t="s">
        <v>3150</v>
      </c>
      <c r="F605" s="230" t="s">
        <v>3151</v>
      </c>
      <c r="G605" s="231" t="s">
        <v>1051</v>
      </c>
      <c r="H605" s="232">
        <v>1</v>
      </c>
      <c r="I605" s="233"/>
      <c r="J605" s="234">
        <f>ROUND(I605*H605,2)</f>
        <v>0</v>
      </c>
      <c r="K605" s="230" t="s">
        <v>298</v>
      </c>
      <c r="L605" s="45"/>
      <c r="M605" s="235" t="s">
        <v>1</v>
      </c>
      <c r="N605" s="236" t="s">
        <v>42</v>
      </c>
      <c r="O605" s="92"/>
      <c r="P605" s="237">
        <f>O605*H605</f>
        <v>0</v>
      </c>
      <c r="Q605" s="237">
        <v>0</v>
      </c>
      <c r="R605" s="237">
        <f>Q605*H605</f>
        <v>0</v>
      </c>
      <c r="S605" s="237">
        <v>0</v>
      </c>
      <c r="T605" s="238">
        <f>S605*H605</f>
        <v>0</v>
      </c>
      <c r="U605" s="39"/>
      <c r="V605" s="39"/>
      <c r="W605" s="39"/>
      <c r="X605" s="39"/>
      <c r="Y605" s="39"/>
      <c r="Z605" s="39"/>
      <c r="AA605" s="39"/>
      <c r="AB605" s="39"/>
      <c r="AC605" s="39"/>
      <c r="AD605" s="39"/>
      <c r="AE605" s="39"/>
      <c r="AR605" s="239" t="s">
        <v>351</v>
      </c>
      <c r="AT605" s="239" t="s">
        <v>266</v>
      </c>
      <c r="AU605" s="239" t="s">
        <v>85</v>
      </c>
      <c r="AY605" s="18" t="s">
        <v>264</v>
      </c>
      <c r="BE605" s="240">
        <f>IF(N605="základní",J605,0)</f>
        <v>0</v>
      </c>
      <c r="BF605" s="240">
        <f>IF(N605="snížená",J605,0)</f>
        <v>0</v>
      </c>
      <c r="BG605" s="240">
        <f>IF(N605="zákl. přenesená",J605,0)</f>
        <v>0</v>
      </c>
      <c r="BH605" s="240">
        <f>IF(N605="sníž. přenesená",J605,0)</f>
        <v>0</v>
      </c>
      <c r="BI605" s="240">
        <f>IF(N605="nulová",J605,0)</f>
        <v>0</v>
      </c>
      <c r="BJ605" s="18" t="s">
        <v>85</v>
      </c>
      <c r="BK605" s="240">
        <f>ROUND(I605*H605,2)</f>
        <v>0</v>
      </c>
      <c r="BL605" s="18" t="s">
        <v>351</v>
      </c>
      <c r="BM605" s="239" t="s">
        <v>3152</v>
      </c>
    </row>
    <row r="606" s="2" customFormat="1">
      <c r="A606" s="39"/>
      <c r="B606" s="40"/>
      <c r="C606" s="41"/>
      <c r="D606" s="243" t="s">
        <v>339</v>
      </c>
      <c r="E606" s="41"/>
      <c r="F606" s="295" t="s">
        <v>1058</v>
      </c>
      <c r="G606" s="41"/>
      <c r="H606" s="41"/>
      <c r="I606" s="296"/>
      <c r="J606" s="41"/>
      <c r="K606" s="41"/>
      <c r="L606" s="45"/>
      <c r="M606" s="297"/>
      <c r="N606" s="298"/>
      <c r="O606" s="92"/>
      <c r="P606" s="92"/>
      <c r="Q606" s="92"/>
      <c r="R606" s="92"/>
      <c r="S606" s="92"/>
      <c r="T606" s="93"/>
      <c r="U606" s="39"/>
      <c r="V606" s="39"/>
      <c r="W606" s="39"/>
      <c r="X606" s="39"/>
      <c r="Y606" s="39"/>
      <c r="Z606" s="39"/>
      <c r="AA606" s="39"/>
      <c r="AB606" s="39"/>
      <c r="AC606" s="39"/>
      <c r="AD606" s="39"/>
      <c r="AE606" s="39"/>
      <c r="AT606" s="18" t="s">
        <v>339</v>
      </c>
      <c r="AU606" s="18" t="s">
        <v>85</v>
      </c>
    </row>
    <row r="607" s="2" customFormat="1" ht="16.5" customHeight="1">
      <c r="A607" s="39"/>
      <c r="B607" s="40"/>
      <c r="C607" s="228" t="s">
        <v>1098</v>
      </c>
      <c r="D607" s="228" t="s">
        <v>266</v>
      </c>
      <c r="E607" s="229" t="s">
        <v>3153</v>
      </c>
      <c r="F607" s="230" t="s">
        <v>3154</v>
      </c>
      <c r="G607" s="231" t="s">
        <v>1051</v>
      </c>
      <c r="H607" s="232">
        <v>1</v>
      </c>
      <c r="I607" s="233"/>
      <c r="J607" s="234">
        <f>ROUND(I607*H607,2)</f>
        <v>0</v>
      </c>
      <c r="K607" s="230" t="s">
        <v>298</v>
      </c>
      <c r="L607" s="45"/>
      <c r="M607" s="235" t="s">
        <v>1</v>
      </c>
      <c r="N607" s="236" t="s">
        <v>42</v>
      </c>
      <c r="O607" s="92"/>
      <c r="P607" s="237">
        <f>O607*H607</f>
        <v>0</v>
      </c>
      <c r="Q607" s="237">
        <v>0</v>
      </c>
      <c r="R607" s="237">
        <f>Q607*H607</f>
        <v>0</v>
      </c>
      <c r="S607" s="237">
        <v>0</v>
      </c>
      <c r="T607" s="238">
        <f>S607*H607</f>
        <v>0</v>
      </c>
      <c r="U607" s="39"/>
      <c r="V607" s="39"/>
      <c r="W607" s="39"/>
      <c r="X607" s="39"/>
      <c r="Y607" s="39"/>
      <c r="Z607" s="39"/>
      <c r="AA607" s="39"/>
      <c r="AB607" s="39"/>
      <c r="AC607" s="39"/>
      <c r="AD607" s="39"/>
      <c r="AE607" s="39"/>
      <c r="AR607" s="239" t="s">
        <v>351</v>
      </c>
      <c r="AT607" s="239" t="s">
        <v>266</v>
      </c>
      <c r="AU607" s="239" t="s">
        <v>85</v>
      </c>
      <c r="AY607" s="18" t="s">
        <v>264</v>
      </c>
      <c r="BE607" s="240">
        <f>IF(N607="základní",J607,0)</f>
        <v>0</v>
      </c>
      <c r="BF607" s="240">
        <f>IF(N607="snížená",J607,0)</f>
        <v>0</v>
      </c>
      <c r="BG607" s="240">
        <f>IF(N607="zákl. přenesená",J607,0)</f>
        <v>0</v>
      </c>
      <c r="BH607" s="240">
        <f>IF(N607="sníž. přenesená",J607,0)</f>
        <v>0</v>
      </c>
      <c r="BI607" s="240">
        <f>IF(N607="nulová",J607,0)</f>
        <v>0</v>
      </c>
      <c r="BJ607" s="18" t="s">
        <v>85</v>
      </c>
      <c r="BK607" s="240">
        <f>ROUND(I607*H607,2)</f>
        <v>0</v>
      </c>
      <c r="BL607" s="18" t="s">
        <v>351</v>
      </c>
      <c r="BM607" s="239" t="s">
        <v>3155</v>
      </c>
    </row>
    <row r="608" s="2" customFormat="1">
      <c r="A608" s="39"/>
      <c r="B608" s="40"/>
      <c r="C608" s="41"/>
      <c r="D608" s="243" t="s">
        <v>339</v>
      </c>
      <c r="E608" s="41"/>
      <c r="F608" s="295" t="s">
        <v>1058</v>
      </c>
      <c r="G608" s="41"/>
      <c r="H608" s="41"/>
      <c r="I608" s="296"/>
      <c r="J608" s="41"/>
      <c r="K608" s="41"/>
      <c r="L608" s="45"/>
      <c r="M608" s="297"/>
      <c r="N608" s="298"/>
      <c r="O608" s="92"/>
      <c r="P608" s="92"/>
      <c r="Q608" s="92"/>
      <c r="R608" s="92"/>
      <c r="S608" s="92"/>
      <c r="T608" s="93"/>
      <c r="U608" s="39"/>
      <c r="V608" s="39"/>
      <c r="W608" s="39"/>
      <c r="X608" s="39"/>
      <c r="Y608" s="39"/>
      <c r="Z608" s="39"/>
      <c r="AA608" s="39"/>
      <c r="AB608" s="39"/>
      <c r="AC608" s="39"/>
      <c r="AD608" s="39"/>
      <c r="AE608" s="39"/>
      <c r="AT608" s="18" t="s">
        <v>339</v>
      </c>
      <c r="AU608" s="18" t="s">
        <v>85</v>
      </c>
    </row>
    <row r="609" s="2" customFormat="1" ht="16.5" customHeight="1">
      <c r="A609" s="39"/>
      <c r="B609" s="40"/>
      <c r="C609" s="228" t="s">
        <v>1105</v>
      </c>
      <c r="D609" s="228" t="s">
        <v>266</v>
      </c>
      <c r="E609" s="229" t="s">
        <v>3156</v>
      </c>
      <c r="F609" s="230" t="s">
        <v>3157</v>
      </c>
      <c r="G609" s="231" t="s">
        <v>1051</v>
      </c>
      <c r="H609" s="232">
        <v>1</v>
      </c>
      <c r="I609" s="233"/>
      <c r="J609" s="234">
        <f>ROUND(I609*H609,2)</f>
        <v>0</v>
      </c>
      <c r="K609" s="230" t="s">
        <v>298</v>
      </c>
      <c r="L609" s="45"/>
      <c r="M609" s="235" t="s">
        <v>1</v>
      </c>
      <c r="N609" s="236" t="s">
        <v>42</v>
      </c>
      <c r="O609" s="92"/>
      <c r="P609" s="237">
        <f>O609*H609</f>
        <v>0</v>
      </c>
      <c r="Q609" s="237">
        <v>0</v>
      </c>
      <c r="R609" s="237">
        <f>Q609*H609</f>
        <v>0</v>
      </c>
      <c r="S609" s="237">
        <v>0</v>
      </c>
      <c r="T609" s="238">
        <f>S609*H609</f>
        <v>0</v>
      </c>
      <c r="U609" s="39"/>
      <c r="V609" s="39"/>
      <c r="W609" s="39"/>
      <c r="X609" s="39"/>
      <c r="Y609" s="39"/>
      <c r="Z609" s="39"/>
      <c r="AA609" s="39"/>
      <c r="AB609" s="39"/>
      <c r="AC609" s="39"/>
      <c r="AD609" s="39"/>
      <c r="AE609" s="39"/>
      <c r="AR609" s="239" t="s">
        <v>351</v>
      </c>
      <c r="AT609" s="239" t="s">
        <v>266</v>
      </c>
      <c r="AU609" s="239" t="s">
        <v>85</v>
      </c>
      <c r="AY609" s="18" t="s">
        <v>264</v>
      </c>
      <c r="BE609" s="240">
        <f>IF(N609="základní",J609,0)</f>
        <v>0</v>
      </c>
      <c r="BF609" s="240">
        <f>IF(N609="snížená",J609,0)</f>
        <v>0</v>
      </c>
      <c r="BG609" s="240">
        <f>IF(N609="zákl. přenesená",J609,0)</f>
        <v>0</v>
      </c>
      <c r="BH609" s="240">
        <f>IF(N609="sníž. přenesená",J609,0)</f>
        <v>0</v>
      </c>
      <c r="BI609" s="240">
        <f>IF(N609="nulová",J609,0)</f>
        <v>0</v>
      </c>
      <c r="BJ609" s="18" t="s">
        <v>85</v>
      </c>
      <c r="BK609" s="240">
        <f>ROUND(I609*H609,2)</f>
        <v>0</v>
      </c>
      <c r="BL609" s="18" t="s">
        <v>351</v>
      </c>
      <c r="BM609" s="239" t="s">
        <v>3158</v>
      </c>
    </row>
    <row r="610" s="2" customFormat="1">
      <c r="A610" s="39"/>
      <c r="B610" s="40"/>
      <c r="C610" s="41"/>
      <c r="D610" s="243" t="s">
        <v>339</v>
      </c>
      <c r="E610" s="41"/>
      <c r="F610" s="295" t="s">
        <v>1058</v>
      </c>
      <c r="G610" s="41"/>
      <c r="H610" s="41"/>
      <c r="I610" s="296"/>
      <c r="J610" s="41"/>
      <c r="K610" s="41"/>
      <c r="L610" s="45"/>
      <c r="M610" s="297"/>
      <c r="N610" s="298"/>
      <c r="O610" s="92"/>
      <c r="P610" s="92"/>
      <c r="Q610" s="92"/>
      <c r="R610" s="92"/>
      <c r="S610" s="92"/>
      <c r="T610" s="93"/>
      <c r="U610" s="39"/>
      <c r="V610" s="39"/>
      <c r="W610" s="39"/>
      <c r="X610" s="39"/>
      <c r="Y610" s="39"/>
      <c r="Z610" s="39"/>
      <c r="AA610" s="39"/>
      <c r="AB610" s="39"/>
      <c r="AC610" s="39"/>
      <c r="AD610" s="39"/>
      <c r="AE610" s="39"/>
      <c r="AT610" s="18" t="s">
        <v>339</v>
      </c>
      <c r="AU610" s="18" t="s">
        <v>85</v>
      </c>
    </row>
    <row r="611" s="2" customFormat="1" ht="16.5" customHeight="1">
      <c r="A611" s="39"/>
      <c r="B611" s="40"/>
      <c r="C611" s="228" t="s">
        <v>1110</v>
      </c>
      <c r="D611" s="228" t="s">
        <v>266</v>
      </c>
      <c r="E611" s="229" t="s">
        <v>3159</v>
      </c>
      <c r="F611" s="230" t="s">
        <v>1084</v>
      </c>
      <c r="G611" s="231" t="s">
        <v>1035</v>
      </c>
      <c r="H611" s="232">
        <v>22</v>
      </c>
      <c r="I611" s="233"/>
      <c r="J611" s="234">
        <f>ROUND(I611*H611,2)</f>
        <v>0</v>
      </c>
      <c r="K611" s="230" t="s">
        <v>298</v>
      </c>
      <c r="L611" s="45"/>
      <c r="M611" s="235" t="s">
        <v>1</v>
      </c>
      <c r="N611" s="236" t="s">
        <v>42</v>
      </c>
      <c r="O611" s="92"/>
      <c r="P611" s="237">
        <f>O611*H611</f>
        <v>0</v>
      </c>
      <c r="Q611" s="237">
        <v>0</v>
      </c>
      <c r="R611" s="237">
        <f>Q611*H611</f>
        <v>0</v>
      </c>
      <c r="S611" s="237">
        <v>0</v>
      </c>
      <c r="T611" s="238">
        <f>S611*H611</f>
        <v>0</v>
      </c>
      <c r="U611" s="39"/>
      <c r="V611" s="39"/>
      <c r="W611" s="39"/>
      <c r="X611" s="39"/>
      <c r="Y611" s="39"/>
      <c r="Z611" s="39"/>
      <c r="AA611" s="39"/>
      <c r="AB611" s="39"/>
      <c r="AC611" s="39"/>
      <c r="AD611" s="39"/>
      <c r="AE611" s="39"/>
      <c r="AR611" s="239" t="s">
        <v>351</v>
      </c>
      <c r="AT611" s="239" t="s">
        <v>266</v>
      </c>
      <c r="AU611" s="239" t="s">
        <v>85</v>
      </c>
      <c r="AY611" s="18" t="s">
        <v>264</v>
      </c>
      <c r="BE611" s="240">
        <f>IF(N611="základní",J611,0)</f>
        <v>0</v>
      </c>
      <c r="BF611" s="240">
        <f>IF(N611="snížená",J611,0)</f>
        <v>0</v>
      </c>
      <c r="BG611" s="240">
        <f>IF(N611="zákl. přenesená",J611,0)</f>
        <v>0</v>
      </c>
      <c r="BH611" s="240">
        <f>IF(N611="sníž. přenesená",J611,0)</f>
        <v>0</v>
      </c>
      <c r="BI611" s="240">
        <f>IF(N611="nulová",J611,0)</f>
        <v>0</v>
      </c>
      <c r="BJ611" s="18" t="s">
        <v>85</v>
      </c>
      <c r="BK611" s="240">
        <f>ROUND(I611*H611,2)</f>
        <v>0</v>
      </c>
      <c r="BL611" s="18" t="s">
        <v>351</v>
      </c>
      <c r="BM611" s="239" t="s">
        <v>3160</v>
      </c>
    </row>
    <row r="612" s="2" customFormat="1">
      <c r="A612" s="39"/>
      <c r="B612" s="40"/>
      <c r="C612" s="41"/>
      <c r="D612" s="243" t="s">
        <v>339</v>
      </c>
      <c r="E612" s="41"/>
      <c r="F612" s="295" t="s">
        <v>1086</v>
      </c>
      <c r="G612" s="41"/>
      <c r="H612" s="41"/>
      <c r="I612" s="296"/>
      <c r="J612" s="41"/>
      <c r="K612" s="41"/>
      <c r="L612" s="45"/>
      <c r="M612" s="297"/>
      <c r="N612" s="298"/>
      <c r="O612" s="92"/>
      <c r="P612" s="92"/>
      <c r="Q612" s="92"/>
      <c r="R612" s="92"/>
      <c r="S612" s="92"/>
      <c r="T612" s="93"/>
      <c r="U612" s="39"/>
      <c r="V612" s="39"/>
      <c r="W612" s="39"/>
      <c r="X612" s="39"/>
      <c r="Y612" s="39"/>
      <c r="Z612" s="39"/>
      <c r="AA612" s="39"/>
      <c r="AB612" s="39"/>
      <c r="AC612" s="39"/>
      <c r="AD612" s="39"/>
      <c r="AE612" s="39"/>
      <c r="AT612" s="18" t="s">
        <v>339</v>
      </c>
      <c r="AU612" s="18" t="s">
        <v>85</v>
      </c>
    </row>
    <row r="613" s="2" customFormat="1" ht="16.5" customHeight="1">
      <c r="A613" s="39"/>
      <c r="B613" s="40"/>
      <c r="C613" s="228" t="s">
        <v>1114</v>
      </c>
      <c r="D613" s="228" t="s">
        <v>266</v>
      </c>
      <c r="E613" s="229" t="s">
        <v>3161</v>
      </c>
      <c r="F613" s="230" t="s">
        <v>3162</v>
      </c>
      <c r="G613" s="231" t="s">
        <v>1035</v>
      </c>
      <c r="H613" s="232">
        <v>2.2000000000000002</v>
      </c>
      <c r="I613" s="233"/>
      <c r="J613" s="234">
        <f>ROUND(I613*H613,2)</f>
        <v>0</v>
      </c>
      <c r="K613" s="230" t="s">
        <v>298</v>
      </c>
      <c r="L613" s="45"/>
      <c r="M613" s="235" t="s">
        <v>1</v>
      </c>
      <c r="N613" s="236" t="s">
        <v>42</v>
      </c>
      <c r="O613" s="92"/>
      <c r="P613" s="237">
        <f>O613*H613</f>
        <v>0</v>
      </c>
      <c r="Q613" s="237">
        <v>0</v>
      </c>
      <c r="R613" s="237">
        <f>Q613*H613</f>
        <v>0</v>
      </c>
      <c r="S613" s="237">
        <v>0</v>
      </c>
      <c r="T613" s="238">
        <f>S613*H613</f>
        <v>0</v>
      </c>
      <c r="U613" s="39"/>
      <c r="V613" s="39"/>
      <c r="W613" s="39"/>
      <c r="X613" s="39"/>
      <c r="Y613" s="39"/>
      <c r="Z613" s="39"/>
      <c r="AA613" s="39"/>
      <c r="AB613" s="39"/>
      <c r="AC613" s="39"/>
      <c r="AD613" s="39"/>
      <c r="AE613" s="39"/>
      <c r="AR613" s="239" t="s">
        <v>351</v>
      </c>
      <c r="AT613" s="239" t="s">
        <v>266</v>
      </c>
      <c r="AU613" s="239" t="s">
        <v>85</v>
      </c>
      <c r="AY613" s="18" t="s">
        <v>264</v>
      </c>
      <c r="BE613" s="240">
        <f>IF(N613="základní",J613,0)</f>
        <v>0</v>
      </c>
      <c r="BF613" s="240">
        <f>IF(N613="snížená",J613,0)</f>
        <v>0</v>
      </c>
      <c r="BG613" s="240">
        <f>IF(N613="zákl. přenesená",J613,0)</f>
        <v>0</v>
      </c>
      <c r="BH613" s="240">
        <f>IF(N613="sníž. přenesená",J613,0)</f>
        <v>0</v>
      </c>
      <c r="BI613" s="240">
        <f>IF(N613="nulová",J613,0)</f>
        <v>0</v>
      </c>
      <c r="BJ613" s="18" t="s">
        <v>85</v>
      </c>
      <c r="BK613" s="240">
        <f>ROUND(I613*H613,2)</f>
        <v>0</v>
      </c>
      <c r="BL613" s="18" t="s">
        <v>351</v>
      </c>
      <c r="BM613" s="239" t="s">
        <v>3163</v>
      </c>
    </row>
    <row r="614" s="2" customFormat="1">
      <c r="A614" s="39"/>
      <c r="B614" s="40"/>
      <c r="C614" s="41"/>
      <c r="D614" s="243" t="s">
        <v>339</v>
      </c>
      <c r="E614" s="41"/>
      <c r="F614" s="295" t="s">
        <v>1086</v>
      </c>
      <c r="G614" s="41"/>
      <c r="H614" s="41"/>
      <c r="I614" s="296"/>
      <c r="J614" s="41"/>
      <c r="K614" s="41"/>
      <c r="L614" s="45"/>
      <c r="M614" s="297"/>
      <c r="N614" s="298"/>
      <c r="O614" s="92"/>
      <c r="P614" s="92"/>
      <c r="Q614" s="92"/>
      <c r="R614" s="92"/>
      <c r="S614" s="92"/>
      <c r="T614" s="93"/>
      <c r="U614" s="39"/>
      <c r="V614" s="39"/>
      <c r="W614" s="39"/>
      <c r="X614" s="39"/>
      <c r="Y614" s="39"/>
      <c r="Z614" s="39"/>
      <c r="AA614" s="39"/>
      <c r="AB614" s="39"/>
      <c r="AC614" s="39"/>
      <c r="AD614" s="39"/>
      <c r="AE614" s="39"/>
      <c r="AT614" s="18" t="s">
        <v>339</v>
      </c>
      <c r="AU614" s="18" t="s">
        <v>85</v>
      </c>
    </row>
    <row r="615" s="2" customFormat="1" ht="16.5" customHeight="1">
      <c r="A615" s="39"/>
      <c r="B615" s="40"/>
      <c r="C615" s="228" t="s">
        <v>1118</v>
      </c>
      <c r="D615" s="228" t="s">
        <v>266</v>
      </c>
      <c r="E615" s="229" t="s">
        <v>1088</v>
      </c>
      <c r="F615" s="230" t="s">
        <v>1089</v>
      </c>
      <c r="G615" s="231" t="s">
        <v>453</v>
      </c>
      <c r="H615" s="232">
        <v>100.40000000000001</v>
      </c>
      <c r="I615" s="233"/>
      <c r="J615" s="234">
        <f>ROUND(I615*H615,2)</f>
        <v>0</v>
      </c>
      <c r="K615" s="230" t="s">
        <v>270</v>
      </c>
      <c r="L615" s="45"/>
      <c r="M615" s="235" t="s">
        <v>1</v>
      </c>
      <c r="N615" s="236" t="s">
        <v>42</v>
      </c>
      <c r="O615" s="92"/>
      <c r="P615" s="237">
        <f>O615*H615</f>
        <v>0</v>
      </c>
      <c r="Q615" s="237">
        <v>0.00027999999999999998</v>
      </c>
      <c r="R615" s="237">
        <f>Q615*H615</f>
        <v>0.028111999999999998</v>
      </c>
      <c r="S615" s="237">
        <v>0</v>
      </c>
      <c r="T615" s="238">
        <f>S615*H615</f>
        <v>0</v>
      </c>
      <c r="U615" s="39"/>
      <c r="V615" s="39"/>
      <c r="W615" s="39"/>
      <c r="X615" s="39"/>
      <c r="Y615" s="39"/>
      <c r="Z615" s="39"/>
      <c r="AA615" s="39"/>
      <c r="AB615" s="39"/>
      <c r="AC615" s="39"/>
      <c r="AD615" s="39"/>
      <c r="AE615" s="39"/>
      <c r="AR615" s="239" t="s">
        <v>351</v>
      </c>
      <c r="AT615" s="239" t="s">
        <v>266</v>
      </c>
      <c r="AU615" s="239" t="s">
        <v>85</v>
      </c>
      <c r="AY615" s="18" t="s">
        <v>264</v>
      </c>
      <c r="BE615" s="240">
        <f>IF(N615="základní",J615,0)</f>
        <v>0</v>
      </c>
      <c r="BF615" s="240">
        <f>IF(N615="snížená",J615,0)</f>
        <v>0</v>
      </c>
      <c r="BG615" s="240">
        <f>IF(N615="zákl. přenesená",J615,0)</f>
        <v>0</v>
      </c>
      <c r="BH615" s="240">
        <f>IF(N615="sníž. přenesená",J615,0)</f>
        <v>0</v>
      </c>
      <c r="BI615" s="240">
        <f>IF(N615="nulová",J615,0)</f>
        <v>0</v>
      </c>
      <c r="BJ615" s="18" t="s">
        <v>85</v>
      </c>
      <c r="BK615" s="240">
        <f>ROUND(I615*H615,2)</f>
        <v>0</v>
      </c>
      <c r="BL615" s="18" t="s">
        <v>351</v>
      </c>
      <c r="BM615" s="239" t="s">
        <v>1090</v>
      </c>
    </row>
    <row r="616" s="2" customFormat="1">
      <c r="A616" s="39"/>
      <c r="B616" s="40"/>
      <c r="C616" s="41"/>
      <c r="D616" s="243" t="s">
        <v>339</v>
      </c>
      <c r="E616" s="41"/>
      <c r="F616" s="295" t="s">
        <v>1091</v>
      </c>
      <c r="G616" s="41"/>
      <c r="H616" s="41"/>
      <c r="I616" s="296"/>
      <c r="J616" s="41"/>
      <c r="K616" s="41"/>
      <c r="L616" s="45"/>
      <c r="M616" s="297"/>
      <c r="N616" s="298"/>
      <c r="O616" s="92"/>
      <c r="P616" s="92"/>
      <c r="Q616" s="92"/>
      <c r="R616" s="92"/>
      <c r="S616" s="92"/>
      <c r="T616" s="93"/>
      <c r="U616" s="39"/>
      <c r="V616" s="39"/>
      <c r="W616" s="39"/>
      <c r="X616" s="39"/>
      <c r="Y616" s="39"/>
      <c r="Z616" s="39"/>
      <c r="AA616" s="39"/>
      <c r="AB616" s="39"/>
      <c r="AC616" s="39"/>
      <c r="AD616" s="39"/>
      <c r="AE616" s="39"/>
      <c r="AT616" s="18" t="s">
        <v>339</v>
      </c>
      <c r="AU616" s="18" t="s">
        <v>85</v>
      </c>
    </row>
    <row r="617" s="2" customFormat="1" ht="16.5" customHeight="1">
      <c r="A617" s="39"/>
      <c r="B617" s="40"/>
      <c r="C617" s="228" t="s">
        <v>1123</v>
      </c>
      <c r="D617" s="228" t="s">
        <v>266</v>
      </c>
      <c r="E617" s="229" t="s">
        <v>1093</v>
      </c>
      <c r="F617" s="230" t="s">
        <v>1094</v>
      </c>
      <c r="G617" s="231" t="s">
        <v>983</v>
      </c>
      <c r="H617" s="299"/>
      <c r="I617" s="233"/>
      <c r="J617" s="234">
        <f>ROUND(I617*H617,2)</f>
        <v>0</v>
      </c>
      <c r="K617" s="230" t="s">
        <v>270</v>
      </c>
      <c r="L617" s="45"/>
      <c r="M617" s="235" t="s">
        <v>1</v>
      </c>
      <c r="N617" s="236" t="s">
        <v>42</v>
      </c>
      <c r="O617" s="92"/>
      <c r="P617" s="237">
        <f>O617*H617</f>
        <v>0</v>
      </c>
      <c r="Q617" s="237">
        <v>0</v>
      </c>
      <c r="R617" s="237">
        <f>Q617*H617</f>
        <v>0</v>
      </c>
      <c r="S617" s="237">
        <v>0</v>
      </c>
      <c r="T617" s="238">
        <f>S617*H617</f>
        <v>0</v>
      </c>
      <c r="U617" s="39"/>
      <c r="V617" s="39"/>
      <c r="W617" s="39"/>
      <c r="X617" s="39"/>
      <c r="Y617" s="39"/>
      <c r="Z617" s="39"/>
      <c r="AA617" s="39"/>
      <c r="AB617" s="39"/>
      <c r="AC617" s="39"/>
      <c r="AD617" s="39"/>
      <c r="AE617" s="39"/>
      <c r="AR617" s="239" t="s">
        <v>351</v>
      </c>
      <c r="AT617" s="239" t="s">
        <v>266</v>
      </c>
      <c r="AU617" s="239" t="s">
        <v>85</v>
      </c>
      <c r="AY617" s="18" t="s">
        <v>264</v>
      </c>
      <c r="BE617" s="240">
        <f>IF(N617="základní",J617,0)</f>
        <v>0</v>
      </c>
      <c r="BF617" s="240">
        <f>IF(N617="snížená",J617,0)</f>
        <v>0</v>
      </c>
      <c r="BG617" s="240">
        <f>IF(N617="zákl. přenesená",J617,0)</f>
        <v>0</v>
      </c>
      <c r="BH617" s="240">
        <f>IF(N617="sníž. přenesená",J617,0)</f>
        <v>0</v>
      </c>
      <c r="BI617" s="240">
        <f>IF(N617="nulová",J617,0)</f>
        <v>0</v>
      </c>
      <c r="BJ617" s="18" t="s">
        <v>85</v>
      </c>
      <c r="BK617" s="240">
        <f>ROUND(I617*H617,2)</f>
        <v>0</v>
      </c>
      <c r="BL617" s="18" t="s">
        <v>351</v>
      </c>
      <c r="BM617" s="239" t="s">
        <v>1095</v>
      </c>
    </row>
    <row r="618" s="12" customFormat="1" ht="22.8" customHeight="1">
      <c r="A618" s="12"/>
      <c r="B618" s="212"/>
      <c r="C618" s="213"/>
      <c r="D618" s="214" t="s">
        <v>75</v>
      </c>
      <c r="E618" s="226" t="s">
        <v>1096</v>
      </c>
      <c r="F618" s="226" t="s">
        <v>1097</v>
      </c>
      <c r="G618" s="213"/>
      <c r="H618" s="213"/>
      <c r="I618" s="216"/>
      <c r="J618" s="227">
        <f>BK618</f>
        <v>0</v>
      </c>
      <c r="K618" s="213"/>
      <c r="L618" s="218"/>
      <c r="M618" s="219"/>
      <c r="N618" s="220"/>
      <c r="O618" s="220"/>
      <c r="P618" s="221">
        <f>SUM(P619:P637)</f>
        <v>0</v>
      </c>
      <c r="Q618" s="220"/>
      <c r="R618" s="221">
        <f>SUM(R619:R637)</f>
        <v>0</v>
      </c>
      <c r="S618" s="220"/>
      <c r="T618" s="222">
        <f>SUM(T619:T637)</f>
        <v>0</v>
      </c>
      <c r="U618" s="12"/>
      <c r="V618" s="12"/>
      <c r="W618" s="12"/>
      <c r="X618" s="12"/>
      <c r="Y618" s="12"/>
      <c r="Z618" s="12"/>
      <c r="AA618" s="12"/>
      <c r="AB618" s="12"/>
      <c r="AC618" s="12"/>
      <c r="AD618" s="12"/>
      <c r="AE618" s="12"/>
      <c r="AR618" s="223" t="s">
        <v>85</v>
      </c>
      <c r="AT618" s="224" t="s">
        <v>75</v>
      </c>
      <c r="AU618" s="224" t="s">
        <v>83</v>
      </c>
      <c r="AY618" s="223" t="s">
        <v>264</v>
      </c>
      <c r="BK618" s="225">
        <f>SUM(BK619:BK637)</f>
        <v>0</v>
      </c>
    </row>
    <row r="619" s="2" customFormat="1" ht="16.5" customHeight="1">
      <c r="A619" s="39"/>
      <c r="B619" s="40"/>
      <c r="C619" s="228" t="s">
        <v>1127</v>
      </c>
      <c r="D619" s="228" t="s">
        <v>266</v>
      </c>
      <c r="E619" s="229" t="s">
        <v>3164</v>
      </c>
      <c r="F619" s="230" t="s">
        <v>3165</v>
      </c>
      <c r="G619" s="231" t="s">
        <v>1051</v>
      </c>
      <c r="H619" s="232">
        <v>7</v>
      </c>
      <c r="I619" s="233"/>
      <c r="J619" s="234">
        <f>ROUND(I619*H619,2)</f>
        <v>0</v>
      </c>
      <c r="K619" s="230" t="s">
        <v>298</v>
      </c>
      <c r="L619" s="45"/>
      <c r="M619" s="235" t="s">
        <v>1</v>
      </c>
      <c r="N619" s="236" t="s">
        <v>42</v>
      </c>
      <c r="O619" s="92"/>
      <c r="P619" s="237">
        <f>O619*H619</f>
        <v>0</v>
      </c>
      <c r="Q619" s="237">
        <v>0</v>
      </c>
      <c r="R619" s="237">
        <f>Q619*H619</f>
        <v>0</v>
      </c>
      <c r="S619" s="237">
        <v>0</v>
      </c>
      <c r="T619" s="238">
        <f>S619*H619</f>
        <v>0</v>
      </c>
      <c r="U619" s="39"/>
      <c r="V619" s="39"/>
      <c r="W619" s="39"/>
      <c r="X619" s="39"/>
      <c r="Y619" s="39"/>
      <c r="Z619" s="39"/>
      <c r="AA619" s="39"/>
      <c r="AB619" s="39"/>
      <c r="AC619" s="39"/>
      <c r="AD619" s="39"/>
      <c r="AE619" s="39"/>
      <c r="AR619" s="239" t="s">
        <v>351</v>
      </c>
      <c r="AT619" s="239" t="s">
        <v>266</v>
      </c>
      <c r="AU619" s="239" t="s">
        <v>85</v>
      </c>
      <c r="AY619" s="18" t="s">
        <v>264</v>
      </c>
      <c r="BE619" s="240">
        <f>IF(N619="základní",J619,0)</f>
        <v>0</v>
      </c>
      <c r="BF619" s="240">
        <f>IF(N619="snížená",J619,0)</f>
        <v>0</v>
      </c>
      <c r="BG619" s="240">
        <f>IF(N619="zákl. přenesená",J619,0)</f>
        <v>0</v>
      </c>
      <c r="BH619" s="240">
        <f>IF(N619="sníž. přenesená",J619,0)</f>
        <v>0</v>
      </c>
      <c r="BI619" s="240">
        <f>IF(N619="nulová",J619,0)</f>
        <v>0</v>
      </c>
      <c r="BJ619" s="18" t="s">
        <v>85</v>
      </c>
      <c r="BK619" s="240">
        <f>ROUND(I619*H619,2)</f>
        <v>0</v>
      </c>
      <c r="BL619" s="18" t="s">
        <v>351</v>
      </c>
      <c r="BM619" s="239" t="s">
        <v>3166</v>
      </c>
    </row>
    <row r="620" s="2" customFormat="1">
      <c r="A620" s="39"/>
      <c r="B620" s="40"/>
      <c r="C620" s="41"/>
      <c r="D620" s="243" t="s">
        <v>339</v>
      </c>
      <c r="E620" s="41"/>
      <c r="F620" s="295" t="s">
        <v>1109</v>
      </c>
      <c r="G620" s="41"/>
      <c r="H620" s="41"/>
      <c r="I620" s="296"/>
      <c r="J620" s="41"/>
      <c r="K620" s="41"/>
      <c r="L620" s="45"/>
      <c r="M620" s="297"/>
      <c r="N620" s="298"/>
      <c r="O620" s="92"/>
      <c r="P620" s="92"/>
      <c r="Q620" s="92"/>
      <c r="R620" s="92"/>
      <c r="S620" s="92"/>
      <c r="T620" s="93"/>
      <c r="U620" s="39"/>
      <c r="V620" s="39"/>
      <c r="W620" s="39"/>
      <c r="X620" s="39"/>
      <c r="Y620" s="39"/>
      <c r="Z620" s="39"/>
      <c r="AA620" s="39"/>
      <c r="AB620" s="39"/>
      <c r="AC620" s="39"/>
      <c r="AD620" s="39"/>
      <c r="AE620" s="39"/>
      <c r="AT620" s="18" t="s">
        <v>339</v>
      </c>
      <c r="AU620" s="18" t="s">
        <v>85</v>
      </c>
    </row>
    <row r="621" s="2" customFormat="1" ht="16.5" customHeight="1">
      <c r="A621" s="39"/>
      <c r="B621" s="40"/>
      <c r="C621" s="228" t="s">
        <v>1131</v>
      </c>
      <c r="D621" s="228" t="s">
        <v>266</v>
      </c>
      <c r="E621" s="229" t="s">
        <v>3167</v>
      </c>
      <c r="F621" s="230" t="s">
        <v>3168</v>
      </c>
      <c r="G621" s="231" t="s">
        <v>1051</v>
      </c>
      <c r="H621" s="232">
        <v>2</v>
      </c>
      <c r="I621" s="233"/>
      <c r="J621" s="234">
        <f>ROUND(I621*H621,2)</f>
        <v>0</v>
      </c>
      <c r="K621" s="230" t="s">
        <v>298</v>
      </c>
      <c r="L621" s="45"/>
      <c r="M621" s="235" t="s">
        <v>1</v>
      </c>
      <c r="N621" s="236" t="s">
        <v>42</v>
      </c>
      <c r="O621" s="92"/>
      <c r="P621" s="237">
        <f>O621*H621</f>
        <v>0</v>
      </c>
      <c r="Q621" s="237">
        <v>0</v>
      </c>
      <c r="R621" s="237">
        <f>Q621*H621</f>
        <v>0</v>
      </c>
      <c r="S621" s="237">
        <v>0</v>
      </c>
      <c r="T621" s="238">
        <f>S621*H621</f>
        <v>0</v>
      </c>
      <c r="U621" s="39"/>
      <c r="V621" s="39"/>
      <c r="W621" s="39"/>
      <c r="X621" s="39"/>
      <c r="Y621" s="39"/>
      <c r="Z621" s="39"/>
      <c r="AA621" s="39"/>
      <c r="AB621" s="39"/>
      <c r="AC621" s="39"/>
      <c r="AD621" s="39"/>
      <c r="AE621" s="39"/>
      <c r="AR621" s="239" t="s">
        <v>351</v>
      </c>
      <c r="AT621" s="239" t="s">
        <v>266</v>
      </c>
      <c r="AU621" s="239" t="s">
        <v>85</v>
      </c>
      <c r="AY621" s="18" t="s">
        <v>264</v>
      </c>
      <c r="BE621" s="240">
        <f>IF(N621="základní",J621,0)</f>
        <v>0</v>
      </c>
      <c r="BF621" s="240">
        <f>IF(N621="snížená",J621,0)</f>
        <v>0</v>
      </c>
      <c r="BG621" s="240">
        <f>IF(N621="zákl. přenesená",J621,0)</f>
        <v>0</v>
      </c>
      <c r="BH621" s="240">
        <f>IF(N621="sníž. přenesená",J621,0)</f>
        <v>0</v>
      </c>
      <c r="BI621" s="240">
        <f>IF(N621="nulová",J621,0)</f>
        <v>0</v>
      </c>
      <c r="BJ621" s="18" t="s">
        <v>85</v>
      </c>
      <c r="BK621" s="240">
        <f>ROUND(I621*H621,2)</f>
        <v>0</v>
      </c>
      <c r="BL621" s="18" t="s">
        <v>351</v>
      </c>
      <c r="BM621" s="239" t="s">
        <v>3169</v>
      </c>
    </row>
    <row r="622" s="2" customFormat="1">
      <c r="A622" s="39"/>
      <c r="B622" s="40"/>
      <c r="C622" s="41"/>
      <c r="D622" s="243" t="s">
        <v>339</v>
      </c>
      <c r="E622" s="41"/>
      <c r="F622" s="295" t="s">
        <v>1109</v>
      </c>
      <c r="G622" s="41"/>
      <c r="H622" s="41"/>
      <c r="I622" s="296"/>
      <c r="J622" s="41"/>
      <c r="K622" s="41"/>
      <c r="L622" s="45"/>
      <c r="M622" s="297"/>
      <c r="N622" s="298"/>
      <c r="O622" s="92"/>
      <c r="P622" s="92"/>
      <c r="Q622" s="92"/>
      <c r="R622" s="92"/>
      <c r="S622" s="92"/>
      <c r="T622" s="93"/>
      <c r="U622" s="39"/>
      <c r="V622" s="39"/>
      <c r="W622" s="39"/>
      <c r="X622" s="39"/>
      <c r="Y622" s="39"/>
      <c r="Z622" s="39"/>
      <c r="AA622" s="39"/>
      <c r="AB622" s="39"/>
      <c r="AC622" s="39"/>
      <c r="AD622" s="39"/>
      <c r="AE622" s="39"/>
      <c r="AT622" s="18" t="s">
        <v>339</v>
      </c>
      <c r="AU622" s="18" t="s">
        <v>85</v>
      </c>
    </row>
    <row r="623" s="2" customFormat="1" ht="16.5" customHeight="1">
      <c r="A623" s="39"/>
      <c r="B623" s="40"/>
      <c r="C623" s="228" t="s">
        <v>1136</v>
      </c>
      <c r="D623" s="228" t="s">
        <v>266</v>
      </c>
      <c r="E623" s="229" t="s">
        <v>3170</v>
      </c>
      <c r="F623" s="230" t="s">
        <v>3171</v>
      </c>
      <c r="G623" s="231" t="s">
        <v>1051</v>
      </c>
      <c r="H623" s="232">
        <v>1</v>
      </c>
      <c r="I623" s="233"/>
      <c r="J623" s="234">
        <f>ROUND(I623*H623,2)</f>
        <v>0</v>
      </c>
      <c r="K623" s="230" t="s">
        <v>298</v>
      </c>
      <c r="L623" s="45"/>
      <c r="M623" s="235" t="s">
        <v>1</v>
      </c>
      <c r="N623" s="236" t="s">
        <v>42</v>
      </c>
      <c r="O623" s="92"/>
      <c r="P623" s="237">
        <f>O623*H623</f>
        <v>0</v>
      </c>
      <c r="Q623" s="237">
        <v>0</v>
      </c>
      <c r="R623" s="237">
        <f>Q623*H623</f>
        <v>0</v>
      </c>
      <c r="S623" s="237">
        <v>0</v>
      </c>
      <c r="T623" s="238">
        <f>S623*H623</f>
        <v>0</v>
      </c>
      <c r="U623" s="39"/>
      <c r="V623" s="39"/>
      <c r="W623" s="39"/>
      <c r="X623" s="39"/>
      <c r="Y623" s="39"/>
      <c r="Z623" s="39"/>
      <c r="AA623" s="39"/>
      <c r="AB623" s="39"/>
      <c r="AC623" s="39"/>
      <c r="AD623" s="39"/>
      <c r="AE623" s="39"/>
      <c r="AR623" s="239" t="s">
        <v>351</v>
      </c>
      <c r="AT623" s="239" t="s">
        <v>266</v>
      </c>
      <c r="AU623" s="239" t="s">
        <v>85</v>
      </c>
      <c r="AY623" s="18" t="s">
        <v>264</v>
      </c>
      <c r="BE623" s="240">
        <f>IF(N623="základní",J623,0)</f>
        <v>0</v>
      </c>
      <c r="BF623" s="240">
        <f>IF(N623="snížená",J623,0)</f>
        <v>0</v>
      </c>
      <c r="BG623" s="240">
        <f>IF(N623="zákl. přenesená",J623,0)</f>
        <v>0</v>
      </c>
      <c r="BH623" s="240">
        <f>IF(N623="sníž. přenesená",J623,0)</f>
        <v>0</v>
      </c>
      <c r="BI623" s="240">
        <f>IF(N623="nulová",J623,0)</f>
        <v>0</v>
      </c>
      <c r="BJ623" s="18" t="s">
        <v>85</v>
      </c>
      <c r="BK623" s="240">
        <f>ROUND(I623*H623,2)</f>
        <v>0</v>
      </c>
      <c r="BL623" s="18" t="s">
        <v>351</v>
      </c>
      <c r="BM623" s="239" t="s">
        <v>3172</v>
      </c>
    </row>
    <row r="624" s="2" customFormat="1">
      <c r="A624" s="39"/>
      <c r="B624" s="40"/>
      <c r="C624" s="41"/>
      <c r="D624" s="243" t="s">
        <v>339</v>
      </c>
      <c r="E624" s="41"/>
      <c r="F624" s="295" t="s">
        <v>1109</v>
      </c>
      <c r="G624" s="41"/>
      <c r="H624" s="41"/>
      <c r="I624" s="296"/>
      <c r="J624" s="41"/>
      <c r="K624" s="41"/>
      <c r="L624" s="45"/>
      <c r="M624" s="297"/>
      <c r="N624" s="298"/>
      <c r="O624" s="92"/>
      <c r="P624" s="92"/>
      <c r="Q624" s="92"/>
      <c r="R624" s="92"/>
      <c r="S624" s="92"/>
      <c r="T624" s="93"/>
      <c r="U624" s="39"/>
      <c r="V624" s="39"/>
      <c r="W624" s="39"/>
      <c r="X624" s="39"/>
      <c r="Y624" s="39"/>
      <c r="Z624" s="39"/>
      <c r="AA624" s="39"/>
      <c r="AB624" s="39"/>
      <c r="AC624" s="39"/>
      <c r="AD624" s="39"/>
      <c r="AE624" s="39"/>
      <c r="AT624" s="18" t="s">
        <v>339</v>
      </c>
      <c r="AU624" s="18" t="s">
        <v>85</v>
      </c>
    </row>
    <row r="625" s="2" customFormat="1" ht="16.5" customHeight="1">
      <c r="A625" s="39"/>
      <c r="B625" s="40"/>
      <c r="C625" s="228" t="s">
        <v>1141</v>
      </c>
      <c r="D625" s="228" t="s">
        <v>266</v>
      </c>
      <c r="E625" s="229" t="s">
        <v>3173</v>
      </c>
      <c r="F625" s="230" t="s">
        <v>3174</v>
      </c>
      <c r="G625" s="231" t="s">
        <v>1051</v>
      </c>
      <c r="H625" s="232">
        <v>1</v>
      </c>
      <c r="I625" s="233"/>
      <c r="J625" s="234">
        <f>ROUND(I625*H625,2)</f>
        <v>0</v>
      </c>
      <c r="K625" s="230" t="s">
        <v>298</v>
      </c>
      <c r="L625" s="45"/>
      <c r="M625" s="235" t="s">
        <v>1</v>
      </c>
      <c r="N625" s="236" t="s">
        <v>42</v>
      </c>
      <c r="O625" s="92"/>
      <c r="P625" s="237">
        <f>O625*H625</f>
        <v>0</v>
      </c>
      <c r="Q625" s="237">
        <v>0</v>
      </c>
      <c r="R625" s="237">
        <f>Q625*H625</f>
        <v>0</v>
      </c>
      <c r="S625" s="237">
        <v>0</v>
      </c>
      <c r="T625" s="238">
        <f>S625*H625</f>
        <v>0</v>
      </c>
      <c r="U625" s="39"/>
      <c r="V625" s="39"/>
      <c r="W625" s="39"/>
      <c r="X625" s="39"/>
      <c r="Y625" s="39"/>
      <c r="Z625" s="39"/>
      <c r="AA625" s="39"/>
      <c r="AB625" s="39"/>
      <c r="AC625" s="39"/>
      <c r="AD625" s="39"/>
      <c r="AE625" s="39"/>
      <c r="AR625" s="239" t="s">
        <v>351</v>
      </c>
      <c r="AT625" s="239" t="s">
        <v>266</v>
      </c>
      <c r="AU625" s="239" t="s">
        <v>85</v>
      </c>
      <c r="AY625" s="18" t="s">
        <v>264</v>
      </c>
      <c r="BE625" s="240">
        <f>IF(N625="základní",J625,0)</f>
        <v>0</v>
      </c>
      <c r="BF625" s="240">
        <f>IF(N625="snížená",J625,0)</f>
        <v>0</v>
      </c>
      <c r="BG625" s="240">
        <f>IF(N625="zákl. přenesená",J625,0)</f>
        <v>0</v>
      </c>
      <c r="BH625" s="240">
        <f>IF(N625="sníž. přenesená",J625,0)</f>
        <v>0</v>
      </c>
      <c r="BI625" s="240">
        <f>IF(N625="nulová",J625,0)</f>
        <v>0</v>
      </c>
      <c r="BJ625" s="18" t="s">
        <v>85</v>
      </c>
      <c r="BK625" s="240">
        <f>ROUND(I625*H625,2)</f>
        <v>0</v>
      </c>
      <c r="BL625" s="18" t="s">
        <v>351</v>
      </c>
      <c r="BM625" s="239" t="s">
        <v>3175</v>
      </c>
    </row>
    <row r="626" s="2" customFormat="1">
      <c r="A626" s="39"/>
      <c r="B626" s="40"/>
      <c r="C626" s="41"/>
      <c r="D626" s="243" t="s">
        <v>339</v>
      </c>
      <c r="E626" s="41"/>
      <c r="F626" s="295" t="s">
        <v>1109</v>
      </c>
      <c r="G626" s="41"/>
      <c r="H626" s="41"/>
      <c r="I626" s="296"/>
      <c r="J626" s="41"/>
      <c r="K626" s="41"/>
      <c r="L626" s="45"/>
      <c r="M626" s="297"/>
      <c r="N626" s="298"/>
      <c r="O626" s="92"/>
      <c r="P626" s="92"/>
      <c r="Q626" s="92"/>
      <c r="R626" s="92"/>
      <c r="S626" s="92"/>
      <c r="T626" s="93"/>
      <c r="U626" s="39"/>
      <c r="V626" s="39"/>
      <c r="W626" s="39"/>
      <c r="X626" s="39"/>
      <c r="Y626" s="39"/>
      <c r="Z626" s="39"/>
      <c r="AA626" s="39"/>
      <c r="AB626" s="39"/>
      <c r="AC626" s="39"/>
      <c r="AD626" s="39"/>
      <c r="AE626" s="39"/>
      <c r="AT626" s="18" t="s">
        <v>339</v>
      </c>
      <c r="AU626" s="18" t="s">
        <v>85</v>
      </c>
    </row>
    <row r="627" s="2" customFormat="1" ht="16.5" customHeight="1">
      <c r="A627" s="39"/>
      <c r="B627" s="40"/>
      <c r="C627" s="228" t="s">
        <v>1146</v>
      </c>
      <c r="D627" s="228" t="s">
        <v>266</v>
      </c>
      <c r="E627" s="229" t="s">
        <v>3176</v>
      </c>
      <c r="F627" s="230" t="s">
        <v>3177</v>
      </c>
      <c r="G627" s="231" t="s">
        <v>1051</v>
      </c>
      <c r="H627" s="232">
        <v>1</v>
      </c>
      <c r="I627" s="233"/>
      <c r="J627" s="234">
        <f>ROUND(I627*H627,2)</f>
        <v>0</v>
      </c>
      <c r="K627" s="230" t="s">
        <v>298</v>
      </c>
      <c r="L627" s="45"/>
      <c r="M627" s="235" t="s">
        <v>1</v>
      </c>
      <c r="N627" s="236" t="s">
        <v>42</v>
      </c>
      <c r="O627" s="92"/>
      <c r="P627" s="237">
        <f>O627*H627</f>
        <v>0</v>
      </c>
      <c r="Q627" s="237">
        <v>0</v>
      </c>
      <c r="R627" s="237">
        <f>Q627*H627</f>
        <v>0</v>
      </c>
      <c r="S627" s="237">
        <v>0</v>
      </c>
      <c r="T627" s="238">
        <f>S627*H627</f>
        <v>0</v>
      </c>
      <c r="U627" s="39"/>
      <c r="V627" s="39"/>
      <c r="W627" s="39"/>
      <c r="X627" s="39"/>
      <c r="Y627" s="39"/>
      <c r="Z627" s="39"/>
      <c r="AA627" s="39"/>
      <c r="AB627" s="39"/>
      <c r="AC627" s="39"/>
      <c r="AD627" s="39"/>
      <c r="AE627" s="39"/>
      <c r="AR627" s="239" t="s">
        <v>351</v>
      </c>
      <c r="AT627" s="239" t="s">
        <v>266</v>
      </c>
      <c r="AU627" s="239" t="s">
        <v>85</v>
      </c>
      <c r="AY627" s="18" t="s">
        <v>264</v>
      </c>
      <c r="BE627" s="240">
        <f>IF(N627="základní",J627,0)</f>
        <v>0</v>
      </c>
      <c r="BF627" s="240">
        <f>IF(N627="snížená",J627,0)</f>
        <v>0</v>
      </c>
      <c r="BG627" s="240">
        <f>IF(N627="zákl. přenesená",J627,0)</f>
        <v>0</v>
      </c>
      <c r="BH627" s="240">
        <f>IF(N627="sníž. přenesená",J627,0)</f>
        <v>0</v>
      </c>
      <c r="BI627" s="240">
        <f>IF(N627="nulová",J627,0)</f>
        <v>0</v>
      </c>
      <c r="BJ627" s="18" t="s">
        <v>85</v>
      </c>
      <c r="BK627" s="240">
        <f>ROUND(I627*H627,2)</f>
        <v>0</v>
      </c>
      <c r="BL627" s="18" t="s">
        <v>351</v>
      </c>
      <c r="BM627" s="239" t="s">
        <v>3178</v>
      </c>
    </row>
    <row r="628" s="2" customFormat="1">
      <c r="A628" s="39"/>
      <c r="B628" s="40"/>
      <c r="C628" s="41"/>
      <c r="D628" s="243" t="s">
        <v>339</v>
      </c>
      <c r="E628" s="41"/>
      <c r="F628" s="295" t="s">
        <v>3179</v>
      </c>
      <c r="G628" s="41"/>
      <c r="H628" s="41"/>
      <c r="I628" s="296"/>
      <c r="J628" s="41"/>
      <c r="K628" s="41"/>
      <c r="L628" s="45"/>
      <c r="M628" s="297"/>
      <c r="N628" s="298"/>
      <c r="O628" s="92"/>
      <c r="P628" s="92"/>
      <c r="Q628" s="92"/>
      <c r="R628" s="92"/>
      <c r="S628" s="92"/>
      <c r="T628" s="93"/>
      <c r="U628" s="39"/>
      <c r="V628" s="39"/>
      <c r="W628" s="39"/>
      <c r="X628" s="39"/>
      <c r="Y628" s="39"/>
      <c r="Z628" s="39"/>
      <c r="AA628" s="39"/>
      <c r="AB628" s="39"/>
      <c r="AC628" s="39"/>
      <c r="AD628" s="39"/>
      <c r="AE628" s="39"/>
      <c r="AT628" s="18" t="s">
        <v>339</v>
      </c>
      <c r="AU628" s="18" t="s">
        <v>85</v>
      </c>
    </row>
    <row r="629" s="2" customFormat="1" ht="21.75" customHeight="1">
      <c r="A629" s="39"/>
      <c r="B629" s="40"/>
      <c r="C629" s="228" t="s">
        <v>1151</v>
      </c>
      <c r="D629" s="228" t="s">
        <v>266</v>
      </c>
      <c r="E629" s="229" t="s">
        <v>3180</v>
      </c>
      <c r="F629" s="230" t="s">
        <v>3181</v>
      </c>
      <c r="G629" s="231" t="s">
        <v>1051</v>
      </c>
      <c r="H629" s="232">
        <v>1</v>
      </c>
      <c r="I629" s="233"/>
      <c r="J629" s="234">
        <f>ROUND(I629*H629,2)</f>
        <v>0</v>
      </c>
      <c r="K629" s="230" t="s">
        <v>298</v>
      </c>
      <c r="L629" s="45"/>
      <c r="M629" s="235" t="s">
        <v>1</v>
      </c>
      <c r="N629" s="236" t="s">
        <v>42</v>
      </c>
      <c r="O629" s="92"/>
      <c r="P629" s="237">
        <f>O629*H629</f>
        <v>0</v>
      </c>
      <c r="Q629" s="237">
        <v>0</v>
      </c>
      <c r="R629" s="237">
        <f>Q629*H629</f>
        <v>0</v>
      </c>
      <c r="S629" s="237">
        <v>0</v>
      </c>
      <c r="T629" s="238">
        <f>S629*H629</f>
        <v>0</v>
      </c>
      <c r="U629" s="39"/>
      <c r="V629" s="39"/>
      <c r="W629" s="39"/>
      <c r="X629" s="39"/>
      <c r="Y629" s="39"/>
      <c r="Z629" s="39"/>
      <c r="AA629" s="39"/>
      <c r="AB629" s="39"/>
      <c r="AC629" s="39"/>
      <c r="AD629" s="39"/>
      <c r="AE629" s="39"/>
      <c r="AR629" s="239" t="s">
        <v>351</v>
      </c>
      <c r="AT629" s="239" t="s">
        <v>266</v>
      </c>
      <c r="AU629" s="239" t="s">
        <v>85</v>
      </c>
      <c r="AY629" s="18" t="s">
        <v>264</v>
      </c>
      <c r="BE629" s="240">
        <f>IF(N629="základní",J629,0)</f>
        <v>0</v>
      </c>
      <c r="BF629" s="240">
        <f>IF(N629="snížená",J629,0)</f>
        <v>0</v>
      </c>
      <c r="BG629" s="240">
        <f>IF(N629="zákl. přenesená",J629,0)</f>
        <v>0</v>
      </c>
      <c r="BH629" s="240">
        <f>IF(N629="sníž. přenesená",J629,0)</f>
        <v>0</v>
      </c>
      <c r="BI629" s="240">
        <f>IF(N629="nulová",J629,0)</f>
        <v>0</v>
      </c>
      <c r="BJ629" s="18" t="s">
        <v>85</v>
      </c>
      <c r="BK629" s="240">
        <f>ROUND(I629*H629,2)</f>
        <v>0</v>
      </c>
      <c r="BL629" s="18" t="s">
        <v>351</v>
      </c>
      <c r="BM629" s="239" t="s">
        <v>3182</v>
      </c>
    </row>
    <row r="630" s="2" customFormat="1">
      <c r="A630" s="39"/>
      <c r="B630" s="40"/>
      <c r="C630" s="41"/>
      <c r="D630" s="243" t="s">
        <v>339</v>
      </c>
      <c r="E630" s="41"/>
      <c r="F630" s="295" t="s">
        <v>3179</v>
      </c>
      <c r="G630" s="41"/>
      <c r="H630" s="41"/>
      <c r="I630" s="296"/>
      <c r="J630" s="41"/>
      <c r="K630" s="41"/>
      <c r="L630" s="45"/>
      <c r="M630" s="297"/>
      <c r="N630" s="298"/>
      <c r="O630" s="92"/>
      <c r="P630" s="92"/>
      <c r="Q630" s="92"/>
      <c r="R630" s="92"/>
      <c r="S630" s="92"/>
      <c r="T630" s="93"/>
      <c r="U630" s="39"/>
      <c r="V630" s="39"/>
      <c r="W630" s="39"/>
      <c r="X630" s="39"/>
      <c r="Y630" s="39"/>
      <c r="Z630" s="39"/>
      <c r="AA630" s="39"/>
      <c r="AB630" s="39"/>
      <c r="AC630" s="39"/>
      <c r="AD630" s="39"/>
      <c r="AE630" s="39"/>
      <c r="AT630" s="18" t="s">
        <v>339</v>
      </c>
      <c r="AU630" s="18" t="s">
        <v>85</v>
      </c>
    </row>
    <row r="631" s="2" customFormat="1" ht="24.15" customHeight="1">
      <c r="A631" s="39"/>
      <c r="B631" s="40"/>
      <c r="C631" s="228" t="s">
        <v>1157</v>
      </c>
      <c r="D631" s="228" t="s">
        <v>266</v>
      </c>
      <c r="E631" s="229" t="s">
        <v>3183</v>
      </c>
      <c r="F631" s="230" t="s">
        <v>3184</v>
      </c>
      <c r="G631" s="231" t="s">
        <v>1051</v>
      </c>
      <c r="H631" s="232">
        <v>1</v>
      </c>
      <c r="I631" s="233"/>
      <c r="J631" s="234">
        <f>ROUND(I631*H631,2)</f>
        <v>0</v>
      </c>
      <c r="K631" s="230" t="s">
        <v>298</v>
      </c>
      <c r="L631" s="45"/>
      <c r="M631" s="235" t="s">
        <v>1</v>
      </c>
      <c r="N631" s="236" t="s">
        <v>42</v>
      </c>
      <c r="O631" s="92"/>
      <c r="P631" s="237">
        <f>O631*H631</f>
        <v>0</v>
      </c>
      <c r="Q631" s="237">
        <v>0</v>
      </c>
      <c r="R631" s="237">
        <f>Q631*H631</f>
        <v>0</v>
      </c>
      <c r="S631" s="237">
        <v>0</v>
      </c>
      <c r="T631" s="238">
        <f>S631*H631</f>
        <v>0</v>
      </c>
      <c r="U631" s="39"/>
      <c r="V631" s="39"/>
      <c r="W631" s="39"/>
      <c r="X631" s="39"/>
      <c r="Y631" s="39"/>
      <c r="Z631" s="39"/>
      <c r="AA631" s="39"/>
      <c r="AB631" s="39"/>
      <c r="AC631" s="39"/>
      <c r="AD631" s="39"/>
      <c r="AE631" s="39"/>
      <c r="AR631" s="239" t="s">
        <v>351</v>
      </c>
      <c r="AT631" s="239" t="s">
        <v>266</v>
      </c>
      <c r="AU631" s="239" t="s">
        <v>85</v>
      </c>
      <c r="AY631" s="18" t="s">
        <v>264</v>
      </c>
      <c r="BE631" s="240">
        <f>IF(N631="základní",J631,0)</f>
        <v>0</v>
      </c>
      <c r="BF631" s="240">
        <f>IF(N631="snížená",J631,0)</f>
        <v>0</v>
      </c>
      <c r="BG631" s="240">
        <f>IF(N631="zákl. přenesená",J631,0)</f>
        <v>0</v>
      </c>
      <c r="BH631" s="240">
        <f>IF(N631="sníž. přenesená",J631,0)</f>
        <v>0</v>
      </c>
      <c r="BI631" s="240">
        <f>IF(N631="nulová",J631,0)</f>
        <v>0</v>
      </c>
      <c r="BJ631" s="18" t="s">
        <v>85</v>
      </c>
      <c r="BK631" s="240">
        <f>ROUND(I631*H631,2)</f>
        <v>0</v>
      </c>
      <c r="BL631" s="18" t="s">
        <v>351</v>
      </c>
      <c r="BM631" s="239" t="s">
        <v>3185</v>
      </c>
    </row>
    <row r="632" s="2" customFormat="1">
      <c r="A632" s="39"/>
      <c r="B632" s="40"/>
      <c r="C632" s="41"/>
      <c r="D632" s="243" t="s">
        <v>339</v>
      </c>
      <c r="E632" s="41"/>
      <c r="F632" s="295" t="s">
        <v>3186</v>
      </c>
      <c r="G632" s="41"/>
      <c r="H632" s="41"/>
      <c r="I632" s="296"/>
      <c r="J632" s="41"/>
      <c r="K632" s="41"/>
      <c r="L632" s="45"/>
      <c r="M632" s="297"/>
      <c r="N632" s="298"/>
      <c r="O632" s="92"/>
      <c r="P632" s="92"/>
      <c r="Q632" s="92"/>
      <c r="R632" s="92"/>
      <c r="S632" s="92"/>
      <c r="T632" s="93"/>
      <c r="U632" s="39"/>
      <c r="V632" s="39"/>
      <c r="W632" s="39"/>
      <c r="X632" s="39"/>
      <c r="Y632" s="39"/>
      <c r="Z632" s="39"/>
      <c r="AA632" s="39"/>
      <c r="AB632" s="39"/>
      <c r="AC632" s="39"/>
      <c r="AD632" s="39"/>
      <c r="AE632" s="39"/>
      <c r="AT632" s="18" t="s">
        <v>339</v>
      </c>
      <c r="AU632" s="18" t="s">
        <v>85</v>
      </c>
    </row>
    <row r="633" s="2" customFormat="1" ht="21.75" customHeight="1">
      <c r="A633" s="39"/>
      <c r="B633" s="40"/>
      <c r="C633" s="228" t="s">
        <v>1161</v>
      </c>
      <c r="D633" s="228" t="s">
        <v>266</v>
      </c>
      <c r="E633" s="229" t="s">
        <v>3187</v>
      </c>
      <c r="F633" s="230" t="s">
        <v>3188</v>
      </c>
      <c r="G633" s="231" t="s">
        <v>1051</v>
      </c>
      <c r="H633" s="232">
        <v>1</v>
      </c>
      <c r="I633" s="233"/>
      <c r="J633" s="234">
        <f>ROUND(I633*H633,2)</f>
        <v>0</v>
      </c>
      <c r="K633" s="230" t="s">
        <v>298</v>
      </c>
      <c r="L633" s="45"/>
      <c r="M633" s="235" t="s">
        <v>1</v>
      </c>
      <c r="N633" s="236" t="s">
        <v>42</v>
      </c>
      <c r="O633" s="92"/>
      <c r="P633" s="237">
        <f>O633*H633</f>
        <v>0</v>
      </c>
      <c r="Q633" s="237">
        <v>0</v>
      </c>
      <c r="R633" s="237">
        <f>Q633*H633</f>
        <v>0</v>
      </c>
      <c r="S633" s="237">
        <v>0</v>
      </c>
      <c r="T633" s="238">
        <f>S633*H633</f>
        <v>0</v>
      </c>
      <c r="U633" s="39"/>
      <c r="V633" s="39"/>
      <c r="W633" s="39"/>
      <c r="X633" s="39"/>
      <c r="Y633" s="39"/>
      <c r="Z633" s="39"/>
      <c r="AA633" s="39"/>
      <c r="AB633" s="39"/>
      <c r="AC633" s="39"/>
      <c r="AD633" s="39"/>
      <c r="AE633" s="39"/>
      <c r="AR633" s="239" t="s">
        <v>351</v>
      </c>
      <c r="AT633" s="239" t="s">
        <v>266</v>
      </c>
      <c r="AU633" s="239" t="s">
        <v>85</v>
      </c>
      <c r="AY633" s="18" t="s">
        <v>264</v>
      </c>
      <c r="BE633" s="240">
        <f>IF(N633="základní",J633,0)</f>
        <v>0</v>
      </c>
      <c r="BF633" s="240">
        <f>IF(N633="snížená",J633,0)</f>
        <v>0</v>
      </c>
      <c r="BG633" s="240">
        <f>IF(N633="zákl. přenesená",J633,0)</f>
        <v>0</v>
      </c>
      <c r="BH633" s="240">
        <f>IF(N633="sníž. přenesená",J633,0)</f>
        <v>0</v>
      </c>
      <c r="BI633" s="240">
        <f>IF(N633="nulová",J633,0)</f>
        <v>0</v>
      </c>
      <c r="BJ633" s="18" t="s">
        <v>85</v>
      </c>
      <c r="BK633" s="240">
        <f>ROUND(I633*H633,2)</f>
        <v>0</v>
      </c>
      <c r="BL633" s="18" t="s">
        <v>351</v>
      </c>
      <c r="BM633" s="239" t="s">
        <v>3189</v>
      </c>
    </row>
    <row r="634" s="2" customFormat="1">
      <c r="A634" s="39"/>
      <c r="B634" s="40"/>
      <c r="C634" s="41"/>
      <c r="D634" s="243" t="s">
        <v>339</v>
      </c>
      <c r="E634" s="41"/>
      <c r="F634" s="295" t="s">
        <v>1140</v>
      </c>
      <c r="G634" s="41"/>
      <c r="H634" s="41"/>
      <c r="I634" s="296"/>
      <c r="J634" s="41"/>
      <c r="K634" s="41"/>
      <c r="L634" s="45"/>
      <c r="M634" s="297"/>
      <c r="N634" s="298"/>
      <c r="O634" s="92"/>
      <c r="P634" s="92"/>
      <c r="Q634" s="92"/>
      <c r="R634" s="92"/>
      <c r="S634" s="92"/>
      <c r="T634" s="93"/>
      <c r="U634" s="39"/>
      <c r="V634" s="39"/>
      <c r="W634" s="39"/>
      <c r="X634" s="39"/>
      <c r="Y634" s="39"/>
      <c r="Z634" s="39"/>
      <c r="AA634" s="39"/>
      <c r="AB634" s="39"/>
      <c r="AC634" s="39"/>
      <c r="AD634" s="39"/>
      <c r="AE634" s="39"/>
      <c r="AT634" s="18" t="s">
        <v>339</v>
      </c>
      <c r="AU634" s="18" t="s">
        <v>85</v>
      </c>
    </row>
    <row r="635" s="2" customFormat="1" ht="16.5" customHeight="1">
      <c r="A635" s="39"/>
      <c r="B635" s="40"/>
      <c r="C635" s="228" t="s">
        <v>1165</v>
      </c>
      <c r="D635" s="228" t="s">
        <v>266</v>
      </c>
      <c r="E635" s="229" t="s">
        <v>3190</v>
      </c>
      <c r="F635" s="230" t="s">
        <v>3191</v>
      </c>
      <c r="G635" s="231" t="s">
        <v>1035</v>
      </c>
      <c r="H635" s="232">
        <v>9.8499999999999996</v>
      </c>
      <c r="I635" s="233"/>
      <c r="J635" s="234">
        <f>ROUND(I635*H635,2)</f>
        <v>0</v>
      </c>
      <c r="K635" s="230" t="s">
        <v>298</v>
      </c>
      <c r="L635" s="45"/>
      <c r="M635" s="235" t="s">
        <v>1</v>
      </c>
      <c r="N635" s="236" t="s">
        <v>42</v>
      </c>
      <c r="O635" s="92"/>
      <c r="P635" s="237">
        <f>O635*H635</f>
        <v>0</v>
      </c>
      <c r="Q635" s="237">
        <v>0</v>
      </c>
      <c r="R635" s="237">
        <f>Q635*H635</f>
        <v>0</v>
      </c>
      <c r="S635" s="237">
        <v>0</v>
      </c>
      <c r="T635" s="238">
        <f>S635*H635</f>
        <v>0</v>
      </c>
      <c r="U635" s="39"/>
      <c r="V635" s="39"/>
      <c r="W635" s="39"/>
      <c r="X635" s="39"/>
      <c r="Y635" s="39"/>
      <c r="Z635" s="39"/>
      <c r="AA635" s="39"/>
      <c r="AB635" s="39"/>
      <c r="AC635" s="39"/>
      <c r="AD635" s="39"/>
      <c r="AE635" s="39"/>
      <c r="AR635" s="239" t="s">
        <v>351</v>
      </c>
      <c r="AT635" s="239" t="s">
        <v>266</v>
      </c>
      <c r="AU635" s="239" t="s">
        <v>85</v>
      </c>
      <c r="AY635" s="18" t="s">
        <v>264</v>
      </c>
      <c r="BE635" s="240">
        <f>IF(N635="základní",J635,0)</f>
        <v>0</v>
      </c>
      <c r="BF635" s="240">
        <f>IF(N635="snížená",J635,0)</f>
        <v>0</v>
      </c>
      <c r="BG635" s="240">
        <f>IF(N635="zákl. přenesená",J635,0)</f>
        <v>0</v>
      </c>
      <c r="BH635" s="240">
        <f>IF(N635="sníž. přenesená",J635,0)</f>
        <v>0</v>
      </c>
      <c r="BI635" s="240">
        <f>IF(N635="nulová",J635,0)</f>
        <v>0</v>
      </c>
      <c r="BJ635" s="18" t="s">
        <v>85</v>
      </c>
      <c r="BK635" s="240">
        <f>ROUND(I635*H635,2)</f>
        <v>0</v>
      </c>
      <c r="BL635" s="18" t="s">
        <v>351</v>
      </c>
      <c r="BM635" s="239" t="s">
        <v>3192</v>
      </c>
    </row>
    <row r="636" s="2" customFormat="1">
      <c r="A636" s="39"/>
      <c r="B636" s="40"/>
      <c r="C636" s="41"/>
      <c r="D636" s="243" t="s">
        <v>339</v>
      </c>
      <c r="E636" s="41"/>
      <c r="F636" s="295" t="s">
        <v>1150</v>
      </c>
      <c r="G636" s="41"/>
      <c r="H636" s="41"/>
      <c r="I636" s="296"/>
      <c r="J636" s="41"/>
      <c r="K636" s="41"/>
      <c r="L636" s="45"/>
      <c r="M636" s="297"/>
      <c r="N636" s="298"/>
      <c r="O636" s="92"/>
      <c r="P636" s="92"/>
      <c r="Q636" s="92"/>
      <c r="R636" s="92"/>
      <c r="S636" s="92"/>
      <c r="T636" s="93"/>
      <c r="U636" s="39"/>
      <c r="V636" s="39"/>
      <c r="W636" s="39"/>
      <c r="X636" s="39"/>
      <c r="Y636" s="39"/>
      <c r="Z636" s="39"/>
      <c r="AA636" s="39"/>
      <c r="AB636" s="39"/>
      <c r="AC636" s="39"/>
      <c r="AD636" s="39"/>
      <c r="AE636" s="39"/>
      <c r="AT636" s="18" t="s">
        <v>339</v>
      </c>
      <c r="AU636" s="18" t="s">
        <v>85</v>
      </c>
    </row>
    <row r="637" s="2" customFormat="1" ht="21.75" customHeight="1">
      <c r="A637" s="39"/>
      <c r="B637" s="40"/>
      <c r="C637" s="228" t="s">
        <v>1169</v>
      </c>
      <c r="D637" s="228" t="s">
        <v>266</v>
      </c>
      <c r="E637" s="229" t="s">
        <v>1152</v>
      </c>
      <c r="F637" s="230" t="s">
        <v>1153</v>
      </c>
      <c r="G637" s="231" t="s">
        <v>983</v>
      </c>
      <c r="H637" s="299"/>
      <c r="I637" s="233"/>
      <c r="J637" s="234">
        <f>ROUND(I637*H637,2)</f>
        <v>0</v>
      </c>
      <c r="K637" s="230" t="s">
        <v>270</v>
      </c>
      <c r="L637" s="45"/>
      <c r="M637" s="235" t="s">
        <v>1</v>
      </c>
      <c r="N637" s="236" t="s">
        <v>42</v>
      </c>
      <c r="O637" s="92"/>
      <c r="P637" s="237">
        <f>O637*H637</f>
        <v>0</v>
      </c>
      <c r="Q637" s="237">
        <v>0</v>
      </c>
      <c r="R637" s="237">
        <f>Q637*H637</f>
        <v>0</v>
      </c>
      <c r="S637" s="237">
        <v>0</v>
      </c>
      <c r="T637" s="238">
        <f>S637*H637</f>
        <v>0</v>
      </c>
      <c r="U637" s="39"/>
      <c r="V637" s="39"/>
      <c r="W637" s="39"/>
      <c r="X637" s="39"/>
      <c r="Y637" s="39"/>
      <c r="Z637" s="39"/>
      <c r="AA637" s="39"/>
      <c r="AB637" s="39"/>
      <c r="AC637" s="39"/>
      <c r="AD637" s="39"/>
      <c r="AE637" s="39"/>
      <c r="AR637" s="239" t="s">
        <v>351</v>
      </c>
      <c r="AT637" s="239" t="s">
        <v>266</v>
      </c>
      <c r="AU637" s="239" t="s">
        <v>85</v>
      </c>
      <c r="AY637" s="18" t="s">
        <v>264</v>
      </c>
      <c r="BE637" s="240">
        <f>IF(N637="základní",J637,0)</f>
        <v>0</v>
      </c>
      <c r="BF637" s="240">
        <f>IF(N637="snížená",J637,0)</f>
        <v>0</v>
      </c>
      <c r="BG637" s="240">
        <f>IF(N637="zákl. přenesená",J637,0)</f>
        <v>0</v>
      </c>
      <c r="BH637" s="240">
        <f>IF(N637="sníž. přenesená",J637,0)</f>
        <v>0</v>
      </c>
      <c r="BI637" s="240">
        <f>IF(N637="nulová",J637,0)</f>
        <v>0</v>
      </c>
      <c r="BJ637" s="18" t="s">
        <v>85</v>
      </c>
      <c r="BK637" s="240">
        <f>ROUND(I637*H637,2)</f>
        <v>0</v>
      </c>
      <c r="BL637" s="18" t="s">
        <v>351</v>
      </c>
      <c r="BM637" s="239" t="s">
        <v>1154</v>
      </c>
    </row>
    <row r="638" s="12" customFormat="1" ht="22.8" customHeight="1">
      <c r="A638" s="12"/>
      <c r="B638" s="212"/>
      <c r="C638" s="213"/>
      <c r="D638" s="214" t="s">
        <v>75</v>
      </c>
      <c r="E638" s="226" t="s">
        <v>1155</v>
      </c>
      <c r="F638" s="226" t="s">
        <v>1156</v>
      </c>
      <c r="G638" s="213"/>
      <c r="H638" s="213"/>
      <c r="I638" s="216"/>
      <c r="J638" s="227">
        <f>BK638</f>
        <v>0</v>
      </c>
      <c r="K638" s="213"/>
      <c r="L638" s="218"/>
      <c r="M638" s="219"/>
      <c r="N638" s="220"/>
      <c r="O638" s="220"/>
      <c r="P638" s="221">
        <f>SUM(P639:P660)</f>
        <v>0</v>
      </c>
      <c r="Q638" s="220"/>
      <c r="R638" s="221">
        <f>SUM(R639:R660)</f>
        <v>4.1834249999999997</v>
      </c>
      <c r="S638" s="220"/>
      <c r="T638" s="222">
        <f>SUM(T639:T660)</f>
        <v>0</v>
      </c>
      <c r="U638" s="12"/>
      <c r="V638" s="12"/>
      <c r="W638" s="12"/>
      <c r="X638" s="12"/>
      <c r="Y638" s="12"/>
      <c r="Z638" s="12"/>
      <c r="AA638" s="12"/>
      <c r="AB638" s="12"/>
      <c r="AC638" s="12"/>
      <c r="AD638" s="12"/>
      <c r="AE638" s="12"/>
      <c r="AR638" s="223" t="s">
        <v>85</v>
      </c>
      <c r="AT638" s="224" t="s">
        <v>75</v>
      </c>
      <c r="AU638" s="224" t="s">
        <v>83</v>
      </c>
      <c r="AY638" s="223" t="s">
        <v>264</v>
      </c>
      <c r="BK638" s="225">
        <f>SUM(BK639:BK660)</f>
        <v>0</v>
      </c>
    </row>
    <row r="639" s="2" customFormat="1" ht="16.5" customHeight="1">
      <c r="A639" s="39"/>
      <c r="B639" s="40"/>
      <c r="C639" s="228" t="s">
        <v>1174</v>
      </c>
      <c r="D639" s="228" t="s">
        <v>266</v>
      </c>
      <c r="E639" s="229" t="s">
        <v>1158</v>
      </c>
      <c r="F639" s="230" t="s">
        <v>1159</v>
      </c>
      <c r="G639" s="231" t="s">
        <v>318</v>
      </c>
      <c r="H639" s="232">
        <v>105.09999999999999</v>
      </c>
      <c r="I639" s="233"/>
      <c r="J639" s="234">
        <f>ROUND(I639*H639,2)</f>
        <v>0</v>
      </c>
      <c r="K639" s="230" t="s">
        <v>270</v>
      </c>
      <c r="L639" s="45"/>
      <c r="M639" s="235" t="s">
        <v>1</v>
      </c>
      <c r="N639" s="236" t="s">
        <v>42</v>
      </c>
      <c r="O639" s="92"/>
      <c r="P639" s="237">
        <f>O639*H639</f>
        <v>0</v>
      </c>
      <c r="Q639" s="237">
        <v>0</v>
      </c>
      <c r="R639" s="237">
        <f>Q639*H639</f>
        <v>0</v>
      </c>
      <c r="S639" s="237">
        <v>0</v>
      </c>
      <c r="T639" s="238">
        <f>S639*H639</f>
        <v>0</v>
      </c>
      <c r="U639" s="39"/>
      <c r="V639" s="39"/>
      <c r="W639" s="39"/>
      <c r="X639" s="39"/>
      <c r="Y639" s="39"/>
      <c r="Z639" s="39"/>
      <c r="AA639" s="39"/>
      <c r="AB639" s="39"/>
      <c r="AC639" s="39"/>
      <c r="AD639" s="39"/>
      <c r="AE639" s="39"/>
      <c r="AR639" s="239" t="s">
        <v>351</v>
      </c>
      <c r="AT639" s="239" t="s">
        <v>266</v>
      </c>
      <c r="AU639" s="239" t="s">
        <v>85</v>
      </c>
      <c r="AY639" s="18" t="s">
        <v>264</v>
      </c>
      <c r="BE639" s="240">
        <f>IF(N639="základní",J639,0)</f>
        <v>0</v>
      </c>
      <c r="BF639" s="240">
        <f>IF(N639="snížená",J639,0)</f>
        <v>0</v>
      </c>
      <c r="BG639" s="240">
        <f>IF(N639="zákl. přenesená",J639,0)</f>
        <v>0</v>
      </c>
      <c r="BH639" s="240">
        <f>IF(N639="sníž. přenesená",J639,0)</f>
        <v>0</v>
      </c>
      <c r="BI639" s="240">
        <f>IF(N639="nulová",J639,0)</f>
        <v>0</v>
      </c>
      <c r="BJ639" s="18" t="s">
        <v>85</v>
      </c>
      <c r="BK639" s="240">
        <f>ROUND(I639*H639,2)</f>
        <v>0</v>
      </c>
      <c r="BL639" s="18" t="s">
        <v>351</v>
      </c>
      <c r="BM639" s="239" t="s">
        <v>1160</v>
      </c>
    </row>
    <row r="640" s="2" customFormat="1" ht="16.5" customHeight="1">
      <c r="A640" s="39"/>
      <c r="B640" s="40"/>
      <c r="C640" s="228" t="s">
        <v>1180</v>
      </c>
      <c r="D640" s="228" t="s">
        <v>266</v>
      </c>
      <c r="E640" s="229" t="s">
        <v>1162</v>
      </c>
      <c r="F640" s="230" t="s">
        <v>1163</v>
      </c>
      <c r="G640" s="231" t="s">
        <v>318</v>
      </c>
      <c r="H640" s="232">
        <v>105.09999999999999</v>
      </c>
      <c r="I640" s="233"/>
      <c r="J640" s="234">
        <f>ROUND(I640*H640,2)</f>
        <v>0</v>
      </c>
      <c r="K640" s="230" t="s">
        <v>270</v>
      </c>
      <c r="L640" s="45"/>
      <c r="M640" s="235" t="s">
        <v>1</v>
      </c>
      <c r="N640" s="236" t="s">
        <v>42</v>
      </c>
      <c r="O640" s="92"/>
      <c r="P640" s="237">
        <f>O640*H640</f>
        <v>0</v>
      </c>
      <c r="Q640" s="237">
        <v>0.00029999999999999997</v>
      </c>
      <c r="R640" s="237">
        <f>Q640*H640</f>
        <v>0.031529999999999996</v>
      </c>
      <c r="S640" s="237">
        <v>0</v>
      </c>
      <c r="T640" s="238">
        <f>S640*H640</f>
        <v>0</v>
      </c>
      <c r="U640" s="39"/>
      <c r="V640" s="39"/>
      <c r="W640" s="39"/>
      <c r="X640" s="39"/>
      <c r="Y640" s="39"/>
      <c r="Z640" s="39"/>
      <c r="AA640" s="39"/>
      <c r="AB640" s="39"/>
      <c r="AC640" s="39"/>
      <c r="AD640" s="39"/>
      <c r="AE640" s="39"/>
      <c r="AR640" s="239" t="s">
        <v>351</v>
      </c>
      <c r="AT640" s="239" t="s">
        <v>266</v>
      </c>
      <c r="AU640" s="239" t="s">
        <v>85</v>
      </c>
      <c r="AY640" s="18" t="s">
        <v>264</v>
      </c>
      <c r="BE640" s="240">
        <f>IF(N640="základní",J640,0)</f>
        <v>0</v>
      </c>
      <c r="BF640" s="240">
        <f>IF(N640="snížená",J640,0)</f>
        <v>0</v>
      </c>
      <c r="BG640" s="240">
        <f>IF(N640="zákl. přenesená",J640,0)</f>
        <v>0</v>
      </c>
      <c r="BH640" s="240">
        <f>IF(N640="sníž. přenesená",J640,0)</f>
        <v>0</v>
      </c>
      <c r="BI640" s="240">
        <f>IF(N640="nulová",J640,0)</f>
        <v>0</v>
      </c>
      <c r="BJ640" s="18" t="s">
        <v>85</v>
      </c>
      <c r="BK640" s="240">
        <f>ROUND(I640*H640,2)</f>
        <v>0</v>
      </c>
      <c r="BL640" s="18" t="s">
        <v>351</v>
      </c>
      <c r="BM640" s="239" t="s">
        <v>1164</v>
      </c>
    </row>
    <row r="641" s="2" customFormat="1" ht="16.5" customHeight="1">
      <c r="A641" s="39"/>
      <c r="B641" s="40"/>
      <c r="C641" s="228" t="s">
        <v>1185</v>
      </c>
      <c r="D641" s="228" t="s">
        <v>266</v>
      </c>
      <c r="E641" s="229" t="s">
        <v>1166</v>
      </c>
      <c r="F641" s="230" t="s">
        <v>1167</v>
      </c>
      <c r="G641" s="231" t="s">
        <v>318</v>
      </c>
      <c r="H641" s="232">
        <v>105.09999999999999</v>
      </c>
      <c r="I641" s="233"/>
      <c r="J641" s="234">
        <f>ROUND(I641*H641,2)</f>
        <v>0</v>
      </c>
      <c r="K641" s="230" t="s">
        <v>270</v>
      </c>
      <c r="L641" s="45"/>
      <c r="M641" s="235" t="s">
        <v>1</v>
      </c>
      <c r="N641" s="236" t="s">
        <v>42</v>
      </c>
      <c r="O641" s="92"/>
      <c r="P641" s="237">
        <f>O641*H641</f>
        <v>0</v>
      </c>
      <c r="Q641" s="237">
        <v>0.0075799999999999999</v>
      </c>
      <c r="R641" s="237">
        <f>Q641*H641</f>
        <v>0.79665799999999998</v>
      </c>
      <c r="S641" s="237">
        <v>0</v>
      </c>
      <c r="T641" s="238">
        <f>S641*H641</f>
        <v>0</v>
      </c>
      <c r="U641" s="39"/>
      <c r="V641" s="39"/>
      <c r="W641" s="39"/>
      <c r="X641" s="39"/>
      <c r="Y641" s="39"/>
      <c r="Z641" s="39"/>
      <c r="AA641" s="39"/>
      <c r="AB641" s="39"/>
      <c r="AC641" s="39"/>
      <c r="AD641" s="39"/>
      <c r="AE641" s="39"/>
      <c r="AR641" s="239" t="s">
        <v>351</v>
      </c>
      <c r="AT641" s="239" t="s">
        <v>266</v>
      </c>
      <c r="AU641" s="239" t="s">
        <v>85</v>
      </c>
      <c r="AY641" s="18" t="s">
        <v>264</v>
      </c>
      <c r="BE641" s="240">
        <f>IF(N641="základní",J641,0)</f>
        <v>0</v>
      </c>
      <c r="BF641" s="240">
        <f>IF(N641="snížená",J641,0)</f>
        <v>0</v>
      </c>
      <c r="BG641" s="240">
        <f>IF(N641="zákl. přenesená",J641,0)</f>
        <v>0</v>
      </c>
      <c r="BH641" s="240">
        <f>IF(N641="sníž. přenesená",J641,0)</f>
        <v>0</v>
      </c>
      <c r="BI641" s="240">
        <f>IF(N641="nulová",J641,0)</f>
        <v>0</v>
      </c>
      <c r="BJ641" s="18" t="s">
        <v>85</v>
      </c>
      <c r="BK641" s="240">
        <f>ROUND(I641*H641,2)</f>
        <v>0</v>
      </c>
      <c r="BL641" s="18" t="s">
        <v>351</v>
      </c>
      <c r="BM641" s="239" t="s">
        <v>1168</v>
      </c>
    </row>
    <row r="642" s="2" customFormat="1" ht="24.15" customHeight="1">
      <c r="A642" s="39"/>
      <c r="B642" s="40"/>
      <c r="C642" s="228" t="s">
        <v>1190</v>
      </c>
      <c r="D642" s="228" t="s">
        <v>266</v>
      </c>
      <c r="E642" s="229" t="s">
        <v>1170</v>
      </c>
      <c r="F642" s="230" t="s">
        <v>1171</v>
      </c>
      <c r="G642" s="231" t="s">
        <v>318</v>
      </c>
      <c r="H642" s="232">
        <v>77.200000000000003</v>
      </c>
      <c r="I642" s="233"/>
      <c r="J642" s="234">
        <f>ROUND(I642*H642,2)</f>
        <v>0</v>
      </c>
      <c r="K642" s="230" t="s">
        <v>270</v>
      </c>
      <c r="L642" s="45"/>
      <c r="M642" s="235" t="s">
        <v>1</v>
      </c>
      <c r="N642" s="236" t="s">
        <v>42</v>
      </c>
      <c r="O642" s="92"/>
      <c r="P642" s="237">
        <f>O642*H642</f>
        <v>0</v>
      </c>
      <c r="Q642" s="237">
        <v>0.0091299999999999992</v>
      </c>
      <c r="R642" s="237">
        <f>Q642*H642</f>
        <v>0.70483600000000002</v>
      </c>
      <c r="S642" s="237">
        <v>0</v>
      </c>
      <c r="T642" s="238">
        <f>S642*H642</f>
        <v>0</v>
      </c>
      <c r="U642" s="39"/>
      <c r="V642" s="39"/>
      <c r="W642" s="39"/>
      <c r="X642" s="39"/>
      <c r="Y642" s="39"/>
      <c r="Z642" s="39"/>
      <c r="AA642" s="39"/>
      <c r="AB642" s="39"/>
      <c r="AC642" s="39"/>
      <c r="AD642" s="39"/>
      <c r="AE642" s="39"/>
      <c r="AR642" s="239" t="s">
        <v>351</v>
      </c>
      <c r="AT642" s="239" t="s">
        <v>266</v>
      </c>
      <c r="AU642" s="239" t="s">
        <v>85</v>
      </c>
      <c r="AY642" s="18" t="s">
        <v>264</v>
      </c>
      <c r="BE642" s="240">
        <f>IF(N642="základní",J642,0)</f>
        <v>0</v>
      </c>
      <c r="BF642" s="240">
        <f>IF(N642="snížená",J642,0)</f>
        <v>0</v>
      </c>
      <c r="BG642" s="240">
        <f>IF(N642="zákl. přenesená",J642,0)</f>
        <v>0</v>
      </c>
      <c r="BH642" s="240">
        <f>IF(N642="sníž. přenesená",J642,0)</f>
        <v>0</v>
      </c>
      <c r="BI642" s="240">
        <f>IF(N642="nulová",J642,0)</f>
        <v>0</v>
      </c>
      <c r="BJ642" s="18" t="s">
        <v>85</v>
      </c>
      <c r="BK642" s="240">
        <f>ROUND(I642*H642,2)</f>
        <v>0</v>
      </c>
      <c r="BL642" s="18" t="s">
        <v>351</v>
      </c>
      <c r="BM642" s="239" t="s">
        <v>1172</v>
      </c>
    </row>
    <row r="643" s="13" customFormat="1">
      <c r="A643" s="13"/>
      <c r="B643" s="241"/>
      <c r="C643" s="242"/>
      <c r="D643" s="243" t="s">
        <v>273</v>
      </c>
      <c r="E643" s="244" t="s">
        <v>1</v>
      </c>
      <c r="F643" s="245" t="s">
        <v>3193</v>
      </c>
      <c r="G643" s="242"/>
      <c r="H643" s="246">
        <v>77.200000000000003</v>
      </c>
      <c r="I643" s="247"/>
      <c r="J643" s="242"/>
      <c r="K643" s="242"/>
      <c r="L643" s="248"/>
      <c r="M643" s="249"/>
      <c r="N643" s="250"/>
      <c r="O643" s="250"/>
      <c r="P643" s="250"/>
      <c r="Q643" s="250"/>
      <c r="R643" s="250"/>
      <c r="S643" s="250"/>
      <c r="T643" s="251"/>
      <c r="U643" s="13"/>
      <c r="V643" s="13"/>
      <c r="W643" s="13"/>
      <c r="X643" s="13"/>
      <c r="Y643" s="13"/>
      <c r="Z643" s="13"/>
      <c r="AA643" s="13"/>
      <c r="AB643" s="13"/>
      <c r="AC643" s="13"/>
      <c r="AD643" s="13"/>
      <c r="AE643" s="13"/>
      <c r="AT643" s="252" t="s">
        <v>273</v>
      </c>
      <c r="AU643" s="252" t="s">
        <v>85</v>
      </c>
      <c r="AV643" s="13" t="s">
        <v>85</v>
      </c>
      <c r="AW643" s="13" t="s">
        <v>32</v>
      </c>
      <c r="AX643" s="13" t="s">
        <v>76</v>
      </c>
      <c r="AY643" s="252" t="s">
        <v>264</v>
      </c>
    </row>
    <row r="644" s="14" customFormat="1">
      <c r="A644" s="14"/>
      <c r="B644" s="253"/>
      <c r="C644" s="254"/>
      <c r="D644" s="243" t="s">
        <v>273</v>
      </c>
      <c r="E644" s="255" t="s">
        <v>1</v>
      </c>
      <c r="F644" s="256" t="s">
        <v>275</v>
      </c>
      <c r="G644" s="254"/>
      <c r="H644" s="257">
        <v>77.200000000000003</v>
      </c>
      <c r="I644" s="258"/>
      <c r="J644" s="254"/>
      <c r="K644" s="254"/>
      <c r="L644" s="259"/>
      <c r="M644" s="260"/>
      <c r="N644" s="261"/>
      <c r="O644" s="261"/>
      <c r="P644" s="261"/>
      <c r="Q644" s="261"/>
      <c r="R644" s="261"/>
      <c r="S644" s="261"/>
      <c r="T644" s="262"/>
      <c r="U644" s="14"/>
      <c r="V644" s="14"/>
      <c r="W644" s="14"/>
      <c r="X644" s="14"/>
      <c r="Y644" s="14"/>
      <c r="Z644" s="14"/>
      <c r="AA644" s="14"/>
      <c r="AB644" s="14"/>
      <c r="AC644" s="14"/>
      <c r="AD644" s="14"/>
      <c r="AE644" s="14"/>
      <c r="AT644" s="263" t="s">
        <v>273</v>
      </c>
      <c r="AU644" s="263" t="s">
        <v>85</v>
      </c>
      <c r="AV644" s="14" t="s">
        <v>271</v>
      </c>
      <c r="AW644" s="14" t="s">
        <v>32</v>
      </c>
      <c r="AX644" s="14" t="s">
        <v>83</v>
      </c>
      <c r="AY644" s="263" t="s">
        <v>264</v>
      </c>
    </row>
    <row r="645" s="2" customFormat="1" ht="16.5" customHeight="1">
      <c r="A645" s="39"/>
      <c r="B645" s="40"/>
      <c r="C645" s="274" t="s">
        <v>1195</v>
      </c>
      <c r="D645" s="274" t="s">
        <v>310</v>
      </c>
      <c r="E645" s="275" t="s">
        <v>1175</v>
      </c>
      <c r="F645" s="276" t="s">
        <v>1176</v>
      </c>
      <c r="G645" s="277" t="s">
        <v>318</v>
      </c>
      <c r="H645" s="278">
        <v>88.780000000000001</v>
      </c>
      <c r="I645" s="279"/>
      <c r="J645" s="280">
        <f>ROUND(I645*H645,2)</f>
        <v>0</v>
      </c>
      <c r="K645" s="276" t="s">
        <v>298</v>
      </c>
      <c r="L645" s="281"/>
      <c r="M645" s="282" t="s">
        <v>1</v>
      </c>
      <c r="N645" s="283" t="s">
        <v>42</v>
      </c>
      <c r="O645" s="92"/>
      <c r="P645" s="237">
        <f>O645*H645</f>
        <v>0</v>
      </c>
      <c r="Q645" s="237">
        <v>0.019199999999999998</v>
      </c>
      <c r="R645" s="237">
        <f>Q645*H645</f>
        <v>1.7045759999999999</v>
      </c>
      <c r="S645" s="237">
        <v>0</v>
      </c>
      <c r="T645" s="238">
        <f>S645*H645</f>
        <v>0</v>
      </c>
      <c r="U645" s="39"/>
      <c r="V645" s="39"/>
      <c r="W645" s="39"/>
      <c r="X645" s="39"/>
      <c r="Y645" s="39"/>
      <c r="Z645" s="39"/>
      <c r="AA645" s="39"/>
      <c r="AB645" s="39"/>
      <c r="AC645" s="39"/>
      <c r="AD645" s="39"/>
      <c r="AE645" s="39"/>
      <c r="AR645" s="239" t="s">
        <v>434</v>
      </c>
      <c r="AT645" s="239" t="s">
        <v>310</v>
      </c>
      <c r="AU645" s="239" t="s">
        <v>85</v>
      </c>
      <c r="AY645" s="18" t="s">
        <v>264</v>
      </c>
      <c r="BE645" s="240">
        <f>IF(N645="základní",J645,0)</f>
        <v>0</v>
      </c>
      <c r="BF645" s="240">
        <f>IF(N645="snížená",J645,0)</f>
        <v>0</v>
      </c>
      <c r="BG645" s="240">
        <f>IF(N645="zákl. přenesená",J645,0)</f>
        <v>0</v>
      </c>
      <c r="BH645" s="240">
        <f>IF(N645="sníž. přenesená",J645,0)</f>
        <v>0</v>
      </c>
      <c r="BI645" s="240">
        <f>IF(N645="nulová",J645,0)</f>
        <v>0</v>
      </c>
      <c r="BJ645" s="18" t="s">
        <v>85</v>
      </c>
      <c r="BK645" s="240">
        <f>ROUND(I645*H645,2)</f>
        <v>0</v>
      </c>
      <c r="BL645" s="18" t="s">
        <v>351</v>
      </c>
      <c r="BM645" s="239" t="s">
        <v>1177</v>
      </c>
    </row>
    <row r="646" s="2" customFormat="1">
      <c r="A646" s="39"/>
      <c r="B646" s="40"/>
      <c r="C646" s="41"/>
      <c r="D646" s="243" t="s">
        <v>339</v>
      </c>
      <c r="E646" s="41"/>
      <c r="F646" s="295" t="s">
        <v>1178</v>
      </c>
      <c r="G646" s="41"/>
      <c r="H646" s="41"/>
      <c r="I646" s="296"/>
      <c r="J646" s="41"/>
      <c r="K646" s="41"/>
      <c r="L646" s="45"/>
      <c r="M646" s="297"/>
      <c r="N646" s="298"/>
      <c r="O646" s="92"/>
      <c r="P646" s="92"/>
      <c r="Q646" s="92"/>
      <c r="R646" s="92"/>
      <c r="S646" s="92"/>
      <c r="T646" s="93"/>
      <c r="U646" s="39"/>
      <c r="V646" s="39"/>
      <c r="W646" s="39"/>
      <c r="X646" s="39"/>
      <c r="Y646" s="39"/>
      <c r="Z646" s="39"/>
      <c r="AA646" s="39"/>
      <c r="AB646" s="39"/>
      <c r="AC646" s="39"/>
      <c r="AD646" s="39"/>
      <c r="AE646" s="39"/>
      <c r="AT646" s="18" t="s">
        <v>339</v>
      </c>
      <c r="AU646" s="18" t="s">
        <v>85</v>
      </c>
    </row>
    <row r="647" s="13" customFormat="1">
      <c r="A647" s="13"/>
      <c r="B647" s="241"/>
      <c r="C647" s="242"/>
      <c r="D647" s="243" t="s">
        <v>273</v>
      </c>
      <c r="E647" s="242"/>
      <c r="F647" s="245" t="s">
        <v>3194</v>
      </c>
      <c r="G647" s="242"/>
      <c r="H647" s="246">
        <v>88.780000000000001</v>
      </c>
      <c r="I647" s="247"/>
      <c r="J647" s="242"/>
      <c r="K647" s="242"/>
      <c r="L647" s="248"/>
      <c r="M647" s="249"/>
      <c r="N647" s="250"/>
      <c r="O647" s="250"/>
      <c r="P647" s="250"/>
      <c r="Q647" s="250"/>
      <c r="R647" s="250"/>
      <c r="S647" s="250"/>
      <c r="T647" s="251"/>
      <c r="U647" s="13"/>
      <c r="V647" s="13"/>
      <c r="W647" s="13"/>
      <c r="X647" s="13"/>
      <c r="Y647" s="13"/>
      <c r="Z647" s="13"/>
      <c r="AA647" s="13"/>
      <c r="AB647" s="13"/>
      <c r="AC647" s="13"/>
      <c r="AD647" s="13"/>
      <c r="AE647" s="13"/>
      <c r="AT647" s="252" t="s">
        <v>273</v>
      </c>
      <c r="AU647" s="252" t="s">
        <v>85</v>
      </c>
      <c r="AV647" s="13" t="s">
        <v>85</v>
      </c>
      <c r="AW647" s="13" t="s">
        <v>4</v>
      </c>
      <c r="AX647" s="13" t="s">
        <v>83</v>
      </c>
      <c r="AY647" s="252" t="s">
        <v>264</v>
      </c>
    </row>
    <row r="648" s="2" customFormat="1" ht="24.15" customHeight="1">
      <c r="A648" s="39"/>
      <c r="B648" s="40"/>
      <c r="C648" s="228" t="s">
        <v>1200</v>
      </c>
      <c r="D648" s="228" t="s">
        <v>266</v>
      </c>
      <c r="E648" s="229" t="s">
        <v>1181</v>
      </c>
      <c r="F648" s="230" t="s">
        <v>1182</v>
      </c>
      <c r="G648" s="231" t="s">
        <v>318</v>
      </c>
      <c r="H648" s="232">
        <v>27.899999999999999</v>
      </c>
      <c r="I648" s="233"/>
      <c r="J648" s="234">
        <f>ROUND(I648*H648,2)</f>
        <v>0</v>
      </c>
      <c r="K648" s="230" t="s">
        <v>270</v>
      </c>
      <c r="L648" s="45"/>
      <c r="M648" s="235" t="s">
        <v>1</v>
      </c>
      <c r="N648" s="236" t="s">
        <v>42</v>
      </c>
      <c r="O648" s="92"/>
      <c r="P648" s="237">
        <f>O648*H648</f>
        <v>0</v>
      </c>
      <c r="Q648" s="237">
        <v>0.0061700000000000001</v>
      </c>
      <c r="R648" s="237">
        <f>Q648*H648</f>
        <v>0.17214299999999999</v>
      </c>
      <c r="S648" s="237">
        <v>0</v>
      </c>
      <c r="T648" s="238">
        <f>S648*H648</f>
        <v>0</v>
      </c>
      <c r="U648" s="39"/>
      <c r="V648" s="39"/>
      <c r="W648" s="39"/>
      <c r="X648" s="39"/>
      <c r="Y648" s="39"/>
      <c r="Z648" s="39"/>
      <c r="AA648" s="39"/>
      <c r="AB648" s="39"/>
      <c r="AC648" s="39"/>
      <c r="AD648" s="39"/>
      <c r="AE648" s="39"/>
      <c r="AR648" s="239" t="s">
        <v>351</v>
      </c>
      <c r="AT648" s="239" t="s">
        <v>266</v>
      </c>
      <c r="AU648" s="239" t="s">
        <v>85</v>
      </c>
      <c r="AY648" s="18" t="s">
        <v>264</v>
      </c>
      <c r="BE648" s="240">
        <f>IF(N648="základní",J648,0)</f>
        <v>0</v>
      </c>
      <c r="BF648" s="240">
        <f>IF(N648="snížená",J648,0)</f>
        <v>0</v>
      </c>
      <c r="BG648" s="240">
        <f>IF(N648="zákl. přenesená",J648,0)</f>
        <v>0</v>
      </c>
      <c r="BH648" s="240">
        <f>IF(N648="sníž. přenesená",J648,0)</f>
        <v>0</v>
      </c>
      <c r="BI648" s="240">
        <f>IF(N648="nulová",J648,0)</f>
        <v>0</v>
      </c>
      <c r="BJ648" s="18" t="s">
        <v>85</v>
      </c>
      <c r="BK648" s="240">
        <f>ROUND(I648*H648,2)</f>
        <v>0</v>
      </c>
      <c r="BL648" s="18" t="s">
        <v>351</v>
      </c>
      <c r="BM648" s="239" t="s">
        <v>3195</v>
      </c>
    </row>
    <row r="649" s="13" customFormat="1">
      <c r="A649" s="13"/>
      <c r="B649" s="241"/>
      <c r="C649" s="242"/>
      <c r="D649" s="243" t="s">
        <v>273</v>
      </c>
      <c r="E649" s="244" t="s">
        <v>1</v>
      </c>
      <c r="F649" s="245" t="s">
        <v>3196</v>
      </c>
      <c r="G649" s="242"/>
      <c r="H649" s="246">
        <v>27.899999999999999</v>
      </c>
      <c r="I649" s="247"/>
      <c r="J649" s="242"/>
      <c r="K649" s="242"/>
      <c r="L649" s="248"/>
      <c r="M649" s="249"/>
      <c r="N649" s="250"/>
      <c r="O649" s="250"/>
      <c r="P649" s="250"/>
      <c r="Q649" s="250"/>
      <c r="R649" s="250"/>
      <c r="S649" s="250"/>
      <c r="T649" s="251"/>
      <c r="U649" s="13"/>
      <c r="V649" s="13"/>
      <c r="W649" s="13"/>
      <c r="X649" s="13"/>
      <c r="Y649" s="13"/>
      <c r="Z649" s="13"/>
      <c r="AA649" s="13"/>
      <c r="AB649" s="13"/>
      <c r="AC649" s="13"/>
      <c r="AD649" s="13"/>
      <c r="AE649" s="13"/>
      <c r="AT649" s="252" t="s">
        <v>273</v>
      </c>
      <c r="AU649" s="252" t="s">
        <v>85</v>
      </c>
      <c r="AV649" s="13" t="s">
        <v>85</v>
      </c>
      <c r="AW649" s="13" t="s">
        <v>32</v>
      </c>
      <c r="AX649" s="13" t="s">
        <v>76</v>
      </c>
      <c r="AY649" s="252" t="s">
        <v>264</v>
      </c>
    </row>
    <row r="650" s="14" customFormat="1">
      <c r="A650" s="14"/>
      <c r="B650" s="253"/>
      <c r="C650" s="254"/>
      <c r="D650" s="243" t="s">
        <v>273</v>
      </c>
      <c r="E650" s="255" t="s">
        <v>1</v>
      </c>
      <c r="F650" s="256" t="s">
        <v>275</v>
      </c>
      <c r="G650" s="254"/>
      <c r="H650" s="257">
        <v>27.899999999999999</v>
      </c>
      <c r="I650" s="258"/>
      <c r="J650" s="254"/>
      <c r="K650" s="254"/>
      <c r="L650" s="259"/>
      <c r="M650" s="260"/>
      <c r="N650" s="261"/>
      <c r="O650" s="261"/>
      <c r="P650" s="261"/>
      <c r="Q650" s="261"/>
      <c r="R650" s="261"/>
      <c r="S650" s="261"/>
      <c r="T650" s="262"/>
      <c r="U650" s="14"/>
      <c r="V650" s="14"/>
      <c r="W650" s="14"/>
      <c r="X650" s="14"/>
      <c r="Y650" s="14"/>
      <c r="Z650" s="14"/>
      <c r="AA650" s="14"/>
      <c r="AB650" s="14"/>
      <c r="AC650" s="14"/>
      <c r="AD650" s="14"/>
      <c r="AE650" s="14"/>
      <c r="AT650" s="263" t="s">
        <v>273</v>
      </c>
      <c r="AU650" s="263" t="s">
        <v>85</v>
      </c>
      <c r="AV650" s="14" t="s">
        <v>271</v>
      </c>
      <c r="AW650" s="14" t="s">
        <v>32</v>
      </c>
      <c r="AX650" s="14" t="s">
        <v>83</v>
      </c>
      <c r="AY650" s="263" t="s">
        <v>264</v>
      </c>
    </row>
    <row r="651" s="2" customFormat="1" ht="16.5" customHeight="1">
      <c r="A651" s="39"/>
      <c r="B651" s="40"/>
      <c r="C651" s="274" t="s">
        <v>1206</v>
      </c>
      <c r="D651" s="274" t="s">
        <v>310</v>
      </c>
      <c r="E651" s="275" t="s">
        <v>1186</v>
      </c>
      <c r="F651" s="276" t="s">
        <v>2786</v>
      </c>
      <c r="G651" s="277" t="s">
        <v>318</v>
      </c>
      <c r="H651" s="278">
        <v>32.085000000000001</v>
      </c>
      <c r="I651" s="279"/>
      <c r="J651" s="280">
        <f>ROUND(I651*H651,2)</f>
        <v>0</v>
      </c>
      <c r="K651" s="276" t="s">
        <v>298</v>
      </c>
      <c r="L651" s="281"/>
      <c r="M651" s="282" t="s">
        <v>1</v>
      </c>
      <c r="N651" s="283" t="s">
        <v>42</v>
      </c>
      <c r="O651" s="92"/>
      <c r="P651" s="237">
        <f>O651*H651</f>
        <v>0</v>
      </c>
      <c r="Q651" s="237">
        <v>0.019199999999999998</v>
      </c>
      <c r="R651" s="237">
        <f>Q651*H651</f>
        <v>0.61603199999999991</v>
      </c>
      <c r="S651" s="237">
        <v>0</v>
      </c>
      <c r="T651" s="238">
        <f>S651*H651</f>
        <v>0</v>
      </c>
      <c r="U651" s="39"/>
      <c r="V651" s="39"/>
      <c r="W651" s="39"/>
      <c r="X651" s="39"/>
      <c r="Y651" s="39"/>
      <c r="Z651" s="39"/>
      <c r="AA651" s="39"/>
      <c r="AB651" s="39"/>
      <c r="AC651" s="39"/>
      <c r="AD651" s="39"/>
      <c r="AE651" s="39"/>
      <c r="AR651" s="239" t="s">
        <v>434</v>
      </c>
      <c r="AT651" s="239" t="s">
        <v>310</v>
      </c>
      <c r="AU651" s="239" t="s">
        <v>85</v>
      </c>
      <c r="AY651" s="18" t="s">
        <v>264</v>
      </c>
      <c r="BE651" s="240">
        <f>IF(N651="základní",J651,0)</f>
        <v>0</v>
      </c>
      <c r="BF651" s="240">
        <f>IF(N651="snížená",J651,0)</f>
        <v>0</v>
      </c>
      <c r="BG651" s="240">
        <f>IF(N651="zákl. přenesená",J651,0)</f>
        <v>0</v>
      </c>
      <c r="BH651" s="240">
        <f>IF(N651="sníž. přenesená",J651,0)</f>
        <v>0</v>
      </c>
      <c r="BI651" s="240">
        <f>IF(N651="nulová",J651,0)</f>
        <v>0</v>
      </c>
      <c r="BJ651" s="18" t="s">
        <v>85</v>
      </c>
      <c r="BK651" s="240">
        <f>ROUND(I651*H651,2)</f>
        <v>0</v>
      </c>
      <c r="BL651" s="18" t="s">
        <v>351</v>
      </c>
      <c r="BM651" s="239" t="s">
        <v>3197</v>
      </c>
    </row>
    <row r="652" s="2" customFormat="1">
      <c r="A652" s="39"/>
      <c r="B652" s="40"/>
      <c r="C652" s="41"/>
      <c r="D652" s="243" t="s">
        <v>339</v>
      </c>
      <c r="E652" s="41"/>
      <c r="F652" s="295" t="s">
        <v>1178</v>
      </c>
      <c r="G652" s="41"/>
      <c r="H652" s="41"/>
      <c r="I652" s="296"/>
      <c r="J652" s="41"/>
      <c r="K652" s="41"/>
      <c r="L652" s="45"/>
      <c r="M652" s="297"/>
      <c r="N652" s="298"/>
      <c r="O652" s="92"/>
      <c r="P652" s="92"/>
      <c r="Q652" s="92"/>
      <c r="R652" s="92"/>
      <c r="S652" s="92"/>
      <c r="T652" s="93"/>
      <c r="U652" s="39"/>
      <c r="V652" s="39"/>
      <c r="W652" s="39"/>
      <c r="X652" s="39"/>
      <c r="Y652" s="39"/>
      <c r="Z652" s="39"/>
      <c r="AA652" s="39"/>
      <c r="AB652" s="39"/>
      <c r="AC652" s="39"/>
      <c r="AD652" s="39"/>
      <c r="AE652" s="39"/>
      <c r="AT652" s="18" t="s">
        <v>339</v>
      </c>
      <c r="AU652" s="18" t="s">
        <v>85</v>
      </c>
    </row>
    <row r="653" s="13" customFormat="1">
      <c r="A653" s="13"/>
      <c r="B653" s="241"/>
      <c r="C653" s="242"/>
      <c r="D653" s="243" t="s">
        <v>273</v>
      </c>
      <c r="E653" s="242"/>
      <c r="F653" s="245" t="s">
        <v>3198</v>
      </c>
      <c r="G653" s="242"/>
      <c r="H653" s="246">
        <v>32.085000000000001</v>
      </c>
      <c r="I653" s="247"/>
      <c r="J653" s="242"/>
      <c r="K653" s="242"/>
      <c r="L653" s="248"/>
      <c r="M653" s="249"/>
      <c r="N653" s="250"/>
      <c r="O653" s="250"/>
      <c r="P653" s="250"/>
      <c r="Q653" s="250"/>
      <c r="R653" s="250"/>
      <c r="S653" s="250"/>
      <c r="T653" s="251"/>
      <c r="U653" s="13"/>
      <c r="V653" s="13"/>
      <c r="W653" s="13"/>
      <c r="X653" s="13"/>
      <c r="Y653" s="13"/>
      <c r="Z653" s="13"/>
      <c r="AA653" s="13"/>
      <c r="AB653" s="13"/>
      <c r="AC653" s="13"/>
      <c r="AD653" s="13"/>
      <c r="AE653" s="13"/>
      <c r="AT653" s="252" t="s">
        <v>273</v>
      </c>
      <c r="AU653" s="252" t="s">
        <v>85</v>
      </c>
      <c r="AV653" s="13" t="s">
        <v>85</v>
      </c>
      <c r="AW653" s="13" t="s">
        <v>4</v>
      </c>
      <c r="AX653" s="13" t="s">
        <v>83</v>
      </c>
      <c r="AY653" s="252" t="s">
        <v>264</v>
      </c>
    </row>
    <row r="654" s="2" customFormat="1" ht="16.5" customHeight="1">
      <c r="A654" s="39"/>
      <c r="B654" s="40"/>
      <c r="C654" s="228" t="s">
        <v>1210</v>
      </c>
      <c r="D654" s="228" t="s">
        <v>266</v>
      </c>
      <c r="E654" s="229" t="s">
        <v>1191</v>
      </c>
      <c r="F654" s="230" t="s">
        <v>1192</v>
      </c>
      <c r="G654" s="231" t="s">
        <v>318</v>
      </c>
      <c r="H654" s="232">
        <v>105.09999999999999</v>
      </c>
      <c r="I654" s="233"/>
      <c r="J654" s="234">
        <f>ROUND(I654*H654,2)</f>
        <v>0</v>
      </c>
      <c r="K654" s="230" t="s">
        <v>298</v>
      </c>
      <c r="L654" s="45"/>
      <c r="M654" s="235" t="s">
        <v>1</v>
      </c>
      <c r="N654" s="236" t="s">
        <v>42</v>
      </c>
      <c r="O654" s="92"/>
      <c r="P654" s="237">
        <f>O654*H654</f>
        <v>0</v>
      </c>
      <c r="Q654" s="237">
        <v>0</v>
      </c>
      <c r="R654" s="237">
        <f>Q654*H654</f>
        <v>0</v>
      </c>
      <c r="S654" s="237">
        <v>0</v>
      </c>
      <c r="T654" s="238">
        <f>S654*H654</f>
        <v>0</v>
      </c>
      <c r="U654" s="39"/>
      <c r="V654" s="39"/>
      <c r="W654" s="39"/>
      <c r="X654" s="39"/>
      <c r="Y654" s="39"/>
      <c r="Z654" s="39"/>
      <c r="AA654" s="39"/>
      <c r="AB654" s="39"/>
      <c r="AC654" s="39"/>
      <c r="AD654" s="39"/>
      <c r="AE654" s="39"/>
      <c r="AR654" s="239" t="s">
        <v>351</v>
      </c>
      <c r="AT654" s="239" t="s">
        <v>266</v>
      </c>
      <c r="AU654" s="239" t="s">
        <v>85</v>
      </c>
      <c r="AY654" s="18" t="s">
        <v>264</v>
      </c>
      <c r="BE654" s="240">
        <f>IF(N654="základní",J654,0)</f>
        <v>0</v>
      </c>
      <c r="BF654" s="240">
        <f>IF(N654="snížená",J654,0)</f>
        <v>0</v>
      </c>
      <c r="BG654" s="240">
        <f>IF(N654="zákl. přenesená",J654,0)</f>
        <v>0</v>
      </c>
      <c r="BH654" s="240">
        <f>IF(N654="sníž. přenesená",J654,0)</f>
        <v>0</v>
      </c>
      <c r="BI654" s="240">
        <f>IF(N654="nulová",J654,0)</f>
        <v>0</v>
      </c>
      <c r="BJ654" s="18" t="s">
        <v>85</v>
      </c>
      <c r="BK654" s="240">
        <f>ROUND(I654*H654,2)</f>
        <v>0</v>
      </c>
      <c r="BL654" s="18" t="s">
        <v>351</v>
      </c>
      <c r="BM654" s="239" t="s">
        <v>3199</v>
      </c>
    </row>
    <row r="655" s="2" customFormat="1">
      <c r="A655" s="39"/>
      <c r="B655" s="40"/>
      <c r="C655" s="41"/>
      <c r="D655" s="243" t="s">
        <v>339</v>
      </c>
      <c r="E655" s="41"/>
      <c r="F655" s="295" t="s">
        <v>1194</v>
      </c>
      <c r="G655" s="41"/>
      <c r="H655" s="41"/>
      <c r="I655" s="296"/>
      <c r="J655" s="41"/>
      <c r="K655" s="41"/>
      <c r="L655" s="45"/>
      <c r="M655" s="297"/>
      <c r="N655" s="298"/>
      <c r="O655" s="92"/>
      <c r="P655" s="92"/>
      <c r="Q655" s="92"/>
      <c r="R655" s="92"/>
      <c r="S655" s="92"/>
      <c r="T655" s="93"/>
      <c r="U655" s="39"/>
      <c r="V655" s="39"/>
      <c r="W655" s="39"/>
      <c r="X655" s="39"/>
      <c r="Y655" s="39"/>
      <c r="Z655" s="39"/>
      <c r="AA655" s="39"/>
      <c r="AB655" s="39"/>
      <c r="AC655" s="39"/>
      <c r="AD655" s="39"/>
      <c r="AE655" s="39"/>
      <c r="AT655" s="18" t="s">
        <v>339</v>
      </c>
      <c r="AU655" s="18" t="s">
        <v>85</v>
      </c>
    </row>
    <row r="656" s="2" customFormat="1" ht="16.5" customHeight="1">
      <c r="A656" s="39"/>
      <c r="B656" s="40"/>
      <c r="C656" s="228" t="s">
        <v>1214</v>
      </c>
      <c r="D656" s="228" t="s">
        <v>266</v>
      </c>
      <c r="E656" s="229" t="s">
        <v>1196</v>
      </c>
      <c r="F656" s="230" t="s">
        <v>1197</v>
      </c>
      <c r="G656" s="231" t="s">
        <v>318</v>
      </c>
      <c r="H656" s="232">
        <v>105.09999999999999</v>
      </c>
      <c r="I656" s="233"/>
      <c r="J656" s="234">
        <f>ROUND(I656*H656,2)</f>
        <v>0</v>
      </c>
      <c r="K656" s="230" t="s">
        <v>298</v>
      </c>
      <c r="L656" s="45"/>
      <c r="M656" s="235" t="s">
        <v>1</v>
      </c>
      <c r="N656" s="236" t="s">
        <v>42</v>
      </c>
      <c r="O656" s="92"/>
      <c r="P656" s="237">
        <f>O656*H656</f>
        <v>0</v>
      </c>
      <c r="Q656" s="237">
        <v>0.0015</v>
      </c>
      <c r="R656" s="237">
        <f>Q656*H656</f>
        <v>0.15764999999999999</v>
      </c>
      <c r="S656" s="237">
        <v>0</v>
      </c>
      <c r="T656" s="238">
        <f>S656*H656</f>
        <v>0</v>
      </c>
      <c r="U656" s="39"/>
      <c r="V656" s="39"/>
      <c r="W656" s="39"/>
      <c r="X656" s="39"/>
      <c r="Y656" s="39"/>
      <c r="Z656" s="39"/>
      <c r="AA656" s="39"/>
      <c r="AB656" s="39"/>
      <c r="AC656" s="39"/>
      <c r="AD656" s="39"/>
      <c r="AE656" s="39"/>
      <c r="AR656" s="239" t="s">
        <v>351</v>
      </c>
      <c r="AT656" s="239" t="s">
        <v>266</v>
      </c>
      <c r="AU656" s="239" t="s">
        <v>85</v>
      </c>
      <c r="AY656" s="18" t="s">
        <v>264</v>
      </c>
      <c r="BE656" s="240">
        <f>IF(N656="základní",J656,0)</f>
        <v>0</v>
      </c>
      <c r="BF656" s="240">
        <f>IF(N656="snížená",J656,0)</f>
        <v>0</v>
      </c>
      <c r="BG656" s="240">
        <f>IF(N656="zákl. přenesená",J656,0)</f>
        <v>0</v>
      </c>
      <c r="BH656" s="240">
        <f>IF(N656="sníž. přenesená",J656,0)</f>
        <v>0</v>
      </c>
      <c r="BI656" s="240">
        <f>IF(N656="nulová",J656,0)</f>
        <v>0</v>
      </c>
      <c r="BJ656" s="18" t="s">
        <v>85</v>
      </c>
      <c r="BK656" s="240">
        <f>ROUND(I656*H656,2)</f>
        <v>0</v>
      </c>
      <c r="BL656" s="18" t="s">
        <v>351</v>
      </c>
      <c r="BM656" s="239" t="s">
        <v>1198</v>
      </c>
    </row>
    <row r="657" s="2" customFormat="1">
      <c r="A657" s="39"/>
      <c r="B657" s="40"/>
      <c r="C657" s="41"/>
      <c r="D657" s="243" t="s">
        <v>339</v>
      </c>
      <c r="E657" s="41"/>
      <c r="F657" s="295" t="s">
        <v>1199</v>
      </c>
      <c r="G657" s="41"/>
      <c r="H657" s="41"/>
      <c r="I657" s="296"/>
      <c r="J657" s="41"/>
      <c r="K657" s="41"/>
      <c r="L657" s="45"/>
      <c r="M657" s="297"/>
      <c r="N657" s="298"/>
      <c r="O657" s="92"/>
      <c r="P657" s="92"/>
      <c r="Q657" s="92"/>
      <c r="R657" s="92"/>
      <c r="S657" s="92"/>
      <c r="T657" s="93"/>
      <c r="U657" s="39"/>
      <c r="V657" s="39"/>
      <c r="W657" s="39"/>
      <c r="X657" s="39"/>
      <c r="Y657" s="39"/>
      <c r="Z657" s="39"/>
      <c r="AA657" s="39"/>
      <c r="AB657" s="39"/>
      <c r="AC657" s="39"/>
      <c r="AD657" s="39"/>
      <c r="AE657" s="39"/>
      <c r="AT657" s="18" t="s">
        <v>339</v>
      </c>
      <c r="AU657" s="18" t="s">
        <v>85</v>
      </c>
    </row>
    <row r="658" s="13" customFormat="1">
      <c r="A658" s="13"/>
      <c r="B658" s="241"/>
      <c r="C658" s="242"/>
      <c r="D658" s="243" t="s">
        <v>273</v>
      </c>
      <c r="E658" s="244" t="s">
        <v>1</v>
      </c>
      <c r="F658" s="245" t="s">
        <v>3078</v>
      </c>
      <c r="G658" s="242"/>
      <c r="H658" s="246">
        <v>105.09999999999999</v>
      </c>
      <c r="I658" s="247"/>
      <c r="J658" s="242"/>
      <c r="K658" s="242"/>
      <c r="L658" s="248"/>
      <c r="M658" s="249"/>
      <c r="N658" s="250"/>
      <c r="O658" s="250"/>
      <c r="P658" s="250"/>
      <c r="Q658" s="250"/>
      <c r="R658" s="250"/>
      <c r="S658" s="250"/>
      <c r="T658" s="251"/>
      <c r="U658" s="13"/>
      <c r="V658" s="13"/>
      <c r="W658" s="13"/>
      <c r="X658" s="13"/>
      <c r="Y658" s="13"/>
      <c r="Z658" s="13"/>
      <c r="AA658" s="13"/>
      <c r="AB658" s="13"/>
      <c r="AC658" s="13"/>
      <c r="AD658" s="13"/>
      <c r="AE658" s="13"/>
      <c r="AT658" s="252" t="s">
        <v>273</v>
      </c>
      <c r="AU658" s="252" t="s">
        <v>85</v>
      </c>
      <c r="AV658" s="13" t="s">
        <v>85</v>
      </c>
      <c r="AW658" s="13" t="s">
        <v>32</v>
      </c>
      <c r="AX658" s="13" t="s">
        <v>76</v>
      </c>
      <c r="AY658" s="252" t="s">
        <v>264</v>
      </c>
    </row>
    <row r="659" s="14" customFormat="1">
      <c r="A659" s="14"/>
      <c r="B659" s="253"/>
      <c r="C659" s="254"/>
      <c r="D659" s="243" t="s">
        <v>273</v>
      </c>
      <c r="E659" s="255" t="s">
        <v>1</v>
      </c>
      <c r="F659" s="256" t="s">
        <v>275</v>
      </c>
      <c r="G659" s="254"/>
      <c r="H659" s="257">
        <v>105.09999999999999</v>
      </c>
      <c r="I659" s="258"/>
      <c r="J659" s="254"/>
      <c r="K659" s="254"/>
      <c r="L659" s="259"/>
      <c r="M659" s="260"/>
      <c r="N659" s="261"/>
      <c r="O659" s="261"/>
      <c r="P659" s="261"/>
      <c r="Q659" s="261"/>
      <c r="R659" s="261"/>
      <c r="S659" s="261"/>
      <c r="T659" s="262"/>
      <c r="U659" s="14"/>
      <c r="V659" s="14"/>
      <c r="W659" s="14"/>
      <c r="X659" s="14"/>
      <c r="Y659" s="14"/>
      <c r="Z659" s="14"/>
      <c r="AA659" s="14"/>
      <c r="AB659" s="14"/>
      <c r="AC659" s="14"/>
      <c r="AD659" s="14"/>
      <c r="AE659" s="14"/>
      <c r="AT659" s="263" t="s">
        <v>273</v>
      </c>
      <c r="AU659" s="263" t="s">
        <v>85</v>
      </c>
      <c r="AV659" s="14" t="s">
        <v>271</v>
      </c>
      <c r="AW659" s="14" t="s">
        <v>32</v>
      </c>
      <c r="AX659" s="14" t="s">
        <v>83</v>
      </c>
      <c r="AY659" s="263" t="s">
        <v>264</v>
      </c>
    </row>
    <row r="660" s="2" customFormat="1" ht="16.5" customHeight="1">
      <c r="A660" s="39"/>
      <c r="B660" s="40"/>
      <c r="C660" s="228" t="s">
        <v>1218</v>
      </c>
      <c r="D660" s="228" t="s">
        <v>266</v>
      </c>
      <c r="E660" s="229" t="s">
        <v>1201</v>
      </c>
      <c r="F660" s="230" t="s">
        <v>1202</v>
      </c>
      <c r="G660" s="231" t="s">
        <v>354</v>
      </c>
      <c r="H660" s="232">
        <v>4.1829999999999998</v>
      </c>
      <c r="I660" s="233"/>
      <c r="J660" s="234">
        <f>ROUND(I660*H660,2)</f>
        <v>0</v>
      </c>
      <c r="K660" s="230" t="s">
        <v>270</v>
      </c>
      <c r="L660" s="45"/>
      <c r="M660" s="235" t="s">
        <v>1</v>
      </c>
      <c r="N660" s="236" t="s">
        <v>42</v>
      </c>
      <c r="O660" s="92"/>
      <c r="P660" s="237">
        <f>O660*H660</f>
        <v>0</v>
      </c>
      <c r="Q660" s="237">
        <v>0</v>
      </c>
      <c r="R660" s="237">
        <f>Q660*H660</f>
        <v>0</v>
      </c>
      <c r="S660" s="237">
        <v>0</v>
      </c>
      <c r="T660" s="238">
        <f>S660*H660</f>
        <v>0</v>
      </c>
      <c r="U660" s="39"/>
      <c r="V660" s="39"/>
      <c r="W660" s="39"/>
      <c r="X660" s="39"/>
      <c r="Y660" s="39"/>
      <c r="Z660" s="39"/>
      <c r="AA660" s="39"/>
      <c r="AB660" s="39"/>
      <c r="AC660" s="39"/>
      <c r="AD660" s="39"/>
      <c r="AE660" s="39"/>
      <c r="AR660" s="239" t="s">
        <v>351</v>
      </c>
      <c r="AT660" s="239" t="s">
        <v>266</v>
      </c>
      <c r="AU660" s="239" t="s">
        <v>85</v>
      </c>
      <c r="AY660" s="18" t="s">
        <v>264</v>
      </c>
      <c r="BE660" s="240">
        <f>IF(N660="základní",J660,0)</f>
        <v>0</v>
      </c>
      <c r="BF660" s="240">
        <f>IF(N660="snížená",J660,0)</f>
        <v>0</v>
      </c>
      <c r="BG660" s="240">
        <f>IF(N660="zákl. přenesená",J660,0)</f>
        <v>0</v>
      </c>
      <c r="BH660" s="240">
        <f>IF(N660="sníž. přenesená",J660,0)</f>
        <v>0</v>
      </c>
      <c r="BI660" s="240">
        <f>IF(N660="nulová",J660,0)</f>
        <v>0</v>
      </c>
      <c r="BJ660" s="18" t="s">
        <v>85</v>
      </c>
      <c r="BK660" s="240">
        <f>ROUND(I660*H660,2)</f>
        <v>0</v>
      </c>
      <c r="BL660" s="18" t="s">
        <v>351</v>
      </c>
      <c r="BM660" s="239" t="s">
        <v>1203</v>
      </c>
    </row>
    <row r="661" s="12" customFormat="1" ht="22.8" customHeight="1">
      <c r="A661" s="12"/>
      <c r="B661" s="212"/>
      <c r="C661" s="213"/>
      <c r="D661" s="214" t="s">
        <v>75</v>
      </c>
      <c r="E661" s="226" t="s">
        <v>1204</v>
      </c>
      <c r="F661" s="226" t="s">
        <v>1205</v>
      </c>
      <c r="G661" s="213"/>
      <c r="H661" s="213"/>
      <c r="I661" s="216"/>
      <c r="J661" s="227">
        <f>BK661</f>
        <v>0</v>
      </c>
      <c r="K661" s="213"/>
      <c r="L661" s="218"/>
      <c r="M661" s="219"/>
      <c r="N661" s="220"/>
      <c r="O661" s="220"/>
      <c r="P661" s="221">
        <f>SUM(P662:P677)</f>
        <v>0</v>
      </c>
      <c r="Q661" s="220"/>
      <c r="R661" s="221">
        <f>SUM(R662:R677)</f>
        <v>2.5258998999999998</v>
      </c>
      <c r="S661" s="220"/>
      <c r="T661" s="222">
        <f>SUM(T662:T677)</f>
        <v>0</v>
      </c>
      <c r="U661" s="12"/>
      <c r="V661" s="12"/>
      <c r="W661" s="12"/>
      <c r="X661" s="12"/>
      <c r="Y661" s="12"/>
      <c r="Z661" s="12"/>
      <c r="AA661" s="12"/>
      <c r="AB661" s="12"/>
      <c r="AC661" s="12"/>
      <c r="AD661" s="12"/>
      <c r="AE661" s="12"/>
      <c r="AR661" s="223" t="s">
        <v>85</v>
      </c>
      <c r="AT661" s="224" t="s">
        <v>75</v>
      </c>
      <c r="AU661" s="224" t="s">
        <v>83</v>
      </c>
      <c r="AY661" s="223" t="s">
        <v>264</v>
      </c>
      <c r="BK661" s="225">
        <f>SUM(BK662:BK677)</f>
        <v>0</v>
      </c>
    </row>
    <row r="662" s="2" customFormat="1" ht="16.5" customHeight="1">
      <c r="A662" s="39"/>
      <c r="B662" s="40"/>
      <c r="C662" s="228" t="s">
        <v>1222</v>
      </c>
      <c r="D662" s="228" t="s">
        <v>266</v>
      </c>
      <c r="E662" s="229" t="s">
        <v>1207</v>
      </c>
      <c r="F662" s="230" t="s">
        <v>1208</v>
      </c>
      <c r="G662" s="231" t="s">
        <v>318</v>
      </c>
      <c r="H662" s="232">
        <v>195.69999999999999</v>
      </c>
      <c r="I662" s="233"/>
      <c r="J662" s="234">
        <f>ROUND(I662*H662,2)</f>
        <v>0</v>
      </c>
      <c r="K662" s="230" t="s">
        <v>270</v>
      </c>
      <c r="L662" s="45"/>
      <c r="M662" s="235" t="s">
        <v>1</v>
      </c>
      <c r="N662" s="236" t="s">
        <v>42</v>
      </c>
      <c r="O662" s="92"/>
      <c r="P662" s="237">
        <f>O662*H662</f>
        <v>0</v>
      </c>
      <c r="Q662" s="237">
        <v>0</v>
      </c>
      <c r="R662" s="237">
        <f>Q662*H662</f>
        <v>0</v>
      </c>
      <c r="S662" s="237">
        <v>0</v>
      </c>
      <c r="T662" s="238">
        <f>S662*H662</f>
        <v>0</v>
      </c>
      <c r="U662" s="39"/>
      <c r="V662" s="39"/>
      <c r="W662" s="39"/>
      <c r="X662" s="39"/>
      <c r="Y662" s="39"/>
      <c r="Z662" s="39"/>
      <c r="AA662" s="39"/>
      <c r="AB662" s="39"/>
      <c r="AC662" s="39"/>
      <c r="AD662" s="39"/>
      <c r="AE662" s="39"/>
      <c r="AR662" s="239" t="s">
        <v>351</v>
      </c>
      <c r="AT662" s="239" t="s">
        <v>266</v>
      </c>
      <c r="AU662" s="239" t="s">
        <v>85</v>
      </c>
      <c r="AY662" s="18" t="s">
        <v>264</v>
      </c>
      <c r="BE662" s="240">
        <f>IF(N662="základní",J662,0)</f>
        <v>0</v>
      </c>
      <c r="BF662" s="240">
        <f>IF(N662="snížená",J662,0)</f>
        <v>0</v>
      </c>
      <c r="BG662" s="240">
        <f>IF(N662="zákl. přenesená",J662,0)</f>
        <v>0</v>
      </c>
      <c r="BH662" s="240">
        <f>IF(N662="sníž. přenesená",J662,0)</f>
        <v>0</v>
      </c>
      <c r="BI662" s="240">
        <f>IF(N662="nulová",J662,0)</f>
        <v>0</v>
      </c>
      <c r="BJ662" s="18" t="s">
        <v>85</v>
      </c>
      <c r="BK662" s="240">
        <f>ROUND(I662*H662,2)</f>
        <v>0</v>
      </c>
      <c r="BL662" s="18" t="s">
        <v>351</v>
      </c>
      <c r="BM662" s="239" t="s">
        <v>1209</v>
      </c>
    </row>
    <row r="663" s="2" customFormat="1" ht="16.5" customHeight="1">
      <c r="A663" s="39"/>
      <c r="B663" s="40"/>
      <c r="C663" s="228" t="s">
        <v>1227</v>
      </c>
      <c r="D663" s="228" t="s">
        <v>266</v>
      </c>
      <c r="E663" s="229" t="s">
        <v>1211</v>
      </c>
      <c r="F663" s="230" t="s">
        <v>1212</v>
      </c>
      <c r="G663" s="231" t="s">
        <v>318</v>
      </c>
      <c r="H663" s="232">
        <v>195.69999999999999</v>
      </c>
      <c r="I663" s="233"/>
      <c r="J663" s="234">
        <f>ROUND(I663*H663,2)</f>
        <v>0</v>
      </c>
      <c r="K663" s="230" t="s">
        <v>270</v>
      </c>
      <c r="L663" s="45"/>
      <c r="M663" s="235" t="s">
        <v>1</v>
      </c>
      <c r="N663" s="236" t="s">
        <v>42</v>
      </c>
      <c r="O663" s="92"/>
      <c r="P663" s="237">
        <f>O663*H663</f>
        <v>0</v>
      </c>
      <c r="Q663" s="237">
        <v>3.0000000000000001E-05</v>
      </c>
      <c r="R663" s="237">
        <f>Q663*H663</f>
        <v>0.0058709999999999995</v>
      </c>
      <c r="S663" s="237">
        <v>0</v>
      </c>
      <c r="T663" s="238">
        <f>S663*H663</f>
        <v>0</v>
      </c>
      <c r="U663" s="39"/>
      <c r="V663" s="39"/>
      <c r="W663" s="39"/>
      <c r="X663" s="39"/>
      <c r="Y663" s="39"/>
      <c r="Z663" s="39"/>
      <c r="AA663" s="39"/>
      <c r="AB663" s="39"/>
      <c r="AC663" s="39"/>
      <c r="AD663" s="39"/>
      <c r="AE663" s="39"/>
      <c r="AR663" s="239" t="s">
        <v>351</v>
      </c>
      <c r="AT663" s="239" t="s">
        <v>266</v>
      </c>
      <c r="AU663" s="239" t="s">
        <v>85</v>
      </c>
      <c r="AY663" s="18" t="s">
        <v>264</v>
      </c>
      <c r="BE663" s="240">
        <f>IF(N663="základní",J663,0)</f>
        <v>0</v>
      </c>
      <c r="BF663" s="240">
        <f>IF(N663="snížená",J663,0)</f>
        <v>0</v>
      </c>
      <c r="BG663" s="240">
        <f>IF(N663="zákl. přenesená",J663,0)</f>
        <v>0</v>
      </c>
      <c r="BH663" s="240">
        <f>IF(N663="sníž. přenesená",J663,0)</f>
        <v>0</v>
      </c>
      <c r="BI663" s="240">
        <f>IF(N663="nulová",J663,0)</f>
        <v>0</v>
      </c>
      <c r="BJ663" s="18" t="s">
        <v>85</v>
      </c>
      <c r="BK663" s="240">
        <f>ROUND(I663*H663,2)</f>
        <v>0</v>
      </c>
      <c r="BL663" s="18" t="s">
        <v>351</v>
      </c>
      <c r="BM663" s="239" t="s">
        <v>1213</v>
      </c>
    </row>
    <row r="664" s="2" customFormat="1" ht="21.75" customHeight="1">
      <c r="A664" s="39"/>
      <c r="B664" s="40"/>
      <c r="C664" s="228" t="s">
        <v>1231</v>
      </c>
      <c r="D664" s="228" t="s">
        <v>266</v>
      </c>
      <c r="E664" s="229" t="s">
        <v>1215</v>
      </c>
      <c r="F664" s="230" t="s">
        <v>1216</v>
      </c>
      <c r="G664" s="231" t="s">
        <v>318</v>
      </c>
      <c r="H664" s="232">
        <v>195.69999999999999</v>
      </c>
      <c r="I664" s="233"/>
      <c r="J664" s="234">
        <f>ROUND(I664*H664,2)</f>
        <v>0</v>
      </c>
      <c r="K664" s="230" t="s">
        <v>270</v>
      </c>
      <c r="L664" s="45"/>
      <c r="M664" s="235" t="s">
        <v>1</v>
      </c>
      <c r="N664" s="236" t="s">
        <v>42</v>
      </c>
      <c r="O664" s="92"/>
      <c r="P664" s="237">
        <f>O664*H664</f>
        <v>0</v>
      </c>
      <c r="Q664" s="237">
        <v>0.0074999999999999997</v>
      </c>
      <c r="R664" s="237">
        <f>Q664*H664</f>
        <v>1.4677499999999999</v>
      </c>
      <c r="S664" s="237">
        <v>0</v>
      </c>
      <c r="T664" s="238">
        <f>S664*H664</f>
        <v>0</v>
      </c>
      <c r="U664" s="39"/>
      <c r="V664" s="39"/>
      <c r="W664" s="39"/>
      <c r="X664" s="39"/>
      <c r="Y664" s="39"/>
      <c r="Z664" s="39"/>
      <c r="AA664" s="39"/>
      <c r="AB664" s="39"/>
      <c r="AC664" s="39"/>
      <c r="AD664" s="39"/>
      <c r="AE664" s="39"/>
      <c r="AR664" s="239" t="s">
        <v>351</v>
      </c>
      <c r="AT664" s="239" t="s">
        <v>266</v>
      </c>
      <c r="AU664" s="239" t="s">
        <v>85</v>
      </c>
      <c r="AY664" s="18" t="s">
        <v>264</v>
      </c>
      <c r="BE664" s="240">
        <f>IF(N664="základní",J664,0)</f>
        <v>0</v>
      </c>
      <c r="BF664" s="240">
        <f>IF(N664="snížená",J664,0)</f>
        <v>0</v>
      </c>
      <c r="BG664" s="240">
        <f>IF(N664="zákl. přenesená",J664,0)</f>
        <v>0</v>
      </c>
      <c r="BH664" s="240">
        <f>IF(N664="sníž. přenesená",J664,0)</f>
        <v>0</v>
      </c>
      <c r="BI664" s="240">
        <f>IF(N664="nulová",J664,0)</f>
        <v>0</v>
      </c>
      <c r="BJ664" s="18" t="s">
        <v>85</v>
      </c>
      <c r="BK664" s="240">
        <f>ROUND(I664*H664,2)</f>
        <v>0</v>
      </c>
      <c r="BL664" s="18" t="s">
        <v>351</v>
      </c>
      <c r="BM664" s="239" t="s">
        <v>1217</v>
      </c>
    </row>
    <row r="665" s="2" customFormat="1" ht="16.5" customHeight="1">
      <c r="A665" s="39"/>
      <c r="B665" s="40"/>
      <c r="C665" s="228" t="s">
        <v>1236</v>
      </c>
      <c r="D665" s="228" t="s">
        <v>266</v>
      </c>
      <c r="E665" s="229" t="s">
        <v>1219</v>
      </c>
      <c r="F665" s="230" t="s">
        <v>1220</v>
      </c>
      <c r="G665" s="231" t="s">
        <v>318</v>
      </c>
      <c r="H665" s="232">
        <v>195.69999999999999</v>
      </c>
      <c r="I665" s="233"/>
      <c r="J665" s="234">
        <f>ROUND(I665*H665,2)</f>
        <v>0</v>
      </c>
      <c r="K665" s="230" t="s">
        <v>270</v>
      </c>
      <c r="L665" s="45"/>
      <c r="M665" s="235" t="s">
        <v>1</v>
      </c>
      <c r="N665" s="236" t="s">
        <v>42</v>
      </c>
      <c r="O665" s="92"/>
      <c r="P665" s="237">
        <f>O665*H665</f>
        <v>0</v>
      </c>
      <c r="Q665" s="237">
        <v>0.00069999999999999999</v>
      </c>
      <c r="R665" s="237">
        <f>Q665*H665</f>
        <v>0.13699</v>
      </c>
      <c r="S665" s="237">
        <v>0</v>
      </c>
      <c r="T665" s="238">
        <f>S665*H665</f>
        <v>0</v>
      </c>
      <c r="U665" s="39"/>
      <c r="V665" s="39"/>
      <c r="W665" s="39"/>
      <c r="X665" s="39"/>
      <c r="Y665" s="39"/>
      <c r="Z665" s="39"/>
      <c r="AA665" s="39"/>
      <c r="AB665" s="39"/>
      <c r="AC665" s="39"/>
      <c r="AD665" s="39"/>
      <c r="AE665" s="39"/>
      <c r="AR665" s="239" t="s">
        <v>351</v>
      </c>
      <c r="AT665" s="239" t="s">
        <v>266</v>
      </c>
      <c r="AU665" s="239" t="s">
        <v>85</v>
      </c>
      <c r="AY665" s="18" t="s">
        <v>264</v>
      </c>
      <c r="BE665" s="240">
        <f>IF(N665="základní",J665,0)</f>
        <v>0</v>
      </c>
      <c r="BF665" s="240">
        <f>IF(N665="snížená",J665,0)</f>
        <v>0</v>
      </c>
      <c r="BG665" s="240">
        <f>IF(N665="zákl. přenesená",J665,0)</f>
        <v>0</v>
      </c>
      <c r="BH665" s="240">
        <f>IF(N665="sníž. přenesená",J665,0)</f>
        <v>0</v>
      </c>
      <c r="BI665" s="240">
        <f>IF(N665="nulová",J665,0)</f>
        <v>0</v>
      </c>
      <c r="BJ665" s="18" t="s">
        <v>85</v>
      </c>
      <c r="BK665" s="240">
        <f>ROUND(I665*H665,2)</f>
        <v>0</v>
      </c>
      <c r="BL665" s="18" t="s">
        <v>351</v>
      </c>
      <c r="BM665" s="239" t="s">
        <v>1221</v>
      </c>
    </row>
    <row r="666" s="13" customFormat="1">
      <c r="A666" s="13"/>
      <c r="B666" s="241"/>
      <c r="C666" s="242"/>
      <c r="D666" s="243" t="s">
        <v>273</v>
      </c>
      <c r="E666" s="244" t="s">
        <v>1</v>
      </c>
      <c r="F666" s="245" t="s">
        <v>3079</v>
      </c>
      <c r="G666" s="242"/>
      <c r="H666" s="246">
        <v>195.69999999999999</v>
      </c>
      <c r="I666" s="247"/>
      <c r="J666" s="242"/>
      <c r="K666" s="242"/>
      <c r="L666" s="248"/>
      <c r="M666" s="249"/>
      <c r="N666" s="250"/>
      <c r="O666" s="250"/>
      <c r="P666" s="250"/>
      <c r="Q666" s="250"/>
      <c r="R666" s="250"/>
      <c r="S666" s="250"/>
      <c r="T666" s="251"/>
      <c r="U666" s="13"/>
      <c r="V666" s="13"/>
      <c r="W666" s="13"/>
      <c r="X666" s="13"/>
      <c r="Y666" s="13"/>
      <c r="Z666" s="13"/>
      <c r="AA666" s="13"/>
      <c r="AB666" s="13"/>
      <c r="AC666" s="13"/>
      <c r="AD666" s="13"/>
      <c r="AE666" s="13"/>
      <c r="AT666" s="252" t="s">
        <v>273</v>
      </c>
      <c r="AU666" s="252" t="s">
        <v>85</v>
      </c>
      <c r="AV666" s="13" t="s">
        <v>85</v>
      </c>
      <c r="AW666" s="13" t="s">
        <v>32</v>
      </c>
      <c r="AX666" s="13" t="s">
        <v>76</v>
      </c>
      <c r="AY666" s="252" t="s">
        <v>264</v>
      </c>
    </row>
    <row r="667" s="14" customFormat="1">
      <c r="A667" s="14"/>
      <c r="B667" s="253"/>
      <c r="C667" s="254"/>
      <c r="D667" s="243" t="s">
        <v>273</v>
      </c>
      <c r="E667" s="255" t="s">
        <v>1</v>
      </c>
      <c r="F667" s="256" t="s">
        <v>275</v>
      </c>
      <c r="G667" s="254"/>
      <c r="H667" s="257">
        <v>195.69999999999999</v>
      </c>
      <c r="I667" s="258"/>
      <c r="J667" s="254"/>
      <c r="K667" s="254"/>
      <c r="L667" s="259"/>
      <c r="M667" s="260"/>
      <c r="N667" s="261"/>
      <c r="O667" s="261"/>
      <c r="P667" s="261"/>
      <c r="Q667" s="261"/>
      <c r="R667" s="261"/>
      <c r="S667" s="261"/>
      <c r="T667" s="262"/>
      <c r="U667" s="14"/>
      <c r="V667" s="14"/>
      <c r="W667" s="14"/>
      <c r="X667" s="14"/>
      <c r="Y667" s="14"/>
      <c r="Z667" s="14"/>
      <c r="AA667" s="14"/>
      <c r="AB667" s="14"/>
      <c r="AC667" s="14"/>
      <c r="AD667" s="14"/>
      <c r="AE667" s="14"/>
      <c r="AT667" s="263" t="s">
        <v>273</v>
      </c>
      <c r="AU667" s="263" t="s">
        <v>85</v>
      </c>
      <c r="AV667" s="14" t="s">
        <v>271</v>
      </c>
      <c r="AW667" s="14" t="s">
        <v>32</v>
      </c>
      <c r="AX667" s="14" t="s">
        <v>83</v>
      </c>
      <c r="AY667" s="263" t="s">
        <v>264</v>
      </c>
    </row>
    <row r="668" s="2" customFormat="1" ht="16.5" customHeight="1">
      <c r="A668" s="39"/>
      <c r="B668" s="40"/>
      <c r="C668" s="274" t="s">
        <v>1242</v>
      </c>
      <c r="D668" s="274" t="s">
        <v>310</v>
      </c>
      <c r="E668" s="275" t="s">
        <v>1223</v>
      </c>
      <c r="F668" s="276" t="s">
        <v>1224</v>
      </c>
      <c r="G668" s="277" t="s">
        <v>318</v>
      </c>
      <c r="H668" s="278">
        <v>215.27000000000001</v>
      </c>
      <c r="I668" s="279"/>
      <c r="J668" s="280">
        <f>ROUND(I668*H668,2)</f>
        <v>0</v>
      </c>
      <c r="K668" s="276" t="s">
        <v>298</v>
      </c>
      <c r="L668" s="281"/>
      <c r="M668" s="282" t="s">
        <v>1</v>
      </c>
      <c r="N668" s="283" t="s">
        <v>42</v>
      </c>
      <c r="O668" s="92"/>
      <c r="P668" s="237">
        <f>O668*H668</f>
        <v>0</v>
      </c>
      <c r="Q668" s="237">
        <v>0.0028700000000000002</v>
      </c>
      <c r="R668" s="237">
        <f>Q668*H668</f>
        <v>0.61782490000000001</v>
      </c>
      <c r="S668" s="237">
        <v>0</v>
      </c>
      <c r="T668" s="238">
        <f>S668*H668</f>
        <v>0</v>
      </c>
      <c r="U668" s="39"/>
      <c r="V668" s="39"/>
      <c r="W668" s="39"/>
      <c r="X668" s="39"/>
      <c r="Y668" s="39"/>
      <c r="Z668" s="39"/>
      <c r="AA668" s="39"/>
      <c r="AB668" s="39"/>
      <c r="AC668" s="39"/>
      <c r="AD668" s="39"/>
      <c r="AE668" s="39"/>
      <c r="AR668" s="239" t="s">
        <v>434</v>
      </c>
      <c r="AT668" s="239" t="s">
        <v>310</v>
      </c>
      <c r="AU668" s="239" t="s">
        <v>85</v>
      </c>
      <c r="AY668" s="18" t="s">
        <v>264</v>
      </c>
      <c r="BE668" s="240">
        <f>IF(N668="základní",J668,0)</f>
        <v>0</v>
      </c>
      <c r="BF668" s="240">
        <f>IF(N668="snížená",J668,0)</f>
        <v>0</v>
      </c>
      <c r="BG668" s="240">
        <f>IF(N668="zákl. přenesená",J668,0)</f>
        <v>0</v>
      </c>
      <c r="BH668" s="240">
        <f>IF(N668="sníž. přenesená",J668,0)</f>
        <v>0</v>
      </c>
      <c r="BI668" s="240">
        <f>IF(N668="nulová",J668,0)</f>
        <v>0</v>
      </c>
      <c r="BJ668" s="18" t="s">
        <v>85</v>
      </c>
      <c r="BK668" s="240">
        <f>ROUND(I668*H668,2)</f>
        <v>0</v>
      </c>
      <c r="BL668" s="18" t="s">
        <v>351</v>
      </c>
      <c r="BM668" s="239" t="s">
        <v>1225</v>
      </c>
    </row>
    <row r="669" s="2" customFormat="1">
      <c r="A669" s="39"/>
      <c r="B669" s="40"/>
      <c r="C669" s="41"/>
      <c r="D669" s="243" t="s">
        <v>339</v>
      </c>
      <c r="E669" s="41"/>
      <c r="F669" s="295" t="s">
        <v>1178</v>
      </c>
      <c r="G669" s="41"/>
      <c r="H669" s="41"/>
      <c r="I669" s="296"/>
      <c r="J669" s="41"/>
      <c r="K669" s="41"/>
      <c r="L669" s="45"/>
      <c r="M669" s="297"/>
      <c r="N669" s="298"/>
      <c r="O669" s="92"/>
      <c r="P669" s="92"/>
      <c r="Q669" s="92"/>
      <c r="R669" s="92"/>
      <c r="S669" s="92"/>
      <c r="T669" s="93"/>
      <c r="U669" s="39"/>
      <c r="V669" s="39"/>
      <c r="W669" s="39"/>
      <c r="X669" s="39"/>
      <c r="Y669" s="39"/>
      <c r="Z669" s="39"/>
      <c r="AA669" s="39"/>
      <c r="AB669" s="39"/>
      <c r="AC669" s="39"/>
      <c r="AD669" s="39"/>
      <c r="AE669" s="39"/>
      <c r="AT669" s="18" t="s">
        <v>339</v>
      </c>
      <c r="AU669" s="18" t="s">
        <v>85</v>
      </c>
    </row>
    <row r="670" s="13" customFormat="1">
      <c r="A670" s="13"/>
      <c r="B670" s="241"/>
      <c r="C670" s="242"/>
      <c r="D670" s="243" t="s">
        <v>273</v>
      </c>
      <c r="E670" s="242"/>
      <c r="F670" s="245" t="s">
        <v>3200</v>
      </c>
      <c r="G670" s="242"/>
      <c r="H670" s="246">
        <v>215.27000000000001</v>
      </c>
      <c r="I670" s="247"/>
      <c r="J670" s="242"/>
      <c r="K670" s="242"/>
      <c r="L670" s="248"/>
      <c r="M670" s="249"/>
      <c r="N670" s="250"/>
      <c r="O670" s="250"/>
      <c r="P670" s="250"/>
      <c r="Q670" s="250"/>
      <c r="R670" s="250"/>
      <c r="S670" s="250"/>
      <c r="T670" s="251"/>
      <c r="U670" s="13"/>
      <c r="V670" s="13"/>
      <c r="W670" s="13"/>
      <c r="X670" s="13"/>
      <c r="Y670" s="13"/>
      <c r="Z670" s="13"/>
      <c r="AA670" s="13"/>
      <c r="AB670" s="13"/>
      <c r="AC670" s="13"/>
      <c r="AD670" s="13"/>
      <c r="AE670" s="13"/>
      <c r="AT670" s="252" t="s">
        <v>273</v>
      </c>
      <c r="AU670" s="252" t="s">
        <v>85</v>
      </c>
      <c r="AV670" s="13" t="s">
        <v>85</v>
      </c>
      <c r="AW670" s="13" t="s">
        <v>4</v>
      </c>
      <c r="AX670" s="13" t="s">
        <v>83</v>
      </c>
      <c r="AY670" s="252" t="s">
        <v>264</v>
      </c>
    </row>
    <row r="671" s="2" customFormat="1" ht="16.5" customHeight="1">
      <c r="A671" s="39"/>
      <c r="B671" s="40"/>
      <c r="C671" s="228" t="s">
        <v>1246</v>
      </c>
      <c r="D671" s="228" t="s">
        <v>266</v>
      </c>
      <c r="E671" s="229" t="s">
        <v>1228</v>
      </c>
      <c r="F671" s="230" t="s">
        <v>1229</v>
      </c>
      <c r="G671" s="231" t="s">
        <v>318</v>
      </c>
      <c r="H671" s="232">
        <v>195.69999999999999</v>
      </c>
      <c r="I671" s="233"/>
      <c r="J671" s="234">
        <f>ROUND(I671*H671,2)</f>
        <v>0</v>
      </c>
      <c r="K671" s="230" t="s">
        <v>298</v>
      </c>
      <c r="L671" s="45"/>
      <c r="M671" s="235" t="s">
        <v>1</v>
      </c>
      <c r="N671" s="236" t="s">
        <v>42</v>
      </c>
      <c r="O671" s="92"/>
      <c r="P671" s="237">
        <f>O671*H671</f>
        <v>0</v>
      </c>
      <c r="Q671" s="237">
        <v>0.0015</v>
      </c>
      <c r="R671" s="237">
        <f>Q671*H671</f>
        <v>0.29354999999999998</v>
      </c>
      <c r="S671" s="237">
        <v>0</v>
      </c>
      <c r="T671" s="238">
        <f>S671*H671</f>
        <v>0</v>
      </c>
      <c r="U671" s="39"/>
      <c r="V671" s="39"/>
      <c r="W671" s="39"/>
      <c r="X671" s="39"/>
      <c r="Y671" s="39"/>
      <c r="Z671" s="39"/>
      <c r="AA671" s="39"/>
      <c r="AB671" s="39"/>
      <c r="AC671" s="39"/>
      <c r="AD671" s="39"/>
      <c r="AE671" s="39"/>
      <c r="AR671" s="239" t="s">
        <v>351</v>
      </c>
      <c r="AT671" s="239" t="s">
        <v>266</v>
      </c>
      <c r="AU671" s="239" t="s">
        <v>85</v>
      </c>
      <c r="AY671" s="18" t="s">
        <v>264</v>
      </c>
      <c r="BE671" s="240">
        <f>IF(N671="základní",J671,0)</f>
        <v>0</v>
      </c>
      <c r="BF671" s="240">
        <f>IF(N671="snížená",J671,0)</f>
        <v>0</v>
      </c>
      <c r="BG671" s="240">
        <f>IF(N671="zákl. přenesená",J671,0)</f>
        <v>0</v>
      </c>
      <c r="BH671" s="240">
        <f>IF(N671="sníž. přenesená",J671,0)</f>
        <v>0</v>
      </c>
      <c r="BI671" s="240">
        <f>IF(N671="nulová",J671,0)</f>
        <v>0</v>
      </c>
      <c r="BJ671" s="18" t="s">
        <v>85</v>
      </c>
      <c r="BK671" s="240">
        <f>ROUND(I671*H671,2)</f>
        <v>0</v>
      </c>
      <c r="BL671" s="18" t="s">
        <v>351</v>
      </c>
      <c r="BM671" s="239" t="s">
        <v>1230</v>
      </c>
    </row>
    <row r="672" s="2" customFormat="1">
      <c r="A672" s="39"/>
      <c r="B672" s="40"/>
      <c r="C672" s="41"/>
      <c r="D672" s="243" t="s">
        <v>339</v>
      </c>
      <c r="E672" s="41"/>
      <c r="F672" s="295" t="s">
        <v>1199</v>
      </c>
      <c r="G672" s="41"/>
      <c r="H672" s="41"/>
      <c r="I672" s="296"/>
      <c r="J672" s="41"/>
      <c r="K672" s="41"/>
      <c r="L672" s="45"/>
      <c r="M672" s="297"/>
      <c r="N672" s="298"/>
      <c r="O672" s="92"/>
      <c r="P672" s="92"/>
      <c r="Q672" s="92"/>
      <c r="R672" s="92"/>
      <c r="S672" s="92"/>
      <c r="T672" s="93"/>
      <c r="U672" s="39"/>
      <c r="V672" s="39"/>
      <c r="W672" s="39"/>
      <c r="X672" s="39"/>
      <c r="Y672" s="39"/>
      <c r="Z672" s="39"/>
      <c r="AA672" s="39"/>
      <c r="AB672" s="39"/>
      <c r="AC672" s="39"/>
      <c r="AD672" s="39"/>
      <c r="AE672" s="39"/>
      <c r="AT672" s="18" t="s">
        <v>339</v>
      </c>
      <c r="AU672" s="18" t="s">
        <v>85</v>
      </c>
    </row>
    <row r="673" s="13" customFormat="1">
      <c r="A673" s="13"/>
      <c r="B673" s="241"/>
      <c r="C673" s="242"/>
      <c r="D673" s="243" t="s">
        <v>273</v>
      </c>
      <c r="E673" s="244" t="s">
        <v>1</v>
      </c>
      <c r="F673" s="245" t="s">
        <v>3079</v>
      </c>
      <c r="G673" s="242"/>
      <c r="H673" s="246">
        <v>195.69999999999999</v>
      </c>
      <c r="I673" s="247"/>
      <c r="J673" s="242"/>
      <c r="K673" s="242"/>
      <c r="L673" s="248"/>
      <c r="M673" s="249"/>
      <c r="N673" s="250"/>
      <c r="O673" s="250"/>
      <c r="P673" s="250"/>
      <c r="Q673" s="250"/>
      <c r="R673" s="250"/>
      <c r="S673" s="250"/>
      <c r="T673" s="251"/>
      <c r="U673" s="13"/>
      <c r="V673" s="13"/>
      <c r="W673" s="13"/>
      <c r="X673" s="13"/>
      <c r="Y673" s="13"/>
      <c r="Z673" s="13"/>
      <c r="AA673" s="13"/>
      <c r="AB673" s="13"/>
      <c r="AC673" s="13"/>
      <c r="AD673" s="13"/>
      <c r="AE673" s="13"/>
      <c r="AT673" s="252" t="s">
        <v>273</v>
      </c>
      <c r="AU673" s="252" t="s">
        <v>85</v>
      </c>
      <c r="AV673" s="13" t="s">
        <v>85</v>
      </c>
      <c r="AW673" s="13" t="s">
        <v>32</v>
      </c>
      <c r="AX673" s="13" t="s">
        <v>76</v>
      </c>
      <c r="AY673" s="252" t="s">
        <v>264</v>
      </c>
    </row>
    <row r="674" s="14" customFormat="1">
      <c r="A674" s="14"/>
      <c r="B674" s="253"/>
      <c r="C674" s="254"/>
      <c r="D674" s="243" t="s">
        <v>273</v>
      </c>
      <c r="E674" s="255" t="s">
        <v>1</v>
      </c>
      <c r="F674" s="256" t="s">
        <v>275</v>
      </c>
      <c r="G674" s="254"/>
      <c r="H674" s="257">
        <v>195.69999999999999</v>
      </c>
      <c r="I674" s="258"/>
      <c r="J674" s="254"/>
      <c r="K674" s="254"/>
      <c r="L674" s="259"/>
      <c r="M674" s="260"/>
      <c r="N674" s="261"/>
      <c r="O674" s="261"/>
      <c r="P674" s="261"/>
      <c r="Q674" s="261"/>
      <c r="R674" s="261"/>
      <c r="S674" s="261"/>
      <c r="T674" s="262"/>
      <c r="U674" s="14"/>
      <c r="V674" s="14"/>
      <c r="W674" s="14"/>
      <c r="X674" s="14"/>
      <c r="Y674" s="14"/>
      <c r="Z674" s="14"/>
      <c r="AA674" s="14"/>
      <c r="AB674" s="14"/>
      <c r="AC674" s="14"/>
      <c r="AD674" s="14"/>
      <c r="AE674" s="14"/>
      <c r="AT674" s="263" t="s">
        <v>273</v>
      </c>
      <c r="AU674" s="263" t="s">
        <v>85</v>
      </c>
      <c r="AV674" s="14" t="s">
        <v>271</v>
      </c>
      <c r="AW674" s="14" t="s">
        <v>32</v>
      </c>
      <c r="AX674" s="14" t="s">
        <v>83</v>
      </c>
      <c r="AY674" s="263" t="s">
        <v>264</v>
      </c>
    </row>
    <row r="675" s="2" customFormat="1" ht="16.5" customHeight="1">
      <c r="A675" s="39"/>
      <c r="B675" s="40"/>
      <c r="C675" s="228" t="s">
        <v>1250</v>
      </c>
      <c r="D675" s="228" t="s">
        <v>266</v>
      </c>
      <c r="E675" s="229" t="s">
        <v>1232</v>
      </c>
      <c r="F675" s="230" t="s">
        <v>1233</v>
      </c>
      <c r="G675" s="231" t="s">
        <v>318</v>
      </c>
      <c r="H675" s="232">
        <v>195.69999999999999</v>
      </c>
      <c r="I675" s="233"/>
      <c r="J675" s="234">
        <f>ROUND(I675*H675,2)</f>
        <v>0</v>
      </c>
      <c r="K675" s="230" t="s">
        <v>298</v>
      </c>
      <c r="L675" s="45"/>
      <c r="M675" s="235" t="s">
        <v>1</v>
      </c>
      <c r="N675" s="236" t="s">
        <v>42</v>
      </c>
      <c r="O675" s="92"/>
      <c r="P675" s="237">
        <f>O675*H675</f>
        <v>0</v>
      </c>
      <c r="Q675" s="237">
        <v>2.0000000000000002E-05</v>
      </c>
      <c r="R675" s="237">
        <f>Q675*H675</f>
        <v>0.0039139999999999999</v>
      </c>
      <c r="S675" s="237">
        <v>0</v>
      </c>
      <c r="T675" s="238">
        <f>S675*H675</f>
        <v>0</v>
      </c>
      <c r="U675" s="39"/>
      <c r="V675" s="39"/>
      <c r="W675" s="39"/>
      <c r="X675" s="39"/>
      <c r="Y675" s="39"/>
      <c r="Z675" s="39"/>
      <c r="AA675" s="39"/>
      <c r="AB675" s="39"/>
      <c r="AC675" s="39"/>
      <c r="AD675" s="39"/>
      <c r="AE675" s="39"/>
      <c r="AR675" s="239" t="s">
        <v>351</v>
      </c>
      <c r="AT675" s="239" t="s">
        <v>266</v>
      </c>
      <c r="AU675" s="239" t="s">
        <v>85</v>
      </c>
      <c r="AY675" s="18" t="s">
        <v>264</v>
      </c>
      <c r="BE675" s="240">
        <f>IF(N675="základní",J675,0)</f>
        <v>0</v>
      </c>
      <c r="BF675" s="240">
        <f>IF(N675="snížená",J675,0)</f>
        <v>0</v>
      </c>
      <c r="BG675" s="240">
        <f>IF(N675="zákl. přenesená",J675,0)</f>
        <v>0</v>
      </c>
      <c r="BH675" s="240">
        <f>IF(N675="sníž. přenesená",J675,0)</f>
        <v>0</v>
      </c>
      <c r="BI675" s="240">
        <f>IF(N675="nulová",J675,0)</f>
        <v>0</v>
      </c>
      <c r="BJ675" s="18" t="s">
        <v>85</v>
      </c>
      <c r="BK675" s="240">
        <f>ROUND(I675*H675,2)</f>
        <v>0</v>
      </c>
      <c r="BL675" s="18" t="s">
        <v>351</v>
      </c>
      <c r="BM675" s="239" t="s">
        <v>3201</v>
      </c>
    </row>
    <row r="676" s="2" customFormat="1">
      <c r="A676" s="39"/>
      <c r="B676" s="40"/>
      <c r="C676" s="41"/>
      <c r="D676" s="243" t="s">
        <v>339</v>
      </c>
      <c r="E676" s="41"/>
      <c r="F676" s="295" t="s">
        <v>1235</v>
      </c>
      <c r="G676" s="41"/>
      <c r="H676" s="41"/>
      <c r="I676" s="296"/>
      <c r="J676" s="41"/>
      <c r="K676" s="41"/>
      <c r="L676" s="45"/>
      <c r="M676" s="297"/>
      <c r="N676" s="298"/>
      <c r="O676" s="92"/>
      <c r="P676" s="92"/>
      <c r="Q676" s="92"/>
      <c r="R676" s="92"/>
      <c r="S676" s="92"/>
      <c r="T676" s="93"/>
      <c r="U676" s="39"/>
      <c r="V676" s="39"/>
      <c r="W676" s="39"/>
      <c r="X676" s="39"/>
      <c r="Y676" s="39"/>
      <c r="Z676" s="39"/>
      <c r="AA676" s="39"/>
      <c r="AB676" s="39"/>
      <c r="AC676" s="39"/>
      <c r="AD676" s="39"/>
      <c r="AE676" s="39"/>
      <c r="AT676" s="18" t="s">
        <v>339</v>
      </c>
      <c r="AU676" s="18" t="s">
        <v>85</v>
      </c>
    </row>
    <row r="677" s="2" customFormat="1" ht="16.5" customHeight="1">
      <c r="A677" s="39"/>
      <c r="B677" s="40"/>
      <c r="C677" s="228" t="s">
        <v>1254</v>
      </c>
      <c r="D677" s="228" t="s">
        <v>266</v>
      </c>
      <c r="E677" s="229" t="s">
        <v>1237</v>
      </c>
      <c r="F677" s="230" t="s">
        <v>1238</v>
      </c>
      <c r="G677" s="231" t="s">
        <v>354</v>
      </c>
      <c r="H677" s="232">
        <v>2.5259999999999998</v>
      </c>
      <c r="I677" s="233"/>
      <c r="J677" s="234">
        <f>ROUND(I677*H677,2)</f>
        <v>0</v>
      </c>
      <c r="K677" s="230" t="s">
        <v>270</v>
      </c>
      <c r="L677" s="45"/>
      <c r="M677" s="235" t="s">
        <v>1</v>
      </c>
      <c r="N677" s="236" t="s">
        <v>42</v>
      </c>
      <c r="O677" s="92"/>
      <c r="P677" s="237">
        <f>O677*H677</f>
        <v>0</v>
      </c>
      <c r="Q677" s="237">
        <v>0</v>
      </c>
      <c r="R677" s="237">
        <f>Q677*H677</f>
        <v>0</v>
      </c>
      <c r="S677" s="237">
        <v>0</v>
      </c>
      <c r="T677" s="238">
        <f>S677*H677</f>
        <v>0</v>
      </c>
      <c r="U677" s="39"/>
      <c r="V677" s="39"/>
      <c r="W677" s="39"/>
      <c r="X677" s="39"/>
      <c r="Y677" s="39"/>
      <c r="Z677" s="39"/>
      <c r="AA677" s="39"/>
      <c r="AB677" s="39"/>
      <c r="AC677" s="39"/>
      <c r="AD677" s="39"/>
      <c r="AE677" s="39"/>
      <c r="AR677" s="239" t="s">
        <v>351</v>
      </c>
      <c r="AT677" s="239" t="s">
        <v>266</v>
      </c>
      <c r="AU677" s="239" t="s">
        <v>85</v>
      </c>
      <c r="AY677" s="18" t="s">
        <v>264</v>
      </c>
      <c r="BE677" s="240">
        <f>IF(N677="základní",J677,0)</f>
        <v>0</v>
      </c>
      <c r="BF677" s="240">
        <f>IF(N677="snížená",J677,0)</f>
        <v>0</v>
      </c>
      <c r="BG677" s="240">
        <f>IF(N677="zákl. přenesená",J677,0)</f>
        <v>0</v>
      </c>
      <c r="BH677" s="240">
        <f>IF(N677="sníž. přenesená",J677,0)</f>
        <v>0</v>
      </c>
      <c r="BI677" s="240">
        <f>IF(N677="nulová",J677,0)</f>
        <v>0</v>
      </c>
      <c r="BJ677" s="18" t="s">
        <v>85</v>
      </c>
      <c r="BK677" s="240">
        <f>ROUND(I677*H677,2)</f>
        <v>0</v>
      </c>
      <c r="BL677" s="18" t="s">
        <v>351</v>
      </c>
      <c r="BM677" s="239" t="s">
        <v>1239</v>
      </c>
    </row>
    <row r="678" s="12" customFormat="1" ht="22.8" customHeight="1">
      <c r="A678" s="12"/>
      <c r="B678" s="212"/>
      <c r="C678" s="213"/>
      <c r="D678" s="214" t="s">
        <v>75</v>
      </c>
      <c r="E678" s="226" t="s">
        <v>1240</v>
      </c>
      <c r="F678" s="226" t="s">
        <v>1241</v>
      </c>
      <c r="G678" s="213"/>
      <c r="H678" s="213"/>
      <c r="I678" s="216"/>
      <c r="J678" s="227">
        <f>BK678</f>
        <v>0</v>
      </c>
      <c r="K678" s="213"/>
      <c r="L678" s="218"/>
      <c r="M678" s="219"/>
      <c r="N678" s="220"/>
      <c r="O678" s="220"/>
      <c r="P678" s="221">
        <f>SUM(P679:P690)</f>
        <v>0</v>
      </c>
      <c r="Q678" s="220"/>
      <c r="R678" s="221">
        <f>SUM(R679:R690)</f>
        <v>3.1719389800000006</v>
      </c>
      <c r="S678" s="220"/>
      <c r="T678" s="222">
        <f>SUM(T679:T690)</f>
        <v>0</v>
      </c>
      <c r="U678" s="12"/>
      <c r="V678" s="12"/>
      <c r="W678" s="12"/>
      <c r="X678" s="12"/>
      <c r="Y678" s="12"/>
      <c r="Z678" s="12"/>
      <c r="AA678" s="12"/>
      <c r="AB678" s="12"/>
      <c r="AC678" s="12"/>
      <c r="AD678" s="12"/>
      <c r="AE678" s="12"/>
      <c r="AR678" s="223" t="s">
        <v>85</v>
      </c>
      <c r="AT678" s="224" t="s">
        <v>75</v>
      </c>
      <c r="AU678" s="224" t="s">
        <v>83</v>
      </c>
      <c r="AY678" s="223" t="s">
        <v>264</v>
      </c>
      <c r="BK678" s="225">
        <f>SUM(BK679:BK690)</f>
        <v>0</v>
      </c>
    </row>
    <row r="679" s="2" customFormat="1" ht="16.5" customHeight="1">
      <c r="A679" s="39"/>
      <c r="B679" s="40"/>
      <c r="C679" s="228" t="s">
        <v>1258</v>
      </c>
      <c r="D679" s="228" t="s">
        <v>266</v>
      </c>
      <c r="E679" s="229" t="s">
        <v>1243</v>
      </c>
      <c r="F679" s="230" t="s">
        <v>1244</v>
      </c>
      <c r="G679" s="231" t="s">
        <v>318</v>
      </c>
      <c r="H679" s="232">
        <v>124.95399999999999</v>
      </c>
      <c r="I679" s="233"/>
      <c r="J679" s="234">
        <f>ROUND(I679*H679,2)</f>
        <v>0</v>
      </c>
      <c r="K679" s="230" t="s">
        <v>270</v>
      </c>
      <c r="L679" s="45"/>
      <c r="M679" s="235" t="s">
        <v>1</v>
      </c>
      <c r="N679" s="236" t="s">
        <v>42</v>
      </c>
      <c r="O679" s="92"/>
      <c r="P679" s="237">
        <f>O679*H679</f>
        <v>0</v>
      </c>
      <c r="Q679" s="237">
        <v>0.00029999999999999997</v>
      </c>
      <c r="R679" s="237">
        <f>Q679*H679</f>
        <v>0.037486199999999997</v>
      </c>
      <c r="S679" s="237">
        <v>0</v>
      </c>
      <c r="T679" s="238">
        <f>S679*H679</f>
        <v>0</v>
      </c>
      <c r="U679" s="39"/>
      <c r="V679" s="39"/>
      <c r="W679" s="39"/>
      <c r="X679" s="39"/>
      <c r="Y679" s="39"/>
      <c r="Z679" s="39"/>
      <c r="AA679" s="39"/>
      <c r="AB679" s="39"/>
      <c r="AC679" s="39"/>
      <c r="AD679" s="39"/>
      <c r="AE679" s="39"/>
      <c r="AR679" s="239" t="s">
        <v>351</v>
      </c>
      <c r="AT679" s="239" t="s">
        <v>266</v>
      </c>
      <c r="AU679" s="239" t="s">
        <v>85</v>
      </c>
      <c r="AY679" s="18" t="s">
        <v>264</v>
      </c>
      <c r="BE679" s="240">
        <f>IF(N679="základní",J679,0)</f>
        <v>0</v>
      </c>
      <c r="BF679" s="240">
        <f>IF(N679="snížená",J679,0)</f>
        <v>0</v>
      </c>
      <c r="BG679" s="240">
        <f>IF(N679="zákl. přenesená",J679,0)</f>
        <v>0</v>
      </c>
      <c r="BH679" s="240">
        <f>IF(N679="sníž. přenesená",J679,0)</f>
        <v>0</v>
      </c>
      <c r="BI679" s="240">
        <f>IF(N679="nulová",J679,0)</f>
        <v>0</v>
      </c>
      <c r="BJ679" s="18" t="s">
        <v>85</v>
      </c>
      <c r="BK679" s="240">
        <f>ROUND(I679*H679,2)</f>
        <v>0</v>
      </c>
      <c r="BL679" s="18" t="s">
        <v>351</v>
      </c>
      <c r="BM679" s="239" t="s">
        <v>1245</v>
      </c>
    </row>
    <row r="680" s="2" customFormat="1" ht="16.5" customHeight="1">
      <c r="A680" s="39"/>
      <c r="B680" s="40"/>
      <c r="C680" s="228" t="s">
        <v>1264</v>
      </c>
      <c r="D680" s="228" t="s">
        <v>266</v>
      </c>
      <c r="E680" s="229" t="s">
        <v>1247</v>
      </c>
      <c r="F680" s="230" t="s">
        <v>1248</v>
      </c>
      <c r="G680" s="231" t="s">
        <v>318</v>
      </c>
      <c r="H680" s="232">
        <v>124.95399999999999</v>
      </c>
      <c r="I680" s="233"/>
      <c r="J680" s="234">
        <f>ROUND(I680*H680,2)</f>
        <v>0</v>
      </c>
      <c r="K680" s="230" t="s">
        <v>270</v>
      </c>
      <c r="L680" s="45"/>
      <c r="M680" s="235" t="s">
        <v>1</v>
      </c>
      <c r="N680" s="236" t="s">
        <v>42</v>
      </c>
      <c r="O680" s="92"/>
      <c r="P680" s="237">
        <f>O680*H680</f>
        <v>0</v>
      </c>
      <c r="Q680" s="237">
        <v>0.0015</v>
      </c>
      <c r="R680" s="237">
        <f>Q680*H680</f>
        <v>0.18743099999999999</v>
      </c>
      <c r="S680" s="237">
        <v>0</v>
      </c>
      <c r="T680" s="238">
        <f>S680*H680</f>
        <v>0</v>
      </c>
      <c r="U680" s="39"/>
      <c r="V680" s="39"/>
      <c r="W680" s="39"/>
      <c r="X680" s="39"/>
      <c r="Y680" s="39"/>
      <c r="Z680" s="39"/>
      <c r="AA680" s="39"/>
      <c r="AB680" s="39"/>
      <c r="AC680" s="39"/>
      <c r="AD680" s="39"/>
      <c r="AE680" s="39"/>
      <c r="AR680" s="239" t="s">
        <v>351</v>
      </c>
      <c r="AT680" s="239" t="s">
        <v>266</v>
      </c>
      <c r="AU680" s="239" t="s">
        <v>85</v>
      </c>
      <c r="AY680" s="18" t="s">
        <v>264</v>
      </c>
      <c r="BE680" s="240">
        <f>IF(N680="základní",J680,0)</f>
        <v>0</v>
      </c>
      <c r="BF680" s="240">
        <f>IF(N680="snížená",J680,0)</f>
        <v>0</v>
      </c>
      <c r="BG680" s="240">
        <f>IF(N680="zákl. přenesená",J680,0)</f>
        <v>0</v>
      </c>
      <c r="BH680" s="240">
        <f>IF(N680="sníž. přenesená",J680,0)</f>
        <v>0</v>
      </c>
      <c r="BI680" s="240">
        <f>IF(N680="nulová",J680,0)</f>
        <v>0</v>
      </c>
      <c r="BJ680" s="18" t="s">
        <v>85</v>
      </c>
      <c r="BK680" s="240">
        <f>ROUND(I680*H680,2)</f>
        <v>0</v>
      </c>
      <c r="BL680" s="18" t="s">
        <v>351</v>
      </c>
      <c r="BM680" s="239" t="s">
        <v>1249</v>
      </c>
    </row>
    <row r="681" s="2" customFormat="1" ht="16.5" customHeight="1">
      <c r="A681" s="39"/>
      <c r="B681" s="40"/>
      <c r="C681" s="228" t="s">
        <v>1269</v>
      </c>
      <c r="D681" s="228" t="s">
        <v>266</v>
      </c>
      <c r="E681" s="229" t="s">
        <v>1251</v>
      </c>
      <c r="F681" s="230" t="s">
        <v>1252</v>
      </c>
      <c r="G681" s="231" t="s">
        <v>453</v>
      </c>
      <c r="H681" s="232">
        <v>50.289999999999999</v>
      </c>
      <c r="I681" s="233"/>
      <c r="J681" s="234">
        <f>ROUND(I681*H681,2)</f>
        <v>0</v>
      </c>
      <c r="K681" s="230" t="s">
        <v>270</v>
      </c>
      <c r="L681" s="45"/>
      <c r="M681" s="235" t="s">
        <v>1</v>
      </c>
      <c r="N681" s="236" t="s">
        <v>42</v>
      </c>
      <c r="O681" s="92"/>
      <c r="P681" s="237">
        <f>O681*H681</f>
        <v>0</v>
      </c>
      <c r="Q681" s="237">
        <v>0.00142</v>
      </c>
      <c r="R681" s="237">
        <f>Q681*H681</f>
        <v>0.071411799999999998</v>
      </c>
      <c r="S681" s="237">
        <v>0</v>
      </c>
      <c r="T681" s="238">
        <f>S681*H681</f>
        <v>0</v>
      </c>
      <c r="U681" s="39"/>
      <c r="V681" s="39"/>
      <c r="W681" s="39"/>
      <c r="X681" s="39"/>
      <c r="Y681" s="39"/>
      <c r="Z681" s="39"/>
      <c r="AA681" s="39"/>
      <c r="AB681" s="39"/>
      <c r="AC681" s="39"/>
      <c r="AD681" s="39"/>
      <c r="AE681" s="39"/>
      <c r="AR681" s="239" t="s">
        <v>351</v>
      </c>
      <c r="AT681" s="239" t="s">
        <v>266</v>
      </c>
      <c r="AU681" s="239" t="s">
        <v>85</v>
      </c>
      <c r="AY681" s="18" t="s">
        <v>264</v>
      </c>
      <c r="BE681" s="240">
        <f>IF(N681="základní",J681,0)</f>
        <v>0</v>
      </c>
      <c r="BF681" s="240">
        <f>IF(N681="snížená",J681,0)</f>
        <v>0</v>
      </c>
      <c r="BG681" s="240">
        <f>IF(N681="zákl. přenesená",J681,0)</f>
        <v>0</v>
      </c>
      <c r="BH681" s="240">
        <f>IF(N681="sníž. přenesená",J681,0)</f>
        <v>0</v>
      </c>
      <c r="BI681" s="240">
        <f>IF(N681="nulová",J681,0)</f>
        <v>0</v>
      </c>
      <c r="BJ681" s="18" t="s">
        <v>85</v>
      </c>
      <c r="BK681" s="240">
        <f>ROUND(I681*H681,2)</f>
        <v>0</v>
      </c>
      <c r="BL681" s="18" t="s">
        <v>351</v>
      </c>
      <c r="BM681" s="239" t="s">
        <v>1253</v>
      </c>
    </row>
    <row r="682" s="2" customFormat="1" ht="21.75" customHeight="1">
      <c r="A682" s="39"/>
      <c r="B682" s="40"/>
      <c r="C682" s="228" t="s">
        <v>1274</v>
      </c>
      <c r="D682" s="228" t="s">
        <v>266</v>
      </c>
      <c r="E682" s="229" t="s">
        <v>1255</v>
      </c>
      <c r="F682" s="230" t="s">
        <v>1256</v>
      </c>
      <c r="G682" s="231" t="s">
        <v>318</v>
      </c>
      <c r="H682" s="232">
        <v>124.95399999999999</v>
      </c>
      <c r="I682" s="233"/>
      <c r="J682" s="234">
        <f>ROUND(I682*H682,2)</f>
        <v>0</v>
      </c>
      <c r="K682" s="230" t="s">
        <v>270</v>
      </c>
      <c r="L682" s="45"/>
      <c r="M682" s="235" t="s">
        <v>1</v>
      </c>
      <c r="N682" s="236" t="s">
        <v>42</v>
      </c>
      <c r="O682" s="92"/>
      <c r="P682" s="237">
        <f>O682*H682</f>
        <v>0</v>
      </c>
      <c r="Q682" s="237">
        <v>0.0090900000000000009</v>
      </c>
      <c r="R682" s="237">
        <f>Q682*H682</f>
        <v>1.1358318600000001</v>
      </c>
      <c r="S682" s="237">
        <v>0</v>
      </c>
      <c r="T682" s="238">
        <f>S682*H682</f>
        <v>0</v>
      </c>
      <c r="U682" s="39"/>
      <c r="V682" s="39"/>
      <c r="W682" s="39"/>
      <c r="X682" s="39"/>
      <c r="Y682" s="39"/>
      <c r="Z682" s="39"/>
      <c r="AA682" s="39"/>
      <c r="AB682" s="39"/>
      <c r="AC682" s="39"/>
      <c r="AD682" s="39"/>
      <c r="AE682" s="39"/>
      <c r="AR682" s="239" t="s">
        <v>351</v>
      </c>
      <c r="AT682" s="239" t="s">
        <v>266</v>
      </c>
      <c r="AU682" s="239" t="s">
        <v>85</v>
      </c>
      <c r="AY682" s="18" t="s">
        <v>264</v>
      </c>
      <c r="BE682" s="240">
        <f>IF(N682="základní",J682,0)</f>
        <v>0</v>
      </c>
      <c r="BF682" s="240">
        <f>IF(N682="snížená",J682,0)</f>
        <v>0</v>
      </c>
      <c r="BG682" s="240">
        <f>IF(N682="zákl. přenesená",J682,0)</f>
        <v>0</v>
      </c>
      <c r="BH682" s="240">
        <f>IF(N682="sníž. přenesená",J682,0)</f>
        <v>0</v>
      </c>
      <c r="BI682" s="240">
        <f>IF(N682="nulová",J682,0)</f>
        <v>0</v>
      </c>
      <c r="BJ682" s="18" t="s">
        <v>85</v>
      </c>
      <c r="BK682" s="240">
        <f>ROUND(I682*H682,2)</f>
        <v>0</v>
      </c>
      <c r="BL682" s="18" t="s">
        <v>351</v>
      </c>
      <c r="BM682" s="239" t="s">
        <v>1257</v>
      </c>
    </row>
    <row r="683" s="2" customFormat="1" ht="16.5" customHeight="1">
      <c r="A683" s="39"/>
      <c r="B683" s="40"/>
      <c r="C683" s="274" t="s">
        <v>1280</v>
      </c>
      <c r="D683" s="274" t="s">
        <v>310</v>
      </c>
      <c r="E683" s="275" t="s">
        <v>1259</v>
      </c>
      <c r="F683" s="276" t="s">
        <v>1260</v>
      </c>
      <c r="G683" s="277" t="s">
        <v>318</v>
      </c>
      <c r="H683" s="278">
        <v>137.44900000000001</v>
      </c>
      <c r="I683" s="279"/>
      <c r="J683" s="280">
        <f>ROUND(I683*H683,2)</f>
        <v>0</v>
      </c>
      <c r="K683" s="276" t="s">
        <v>298</v>
      </c>
      <c r="L683" s="281"/>
      <c r="M683" s="282" t="s">
        <v>1</v>
      </c>
      <c r="N683" s="283" t="s">
        <v>42</v>
      </c>
      <c r="O683" s="92"/>
      <c r="P683" s="237">
        <f>O683*H683</f>
        <v>0</v>
      </c>
      <c r="Q683" s="237">
        <v>0.0126</v>
      </c>
      <c r="R683" s="237">
        <f>Q683*H683</f>
        <v>1.7318574000000002</v>
      </c>
      <c r="S683" s="237">
        <v>0</v>
      </c>
      <c r="T683" s="238">
        <f>S683*H683</f>
        <v>0</v>
      </c>
      <c r="U683" s="39"/>
      <c r="V683" s="39"/>
      <c r="W683" s="39"/>
      <c r="X683" s="39"/>
      <c r="Y683" s="39"/>
      <c r="Z683" s="39"/>
      <c r="AA683" s="39"/>
      <c r="AB683" s="39"/>
      <c r="AC683" s="39"/>
      <c r="AD683" s="39"/>
      <c r="AE683" s="39"/>
      <c r="AR683" s="239" t="s">
        <v>434</v>
      </c>
      <c r="AT683" s="239" t="s">
        <v>310</v>
      </c>
      <c r="AU683" s="239" t="s">
        <v>85</v>
      </c>
      <c r="AY683" s="18" t="s">
        <v>264</v>
      </c>
      <c r="BE683" s="240">
        <f>IF(N683="základní",J683,0)</f>
        <v>0</v>
      </c>
      <c r="BF683" s="240">
        <f>IF(N683="snížená",J683,0)</f>
        <v>0</v>
      </c>
      <c r="BG683" s="240">
        <f>IF(N683="zákl. přenesená",J683,0)</f>
        <v>0</v>
      </c>
      <c r="BH683" s="240">
        <f>IF(N683="sníž. přenesená",J683,0)</f>
        <v>0</v>
      </c>
      <c r="BI683" s="240">
        <f>IF(N683="nulová",J683,0)</f>
        <v>0</v>
      </c>
      <c r="BJ683" s="18" t="s">
        <v>85</v>
      </c>
      <c r="BK683" s="240">
        <f>ROUND(I683*H683,2)</f>
        <v>0</v>
      </c>
      <c r="BL683" s="18" t="s">
        <v>351</v>
      </c>
      <c r="BM683" s="239" t="s">
        <v>1261</v>
      </c>
    </row>
    <row r="684" s="2" customFormat="1">
      <c r="A684" s="39"/>
      <c r="B684" s="40"/>
      <c r="C684" s="41"/>
      <c r="D684" s="243" t="s">
        <v>339</v>
      </c>
      <c r="E684" s="41"/>
      <c r="F684" s="295" t="s">
        <v>1262</v>
      </c>
      <c r="G684" s="41"/>
      <c r="H684" s="41"/>
      <c r="I684" s="296"/>
      <c r="J684" s="41"/>
      <c r="K684" s="41"/>
      <c r="L684" s="45"/>
      <c r="M684" s="297"/>
      <c r="N684" s="298"/>
      <c r="O684" s="92"/>
      <c r="P684" s="92"/>
      <c r="Q684" s="92"/>
      <c r="R684" s="92"/>
      <c r="S684" s="92"/>
      <c r="T684" s="93"/>
      <c r="U684" s="39"/>
      <c r="V684" s="39"/>
      <c r="W684" s="39"/>
      <c r="X684" s="39"/>
      <c r="Y684" s="39"/>
      <c r="Z684" s="39"/>
      <c r="AA684" s="39"/>
      <c r="AB684" s="39"/>
      <c r="AC684" s="39"/>
      <c r="AD684" s="39"/>
      <c r="AE684" s="39"/>
      <c r="AT684" s="18" t="s">
        <v>339</v>
      </c>
      <c r="AU684" s="18" t="s">
        <v>85</v>
      </c>
    </row>
    <row r="685" s="13" customFormat="1">
      <c r="A685" s="13"/>
      <c r="B685" s="241"/>
      <c r="C685" s="242"/>
      <c r="D685" s="243" t="s">
        <v>273</v>
      </c>
      <c r="E685" s="242"/>
      <c r="F685" s="245" t="s">
        <v>3202</v>
      </c>
      <c r="G685" s="242"/>
      <c r="H685" s="246">
        <v>137.44900000000001</v>
      </c>
      <c r="I685" s="247"/>
      <c r="J685" s="242"/>
      <c r="K685" s="242"/>
      <c r="L685" s="248"/>
      <c r="M685" s="249"/>
      <c r="N685" s="250"/>
      <c r="O685" s="250"/>
      <c r="P685" s="250"/>
      <c r="Q685" s="250"/>
      <c r="R685" s="250"/>
      <c r="S685" s="250"/>
      <c r="T685" s="251"/>
      <c r="U685" s="13"/>
      <c r="V685" s="13"/>
      <c r="W685" s="13"/>
      <c r="X685" s="13"/>
      <c r="Y685" s="13"/>
      <c r="Z685" s="13"/>
      <c r="AA685" s="13"/>
      <c r="AB685" s="13"/>
      <c r="AC685" s="13"/>
      <c r="AD685" s="13"/>
      <c r="AE685" s="13"/>
      <c r="AT685" s="252" t="s">
        <v>273</v>
      </c>
      <c r="AU685" s="252" t="s">
        <v>85</v>
      </c>
      <c r="AV685" s="13" t="s">
        <v>85</v>
      </c>
      <c r="AW685" s="13" t="s">
        <v>4</v>
      </c>
      <c r="AX685" s="13" t="s">
        <v>83</v>
      </c>
      <c r="AY685" s="252" t="s">
        <v>264</v>
      </c>
    </row>
    <row r="686" s="2" customFormat="1" ht="16.5" customHeight="1">
      <c r="A686" s="39"/>
      <c r="B686" s="40"/>
      <c r="C686" s="228" t="s">
        <v>1286</v>
      </c>
      <c r="D686" s="228" t="s">
        <v>266</v>
      </c>
      <c r="E686" s="229" t="s">
        <v>1265</v>
      </c>
      <c r="F686" s="230" t="s">
        <v>1266</v>
      </c>
      <c r="G686" s="231" t="s">
        <v>318</v>
      </c>
      <c r="H686" s="232">
        <v>124.95399999999999</v>
      </c>
      <c r="I686" s="233"/>
      <c r="J686" s="234">
        <f>ROUND(I686*H686,2)</f>
        <v>0</v>
      </c>
      <c r="K686" s="230" t="s">
        <v>298</v>
      </c>
      <c r="L686" s="45"/>
      <c r="M686" s="235" t="s">
        <v>1</v>
      </c>
      <c r="N686" s="236" t="s">
        <v>42</v>
      </c>
      <c r="O686" s="92"/>
      <c r="P686" s="237">
        <f>O686*H686</f>
        <v>0</v>
      </c>
      <c r="Q686" s="237">
        <v>0</v>
      </c>
      <c r="R686" s="237">
        <f>Q686*H686</f>
        <v>0</v>
      </c>
      <c r="S686" s="237">
        <v>0</v>
      </c>
      <c r="T686" s="238">
        <f>S686*H686</f>
        <v>0</v>
      </c>
      <c r="U686" s="39"/>
      <c r="V686" s="39"/>
      <c r="W686" s="39"/>
      <c r="X686" s="39"/>
      <c r="Y686" s="39"/>
      <c r="Z686" s="39"/>
      <c r="AA686" s="39"/>
      <c r="AB686" s="39"/>
      <c r="AC686" s="39"/>
      <c r="AD686" s="39"/>
      <c r="AE686" s="39"/>
      <c r="AR686" s="239" t="s">
        <v>351</v>
      </c>
      <c r="AT686" s="239" t="s">
        <v>266</v>
      </c>
      <c r="AU686" s="239" t="s">
        <v>85</v>
      </c>
      <c r="AY686" s="18" t="s">
        <v>264</v>
      </c>
      <c r="BE686" s="240">
        <f>IF(N686="základní",J686,0)</f>
        <v>0</v>
      </c>
      <c r="BF686" s="240">
        <f>IF(N686="snížená",J686,0)</f>
        <v>0</v>
      </c>
      <c r="BG686" s="240">
        <f>IF(N686="zákl. přenesená",J686,0)</f>
        <v>0</v>
      </c>
      <c r="BH686" s="240">
        <f>IF(N686="sníž. přenesená",J686,0)</f>
        <v>0</v>
      </c>
      <c r="BI686" s="240">
        <f>IF(N686="nulová",J686,0)</f>
        <v>0</v>
      </c>
      <c r="BJ686" s="18" t="s">
        <v>85</v>
      </c>
      <c r="BK686" s="240">
        <f>ROUND(I686*H686,2)</f>
        <v>0</v>
      </c>
      <c r="BL686" s="18" t="s">
        <v>351</v>
      </c>
      <c r="BM686" s="239" t="s">
        <v>3203</v>
      </c>
    </row>
    <row r="687" s="2" customFormat="1">
      <c r="A687" s="39"/>
      <c r="B687" s="40"/>
      <c r="C687" s="41"/>
      <c r="D687" s="243" t="s">
        <v>339</v>
      </c>
      <c r="E687" s="41"/>
      <c r="F687" s="295" t="s">
        <v>1268</v>
      </c>
      <c r="G687" s="41"/>
      <c r="H687" s="41"/>
      <c r="I687" s="296"/>
      <c r="J687" s="41"/>
      <c r="K687" s="41"/>
      <c r="L687" s="45"/>
      <c r="M687" s="297"/>
      <c r="N687" s="298"/>
      <c r="O687" s="92"/>
      <c r="P687" s="92"/>
      <c r="Q687" s="92"/>
      <c r="R687" s="92"/>
      <c r="S687" s="92"/>
      <c r="T687" s="93"/>
      <c r="U687" s="39"/>
      <c r="V687" s="39"/>
      <c r="W687" s="39"/>
      <c r="X687" s="39"/>
      <c r="Y687" s="39"/>
      <c r="Z687" s="39"/>
      <c r="AA687" s="39"/>
      <c r="AB687" s="39"/>
      <c r="AC687" s="39"/>
      <c r="AD687" s="39"/>
      <c r="AE687" s="39"/>
      <c r="AT687" s="18" t="s">
        <v>339</v>
      </c>
      <c r="AU687" s="18" t="s">
        <v>85</v>
      </c>
    </row>
    <row r="688" s="2" customFormat="1" ht="16.5" customHeight="1">
      <c r="A688" s="39"/>
      <c r="B688" s="40"/>
      <c r="C688" s="228" t="s">
        <v>1290</v>
      </c>
      <c r="D688" s="228" t="s">
        <v>266</v>
      </c>
      <c r="E688" s="229" t="s">
        <v>1270</v>
      </c>
      <c r="F688" s="230" t="s">
        <v>1271</v>
      </c>
      <c r="G688" s="231" t="s">
        <v>453</v>
      </c>
      <c r="H688" s="232">
        <v>88.007999999999996</v>
      </c>
      <c r="I688" s="233"/>
      <c r="J688" s="234">
        <f>ROUND(I688*H688,2)</f>
        <v>0</v>
      </c>
      <c r="K688" s="230" t="s">
        <v>270</v>
      </c>
      <c r="L688" s="45"/>
      <c r="M688" s="235" t="s">
        <v>1</v>
      </c>
      <c r="N688" s="236" t="s">
        <v>42</v>
      </c>
      <c r="O688" s="92"/>
      <c r="P688" s="237">
        <f>O688*H688</f>
        <v>0</v>
      </c>
      <c r="Q688" s="237">
        <v>9.0000000000000006E-05</v>
      </c>
      <c r="R688" s="237">
        <f>Q688*H688</f>
        <v>0.0079207200000000009</v>
      </c>
      <c r="S688" s="237">
        <v>0</v>
      </c>
      <c r="T688" s="238">
        <f>S688*H688</f>
        <v>0</v>
      </c>
      <c r="U688" s="39"/>
      <c r="V688" s="39"/>
      <c r="W688" s="39"/>
      <c r="X688" s="39"/>
      <c r="Y688" s="39"/>
      <c r="Z688" s="39"/>
      <c r="AA688" s="39"/>
      <c r="AB688" s="39"/>
      <c r="AC688" s="39"/>
      <c r="AD688" s="39"/>
      <c r="AE688" s="39"/>
      <c r="AR688" s="239" t="s">
        <v>271</v>
      </c>
      <c r="AT688" s="239" t="s">
        <v>266</v>
      </c>
      <c r="AU688" s="239" t="s">
        <v>85</v>
      </c>
      <c r="AY688" s="18" t="s">
        <v>264</v>
      </c>
      <c r="BE688" s="240">
        <f>IF(N688="základní",J688,0)</f>
        <v>0</v>
      </c>
      <c r="BF688" s="240">
        <f>IF(N688="snížená",J688,0)</f>
        <v>0</v>
      </c>
      <c r="BG688" s="240">
        <f>IF(N688="zákl. přenesená",J688,0)</f>
        <v>0</v>
      </c>
      <c r="BH688" s="240">
        <f>IF(N688="sníž. přenesená",J688,0)</f>
        <v>0</v>
      </c>
      <c r="BI688" s="240">
        <f>IF(N688="nulová",J688,0)</f>
        <v>0</v>
      </c>
      <c r="BJ688" s="18" t="s">
        <v>85</v>
      </c>
      <c r="BK688" s="240">
        <f>ROUND(I688*H688,2)</f>
        <v>0</v>
      </c>
      <c r="BL688" s="18" t="s">
        <v>271</v>
      </c>
      <c r="BM688" s="239" t="s">
        <v>1272</v>
      </c>
    </row>
    <row r="689" s="13" customFormat="1">
      <c r="A689" s="13"/>
      <c r="B689" s="241"/>
      <c r="C689" s="242"/>
      <c r="D689" s="243" t="s">
        <v>273</v>
      </c>
      <c r="E689" s="242"/>
      <c r="F689" s="245" t="s">
        <v>3204</v>
      </c>
      <c r="G689" s="242"/>
      <c r="H689" s="246">
        <v>88.007999999999996</v>
      </c>
      <c r="I689" s="247"/>
      <c r="J689" s="242"/>
      <c r="K689" s="242"/>
      <c r="L689" s="248"/>
      <c r="M689" s="249"/>
      <c r="N689" s="250"/>
      <c r="O689" s="250"/>
      <c r="P689" s="250"/>
      <c r="Q689" s="250"/>
      <c r="R689" s="250"/>
      <c r="S689" s="250"/>
      <c r="T689" s="251"/>
      <c r="U689" s="13"/>
      <c r="V689" s="13"/>
      <c r="W689" s="13"/>
      <c r="X689" s="13"/>
      <c r="Y689" s="13"/>
      <c r="Z689" s="13"/>
      <c r="AA689" s="13"/>
      <c r="AB689" s="13"/>
      <c r="AC689" s="13"/>
      <c r="AD689" s="13"/>
      <c r="AE689" s="13"/>
      <c r="AT689" s="252" t="s">
        <v>273</v>
      </c>
      <c r="AU689" s="252" t="s">
        <v>85</v>
      </c>
      <c r="AV689" s="13" t="s">
        <v>85</v>
      </c>
      <c r="AW689" s="13" t="s">
        <v>4</v>
      </c>
      <c r="AX689" s="13" t="s">
        <v>83</v>
      </c>
      <c r="AY689" s="252" t="s">
        <v>264</v>
      </c>
    </row>
    <row r="690" s="2" customFormat="1" ht="16.5" customHeight="1">
      <c r="A690" s="39"/>
      <c r="B690" s="40"/>
      <c r="C690" s="228" t="s">
        <v>1294</v>
      </c>
      <c r="D690" s="228" t="s">
        <v>266</v>
      </c>
      <c r="E690" s="229" t="s">
        <v>1275</v>
      </c>
      <c r="F690" s="230" t="s">
        <v>1276</v>
      </c>
      <c r="G690" s="231" t="s">
        <v>354</v>
      </c>
      <c r="H690" s="232">
        <v>3.1640000000000001</v>
      </c>
      <c r="I690" s="233"/>
      <c r="J690" s="234">
        <f>ROUND(I690*H690,2)</f>
        <v>0</v>
      </c>
      <c r="K690" s="230" t="s">
        <v>270</v>
      </c>
      <c r="L690" s="45"/>
      <c r="M690" s="235" t="s">
        <v>1</v>
      </c>
      <c r="N690" s="236" t="s">
        <v>42</v>
      </c>
      <c r="O690" s="92"/>
      <c r="P690" s="237">
        <f>O690*H690</f>
        <v>0</v>
      </c>
      <c r="Q690" s="237">
        <v>0</v>
      </c>
      <c r="R690" s="237">
        <f>Q690*H690</f>
        <v>0</v>
      </c>
      <c r="S690" s="237">
        <v>0</v>
      </c>
      <c r="T690" s="238">
        <f>S690*H690</f>
        <v>0</v>
      </c>
      <c r="U690" s="39"/>
      <c r="V690" s="39"/>
      <c r="W690" s="39"/>
      <c r="X690" s="39"/>
      <c r="Y690" s="39"/>
      <c r="Z690" s="39"/>
      <c r="AA690" s="39"/>
      <c r="AB690" s="39"/>
      <c r="AC690" s="39"/>
      <c r="AD690" s="39"/>
      <c r="AE690" s="39"/>
      <c r="AR690" s="239" t="s">
        <v>351</v>
      </c>
      <c r="AT690" s="239" t="s">
        <v>266</v>
      </c>
      <c r="AU690" s="239" t="s">
        <v>85</v>
      </c>
      <c r="AY690" s="18" t="s">
        <v>264</v>
      </c>
      <c r="BE690" s="240">
        <f>IF(N690="základní",J690,0)</f>
        <v>0</v>
      </c>
      <c r="BF690" s="240">
        <f>IF(N690="snížená",J690,0)</f>
        <v>0</v>
      </c>
      <c r="BG690" s="240">
        <f>IF(N690="zákl. přenesená",J690,0)</f>
        <v>0</v>
      </c>
      <c r="BH690" s="240">
        <f>IF(N690="sníž. přenesená",J690,0)</f>
        <v>0</v>
      </c>
      <c r="BI690" s="240">
        <f>IF(N690="nulová",J690,0)</f>
        <v>0</v>
      </c>
      <c r="BJ690" s="18" t="s">
        <v>85</v>
      </c>
      <c r="BK690" s="240">
        <f>ROUND(I690*H690,2)</f>
        <v>0</v>
      </c>
      <c r="BL690" s="18" t="s">
        <v>351</v>
      </c>
      <c r="BM690" s="239" t="s">
        <v>1277</v>
      </c>
    </row>
    <row r="691" s="12" customFormat="1" ht="22.8" customHeight="1">
      <c r="A691" s="12"/>
      <c r="B691" s="212"/>
      <c r="C691" s="213"/>
      <c r="D691" s="214" t="s">
        <v>75</v>
      </c>
      <c r="E691" s="226" t="s">
        <v>1278</v>
      </c>
      <c r="F691" s="226" t="s">
        <v>1279</v>
      </c>
      <c r="G691" s="213"/>
      <c r="H691" s="213"/>
      <c r="I691" s="216"/>
      <c r="J691" s="227">
        <f>BK691</f>
        <v>0</v>
      </c>
      <c r="K691" s="213"/>
      <c r="L691" s="218"/>
      <c r="M691" s="219"/>
      <c r="N691" s="220"/>
      <c r="O691" s="220"/>
      <c r="P691" s="221">
        <f>SUM(P692:P695)</f>
        <v>0</v>
      </c>
      <c r="Q691" s="220"/>
      <c r="R691" s="221">
        <f>SUM(R692:R695)</f>
        <v>0.063168000000000002</v>
      </c>
      <c r="S691" s="220"/>
      <c r="T691" s="222">
        <f>SUM(T692:T695)</f>
        <v>0</v>
      </c>
      <c r="U691" s="12"/>
      <c r="V691" s="12"/>
      <c r="W691" s="12"/>
      <c r="X691" s="12"/>
      <c r="Y691" s="12"/>
      <c r="Z691" s="12"/>
      <c r="AA691" s="12"/>
      <c r="AB691" s="12"/>
      <c r="AC691" s="12"/>
      <c r="AD691" s="12"/>
      <c r="AE691" s="12"/>
      <c r="AR691" s="223" t="s">
        <v>85</v>
      </c>
      <c r="AT691" s="224" t="s">
        <v>75</v>
      </c>
      <c r="AU691" s="224" t="s">
        <v>83</v>
      </c>
      <c r="AY691" s="223" t="s">
        <v>264</v>
      </c>
      <c r="BK691" s="225">
        <f>SUM(BK692:BK695)</f>
        <v>0</v>
      </c>
    </row>
    <row r="692" s="2" customFormat="1" ht="16.5" customHeight="1">
      <c r="A692" s="39"/>
      <c r="B692" s="40"/>
      <c r="C692" s="228" t="s">
        <v>1298</v>
      </c>
      <c r="D692" s="228" t="s">
        <v>266</v>
      </c>
      <c r="E692" s="229" t="s">
        <v>1281</v>
      </c>
      <c r="F692" s="230" t="s">
        <v>1282</v>
      </c>
      <c r="G692" s="231" t="s">
        <v>318</v>
      </c>
      <c r="H692" s="232">
        <v>300.80000000000001</v>
      </c>
      <c r="I692" s="233"/>
      <c r="J692" s="234">
        <f>ROUND(I692*H692,2)</f>
        <v>0</v>
      </c>
      <c r="K692" s="230" t="s">
        <v>270</v>
      </c>
      <c r="L692" s="45"/>
      <c r="M692" s="235" t="s">
        <v>1</v>
      </c>
      <c r="N692" s="236" t="s">
        <v>42</v>
      </c>
      <c r="O692" s="92"/>
      <c r="P692" s="237">
        <f>O692*H692</f>
        <v>0</v>
      </c>
      <c r="Q692" s="237">
        <v>0.00021000000000000001</v>
      </c>
      <c r="R692" s="237">
        <f>Q692*H692</f>
        <v>0.063168000000000002</v>
      </c>
      <c r="S692" s="237">
        <v>0</v>
      </c>
      <c r="T692" s="238">
        <f>S692*H692</f>
        <v>0</v>
      </c>
      <c r="U692" s="39"/>
      <c r="V692" s="39"/>
      <c r="W692" s="39"/>
      <c r="X692" s="39"/>
      <c r="Y692" s="39"/>
      <c r="Z692" s="39"/>
      <c r="AA692" s="39"/>
      <c r="AB692" s="39"/>
      <c r="AC692" s="39"/>
      <c r="AD692" s="39"/>
      <c r="AE692" s="39"/>
      <c r="AR692" s="239" t="s">
        <v>351</v>
      </c>
      <c r="AT692" s="239" t="s">
        <v>266</v>
      </c>
      <c r="AU692" s="239" t="s">
        <v>85</v>
      </c>
      <c r="AY692" s="18" t="s">
        <v>264</v>
      </c>
      <c r="BE692" s="240">
        <f>IF(N692="základní",J692,0)</f>
        <v>0</v>
      </c>
      <c r="BF692" s="240">
        <f>IF(N692="snížená",J692,0)</f>
        <v>0</v>
      </c>
      <c r="BG692" s="240">
        <f>IF(N692="zákl. přenesená",J692,0)</f>
        <v>0</v>
      </c>
      <c r="BH692" s="240">
        <f>IF(N692="sníž. přenesená",J692,0)</f>
        <v>0</v>
      </c>
      <c r="BI692" s="240">
        <f>IF(N692="nulová",J692,0)</f>
        <v>0</v>
      </c>
      <c r="BJ692" s="18" t="s">
        <v>85</v>
      </c>
      <c r="BK692" s="240">
        <f>ROUND(I692*H692,2)</f>
        <v>0</v>
      </c>
      <c r="BL692" s="18" t="s">
        <v>351</v>
      </c>
      <c r="BM692" s="239" t="s">
        <v>1283</v>
      </c>
    </row>
    <row r="693" s="13" customFormat="1">
      <c r="A693" s="13"/>
      <c r="B693" s="241"/>
      <c r="C693" s="242"/>
      <c r="D693" s="243" t="s">
        <v>273</v>
      </c>
      <c r="E693" s="244" t="s">
        <v>1</v>
      </c>
      <c r="F693" s="245" t="s">
        <v>3078</v>
      </c>
      <c r="G693" s="242"/>
      <c r="H693" s="246">
        <v>105.09999999999999</v>
      </c>
      <c r="I693" s="247"/>
      <c r="J693" s="242"/>
      <c r="K693" s="242"/>
      <c r="L693" s="248"/>
      <c r="M693" s="249"/>
      <c r="N693" s="250"/>
      <c r="O693" s="250"/>
      <c r="P693" s="250"/>
      <c r="Q693" s="250"/>
      <c r="R693" s="250"/>
      <c r="S693" s="250"/>
      <c r="T693" s="251"/>
      <c r="U693" s="13"/>
      <c r="V693" s="13"/>
      <c r="W693" s="13"/>
      <c r="X693" s="13"/>
      <c r="Y693" s="13"/>
      <c r="Z693" s="13"/>
      <c r="AA693" s="13"/>
      <c r="AB693" s="13"/>
      <c r="AC693" s="13"/>
      <c r="AD693" s="13"/>
      <c r="AE693" s="13"/>
      <c r="AT693" s="252" t="s">
        <v>273</v>
      </c>
      <c r="AU693" s="252" t="s">
        <v>85</v>
      </c>
      <c r="AV693" s="13" t="s">
        <v>85</v>
      </c>
      <c r="AW693" s="13" t="s">
        <v>32</v>
      </c>
      <c r="AX693" s="13" t="s">
        <v>76</v>
      </c>
      <c r="AY693" s="252" t="s">
        <v>264</v>
      </c>
    </row>
    <row r="694" s="13" customFormat="1">
      <c r="A694" s="13"/>
      <c r="B694" s="241"/>
      <c r="C694" s="242"/>
      <c r="D694" s="243" t="s">
        <v>273</v>
      </c>
      <c r="E694" s="244" t="s">
        <v>1</v>
      </c>
      <c r="F694" s="245" t="s">
        <v>3079</v>
      </c>
      <c r="G694" s="242"/>
      <c r="H694" s="246">
        <v>195.69999999999999</v>
      </c>
      <c r="I694" s="247"/>
      <c r="J694" s="242"/>
      <c r="K694" s="242"/>
      <c r="L694" s="248"/>
      <c r="M694" s="249"/>
      <c r="N694" s="250"/>
      <c r="O694" s="250"/>
      <c r="P694" s="250"/>
      <c r="Q694" s="250"/>
      <c r="R694" s="250"/>
      <c r="S694" s="250"/>
      <c r="T694" s="251"/>
      <c r="U694" s="13"/>
      <c r="V694" s="13"/>
      <c r="W694" s="13"/>
      <c r="X694" s="13"/>
      <c r="Y694" s="13"/>
      <c r="Z694" s="13"/>
      <c r="AA694" s="13"/>
      <c r="AB694" s="13"/>
      <c r="AC694" s="13"/>
      <c r="AD694" s="13"/>
      <c r="AE694" s="13"/>
      <c r="AT694" s="252" t="s">
        <v>273</v>
      </c>
      <c r="AU694" s="252" t="s">
        <v>85</v>
      </c>
      <c r="AV694" s="13" t="s">
        <v>85</v>
      </c>
      <c r="AW694" s="13" t="s">
        <v>32</v>
      </c>
      <c r="AX694" s="13" t="s">
        <v>76</v>
      </c>
      <c r="AY694" s="252" t="s">
        <v>264</v>
      </c>
    </row>
    <row r="695" s="14" customFormat="1">
      <c r="A695" s="14"/>
      <c r="B695" s="253"/>
      <c r="C695" s="254"/>
      <c r="D695" s="243" t="s">
        <v>273</v>
      </c>
      <c r="E695" s="255" t="s">
        <v>1</v>
      </c>
      <c r="F695" s="256" t="s">
        <v>275</v>
      </c>
      <c r="G695" s="254"/>
      <c r="H695" s="257">
        <v>300.80000000000001</v>
      </c>
      <c r="I695" s="258"/>
      <c r="J695" s="254"/>
      <c r="K695" s="254"/>
      <c r="L695" s="259"/>
      <c r="M695" s="260"/>
      <c r="N695" s="261"/>
      <c r="O695" s="261"/>
      <c r="P695" s="261"/>
      <c r="Q695" s="261"/>
      <c r="R695" s="261"/>
      <c r="S695" s="261"/>
      <c r="T695" s="262"/>
      <c r="U695" s="14"/>
      <c r="V695" s="14"/>
      <c r="W695" s="14"/>
      <c r="X695" s="14"/>
      <c r="Y695" s="14"/>
      <c r="Z695" s="14"/>
      <c r="AA695" s="14"/>
      <c r="AB695" s="14"/>
      <c r="AC695" s="14"/>
      <c r="AD695" s="14"/>
      <c r="AE695" s="14"/>
      <c r="AT695" s="263" t="s">
        <v>273</v>
      </c>
      <c r="AU695" s="263" t="s">
        <v>85</v>
      </c>
      <c r="AV695" s="14" t="s">
        <v>271</v>
      </c>
      <c r="AW695" s="14" t="s">
        <v>32</v>
      </c>
      <c r="AX695" s="14" t="s">
        <v>83</v>
      </c>
      <c r="AY695" s="263" t="s">
        <v>264</v>
      </c>
    </row>
    <row r="696" s="12" customFormat="1" ht="22.8" customHeight="1">
      <c r="A696" s="12"/>
      <c r="B696" s="212"/>
      <c r="C696" s="213"/>
      <c r="D696" s="214" t="s">
        <v>75</v>
      </c>
      <c r="E696" s="226" t="s">
        <v>1284</v>
      </c>
      <c r="F696" s="226" t="s">
        <v>1285</v>
      </c>
      <c r="G696" s="213"/>
      <c r="H696" s="213"/>
      <c r="I696" s="216"/>
      <c r="J696" s="227">
        <f>BK696</f>
        <v>0</v>
      </c>
      <c r="K696" s="213"/>
      <c r="L696" s="218"/>
      <c r="M696" s="219"/>
      <c r="N696" s="220"/>
      <c r="O696" s="220"/>
      <c r="P696" s="221">
        <f>SUM(P697:P700)</f>
        <v>0</v>
      </c>
      <c r="Q696" s="220"/>
      <c r="R696" s="221">
        <f>SUM(R697:R700)</f>
        <v>0.66207528999999998</v>
      </c>
      <c r="S696" s="220"/>
      <c r="T696" s="222">
        <f>SUM(T697:T700)</f>
        <v>0</v>
      </c>
      <c r="U696" s="12"/>
      <c r="V696" s="12"/>
      <c r="W696" s="12"/>
      <c r="X696" s="12"/>
      <c r="Y696" s="12"/>
      <c r="Z696" s="12"/>
      <c r="AA696" s="12"/>
      <c r="AB696" s="12"/>
      <c r="AC696" s="12"/>
      <c r="AD696" s="12"/>
      <c r="AE696" s="12"/>
      <c r="AR696" s="223" t="s">
        <v>85</v>
      </c>
      <c r="AT696" s="224" t="s">
        <v>75</v>
      </c>
      <c r="AU696" s="224" t="s">
        <v>83</v>
      </c>
      <c r="AY696" s="223" t="s">
        <v>264</v>
      </c>
      <c r="BK696" s="225">
        <f>SUM(BK697:BK700)</f>
        <v>0</v>
      </c>
    </row>
    <row r="697" s="2" customFormat="1" ht="16.5" customHeight="1">
      <c r="A697" s="39"/>
      <c r="B697" s="40"/>
      <c r="C697" s="228" t="s">
        <v>1304</v>
      </c>
      <c r="D697" s="228" t="s">
        <v>266</v>
      </c>
      <c r="E697" s="229" t="s">
        <v>1287</v>
      </c>
      <c r="F697" s="230" t="s">
        <v>1288</v>
      </c>
      <c r="G697" s="231" t="s">
        <v>318</v>
      </c>
      <c r="H697" s="232">
        <v>300.80000000000001</v>
      </c>
      <c r="I697" s="233"/>
      <c r="J697" s="234">
        <f>ROUND(I697*H697,2)</f>
        <v>0</v>
      </c>
      <c r="K697" s="230" t="s">
        <v>270</v>
      </c>
      <c r="L697" s="45"/>
      <c r="M697" s="235" t="s">
        <v>1</v>
      </c>
      <c r="N697" s="236" t="s">
        <v>42</v>
      </c>
      <c r="O697" s="92"/>
      <c r="P697" s="237">
        <f>O697*H697</f>
        <v>0</v>
      </c>
      <c r="Q697" s="237">
        <v>0.00012</v>
      </c>
      <c r="R697" s="237">
        <f>Q697*H697</f>
        <v>0.036096000000000003</v>
      </c>
      <c r="S697" s="237">
        <v>0</v>
      </c>
      <c r="T697" s="238">
        <f>S697*H697</f>
        <v>0</v>
      </c>
      <c r="U697" s="39"/>
      <c r="V697" s="39"/>
      <c r="W697" s="39"/>
      <c r="X697" s="39"/>
      <c r="Y697" s="39"/>
      <c r="Z697" s="39"/>
      <c r="AA697" s="39"/>
      <c r="AB697" s="39"/>
      <c r="AC697" s="39"/>
      <c r="AD697" s="39"/>
      <c r="AE697" s="39"/>
      <c r="AR697" s="239" t="s">
        <v>351</v>
      </c>
      <c r="AT697" s="239" t="s">
        <v>266</v>
      </c>
      <c r="AU697" s="239" t="s">
        <v>85</v>
      </c>
      <c r="AY697" s="18" t="s">
        <v>264</v>
      </c>
      <c r="BE697" s="240">
        <f>IF(N697="základní",J697,0)</f>
        <v>0</v>
      </c>
      <c r="BF697" s="240">
        <f>IF(N697="snížená",J697,0)</f>
        <v>0</v>
      </c>
      <c r="BG697" s="240">
        <f>IF(N697="zákl. přenesená",J697,0)</f>
        <v>0</v>
      </c>
      <c r="BH697" s="240">
        <f>IF(N697="sníž. přenesená",J697,0)</f>
        <v>0</v>
      </c>
      <c r="BI697" s="240">
        <f>IF(N697="nulová",J697,0)</f>
        <v>0</v>
      </c>
      <c r="BJ697" s="18" t="s">
        <v>85</v>
      </c>
      <c r="BK697" s="240">
        <f>ROUND(I697*H697,2)</f>
        <v>0</v>
      </c>
      <c r="BL697" s="18" t="s">
        <v>351</v>
      </c>
      <c r="BM697" s="239" t="s">
        <v>1289</v>
      </c>
    </row>
    <row r="698" s="2" customFormat="1" ht="16.5" customHeight="1">
      <c r="A698" s="39"/>
      <c r="B698" s="40"/>
      <c r="C698" s="228" t="s">
        <v>1309</v>
      </c>
      <c r="D698" s="228" t="s">
        <v>266</v>
      </c>
      <c r="E698" s="229" t="s">
        <v>1291</v>
      </c>
      <c r="F698" s="230" t="s">
        <v>1292</v>
      </c>
      <c r="G698" s="231" t="s">
        <v>318</v>
      </c>
      <c r="H698" s="232">
        <v>913.13099999999997</v>
      </c>
      <c r="I698" s="233"/>
      <c r="J698" s="234">
        <f>ROUND(I698*H698,2)</f>
        <v>0</v>
      </c>
      <c r="K698" s="230" t="s">
        <v>270</v>
      </c>
      <c r="L698" s="45"/>
      <c r="M698" s="235" t="s">
        <v>1</v>
      </c>
      <c r="N698" s="236" t="s">
        <v>42</v>
      </c>
      <c r="O698" s="92"/>
      <c r="P698" s="237">
        <f>O698*H698</f>
        <v>0</v>
      </c>
      <c r="Q698" s="237">
        <v>0.00025999999999999998</v>
      </c>
      <c r="R698" s="237">
        <f>Q698*H698</f>
        <v>0.23741405999999998</v>
      </c>
      <c r="S698" s="237">
        <v>0</v>
      </c>
      <c r="T698" s="238">
        <f>S698*H698</f>
        <v>0</v>
      </c>
      <c r="U698" s="39"/>
      <c r="V698" s="39"/>
      <c r="W698" s="39"/>
      <c r="X698" s="39"/>
      <c r="Y698" s="39"/>
      <c r="Z698" s="39"/>
      <c r="AA698" s="39"/>
      <c r="AB698" s="39"/>
      <c r="AC698" s="39"/>
      <c r="AD698" s="39"/>
      <c r="AE698" s="39"/>
      <c r="AR698" s="239" t="s">
        <v>351</v>
      </c>
      <c r="AT698" s="239" t="s">
        <v>266</v>
      </c>
      <c r="AU698" s="239" t="s">
        <v>85</v>
      </c>
      <c r="AY698" s="18" t="s">
        <v>264</v>
      </c>
      <c r="BE698" s="240">
        <f>IF(N698="základní",J698,0)</f>
        <v>0</v>
      </c>
      <c r="BF698" s="240">
        <f>IF(N698="snížená",J698,0)</f>
        <v>0</v>
      </c>
      <c r="BG698" s="240">
        <f>IF(N698="zákl. přenesená",J698,0)</f>
        <v>0</v>
      </c>
      <c r="BH698" s="240">
        <f>IF(N698="sníž. přenesená",J698,0)</f>
        <v>0</v>
      </c>
      <c r="BI698" s="240">
        <f>IF(N698="nulová",J698,0)</f>
        <v>0</v>
      </c>
      <c r="BJ698" s="18" t="s">
        <v>85</v>
      </c>
      <c r="BK698" s="240">
        <f>ROUND(I698*H698,2)</f>
        <v>0</v>
      </c>
      <c r="BL698" s="18" t="s">
        <v>351</v>
      </c>
      <c r="BM698" s="239" t="s">
        <v>1293</v>
      </c>
    </row>
    <row r="699" s="2" customFormat="1" ht="16.5" customHeight="1">
      <c r="A699" s="39"/>
      <c r="B699" s="40"/>
      <c r="C699" s="228" t="s">
        <v>1313</v>
      </c>
      <c r="D699" s="228" t="s">
        <v>266</v>
      </c>
      <c r="E699" s="229" t="s">
        <v>1295</v>
      </c>
      <c r="F699" s="230" t="s">
        <v>1296</v>
      </c>
      <c r="G699" s="231" t="s">
        <v>318</v>
      </c>
      <c r="H699" s="232">
        <v>300.80000000000001</v>
      </c>
      <c r="I699" s="233"/>
      <c r="J699" s="234">
        <f>ROUND(I699*H699,2)</f>
        <v>0</v>
      </c>
      <c r="K699" s="230" t="s">
        <v>270</v>
      </c>
      <c r="L699" s="45"/>
      <c r="M699" s="235" t="s">
        <v>1</v>
      </c>
      <c r="N699" s="236" t="s">
        <v>42</v>
      </c>
      <c r="O699" s="92"/>
      <c r="P699" s="237">
        <f>O699*H699</f>
        <v>0</v>
      </c>
      <c r="Q699" s="237">
        <v>0.00029</v>
      </c>
      <c r="R699" s="237">
        <f>Q699*H699</f>
        <v>0.087232000000000004</v>
      </c>
      <c r="S699" s="237">
        <v>0</v>
      </c>
      <c r="T699" s="238">
        <f>S699*H699</f>
        <v>0</v>
      </c>
      <c r="U699" s="39"/>
      <c r="V699" s="39"/>
      <c r="W699" s="39"/>
      <c r="X699" s="39"/>
      <c r="Y699" s="39"/>
      <c r="Z699" s="39"/>
      <c r="AA699" s="39"/>
      <c r="AB699" s="39"/>
      <c r="AC699" s="39"/>
      <c r="AD699" s="39"/>
      <c r="AE699" s="39"/>
      <c r="AR699" s="239" t="s">
        <v>351</v>
      </c>
      <c r="AT699" s="239" t="s">
        <v>266</v>
      </c>
      <c r="AU699" s="239" t="s">
        <v>85</v>
      </c>
      <c r="AY699" s="18" t="s">
        <v>264</v>
      </c>
      <c r="BE699" s="240">
        <f>IF(N699="základní",J699,0)</f>
        <v>0</v>
      </c>
      <c r="BF699" s="240">
        <f>IF(N699="snížená",J699,0)</f>
        <v>0</v>
      </c>
      <c r="BG699" s="240">
        <f>IF(N699="zákl. přenesená",J699,0)</f>
        <v>0</v>
      </c>
      <c r="BH699" s="240">
        <f>IF(N699="sníž. přenesená",J699,0)</f>
        <v>0</v>
      </c>
      <c r="BI699" s="240">
        <f>IF(N699="nulová",J699,0)</f>
        <v>0</v>
      </c>
      <c r="BJ699" s="18" t="s">
        <v>85</v>
      </c>
      <c r="BK699" s="240">
        <f>ROUND(I699*H699,2)</f>
        <v>0</v>
      </c>
      <c r="BL699" s="18" t="s">
        <v>351</v>
      </c>
      <c r="BM699" s="239" t="s">
        <v>1297</v>
      </c>
    </row>
    <row r="700" s="2" customFormat="1" ht="16.5" customHeight="1">
      <c r="A700" s="39"/>
      <c r="B700" s="40"/>
      <c r="C700" s="228" t="s">
        <v>1317</v>
      </c>
      <c r="D700" s="228" t="s">
        <v>266</v>
      </c>
      <c r="E700" s="229" t="s">
        <v>1299</v>
      </c>
      <c r="F700" s="230" t="s">
        <v>1300</v>
      </c>
      <c r="G700" s="231" t="s">
        <v>318</v>
      </c>
      <c r="H700" s="232">
        <v>913.13099999999997</v>
      </c>
      <c r="I700" s="233"/>
      <c r="J700" s="234">
        <f>ROUND(I700*H700,2)</f>
        <v>0</v>
      </c>
      <c r="K700" s="230" t="s">
        <v>270</v>
      </c>
      <c r="L700" s="45"/>
      <c r="M700" s="235" t="s">
        <v>1</v>
      </c>
      <c r="N700" s="236" t="s">
        <v>42</v>
      </c>
      <c r="O700" s="92"/>
      <c r="P700" s="237">
        <f>O700*H700</f>
        <v>0</v>
      </c>
      <c r="Q700" s="237">
        <v>0.00033</v>
      </c>
      <c r="R700" s="237">
        <f>Q700*H700</f>
        <v>0.30133323000000001</v>
      </c>
      <c r="S700" s="237">
        <v>0</v>
      </c>
      <c r="T700" s="238">
        <f>S700*H700</f>
        <v>0</v>
      </c>
      <c r="U700" s="39"/>
      <c r="V700" s="39"/>
      <c r="W700" s="39"/>
      <c r="X700" s="39"/>
      <c r="Y700" s="39"/>
      <c r="Z700" s="39"/>
      <c r="AA700" s="39"/>
      <c r="AB700" s="39"/>
      <c r="AC700" s="39"/>
      <c r="AD700" s="39"/>
      <c r="AE700" s="39"/>
      <c r="AR700" s="239" t="s">
        <v>351</v>
      </c>
      <c r="AT700" s="239" t="s">
        <v>266</v>
      </c>
      <c r="AU700" s="239" t="s">
        <v>85</v>
      </c>
      <c r="AY700" s="18" t="s">
        <v>264</v>
      </c>
      <c r="BE700" s="240">
        <f>IF(N700="základní",J700,0)</f>
        <v>0</v>
      </c>
      <c r="BF700" s="240">
        <f>IF(N700="snížená",J700,0)</f>
        <v>0</v>
      </c>
      <c r="BG700" s="240">
        <f>IF(N700="zákl. přenesená",J700,0)</f>
        <v>0</v>
      </c>
      <c r="BH700" s="240">
        <f>IF(N700="sníž. přenesená",J700,0)</f>
        <v>0</v>
      </c>
      <c r="BI700" s="240">
        <f>IF(N700="nulová",J700,0)</f>
        <v>0</v>
      </c>
      <c r="BJ700" s="18" t="s">
        <v>85</v>
      </c>
      <c r="BK700" s="240">
        <f>ROUND(I700*H700,2)</f>
        <v>0</v>
      </c>
      <c r="BL700" s="18" t="s">
        <v>351</v>
      </c>
      <c r="BM700" s="239" t="s">
        <v>1301</v>
      </c>
    </row>
    <row r="701" s="12" customFormat="1" ht="25.92" customHeight="1">
      <c r="A701" s="12"/>
      <c r="B701" s="212"/>
      <c r="C701" s="213"/>
      <c r="D701" s="214" t="s">
        <v>75</v>
      </c>
      <c r="E701" s="215" t="s">
        <v>310</v>
      </c>
      <c r="F701" s="215" t="s">
        <v>310</v>
      </c>
      <c r="G701" s="213"/>
      <c r="H701" s="213"/>
      <c r="I701" s="216"/>
      <c r="J701" s="217">
        <f>BK701</f>
        <v>0</v>
      </c>
      <c r="K701" s="213"/>
      <c r="L701" s="218"/>
      <c r="M701" s="219"/>
      <c r="N701" s="220"/>
      <c r="O701" s="220"/>
      <c r="P701" s="221">
        <f>P702+P711</f>
        <v>0</v>
      </c>
      <c r="Q701" s="220"/>
      <c r="R701" s="221">
        <f>R702+R711</f>
        <v>0</v>
      </c>
      <c r="S701" s="220"/>
      <c r="T701" s="222">
        <f>T702+T711</f>
        <v>0</v>
      </c>
      <c r="U701" s="12"/>
      <c r="V701" s="12"/>
      <c r="W701" s="12"/>
      <c r="X701" s="12"/>
      <c r="Y701" s="12"/>
      <c r="Z701" s="12"/>
      <c r="AA701" s="12"/>
      <c r="AB701" s="12"/>
      <c r="AC701" s="12"/>
      <c r="AD701" s="12"/>
      <c r="AE701" s="12"/>
      <c r="AR701" s="223" t="s">
        <v>96</v>
      </c>
      <c r="AT701" s="224" t="s">
        <v>75</v>
      </c>
      <c r="AU701" s="224" t="s">
        <v>76</v>
      </c>
      <c r="AY701" s="223" t="s">
        <v>264</v>
      </c>
      <c r="BK701" s="225">
        <f>BK702+BK711</f>
        <v>0</v>
      </c>
    </row>
    <row r="702" s="12" customFormat="1" ht="22.8" customHeight="1">
      <c r="A702" s="12"/>
      <c r="B702" s="212"/>
      <c r="C702" s="213"/>
      <c r="D702" s="214" t="s">
        <v>75</v>
      </c>
      <c r="E702" s="226" t="s">
        <v>1302</v>
      </c>
      <c r="F702" s="226" t="s">
        <v>1303</v>
      </c>
      <c r="G702" s="213"/>
      <c r="H702" s="213"/>
      <c r="I702" s="216"/>
      <c r="J702" s="227">
        <f>BK702</f>
        <v>0</v>
      </c>
      <c r="K702" s="213"/>
      <c r="L702" s="218"/>
      <c r="M702" s="219"/>
      <c r="N702" s="220"/>
      <c r="O702" s="220"/>
      <c r="P702" s="221">
        <f>SUM(P703:P710)</f>
        <v>0</v>
      </c>
      <c r="Q702" s="220"/>
      <c r="R702" s="221">
        <f>SUM(R703:R710)</f>
        <v>0</v>
      </c>
      <c r="S702" s="220"/>
      <c r="T702" s="222">
        <f>SUM(T703:T710)</f>
        <v>0</v>
      </c>
      <c r="U702" s="12"/>
      <c r="V702" s="12"/>
      <c r="W702" s="12"/>
      <c r="X702" s="12"/>
      <c r="Y702" s="12"/>
      <c r="Z702" s="12"/>
      <c r="AA702" s="12"/>
      <c r="AB702" s="12"/>
      <c r="AC702" s="12"/>
      <c r="AD702" s="12"/>
      <c r="AE702" s="12"/>
      <c r="AR702" s="223" t="s">
        <v>96</v>
      </c>
      <c r="AT702" s="224" t="s">
        <v>75</v>
      </c>
      <c r="AU702" s="224" t="s">
        <v>83</v>
      </c>
      <c r="AY702" s="223" t="s">
        <v>264</v>
      </c>
      <c r="BK702" s="225">
        <f>SUM(BK703:BK710)</f>
        <v>0</v>
      </c>
    </row>
    <row r="703" s="2" customFormat="1" ht="16.5" customHeight="1">
      <c r="A703" s="39"/>
      <c r="B703" s="40"/>
      <c r="C703" s="228" t="s">
        <v>1323</v>
      </c>
      <c r="D703" s="228" t="s">
        <v>266</v>
      </c>
      <c r="E703" s="229" t="s">
        <v>1305</v>
      </c>
      <c r="F703" s="230" t="s">
        <v>1306</v>
      </c>
      <c r="G703" s="231" t="s">
        <v>420</v>
      </c>
      <c r="H703" s="232">
        <v>14</v>
      </c>
      <c r="I703" s="233"/>
      <c r="J703" s="234">
        <f>ROUND(I703*H703,2)</f>
        <v>0</v>
      </c>
      <c r="K703" s="230" t="s">
        <v>298</v>
      </c>
      <c r="L703" s="45"/>
      <c r="M703" s="235" t="s">
        <v>1</v>
      </c>
      <c r="N703" s="236" t="s">
        <v>42</v>
      </c>
      <c r="O703" s="92"/>
      <c r="P703" s="237">
        <f>O703*H703</f>
        <v>0</v>
      </c>
      <c r="Q703" s="237">
        <v>0</v>
      </c>
      <c r="R703" s="237">
        <f>Q703*H703</f>
        <v>0</v>
      </c>
      <c r="S703" s="237">
        <v>0</v>
      </c>
      <c r="T703" s="238">
        <f>S703*H703</f>
        <v>0</v>
      </c>
      <c r="U703" s="39"/>
      <c r="V703" s="39"/>
      <c r="W703" s="39"/>
      <c r="X703" s="39"/>
      <c r="Y703" s="39"/>
      <c r="Z703" s="39"/>
      <c r="AA703" s="39"/>
      <c r="AB703" s="39"/>
      <c r="AC703" s="39"/>
      <c r="AD703" s="39"/>
      <c r="AE703" s="39"/>
      <c r="AR703" s="239" t="s">
        <v>585</v>
      </c>
      <c r="AT703" s="239" t="s">
        <v>266</v>
      </c>
      <c r="AU703" s="239" t="s">
        <v>85</v>
      </c>
      <c r="AY703" s="18" t="s">
        <v>264</v>
      </c>
      <c r="BE703" s="240">
        <f>IF(N703="základní",J703,0)</f>
        <v>0</v>
      </c>
      <c r="BF703" s="240">
        <f>IF(N703="snížená",J703,0)</f>
        <v>0</v>
      </c>
      <c r="BG703" s="240">
        <f>IF(N703="zákl. přenesená",J703,0)</f>
        <v>0</v>
      </c>
      <c r="BH703" s="240">
        <f>IF(N703="sníž. přenesená",J703,0)</f>
        <v>0</v>
      </c>
      <c r="BI703" s="240">
        <f>IF(N703="nulová",J703,0)</f>
        <v>0</v>
      </c>
      <c r="BJ703" s="18" t="s">
        <v>85</v>
      </c>
      <c r="BK703" s="240">
        <f>ROUND(I703*H703,2)</f>
        <v>0</v>
      </c>
      <c r="BL703" s="18" t="s">
        <v>585</v>
      </c>
      <c r="BM703" s="239" t="s">
        <v>1307</v>
      </c>
    </row>
    <row r="704" s="2" customFormat="1">
      <c r="A704" s="39"/>
      <c r="B704" s="40"/>
      <c r="C704" s="41"/>
      <c r="D704" s="243" t="s">
        <v>339</v>
      </c>
      <c r="E704" s="41"/>
      <c r="F704" s="295" t="s">
        <v>1308</v>
      </c>
      <c r="G704" s="41"/>
      <c r="H704" s="41"/>
      <c r="I704" s="296"/>
      <c r="J704" s="41"/>
      <c r="K704" s="41"/>
      <c r="L704" s="45"/>
      <c r="M704" s="297"/>
      <c r="N704" s="298"/>
      <c r="O704" s="92"/>
      <c r="P704" s="92"/>
      <c r="Q704" s="92"/>
      <c r="R704" s="92"/>
      <c r="S704" s="92"/>
      <c r="T704" s="93"/>
      <c r="U704" s="39"/>
      <c r="V704" s="39"/>
      <c r="W704" s="39"/>
      <c r="X704" s="39"/>
      <c r="Y704" s="39"/>
      <c r="Z704" s="39"/>
      <c r="AA704" s="39"/>
      <c r="AB704" s="39"/>
      <c r="AC704" s="39"/>
      <c r="AD704" s="39"/>
      <c r="AE704" s="39"/>
      <c r="AT704" s="18" t="s">
        <v>339</v>
      </c>
      <c r="AU704" s="18" t="s">
        <v>85</v>
      </c>
    </row>
    <row r="705" s="2" customFormat="1" ht="16.5" customHeight="1">
      <c r="A705" s="39"/>
      <c r="B705" s="40"/>
      <c r="C705" s="228" t="s">
        <v>1328</v>
      </c>
      <c r="D705" s="228" t="s">
        <v>266</v>
      </c>
      <c r="E705" s="229" t="s">
        <v>1310</v>
      </c>
      <c r="F705" s="230" t="s">
        <v>1311</v>
      </c>
      <c r="G705" s="231" t="s">
        <v>420</v>
      </c>
      <c r="H705" s="232">
        <v>4</v>
      </c>
      <c r="I705" s="233"/>
      <c r="J705" s="234">
        <f>ROUND(I705*H705,2)</f>
        <v>0</v>
      </c>
      <c r="K705" s="230" t="s">
        <v>298</v>
      </c>
      <c r="L705" s="45"/>
      <c r="M705" s="235" t="s">
        <v>1</v>
      </c>
      <c r="N705" s="236" t="s">
        <v>42</v>
      </c>
      <c r="O705" s="92"/>
      <c r="P705" s="237">
        <f>O705*H705</f>
        <v>0</v>
      </c>
      <c r="Q705" s="237">
        <v>0</v>
      </c>
      <c r="R705" s="237">
        <f>Q705*H705</f>
        <v>0</v>
      </c>
      <c r="S705" s="237">
        <v>0</v>
      </c>
      <c r="T705" s="238">
        <f>S705*H705</f>
        <v>0</v>
      </c>
      <c r="U705" s="39"/>
      <c r="V705" s="39"/>
      <c r="W705" s="39"/>
      <c r="X705" s="39"/>
      <c r="Y705" s="39"/>
      <c r="Z705" s="39"/>
      <c r="AA705" s="39"/>
      <c r="AB705" s="39"/>
      <c r="AC705" s="39"/>
      <c r="AD705" s="39"/>
      <c r="AE705" s="39"/>
      <c r="AR705" s="239" t="s">
        <v>585</v>
      </c>
      <c r="AT705" s="239" t="s">
        <v>266</v>
      </c>
      <c r="AU705" s="239" t="s">
        <v>85</v>
      </c>
      <c r="AY705" s="18" t="s">
        <v>264</v>
      </c>
      <c r="BE705" s="240">
        <f>IF(N705="základní",J705,0)</f>
        <v>0</v>
      </c>
      <c r="BF705" s="240">
        <f>IF(N705="snížená",J705,0)</f>
        <v>0</v>
      </c>
      <c r="BG705" s="240">
        <f>IF(N705="zákl. přenesená",J705,0)</f>
        <v>0</v>
      </c>
      <c r="BH705" s="240">
        <f>IF(N705="sníž. přenesená",J705,0)</f>
        <v>0</v>
      </c>
      <c r="BI705" s="240">
        <f>IF(N705="nulová",J705,0)</f>
        <v>0</v>
      </c>
      <c r="BJ705" s="18" t="s">
        <v>85</v>
      </c>
      <c r="BK705" s="240">
        <f>ROUND(I705*H705,2)</f>
        <v>0</v>
      </c>
      <c r="BL705" s="18" t="s">
        <v>585</v>
      </c>
      <c r="BM705" s="239" t="s">
        <v>1312</v>
      </c>
    </row>
    <row r="706" s="2" customFormat="1">
      <c r="A706" s="39"/>
      <c r="B706" s="40"/>
      <c r="C706" s="41"/>
      <c r="D706" s="243" t="s">
        <v>339</v>
      </c>
      <c r="E706" s="41"/>
      <c r="F706" s="295" t="s">
        <v>1308</v>
      </c>
      <c r="G706" s="41"/>
      <c r="H706" s="41"/>
      <c r="I706" s="296"/>
      <c r="J706" s="41"/>
      <c r="K706" s="41"/>
      <c r="L706" s="45"/>
      <c r="M706" s="297"/>
      <c r="N706" s="298"/>
      <c r="O706" s="92"/>
      <c r="P706" s="92"/>
      <c r="Q706" s="92"/>
      <c r="R706" s="92"/>
      <c r="S706" s="92"/>
      <c r="T706" s="93"/>
      <c r="U706" s="39"/>
      <c r="V706" s="39"/>
      <c r="W706" s="39"/>
      <c r="X706" s="39"/>
      <c r="Y706" s="39"/>
      <c r="Z706" s="39"/>
      <c r="AA706" s="39"/>
      <c r="AB706" s="39"/>
      <c r="AC706" s="39"/>
      <c r="AD706" s="39"/>
      <c r="AE706" s="39"/>
      <c r="AT706" s="18" t="s">
        <v>339</v>
      </c>
      <c r="AU706" s="18" t="s">
        <v>85</v>
      </c>
    </row>
    <row r="707" s="2" customFormat="1" ht="16.5" customHeight="1">
      <c r="A707" s="39"/>
      <c r="B707" s="40"/>
      <c r="C707" s="228" t="s">
        <v>1333</v>
      </c>
      <c r="D707" s="228" t="s">
        <v>266</v>
      </c>
      <c r="E707" s="229" t="s">
        <v>1314</v>
      </c>
      <c r="F707" s="230" t="s">
        <v>1315</v>
      </c>
      <c r="G707" s="231" t="s">
        <v>453</v>
      </c>
      <c r="H707" s="232">
        <v>17</v>
      </c>
      <c r="I707" s="233"/>
      <c r="J707" s="234">
        <f>ROUND(I707*H707,2)</f>
        <v>0</v>
      </c>
      <c r="K707" s="230" t="s">
        <v>298</v>
      </c>
      <c r="L707" s="45"/>
      <c r="M707" s="235" t="s">
        <v>1</v>
      </c>
      <c r="N707" s="236" t="s">
        <v>42</v>
      </c>
      <c r="O707" s="92"/>
      <c r="P707" s="237">
        <f>O707*H707</f>
        <v>0</v>
      </c>
      <c r="Q707" s="237">
        <v>0</v>
      </c>
      <c r="R707" s="237">
        <f>Q707*H707</f>
        <v>0</v>
      </c>
      <c r="S707" s="237">
        <v>0</v>
      </c>
      <c r="T707" s="238">
        <f>S707*H707</f>
        <v>0</v>
      </c>
      <c r="U707" s="39"/>
      <c r="V707" s="39"/>
      <c r="W707" s="39"/>
      <c r="X707" s="39"/>
      <c r="Y707" s="39"/>
      <c r="Z707" s="39"/>
      <c r="AA707" s="39"/>
      <c r="AB707" s="39"/>
      <c r="AC707" s="39"/>
      <c r="AD707" s="39"/>
      <c r="AE707" s="39"/>
      <c r="AR707" s="239" t="s">
        <v>585</v>
      </c>
      <c r="AT707" s="239" t="s">
        <v>266</v>
      </c>
      <c r="AU707" s="239" t="s">
        <v>85</v>
      </c>
      <c r="AY707" s="18" t="s">
        <v>264</v>
      </c>
      <c r="BE707" s="240">
        <f>IF(N707="základní",J707,0)</f>
        <v>0</v>
      </c>
      <c r="BF707" s="240">
        <f>IF(N707="snížená",J707,0)</f>
        <v>0</v>
      </c>
      <c r="BG707" s="240">
        <f>IF(N707="zákl. přenesená",J707,0)</f>
        <v>0</v>
      </c>
      <c r="BH707" s="240">
        <f>IF(N707="sníž. přenesená",J707,0)</f>
        <v>0</v>
      </c>
      <c r="BI707" s="240">
        <f>IF(N707="nulová",J707,0)</f>
        <v>0</v>
      </c>
      <c r="BJ707" s="18" t="s">
        <v>85</v>
      </c>
      <c r="BK707" s="240">
        <f>ROUND(I707*H707,2)</f>
        <v>0</v>
      </c>
      <c r="BL707" s="18" t="s">
        <v>585</v>
      </c>
      <c r="BM707" s="239" t="s">
        <v>1316</v>
      </c>
    </row>
    <row r="708" s="2" customFormat="1">
      <c r="A708" s="39"/>
      <c r="B708" s="40"/>
      <c r="C708" s="41"/>
      <c r="D708" s="243" t="s">
        <v>339</v>
      </c>
      <c r="E708" s="41"/>
      <c r="F708" s="295" t="s">
        <v>1308</v>
      </c>
      <c r="G708" s="41"/>
      <c r="H708" s="41"/>
      <c r="I708" s="296"/>
      <c r="J708" s="41"/>
      <c r="K708" s="41"/>
      <c r="L708" s="45"/>
      <c r="M708" s="297"/>
      <c r="N708" s="298"/>
      <c r="O708" s="92"/>
      <c r="P708" s="92"/>
      <c r="Q708" s="92"/>
      <c r="R708" s="92"/>
      <c r="S708" s="92"/>
      <c r="T708" s="93"/>
      <c r="U708" s="39"/>
      <c r="V708" s="39"/>
      <c r="W708" s="39"/>
      <c r="X708" s="39"/>
      <c r="Y708" s="39"/>
      <c r="Z708" s="39"/>
      <c r="AA708" s="39"/>
      <c r="AB708" s="39"/>
      <c r="AC708" s="39"/>
      <c r="AD708" s="39"/>
      <c r="AE708" s="39"/>
      <c r="AT708" s="18" t="s">
        <v>339</v>
      </c>
      <c r="AU708" s="18" t="s">
        <v>85</v>
      </c>
    </row>
    <row r="709" s="2" customFormat="1" ht="16.5" customHeight="1">
      <c r="A709" s="39"/>
      <c r="B709" s="40"/>
      <c r="C709" s="228" t="s">
        <v>1338</v>
      </c>
      <c r="D709" s="228" t="s">
        <v>266</v>
      </c>
      <c r="E709" s="229" t="s">
        <v>1318</v>
      </c>
      <c r="F709" s="230" t="s">
        <v>1319</v>
      </c>
      <c r="G709" s="231" t="s">
        <v>420</v>
      </c>
      <c r="H709" s="232">
        <v>1</v>
      </c>
      <c r="I709" s="233"/>
      <c r="J709" s="234">
        <f>ROUND(I709*H709,2)</f>
        <v>0</v>
      </c>
      <c r="K709" s="230" t="s">
        <v>298</v>
      </c>
      <c r="L709" s="45"/>
      <c r="M709" s="235" t="s">
        <v>1</v>
      </c>
      <c r="N709" s="236" t="s">
        <v>42</v>
      </c>
      <c r="O709" s="92"/>
      <c r="P709" s="237">
        <f>O709*H709</f>
        <v>0</v>
      </c>
      <c r="Q709" s="237">
        <v>0</v>
      </c>
      <c r="R709" s="237">
        <f>Q709*H709</f>
        <v>0</v>
      </c>
      <c r="S709" s="237">
        <v>0</v>
      </c>
      <c r="T709" s="238">
        <f>S709*H709</f>
        <v>0</v>
      </c>
      <c r="U709" s="39"/>
      <c r="V709" s="39"/>
      <c r="W709" s="39"/>
      <c r="X709" s="39"/>
      <c r="Y709" s="39"/>
      <c r="Z709" s="39"/>
      <c r="AA709" s="39"/>
      <c r="AB709" s="39"/>
      <c r="AC709" s="39"/>
      <c r="AD709" s="39"/>
      <c r="AE709" s="39"/>
      <c r="AR709" s="239" t="s">
        <v>585</v>
      </c>
      <c r="AT709" s="239" t="s">
        <v>266</v>
      </c>
      <c r="AU709" s="239" t="s">
        <v>85</v>
      </c>
      <c r="AY709" s="18" t="s">
        <v>264</v>
      </c>
      <c r="BE709" s="240">
        <f>IF(N709="základní",J709,0)</f>
        <v>0</v>
      </c>
      <c r="BF709" s="240">
        <f>IF(N709="snížená",J709,0)</f>
        <v>0</v>
      </c>
      <c r="BG709" s="240">
        <f>IF(N709="zákl. přenesená",J709,0)</f>
        <v>0</v>
      </c>
      <c r="BH709" s="240">
        <f>IF(N709="sníž. přenesená",J709,0)</f>
        <v>0</v>
      </c>
      <c r="BI709" s="240">
        <f>IF(N709="nulová",J709,0)</f>
        <v>0</v>
      </c>
      <c r="BJ709" s="18" t="s">
        <v>85</v>
      </c>
      <c r="BK709" s="240">
        <f>ROUND(I709*H709,2)</f>
        <v>0</v>
      </c>
      <c r="BL709" s="18" t="s">
        <v>585</v>
      </c>
      <c r="BM709" s="239" t="s">
        <v>1320</v>
      </c>
    </row>
    <row r="710" s="2" customFormat="1">
      <c r="A710" s="39"/>
      <c r="B710" s="40"/>
      <c r="C710" s="41"/>
      <c r="D710" s="243" t="s">
        <v>339</v>
      </c>
      <c r="E710" s="41"/>
      <c r="F710" s="295" t="s">
        <v>1308</v>
      </c>
      <c r="G710" s="41"/>
      <c r="H710" s="41"/>
      <c r="I710" s="296"/>
      <c r="J710" s="41"/>
      <c r="K710" s="41"/>
      <c r="L710" s="45"/>
      <c r="M710" s="297"/>
      <c r="N710" s="298"/>
      <c r="O710" s="92"/>
      <c r="P710" s="92"/>
      <c r="Q710" s="92"/>
      <c r="R710" s="92"/>
      <c r="S710" s="92"/>
      <c r="T710" s="93"/>
      <c r="U710" s="39"/>
      <c r="V710" s="39"/>
      <c r="W710" s="39"/>
      <c r="X710" s="39"/>
      <c r="Y710" s="39"/>
      <c r="Z710" s="39"/>
      <c r="AA710" s="39"/>
      <c r="AB710" s="39"/>
      <c r="AC710" s="39"/>
      <c r="AD710" s="39"/>
      <c r="AE710" s="39"/>
      <c r="AT710" s="18" t="s">
        <v>339</v>
      </c>
      <c r="AU710" s="18" t="s">
        <v>85</v>
      </c>
    </row>
    <row r="711" s="12" customFormat="1" ht="22.8" customHeight="1">
      <c r="A711" s="12"/>
      <c r="B711" s="212"/>
      <c r="C711" s="213"/>
      <c r="D711" s="214" t="s">
        <v>75</v>
      </c>
      <c r="E711" s="226" t="s">
        <v>1321</v>
      </c>
      <c r="F711" s="226" t="s">
        <v>1322</v>
      </c>
      <c r="G711" s="213"/>
      <c r="H711" s="213"/>
      <c r="I711" s="216"/>
      <c r="J711" s="227">
        <f>BK711</f>
        <v>0</v>
      </c>
      <c r="K711" s="213"/>
      <c r="L711" s="218"/>
      <c r="M711" s="219"/>
      <c r="N711" s="220"/>
      <c r="O711" s="220"/>
      <c r="P711" s="221">
        <f>SUM(P712:P741)</f>
        <v>0</v>
      </c>
      <c r="Q711" s="220"/>
      <c r="R711" s="221">
        <f>SUM(R712:R741)</f>
        <v>0</v>
      </c>
      <c r="S711" s="220"/>
      <c r="T711" s="222">
        <f>SUM(T712:T741)</f>
        <v>0</v>
      </c>
      <c r="U711" s="12"/>
      <c r="V711" s="12"/>
      <c r="W711" s="12"/>
      <c r="X711" s="12"/>
      <c r="Y711" s="12"/>
      <c r="Z711" s="12"/>
      <c r="AA711" s="12"/>
      <c r="AB711" s="12"/>
      <c r="AC711" s="12"/>
      <c r="AD711" s="12"/>
      <c r="AE711" s="12"/>
      <c r="AR711" s="223" t="s">
        <v>96</v>
      </c>
      <c r="AT711" s="224" t="s">
        <v>75</v>
      </c>
      <c r="AU711" s="224" t="s">
        <v>83</v>
      </c>
      <c r="AY711" s="223" t="s">
        <v>264</v>
      </c>
      <c r="BK711" s="225">
        <f>SUM(BK712:BK741)</f>
        <v>0</v>
      </c>
    </row>
    <row r="712" s="2" customFormat="1" ht="16.5" customHeight="1">
      <c r="A712" s="39"/>
      <c r="B712" s="40"/>
      <c r="C712" s="228" t="s">
        <v>1342</v>
      </c>
      <c r="D712" s="228" t="s">
        <v>266</v>
      </c>
      <c r="E712" s="229" t="s">
        <v>3205</v>
      </c>
      <c r="F712" s="230" t="s">
        <v>1325</v>
      </c>
      <c r="G712" s="231" t="s">
        <v>1326</v>
      </c>
      <c r="H712" s="232">
        <v>1</v>
      </c>
      <c r="I712" s="233"/>
      <c r="J712" s="234">
        <f>ROUND(I712*H712,2)</f>
        <v>0</v>
      </c>
      <c r="K712" s="230" t="s">
        <v>298</v>
      </c>
      <c r="L712" s="45"/>
      <c r="M712" s="235" t="s">
        <v>1</v>
      </c>
      <c r="N712" s="236" t="s">
        <v>42</v>
      </c>
      <c r="O712" s="92"/>
      <c r="P712" s="237">
        <f>O712*H712</f>
        <v>0</v>
      </c>
      <c r="Q712" s="237">
        <v>0</v>
      </c>
      <c r="R712" s="237">
        <f>Q712*H712</f>
        <v>0</v>
      </c>
      <c r="S712" s="237">
        <v>0</v>
      </c>
      <c r="T712" s="238">
        <f>S712*H712</f>
        <v>0</v>
      </c>
      <c r="U712" s="39"/>
      <c r="V712" s="39"/>
      <c r="W712" s="39"/>
      <c r="X712" s="39"/>
      <c r="Y712" s="39"/>
      <c r="Z712" s="39"/>
      <c r="AA712" s="39"/>
      <c r="AB712" s="39"/>
      <c r="AC712" s="39"/>
      <c r="AD712" s="39"/>
      <c r="AE712" s="39"/>
      <c r="AR712" s="239" t="s">
        <v>271</v>
      </c>
      <c r="AT712" s="239" t="s">
        <v>266</v>
      </c>
      <c r="AU712" s="239" t="s">
        <v>85</v>
      </c>
      <c r="AY712" s="18" t="s">
        <v>264</v>
      </c>
      <c r="BE712" s="240">
        <f>IF(N712="základní",J712,0)</f>
        <v>0</v>
      </c>
      <c r="BF712" s="240">
        <f>IF(N712="snížená",J712,0)</f>
        <v>0</v>
      </c>
      <c r="BG712" s="240">
        <f>IF(N712="zákl. přenesená",J712,0)</f>
        <v>0</v>
      </c>
      <c r="BH712" s="240">
        <f>IF(N712="sníž. přenesená",J712,0)</f>
        <v>0</v>
      </c>
      <c r="BI712" s="240">
        <f>IF(N712="nulová",J712,0)</f>
        <v>0</v>
      </c>
      <c r="BJ712" s="18" t="s">
        <v>85</v>
      </c>
      <c r="BK712" s="240">
        <f>ROUND(I712*H712,2)</f>
        <v>0</v>
      </c>
      <c r="BL712" s="18" t="s">
        <v>271</v>
      </c>
      <c r="BM712" s="239" t="s">
        <v>3206</v>
      </c>
    </row>
    <row r="713" s="2" customFormat="1">
      <c r="A713" s="39"/>
      <c r="B713" s="40"/>
      <c r="C713" s="41"/>
      <c r="D713" s="243" t="s">
        <v>339</v>
      </c>
      <c r="E713" s="41"/>
      <c r="F713" s="295" t="s">
        <v>1308</v>
      </c>
      <c r="G713" s="41"/>
      <c r="H713" s="41"/>
      <c r="I713" s="296"/>
      <c r="J713" s="41"/>
      <c r="K713" s="41"/>
      <c r="L713" s="45"/>
      <c r="M713" s="297"/>
      <c r="N713" s="298"/>
      <c r="O713" s="92"/>
      <c r="P713" s="92"/>
      <c r="Q713" s="92"/>
      <c r="R713" s="92"/>
      <c r="S713" s="92"/>
      <c r="T713" s="93"/>
      <c r="U713" s="39"/>
      <c r="V713" s="39"/>
      <c r="W713" s="39"/>
      <c r="X713" s="39"/>
      <c r="Y713" s="39"/>
      <c r="Z713" s="39"/>
      <c r="AA713" s="39"/>
      <c r="AB713" s="39"/>
      <c r="AC713" s="39"/>
      <c r="AD713" s="39"/>
      <c r="AE713" s="39"/>
      <c r="AT713" s="18" t="s">
        <v>339</v>
      </c>
      <c r="AU713" s="18" t="s">
        <v>85</v>
      </c>
    </row>
    <row r="714" s="2" customFormat="1" ht="16.5" customHeight="1">
      <c r="A714" s="39"/>
      <c r="B714" s="40"/>
      <c r="C714" s="228" t="s">
        <v>1347</v>
      </c>
      <c r="D714" s="228" t="s">
        <v>266</v>
      </c>
      <c r="E714" s="229" t="s">
        <v>3207</v>
      </c>
      <c r="F714" s="230" t="s">
        <v>1330</v>
      </c>
      <c r="G714" s="231" t="s">
        <v>1051</v>
      </c>
      <c r="H714" s="232">
        <v>3</v>
      </c>
      <c r="I714" s="233"/>
      <c r="J714" s="234">
        <f>ROUND(I714*H714,2)</f>
        <v>0</v>
      </c>
      <c r="K714" s="230" t="s">
        <v>298</v>
      </c>
      <c r="L714" s="45"/>
      <c r="M714" s="235" t="s">
        <v>1</v>
      </c>
      <c r="N714" s="236" t="s">
        <v>42</v>
      </c>
      <c r="O714" s="92"/>
      <c r="P714" s="237">
        <f>O714*H714</f>
        <v>0</v>
      </c>
      <c r="Q714" s="237">
        <v>0</v>
      </c>
      <c r="R714" s="237">
        <f>Q714*H714</f>
        <v>0</v>
      </c>
      <c r="S714" s="237">
        <v>0</v>
      </c>
      <c r="T714" s="238">
        <f>S714*H714</f>
        <v>0</v>
      </c>
      <c r="U714" s="39"/>
      <c r="V714" s="39"/>
      <c r="W714" s="39"/>
      <c r="X714" s="39"/>
      <c r="Y714" s="39"/>
      <c r="Z714" s="39"/>
      <c r="AA714" s="39"/>
      <c r="AB714" s="39"/>
      <c r="AC714" s="39"/>
      <c r="AD714" s="39"/>
      <c r="AE714" s="39"/>
      <c r="AR714" s="239" t="s">
        <v>271</v>
      </c>
      <c r="AT714" s="239" t="s">
        <v>266</v>
      </c>
      <c r="AU714" s="239" t="s">
        <v>85</v>
      </c>
      <c r="AY714" s="18" t="s">
        <v>264</v>
      </c>
      <c r="BE714" s="240">
        <f>IF(N714="základní",J714,0)</f>
        <v>0</v>
      </c>
      <c r="BF714" s="240">
        <f>IF(N714="snížená",J714,0)</f>
        <v>0</v>
      </c>
      <c r="BG714" s="240">
        <f>IF(N714="zákl. přenesená",J714,0)</f>
        <v>0</v>
      </c>
      <c r="BH714" s="240">
        <f>IF(N714="sníž. přenesená",J714,0)</f>
        <v>0</v>
      </c>
      <c r="BI714" s="240">
        <f>IF(N714="nulová",J714,0)</f>
        <v>0</v>
      </c>
      <c r="BJ714" s="18" t="s">
        <v>85</v>
      </c>
      <c r="BK714" s="240">
        <f>ROUND(I714*H714,2)</f>
        <v>0</v>
      </c>
      <c r="BL714" s="18" t="s">
        <v>271</v>
      </c>
      <c r="BM714" s="239" t="s">
        <v>3208</v>
      </c>
    </row>
    <row r="715" s="2" customFormat="1">
      <c r="A715" s="39"/>
      <c r="B715" s="40"/>
      <c r="C715" s="41"/>
      <c r="D715" s="243" t="s">
        <v>339</v>
      </c>
      <c r="E715" s="41"/>
      <c r="F715" s="295" t="s">
        <v>1332</v>
      </c>
      <c r="G715" s="41"/>
      <c r="H715" s="41"/>
      <c r="I715" s="296"/>
      <c r="J715" s="41"/>
      <c r="K715" s="41"/>
      <c r="L715" s="45"/>
      <c r="M715" s="297"/>
      <c r="N715" s="298"/>
      <c r="O715" s="92"/>
      <c r="P715" s="92"/>
      <c r="Q715" s="92"/>
      <c r="R715" s="92"/>
      <c r="S715" s="92"/>
      <c r="T715" s="93"/>
      <c r="U715" s="39"/>
      <c r="V715" s="39"/>
      <c r="W715" s="39"/>
      <c r="X715" s="39"/>
      <c r="Y715" s="39"/>
      <c r="Z715" s="39"/>
      <c r="AA715" s="39"/>
      <c r="AB715" s="39"/>
      <c r="AC715" s="39"/>
      <c r="AD715" s="39"/>
      <c r="AE715" s="39"/>
      <c r="AT715" s="18" t="s">
        <v>339</v>
      </c>
      <c r="AU715" s="18" t="s">
        <v>85</v>
      </c>
    </row>
    <row r="716" s="2" customFormat="1" ht="16.5" customHeight="1">
      <c r="A716" s="39"/>
      <c r="B716" s="40"/>
      <c r="C716" s="228" t="s">
        <v>1351</v>
      </c>
      <c r="D716" s="228" t="s">
        <v>266</v>
      </c>
      <c r="E716" s="229" t="s">
        <v>3209</v>
      </c>
      <c r="F716" s="230" t="s">
        <v>3210</v>
      </c>
      <c r="G716" s="231" t="s">
        <v>1326</v>
      </c>
      <c r="H716" s="232">
        <v>2</v>
      </c>
      <c r="I716" s="233"/>
      <c r="J716" s="234">
        <f>ROUND(I716*H716,2)</f>
        <v>0</v>
      </c>
      <c r="K716" s="230" t="s">
        <v>298</v>
      </c>
      <c r="L716" s="45"/>
      <c r="M716" s="235" t="s">
        <v>1</v>
      </c>
      <c r="N716" s="236" t="s">
        <v>42</v>
      </c>
      <c r="O716" s="92"/>
      <c r="P716" s="237">
        <f>O716*H716</f>
        <v>0</v>
      </c>
      <c r="Q716" s="237">
        <v>0</v>
      </c>
      <c r="R716" s="237">
        <f>Q716*H716</f>
        <v>0</v>
      </c>
      <c r="S716" s="237">
        <v>0</v>
      </c>
      <c r="T716" s="238">
        <f>S716*H716</f>
        <v>0</v>
      </c>
      <c r="U716" s="39"/>
      <c r="V716" s="39"/>
      <c r="W716" s="39"/>
      <c r="X716" s="39"/>
      <c r="Y716" s="39"/>
      <c r="Z716" s="39"/>
      <c r="AA716" s="39"/>
      <c r="AB716" s="39"/>
      <c r="AC716" s="39"/>
      <c r="AD716" s="39"/>
      <c r="AE716" s="39"/>
      <c r="AR716" s="239" t="s">
        <v>271</v>
      </c>
      <c r="AT716" s="239" t="s">
        <v>266</v>
      </c>
      <c r="AU716" s="239" t="s">
        <v>85</v>
      </c>
      <c r="AY716" s="18" t="s">
        <v>264</v>
      </c>
      <c r="BE716" s="240">
        <f>IF(N716="základní",J716,0)</f>
        <v>0</v>
      </c>
      <c r="BF716" s="240">
        <f>IF(N716="snížená",J716,0)</f>
        <v>0</v>
      </c>
      <c r="BG716" s="240">
        <f>IF(N716="zákl. přenesená",J716,0)</f>
        <v>0</v>
      </c>
      <c r="BH716" s="240">
        <f>IF(N716="sníž. přenesená",J716,0)</f>
        <v>0</v>
      </c>
      <c r="BI716" s="240">
        <f>IF(N716="nulová",J716,0)</f>
        <v>0</v>
      </c>
      <c r="BJ716" s="18" t="s">
        <v>85</v>
      </c>
      <c r="BK716" s="240">
        <f>ROUND(I716*H716,2)</f>
        <v>0</v>
      </c>
      <c r="BL716" s="18" t="s">
        <v>271</v>
      </c>
      <c r="BM716" s="239" t="s">
        <v>3211</v>
      </c>
    </row>
    <row r="717" s="2" customFormat="1">
      <c r="A717" s="39"/>
      <c r="B717" s="40"/>
      <c r="C717" s="41"/>
      <c r="D717" s="243" t="s">
        <v>339</v>
      </c>
      <c r="E717" s="41"/>
      <c r="F717" s="295" t="s">
        <v>1337</v>
      </c>
      <c r="G717" s="41"/>
      <c r="H717" s="41"/>
      <c r="I717" s="296"/>
      <c r="J717" s="41"/>
      <c r="K717" s="41"/>
      <c r="L717" s="45"/>
      <c r="M717" s="297"/>
      <c r="N717" s="298"/>
      <c r="O717" s="92"/>
      <c r="P717" s="92"/>
      <c r="Q717" s="92"/>
      <c r="R717" s="92"/>
      <c r="S717" s="92"/>
      <c r="T717" s="93"/>
      <c r="U717" s="39"/>
      <c r="V717" s="39"/>
      <c r="W717" s="39"/>
      <c r="X717" s="39"/>
      <c r="Y717" s="39"/>
      <c r="Z717" s="39"/>
      <c r="AA717" s="39"/>
      <c r="AB717" s="39"/>
      <c r="AC717" s="39"/>
      <c r="AD717" s="39"/>
      <c r="AE717" s="39"/>
      <c r="AT717" s="18" t="s">
        <v>339</v>
      </c>
      <c r="AU717" s="18" t="s">
        <v>85</v>
      </c>
    </row>
    <row r="718" s="2" customFormat="1" ht="16.5" customHeight="1">
      <c r="A718" s="39"/>
      <c r="B718" s="40"/>
      <c r="C718" s="228" t="s">
        <v>1355</v>
      </c>
      <c r="D718" s="228" t="s">
        <v>266</v>
      </c>
      <c r="E718" s="229" t="s">
        <v>3212</v>
      </c>
      <c r="F718" s="230" t="s">
        <v>3213</v>
      </c>
      <c r="G718" s="231" t="s">
        <v>1326</v>
      </c>
      <c r="H718" s="232">
        <v>2</v>
      </c>
      <c r="I718" s="233"/>
      <c r="J718" s="234">
        <f>ROUND(I718*H718,2)</f>
        <v>0</v>
      </c>
      <c r="K718" s="230" t="s">
        <v>298</v>
      </c>
      <c r="L718" s="45"/>
      <c r="M718" s="235" t="s">
        <v>1</v>
      </c>
      <c r="N718" s="236" t="s">
        <v>42</v>
      </c>
      <c r="O718" s="92"/>
      <c r="P718" s="237">
        <f>O718*H718</f>
        <v>0</v>
      </c>
      <c r="Q718" s="237">
        <v>0</v>
      </c>
      <c r="R718" s="237">
        <f>Q718*H718</f>
        <v>0</v>
      </c>
      <c r="S718" s="237">
        <v>0</v>
      </c>
      <c r="T718" s="238">
        <f>S718*H718</f>
        <v>0</v>
      </c>
      <c r="U718" s="39"/>
      <c r="V718" s="39"/>
      <c r="W718" s="39"/>
      <c r="X718" s="39"/>
      <c r="Y718" s="39"/>
      <c r="Z718" s="39"/>
      <c r="AA718" s="39"/>
      <c r="AB718" s="39"/>
      <c r="AC718" s="39"/>
      <c r="AD718" s="39"/>
      <c r="AE718" s="39"/>
      <c r="AR718" s="239" t="s">
        <v>271</v>
      </c>
      <c r="AT718" s="239" t="s">
        <v>266</v>
      </c>
      <c r="AU718" s="239" t="s">
        <v>85</v>
      </c>
      <c r="AY718" s="18" t="s">
        <v>264</v>
      </c>
      <c r="BE718" s="240">
        <f>IF(N718="základní",J718,0)</f>
        <v>0</v>
      </c>
      <c r="BF718" s="240">
        <f>IF(N718="snížená",J718,0)</f>
        <v>0</v>
      </c>
      <c r="BG718" s="240">
        <f>IF(N718="zákl. přenesená",J718,0)</f>
        <v>0</v>
      </c>
      <c r="BH718" s="240">
        <f>IF(N718="sníž. přenesená",J718,0)</f>
        <v>0</v>
      </c>
      <c r="BI718" s="240">
        <f>IF(N718="nulová",J718,0)</f>
        <v>0</v>
      </c>
      <c r="BJ718" s="18" t="s">
        <v>85</v>
      </c>
      <c r="BK718" s="240">
        <f>ROUND(I718*H718,2)</f>
        <v>0</v>
      </c>
      <c r="BL718" s="18" t="s">
        <v>271</v>
      </c>
      <c r="BM718" s="239" t="s">
        <v>3214</v>
      </c>
    </row>
    <row r="719" s="2" customFormat="1">
      <c r="A719" s="39"/>
      <c r="B719" s="40"/>
      <c r="C719" s="41"/>
      <c r="D719" s="243" t="s">
        <v>339</v>
      </c>
      <c r="E719" s="41"/>
      <c r="F719" s="295" t="s">
        <v>1337</v>
      </c>
      <c r="G719" s="41"/>
      <c r="H719" s="41"/>
      <c r="I719" s="296"/>
      <c r="J719" s="41"/>
      <c r="K719" s="41"/>
      <c r="L719" s="45"/>
      <c r="M719" s="297"/>
      <c r="N719" s="298"/>
      <c r="O719" s="92"/>
      <c r="P719" s="92"/>
      <c r="Q719" s="92"/>
      <c r="R719" s="92"/>
      <c r="S719" s="92"/>
      <c r="T719" s="93"/>
      <c r="U719" s="39"/>
      <c r="V719" s="39"/>
      <c r="W719" s="39"/>
      <c r="X719" s="39"/>
      <c r="Y719" s="39"/>
      <c r="Z719" s="39"/>
      <c r="AA719" s="39"/>
      <c r="AB719" s="39"/>
      <c r="AC719" s="39"/>
      <c r="AD719" s="39"/>
      <c r="AE719" s="39"/>
      <c r="AT719" s="18" t="s">
        <v>339</v>
      </c>
      <c r="AU719" s="18" t="s">
        <v>85</v>
      </c>
    </row>
    <row r="720" s="2" customFormat="1" ht="16.5" customHeight="1">
      <c r="A720" s="39"/>
      <c r="B720" s="40"/>
      <c r="C720" s="228" t="s">
        <v>1359</v>
      </c>
      <c r="D720" s="228" t="s">
        <v>266</v>
      </c>
      <c r="E720" s="229" t="s">
        <v>3215</v>
      </c>
      <c r="F720" s="230" t="s">
        <v>3216</v>
      </c>
      <c r="G720" s="231" t="s">
        <v>1326</v>
      </c>
      <c r="H720" s="232">
        <v>1</v>
      </c>
      <c r="I720" s="233"/>
      <c r="J720" s="234">
        <f>ROUND(I720*H720,2)</f>
        <v>0</v>
      </c>
      <c r="K720" s="230" t="s">
        <v>298</v>
      </c>
      <c r="L720" s="45"/>
      <c r="M720" s="235" t="s">
        <v>1</v>
      </c>
      <c r="N720" s="236" t="s">
        <v>42</v>
      </c>
      <c r="O720" s="92"/>
      <c r="P720" s="237">
        <f>O720*H720</f>
        <v>0</v>
      </c>
      <c r="Q720" s="237">
        <v>0</v>
      </c>
      <c r="R720" s="237">
        <f>Q720*H720</f>
        <v>0</v>
      </c>
      <c r="S720" s="237">
        <v>0</v>
      </c>
      <c r="T720" s="238">
        <f>S720*H720</f>
        <v>0</v>
      </c>
      <c r="U720" s="39"/>
      <c r="V720" s="39"/>
      <c r="W720" s="39"/>
      <c r="X720" s="39"/>
      <c r="Y720" s="39"/>
      <c r="Z720" s="39"/>
      <c r="AA720" s="39"/>
      <c r="AB720" s="39"/>
      <c r="AC720" s="39"/>
      <c r="AD720" s="39"/>
      <c r="AE720" s="39"/>
      <c r="AR720" s="239" t="s">
        <v>271</v>
      </c>
      <c r="AT720" s="239" t="s">
        <v>266</v>
      </c>
      <c r="AU720" s="239" t="s">
        <v>85</v>
      </c>
      <c r="AY720" s="18" t="s">
        <v>264</v>
      </c>
      <c r="BE720" s="240">
        <f>IF(N720="základní",J720,0)</f>
        <v>0</v>
      </c>
      <c r="BF720" s="240">
        <f>IF(N720="snížená",J720,0)</f>
        <v>0</v>
      </c>
      <c r="BG720" s="240">
        <f>IF(N720="zákl. přenesená",J720,0)</f>
        <v>0</v>
      </c>
      <c r="BH720" s="240">
        <f>IF(N720="sníž. přenesená",J720,0)</f>
        <v>0</v>
      </c>
      <c r="BI720" s="240">
        <f>IF(N720="nulová",J720,0)</f>
        <v>0</v>
      </c>
      <c r="BJ720" s="18" t="s">
        <v>85</v>
      </c>
      <c r="BK720" s="240">
        <f>ROUND(I720*H720,2)</f>
        <v>0</v>
      </c>
      <c r="BL720" s="18" t="s">
        <v>271</v>
      </c>
      <c r="BM720" s="239" t="s">
        <v>3217</v>
      </c>
    </row>
    <row r="721" s="2" customFormat="1">
      <c r="A721" s="39"/>
      <c r="B721" s="40"/>
      <c r="C721" s="41"/>
      <c r="D721" s="243" t="s">
        <v>339</v>
      </c>
      <c r="E721" s="41"/>
      <c r="F721" s="295" t="s">
        <v>1337</v>
      </c>
      <c r="G721" s="41"/>
      <c r="H721" s="41"/>
      <c r="I721" s="296"/>
      <c r="J721" s="41"/>
      <c r="K721" s="41"/>
      <c r="L721" s="45"/>
      <c r="M721" s="297"/>
      <c r="N721" s="298"/>
      <c r="O721" s="92"/>
      <c r="P721" s="92"/>
      <c r="Q721" s="92"/>
      <c r="R721" s="92"/>
      <c r="S721" s="92"/>
      <c r="T721" s="93"/>
      <c r="U721" s="39"/>
      <c r="V721" s="39"/>
      <c r="W721" s="39"/>
      <c r="X721" s="39"/>
      <c r="Y721" s="39"/>
      <c r="Z721" s="39"/>
      <c r="AA721" s="39"/>
      <c r="AB721" s="39"/>
      <c r="AC721" s="39"/>
      <c r="AD721" s="39"/>
      <c r="AE721" s="39"/>
      <c r="AT721" s="18" t="s">
        <v>339</v>
      </c>
      <c r="AU721" s="18" t="s">
        <v>85</v>
      </c>
    </row>
    <row r="722" s="2" customFormat="1" ht="16.5" customHeight="1">
      <c r="A722" s="39"/>
      <c r="B722" s="40"/>
      <c r="C722" s="228" t="s">
        <v>1363</v>
      </c>
      <c r="D722" s="228" t="s">
        <v>266</v>
      </c>
      <c r="E722" s="229" t="s">
        <v>3218</v>
      </c>
      <c r="F722" s="230" t="s">
        <v>3219</v>
      </c>
      <c r="G722" s="231" t="s">
        <v>1326</v>
      </c>
      <c r="H722" s="232">
        <v>1</v>
      </c>
      <c r="I722" s="233"/>
      <c r="J722" s="234">
        <f>ROUND(I722*H722,2)</f>
        <v>0</v>
      </c>
      <c r="K722" s="230" t="s">
        <v>298</v>
      </c>
      <c r="L722" s="45"/>
      <c r="M722" s="235" t="s">
        <v>1</v>
      </c>
      <c r="N722" s="236" t="s">
        <v>42</v>
      </c>
      <c r="O722" s="92"/>
      <c r="P722" s="237">
        <f>O722*H722</f>
        <v>0</v>
      </c>
      <c r="Q722" s="237">
        <v>0</v>
      </c>
      <c r="R722" s="237">
        <f>Q722*H722</f>
        <v>0</v>
      </c>
      <c r="S722" s="237">
        <v>0</v>
      </c>
      <c r="T722" s="238">
        <f>S722*H722</f>
        <v>0</v>
      </c>
      <c r="U722" s="39"/>
      <c r="V722" s="39"/>
      <c r="W722" s="39"/>
      <c r="X722" s="39"/>
      <c r="Y722" s="39"/>
      <c r="Z722" s="39"/>
      <c r="AA722" s="39"/>
      <c r="AB722" s="39"/>
      <c r="AC722" s="39"/>
      <c r="AD722" s="39"/>
      <c r="AE722" s="39"/>
      <c r="AR722" s="239" t="s">
        <v>271</v>
      </c>
      <c r="AT722" s="239" t="s">
        <v>266</v>
      </c>
      <c r="AU722" s="239" t="s">
        <v>85</v>
      </c>
      <c r="AY722" s="18" t="s">
        <v>264</v>
      </c>
      <c r="BE722" s="240">
        <f>IF(N722="základní",J722,0)</f>
        <v>0</v>
      </c>
      <c r="BF722" s="240">
        <f>IF(N722="snížená",J722,0)</f>
        <v>0</v>
      </c>
      <c r="BG722" s="240">
        <f>IF(N722="zákl. přenesená",J722,0)</f>
        <v>0</v>
      </c>
      <c r="BH722" s="240">
        <f>IF(N722="sníž. přenesená",J722,0)</f>
        <v>0</v>
      </c>
      <c r="BI722" s="240">
        <f>IF(N722="nulová",J722,0)</f>
        <v>0</v>
      </c>
      <c r="BJ722" s="18" t="s">
        <v>85</v>
      </c>
      <c r="BK722" s="240">
        <f>ROUND(I722*H722,2)</f>
        <v>0</v>
      </c>
      <c r="BL722" s="18" t="s">
        <v>271</v>
      </c>
      <c r="BM722" s="239" t="s">
        <v>3220</v>
      </c>
    </row>
    <row r="723" s="2" customFormat="1">
      <c r="A723" s="39"/>
      <c r="B723" s="40"/>
      <c r="C723" s="41"/>
      <c r="D723" s="243" t="s">
        <v>339</v>
      </c>
      <c r="E723" s="41"/>
      <c r="F723" s="295" t="s">
        <v>3221</v>
      </c>
      <c r="G723" s="41"/>
      <c r="H723" s="41"/>
      <c r="I723" s="296"/>
      <c r="J723" s="41"/>
      <c r="K723" s="41"/>
      <c r="L723" s="45"/>
      <c r="M723" s="297"/>
      <c r="N723" s="298"/>
      <c r="O723" s="92"/>
      <c r="P723" s="92"/>
      <c r="Q723" s="92"/>
      <c r="R723" s="92"/>
      <c r="S723" s="92"/>
      <c r="T723" s="93"/>
      <c r="U723" s="39"/>
      <c r="V723" s="39"/>
      <c r="W723" s="39"/>
      <c r="X723" s="39"/>
      <c r="Y723" s="39"/>
      <c r="Z723" s="39"/>
      <c r="AA723" s="39"/>
      <c r="AB723" s="39"/>
      <c r="AC723" s="39"/>
      <c r="AD723" s="39"/>
      <c r="AE723" s="39"/>
      <c r="AT723" s="18" t="s">
        <v>339</v>
      </c>
      <c r="AU723" s="18" t="s">
        <v>85</v>
      </c>
    </row>
    <row r="724" s="2" customFormat="1" ht="21.75" customHeight="1">
      <c r="A724" s="39"/>
      <c r="B724" s="40"/>
      <c r="C724" s="228" t="s">
        <v>1367</v>
      </c>
      <c r="D724" s="228" t="s">
        <v>266</v>
      </c>
      <c r="E724" s="229" t="s">
        <v>3222</v>
      </c>
      <c r="F724" s="230" t="s">
        <v>3223</v>
      </c>
      <c r="G724" s="231" t="s">
        <v>1051</v>
      </c>
      <c r="H724" s="232">
        <v>14</v>
      </c>
      <c r="I724" s="233"/>
      <c r="J724" s="234">
        <f>ROUND(I724*H724,2)</f>
        <v>0</v>
      </c>
      <c r="K724" s="230" t="s">
        <v>298</v>
      </c>
      <c r="L724" s="45"/>
      <c r="M724" s="235" t="s">
        <v>1</v>
      </c>
      <c r="N724" s="236" t="s">
        <v>42</v>
      </c>
      <c r="O724" s="92"/>
      <c r="P724" s="237">
        <f>O724*H724</f>
        <v>0</v>
      </c>
      <c r="Q724" s="237">
        <v>0</v>
      </c>
      <c r="R724" s="237">
        <f>Q724*H724</f>
        <v>0</v>
      </c>
      <c r="S724" s="237">
        <v>0</v>
      </c>
      <c r="T724" s="238">
        <f>S724*H724</f>
        <v>0</v>
      </c>
      <c r="U724" s="39"/>
      <c r="V724" s="39"/>
      <c r="W724" s="39"/>
      <c r="X724" s="39"/>
      <c r="Y724" s="39"/>
      <c r="Z724" s="39"/>
      <c r="AA724" s="39"/>
      <c r="AB724" s="39"/>
      <c r="AC724" s="39"/>
      <c r="AD724" s="39"/>
      <c r="AE724" s="39"/>
      <c r="AR724" s="239" t="s">
        <v>271</v>
      </c>
      <c r="AT724" s="239" t="s">
        <v>266</v>
      </c>
      <c r="AU724" s="239" t="s">
        <v>85</v>
      </c>
      <c r="AY724" s="18" t="s">
        <v>264</v>
      </c>
      <c r="BE724" s="240">
        <f>IF(N724="základní",J724,0)</f>
        <v>0</v>
      </c>
      <c r="BF724" s="240">
        <f>IF(N724="snížená",J724,0)</f>
        <v>0</v>
      </c>
      <c r="BG724" s="240">
        <f>IF(N724="zákl. přenesená",J724,0)</f>
        <v>0</v>
      </c>
      <c r="BH724" s="240">
        <f>IF(N724="sníž. přenesená",J724,0)</f>
        <v>0</v>
      </c>
      <c r="BI724" s="240">
        <f>IF(N724="nulová",J724,0)</f>
        <v>0</v>
      </c>
      <c r="BJ724" s="18" t="s">
        <v>85</v>
      </c>
      <c r="BK724" s="240">
        <f>ROUND(I724*H724,2)</f>
        <v>0</v>
      </c>
      <c r="BL724" s="18" t="s">
        <v>271</v>
      </c>
      <c r="BM724" s="239" t="s">
        <v>3224</v>
      </c>
    </row>
    <row r="725" s="2" customFormat="1">
      <c r="A725" s="39"/>
      <c r="B725" s="40"/>
      <c r="C725" s="41"/>
      <c r="D725" s="243" t="s">
        <v>339</v>
      </c>
      <c r="E725" s="41"/>
      <c r="F725" s="295" t="s">
        <v>1346</v>
      </c>
      <c r="G725" s="41"/>
      <c r="H725" s="41"/>
      <c r="I725" s="296"/>
      <c r="J725" s="41"/>
      <c r="K725" s="41"/>
      <c r="L725" s="45"/>
      <c r="M725" s="297"/>
      <c r="N725" s="298"/>
      <c r="O725" s="92"/>
      <c r="P725" s="92"/>
      <c r="Q725" s="92"/>
      <c r="R725" s="92"/>
      <c r="S725" s="92"/>
      <c r="T725" s="93"/>
      <c r="U725" s="39"/>
      <c r="V725" s="39"/>
      <c r="W725" s="39"/>
      <c r="X725" s="39"/>
      <c r="Y725" s="39"/>
      <c r="Z725" s="39"/>
      <c r="AA725" s="39"/>
      <c r="AB725" s="39"/>
      <c r="AC725" s="39"/>
      <c r="AD725" s="39"/>
      <c r="AE725" s="39"/>
      <c r="AT725" s="18" t="s">
        <v>339</v>
      </c>
      <c r="AU725" s="18" t="s">
        <v>85</v>
      </c>
    </row>
    <row r="726" s="2" customFormat="1" ht="21.75" customHeight="1">
      <c r="A726" s="39"/>
      <c r="B726" s="40"/>
      <c r="C726" s="228" t="s">
        <v>1371</v>
      </c>
      <c r="D726" s="228" t="s">
        <v>266</v>
      </c>
      <c r="E726" s="229" t="s">
        <v>3225</v>
      </c>
      <c r="F726" s="230" t="s">
        <v>3226</v>
      </c>
      <c r="G726" s="231" t="s">
        <v>1051</v>
      </c>
      <c r="H726" s="232">
        <v>4</v>
      </c>
      <c r="I726" s="233"/>
      <c r="J726" s="234">
        <f>ROUND(I726*H726,2)</f>
        <v>0</v>
      </c>
      <c r="K726" s="230" t="s">
        <v>298</v>
      </c>
      <c r="L726" s="45"/>
      <c r="M726" s="235" t="s">
        <v>1</v>
      </c>
      <c r="N726" s="236" t="s">
        <v>42</v>
      </c>
      <c r="O726" s="92"/>
      <c r="P726" s="237">
        <f>O726*H726</f>
        <v>0</v>
      </c>
      <c r="Q726" s="237">
        <v>0</v>
      </c>
      <c r="R726" s="237">
        <f>Q726*H726</f>
        <v>0</v>
      </c>
      <c r="S726" s="237">
        <v>0</v>
      </c>
      <c r="T726" s="238">
        <f>S726*H726</f>
        <v>0</v>
      </c>
      <c r="U726" s="39"/>
      <c r="V726" s="39"/>
      <c r="W726" s="39"/>
      <c r="X726" s="39"/>
      <c r="Y726" s="39"/>
      <c r="Z726" s="39"/>
      <c r="AA726" s="39"/>
      <c r="AB726" s="39"/>
      <c r="AC726" s="39"/>
      <c r="AD726" s="39"/>
      <c r="AE726" s="39"/>
      <c r="AR726" s="239" t="s">
        <v>271</v>
      </c>
      <c r="AT726" s="239" t="s">
        <v>266</v>
      </c>
      <c r="AU726" s="239" t="s">
        <v>85</v>
      </c>
      <c r="AY726" s="18" t="s">
        <v>264</v>
      </c>
      <c r="BE726" s="240">
        <f>IF(N726="základní",J726,0)</f>
        <v>0</v>
      </c>
      <c r="BF726" s="240">
        <f>IF(N726="snížená",J726,0)</f>
        <v>0</v>
      </c>
      <c r="BG726" s="240">
        <f>IF(N726="zákl. přenesená",J726,0)</f>
        <v>0</v>
      </c>
      <c r="BH726" s="240">
        <f>IF(N726="sníž. přenesená",J726,0)</f>
        <v>0</v>
      </c>
      <c r="BI726" s="240">
        <f>IF(N726="nulová",J726,0)</f>
        <v>0</v>
      </c>
      <c r="BJ726" s="18" t="s">
        <v>85</v>
      </c>
      <c r="BK726" s="240">
        <f>ROUND(I726*H726,2)</f>
        <v>0</v>
      </c>
      <c r="BL726" s="18" t="s">
        <v>271</v>
      </c>
      <c r="BM726" s="239" t="s">
        <v>3227</v>
      </c>
    </row>
    <row r="727" s="2" customFormat="1">
      <c r="A727" s="39"/>
      <c r="B727" s="40"/>
      <c r="C727" s="41"/>
      <c r="D727" s="243" t="s">
        <v>339</v>
      </c>
      <c r="E727" s="41"/>
      <c r="F727" s="295" t="s">
        <v>1346</v>
      </c>
      <c r="G727" s="41"/>
      <c r="H727" s="41"/>
      <c r="I727" s="296"/>
      <c r="J727" s="41"/>
      <c r="K727" s="41"/>
      <c r="L727" s="45"/>
      <c r="M727" s="297"/>
      <c r="N727" s="298"/>
      <c r="O727" s="92"/>
      <c r="P727" s="92"/>
      <c r="Q727" s="92"/>
      <c r="R727" s="92"/>
      <c r="S727" s="92"/>
      <c r="T727" s="93"/>
      <c r="U727" s="39"/>
      <c r="V727" s="39"/>
      <c r="W727" s="39"/>
      <c r="X727" s="39"/>
      <c r="Y727" s="39"/>
      <c r="Z727" s="39"/>
      <c r="AA727" s="39"/>
      <c r="AB727" s="39"/>
      <c r="AC727" s="39"/>
      <c r="AD727" s="39"/>
      <c r="AE727" s="39"/>
      <c r="AT727" s="18" t="s">
        <v>339</v>
      </c>
      <c r="AU727" s="18" t="s">
        <v>85</v>
      </c>
    </row>
    <row r="728" s="2" customFormat="1" ht="21.75" customHeight="1">
      <c r="A728" s="39"/>
      <c r="B728" s="40"/>
      <c r="C728" s="228" t="s">
        <v>1375</v>
      </c>
      <c r="D728" s="228" t="s">
        <v>266</v>
      </c>
      <c r="E728" s="229" t="s">
        <v>3228</v>
      </c>
      <c r="F728" s="230" t="s">
        <v>3229</v>
      </c>
      <c r="G728" s="231" t="s">
        <v>1051</v>
      </c>
      <c r="H728" s="232">
        <v>13</v>
      </c>
      <c r="I728" s="233"/>
      <c r="J728" s="234">
        <f>ROUND(I728*H728,2)</f>
        <v>0</v>
      </c>
      <c r="K728" s="230" t="s">
        <v>298</v>
      </c>
      <c r="L728" s="45"/>
      <c r="M728" s="235" t="s">
        <v>1</v>
      </c>
      <c r="N728" s="236" t="s">
        <v>42</v>
      </c>
      <c r="O728" s="92"/>
      <c r="P728" s="237">
        <f>O728*H728</f>
        <v>0</v>
      </c>
      <c r="Q728" s="237">
        <v>0</v>
      </c>
      <c r="R728" s="237">
        <f>Q728*H728</f>
        <v>0</v>
      </c>
      <c r="S728" s="237">
        <v>0</v>
      </c>
      <c r="T728" s="238">
        <f>S728*H728</f>
        <v>0</v>
      </c>
      <c r="U728" s="39"/>
      <c r="V728" s="39"/>
      <c r="W728" s="39"/>
      <c r="X728" s="39"/>
      <c r="Y728" s="39"/>
      <c r="Z728" s="39"/>
      <c r="AA728" s="39"/>
      <c r="AB728" s="39"/>
      <c r="AC728" s="39"/>
      <c r="AD728" s="39"/>
      <c r="AE728" s="39"/>
      <c r="AR728" s="239" t="s">
        <v>271</v>
      </c>
      <c r="AT728" s="239" t="s">
        <v>266</v>
      </c>
      <c r="AU728" s="239" t="s">
        <v>85</v>
      </c>
      <c r="AY728" s="18" t="s">
        <v>264</v>
      </c>
      <c r="BE728" s="240">
        <f>IF(N728="základní",J728,0)</f>
        <v>0</v>
      </c>
      <c r="BF728" s="240">
        <f>IF(N728="snížená",J728,0)</f>
        <v>0</v>
      </c>
      <c r="BG728" s="240">
        <f>IF(N728="zákl. přenesená",J728,0)</f>
        <v>0</v>
      </c>
      <c r="BH728" s="240">
        <f>IF(N728="sníž. přenesená",J728,0)</f>
        <v>0</v>
      </c>
      <c r="BI728" s="240">
        <f>IF(N728="nulová",J728,0)</f>
        <v>0</v>
      </c>
      <c r="BJ728" s="18" t="s">
        <v>85</v>
      </c>
      <c r="BK728" s="240">
        <f>ROUND(I728*H728,2)</f>
        <v>0</v>
      </c>
      <c r="BL728" s="18" t="s">
        <v>271</v>
      </c>
      <c r="BM728" s="239" t="s">
        <v>3230</v>
      </c>
    </row>
    <row r="729" s="2" customFormat="1">
      <c r="A729" s="39"/>
      <c r="B729" s="40"/>
      <c r="C729" s="41"/>
      <c r="D729" s="243" t="s">
        <v>339</v>
      </c>
      <c r="E729" s="41"/>
      <c r="F729" s="295" t="s">
        <v>1346</v>
      </c>
      <c r="G729" s="41"/>
      <c r="H729" s="41"/>
      <c r="I729" s="296"/>
      <c r="J729" s="41"/>
      <c r="K729" s="41"/>
      <c r="L729" s="45"/>
      <c r="M729" s="297"/>
      <c r="N729" s="298"/>
      <c r="O729" s="92"/>
      <c r="P729" s="92"/>
      <c r="Q729" s="92"/>
      <c r="R729" s="92"/>
      <c r="S729" s="92"/>
      <c r="T729" s="93"/>
      <c r="U729" s="39"/>
      <c r="V729" s="39"/>
      <c r="W729" s="39"/>
      <c r="X729" s="39"/>
      <c r="Y729" s="39"/>
      <c r="Z729" s="39"/>
      <c r="AA729" s="39"/>
      <c r="AB729" s="39"/>
      <c r="AC729" s="39"/>
      <c r="AD729" s="39"/>
      <c r="AE729" s="39"/>
      <c r="AT729" s="18" t="s">
        <v>339</v>
      </c>
      <c r="AU729" s="18" t="s">
        <v>85</v>
      </c>
    </row>
    <row r="730" s="2" customFormat="1" ht="21.75" customHeight="1">
      <c r="A730" s="39"/>
      <c r="B730" s="40"/>
      <c r="C730" s="228" t="s">
        <v>1382</v>
      </c>
      <c r="D730" s="228" t="s">
        <v>266</v>
      </c>
      <c r="E730" s="229" t="s">
        <v>3231</v>
      </c>
      <c r="F730" s="230" t="s">
        <v>3232</v>
      </c>
      <c r="G730" s="231" t="s">
        <v>1051</v>
      </c>
      <c r="H730" s="232">
        <v>2</v>
      </c>
      <c r="I730" s="233"/>
      <c r="J730" s="234">
        <f>ROUND(I730*H730,2)</f>
        <v>0</v>
      </c>
      <c r="K730" s="230" t="s">
        <v>298</v>
      </c>
      <c r="L730" s="45"/>
      <c r="M730" s="235" t="s">
        <v>1</v>
      </c>
      <c r="N730" s="236" t="s">
        <v>42</v>
      </c>
      <c r="O730" s="92"/>
      <c r="P730" s="237">
        <f>O730*H730</f>
        <v>0</v>
      </c>
      <c r="Q730" s="237">
        <v>0</v>
      </c>
      <c r="R730" s="237">
        <f>Q730*H730</f>
        <v>0</v>
      </c>
      <c r="S730" s="237">
        <v>0</v>
      </c>
      <c r="T730" s="238">
        <f>S730*H730</f>
        <v>0</v>
      </c>
      <c r="U730" s="39"/>
      <c r="V730" s="39"/>
      <c r="W730" s="39"/>
      <c r="X730" s="39"/>
      <c r="Y730" s="39"/>
      <c r="Z730" s="39"/>
      <c r="AA730" s="39"/>
      <c r="AB730" s="39"/>
      <c r="AC730" s="39"/>
      <c r="AD730" s="39"/>
      <c r="AE730" s="39"/>
      <c r="AR730" s="239" t="s">
        <v>271</v>
      </c>
      <c r="AT730" s="239" t="s">
        <v>266</v>
      </c>
      <c r="AU730" s="239" t="s">
        <v>85</v>
      </c>
      <c r="AY730" s="18" t="s">
        <v>264</v>
      </c>
      <c r="BE730" s="240">
        <f>IF(N730="základní",J730,0)</f>
        <v>0</v>
      </c>
      <c r="BF730" s="240">
        <f>IF(N730="snížená",J730,0)</f>
        <v>0</v>
      </c>
      <c r="BG730" s="240">
        <f>IF(N730="zákl. přenesená",J730,0)</f>
        <v>0</v>
      </c>
      <c r="BH730" s="240">
        <f>IF(N730="sníž. přenesená",J730,0)</f>
        <v>0</v>
      </c>
      <c r="BI730" s="240">
        <f>IF(N730="nulová",J730,0)</f>
        <v>0</v>
      </c>
      <c r="BJ730" s="18" t="s">
        <v>85</v>
      </c>
      <c r="BK730" s="240">
        <f>ROUND(I730*H730,2)</f>
        <v>0</v>
      </c>
      <c r="BL730" s="18" t="s">
        <v>271</v>
      </c>
      <c r="BM730" s="239" t="s">
        <v>3233</v>
      </c>
    </row>
    <row r="731" s="2" customFormat="1">
      <c r="A731" s="39"/>
      <c r="B731" s="40"/>
      <c r="C731" s="41"/>
      <c r="D731" s="243" t="s">
        <v>339</v>
      </c>
      <c r="E731" s="41"/>
      <c r="F731" s="295" t="s">
        <v>1346</v>
      </c>
      <c r="G731" s="41"/>
      <c r="H731" s="41"/>
      <c r="I731" s="296"/>
      <c r="J731" s="41"/>
      <c r="K731" s="41"/>
      <c r="L731" s="45"/>
      <c r="M731" s="297"/>
      <c r="N731" s="298"/>
      <c r="O731" s="92"/>
      <c r="P731" s="92"/>
      <c r="Q731" s="92"/>
      <c r="R731" s="92"/>
      <c r="S731" s="92"/>
      <c r="T731" s="93"/>
      <c r="U731" s="39"/>
      <c r="V731" s="39"/>
      <c r="W731" s="39"/>
      <c r="X731" s="39"/>
      <c r="Y731" s="39"/>
      <c r="Z731" s="39"/>
      <c r="AA731" s="39"/>
      <c r="AB731" s="39"/>
      <c r="AC731" s="39"/>
      <c r="AD731" s="39"/>
      <c r="AE731" s="39"/>
      <c r="AT731" s="18" t="s">
        <v>339</v>
      </c>
      <c r="AU731" s="18" t="s">
        <v>85</v>
      </c>
    </row>
    <row r="732" s="2" customFormat="1" ht="21.75" customHeight="1">
      <c r="A732" s="39"/>
      <c r="B732" s="40"/>
      <c r="C732" s="228" t="s">
        <v>1389</v>
      </c>
      <c r="D732" s="228" t="s">
        <v>266</v>
      </c>
      <c r="E732" s="229" t="s">
        <v>3234</v>
      </c>
      <c r="F732" s="230" t="s">
        <v>3235</v>
      </c>
      <c r="G732" s="231" t="s">
        <v>1051</v>
      </c>
      <c r="H732" s="232">
        <v>1</v>
      </c>
      <c r="I732" s="233"/>
      <c r="J732" s="234">
        <f>ROUND(I732*H732,2)</f>
        <v>0</v>
      </c>
      <c r="K732" s="230" t="s">
        <v>298</v>
      </c>
      <c r="L732" s="45"/>
      <c r="M732" s="235" t="s">
        <v>1</v>
      </c>
      <c r="N732" s="236" t="s">
        <v>42</v>
      </c>
      <c r="O732" s="92"/>
      <c r="P732" s="237">
        <f>O732*H732</f>
        <v>0</v>
      </c>
      <c r="Q732" s="237">
        <v>0</v>
      </c>
      <c r="R732" s="237">
        <f>Q732*H732</f>
        <v>0</v>
      </c>
      <c r="S732" s="237">
        <v>0</v>
      </c>
      <c r="T732" s="238">
        <f>S732*H732</f>
        <v>0</v>
      </c>
      <c r="U732" s="39"/>
      <c r="V732" s="39"/>
      <c r="W732" s="39"/>
      <c r="X732" s="39"/>
      <c r="Y732" s="39"/>
      <c r="Z732" s="39"/>
      <c r="AA732" s="39"/>
      <c r="AB732" s="39"/>
      <c r="AC732" s="39"/>
      <c r="AD732" s="39"/>
      <c r="AE732" s="39"/>
      <c r="AR732" s="239" t="s">
        <v>271</v>
      </c>
      <c r="AT732" s="239" t="s">
        <v>266</v>
      </c>
      <c r="AU732" s="239" t="s">
        <v>85</v>
      </c>
      <c r="AY732" s="18" t="s">
        <v>264</v>
      </c>
      <c r="BE732" s="240">
        <f>IF(N732="základní",J732,0)</f>
        <v>0</v>
      </c>
      <c r="BF732" s="240">
        <f>IF(N732="snížená",J732,0)</f>
        <v>0</v>
      </c>
      <c r="BG732" s="240">
        <f>IF(N732="zákl. přenesená",J732,0)</f>
        <v>0</v>
      </c>
      <c r="BH732" s="240">
        <f>IF(N732="sníž. přenesená",J732,0)</f>
        <v>0</v>
      </c>
      <c r="BI732" s="240">
        <f>IF(N732="nulová",J732,0)</f>
        <v>0</v>
      </c>
      <c r="BJ732" s="18" t="s">
        <v>85</v>
      </c>
      <c r="BK732" s="240">
        <f>ROUND(I732*H732,2)</f>
        <v>0</v>
      </c>
      <c r="BL732" s="18" t="s">
        <v>271</v>
      </c>
      <c r="BM732" s="239" t="s">
        <v>3236</v>
      </c>
    </row>
    <row r="733" s="2" customFormat="1">
      <c r="A733" s="39"/>
      <c r="B733" s="40"/>
      <c r="C733" s="41"/>
      <c r="D733" s="243" t="s">
        <v>339</v>
      </c>
      <c r="E733" s="41"/>
      <c r="F733" s="295" t="s">
        <v>1346</v>
      </c>
      <c r="G733" s="41"/>
      <c r="H733" s="41"/>
      <c r="I733" s="296"/>
      <c r="J733" s="41"/>
      <c r="K733" s="41"/>
      <c r="L733" s="45"/>
      <c r="M733" s="297"/>
      <c r="N733" s="298"/>
      <c r="O733" s="92"/>
      <c r="P733" s="92"/>
      <c r="Q733" s="92"/>
      <c r="R733" s="92"/>
      <c r="S733" s="92"/>
      <c r="T733" s="93"/>
      <c r="U733" s="39"/>
      <c r="V733" s="39"/>
      <c r="W733" s="39"/>
      <c r="X733" s="39"/>
      <c r="Y733" s="39"/>
      <c r="Z733" s="39"/>
      <c r="AA733" s="39"/>
      <c r="AB733" s="39"/>
      <c r="AC733" s="39"/>
      <c r="AD733" s="39"/>
      <c r="AE733" s="39"/>
      <c r="AT733" s="18" t="s">
        <v>339</v>
      </c>
      <c r="AU733" s="18" t="s">
        <v>85</v>
      </c>
    </row>
    <row r="734" s="2" customFormat="1" ht="21.75" customHeight="1">
      <c r="A734" s="39"/>
      <c r="B734" s="40"/>
      <c r="C734" s="228" t="s">
        <v>1395</v>
      </c>
      <c r="D734" s="228" t="s">
        <v>266</v>
      </c>
      <c r="E734" s="229" t="s">
        <v>3237</v>
      </c>
      <c r="F734" s="230" t="s">
        <v>3238</v>
      </c>
      <c r="G734" s="231" t="s">
        <v>1051</v>
      </c>
      <c r="H734" s="232">
        <v>1</v>
      </c>
      <c r="I734" s="233"/>
      <c r="J734" s="234">
        <f>ROUND(I734*H734,2)</f>
        <v>0</v>
      </c>
      <c r="K734" s="230" t="s">
        <v>298</v>
      </c>
      <c r="L734" s="45"/>
      <c r="M734" s="235" t="s">
        <v>1</v>
      </c>
      <c r="N734" s="236" t="s">
        <v>42</v>
      </c>
      <c r="O734" s="92"/>
      <c r="P734" s="237">
        <f>O734*H734</f>
        <v>0</v>
      </c>
      <c r="Q734" s="237">
        <v>0</v>
      </c>
      <c r="R734" s="237">
        <f>Q734*H734</f>
        <v>0</v>
      </c>
      <c r="S734" s="237">
        <v>0</v>
      </c>
      <c r="T734" s="238">
        <f>S734*H734</f>
        <v>0</v>
      </c>
      <c r="U734" s="39"/>
      <c r="V734" s="39"/>
      <c r="W734" s="39"/>
      <c r="X734" s="39"/>
      <c r="Y734" s="39"/>
      <c r="Z734" s="39"/>
      <c r="AA734" s="39"/>
      <c r="AB734" s="39"/>
      <c r="AC734" s="39"/>
      <c r="AD734" s="39"/>
      <c r="AE734" s="39"/>
      <c r="AR734" s="239" t="s">
        <v>271</v>
      </c>
      <c r="AT734" s="239" t="s">
        <v>266</v>
      </c>
      <c r="AU734" s="239" t="s">
        <v>85</v>
      </c>
      <c r="AY734" s="18" t="s">
        <v>264</v>
      </c>
      <c r="BE734" s="240">
        <f>IF(N734="základní",J734,0)</f>
        <v>0</v>
      </c>
      <c r="BF734" s="240">
        <f>IF(N734="snížená",J734,0)</f>
        <v>0</v>
      </c>
      <c r="BG734" s="240">
        <f>IF(N734="zákl. přenesená",J734,0)</f>
        <v>0</v>
      </c>
      <c r="BH734" s="240">
        <f>IF(N734="sníž. přenesená",J734,0)</f>
        <v>0</v>
      </c>
      <c r="BI734" s="240">
        <f>IF(N734="nulová",J734,0)</f>
        <v>0</v>
      </c>
      <c r="BJ734" s="18" t="s">
        <v>85</v>
      </c>
      <c r="BK734" s="240">
        <f>ROUND(I734*H734,2)</f>
        <v>0</v>
      </c>
      <c r="BL734" s="18" t="s">
        <v>271</v>
      </c>
      <c r="BM734" s="239" t="s">
        <v>3239</v>
      </c>
    </row>
    <row r="735" s="2" customFormat="1">
      <c r="A735" s="39"/>
      <c r="B735" s="40"/>
      <c r="C735" s="41"/>
      <c r="D735" s="243" t="s">
        <v>339</v>
      </c>
      <c r="E735" s="41"/>
      <c r="F735" s="295" t="s">
        <v>1346</v>
      </c>
      <c r="G735" s="41"/>
      <c r="H735" s="41"/>
      <c r="I735" s="296"/>
      <c r="J735" s="41"/>
      <c r="K735" s="41"/>
      <c r="L735" s="45"/>
      <c r="M735" s="297"/>
      <c r="N735" s="298"/>
      <c r="O735" s="92"/>
      <c r="P735" s="92"/>
      <c r="Q735" s="92"/>
      <c r="R735" s="92"/>
      <c r="S735" s="92"/>
      <c r="T735" s="93"/>
      <c r="U735" s="39"/>
      <c r="V735" s="39"/>
      <c r="W735" s="39"/>
      <c r="X735" s="39"/>
      <c r="Y735" s="39"/>
      <c r="Z735" s="39"/>
      <c r="AA735" s="39"/>
      <c r="AB735" s="39"/>
      <c r="AC735" s="39"/>
      <c r="AD735" s="39"/>
      <c r="AE735" s="39"/>
      <c r="AT735" s="18" t="s">
        <v>339</v>
      </c>
      <c r="AU735" s="18" t="s">
        <v>85</v>
      </c>
    </row>
    <row r="736" s="2" customFormat="1" ht="21.75" customHeight="1">
      <c r="A736" s="39"/>
      <c r="B736" s="40"/>
      <c r="C736" s="228" t="s">
        <v>1403</v>
      </c>
      <c r="D736" s="228" t="s">
        <v>266</v>
      </c>
      <c r="E736" s="229" t="s">
        <v>3240</v>
      </c>
      <c r="F736" s="230" t="s">
        <v>3241</v>
      </c>
      <c r="G736" s="231" t="s">
        <v>1051</v>
      </c>
      <c r="H736" s="232">
        <v>1</v>
      </c>
      <c r="I736" s="233"/>
      <c r="J736" s="234">
        <f>ROUND(I736*H736,2)</f>
        <v>0</v>
      </c>
      <c r="K736" s="230" t="s">
        <v>298</v>
      </c>
      <c r="L736" s="45"/>
      <c r="M736" s="235" t="s">
        <v>1</v>
      </c>
      <c r="N736" s="236" t="s">
        <v>42</v>
      </c>
      <c r="O736" s="92"/>
      <c r="P736" s="237">
        <f>O736*H736</f>
        <v>0</v>
      </c>
      <c r="Q736" s="237">
        <v>0</v>
      </c>
      <c r="R736" s="237">
        <f>Q736*H736</f>
        <v>0</v>
      </c>
      <c r="S736" s="237">
        <v>0</v>
      </c>
      <c r="T736" s="238">
        <f>S736*H736</f>
        <v>0</v>
      </c>
      <c r="U736" s="39"/>
      <c r="V736" s="39"/>
      <c r="W736" s="39"/>
      <c r="X736" s="39"/>
      <c r="Y736" s="39"/>
      <c r="Z736" s="39"/>
      <c r="AA736" s="39"/>
      <c r="AB736" s="39"/>
      <c r="AC736" s="39"/>
      <c r="AD736" s="39"/>
      <c r="AE736" s="39"/>
      <c r="AR736" s="239" t="s">
        <v>271</v>
      </c>
      <c r="AT736" s="239" t="s">
        <v>266</v>
      </c>
      <c r="AU736" s="239" t="s">
        <v>85</v>
      </c>
      <c r="AY736" s="18" t="s">
        <v>264</v>
      </c>
      <c r="BE736" s="240">
        <f>IF(N736="základní",J736,0)</f>
        <v>0</v>
      </c>
      <c r="BF736" s="240">
        <f>IF(N736="snížená",J736,0)</f>
        <v>0</v>
      </c>
      <c r="BG736" s="240">
        <f>IF(N736="zákl. přenesená",J736,0)</f>
        <v>0</v>
      </c>
      <c r="BH736" s="240">
        <f>IF(N736="sníž. přenesená",J736,0)</f>
        <v>0</v>
      </c>
      <c r="BI736" s="240">
        <f>IF(N736="nulová",J736,0)</f>
        <v>0</v>
      </c>
      <c r="BJ736" s="18" t="s">
        <v>85</v>
      </c>
      <c r="BK736" s="240">
        <f>ROUND(I736*H736,2)</f>
        <v>0</v>
      </c>
      <c r="BL736" s="18" t="s">
        <v>271</v>
      </c>
      <c r="BM736" s="239" t="s">
        <v>3242</v>
      </c>
    </row>
    <row r="737" s="2" customFormat="1">
      <c r="A737" s="39"/>
      <c r="B737" s="40"/>
      <c r="C737" s="41"/>
      <c r="D737" s="243" t="s">
        <v>339</v>
      </c>
      <c r="E737" s="41"/>
      <c r="F737" s="295" t="s">
        <v>1346</v>
      </c>
      <c r="G737" s="41"/>
      <c r="H737" s="41"/>
      <c r="I737" s="296"/>
      <c r="J737" s="41"/>
      <c r="K737" s="41"/>
      <c r="L737" s="45"/>
      <c r="M737" s="297"/>
      <c r="N737" s="298"/>
      <c r="O737" s="92"/>
      <c r="P737" s="92"/>
      <c r="Q737" s="92"/>
      <c r="R737" s="92"/>
      <c r="S737" s="92"/>
      <c r="T737" s="93"/>
      <c r="U737" s="39"/>
      <c r="V737" s="39"/>
      <c r="W737" s="39"/>
      <c r="X737" s="39"/>
      <c r="Y737" s="39"/>
      <c r="Z737" s="39"/>
      <c r="AA737" s="39"/>
      <c r="AB737" s="39"/>
      <c r="AC737" s="39"/>
      <c r="AD737" s="39"/>
      <c r="AE737" s="39"/>
      <c r="AT737" s="18" t="s">
        <v>339</v>
      </c>
      <c r="AU737" s="18" t="s">
        <v>85</v>
      </c>
    </row>
    <row r="738" s="2" customFormat="1" ht="21.75" customHeight="1">
      <c r="A738" s="39"/>
      <c r="B738" s="40"/>
      <c r="C738" s="228" t="s">
        <v>2800</v>
      </c>
      <c r="D738" s="228" t="s">
        <v>266</v>
      </c>
      <c r="E738" s="229" t="s">
        <v>3243</v>
      </c>
      <c r="F738" s="230" t="s">
        <v>3244</v>
      </c>
      <c r="G738" s="231" t="s">
        <v>1051</v>
      </c>
      <c r="H738" s="232">
        <v>1</v>
      </c>
      <c r="I738" s="233"/>
      <c r="J738" s="234">
        <f>ROUND(I738*H738,2)</f>
        <v>0</v>
      </c>
      <c r="K738" s="230" t="s">
        <v>298</v>
      </c>
      <c r="L738" s="45"/>
      <c r="M738" s="235" t="s">
        <v>1</v>
      </c>
      <c r="N738" s="236" t="s">
        <v>42</v>
      </c>
      <c r="O738" s="92"/>
      <c r="P738" s="237">
        <f>O738*H738</f>
        <v>0</v>
      </c>
      <c r="Q738" s="237">
        <v>0</v>
      </c>
      <c r="R738" s="237">
        <f>Q738*H738</f>
        <v>0</v>
      </c>
      <c r="S738" s="237">
        <v>0</v>
      </c>
      <c r="T738" s="238">
        <f>S738*H738</f>
        <v>0</v>
      </c>
      <c r="U738" s="39"/>
      <c r="V738" s="39"/>
      <c r="W738" s="39"/>
      <c r="X738" s="39"/>
      <c r="Y738" s="39"/>
      <c r="Z738" s="39"/>
      <c r="AA738" s="39"/>
      <c r="AB738" s="39"/>
      <c r="AC738" s="39"/>
      <c r="AD738" s="39"/>
      <c r="AE738" s="39"/>
      <c r="AR738" s="239" t="s">
        <v>271</v>
      </c>
      <c r="AT738" s="239" t="s">
        <v>266</v>
      </c>
      <c r="AU738" s="239" t="s">
        <v>85</v>
      </c>
      <c r="AY738" s="18" t="s">
        <v>264</v>
      </c>
      <c r="BE738" s="240">
        <f>IF(N738="základní",J738,0)</f>
        <v>0</v>
      </c>
      <c r="BF738" s="240">
        <f>IF(N738="snížená",J738,0)</f>
        <v>0</v>
      </c>
      <c r="BG738" s="240">
        <f>IF(N738="zákl. přenesená",J738,0)</f>
        <v>0</v>
      </c>
      <c r="BH738" s="240">
        <f>IF(N738="sníž. přenesená",J738,0)</f>
        <v>0</v>
      </c>
      <c r="BI738" s="240">
        <f>IF(N738="nulová",J738,0)</f>
        <v>0</v>
      </c>
      <c r="BJ738" s="18" t="s">
        <v>85</v>
      </c>
      <c r="BK738" s="240">
        <f>ROUND(I738*H738,2)</f>
        <v>0</v>
      </c>
      <c r="BL738" s="18" t="s">
        <v>271</v>
      </c>
      <c r="BM738" s="239" t="s">
        <v>3245</v>
      </c>
    </row>
    <row r="739" s="2" customFormat="1">
      <c r="A739" s="39"/>
      <c r="B739" s="40"/>
      <c r="C739" s="41"/>
      <c r="D739" s="243" t="s">
        <v>339</v>
      </c>
      <c r="E739" s="41"/>
      <c r="F739" s="295" t="s">
        <v>1346</v>
      </c>
      <c r="G739" s="41"/>
      <c r="H739" s="41"/>
      <c r="I739" s="296"/>
      <c r="J739" s="41"/>
      <c r="K739" s="41"/>
      <c r="L739" s="45"/>
      <c r="M739" s="297"/>
      <c r="N739" s="298"/>
      <c r="O739" s="92"/>
      <c r="P739" s="92"/>
      <c r="Q739" s="92"/>
      <c r="R739" s="92"/>
      <c r="S739" s="92"/>
      <c r="T739" s="93"/>
      <c r="U739" s="39"/>
      <c r="V739" s="39"/>
      <c r="W739" s="39"/>
      <c r="X739" s="39"/>
      <c r="Y739" s="39"/>
      <c r="Z739" s="39"/>
      <c r="AA739" s="39"/>
      <c r="AB739" s="39"/>
      <c r="AC739" s="39"/>
      <c r="AD739" s="39"/>
      <c r="AE739" s="39"/>
      <c r="AT739" s="18" t="s">
        <v>339</v>
      </c>
      <c r="AU739" s="18" t="s">
        <v>85</v>
      </c>
    </row>
    <row r="740" s="2" customFormat="1" ht="16.5" customHeight="1">
      <c r="A740" s="39"/>
      <c r="B740" s="40"/>
      <c r="C740" s="228" t="s">
        <v>2801</v>
      </c>
      <c r="D740" s="228" t="s">
        <v>266</v>
      </c>
      <c r="E740" s="229" t="s">
        <v>3246</v>
      </c>
      <c r="F740" s="230" t="s">
        <v>3247</v>
      </c>
      <c r="G740" s="231" t="s">
        <v>1326</v>
      </c>
      <c r="H740" s="232">
        <v>1</v>
      </c>
      <c r="I740" s="233"/>
      <c r="J740" s="234">
        <f>ROUND(I740*H740,2)</f>
        <v>0</v>
      </c>
      <c r="K740" s="230" t="s">
        <v>298</v>
      </c>
      <c r="L740" s="45"/>
      <c r="M740" s="235" t="s">
        <v>1</v>
      </c>
      <c r="N740" s="236" t="s">
        <v>42</v>
      </c>
      <c r="O740" s="92"/>
      <c r="P740" s="237">
        <f>O740*H740</f>
        <v>0</v>
      </c>
      <c r="Q740" s="237">
        <v>0</v>
      </c>
      <c r="R740" s="237">
        <f>Q740*H740</f>
        <v>0</v>
      </c>
      <c r="S740" s="237">
        <v>0</v>
      </c>
      <c r="T740" s="238">
        <f>S740*H740</f>
        <v>0</v>
      </c>
      <c r="U740" s="39"/>
      <c r="V740" s="39"/>
      <c r="W740" s="39"/>
      <c r="X740" s="39"/>
      <c r="Y740" s="39"/>
      <c r="Z740" s="39"/>
      <c r="AA740" s="39"/>
      <c r="AB740" s="39"/>
      <c r="AC740" s="39"/>
      <c r="AD740" s="39"/>
      <c r="AE740" s="39"/>
      <c r="AR740" s="239" t="s">
        <v>271</v>
      </c>
      <c r="AT740" s="239" t="s">
        <v>266</v>
      </c>
      <c r="AU740" s="239" t="s">
        <v>85</v>
      </c>
      <c r="AY740" s="18" t="s">
        <v>264</v>
      </c>
      <c r="BE740" s="240">
        <f>IF(N740="základní",J740,0)</f>
        <v>0</v>
      </c>
      <c r="BF740" s="240">
        <f>IF(N740="snížená",J740,0)</f>
        <v>0</v>
      </c>
      <c r="BG740" s="240">
        <f>IF(N740="zákl. přenesená",J740,0)</f>
        <v>0</v>
      </c>
      <c r="BH740" s="240">
        <f>IF(N740="sníž. přenesená",J740,0)</f>
        <v>0</v>
      </c>
      <c r="BI740" s="240">
        <f>IF(N740="nulová",J740,0)</f>
        <v>0</v>
      </c>
      <c r="BJ740" s="18" t="s">
        <v>85</v>
      </c>
      <c r="BK740" s="240">
        <f>ROUND(I740*H740,2)</f>
        <v>0</v>
      </c>
      <c r="BL740" s="18" t="s">
        <v>271</v>
      </c>
      <c r="BM740" s="239" t="s">
        <v>3248</v>
      </c>
    </row>
    <row r="741" s="2" customFormat="1">
      <c r="A741" s="39"/>
      <c r="B741" s="40"/>
      <c r="C741" s="41"/>
      <c r="D741" s="243" t="s">
        <v>339</v>
      </c>
      <c r="E741" s="41"/>
      <c r="F741" s="295" t="s">
        <v>3249</v>
      </c>
      <c r="G741" s="41"/>
      <c r="H741" s="41"/>
      <c r="I741" s="296"/>
      <c r="J741" s="41"/>
      <c r="K741" s="41"/>
      <c r="L741" s="45"/>
      <c r="M741" s="297"/>
      <c r="N741" s="298"/>
      <c r="O741" s="92"/>
      <c r="P741" s="92"/>
      <c r="Q741" s="92"/>
      <c r="R741" s="92"/>
      <c r="S741" s="92"/>
      <c r="T741" s="93"/>
      <c r="U741" s="39"/>
      <c r="V741" s="39"/>
      <c r="W741" s="39"/>
      <c r="X741" s="39"/>
      <c r="Y741" s="39"/>
      <c r="Z741" s="39"/>
      <c r="AA741" s="39"/>
      <c r="AB741" s="39"/>
      <c r="AC741" s="39"/>
      <c r="AD741" s="39"/>
      <c r="AE741" s="39"/>
      <c r="AT741" s="18" t="s">
        <v>339</v>
      </c>
      <c r="AU741" s="18" t="s">
        <v>85</v>
      </c>
    </row>
    <row r="742" s="12" customFormat="1" ht="25.92" customHeight="1">
      <c r="A742" s="12"/>
      <c r="B742" s="212"/>
      <c r="C742" s="213"/>
      <c r="D742" s="214" t="s">
        <v>75</v>
      </c>
      <c r="E742" s="215" t="s">
        <v>1380</v>
      </c>
      <c r="F742" s="215" t="s">
        <v>1381</v>
      </c>
      <c r="G742" s="213"/>
      <c r="H742" s="213"/>
      <c r="I742" s="216"/>
      <c r="J742" s="217">
        <f>BK742</f>
        <v>0</v>
      </c>
      <c r="K742" s="213"/>
      <c r="L742" s="218"/>
      <c r="M742" s="219"/>
      <c r="N742" s="220"/>
      <c r="O742" s="220"/>
      <c r="P742" s="221">
        <f>SUM(P743:P752)</f>
        <v>0</v>
      </c>
      <c r="Q742" s="220"/>
      <c r="R742" s="221">
        <f>SUM(R743:R752)</f>
        <v>0</v>
      </c>
      <c r="S742" s="220"/>
      <c r="T742" s="222">
        <f>SUM(T743:T752)</f>
        <v>0</v>
      </c>
      <c r="U742" s="12"/>
      <c r="V742" s="12"/>
      <c r="W742" s="12"/>
      <c r="X742" s="12"/>
      <c r="Y742" s="12"/>
      <c r="Z742" s="12"/>
      <c r="AA742" s="12"/>
      <c r="AB742" s="12"/>
      <c r="AC742" s="12"/>
      <c r="AD742" s="12"/>
      <c r="AE742" s="12"/>
      <c r="AR742" s="223" t="s">
        <v>271</v>
      </c>
      <c r="AT742" s="224" t="s">
        <v>75</v>
      </c>
      <c r="AU742" s="224" t="s">
        <v>76</v>
      </c>
      <c r="AY742" s="223" t="s">
        <v>264</v>
      </c>
      <c r="BK742" s="225">
        <f>SUM(BK743:BK752)</f>
        <v>0</v>
      </c>
    </row>
    <row r="743" s="2" customFormat="1" ht="24.15" customHeight="1">
      <c r="A743" s="39"/>
      <c r="B743" s="40"/>
      <c r="C743" s="228" t="s">
        <v>2803</v>
      </c>
      <c r="D743" s="228" t="s">
        <v>266</v>
      </c>
      <c r="E743" s="229" t="s">
        <v>1383</v>
      </c>
      <c r="F743" s="230" t="s">
        <v>1384</v>
      </c>
      <c r="G743" s="231" t="s">
        <v>318</v>
      </c>
      <c r="H743" s="232">
        <v>484.79000000000002</v>
      </c>
      <c r="I743" s="233"/>
      <c r="J743" s="234">
        <f>ROUND(I743*H743,2)</f>
        <v>0</v>
      </c>
      <c r="K743" s="230" t="s">
        <v>298</v>
      </c>
      <c r="L743" s="45"/>
      <c r="M743" s="235" t="s">
        <v>1</v>
      </c>
      <c r="N743" s="236" t="s">
        <v>42</v>
      </c>
      <c r="O743" s="92"/>
      <c r="P743" s="237">
        <f>O743*H743</f>
        <v>0</v>
      </c>
      <c r="Q743" s="237">
        <v>0</v>
      </c>
      <c r="R743" s="237">
        <f>Q743*H743</f>
        <v>0</v>
      </c>
      <c r="S743" s="237">
        <v>0</v>
      </c>
      <c r="T743" s="238">
        <f>S743*H743</f>
        <v>0</v>
      </c>
      <c r="U743" s="39"/>
      <c r="V743" s="39"/>
      <c r="W743" s="39"/>
      <c r="X743" s="39"/>
      <c r="Y743" s="39"/>
      <c r="Z743" s="39"/>
      <c r="AA743" s="39"/>
      <c r="AB743" s="39"/>
      <c r="AC743" s="39"/>
      <c r="AD743" s="39"/>
      <c r="AE743" s="39"/>
      <c r="AR743" s="239" t="s">
        <v>1385</v>
      </c>
      <c r="AT743" s="239" t="s">
        <v>266</v>
      </c>
      <c r="AU743" s="239" t="s">
        <v>83</v>
      </c>
      <c r="AY743" s="18" t="s">
        <v>264</v>
      </c>
      <c r="BE743" s="240">
        <f>IF(N743="základní",J743,0)</f>
        <v>0</v>
      </c>
      <c r="BF743" s="240">
        <f>IF(N743="snížená",J743,0)</f>
        <v>0</v>
      </c>
      <c r="BG743" s="240">
        <f>IF(N743="zákl. přenesená",J743,0)</f>
        <v>0</v>
      </c>
      <c r="BH743" s="240">
        <f>IF(N743="sníž. přenesená",J743,0)</f>
        <v>0</v>
      </c>
      <c r="BI743" s="240">
        <f>IF(N743="nulová",J743,0)</f>
        <v>0</v>
      </c>
      <c r="BJ743" s="18" t="s">
        <v>85</v>
      </c>
      <c r="BK743" s="240">
        <f>ROUND(I743*H743,2)</f>
        <v>0</v>
      </c>
      <c r="BL743" s="18" t="s">
        <v>1385</v>
      </c>
      <c r="BM743" s="239" t="s">
        <v>1386</v>
      </c>
    </row>
    <row r="744" s="2" customFormat="1">
      <c r="A744" s="39"/>
      <c r="B744" s="40"/>
      <c r="C744" s="41"/>
      <c r="D744" s="243" t="s">
        <v>339</v>
      </c>
      <c r="E744" s="41"/>
      <c r="F744" s="295" t="s">
        <v>1387</v>
      </c>
      <c r="G744" s="41"/>
      <c r="H744" s="41"/>
      <c r="I744" s="296"/>
      <c r="J744" s="41"/>
      <c r="K744" s="41"/>
      <c r="L744" s="45"/>
      <c r="M744" s="297"/>
      <c r="N744" s="298"/>
      <c r="O744" s="92"/>
      <c r="P744" s="92"/>
      <c r="Q744" s="92"/>
      <c r="R744" s="92"/>
      <c r="S744" s="92"/>
      <c r="T744" s="93"/>
      <c r="U744" s="39"/>
      <c r="V744" s="39"/>
      <c r="W744" s="39"/>
      <c r="X744" s="39"/>
      <c r="Y744" s="39"/>
      <c r="Z744" s="39"/>
      <c r="AA744" s="39"/>
      <c r="AB744" s="39"/>
      <c r="AC744" s="39"/>
      <c r="AD744" s="39"/>
      <c r="AE744" s="39"/>
      <c r="AT744" s="18" t="s">
        <v>339</v>
      </c>
      <c r="AU744" s="18" t="s">
        <v>83</v>
      </c>
    </row>
    <row r="745" s="13" customFormat="1">
      <c r="A745" s="13"/>
      <c r="B745" s="241"/>
      <c r="C745" s="242"/>
      <c r="D745" s="243" t="s">
        <v>273</v>
      </c>
      <c r="E745" s="244" t="s">
        <v>1</v>
      </c>
      <c r="F745" s="245" t="s">
        <v>3250</v>
      </c>
      <c r="G745" s="242"/>
      <c r="H745" s="246">
        <v>484.79000000000002</v>
      </c>
      <c r="I745" s="247"/>
      <c r="J745" s="242"/>
      <c r="K745" s="242"/>
      <c r="L745" s="248"/>
      <c r="M745" s="249"/>
      <c r="N745" s="250"/>
      <c r="O745" s="250"/>
      <c r="P745" s="250"/>
      <c r="Q745" s="250"/>
      <c r="R745" s="250"/>
      <c r="S745" s="250"/>
      <c r="T745" s="251"/>
      <c r="U745" s="13"/>
      <c r="V745" s="13"/>
      <c r="W745" s="13"/>
      <c r="X745" s="13"/>
      <c r="Y745" s="13"/>
      <c r="Z745" s="13"/>
      <c r="AA745" s="13"/>
      <c r="AB745" s="13"/>
      <c r="AC745" s="13"/>
      <c r="AD745" s="13"/>
      <c r="AE745" s="13"/>
      <c r="AT745" s="252" t="s">
        <v>273</v>
      </c>
      <c r="AU745" s="252" t="s">
        <v>83</v>
      </c>
      <c r="AV745" s="13" t="s">
        <v>85</v>
      </c>
      <c r="AW745" s="13" t="s">
        <v>32</v>
      </c>
      <c r="AX745" s="13" t="s">
        <v>76</v>
      </c>
      <c r="AY745" s="252" t="s">
        <v>264</v>
      </c>
    </row>
    <row r="746" s="14" customFormat="1">
      <c r="A746" s="14"/>
      <c r="B746" s="253"/>
      <c r="C746" s="254"/>
      <c r="D746" s="243" t="s">
        <v>273</v>
      </c>
      <c r="E746" s="255" t="s">
        <v>1</v>
      </c>
      <c r="F746" s="256" t="s">
        <v>275</v>
      </c>
      <c r="G746" s="254"/>
      <c r="H746" s="257">
        <v>484.79000000000002</v>
      </c>
      <c r="I746" s="258"/>
      <c r="J746" s="254"/>
      <c r="K746" s="254"/>
      <c r="L746" s="259"/>
      <c r="M746" s="260"/>
      <c r="N746" s="261"/>
      <c r="O746" s="261"/>
      <c r="P746" s="261"/>
      <c r="Q746" s="261"/>
      <c r="R746" s="261"/>
      <c r="S746" s="261"/>
      <c r="T746" s="262"/>
      <c r="U746" s="14"/>
      <c r="V746" s="14"/>
      <c r="W746" s="14"/>
      <c r="X746" s="14"/>
      <c r="Y746" s="14"/>
      <c r="Z746" s="14"/>
      <c r="AA746" s="14"/>
      <c r="AB746" s="14"/>
      <c r="AC746" s="14"/>
      <c r="AD746" s="14"/>
      <c r="AE746" s="14"/>
      <c r="AT746" s="263" t="s">
        <v>273</v>
      </c>
      <c r="AU746" s="263" t="s">
        <v>83</v>
      </c>
      <c r="AV746" s="14" t="s">
        <v>271</v>
      </c>
      <c r="AW746" s="14" t="s">
        <v>32</v>
      </c>
      <c r="AX746" s="14" t="s">
        <v>83</v>
      </c>
      <c r="AY746" s="263" t="s">
        <v>264</v>
      </c>
    </row>
    <row r="747" s="2" customFormat="1" ht="24.15" customHeight="1">
      <c r="A747" s="39"/>
      <c r="B747" s="40"/>
      <c r="C747" s="228" t="s">
        <v>2804</v>
      </c>
      <c r="D747" s="228" t="s">
        <v>266</v>
      </c>
      <c r="E747" s="229" t="s">
        <v>1390</v>
      </c>
      <c r="F747" s="230" t="s">
        <v>1391</v>
      </c>
      <c r="G747" s="231" t="s">
        <v>318</v>
      </c>
      <c r="H747" s="232">
        <v>487.56700000000001</v>
      </c>
      <c r="I747" s="233"/>
      <c r="J747" s="234">
        <f>ROUND(I747*H747,2)</f>
        <v>0</v>
      </c>
      <c r="K747" s="230" t="s">
        <v>298</v>
      </c>
      <c r="L747" s="45"/>
      <c r="M747" s="235" t="s">
        <v>1</v>
      </c>
      <c r="N747" s="236" t="s">
        <v>42</v>
      </c>
      <c r="O747" s="92"/>
      <c r="P747" s="237">
        <f>O747*H747</f>
        <v>0</v>
      </c>
      <c r="Q747" s="237">
        <v>0</v>
      </c>
      <c r="R747" s="237">
        <f>Q747*H747</f>
        <v>0</v>
      </c>
      <c r="S747" s="237">
        <v>0</v>
      </c>
      <c r="T747" s="238">
        <f>S747*H747</f>
        <v>0</v>
      </c>
      <c r="U747" s="39"/>
      <c r="V747" s="39"/>
      <c r="W747" s="39"/>
      <c r="X747" s="39"/>
      <c r="Y747" s="39"/>
      <c r="Z747" s="39"/>
      <c r="AA747" s="39"/>
      <c r="AB747" s="39"/>
      <c r="AC747" s="39"/>
      <c r="AD747" s="39"/>
      <c r="AE747" s="39"/>
      <c r="AR747" s="239" t="s">
        <v>1385</v>
      </c>
      <c r="AT747" s="239" t="s">
        <v>266</v>
      </c>
      <c r="AU747" s="239" t="s">
        <v>83</v>
      </c>
      <c r="AY747" s="18" t="s">
        <v>264</v>
      </c>
      <c r="BE747" s="240">
        <f>IF(N747="základní",J747,0)</f>
        <v>0</v>
      </c>
      <c r="BF747" s="240">
        <f>IF(N747="snížená",J747,0)</f>
        <v>0</v>
      </c>
      <c r="BG747" s="240">
        <f>IF(N747="zákl. přenesená",J747,0)</f>
        <v>0</v>
      </c>
      <c r="BH747" s="240">
        <f>IF(N747="sníž. přenesená",J747,0)</f>
        <v>0</v>
      </c>
      <c r="BI747" s="240">
        <f>IF(N747="nulová",J747,0)</f>
        <v>0</v>
      </c>
      <c r="BJ747" s="18" t="s">
        <v>85</v>
      </c>
      <c r="BK747" s="240">
        <f>ROUND(I747*H747,2)</f>
        <v>0</v>
      </c>
      <c r="BL747" s="18" t="s">
        <v>1385</v>
      </c>
      <c r="BM747" s="239" t="s">
        <v>1392</v>
      </c>
    </row>
    <row r="748" s="2" customFormat="1">
      <c r="A748" s="39"/>
      <c r="B748" s="40"/>
      <c r="C748" s="41"/>
      <c r="D748" s="243" t="s">
        <v>339</v>
      </c>
      <c r="E748" s="41"/>
      <c r="F748" s="295" t="s">
        <v>1393</v>
      </c>
      <c r="G748" s="41"/>
      <c r="H748" s="41"/>
      <c r="I748" s="296"/>
      <c r="J748" s="41"/>
      <c r="K748" s="41"/>
      <c r="L748" s="45"/>
      <c r="M748" s="297"/>
      <c r="N748" s="298"/>
      <c r="O748" s="92"/>
      <c r="P748" s="92"/>
      <c r="Q748" s="92"/>
      <c r="R748" s="92"/>
      <c r="S748" s="92"/>
      <c r="T748" s="93"/>
      <c r="U748" s="39"/>
      <c r="V748" s="39"/>
      <c r="W748" s="39"/>
      <c r="X748" s="39"/>
      <c r="Y748" s="39"/>
      <c r="Z748" s="39"/>
      <c r="AA748" s="39"/>
      <c r="AB748" s="39"/>
      <c r="AC748" s="39"/>
      <c r="AD748" s="39"/>
      <c r="AE748" s="39"/>
      <c r="AT748" s="18" t="s">
        <v>339</v>
      </c>
      <c r="AU748" s="18" t="s">
        <v>83</v>
      </c>
    </row>
    <row r="749" s="13" customFormat="1">
      <c r="A749" s="13"/>
      <c r="B749" s="241"/>
      <c r="C749" s="242"/>
      <c r="D749" s="243" t="s">
        <v>273</v>
      </c>
      <c r="E749" s="244" t="s">
        <v>1</v>
      </c>
      <c r="F749" s="245" t="s">
        <v>3251</v>
      </c>
      <c r="G749" s="242"/>
      <c r="H749" s="246">
        <v>487.56700000000001</v>
      </c>
      <c r="I749" s="247"/>
      <c r="J749" s="242"/>
      <c r="K749" s="242"/>
      <c r="L749" s="248"/>
      <c r="M749" s="249"/>
      <c r="N749" s="250"/>
      <c r="O749" s="250"/>
      <c r="P749" s="250"/>
      <c r="Q749" s="250"/>
      <c r="R749" s="250"/>
      <c r="S749" s="250"/>
      <c r="T749" s="251"/>
      <c r="U749" s="13"/>
      <c r="V749" s="13"/>
      <c r="W749" s="13"/>
      <c r="X749" s="13"/>
      <c r="Y749" s="13"/>
      <c r="Z749" s="13"/>
      <c r="AA749" s="13"/>
      <c r="AB749" s="13"/>
      <c r="AC749" s="13"/>
      <c r="AD749" s="13"/>
      <c r="AE749" s="13"/>
      <c r="AT749" s="252" t="s">
        <v>273</v>
      </c>
      <c r="AU749" s="252" t="s">
        <v>83</v>
      </c>
      <c r="AV749" s="13" t="s">
        <v>85</v>
      </c>
      <c r="AW749" s="13" t="s">
        <v>32</v>
      </c>
      <c r="AX749" s="13" t="s">
        <v>76</v>
      </c>
      <c r="AY749" s="252" t="s">
        <v>264</v>
      </c>
    </row>
    <row r="750" s="14" customFormat="1">
      <c r="A750" s="14"/>
      <c r="B750" s="253"/>
      <c r="C750" s="254"/>
      <c r="D750" s="243" t="s">
        <v>273</v>
      </c>
      <c r="E750" s="255" t="s">
        <v>1</v>
      </c>
      <c r="F750" s="256" t="s">
        <v>275</v>
      </c>
      <c r="G750" s="254"/>
      <c r="H750" s="257">
        <v>487.56700000000001</v>
      </c>
      <c r="I750" s="258"/>
      <c r="J750" s="254"/>
      <c r="K750" s="254"/>
      <c r="L750" s="259"/>
      <c r="M750" s="260"/>
      <c r="N750" s="261"/>
      <c r="O750" s="261"/>
      <c r="P750" s="261"/>
      <c r="Q750" s="261"/>
      <c r="R750" s="261"/>
      <c r="S750" s="261"/>
      <c r="T750" s="262"/>
      <c r="U750" s="14"/>
      <c r="V750" s="14"/>
      <c r="W750" s="14"/>
      <c r="X750" s="14"/>
      <c r="Y750" s="14"/>
      <c r="Z750" s="14"/>
      <c r="AA750" s="14"/>
      <c r="AB750" s="14"/>
      <c r="AC750" s="14"/>
      <c r="AD750" s="14"/>
      <c r="AE750" s="14"/>
      <c r="AT750" s="263" t="s">
        <v>273</v>
      </c>
      <c r="AU750" s="263" t="s">
        <v>83</v>
      </c>
      <c r="AV750" s="14" t="s">
        <v>271</v>
      </c>
      <c r="AW750" s="14" t="s">
        <v>32</v>
      </c>
      <c r="AX750" s="14" t="s">
        <v>83</v>
      </c>
      <c r="AY750" s="263" t="s">
        <v>264</v>
      </c>
    </row>
    <row r="751" s="2" customFormat="1" ht="16.5" customHeight="1">
      <c r="A751" s="39"/>
      <c r="B751" s="40"/>
      <c r="C751" s="228" t="s">
        <v>2806</v>
      </c>
      <c r="D751" s="228" t="s">
        <v>266</v>
      </c>
      <c r="E751" s="229" t="s">
        <v>1396</v>
      </c>
      <c r="F751" s="230" t="s">
        <v>1397</v>
      </c>
      <c r="G751" s="231" t="s">
        <v>453</v>
      </c>
      <c r="H751" s="232">
        <v>168.5</v>
      </c>
      <c r="I751" s="233"/>
      <c r="J751" s="234">
        <f>ROUND(I751*H751,2)</f>
        <v>0</v>
      </c>
      <c r="K751" s="230" t="s">
        <v>298</v>
      </c>
      <c r="L751" s="45"/>
      <c r="M751" s="235" t="s">
        <v>1</v>
      </c>
      <c r="N751" s="236" t="s">
        <v>42</v>
      </c>
      <c r="O751" s="92"/>
      <c r="P751" s="237">
        <f>O751*H751</f>
        <v>0</v>
      </c>
      <c r="Q751" s="237">
        <v>0</v>
      </c>
      <c r="R751" s="237">
        <f>Q751*H751</f>
        <v>0</v>
      </c>
      <c r="S751" s="237">
        <v>0</v>
      </c>
      <c r="T751" s="238">
        <f>S751*H751</f>
        <v>0</v>
      </c>
      <c r="U751" s="39"/>
      <c r="V751" s="39"/>
      <c r="W751" s="39"/>
      <c r="X751" s="39"/>
      <c r="Y751" s="39"/>
      <c r="Z751" s="39"/>
      <c r="AA751" s="39"/>
      <c r="AB751" s="39"/>
      <c r="AC751" s="39"/>
      <c r="AD751" s="39"/>
      <c r="AE751" s="39"/>
      <c r="AR751" s="239" t="s">
        <v>1385</v>
      </c>
      <c r="AT751" s="239" t="s">
        <v>266</v>
      </c>
      <c r="AU751" s="239" t="s">
        <v>83</v>
      </c>
      <c r="AY751" s="18" t="s">
        <v>264</v>
      </c>
      <c r="BE751" s="240">
        <f>IF(N751="základní",J751,0)</f>
        <v>0</v>
      </c>
      <c r="BF751" s="240">
        <f>IF(N751="snížená",J751,0)</f>
        <v>0</v>
      </c>
      <c r="BG751" s="240">
        <f>IF(N751="zákl. přenesená",J751,0)</f>
        <v>0</v>
      </c>
      <c r="BH751" s="240">
        <f>IF(N751="sníž. přenesená",J751,0)</f>
        <v>0</v>
      </c>
      <c r="BI751" s="240">
        <f>IF(N751="nulová",J751,0)</f>
        <v>0</v>
      </c>
      <c r="BJ751" s="18" t="s">
        <v>85</v>
      </c>
      <c r="BK751" s="240">
        <f>ROUND(I751*H751,2)</f>
        <v>0</v>
      </c>
      <c r="BL751" s="18" t="s">
        <v>1385</v>
      </c>
      <c r="BM751" s="239" t="s">
        <v>1398</v>
      </c>
    </row>
    <row r="752" s="2" customFormat="1">
      <c r="A752" s="39"/>
      <c r="B752" s="40"/>
      <c r="C752" s="41"/>
      <c r="D752" s="243" t="s">
        <v>339</v>
      </c>
      <c r="E752" s="41"/>
      <c r="F752" s="295" t="s">
        <v>1399</v>
      </c>
      <c r="G752" s="41"/>
      <c r="H752" s="41"/>
      <c r="I752" s="296"/>
      <c r="J752" s="41"/>
      <c r="K752" s="41"/>
      <c r="L752" s="45"/>
      <c r="M752" s="297"/>
      <c r="N752" s="298"/>
      <c r="O752" s="92"/>
      <c r="P752" s="92"/>
      <c r="Q752" s="92"/>
      <c r="R752" s="92"/>
      <c r="S752" s="92"/>
      <c r="T752" s="93"/>
      <c r="U752" s="39"/>
      <c r="V752" s="39"/>
      <c r="W752" s="39"/>
      <c r="X752" s="39"/>
      <c r="Y752" s="39"/>
      <c r="Z752" s="39"/>
      <c r="AA752" s="39"/>
      <c r="AB752" s="39"/>
      <c r="AC752" s="39"/>
      <c r="AD752" s="39"/>
      <c r="AE752" s="39"/>
      <c r="AT752" s="18" t="s">
        <v>339</v>
      </c>
      <c r="AU752" s="18" t="s">
        <v>83</v>
      </c>
    </row>
    <row r="753" s="12" customFormat="1" ht="25.92" customHeight="1">
      <c r="A753" s="12"/>
      <c r="B753" s="212"/>
      <c r="C753" s="213"/>
      <c r="D753" s="214" t="s">
        <v>75</v>
      </c>
      <c r="E753" s="215" t="s">
        <v>1400</v>
      </c>
      <c r="F753" s="215" t="s">
        <v>1400</v>
      </c>
      <c r="G753" s="213"/>
      <c r="H753" s="213"/>
      <c r="I753" s="216"/>
      <c r="J753" s="217">
        <f>BK753</f>
        <v>0</v>
      </c>
      <c r="K753" s="213"/>
      <c r="L753" s="218"/>
      <c r="M753" s="219"/>
      <c r="N753" s="220"/>
      <c r="O753" s="220"/>
      <c r="P753" s="221">
        <f>P754</f>
        <v>0</v>
      </c>
      <c r="Q753" s="220"/>
      <c r="R753" s="221">
        <f>R754</f>
        <v>0</v>
      </c>
      <c r="S753" s="220"/>
      <c r="T753" s="222">
        <f>T754</f>
        <v>0</v>
      </c>
      <c r="U753" s="12"/>
      <c r="V753" s="12"/>
      <c r="W753" s="12"/>
      <c r="X753" s="12"/>
      <c r="Y753" s="12"/>
      <c r="Z753" s="12"/>
      <c r="AA753" s="12"/>
      <c r="AB753" s="12"/>
      <c r="AC753" s="12"/>
      <c r="AD753" s="12"/>
      <c r="AE753" s="12"/>
      <c r="AR753" s="223" t="s">
        <v>271</v>
      </c>
      <c r="AT753" s="224" t="s">
        <v>75</v>
      </c>
      <c r="AU753" s="224" t="s">
        <v>76</v>
      </c>
      <c r="AY753" s="223" t="s">
        <v>264</v>
      </c>
      <c r="BK753" s="225">
        <f>BK754</f>
        <v>0</v>
      </c>
    </row>
    <row r="754" s="12" customFormat="1" ht="22.8" customHeight="1">
      <c r="A754" s="12"/>
      <c r="B754" s="212"/>
      <c r="C754" s="213"/>
      <c r="D754" s="214" t="s">
        <v>75</v>
      </c>
      <c r="E754" s="226" t="s">
        <v>1401</v>
      </c>
      <c r="F754" s="226" t="s">
        <v>1402</v>
      </c>
      <c r="G754" s="213"/>
      <c r="H754" s="213"/>
      <c r="I754" s="216"/>
      <c r="J754" s="227">
        <f>BK754</f>
        <v>0</v>
      </c>
      <c r="K754" s="213"/>
      <c r="L754" s="218"/>
      <c r="M754" s="219"/>
      <c r="N754" s="220"/>
      <c r="O754" s="220"/>
      <c r="P754" s="221">
        <f>SUM(P755:P759)</f>
        <v>0</v>
      </c>
      <c r="Q754" s="220"/>
      <c r="R754" s="221">
        <f>SUM(R755:R759)</f>
        <v>0</v>
      </c>
      <c r="S754" s="220"/>
      <c r="T754" s="222">
        <f>SUM(T755:T759)</f>
        <v>0</v>
      </c>
      <c r="U754" s="12"/>
      <c r="V754" s="12"/>
      <c r="W754" s="12"/>
      <c r="X754" s="12"/>
      <c r="Y754" s="12"/>
      <c r="Z754" s="12"/>
      <c r="AA754" s="12"/>
      <c r="AB754" s="12"/>
      <c r="AC754" s="12"/>
      <c r="AD754" s="12"/>
      <c r="AE754" s="12"/>
      <c r="AR754" s="223" t="s">
        <v>271</v>
      </c>
      <c r="AT754" s="224" t="s">
        <v>75</v>
      </c>
      <c r="AU754" s="224" t="s">
        <v>83</v>
      </c>
      <c r="AY754" s="223" t="s">
        <v>264</v>
      </c>
      <c r="BK754" s="225">
        <f>SUM(BK755:BK759)</f>
        <v>0</v>
      </c>
    </row>
    <row r="755" s="2" customFormat="1" ht="16.5" customHeight="1">
      <c r="A755" s="39"/>
      <c r="B755" s="40"/>
      <c r="C755" s="228" t="s">
        <v>2810</v>
      </c>
      <c r="D755" s="228" t="s">
        <v>266</v>
      </c>
      <c r="E755" s="229" t="s">
        <v>1404</v>
      </c>
      <c r="F755" s="230" t="s">
        <v>1405</v>
      </c>
      <c r="G755" s="231" t="s">
        <v>278</v>
      </c>
      <c r="H755" s="232">
        <v>626.94399999999996</v>
      </c>
      <c r="I755" s="233"/>
      <c r="J755" s="234">
        <f>ROUND(I755*H755,2)</f>
        <v>0</v>
      </c>
      <c r="K755" s="230" t="s">
        <v>298</v>
      </c>
      <c r="L755" s="45"/>
      <c r="M755" s="235" t="s">
        <v>1</v>
      </c>
      <c r="N755" s="236" t="s">
        <v>42</v>
      </c>
      <c r="O755" s="92"/>
      <c r="P755" s="237">
        <f>O755*H755</f>
        <v>0</v>
      </c>
      <c r="Q755" s="237">
        <v>0</v>
      </c>
      <c r="R755" s="237">
        <f>Q755*H755</f>
        <v>0</v>
      </c>
      <c r="S755" s="237">
        <v>0</v>
      </c>
      <c r="T755" s="238">
        <f>S755*H755</f>
        <v>0</v>
      </c>
      <c r="U755" s="39"/>
      <c r="V755" s="39"/>
      <c r="W755" s="39"/>
      <c r="X755" s="39"/>
      <c r="Y755" s="39"/>
      <c r="Z755" s="39"/>
      <c r="AA755" s="39"/>
      <c r="AB755" s="39"/>
      <c r="AC755" s="39"/>
      <c r="AD755" s="39"/>
      <c r="AE755" s="39"/>
      <c r="AR755" s="239" t="s">
        <v>1385</v>
      </c>
      <c r="AT755" s="239" t="s">
        <v>266</v>
      </c>
      <c r="AU755" s="239" t="s">
        <v>85</v>
      </c>
      <c r="AY755" s="18" t="s">
        <v>264</v>
      </c>
      <c r="BE755" s="240">
        <f>IF(N755="základní",J755,0)</f>
        <v>0</v>
      </c>
      <c r="BF755" s="240">
        <f>IF(N755="snížená",J755,0)</f>
        <v>0</v>
      </c>
      <c r="BG755" s="240">
        <f>IF(N755="zákl. přenesená",J755,0)</f>
        <v>0</v>
      </c>
      <c r="BH755" s="240">
        <f>IF(N755="sníž. přenesená",J755,0)</f>
        <v>0</v>
      </c>
      <c r="BI755" s="240">
        <f>IF(N755="nulová",J755,0)</f>
        <v>0</v>
      </c>
      <c r="BJ755" s="18" t="s">
        <v>85</v>
      </c>
      <c r="BK755" s="240">
        <f>ROUND(I755*H755,2)</f>
        <v>0</v>
      </c>
      <c r="BL755" s="18" t="s">
        <v>1385</v>
      </c>
      <c r="BM755" s="239" t="s">
        <v>3252</v>
      </c>
    </row>
    <row r="756" s="2" customFormat="1">
      <c r="A756" s="39"/>
      <c r="B756" s="40"/>
      <c r="C756" s="41"/>
      <c r="D756" s="243" t="s">
        <v>339</v>
      </c>
      <c r="E756" s="41"/>
      <c r="F756" s="295" t="s">
        <v>1407</v>
      </c>
      <c r="G756" s="41"/>
      <c r="H756" s="41"/>
      <c r="I756" s="296"/>
      <c r="J756" s="41"/>
      <c r="K756" s="41"/>
      <c r="L756" s="45"/>
      <c r="M756" s="297"/>
      <c r="N756" s="298"/>
      <c r="O756" s="92"/>
      <c r="P756" s="92"/>
      <c r="Q756" s="92"/>
      <c r="R756" s="92"/>
      <c r="S756" s="92"/>
      <c r="T756" s="93"/>
      <c r="U756" s="39"/>
      <c r="V756" s="39"/>
      <c r="W756" s="39"/>
      <c r="X756" s="39"/>
      <c r="Y756" s="39"/>
      <c r="Z756" s="39"/>
      <c r="AA756" s="39"/>
      <c r="AB756" s="39"/>
      <c r="AC756" s="39"/>
      <c r="AD756" s="39"/>
      <c r="AE756" s="39"/>
      <c r="AT756" s="18" t="s">
        <v>339</v>
      </c>
      <c r="AU756" s="18" t="s">
        <v>85</v>
      </c>
    </row>
    <row r="757" s="13" customFormat="1">
      <c r="A757" s="13"/>
      <c r="B757" s="241"/>
      <c r="C757" s="242"/>
      <c r="D757" s="243" t="s">
        <v>273</v>
      </c>
      <c r="E757" s="244" t="s">
        <v>1</v>
      </c>
      <c r="F757" s="245" t="s">
        <v>3014</v>
      </c>
      <c r="G757" s="242"/>
      <c r="H757" s="246">
        <v>362.17599999999999</v>
      </c>
      <c r="I757" s="247"/>
      <c r="J757" s="242"/>
      <c r="K757" s="242"/>
      <c r="L757" s="248"/>
      <c r="M757" s="249"/>
      <c r="N757" s="250"/>
      <c r="O757" s="250"/>
      <c r="P757" s="250"/>
      <c r="Q757" s="250"/>
      <c r="R757" s="250"/>
      <c r="S757" s="250"/>
      <c r="T757" s="251"/>
      <c r="U757" s="13"/>
      <c r="V757" s="13"/>
      <c r="W757" s="13"/>
      <c r="X757" s="13"/>
      <c r="Y757" s="13"/>
      <c r="Z757" s="13"/>
      <c r="AA757" s="13"/>
      <c r="AB757" s="13"/>
      <c r="AC757" s="13"/>
      <c r="AD757" s="13"/>
      <c r="AE757" s="13"/>
      <c r="AT757" s="252" t="s">
        <v>273</v>
      </c>
      <c r="AU757" s="252" t="s">
        <v>85</v>
      </c>
      <c r="AV757" s="13" t="s">
        <v>85</v>
      </c>
      <c r="AW757" s="13" t="s">
        <v>32</v>
      </c>
      <c r="AX757" s="13" t="s">
        <v>76</v>
      </c>
      <c r="AY757" s="252" t="s">
        <v>264</v>
      </c>
    </row>
    <row r="758" s="13" customFormat="1">
      <c r="A758" s="13"/>
      <c r="B758" s="241"/>
      <c r="C758" s="242"/>
      <c r="D758" s="243" t="s">
        <v>273</v>
      </c>
      <c r="E758" s="244" t="s">
        <v>1</v>
      </c>
      <c r="F758" s="245" t="s">
        <v>3015</v>
      </c>
      <c r="G758" s="242"/>
      <c r="H758" s="246">
        <v>264.76799999999997</v>
      </c>
      <c r="I758" s="247"/>
      <c r="J758" s="242"/>
      <c r="K758" s="242"/>
      <c r="L758" s="248"/>
      <c r="M758" s="249"/>
      <c r="N758" s="250"/>
      <c r="O758" s="250"/>
      <c r="P758" s="250"/>
      <c r="Q758" s="250"/>
      <c r="R758" s="250"/>
      <c r="S758" s="250"/>
      <c r="T758" s="251"/>
      <c r="U758" s="13"/>
      <c r="V758" s="13"/>
      <c r="W758" s="13"/>
      <c r="X758" s="13"/>
      <c r="Y758" s="13"/>
      <c r="Z758" s="13"/>
      <c r="AA758" s="13"/>
      <c r="AB758" s="13"/>
      <c r="AC758" s="13"/>
      <c r="AD758" s="13"/>
      <c r="AE758" s="13"/>
      <c r="AT758" s="252" t="s">
        <v>273</v>
      </c>
      <c r="AU758" s="252" t="s">
        <v>85</v>
      </c>
      <c r="AV758" s="13" t="s">
        <v>85</v>
      </c>
      <c r="AW758" s="13" t="s">
        <v>32</v>
      </c>
      <c r="AX758" s="13" t="s">
        <v>76</v>
      </c>
      <c r="AY758" s="252" t="s">
        <v>264</v>
      </c>
    </row>
    <row r="759" s="14" customFormat="1">
      <c r="A759" s="14"/>
      <c r="B759" s="253"/>
      <c r="C759" s="254"/>
      <c r="D759" s="243" t="s">
        <v>273</v>
      </c>
      <c r="E759" s="255" t="s">
        <v>1</v>
      </c>
      <c r="F759" s="256" t="s">
        <v>275</v>
      </c>
      <c r="G759" s="254"/>
      <c r="H759" s="257">
        <v>626.94399999999996</v>
      </c>
      <c r="I759" s="258"/>
      <c r="J759" s="254"/>
      <c r="K759" s="254"/>
      <c r="L759" s="259"/>
      <c r="M759" s="300"/>
      <c r="N759" s="301"/>
      <c r="O759" s="301"/>
      <c r="P759" s="301"/>
      <c r="Q759" s="301"/>
      <c r="R759" s="301"/>
      <c r="S759" s="301"/>
      <c r="T759" s="302"/>
      <c r="U759" s="14"/>
      <c r="V759" s="14"/>
      <c r="W759" s="14"/>
      <c r="X759" s="14"/>
      <c r="Y759" s="14"/>
      <c r="Z759" s="14"/>
      <c r="AA759" s="14"/>
      <c r="AB759" s="14"/>
      <c r="AC759" s="14"/>
      <c r="AD759" s="14"/>
      <c r="AE759" s="14"/>
      <c r="AT759" s="263" t="s">
        <v>273</v>
      </c>
      <c r="AU759" s="263" t="s">
        <v>85</v>
      </c>
      <c r="AV759" s="14" t="s">
        <v>271</v>
      </c>
      <c r="AW759" s="14" t="s">
        <v>32</v>
      </c>
      <c r="AX759" s="14" t="s">
        <v>83</v>
      </c>
      <c r="AY759" s="263" t="s">
        <v>264</v>
      </c>
    </row>
    <row r="760" s="2" customFormat="1" ht="6.96" customHeight="1">
      <c r="A760" s="39"/>
      <c r="B760" s="67"/>
      <c r="C760" s="68"/>
      <c r="D760" s="68"/>
      <c r="E760" s="68"/>
      <c r="F760" s="68"/>
      <c r="G760" s="68"/>
      <c r="H760" s="68"/>
      <c r="I760" s="68"/>
      <c r="J760" s="68"/>
      <c r="K760" s="68"/>
      <c r="L760" s="45"/>
      <c r="M760" s="39"/>
      <c r="O760" s="39"/>
      <c r="P760" s="39"/>
      <c r="Q760" s="39"/>
      <c r="R760" s="39"/>
      <c r="S760" s="39"/>
      <c r="T760" s="39"/>
      <c r="U760" s="39"/>
      <c r="V760" s="39"/>
      <c r="W760" s="39"/>
      <c r="X760" s="39"/>
      <c r="Y760" s="39"/>
      <c r="Z760" s="39"/>
      <c r="AA760" s="39"/>
      <c r="AB760" s="39"/>
      <c r="AC760" s="39"/>
      <c r="AD760" s="39"/>
      <c r="AE760" s="39"/>
    </row>
  </sheetData>
  <sheetProtection sheet="1" autoFilter="0" formatColumns="0" formatRows="0" objects="1" scenarios="1" spinCount="100000" saltValue="wrMW7fgfBli7CTldE7+kKZx55O5MCn8yokgPd/UFfenBPRx5DKpJ+UXAXtxoT2MF/hEuaIB4jJkonBR2nI0OHw==" hashValue="Hx5jJUq7xK6OXnpYcB2VMNCWpDM8uLGl+C6DTLEJKE7OSQYCtUdphAGZ/HycNj1C8Ty64Amk2P04wDn2dCFXgg==" algorithmName="SHA-512" password="E785"/>
  <autoFilter ref="C149:K759"/>
  <mergeCells count="12">
    <mergeCell ref="E7:H7"/>
    <mergeCell ref="E9:H9"/>
    <mergeCell ref="E11:H11"/>
    <mergeCell ref="E20:H20"/>
    <mergeCell ref="E29:H29"/>
    <mergeCell ref="E85:H85"/>
    <mergeCell ref="E87:H87"/>
    <mergeCell ref="E89:H89"/>
    <mergeCell ref="E138:H138"/>
    <mergeCell ref="E140:H140"/>
    <mergeCell ref="E142:H14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3013</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1410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1411</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ROUND(J140,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ROUND((SUM(BE140:BE477)),  2)</f>
        <v>0</v>
      </c>
      <c r="G37" s="39"/>
      <c r="H37" s="39"/>
      <c r="I37" s="166">
        <v>0.20999999999999999</v>
      </c>
      <c r="J37" s="165">
        <f>ROUND(((SUM(BE140:BE477))*I37),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ROUND((SUM(BF140:BF477)),  2)</f>
        <v>0</v>
      </c>
      <c r="G38" s="39"/>
      <c r="H38" s="39"/>
      <c r="I38" s="166">
        <v>0.12</v>
      </c>
      <c r="J38" s="165">
        <f>ROUND(((SUM(BF140:BF477))*I38),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ROUND((SUM(BG140:BG477)),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ROUND((SUM(BH140:BH477)),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ROUND((SUM(BI140:BI477)),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3013</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D.1.4.A - ZDRAVOTNĚ TECHNICKÉ 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Ing. Tomáš Janošec</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J140</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220</v>
      </c>
      <c r="E101" s="193"/>
      <c r="F101" s="193"/>
      <c r="G101" s="193"/>
      <c r="H101" s="193"/>
      <c r="I101" s="193"/>
      <c r="J101" s="194">
        <f>J141</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221</v>
      </c>
      <c r="E102" s="198"/>
      <c r="F102" s="198"/>
      <c r="G102" s="198"/>
      <c r="H102" s="198"/>
      <c r="I102" s="198"/>
      <c r="J102" s="199">
        <f>J142</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223</v>
      </c>
      <c r="E103" s="198"/>
      <c r="F103" s="198"/>
      <c r="G103" s="198"/>
      <c r="H103" s="198"/>
      <c r="I103" s="198"/>
      <c r="J103" s="199">
        <f>J165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1412</v>
      </c>
      <c r="E104" s="198"/>
      <c r="F104" s="198"/>
      <c r="G104" s="198"/>
      <c r="H104" s="198"/>
      <c r="I104" s="198"/>
      <c r="J104" s="199">
        <f>J169</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1413</v>
      </c>
      <c r="E105" s="198"/>
      <c r="F105" s="198"/>
      <c r="G105" s="198"/>
      <c r="H105" s="198"/>
      <c r="I105" s="198"/>
      <c r="J105" s="199">
        <f>J173</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1414</v>
      </c>
      <c r="E106" s="198"/>
      <c r="F106" s="198"/>
      <c r="G106" s="198"/>
      <c r="H106" s="198"/>
      <c r="I106" s="198"/>
      <c r="J106" s="199">
        <f>J200</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1415</v>
      </c>
      <c r="E107" s="198"/>
      <c r="F107" s="198"/>
      <c r="G107" s="198"/>
      <c r="H107" s="198"/>
      <c r="I107" s="198"/>
      <c r="J107" s="199">
        <f>J208</f>
        <v>0</v>
      </c>
      <c r="K107" s="134"/>
      <c r="L107" s="200"/>
      <c r="S107" s="10"/>
      <c r="T107" s="10"/>
      <c r="U107" s="10"/>
      <c r="V107" s="10"/>
      <c r="W107" s="10"/>
      <c r="X107" s="10"/>
      <c r="Y107" s="10"/>
      <c r="Z107" s="10"/>
      <c r="AA107" s="10"/>
      <c r="AB107" s="10"/>
      <c r="AC107" s="10"/>
      <c r="AD107" s="10"/>
      <c r="AE107" s="10"/>
    </row>
    <row r="108" s="9" customFormat="1" ht="24.96" customHeight="1">
      <c r="A108" s="9"/>
      <c r="B108" s="190"/>
      <c r="C108" s="191"/>
      <c r="D108" s="192" t="s">
        <v>229</v>
      </c>
      <c r="E108" s="193"/>
      <c r="F108" s="193"/>
      <c r="G108" s="193"/>
      <c r="H108" s="193"/>
      <c r="I108" s="193"/>
      <c r="J108" s="194">
        <f>J215</f>
        <v>0</v>
      </c>
      <c r="K108" s="191"/>
      <c r="L108" s="195"/>
      <c r="S108" s="9"/>
      <c r="T108" s="9"/>
      <c r="U108" s="9"/>
      <c r="V108" s="9"/>
      <c r="W108" s="9"/>
      <c r="X108" s="9"/>
      <c r="Y108" s="9"/>
      <c r="Z108" s="9"/>
      <c r="AA108" s="9"/>
      <c r="AB108" s="9"/>
      <c r="AC108" s="9"/>
      <c r="AD108" s="9"/>
      <c r="AE108" s="9"/>
    </row>
    <row r="109" s="10" customFormat="1" ht="19.92" customHeight="1">
      <c r="A109" s="10"/>
      <c r="B109" s="196"/>
      <c r="C109" s="134"/>
      <c r="D109" s="197" t="s">
        <v>1416</v>
      </c>
      <c r="E109" s="198"/>
      <c r="F109" s="198"/>
      <c r="G109" s="198"/>
      <c r="H109" s="198"/>
      <c r="I109" s="198"/>
      <c r="J109" s="199">
        <f>J216</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1417</v>
      </c>
      <c r="E110" s="198"/>
      <c r="F110" s="198"/>
      <c r="G110" s="198"/>
      <c r="H110" s="198"/>
      <c r="I110" s="198"/>
      <c r="J110" s="199">
        <f>J268</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1418</v>
      </c>
      <c r="E111" s="198"/>
      <c r="F111" s="198"/>
      <c r="G111" s="198"/>
      <c r="H111" s="198"/>
      <c r="I111" s="198"/>
      <c r="J111" s="199">
        <f>J328</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1419</v>
      </c>
      <c r="E112" s="198"/>
      <c r="F112" s="198"/>
      <c r="G112" s="198"/>
      <c r="H112" s="198"/>
      <c r="I112" s="198"/>
      <c r="J112" s="199">
        <f>J332</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1420</v>
      </c>
      <c r="E113" s="198"/>
      <c r="F113" s="198"/>
      <c r="G113" s="198"/>
      <c r="H113" s="198"/>
      <c r="I113" s="198"/>
      <c r="J113" s="199">
        <f>J444</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1421</v>
      </c>
      <c r="E114" s="198"/>
      <c r="F114" s="198"/>
      <c r="G114" s="198"/>
      <c r="H114" s="198"/>
      <c r="I114" s="198"/>
      <c r="J114" s="199">
        <f>J464</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1422</v>
      </c>
      <c r="E115" s="198"/>
      <c r="F115" s="198"/>
      <c r="G115" s="198"/>
      <c r="H115" s="198"/>
      <c r="I115" s="198"/>
      <c r="J115" s="199">
        <f>J467</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234</v>
      </c>
      <c r="E116" s="198"/>
      <c r="F116" s="198"/>
      <c r="G116" s="198"/>
      <c r="H116" s="198"/>
      <c r="I116" s="198"/>
      <c r="J116" s="199">
        <f>J472</f>
        <v>0</v>
      </c>
      <c r="K116" s="134"/>
      <c r="L116" s="200"/>
      <c r="S116" s="10"/>
      <c r="T116" s="10"/>
      <c r="U116" s="10"/>
      <c r="V116" s="10"/>
      <c r="W116" s="10"/>
      <c r="X116" s="10"/>
      <c r="Y116" s="10"/>
      <c r="Z116" s="10"/>
      <c r="AA116" s="10"/>
      <c r="AB116" s="10"/>
      <c r="AC116" s="10"/>
      <c r="AD116" s="10"/>
      <c r="AE116" s="10"/>
    </row>
    <row r="117" s="2" customFormat="1" ht="21.84"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67"/>
      <c r="C118" s="68"/>
      <c r="D118" s="68"/>
      <c r="E118" s="68"/>
      <c r="F118" s="68"/>
      <c r="G118" s="68"/>
      <c r="H118" s="68"/>
      <c r="I118" s="68"/>
      <c r="J118" s="68"/>
      <c r="K118" s="68"/>
      <c r="L118" s="64"/>
      <c r="S118" s="39"/>
      <c r="T118" s="39"/>
      <c r="U118" s="39"/>
      <c r="V118" s="39"/>
      <c r="W118" s="39"/>
      <c r="X118" s="39"/>
      <c r="Y118" s="39"/>
      <c r="Z118" s="39"/>
      <c r="AA118" s="39"/>
      <c r="AB118" s="39"/>
      <c r="AC118" s="39"/>
      <c r="AD118" s="39"/>
      <c r="AE118" s="39"/>
    </row>
    <row r="122" s="2" customFormat="1" ht="6.96" customHeight="1">
      <c r="A122" s="39"/>
      <c r="B122" s="69"/>
      <c r="C122" s="70"/>
      <c r="D122" s="70"/>
      <c r="E122" s="70"/>
      <c r="F122" s="70"/>
      <c r="G122" s="70"/>
      <c r="H122" s="70"/>
      <c r="I122" s="70"/>
      <c r="J122" s="70"/>
      <c r="K122" s="70"/>
      <c r="L122" s="64"/>
      <c r="S122" s="39"/>
      <c r="T122" s="39"/>
      <c r="U122" s="39"/>
      <c r="V122" s="39"/>
      <c r="W122" s="39"/>
      <c r="X122" s="39"/>
      <c r="Y122" s="39"/>
      <c r="Z122" s="39"/>
      <c r="AA122" s="39"/>
      <c r="AB122" s="39"/>
      <c r="AC122" s="39"/>
      <c r="AD122" s="39"/>
      <c r="AE122" s="39"/>
    </row>
    <row r="123" s="2" customFormat="1" ht="24.96" customHeight="1">
      <c r="A123" s="39"/>
      <c r="B123" s="40"/>
      <c r="C123" s="24" t="s">
        <v>249</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185" t="str">
        <f>E7</f>
        <v>Transformace domova Černovice – Lidmaň I. – Polná</v>
      </c>
      <c r="F126" s="33"/>
      <c r="G126" s="33"/>
      <c r="H126" s="33"/>
      <c r="I126" s="41"/>
      <c r="J126" s="41"/>
      <c r="K126" s="41"/>
      <c r="L126" s="64"/>
      <c r="S126" s="39"/>
      <c r="T126" s="39"/>
      <c r="U126" s="39"/>
      <c r="V126" s="39"/>
      <c r="W126" s="39"/>
      <c r="X126" s="39"/>
      <c r="Y126" s="39"/>
      <c r="Z126" s="39"/>
      <c r="AA126" s="39"/>
      <c r="AB126" s="39"/>
      <c r="AC126" s="39"/>
      <c r="AD126" s="39"/>
      <c r="AE126" s="39"/>
    </row>
    <row r="127" s="1" customFormat="1" ht="12" customHeight="1">
      <c r="B127" s="22"/>
      <c r="C127" s="33" t="s">
        <v>210</v>
      </c>
      <c r="D127" s="23"/>
      <c r="E127" s="23"/>
      <c r="F127" s="23"/>
      <c r="G127" s="23"/>
      <c r="H127" s="23"/>
      <c r="I127" s="23"/>
      <c r="J127" s="23"/>
      <c r="K127" s="23"/>
      <c r="L127" s="21"/>
    </row>
    <row r="128" s="1" customFormat="1" ht="16.5" customHeight="1">
      <c r="B128" s="22"/>
      <c r="C128" s="23"/>
      <c r="D128" s="23"/>
      <c r="E128" s="185" t="s">
        <v>3013</v>
      </c>
      <c r="F128" s="23"/>
      <c r="G128" s="23"/>
      <c r="H128" s="23"/>
      <c r="I128" s="23"/>
      <c r="J128" s="23"/>
      <c r="K128" s="23"/>
      <c r="L128" s="21"/>
    </row>
    <row r="129" s="1" customFormat="1" ht="12" customHeight="1">
      <c r="B129" s="22"/>
      <c r="C129" s="33" t="s">
        <v>212</v>
      </c>
      <c r="D129" s="23"/>
      <c r="E129" s="23"/>
      <c r="F129" s="23"/>
      <c r="G129" s="23"/>
      <c r="H129" s="23"/>
      <c r="I129" s="23"/>
      <c r="J129" s="23"/>
      <c r="K129" s="23"/>
      <c r="L129" s="21"/>
    </row>
    <row r="130" s="2" customFormat="1" ht="16.5" customHeight="1">
      <c r="A130" s="39"/>
      <c r="B130" s="40"/>
      <c r="C130" s="41"/>
      <c r="D130" s="41"/>
      <c r="E130" s="303" t="s">
        <v>1408</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1409</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E13</f>
        <v>D.1.4.A - ZDRAVOTNĚ TECHNICKÉ INSTALACE</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20</v>
      </c>
      <c r="D134" s="41"/>
      <c r="E134" s="41"/>
      <c r="F134" s="28" t="str">
        <f>F16</f>
        <v xml:space="preserve"> </v>
      </c>
      <c r="G134" s="41"/>
      <c r="H134" s="41"/>
      <c r="I134" s="33" t="s">
        <v>22</v>
      </c>
      <c r="J134" s="80" t="str">
        <f>IF(J16="","",J16)</f>
        <v>18. 9. 2024</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25.65" customHeight="1">
      <c r="A136" s="39"/>
      <c r="B136" s="40"/>
      <c r="C136" s="33" t="s">
        <v>24</v>
      </c>
      <c r="D136" s="41"/>
      <c r="E136" s="41"/>
      <c r="F136" s="28" t="str">
        <f>E19</f>
        <v>Kraj Vysočina</v>
      </c>
      <c r="G136" s="41"/>
      <c r="H136" s="41"/>
      <c r="I136" s="33" t="s">
        <v>30</v>
      </c>
      <c r="J136" s="37" t="str">
        <f>E25</f>
        <v>ARPIK OSTRAVA s.r.o.</v>
      </c>
      <c r="K136" s="41"/>
      <c r="L136" s="64"/>
      <c r="S136" s="39"/>
      <c r="T136" s="39"/>
      <c r="U136" s="39"/>
      <c r="V136" s="39"/>
      <c r="W136" s="39"/>
      <c r="X136" s="39"/>
      <c r="Y136" s="39"/>
      <c r="Z136" s="39"/>
      <c r="AA136" s="39"/>
      <c r="AB136" s="39"/>
      <c r="AC136" s="39"/>
      <c r="AD136" s="39"/>
      <c r="AE136" s="39"/>
    </row>
    <row r="137" s="2" customFormat="1" ht="15.15" customHeight="1">
      <c r="A137" s="39"/>
      <c r="B137" s="40"/>
      <c r="C137" s="33" t="s">
        <v>28</v>
      </c>
      <c r="D137" s="41"/>
      <c r="E137" s="41"/>
      <c r="F137" s="28" t="str">
        <f>IF(E22="","",E22)</f>
        <v>Vyplň údaj</v>
      </c>
      <c r="G137" s="41"/>
      <c r="H137" s="41"/>
      <c r="I137" s="33" t="s">
        <v>33</v>
      </c>
      <c r="J137" s="37" t="str">
        <f>E28</f>
        <v>Ing. Tomáš Janošec</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1"/>
      <c r="B139" s="202"/>
      <c r="C139" s="203" t="s">
        <v>250</v>
      </c>
      <c r="D139" s="204" t="s">
        <v>61</v>
      </c>
      <c r="E139" s="204" t="s">
        <v>57</v>
      </c>
      <c r="F139" s="204" t="s">
        <v>58</v>
      </c>
      <c r="G139" s="204" t="s">
        <v>251</v>
      </c>
      <c r="H139" s="204" t="s">
        <v>252</v>
      </c>
      <c r="I139" s="204" t="s">
        <v>253</v>
      </c>
      <c r="J139" s="204" t="s">
        <v>217</v>
      </c>
      <c r="K139" s="205" t="s">
        <v>254</v>
      </c>
      <c r="L139" s="206"/>
      <c r="M139" s="101" t="s">
        <v>1</v>
      </c>
      <c r="N139" s="102" t="s">
        <v>40</v>
      </c>
      <c r="O139" s="102" t="s">
        <v>255</v>
      </c>
      <c r="P139" s="102" t="s">
        <v>256</v>
      </c>
      <c r="Q139" s="102" t="s">
        <v>257</v>
      </c>
      <c r="R139" s="102" t="s">
        <v>258</v>
      </c>
      <c r="S139" s="102" t="s">
        <v>259</v>
      </c>
      <c r="T139" s="103" t="s">
        <v>260</v>
      </c>
      <c r="U139" s="201"/>
      <c r="V139" s="201"/>
      <c r="W139" s="201"/>
      <c r="X139" s="201"/>
      <c r="Y139" s="201"/>
      <c r="Z139" s="201"/>
      <c r="AA139" s="201"/>
      <c r="AB139" s="201"/>
      <c r="AC139" s="201"/>
      <c r="AD139" s="201"/>
      <c r="AE139" s="201"/>
    </row>
    <row r="140" s="2" customFormat="1" ht="22.8" customHeight="1">
      <c r="A140" s="39"/>
      <c r="B140" s="40"/>
      <c r="C140" s="108" t="s">
        <v>261</v>
      </c>
      <c r="D140" s="41"/>
      <c r="E140" s="41"/>
      <c r="F140" s="41"/>
      <c r="G140" s="41"/>
      <c r="H140" s="41"/>
      <c r="I140" s="41"/>
      <c r="J140" s="207">
        <f>BK140</f>
        <v>0</v>
      </c>
      <c r="K140" s="41"/>
      <c r="L140" s="45"/>
      <c r="M140" s="104"/>
      <c r="N140" s="208"/>
      <c r="O140" s="105"/>
      <c r="P140" s="209">
        <f>P141+P215</f>
        <v>0</v>
      </c>
      <c r="Q140" s="105"/>
      <c r="R140" s="209">
        <f>R141+R215</f>
        <v>138.25874000000002</v>
      </c>
      <c r="S140" s="105"/>
      <c r="T140" s="210">
        <f>T141+T215</f>
        <v>0</v>
      </c>
      <c r="U140" s="39"/>
      <c r="V140" s="39"/>
      <c r="W140" s="39"/>
      <c r="X140" s="39"/>
      <c r="Y140" s="39"/>
      <c r="Z140" s="39"/>
      <c r="AA140" s="39"/>
      <c r="AB140" s="39"/>
      <c r="AC140" s="39"/>
      <c r="AD140" s="39"/>
      <c r="AE140" s="39"/>
      <c r="AT140" s="18" t="s">
        <v>75</v>
      </c>
      <c r="AU140" s="18" t="s">
        <v>219</v>
      </c>
      <c r="BK140" s="211">
        <f>BK141+BK215</f>
        <v>0</v>
      </c>
    </row>
    <row r="141" s="12" customFormat="1" ht="25.92" customHeight="1">
      <c r="A141" s="12"/>
      <c r="B141" s="212"/>
      <c r="C141" s="213"/>
      <c r="D141" s="214" t="s">
        <v>75</v>
      </c>
      <c r="E141" s="215" t="s">
        <v>262</v>
      </c>
      <c r="F141" s="215" t="s">
        <v>263</v>
      </c>
      <c r="G141" s="213"/>
      <c r="H141" s="213"/>
      <c r="I141" s="216"/>
      <c r="J141" s="217">
        <f>BK141</f>
        <v>0</v>
      </c>
      <c r="K141" s="213"/>
      <c r="L141" s="218"/>
      <c r="M141" s="219"/>
      <c r="N141" s="220"/>
      <c r="O141" s="220"/>
      <c r="P141" s="221">
        <f>P142+P165+P169+P173+P200+P208</f>
        <v>0</v>
      </c>
      <c r="Q141" s="220"/>
      <c r="R141" s="221">
        <f>R142+R165+R169+R173+R200+R208</f>
        <v>137.03677000000002</v>
      </c>
      <c r="S141" s="220"/>
      <c r="T141" s="222">
        <f>T142+T165+T169+T173+T200+T208</f>
        <v>0</v>
      </c>
      <c r="U141" s="12"/>
      <c r="V141" s="12"/>
      <c r="W141" s="12"/>
      <c r="X141" s="12"/>
      <c r="Y141" s="12"/>
      <c r="Z141" s="12"/>
      <c r="AA141" s="12"/>
      <c r="AB141" s="12"/>
      <c r="AC141" s="12"/>
      <c r="AD141" s="12"/>
      <c r="AE141" s="12"/>
      <c r="AR141" s="223" t="s">
        <v>83</v>
      </c>
      <c r="AT141" s="224" t="s">
        <v>75</v>
      </c>
      <c r="AU141" s="224" t="s">
        <v>76</v>
      </c>
      <c r="AY141" s="223" t="s">
        <v>264</v>
      </c>
      <c r="BK141" s="225">
        <f>BK142+BK165+BK169+BK173+BK200+BK208</f>
        <v>0</v>
      </c>
    </row>
    <row r="142" s="12" customFormat="1" ht="22.8" customHeight="1">
      <c r="A142" s="12"/>
      <c r="B142" s="212"/>
      <c r="C142" s="213"/>
      <c r="D142" s="214" t="s">
        <v>75</v>
      </c>
      <c r="E142" s="226" t="s">
        <v>83</v>
      </c>
      <c r="F142" s="226" t="s">
        <v>265</v>
      </c>
      <c r="G142" s="213"/>
      <c r="H142" s="213"/>
      <c r="I142" s="216"/>
      <c r="J142" s="227">
        <f>BK142</f>
        <v>0</v>
      </c>
      <c r="K142" s="213"/>
      <c r="L142" s="218"/>
      <c r="M142" s="219"/>
      <c r="N142" s="220"/>
      <c r="O142" s="220"/>
      <c r="P142" s="221">
        <f>SUM(P143:P164)</f>
        <v>0</v>
      </c>
      <c r="Q142" s="220"/>
      <c r="R142" s="221">
        <f>SUM(R143:R164)</f>
        <v>108</v>
      </c>
      <c r="S142" s="220"/>
      <c r="T142" s="222">
        <f>SUM(T143:T164)</f>
        <v>0</v>
      </c>
      <c r="U142" s="12"/>
      <c r="V142" s="12"/>
      <c r="W142" s="12"/>
      <c r="X142" s="12"/>
      <c r="Y142" s="12"/>
      <c r="Z142" s="12"/>
      <c r="AA142" s="12"/>
      <c r="AB142" s="12"/>
      <c r="AC142" s="12"/>
      <c r="AD142" s="12"/>
      <c r="AE142" s="12"/>
      <c r="AR142" s="223" t="s">
        <v>83</v>
      </c>
      <c r="AT142" s="224" t="s">
        <v>75</v>
      </c>
      <c r="AU142" s="224" t="s">
        <v>83</v>
      </c>
      <c r="AY142" s="223" t="s">
        <v>264</v>
      </c>
      <c r="BK142" s="225">
        <f>SUM(BK143:BK164)</f>
        <v>0</v>
      </c>
    </row>
    <row r="143" s="2" customFormat="1" ht="21.75" customHeight="1">
      <c r="A143" s="39"/>
      <c r="B143" s="40"/>
      <c r="C143" s="228" t="s">
        <v>83</v>
      </c>
      <c r="D143" s="228" t="s">
        <v>266</v>
      </c>
      <c r="E143" s="229" t="s">
        <v>1423</v>
      </c>
      <c r="F143" s="230" t="s">
        <v>1424</v>
      </c>
      <c r="G143" s="231" t="s">
        <v>278</v>
      </c>
      <c r="H143" s="232">
        <v>156</v>
      </c>
      <c r="I143" s="233"/>
      <c r="J143" s="234">
        <f>ROUND(I143*H143,2)</f>
        <v>0</v>
      </c>
      <c r="K143" s="230" t="s">
        <v>1425</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271</v>
      </c>
      <c r="AT143" s="239" t="s">
        <v>266</v>
      </c>
      <c r="AU143" s="239" t="s">
        <v>85</v>
      </c>
      <c r="AY143" s="18" t="s">
        <v>264</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271</v>
      </c>
      <c r="BM143" s="239" t="s">
        <v>3253</v>
      </c>
    </row>
    <row r="144" s="15" customFormat="1">
      <c r="A144" s="15"/>
      <c r="B144" s="264"/>
      <c r="C144" s="265"/>
      <c r="D144" s="243" t="s">
        <v>273</v>
      </c>
      <c r="E144" s="266" t="s">
        <v>1</v>
      </c>
      <c r="F144" s="267" t="s">
        <v>1427</v>
      </c>
      <c r="G144" s="265"/>
      <c r="H144" s="266" t="s">
        <v>1</v>
      </c>
      <c r="I144" s="268"/>
      <c r="J144" s="265"/>
      <c r="K144" s="265"/>
      <c r="L144" s="269"/>
      <c r="M144" s="270"/>
      <c r="N144" s="271"/>
      <c r="O144" s="271"/>
      <c r="P144" s="271"/>
      <c r="Q144" s="271"/>
      <c r="R144" s="271"/>
      <c r="S144" s="271"/>
      <c r="T144" s="272"/>
      <c r="U144" s="15"/>
      <c r="V144" s="15"/>
      <c r="W144" s="15"/>
      <c r="X144" s="15"/>
      <c r="Y144" s="15"/>
      <c r="Z144" s="15"/>
      <c r="AA144" s="15"/>
      <c r="AB144" s="15"/>
      <c r="AC144" s="15"/>
      <c r="AD144" s="15"/>
      <c r="AE144" s="15"/>
      <c r="AT144" s="273" t="s">
        <v>273</v>
      </c>
      <c r="AU144" s="273" t="s">
        <v>85</v>
      </c>
      <c r="AV144" s="15" t="s">
        <v>83</v>
      </c>
      <c r="AW144" s="15" t="s">
        <v>32</v>
      </c>
      <c r="AX144" s="15" t="s">
        <v>76</v>
      </c>
      <c r="AY144" s="273" t="s">
        <v>264</v>
      </c>
    </row>
    <row r="145" s="13" customFormat="1">
      <c r="A145" s="13"/>
      <c r="B145" s="241"/>
      <c r="C145" s="242"/>
      <c r="D145" s="243" t="s">
        <v>273</v>
      </c>
      <c r="E145" s="244" t="s">
        <v>1</v>
      </c>
      <c r="F145" s="245" t="s">
        <v>3254</v>
      </c>
      <c r="G145" s="242"/>
      <c r="H145" s="246">
        <v>156</v>
      </c>
      <c r="I145" s="247"/>
      <c r="J145" s="242"/>
      <c r="K145" s="242"/>
      <c r="L145" s="248"/>
      <c r="M145" s="249"/>
      <c r="N145" s="250"/>
      <c r="O145" s="250"/>
      <c r="P145" s="250"/>
      <c r="Q145" s="250"/>
      <c r="R145" s="250"/>
      <c r="S145" s="250"/>
      <c r="T145" s="251"/>
      <c r="U145" s="13"/>
      <c r="V145" s="13"/>
      <c r="W145" s="13"/>
      <c r="X145" s="13"/>
      <c r="Y145" s="13"/>
      <c r="Z145" s="13"/>
      <c r="AA145" s="13"/>
      <c r="AB145" s="13"/>
      <c r="AC145" s="13"/>
      <c r="AD145" s="13"/>
      <c r="AE145" s="13"/>
      <c r="AT145" s="252" t="s">
        <v>273</v>
      </c>
      <c r="AU145" s="252" t="s">
        <v>85</v>
      </c>
      <c r="AV145" s="13" t="s">
        <v>85</v>
      </c>
      <c r="AW145" s="13" t="s">
        <v>32</v>
      </c>
      <c r="AX145" s="13" t="s">
        <v>83</v>
      </c>
      <c r="AY145" s="252" t="s">
        <v>264</v>
      </c>
    </row>
    <row r="146" s="2" customFormat="1" ht="16.5" customHeight="1">
      <c r="A146" s="39"/>
      <c r="B146" s="40"/>
      <c r="C146" s="228" t="s">
        <v>85</v>
      </c>
      <c r="D146" s="228" t="s">
        <v>266</v>
      </c>
      <c r="E146" s="229" t="s">
        <v>1429</v>
      </c>
      <c r="F146" s="230" t="s">
        <v>1430</v>
      </c>
      <c r="G146" s="231" t="s">
        <v>278</v>
      </c>
      <c r="H146" s="232">
        <v>156</v>
      </c>
      <c r="I146" s="233"/>
      <c r="J146" s="234">
        <f>ROUND(I146*H146,2)</f>
        <v>0</v>
      </c>
      <c r="K146" s="230" t="s">
        <v>1425</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271</v>
      </c>
      <c r="AT146" s="239" t="s">
        <v>266</v>
      </c>
      <c r="AU146" s="239" t="s">
        <v>85</v>
      </c>
      <c r="AY146" s="18" t="s">
        <v>264</v>
      </c>
      <c r="BE146" s="240">
        <f>IF(N146="základní",J146,0)</f>
        <v>0</v>
      </c>
      <c r="BF146" s="240">
        <f>IF(N146="snížená",J146,0)</f>
        <v>0</v>
      </c>
      <c r="BG146" s="240">
        <f>IF(N146="zákl. přenesená",J146,0)</f>
        <v>0</v>
      </c>
      <c r="BH146" s="240">
        <f>IF(N146="sníž. přenesená",J146,0)</f>
        <v>0</v>
      </c>
      <c r="BI146" s="240">
        <f>IF(N146="nulová",J146,0)</f>
        <v>0</v>
      </c>
      <c r="BJ146" s="18" t="s">
        <v>85</v>
      </c>
      <c r="BK146" s="240">
        <f>ROUND(I146*H146,2)</f>
        <v>0</v>
      </c>
      <c r="BL146" s="18" t="s">
        <v>271</v>
      </c>
      <c r="BM146" s="239" t="s">
        <v>3255</v>
      </c>
    </row>
    <row r="147" s="2" customFormat="1">
      <c r="A147" s="39"/>
      <c r="B147" s="40"/>
      <c r="C147" s="41"/>
      <c r="D147" s="243" t="s">
        <v>339</v>
      </c>
      <c r="E147" s="41"/>
      <c r="F147" s="295" t="s">
        <v>1432</v>
      </c>
      <c r="G147" s="41"/>
      <c r="H147" s="41"/>
      <c r="I147" s="296"/>
      <c r="J147" s="41"/>
      <c r="K147" s="41"/>
      <c r="L147" s="45"/>
      <c r="M147" s="297"/>
      <c r="N147" s="298"/>
      <c r="O147" s="92"/>
      <c r="P147" s="92"/>
      <c r="Q147" s="92"/>
      <c r="R147" s="92"/>
      <c r="S147" s="92"/>
      <c r="T147" s="93"/>
      <c r="U147" s="39"/>
      <c r="V147" s="39"/>
      <c r="W147" s="39"/>
      <c r="X147" s="39"/>
      <c r="Y147" s="39"/>
      <c r="Z147" s="39"/>
      <c r="AA147" s="39"/>
      <c r="AB147" s="39"/>
      <c r="AC147" s="39"/>
      <c r="AD147" s="39"/>
      <c r="AE147" s="39"/>
      <c r="AT147" s="18" t="s">
        <v>339</v>
      </c>
      <c r="AU147" s="18" t="s">
        <v>85</v>
      </c>
    </row>
    <row r="148" s="13" customFormat="1">
      <c r="A148" s="13"/>
      <c r="B148" s="241"/>
      <c r="C148" s="242"/>
      <c r="D148" s="243" t="s">
        <v>273</v>
      </c>
      <c r="E148" s="244" t="s">
        <v>1</v>
      </c>
      <c r="F148" s="245" t="s">
        <v>1008</v>
      </c>
      <c r="G148" s="242"/>
      <c r="H148" s="246">
        <v>156</v>
      </c>
      <c r="I148" s="247"/>
      <c r="J148" s="242"/>
      <c r="K148" s="242"/>
      <c r="L148" s="248"/>
      <c r="M148" s="249"/>
      <c r="N148" s="250"/>
      <c r="O148" s="250"/>
      <c r="P148" s="250"/>
      <c r="Q148" s="250"/>
      <c r="R148" s="250"/>
      <c r="S148" s="250"/>
      <c r="T148" s="251"/>
      <c r="U148" s="13"/>
      <c r="V148" s="13"/>
      <c r="W148" s="13"/>
      <c r="X148" s="13"/>
      <c r="Y148" s="13"/>
      <c r="Z148" s="13"/>
      <c r="AA148" s="13"/>
      <c r="AB148" s="13"/>
      <c r="AC148" s="13"/>
      <c r="AD148" s="13"/>
      <c r="AE148" s="13"/>
      <c r="AT148" s="252" t="s">
        <v>273</v>
      </c>
      <c r="AU148" s="252" t="s">
        <v>85</v>
      </c>
      <c r="AV148" s="13" t="s">
        <v>85</v>
      </c>
      <c r="AW148" s="13" t="s">
        <v>32</v>
      </c>
      <c r="AX148" s="13" t="s">
        <v>83</v>
      </c>
      <c r="AY148" s="252" t="s">
        <v>264</v>
      </c>
    </row>
    <row r="149" s="2" customFormat="1" ht="16.5" customHeight="1">
      <c r="A149" s="39"/>
      <c r="B149" s="40"/>
      <c r="C149" s="228" t="s">
        <v>96</v>
      </c>
      <c r="D149" s="228" t="s">
        <v>266</v>
      </c>
      <c r="E149" s="229" t="s">
        <v>1434</v>
      </c>
      <c r="F149" s="230" t="s">
        <v>1435</v>
      </c>
      <c r="G149" s="231" t="s">
        <v>278</v>
      </c>
      <c r="H149" s="232">
        <v>66</v>
      </c>
      <c r="I149" s="233"/>
      <c r="J149" s="234">
        <f>ROUND(I149*H149,2)</f>
        <v>0</v>
      </c>
      <c r="K149" s="230" t="s">
        <v>1425</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271</v>
      </c>
      <c r="AT149" s="239" t="s">
        <v>266</v>
      </c>
      <c r="AU149" s="239" t="s">
        <v>85</v>
      </c>
      <c r="AY149" s="18" t="s">
        <v>264</v>
      </c>
      <c r="BE149" s="240">
        <f>IF(N149="základní",J149,0)</f>
        <v>0</v>
      </c>
      <c r="BF149" s="240">
        <f>IF(N149="snížená",J149,0)</f>
        <v>0</v>
      </c>
      <c r="BG149" s="240">
        <f>IF(N149="zákl. přenesená",J149,0)</f>
        <v>0</v>
      </c>
      <c r="BH149" s="240">
        <f>IF(N149="sníž. přenesená",J149,0)</f>
        <v>0</v>
      </c>
      <c r="BI149" s="240">
        <f>IF(N149="nulová",J149,0)</f>
        <v>0</v>
      </c>
      <c r="BJ149" s="18" t="s">
        <v>85</v>
      </c>
      <c r="BK149" s="240">
        <f>ROUND(I149*H149,2)</f>
        <v>0</v>
      </c>
      <c r="BL149" s="18" t="s">
        <v>271</v>
      </c>
      <c r="BM149" s="239" t="s">
        <v>3256</v>
      </c>
    </row>
    <row r="150" s="15" customFormat="1">
      <c r="A150" s="15"/>
      <c r="B150" s="264"/>
      <c r="C150" s="265"/>
      <c r="D150" s="243" t="s">
        <v>273</v>
      </c>
      <c r="E150" s="266" t="s">
        <v>1</v>
      </c>
      <c r="F150" s="267" t="s">
        <v>1437</v>
      </c>
      <c r="G150" s="265"/>
      <c r="H150" s="266" t="s">
        <v>1</v>
      </c>
      <c r="I150" s="268"/>
      <c r="J150" s="265"/>
      <c r="K150" s="265"/>
      <c r="L150" s="269"/>
      <c r="M150" s="270"/>
      <c r="N150" s="271"/>
      <c r="O150" s="271"/>
      <c r="P150" s="271"/>
      <c r="Q150" s="271"/>
      <c r="R150" s="271"/>
      <c r="S150" s="271"/>
      <c r="T150" s="272"/>
      <c r="U150" s="15"/>
      <c r="V150" s="15"/>
      <c r="W150" s="15"/>
      <c r="X150" s="15"/>
      <c r="Y150" s="15"/>
      <c r="Z150" s="15"/>
      <c r="AA150" s="15"/>
      <c r="AB150" s="15"/>
      <c r="AC150" s="15"/>
      <c r="AD150" s="15"/>
      <c r="AE150" s="15"/>
      <c r="AT150" s="273" t="s">
        <v>273</v>
      </c>
      <c r="AU150" s="273" t="s">
        <v>85</v>
      </c>
      <c r="AV150" s="15" t="s">
        <v>83</v>
      </c>
      <c r="AW150" s="15" t="s">
        <v>32</v>
      </c>
      <c r="AX150" s="15" t="s">
        <v>76</v>
      </c>
      <c r="AY150" s="273" t="s">
        <v>264</v>
      </c>
    </row>
    <row r="151" s="13" customFormat="1">
      <c r="A151" s="13"/>
      <c r="B151" s="241"/>
      <c r="C151" s="242"/>
      <c r="D151" s="243" t="s">
        <v>273</v>
      </c>
      <c r="E151" s="244" t="s">
        <v>1</v>
      </c>
      <c r="F151" s="245" t="s">
        <v>3257</v>
      </c>
      <c r="G151" s="242"/>
      <c r="H151" s="246">
        <v>66</v>
      </c>
      <c r="I151" s="247"/>
      <c r="J151" s="242"/>
      <c r="K151" s="242"/>
      <c r="L151" s="248"/>
      <c r="M151" s="249"/>
      <c r="N151" s="250"/>
      <c r="O151" s="250"/>
      <c r="P151" s="250"/>
      <c r="Q151" s="250"/>
      <c r="R151" s="250"/>
      <c r="S151" s="250"/>
      <c r="T151" s="251"/>
      <c r="U151" s="13"/>
      <c r="V151" s="13"/>
      <c r="W151" s="13"/>
      <c r="X151" s="13"/>
      <c r="Y151" s="13"/>
      <c r="Z151" s="13"/>
      <c r="AA151" s="13"/>
      <c r="AB151" s="13"/>
      <c r="AC151" s="13"/>
      <c r="AD151" s="13"/>
      <c r="AE151" s="13"/>
      <c r="AT151" s="252" t="s">
        <v>273</v>
      </c>
      <c r="AU151" s="252" t="s">
        <v>85</v>
      </c>
      <c r="AV151" s="13" t="s">
        <v>85</v>
      </c>
      <c r="AW151" s="13" t="s">
        <v>32</v>
      </c>
      <c r="AX151" s="13" t="s">
        <v>83</v>
      </c>
      <c r="AY151" s="252" t="s">
        <v>264</v>
      </c>
    </row>
    <row r="152" s="2" customFormat="1" ht="16.5" customHeight="1">
      <c r="A152" s="39"/>
      <c r="B152" s="40"/>
      <c r="C152" s="228" t="s">
        <v>271</v>
      </c>
      <c r="D152" s="228" t="s">
        <v>266</v>
      </c>
      <c r="E152" s="229" t="s">
        <v>1439</v>
      </c>
      <c r="F152" s="230" t="s">
        <v>1440</v>
      </c>
      <c r="G152" s="231" t="s">
        <v>278</v>
      </c>
      <c r="H152" s="232">
        <v>66</v>
      </c>
      <c r="I152" s="233"/>
      <c r="J152" s="234">
        <f>ROUND(I152*H152,2)</f>
        <v>0</v>
      </c>
      <c r="K152" s="230" t="s">
        <v>1425</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271</v>
      </c>
      <c r="AT152" s="239" t="s">
        <v>266</v>
      </c>
      <c r="AU152" s="239" t="s">
        <v>85</v>
      </c>
      <c r="AY152" s="18" t="s">
        <v>264</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271</v>
      </c>
      <c r="BM152" s="239" t="s">
        <v>3258</v>
      </c>
    </row>
    <row r="153" s="2" customFormat="1">
      <c r="A153" s="39"/>
      <c r="B153" s="40"/>
      <c r="C153" s="41"/>
      <c r="D153" s="243" t="s">
        <v>339</v>
      </c>
      <c r="E153" s="41"/>
      <c r="F153" s="295" t="s">
        <v>1442</v>
      </c>
      <c r="G153" s="41"/>
      <c r="H153" s="41"/>
      <c r="I153" s="296"/>
      <c r="J153" s="41"/>
      <c r="K153" s="41"/>
      <c r="L153" s="45"/>
      <c r="M153" s="297"/>
      <c r="N153" s="298"/>
      <c r="O153" s="92"/>
      <c r="P153" s="92"/>
      <c r="Q153" s="92"/>
      <c r="R153" s="92"/>
      <c r="S153" s="92"/>
      <c r="T153" s="93"/>
      <c r="U153" s="39"/>
      <c r="V153" s="39"/>
      <c r="W153" s="39"/>
      <c r="X153" s="39"/>
      <c r="Y153" s="39"/>
      <c r="Z153" s="39"/>
      <c r="AA153" s="39"/>
      <c r="AB153" s="39"/>
      <c r="AC153" s="39"/>
      <c r="AD153" s="39"/>
      <c r="AE153" s="39"/>
      <c r="AT153" s="18" t="s">
        <v>339</v>
      </c>
      <c r="AU153" s="18" t="s">
        <v>85</v>
      </c>
    </row>
    <row r="154" s="13" customFormat="1">
      <c r="A154" s="13"/>
      <c r="B154" s="241"/>
      <c r="C154" s="242"/>
      <c r="D154" s="243" t="s">
        <v>273</v>
      </c>
      <c r="E154" s="244" t="s">
        <v>1</v>
      </c>
      <c r="F154" s="245" t="s">
        <v>593</v>
      </c>
      <c r="G154" s="242"/>
      <c r="H154" s="246">
        <v>66</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85</v>
      </c>
      <c r="AV154" s="13" t="s">
        <v>85</v>
      </c>
      <c r="AW154" s="13" t="s">
        <v>32</v>
      </c>
      <c r="AX154" s="13" t="s">
        <v>83</v>
      </c>
      <c r="AY154" s="252" t="s">
        <v>264</v>
      </c>
    </row>
    <row r="155" s="2" customFormat="1" ht="16.5" customHeight="1">
      <c r="A155" s="39"/>
      <c r="B155" s="40"/>
      <c r="C155" s="228" t="s">
        <v>290</v>
      </c>
      <c r="D155" s="228" t="s">
        <v>266</v>
      </c>
      <c r="E155" s="229" t="s">
        <v>1444</v>
      </c>
      <c r="F155" s="230" t="s">
        <v>306</v>
      </c>
      <c r="G155" s="231" t="s">
        <v>278</v>
      </c>
      <c r="H155" s="232">
        <v>90</v>
      </c>
      <c r="I155" s="233"/>
      <c r="J155" s="234">
        <f>ROUND(I155*H155,2)</f>
        <v>0</v>
      </c>
      <c r="K155" s="230" t="s">
        <v>1425</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271</v>
      </c>
      <c r="AT155" s="239" t="s">
        <v>266</v>
      </c>
      <c r="AU155" s="239" t="s">
        <v>85</v>
      </c>
      <c r="AY155" s="18" t="s">
        <v>264</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271</v>
      </c>
      <c r="BM155" s="239" t="s">
        <v>3259</v>
      </c>
    </row>
    <row r="156" s="15" customFormat="1">
      <c r="A156" s="15"/>
      <c r="B156" s="264"/>
      <c r="C156" s="265"/>
      <c r="D156" s="243" t="s">
        <v>273</v>
      </c>
      <c r="E156" s="266" t="s">
        <v>1</v>
      </c>
      <c r="F156" s="267" t="s">
        <v>1446</v>
      </c>
      <c r="G156" s="265"/>
      <c r="H156" s="266" t="s">
        <v>1</v>
      </c>
      <c r="I156" s="268"/>
      <c r="J156" s="265"/>
      <c r="K156" s="265"/>
      <c r="L156" s="269"/>
      <c r="M156" s="270"/>
      <c r="N156" s="271"/>
      <c r="O156" s="271"/>
      <c r="P156" s="271"/>
      <c r="Q156" s="271"/>
      <c r="R156" s="271"/>
      <c r="S156" s="271"/>
      <c r="T156" s="272"/>
      <c r="U156" s="15"/>
      <c r="V156" s="15"/>
      <c r="W156" s="15"/>
      <c r="X156" s="15"/>
      <c r="Y156" s="15"/>
      <c r="Z156" s="15"/>
      <c r="AA156" s="15"/>
      <c r="AB156" s="15"/>
      <c r="AC156" s="15"/>
      <c r="AD156" s="15"/>
      <c r="AE156" s="15"/>
      <c r="AT156" s="273" t="s">
        <v>273</v>
      </c>
      <c r="AU156" s="273" t="s">
        <v>85</v>
      </c>
      <c r="AV156" s="15" t="s">
        <v>83</v>
      </c>
      <c r="AW156" s="15" t="s">
        <v>32</v>
      </c>
      <c r="AX156" s="15" t="s">
        <v>76</v>
      </c>
      <c r="AY156" s="273" t="s">
        <v>264</v>
      </c>
    </row>
    <row r="157" s="13" customFormat="1">
      <c r="A157" s="13"/>
      <c r="B157" s="241"/>
      <c r="C157" s="242"/>
      <c r="D157" s="243" t="s">
        <v>273</v>
      </c>
      <c r="E157" s="244" t="s">
        <v>1</v>
      </c>
      <c r="F157" s="245" t="s">
        <v>3260</v>
      </c>
      <c r="G157" s="242"/>
      <c r="H157" s="246">
        <v>90</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273</v>
      </c>
      <c r="AU157" s="252" t="s">
        <v>85</v>
      </c>
      <c r="AV157" s="13" t="s">
        <v>85</v>
      </c>
      <c r="AW157" s="13" t="s">
        <v>32</v>
      </c>
      <c r="AX157" s="13" t="s">
        <v>76</v>
      </c>
      <c r="AY157" s="252" t="s">
        <v>264</v>
      </c>
    </row>
    <row r="158" s="2" customFormat="1" ht="16.5" customHeight="1">
      <c r="A158" s="39"/>
      <c r="B158" s="40"/>
      <c r="C158" s="228" t="s">
        <v>295</v>
      </c>
      <c r="D158" s="228" t="s">
        <v>266</v>
      </c>
      <c r="E158" s="229" t="s">
        <v>1448</v>
      </c>
      <c r="F158" s="230" t="s">
        <v>1449</v>
      </c>
      <c r="G158" s="231" t="s">
        <v>278</v>
      </c>
      <c r="H158" s="232">
        <v>54</v>
      </c>
      <c r="I158" s="233"/>
      <c r="J158" s="234">
        <f>ROUND(I158*H158,2)</f>
        <v>0</v>
      </c>
      <c r="K158" s="230" t="s">
        <v>1425</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271</v>
      </c>
      <c r="AT158" s="239" t="s">
        <v>266</v>
      </c>
      <c r="AU158" s="239" t="s">
        <v>85</v>
      </c>
      <c r="AY158" s="18" t="s">
        <v>264</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271</v>
      </c>
      <c r="BM158" s="239" t="s">
        <v>3261</v>
      </c>
    </row>
    <row r="159" s="15" customFormat="1">
      <c r="A159" s="15"/>
      <c r="B159" s="264"/>
      <c r="C159" s="265"/>
      <c r="D159" s="243" t="s">
        <v>273</v>
      </c>
      <c r="E159" s="266" t="s">
        <v>1</v>
      </c>
      <c r="F159" s="267" t="s">
        <v>1427</v>
      </c>
      <c r="G159" s="265"/>
      <c r="H159" s="266" t="s">
        <v>1</v>
      </c>
      <c r="I159" s="268"/>
      <c r="J159" s="265"/>
      <c r="K159" s="265"/>
      <c r="L159" s="269"/>
      <c r="M159" s="270"/>
      <c r="N159" s="271"/>
      <c r="O159" s="271"/>
      <c r="P159" s="271"/>
      <c r="Q159" s="271"/>
      <c r="R159" s="271"/>
      <c r="S159" s="271"/>
      <c r="T159" s="272"/>
      <c r="U159" s="15"/>
      <c r="V159" s="15"/>
      <c r="W159" s="15"/>
      <c r="X159" s="15"/>
      <c r="Y159" s="15"/>
      <c r="Z159" s="15"/>
      <c r="AA159" s="15"/>
      <c r="AB159" s="15"/>
      <c r="AC159" s="15"/>
      <c r="AD159" s="15"/>
      <c r="AE159" s="15"/>
      <c r="AT159" s="273" t="s">
        <v>273</v>
      </c>
      <c r="AU159" s="273" t="s">
        <v>85</v>
      </c>
      <c r="AV159" s="15" t="s">
        <v>83</v>
      </c>
      <c r="AW159" s="15" t="s">
        <v>32</v>
      </c>
      <c r="AX159" s="15" t="s">
        <v>76</v>
      </c>
      <c r="AY159" s="273" t="s">
        <v>264</v>
      </c>
    </row>
    <row r="160" s="13" customFormat="1">
      <c r="A160" s="13"/>
      <c r="B160" s="241"/>
      <c r="C160" s="242"/>
      <c r="D160" s="243" t="s">
        <v>273</v>
      </c>
      <c r="E160" s="244" t="s">
        <v>1</v>
      </c>
      <c r="F160" s="245" t="s">
        <v>3262</v>
      </c>
      <c r="G160" s="242"/>
      <c r="H160" s="246">
        <v>54</v>
      </c>
      <c r="I160" s="247"/>
      <c r="J160" s="242"/>
      <c r="K160" s="242"/>
      <c r="L160" s="248"/>
      <c r="M160" s="249"/>
      <c r="N160" s="250"/>
      <c r="O160" s="250"/>
      <c r="P160" s="250"/>
      <c r="Q160" s="250"/>
      <c r="R160" s="250"/>
      <c r="S160" s="250"/>
      <c r="T160" s="251"/>
      <c r="U160" s="13"/>
      <c r="V160" s="13"/>
      <c r="W160" s="13"/>
      <c r="X160" s="13"/>
      <c r="Y160" s="13"/>
      <c r="Z160" s="13"/>
      <c r="AA160" s="13"/>
      <c r="AB160" s="13"/>
      <c r="AC160" s="13"/>
      <c r="AD160" s="13"/>
      <c r="AE160" s="13"/>
      <c r="AT160" s="252" t="s">
        <v>273</v>
      </c>
      <c r="AU160" s="252" t="s">
        <v>85</v>
      </c>
      <c r="AV160" s="13" t="s">
        <v>85</v>
      </c>
      <c r="AW160" s="13" t="s">
        <v>32</v>
      </c>
      <c r="AX160" s="13" t="s">
        <v>83</v>
      </c>
      <c r="AY160" s="252" t="s">
        <v>264</v>
      </c>
    </row>
    <row r="161" s="2" customFormat="1" ht="16.5" customHeight="1">
      <c r="A161" s="39"/>
      <c r="B161" s="40"/>
      <c r="C161" s="274" t="s">
        <v>300</v>
      </c>
      <c r="D161" s="274" t="s">
        <v>310</v>
      </c>
      <c r="E161" s="275" t="s">
        <v>1452</v>
      </c>
      <c r="F161" s="276" t="s">
        <v>1453</v>
      </c>
      <c r="G161" s="277" t="s">
        <v>354</v>
      </c>
      <c r="H161" s="278">
        <v>108</v>
      </c>
      <c r="I161" s="279"/>
      <c r="J161" s="280">
        <f>ROUND(I161*H161,2)</f>
        <v>0</v>
      </c>
      <c r="K161" s="276" t="s">
        <v>1425</v>
      </c>
      <c r="L161" s="281"/>
      <c r="M161" s="282" t="s">
        <v>1</v>
      </c>
      <c r="N161" s="283" t="s">
        <v>42</v>
      </c>
      <c r="O161" s="92"/>
      <c r="P161" s="237">
        <f>O161*H161</f>
        <v>0</v>
      </c>
      <c r="Q161" s="237">
        <v>1</v>
      </c>
      <c r="R161" s="237">
        <f>Q161*H161</f>
        <v>108</v>
      </c>
      <c r="S161" s="237">
        <v>0</v>
      </c>
      <c r="T161" s="238">
        <f>S161*H161</f>
        <v>0</v>
      </c>
      <c r="U161" s="39"/>
      <c r="V161" s="39"/>
      <c r="W161" s="39"/>
      <c r="X161" s="39"/>
      <c r="Y161" s="39"/>
      <c r="Z161" s="39"/>
      <c r="AA161" s="39"/>
      <c r="AB161" s="39"/>
      <c r="AC161" s="39"/>
      <c r="AD161" s="39"/>
      <c r="AE161" s="39"/>
      <c r="AR161" s="239" t="s">
        <v>304</v>
      </c>
      <c r="AT161" s="239" t="s">
        <v>310</v>
      </c>
      <c r="AU161" s="239" t="s">
        <v>85</v>
      </c>
      <c r="AY161" s="18" t="s">
        <v>264</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271</v>
      </c>
      <c r="BM161" s="239" t="s">
        <v>3263</v>
      </c>
    </row>
    <row r="162" s="2" customFormat="1">
      <c r="A162" s="39"/>
      <c r="B162" s="40"/>
      <c r="C162" s="41"/>
      <c r="D162" s="243" t="s">
        <v>339</v>
      </c>
      <c r="E162" s="41"/>
      <c r="F162" s="295" t="s">
        <v>1455</v>
      </c>
      <c r="G162" s="41"/>
      <c r="H162" s="41"/>
      <c r="I162" s="296"/>
      <c r="J162" s="41"/>
      <c r="K162" s="41"/>
      <c r="L162" s="45"/>
      <c r="M162" s="297"/>
      <c r="N162" s="298"/>
      <c r="O162" s="92"/>
      <c r="P162" s="92"/>
      <c r="Q162" s="92"/>
      <c r="R162" s="92"/>
      <c r="S162" s="92"/>
      <c r="T162" s="93"/>
      <c r="U162" s="39"/>
      <c r="V162" s="39"/>
      <c r="W162" s="39"/>
      <c r="X162" s="39"/>
      <c r="Y162" s="39"/>
      <c r="Z162" s="39"/>
      <c r="AA162" s="39"/>
      <c r="AB162" s="39"/>
      <c r="AC162" s="39"/>
      <c r="AD162" s="39"/>
      <c r="AE162" s="39"/>
      <c r="AT162" s="18" t="s">
        <v>339</v>
      </c>
      <c r="AU162" s="18" t="s">
        <v>85</v>
      </c>
    </row>
    <row r="163" s="13" customFormat="1">
      <c r="A163" s="13"/>
      <c r="B163" s="241"/>
      <c r="C163" s="242"/>
      <c r="D163" s="243" t="s">
        <v>273</v>
      </c>
      <c r="E163" s="244" t="s">
        <v>1</v>
      </c>
      <c r="F163" s="245" t="s">
        <v>538</v>
      </c>
      <c r="G163" s="242"/>
      <c r="H163" s="246">
        <v>54</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273</v>
      </c>
      <c r="AU163" s="252" t="s">
        <v>85</v>
      </c>
      <c r="AV163" s="13" t="s">
        <v>85</v>
      </c>
      <c r="AW163" s="13" t="s">
        <v>32</v>
      </c>
      <c r="AX163" s="13" t="s">
        <v>83</v>
      </c>
      <c r="AY163" s="252" t="s">
        <v>264</v>
      </c>
    </row>
    <row r="164" s="13" customFormat="1">
      <c r="A164" s="13"/>
      <c r="B164" s="241"/>
      <c r="C164" s="242"/>
      <c r="D164" s="243" t="s">
        <v>273</v>
      </c>
      <c r="E164" s="242"/>
      <c r="F164" s="245" t="s">
        <v>3264</v>
      </c>
      <c r="G164" s="242"/>
      <c r="H164" s="246">
        <v>108</v>
      </c>
      <c r="I164" s="247"/>
      <c r="J164" s="242"/>
      <c r="K164" s="242"/>
      <c r="L164" s="248"/>
      <c r="M164" s="249"/>
      <c r="N164" s="250"/>
      <c r="O164" s="250"/>
      <c r="P164" s="250"/>
      <c r="Q164" s="250"/>
      <c r="R164" s="250"/>
      <c r="S164" s="250"/>
      <c r="T164" s="251"/>
      <c r="U164" s="13"/>
      <c r="V164" s="13"/>
      <c r="W164" s="13"/>
      <c r="X164" s="13"/>
      <c r="Y164" s="13"/>
      <c r="Z164" s="13"/>
      <c r="AA164" s="13"/>
      <c r="AB164" s="13"/>
      <c r="AC164" s="13"/>
      <c r="AD164" s="13"/>
      <c r="AE164" s="13"/>
      <c r="AT164" s="252" t="s">
        <v>273</v>
      </c>
      <c r="AU164" s="252" t="s">
        <v>85</v>
      </c>
      <c r="AV164" s="13" t="s">
        <v>85</v>
      </c>
      <c r="AW164" s="13" t="s">
        <v>4</v>
      </c>
      <c r="AX164" s="13" t="s">
        <v>83</v>
      </c>
      <c r="AY164" s="252" t="s">
        <v>264</v>
      </c>
    </row>
    <row r="165" s="12" customFormat="1" ht="22.8" customHeight="1">
      <c r="A165" s="12"/>
      <c r="B165" s="212"/>
      <c r="C165" s="213"/>
      <c r="D165" s="214" t="s">
        <v>75</v>
      </c>
      <c r="E165" s="226" t="s">
        <v>96</v>
      </c>
      <c r="F165" s="226" t="s">
        <v>400</v>
      </c>
      <c r="G165" s="213"/>
      <c r="H165" s="213"/>
      <c r="I165" s="216"/>
      <c r="J165" s="227">
        <f>BK165</f>
        <v>0</v>
      </c>
      <c r="K165" s="213"/>
      <c r="L165" s="218"/>
      <c r="M165" s="219"/>
      <c r="N165" s="220"/>
      <c r="O165" s="220"/>
      <c r="P165" s="221">
        <f>SUM(P166:P168)</f>
        <v>0</v>
      </c>
      <c r="Q165" s="220"/>
      <c r="R165" s="221">
        <f>SUM(R166:R168)</f>
        <v>0</v>
      </c>
      <c r="S165" s="220"/>
      <c r="T165" s="222">
        <f>SUM(T166:T168)</f>
        <v>0</v>
      </c>
      <c r="U165" s="12"/>
      <c r="V165" s="12"/>
      <c r="W165" s="12"/>
      <c r="X165" s="12"/>
      <c r="Y165" s="12"/>
      <c r="Z165" s="12"/>
      <c r="AA165" s="12"/>
      <c r="AB165" s="12"/>
      <c r="AC165" s="12"/>
      <c r="AD165" s="12"/>
      <c r="AE165" s="12"/>
      <c r="AR165" s="223" t="s">
        <v>83</v>
      </c>
      <c r="AT165" s="224" t="s">
        <v>75</v>
      </c>
      <c r="AU165" s="224" t="s">
        <v>83</v>
      </c>
      <c r="AY165" s="223" t="s">
        <v>264</v>
      </c>
      <c r="BK165" s="225">
        <f>SUM(BK166:BK168)</f>
        <v>0</v>
      </c>
    </row>
    <row r="166" s="2" customFormat="1" ht="16.5" customHeight="1">
      <c r="A166" s="39"/>
      <c r="B166" s="40"/>
      <c r="C166" s="228" t="s">
        <v>304</v>
      </c>
      <c r="D166" s="228" t="s">
        <v>266</v>
      </c>
      <c r="E166" s="229" t="s">
        <v>1458</v>
      </c>
      <c r="F166" s="230" t="s">
        <v>1459</v>
      </c>
      <c r="G166" s="231" t="s">
        <v>453</v>
      </c>
      <c r="H166" s="232">
        <v>50</v>
      </c>
      <c r="I166" s="233"/>
      <c r="J166" s="234">
        <f>ROUND(I166*H166,2)</f>
        <v>0</v>
      </c>
      <c r="K166" s="230" t="s">
        <v>1425</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271</v>
      </c>
      <c r="BM166" s="239" t="s">
        <v>3265</v>
      </c>
    </row>
    <row r="167" s="15" customFormat="1">
      <c r="A167" s="15"/>
      <c r="B167" s="264"/>
      <c r="C167" s="265"/>
      <c r="D167" s="243" t="s">
        <v>273</v>
      </c>
      <c r="E167" s="266" t="s">
        <v>1</v>
      </c>
      <c r="F167" s="267" t="s">
        <v>1461</v>
      </c>
      <c r="G167" s="265"/>
      <c r="H167" s="266" t="s">
        <v>1</v>
      </c>
      <c r="I167" s="268"/>
      <c r="J167" s="265"/>
      <c r="K167" s="265"/>
      <c r="L167" s="269"/>
      <c r="M167" s="270"/>
      <c r="N167" s="271"/>
      <c r="O167" s="271"/>
      <c r="P167" s="271"/>
      <c r="Q167" s="271"/>
      <c r="R167" s="271"/>
      <c r="S167" s="271"/>
      <c r="T167" s="272"/>
      <c r="U167" s="15"/>
      <c r="V167" s="15"/>
      <c r="W167" s="15"/>
      <c r="X167" s="15"/>
      <c r="Y167" s="15"/>
      <c r="Z167" s="15"/>
      <c r="AA167" s="15"/>
      <c r="AB167" s="15"/>
      <c r="AC167" s="15"/>
      <c r="AD167" s="15"/>
      <c r="AE167" s="15"/>
      <c r="AT167" s="273" t="s">
        <v>273</v>
      </c>
      <c r="AU167" s="273" t="s">
        <v>85</v>
      </c>
      <c r="AV167" s="15" t="s">
        <v>83</v>
      </c>
      <c r="AW167" s="15" t="s">
        <v>32</v>
      </c>
      <c r="AX167" s="15" t="s">
        <v>76</v>
      </c>
      <c r="AY167" s="273" t="s">
        <v>264</v>
      </c>
    </row>
    <row r="168" s="13" customFormat="1">
      <c r="A168" s="13"/>
      <c r="B168" s="241"/>
      <c r="C168" s="242"/>
      <c r="D168" s="243" t="s">
        <v>273</v>
      </c>
      <c r="E168" s="244" t="s">
        <v>1</v>
      </c>
      <c r="F168" s="245" t="s">
        <v>519</v>
      </c>
      <c r="G168" s="242"/>
      <c r="H168" s="246">
        <v>50</v>
      </c>
      <c r="I168" s="247"/>
      <c r="J168" s="242"/>
      <c r="K168" s="242"/>
      <c r="L168" s="248"/>
      <c r="M168" s="249"/>
      <c r="N168" s="250"/>
      <c r="O168" s="250"/>
      <c r="P168" s="250"/>
      <c r="Q168" s="250"/>
      <c r="R168" s="250"/>
      <c r="S168" s="250"/>
      <c r="T168" s="251"/>
      <c r="U168" s="13"/>
      <c r="V168" s="13"/>
      <c r="W168" s="13"/>
      <c r="X168" s="13"/>
      <c r="Y168" s="13"/>
      <c r="Z168" s="13"/>
      <c r="AA168" s="13"/>
      <c r="AB168" s="13"/>
      <c r="AC168" s="13"/>
      <c r="AD168" s="13"/>
      <c r="AE168" s="13"/>
      <c r="AT168" s="252" t="s">
        <v>273</v>
      </c>
      <c r="AU168" s="252" t="s">
        <v>85</v>
      </c>
      <c r="AV168" s="13" t="s">
        <v>85</v>
      </c>
      <c r="AW168" s="13" t="s">
        <v>32</v>
      </c>
      <c r="AX168" s="13" t="s">
        <v>83</v>
      </c>
      <c r="AY168" s="252" t="s">
        <v>264</v>
      </c>
    </row>
    <row r="169" s="12" customFormat="1" ht="22.8" customHeight="1">
      <c r="A169" s="12"/>
      <c r="B169" s="212"/>
      <c r="C169" s="213"/>
      <c r="D169" s="214" t="s">
        <v>75</v>
      </c>
      <c r="E169" s="226" t="s">
        <v>290</v>
      </c>
      <c r="F169" s="226" t="s">
        <v>1462</v>
      </c>
      <c r="G169" s="213"/>
      <c r="H169" s="213"/>
      <c r="I169" s="216"/>
      <c r="J169" s="227">
        <f>BK169</f>
        <v>0</v>
      </c>
      <c r="K169" s="213"/>
      <c r="L169" s="218"/>
      <c r="M169" s="219"/>
      <c r="N169" s="220"/>
      <c r="O169" s="220"/>
      <c r="P169" s="221">
        <f>SUM(P170:P172)</f>
        <v>0</v>
      </c>
      <c r="Q169" s="220"/>
      <c r="R169" s="221">
        <f>SUM(R170:R172)</f>
        <v>27.600000000000001</v>
      </c>
      <c r="S169" s="220"/>
      <c r="T169" s="222">
        <f>SUM(T170:T172)</f>
        <v>0</v>
      </c>
      <c r="U169" s="12"/>
      <c r="V169" s="12"/>
      <c r="W169" s="12"/>
      <c r="X169" s="12"/>
      <c r="Y169" s="12"/>
      <c r="Z169" s="12"/>
      <c r="AA169" s="12"/>
      <c r="AB169" s="12"/>
      <c r="AC169" s="12"/>
      <c r="AD169" s="12"/>
      <c r="AE169" s="12"/>
      <c r="AR169" s="223" t="s">
        <v>83</v>
      </c>
      <c r="AT169" s="224" t="s">
        <v>75</v>
      </c>
      <c r="AU169" s="224" t="s">
        <v>83</v>
      </c>
      <c r="AY169" s="223" t="s">
        <v>264</v>
      </c>
      <c r="BK169" s="225">
        <f>SUM(BK170:BK172)</f>
        <v>0</v>
      </c>
    </row>
    <row r="170" s="2" customFormat="1" ht="16.5" customHeight="1">
      <c r="A170" s="39"/>
      <c r="B170" s="40"/>
      <c r="C170" s="228" t="s">
        <v>309</v>
      </c>
      <c r="D170" s="228" t="s">
        <v>266</v>
      </c>
      <c r="E170" s="229" t="s">
        <v>1463</v>
      </c>
      <c r="F170" s="230" t="s">
        <v>1464</v>
      </c>
      <c r="G170" s="231" t="s">
        <v>318</v>
      </c>
      <c r="H170" s="232">
        <v>120</v>
      </c>
      <c r="I170" s="233"/>
      <c r="J170" s="234">
        <f>ROUND(I170*H170,2)</f>
        <v>0</v>
      </c>
      <c r="K170" s="230" t="s">
        <v>1425</v>
      </c>
      <c r="L170" s="45"/>
      <c r="M170" s="235" t="s">
        <v>1</v>
      </c>
      <c r="N170" s="236" t="s">
        <v>42</v>
      </c>
      <c r="O170" s="92"/>
      <c r="P170" s="237">
        <f>O170*H170</f>
        <v>0</v>
      </c>
      <c r="Q170" s="237">
        <v>0.23000000000000001</v>
      </c>
      <c r="R170" s="237">
        <f>Q170*H170</f>
        <v>27.600000000000001</v>
      </c>
      <c r="S170" s="237">
        <v>0</v>
      </c>
      <c r="T170" s="238">
        <f>S170*H170</f>
        <v>0</v>
      </c>
      <c r="U170" s="39"/>
      <c r="V170" s="39"/>
      <c r="W170" s="39"/>
      <c r="X170" s="39"/>
      <c r="Y170" s="39"/>
      <c r="Z170" s="39"/>
      <c r="AA170" s="39"/>
      <c r="AB170" s="39"/>
      <c r="AC170" s="39"/>
      <c r="AD170" s="39"/>
      <c r="AE170" s="39"/>
      <c r="AR170" s="239" t="s">
        <v>271</v>
      </c>
      <c r="AT170" s="239" t="s">
        <v>266</v>
      </c>
      <c r="AU170" s="239" t="s">
        <v>85</v>
      </c>
      <c r="AY170" s="18" t="s">
        <v>264</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271</v>
      </c>
      <c r="BM170" s="239" t="s">
        <v>3266</v>
      </c>
    </row>
    <row r="171" s="15" customFormat="1">
      <c r="A171" s="15"/>
      <c r="B171" s="264"/>
      <c r="C171" s="265"/>
      <c r="D171" s="243" t="s">
        <v>273</v>
      </c>
      <c r="E171" s="266" t="s">
        <v>1</v>
      </c>
      <c r="F171" s="267" t="s">
        <v>1427</v>
      </c>
      <c r="G171" s="265"/>
      <c r="H171" s="266" t="s">
        <v>1</v>
      </c>
      <c r="I171" s="268"/>
      <c r="J171" s="265"/>
      <c r="K171" s="265"/>
      <c r="L171" s="269"/>
      <c r="M171" s="270"/>
      <c r="N171" s="271"/>
      <c r="O171" s="271"/>
      <c r="P171" s="271"/>
      <c r="Q171" s="271"/>
      <c r="R171" s="271"/>
      <c r="S171" s="271"/>
      <c r="T171" s="272"/>
      <c r="U171" s="15"/>
      <c r="V171" s="15"/>
      <c r="W171" s="15"/>
      <c r="X171" s="15"/>
      <c r="Y171" s="15"/>
      <c r="Z171" s="15"/>
      <c r="AA171" s="15"/>
      <c r="AB171" s="15"/>
      <c r="AC171" s="15"/>
      <c r="AD171" s="15"/>
      <c r="AE171" s="15"/>
      <c r="AT171" s="273" t="s">
        <v>273</v>
      </c>
      <c r="AU171" s="273" t="s">
        <v>85</v>
      </c>
      <c r="AV171" s="15" t="s">
        <v>83</v>
      </c>
      <c r="AW171" s="15" t="s">
        <v>32</v>
      </c>
      <c r="AX171" s="15" t="s">
        <v>76</v>
      </c>
      <c r="AY171" s="273" t="s">
        <v>264</v>
      </c>
    </row>
    <row r="172" s="13" customFormat="1">
      <c r="A172" s="13"/>
      <c r="B172" s="241"/>
      <c r="C172" s="242"/>
      <c r="D172" s="243" t="s">
        <v>273</v>
      </c>
      <c r="E172" s="244" t="s">
        <v>1</v>
      </c>
      <c r="F172" s="245" t="s">
        <v>3267</v>
      </c>
      <c r="G172" s="242"/>
      <c r="H172" s="246">
        <v>120</v>
      </c>
      <c r="I172" s="247"/>
      <c r="J172" s="242"/>
      <c r="K172" s="242"/>
      <c r="L172" s="248"/>
      <c r="M172" s="249"/>
      <c r="N172" s="250"/>
      <c r="O172" s="250"/>
      <c r="P172" s="250"/>
      <c r="Q172" s="250"/>
      <c r="R172" s="250"/>
      <c r="S172" s="250"/>
      <c r="T172" s="251"/>
      <c r="U172" s="13"/>
      <c r="V172" s="13"/>
      <c r="W172" s="13"/>
      <c r="X172" s="13"/>
      <c r="Y172" s="13"/>
      <c r="Z172" s="13"/>
      <c r="AA172" s="13"/>
      <c r="AB172" s="13"/>
      <c r="AC172" s="13"/>
      <c r="AD172" s="13"/>
      <c r="AE172" s="13"/>
      <c r="AT172" s="252" t="s">
        <v>273</v>
      </c>
      <c r="AU172" s="252" t="s">
        <v>85</v>
      </c>
      <c r="AV172" s="13" t="s">
        <v>85</v>
      </c>
      <c r="AW172" s="13" t="s">
        <v>32</v>
      </c>
      <c r="AX172" s="13" t="s">
        <v>83</v>
      </c>
      <c r="AY172" s="252" t="s">
        <v>264</v>
      </c>
    </row>
    <row r="173" s="12" customFormat="1" ht="22.8" customHeight="1">
      <c r="A173" s="12"/>
      <c r="B173" s="212"/>
      <c r="C173" s="213"/>
      <c r="D173" s="214" t="s">
        <v>75</v>
      </c>
      <c r="E173" s="226" t="s">
        <v>304</v>
      </c>
      <c r="F173" s="226" t="s">
        <v>1467</v>
      </c>
      <c r="G173" s="213"/>
      <c r="H173" s="213"/>
      <c r="I173" s="216"/>
      <c r="J173" s="227">
        <f>BK173</f>
        <v>0</v>
      </c>
      <c r="K173" s="213"/>
      <c r="L173" s="218"/>
      <c r="M173" s="219"/>
      <c r="N173" s="220"/>
      <c r="O173" s="220"/>
      <c r="P173" s="221">
        <f>SUM(P174:P199)</f>
        <v>0</v>
      </c>
      <c r="Q173" s="220"/>
      <c r="R173" s="221">
        <f>SUM(R174:R199)</f>
        <v>1.4046699999999999</v>
      </c>
      <c r="S173" s="220"/>
      <c r="T173" s="222">
        <f>SUM(T174:T199)</f>
        <v>0</v>
      </c>
      <c r="U173" s="12"/>
      <c r="V173" s="12"/>
      <c r="W173" s="12"/>
      <c r="X173" s="12"/>
      <c r="Y173" s="12"/>
      <c r="Z173" s="12"/>
      <c r="AA173" s="12"/>
      <c r="AB173" s="12"/>
      <c r="AC173" s="12"/>
      <c r="AD173" s="12"/>
      <c r="AE173" s="12"/>
      <c r="AR173" s="223" t="s">
        <v>83</v>
      </c>
      <c r="AT173" s="224" t="s">
        <v>75</v>
      </c>
      <c r="AU173" s="224" t="s">
        <v>83</v>
      </c>
      <c r="AY173" s="223" t="s">
        <v>264</v>
      </c>
      <c r="BK173" s="225">
        <f>SUM(BK174:BK199)</f>
        <v>0</v>
      </c>
    </row>
    <row r="174" s="2" customFormat="1" ht="16.5" customHeight="1">
      <c r="A174" s="39"/>
      <c r="B174" s="40"/>
      <c r="C174" s="228" t="s">
        <v>315</v>
      </c>
      <c r="D174" s="228" t="s">
        <v>266</v>
      </c>
      <c r="E174" s="229" t="s">
        <v>1468</v>
      </c>
      <c r="F174" s="230" t="s">
        <v>1469</v>
      </c>
      <c r="G174" s="231" t="s">
        <v>453</v>
      </c>
      <c r="H174" s="232">
        <v>120</v>
      </c>
      <c r="I174" s="233"/>
      <c r="J174" s="234">
        <f>ROUND(I174*H174,2)</f>
        <v>0</v>
      </c>
      <c r="K174" s="230" t="s">
        <v>1425</v>
      </c>
      <c r="L174" s="45"/>
      <c r="M174" s="235" t="s">
        <v>1</v>
      </c>
      <c r="N174" s="236" t="s">
        <v>42</v>
      </c>
      <c r="O174" s="92"/>
      <c r="P174" s="237">
        <f>O174*H174</f>
        <v>0</v>
      </c>
      <c r="Q174" s="237">
        <v>1.0000000000000001E-05</v>
      </c>
      <c r="R174" s="237">
        <f>Q174*H174</f>
        <v>0.0012000000000000001</v>
      </c>
      <c r="S174" s="237">
        <v>0</v>
      </c>
      <c r="T174" s="238">
        <f>S174*H174</f>
        <v>0</v>
      </c>
      <c r="U174" s="39"/>
      <c r="V174" s="39"/>
      <c r="W174" s="39"/>
      <c r="X174" s="39"/>
      <c r="Y174" s="39"/>
      <c r="Z174" s="39"/>
      <c r="AA174" s="39"/>
      <c r="AB174" s="39"/>
      <c r="AC174" s="39"/>
      <c r="AD174" s="39"/>
      <c r="AE174" s="39"/>
      <c r="AR174" s="239" t="s">
        <v>271</v>
      </c>
      <c r="AT174" s="239" t="s">
        <v>266</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271</v>
      </c>
      <c r="BM174" s="239" t="s">
        <v>3268</v>
      </c>
    </row>
    <row r="175" s="2" customFormat="1">
      <c r="A175" s="39"/>
      <c r="B175" s="40"/>
      <c r="C175" s="41"/>
      <c r="D175" s="243" t="s">
        <v>339</v>
      </c>
      <c r="E175" s="41"/>
      <c r="F175" s="295" t="s">
        <v>1471</v>
      </c>
      <c r="G175" s="41"/>
      <c r="H175" s="41"/>
      <c r="I175" s="296"/>
      <c r="J175" s="41"/>
      <c r="K175" s="41"/>
      <c r="L175" s="45"/>
      <c r="M175" s="297"/>
      <c r="N175" s="298"/>
      <c r="O175" s="92"/>
      <c r="P175" s="92"/>
      <c r="Q175" s="92"/>
      <c r="R175" s="92"/>
      <c r="S175" s="92"/>
      <c r="T175" s="93"/>
      <c r="U175" s="39"/>
      <c r="V175" s="39"/>
      <c r="W175" s="39"/>
      <c r="X175" s="39"/>
      <c r="Y175" s="39"/>
      <c r="Z175" s="39"/>
      <c r="AA175" s="39"/>
      <c r="AB175" s="39"/>
      <c r="AC175" s="39"/>
      <c r="AD175" s="39"/>
      <c r="AE175" s="39"/>
      <c r="AT175" s="18" t="s">
        <v>339</v>
      </c>
      <c r="AU175" s="18" t="s">
        <v>85</v>
      </c>
    </row>
    <row r="176" s="15" customFormat="1">
      <c r="A176" s="15"/>
      <c r="B176" s="264"/>
      <c r="C176" s="265"/>
      <c r="D176" s="243" t="s">
        <v>273</v>
      </c>
      <c r="E176" s="266" t="s">
        <v>1</v>
      </c>
      <c r="F176" s="267" t="s">
        <v>1427</v>
      </c>
      <c r="G176" s="265"/>
      <c r="H176" s="266" t="s">
        <v>1</v>
      </c>
      <c r="I176" s="268"/>
      <c r="J176" s="265"/>
      <c r="K176" s="265"/>
      <c r="L176" s="269"/>
      <c r="M176" s="270"/>
      <c r="N176" s="271"/>
      <c r="O176" s="271"/>
      <c r="P176" s="271"/>
      <c r="Q176" s="271"/>
      <c r="R176" s="271"/>
      <c r="S176" s="271"/>
      <c r="T176" s="272"/>
      <c r="U176" s="15"/>
      <c r="V176" s="15"/>
      <c r="W176" s="15"/>
      <c r="X176" s="15"/>
      <c r="Y176" s="15"/>
      <c r="Z176" s="15"/>
      <c r="AA176" s="15"/>
      <c r="AB176" s="15"/>
      <c r="AC176" s="15"/>
      <c r="AD176" s="15"/>
      <c r="AE176" s="15"/>
      <c r="AT176" s="273" t="s">
        <v>273</v>
      </c>
      <c r="AU176" s="273" t="s">
        <v>85</v>
      </c>
      <c r="AV176" s="15" t="s">
        <v>83</v>
      </c>
      <c r="AW176" s="15" t="s">
        <v>32</v>
      </c>
      <c r="AX176" s="15" t="s">
        <v>76</v>
      </c>
      <c r="AY176" s="273" t="s">
        <v>264</v>
      </c>
    </row>
    <row r="177" s="13" customFormat="1">
      <c r="A177" s="13"/>
      <c r="B177" s="241"/>
      <c r="C177" s="242"/>
      <c r="D177" s="243" t="s">
        <v>273</v>
      </c>
      <c r="E177" s="244" t="s">
        <v>1</v>
      </c>
      <c r="F177" s="245" t="s">
        <v>3269</v>
      </c>
      <c r="G177" s="242"/>
      <c r="H177" s="246">
        <v>120</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273</v>
      </c>
      <c r="AU177" s="252" t="s">
        <v>85</v>
      </c>
      <c r="AV177" s="13" t="s">
        <v>85</v>
      </c>
      <c r="AW177" s="13" t="s">
        <v>32</v>
      </c>
      <c r="AX177" s="13" t="s">
        <v>83</v>
      </c>
      <c r="AY177" s="252" t="s">
        <v>264</v>
      </c>
    </row>
    <row r="178" s="2" customFormat="1" ht="16.5" customHeight="1">
      <c r="A178" s="39"/>
      <c r="B178" s="40"/>
      <c r="C178" s="274" t="s">
        <v>322</v>
      </c>
      <c r="D178" s="274" t="s">
        <v>310</v>
      </c>
      <c r="E178" s="275" t="s">
        <v>1473</v>
      </c>
      <c r="F178" s="276" t="s">
        <v>1474</v>
      </c>
      <c r="G178" s="277" t="s">
        <v>453</v>
      </c>
      <c r="H178" s="278">
        <v>21</v>
      </c>
      <c r="I178" s="279"/>
      <c r="J178" s="280">
        <f>ROUND(I178*H178,2)</f>
        <v>0</v>
      </c>
      <c r="K178" s="276" t="s">
        <v>1425</v>
      </c>
      <c r="L178" s="281"/>
      <c r="M178" s="282" t="s">
        <v>1</v>
      </c>
      <c r="N178" s="283" t="s">
        <v>42</v>
      </c>
      <c r="O178" s="92"/>
      <c r="P178" s="237">
        <f>O178*H178</f>
        <v>0</v>
      </c>
      <c r="Q178" s="237">
        <v>0.0016000000000000001</v>
      </c>
      <c r="R178" s="237">
        <f>Q178*H178</f>
        <v>0.033600000000000005</v>
      </c>
      <c r="S178" s="237">
        <v>0</v>
      </c>
      <c r="T178" s="238">
        <f>S178*H178</f>
        <v>0</v>
      </c>
      <c r="U178" s="39"/>
      <c r="V178" s="39"/>
      <c r="W178" s="39"/>
      <c r="X178" s="39"/>
      <c r="Y178" s="39"/>
      <c r="Z178" s="39"/>
      <c r="AA178" s="39"/>
      <c r="AB178" s="39"/>
      <c r="AC178" s="39"/>
      <c r="AD178" s="39"/>
      <c r="AE178" s="39"/>
      <c r="AR178" s="239" t="s">
        <v>304</v>
      </c>
      <c r="AT178" s="239" t="s">
        <v>310</v>
      </c>
      <c r="AU178" s="239" t="s">
        <v>85</v>
      </c>
      <c r="AY178" s="18" t="s">
        <v>264</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271</v>
      </c>
      <c r="BM178" s="239" t="s">
        <v>3270</v>
      </c>
    </row>
    <row r="179" s="2" customFormat="1">
      <c r="A179" s="39"/>
      <c r="B179" s="40"/>
      <c r="C179" s="41"/>
      <c r="D179" s="243" t="s">
        <v>339</v>
      </c>
      <c r="E179" s="41"/>
      <c r="F179" s="295" t="s">
        <v>1471</v>
      </c>
      <c r="G179" s="41"/>
      <c r="H179" s="41"/>
      <c r="I179" s="296"/>
      <c r="J179" s="41"/>
      <c r="K179" s="41"/>
      <c r="L179" s="45"/>
      <c r="M179" s="297"/>
      <c r="N179" s="298"/>
      <c r="O179" s="92"/>
      <c r="P179" s="92"/>
      <c r="Q179" s="92"/>
      <c r="R179" s="92"/>
      <c r="S179" s="92"/>
      <c r="T179" s="93"/>
      <c r="U179" s="39"/>
      <c r="V179" s="39"/>
      <c r="W179" s="39"/>
      <c r="X179" s="39"/>
      <c r="Y179" s="39"/>
      <c r="Z179" s="39"/>
      <c r="AA179" s="39"/>
      <c r="AB179" s="39"/>
      <c r="AC179" s="39"/>
      <c r="AD179" s="39"/>
      <c r="AE179" s="39"/>
      <c r="AT179" s="18" t="s">
        <v>339</v>
      </c>
      <c r="AU179" s="18" t="s">
        <v>85</v>
      </c>
    </row>
    <row r="180" s="13" customFormat="1">
      <c r="A180" s="13"/>
      <c r="B180" s="241"/>
      <c r="C180" s="242"/>
      <c r="D180" s="243" t="s">
        <v>273</v>
      </c>
      <c r="E180" s="244" t="s">
        <v>1</v>
      </c>
      <c r="F180" s="245" t="s">
        <v>377</v>
      </c>
      <c r="G180" s="242"/>
      <c r="H180" s="246">
        <v>20</v>
      </c>
      <c r="I180" s="247"/>
      <c r="J180" s="242"/>
      <c r="K180" s="242"/>
      <c r="L180" s="248"/>
      <c r="M180" s="249"/>
      <c r="N180" s="250"/>
      <c r="O180" s="250"/>
      <c r="P180" s="250"/>
      <c r="Q180" s="250"/>
      <c r="R180" s="250"/>
      <c r="S180" s="250"/>
      <c r="T180" s="251"/>
      <c r="U180" s="13"/>
      <c r="V180" s="13"/>
      <c r="W180" s="13"/>
      <c r="X180" s="13"/>
      <c r="Y180" s="13"/>
      <c r="Z180" s="13"/>
      <c r="AA180" s="13"/>
      <c r="AB180" s="13"/>
      <c r="AC180" s="13"/>
      <c r="AD180" s="13"/>
      <c r="AE180" s="13"/>
      <c r="AT180" s="252" t="s">
        <v>273</v>
      </c>
      <c r="AU180" s="252" t="s">
        <v>85</v>
      </c>
      <c r="AV180" s="13" t="s">
        <v>85</v>
      </c>
      <c r="AW180" s="13" t="s">
        <v>32</v>
      </c>
      <c r="AX180" s="13" t="s">
        <v>83</v>
      </c>
      <c r="AY180" s="252" t="s">
        <v>264</v>
      </c>
    </row>
    <row r="181" s="13" customFormat="1">
      <c r="A181" s="13"/>
      <c r="B181" s="241"/>
      <c r="C181" s="242"/>
      <c r="D181" s="243" t="s">
        <v>273</v>
      </c>
      <c r="E181" s="242"/>
      <c r="F181" s="245" t="s">
        <v>3271</v>
      </c>
      <c r="G181" s="242"/>
      <c r="H181" s="246">
        <v>21</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85</v>
      </c>
      <c r="AV181" s="13" t="s">
        <v>85</v>
      </c>
      <c r="AW181" s="13" t="s">
        <v>4</v>
      </c>
      <c r="AX181" s="13" t="s">
        <v>83</v>
      </c>
      <c r="AY181" s="252" t="s">
        <v>264</v>
      </c>
    </row>
    <row r="182" s="2" customFormat="1" ht="16.5" customHeight="1">
      <c r="A182" s="39"/>
      <c r="B182" s="40"/>
      <c r="C182" s="274" t="s">
        <v>8</v>
      </c>
      <c r="D182" s="274" t="s">
        <v>310</v>
      </c>
      <c r="E182" s="275" t="s">
        <v>1477</v>
      </c>
      <c r="F182" s="276" t="s">
        <v>1478</v>
      </c>
      <c r="G182" s="277" t="s">
        <v>453</v>
      </c>
      <c r="H182" s="278">
        <v>105</v>
      </c>
      <c r="I182" s="279"/>
      <c r="J182" s="280">
        <f>ROUND(I182*H182,2)</f>
        <v>0</v>
      </c>
      <c r="K182" s="276" t="s">
        <v>1425</v>
      </c>
      <c r="L182" s="281"/>
      <c r="M182" s="282" t="s">
        <v>1</v>
      </c>
      <c r="N182" s="283" t="s">
        <v>42</v>
      </c>
      <c r="O182" s="92"/>
      <c r="P182" s="237">
        <f>O182*H182</f>
        <v>0</v>
      </c>
      <c r="Q182" s="237">
        <v>0.0035000000000000001</v>
      </c>
      <c r="R182" s="237">
        <f>Q182*H182</f>
        <v>0.36749999999999999</v>
      </c>
      <c r="S182" s="237">
        <v>0</v>
      </c>
      <c r="T182" s="238">
        <f>S182*H182</f>
        <v>0</v>
      </c>
      <c r="U182" s="39"/>
      <c r="V182" s="39"/>
      <c r="W182" s="39"/>
      <c r="X182" s="39"/>
      <c r="Y182" s="39"/>
      <c r="Z182" s="39"/>
      <c r="AA182" s="39"/>
      <c r="AB182" s="39"/>
      <c r="AC182" s="39"/>
      <c r="AD182" s="39"/>
      <c r="AE182" s="39"/>
      <c r="AR182" s="239" t="s">
        <v>304</v>
      </c>
      <c r="AT182" s="239" t="s">
        <v>310</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271</v>
      </c>
      <c r="BM182" s="239" t="s">
        <v>3272</v>
      </c>
    </row>
    <row r="183" s="2" customFormat="1">
      <c r="A183" s="39"/>
      <c r="B183" s="40"/>
      <c r="C183" s="41"/>
      <c r="D183" s="243" t="s">
        <v>339</v>
      </c>
      <c r="E183" s="41"/>
      <c r="F183" s="295" t="s">
        <v>1471</v>
      </c>
      <c r="G183" s="41"/>
      <c r="H183" s="41"/>
      <c r="I183" s="296"/>
      <c r="J183" s="41"/>
      <c r="K183" s="41"/>
      <c r="L183" s="45"/>
      <c r="M183" s="297"/>
      <c r="N183" s="298"/>
      <c r="O183" s="92"/>
      <c r="P183" s="92"/>
      <c r="Q183" s="92"/>
      <c r="R183" s="92"/>
      <c r="S183" s="92"/>
      <c r="T183" s="93"/>
      <c r="U183" s="39"/>
      <c r="V183" s="39"/>
      <c r="W183" s="39"/>
      <c r="X183" s="39"/>
      <c r="Y183" s="39"/>
      <c r="Z183" s="39"/>
      <c r="AA183" s="39"/>
      <c r="AB183" s="39"/>
      <c r="AC183" s="39"/>
      <c r="AD183" s="39"/>
      <c r="AE183" s="39"/>
      <c r="AT183" s="18" t="s">
        <v>339</v>
      </c>
      <c r="AU183" s="18" t="s">
        <v>85</v>
      </c>
    </row>
    <row r="184" s="13" customFormat="1">
      <c r="A184" s="13"/>
      <c r="B184" s="241"/>
      <c r="C184" s="242"/>
      <c r="D184" s="243" t="s">
        <v>273</v>
      </c>
      <c r="E184" s="244" t="s">
        <v>1</v>
      </c>
      <c r="F184" s="245" t="s">
        <v>749</v>
      </c>
      <c r="G184" s="242"/>
      <c r="H184" s="246">
        <v>100</v>
      </c>
      <c r="I184" s="247"/>
      <c r="J184" s="242"/>
      <c r="K184" s="242"/>
      <c r="L184" s="248"/>
      <c r="M184" s="249"/>
      <c r="N184" s="250"/>
      <c r="O184" s="250"/>
      <c r="P184" s="250"/>
      <c r="Q184" s="250"/>
      <c r="R184" s="250"/>
      <c r="S184" s="250"/>
      <c r="T184" s="251"/>
      <c r="U184" s="13"/>
      <c r="V184" s="13"/>
      <c r="W184" s="13"/>
      <c r="X184" s="13"/>
      <c r="Y184" s="13"/>
      <c r="Z184" s="13"/>
      <c r="AA184" s="13"/>
      <c r="AB184" s="13"/>
      <c r="AC184" s="13"/>
      <c r="AD184" s="13"/>
      <c r="AE184" s="13"/>
      <c r="AT184" s="252" t="s">
        <v>273</v>
      </c>
      <c r="AU184" s="252" t="s">
        <v>85</v>
      </c>
      <c r="AV184" s="13" t="s">
        <v>85</v>
      </c>
      <c r="AW184" s="13" t="s">
        <v>32</v>
      </c>
      <c r="AX184" s="13" t="s">
        <v>83</v>
      </c>
      <c r="AY184" s="252" t="s">
        <v>264</v>
      </c>
    </row>
    <row r="185" s="13" customFormat="1">
      <c r="A185" s="13"/>
      <c r="B185" s="241"/>
      <c r="C185" s="242"/>
      <c r="D185" s="243" t="s">
        <v>273</v>
      </c>
      <c r="E185" s="242"/>
      <c r="F185" s="245" t="s">
        <v>3273</v>
      </c>
      <c r="G185" s="242"/>
      <c r="H185" s="246">
        <v>105</v>
      </c>
      <c r="I185" s="247"/>
      <c r="J185" s="242"/>
      <c r="K185" s="242"/>
      <c r="L185" s="248"/>
      <c r="M185" s="249"/>
      <c r="N185" s="250"/>
      <c r="O185" s="250"/>
      <c r="P185" s="250"/>
      <c r="Q185" s="250"/>
      <c r="R185" s="250"/>
      <c r="S185" s="250"/>
      <c r="T185" s="251"/>
      <c r="U185" s="13"/>
      <c r="V185" s="13"/>
      <c r="W185" s="13"/>
      <c r="X185" s="13"/>
      <c r="Y185" s="13"/>
      <c r="Z185" s="13"/>
      <c r="AA185" s="13"/>
      <c r="AB185" s="13"/>
      <c r="AC185" s="13"/>
      <c r="AD185" s="13"/>
      <c r="AE185" s="13"/>
      <c r="AT185" s="252" t="s">
        <v>273</v>
      </c>
      <c r="AU185" s="252" t="s">
        <v>85</v>
      </c>
      <c r="AV185" s="13" t="s">
        <v>85</v>
      </c>
      <c r="AW185" s="13" t="s">
        <v>4</v>
      </c>
      <c r="AX185" s="13" t="s">
        <v>83</v>
      </c>
      <c r="AY185" s="252" t="s">
        <v>264</v>
      </c>
    </row>
    <row r="186" s="2" customFormat="1" ht="16.5" customHeight="1">
      <c r="A186" s="39"/>
      <c r="B186" s="40"/>
      <c r="C186" s="228" t="s">
        <v>335</v>
      </c>
      <c r="D186" s="228" t="s">
        <v>266</v>
      </c>
      <c r="E186" s="229" t="s">
        <v>1481</v>
      </c>
      <c r="F186" s="230" t="s">
        <v>1482</v>
      </c>
      <c r="G186" s="231" t="s">
        <v>453</v>
      </c>
      <c r="H186" s="232">
        <v>10</v>
      </c>
      <c r="I186" s="233"/>
      <c r="J186" s="234">
        <f>ROUND(I186*H186,2)</f>
        <v>0</v>
      </c>
      <c r="K186" s="230" t="s">
        <v>1425</v>
      </c>
      <c r="L186" s="45"/>
      <c r="M186" s="235" t="s">
        <v>1</v>
      </c>
      <c r="N186" s="236" t="s">
        <v>42</v>
      </c>
      <c r="O186" s="92"/>
      <c r="P186" s="237">
        <f>O186*H186</f>
        <v>0</v>
      </c>
      <c r="Q186" s="237">
        <v>2.0000000000000002E-05</v>
      </c>
      <c r="R186" s="237">
        <f>Q186*H186</f>
        <v>0.00020000000000000001</v>
      </c>
      <c r="S186" s="237">
        <v>0</v>
      </c>
      <c r="T186" s="238">
        <f>S186*H186</f>
        <v>0</v>
      </c>
      <c r="U186" s="39"/>
      <c r="V186" s="39"/>
      <c r="W186" s="39"/>
      <c r="X186" s="39"/>
      <c r="Y186" s="39"/>
      <c r="Z186" s="39"/>
      <c r="AA186" s="39"/>
      <c r="AB186" s="39"/>
      <c r="AC186" s="39"/>
      <c r="AD186" s="39"/>
      <c r="AE186" s="39"/>
      <c r="AR186" s="239" t="s">
        <v>271</v>
      </c>
      <c r="AT186" s="239" t="s">
        <v>266</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271</v>
      </c>
      <c r="BM186" s="239" t="s">
        <v>3274</v>
      </c>
    </row>
    <row r="187" s="15" customFormat="1">
      <c r="A187" s="15"/>
      <c r="B187" s="264"/>
      <c r="C187" s="265"/>
      <c r="D187" s="243" t="s">
        <v>273</v>
      </c>
      <c r="E187" s="266" t="s">
        <v>1</v>
      </c>
      <c r="F187" s="267" t="s">
        <v>1484</v>
      </c>
      <c r="G187" s="265"/>
      <c r="H187" s="266" t="s">
        <v>1</v>
      </c>
      <c r="I187" s="268"/>
      <c r="J187" s="265"/>
      <c r="K187" s="265"/>
      <c r="L187" s="269"/>
      <c r="M187" s="270"/>
      <c r="N187" s="271"/>
      <c r="O187" s="271"/>
      <c r="P187" s="271"/>
      <c r="Q187" s="271"/>
      <c r="R187" s="271"/>
      <c r="S187" s="271"/>
      <c r="T187" s="272"/>
      <c r="U187" s="15"/>
      <c r="V187" s="15"/>
      <c r="W187" s="15"/>
      <c r="X187" s="15"/>
      <c r="Y187" s="15"/>
      <c r="Z187" s="15"/>
      <c r="AA187" s="15"/>
      <c r="AB187" s="15"/>
      <c r="AC187" s="15"/>
      <c r="AD187" s="15"/>
      <c r="AE187" s="15"/>
      <c r="AT187" s="273" t="s">
        <v>273</v>
      </c>
      <c r="AU187" s="273" t="s">
        <v>85</v>
      </c>
      <c r="AV187" s="15" t="s">
        <v>83</v>
      </c>
      <c r="AW187" s="15" t="s">
        <v>32</v>
      </c>
      <c r="AX187" s="15" t="s">
        <v>76</v>
      </c>
      <c r="AY187" s="273" t="s">
        <v>264</v>
      </c>
    </row>
    <row r="188" s="13" customFormat="1">
      <c r="A188" s="13"/>
      <c r="B188" s="241"/>
      <c r="C188" s="242"/>
      <c r="D188" s="243" t="s">
        <v>273</v>
      </c>
      <c r="E188" s="244" t="s">
        <v>1</v>
      </c>
      <c r="F188" s="245" t="s">
        <v>315</v>
      </c>
      <c r="G188" s="242"/>
      <c r="H188" s="246">
        <v>10</v>
      </c>
      <c r="I188" s="247"/>
      <c r="J188" s="242"/>
      <c r="K188" s="242"/>
      <c r="L188" s="248"/>
      <c r="M188" s="249"/>
      <c r="N188" s="250"/>
      <c r="O188" s="250"/>
      <c r="P188" s="250"/>
      <c r="Q188" s="250"/>
      <c r="R188" s="250"/>
      <c r="S188" s="250"/>
      <c r="T188" s="251"/>
      <c r="U188" s="13"/>
      <c r="V188" s="13"/>
      <c r="W188" s="13"/>
      <c r="X188" s="13"/>
      <c r="Y188" s="13"/>
      <c r="Z188" s="13"/>
      <c r="AA188" s="13"/>
      <c r="AB188" s="13"/>
      <c r="AC188" s="13"/>
      <c r="AD188" s="13"/>
      <c r="AE188" s="13"/>
      <c r="AT188" s="252" t="s">
        <v>273</v>
      </c>
      <c r="AU188" s="252" t="s">
        <v>85</v>
      </c>
      <c r="AV188" s="13" t="s">
        <v>85</v>
      </c>
      <c r="AW188" s="13" t="s">
        <v>32</v>
      </c>
      <c r="AX188" s="13" t="s">
        <v>83</v>
      </c>
      <c r="AY188" s="252" t="s">
        <v>264</v>
      </c>
    </row>
    <row r="189" s="2" customFormat="1" ht="16.5" customHeight="1">
      <c r="A189" s="39"/>
      <c r="B189" s="40"/>
      <c r="C189" s="274" t="s">
        <v>342</v>
      </c>
      <c r="D189" s="274" t="s">
        <v>310</v>
      </c>
      <c r="E189" s="275" t="s">
        <v>1485</v>
      </c>
      <c r="F189" s="276" t="s">
        <v>1486</v>
      </c>
      <c r="G189" s="277" t="s">
        <v>453</v>
      </c>
      <c r="H189" s="278">
        <v>10.300000000000001</v>
      </c>
      <c r="I189" s="279"/>
      <c r="J189" s="280">
        <f>ROUND(I189*H189,2)</f>
        <v>0</v>
      </c>
      <c r="K189" s="276" t="s">
        <v>1425</v>
      </c>
      <c r="L189" s="281"/>
      <c r="M189" s="282" t="s">
        <v>1</v>
      </c>
      <c r="N189" s="283" t="s">
        <v>42</v>
      </c>
      <c r="O189" s="92"/>
      <c r="P189" s="237">
        <f>O189*H189</f>
        <v>0</v>
      </c>
      <c r="Q189" s="237">
        <v>0.0080999999999999996</v>
      </c>
      <c r="R189" s="237">
        <f>Q189*H189</f>
        <v>0.083430000000000004</v>
      </c>
      <c r="S189" s="237">
        <v>0</v>
      </c>
      <c r="T189" s="238">
        <f>S189*H189</f>
        <v>0</v>
      </c>
      <c r="U189" s="39"/>
      <c r="V189" s="39"/>
      <c r="W189" s="39"/>
      <c r="X189" s="39"/>
      <c r="Y189" s="39"/>
      <c r="Z189" s="39"/>
      <c r="AA189" s="39"/>
      <c r="AB189" s="39"/>
      <c r="AC189" s="39"/>
      <c r="AD189" s="39"/>
      <c r="AE189" s="39"/>
      <c r="AR189" s="239" t="s">
        <v>304</v>
      </c>
      <c r="AT189" s="239" t="s">
        <v>310</v>
      </c>
      <c r="AU189" s="239" t="s">
        <v>85</v>
      </c>
      <c r="AY189" s="18" t="s">
        <v>264</v>
      </c>
      <c r="BE189" s="240">
        <f>IF(N189="základní",J189,0)</f>
        <v>0</v>
      </c>
      <c r="BF189" s="240">
        <f>IF(N189="snížená",J189,0)</f>
        <v>0</v>
      </c>
      <c r="BG189" s="240">
        <f>IF(N189="zákl. přenesená",J189,0)</f>
        <v>0</v>
      </c>
      <c r="BH189" s="240">
        <f>IF(N189="sníž. přenesená",J189,0)</f>
        <v>0</v>
      </c>
      <c r="BI189" s="240">
        <f>IF(N189="nulová",J189,0)</f>
        <v>0</v>
      </c>
      <c r="BJ189" s="18" t="s">
        <v>85</v>
      </c>
      <c r="BK189" s="240">
        <f>ROUND(I189*H189,2)</f>
        <v>0</v>
      </c>
      <c r="BL189" s="18" t="s">
        <v>271</v>
      </c>
      <c r="BM189" s="239" t="s">
        <v>3275</v>
      </c>
    </row>
    <row r="190" s="13" customFormat="1">
      <c r="A190" s="13"/>
      <c r="B190" s="241"/>
      <c r="C190" s="242"/>
      <c r="D190" s="243" t="s">
        <v>273</v>
      </c>
      <c r="E190" s="244" t="s">
        <v>1</v>
      </c>
      <c r="F190" s="245" t="s">
        <v>315</v>
      </c>
      <c r="G190" s="242"/>
      <c r="H190" s="246">
        <v>10</v>
      </c>
      <c r="I190" s="247"/>
      <c r="J190" s="242"/>
      <c r="K190" s="242"/>
      <c r="L190" s="248"/>
      <c r="M190" s="249"/>
      <c r="N190" s="250"/>
      <c r="O190" s="250"/>
      <c r="P190" s="250"/>
      <c r="Q190" s="250"/>
      <c r="R190" s="250"/>
      <c r="S190" s="250"/>
      <c r="T190" s="251"/>
      <c r="U190" s="13"/>
      <c r="V190" s="13"/>
      <c r="W190" s="13"/>
      <c r="X190" s="13"/>
      <c r="Y190" s="13"/>
      <c r="Z190" s="13"/>
      <c r="AA190" s="13"/>
      <c r="AB190" s="13"/>
      <c r="AC190" s="13"/>
      <c r="AD190" s="13"/>
      <c r="AE190" s="13"/>
      <c r="AT190" s="252" t="s">
        <v>273</v>
      </c>
      <c r="AU190" s="252" t="s">
        <v>85</v>
      </c>
      <c r="AV190" s="13" t="s">
        <v>85</v>
      </c>
      <c r="AW190" s="13" t="s">
        <v>32</v>
      </c>
      <c r="AX190" s="13" t="s">
        <v>83</v>
      </c>
      <c r="AY190" s="252" t="s">
        <v>264</v>
      </c>
    </row>
    <row r="191" s="13" customFormat="1">
      <c r="A191" s="13"/>
      <c r="B191" s="241"/>
      <c r="C191" s="242"/>
      <c r="D191" s="243" t="s">
        <v>273</v>
      </c>
      <c r="E191" s="242"/>
      <c r="F191" s="245" t="s">
        <v>2891</v>
      </c>
      <c r="G191" s="242"/>
      <c r="H191" s="246">
        <v>10.300000000000001</v>
      </c>
      <c r="I191" s="247"/>
      <c r="J191" s="242"/>
      <c r="K191" s="242"/>
      <c r="L191" s="248"/>
      <c r="M191" s="249"/>
      <c r="N191" s="250"/>
      <c r="O191" s="250"/>
      <c r="P191" s="250"/>
      <c r="Q191" s="250"/>
      <c r="R191" s="250"/>
      <c r="S191" s="250"/>
      <c r="T191" s="251"/>
      <c r="U191" s="13"/>
      <c r="V191" s="13"/>
      <c r="W191" s="13"/>
      <c r="X191" s="13"/>
      <c r="Y191" s="13"/>
      <c r="Z191" s="13"/>
      <c r="AA191" s="13"/>
      <c r="AB191" s="13"/>
      <c r="AC191" s="13"/>
      <c r="AD191" s="13"/>
      <c r="AE191" s="13"/>
      <c r="AT191" s="252" t="s">
        <v>273</v>
      </c>
      <c r="AU191" s="252" t="s">
        <v>85</v>
      </c>
      <c r="AV191" s="13" t="s">
        <v>85</v>
      </c>
      <c r="AW191" s="13" t="s">
        <v>4</v>
      </c>
      <c r="AX191" s="13" t="s">
        <v>83</v>
      </c>
      <c r="AY191" s="252" t="s">
        <v>264</v>
      </c>
    </row>
    <row r="192" s="2" customFormat="1" ht="16.5" customHeight="1">
      <c r="A192" s="39"/>
      <c r="B192" s="40"/>
      <c r="C192" s="228" t="s">
        <v>347</v>
      </c>
      <c r="D192" s="228" t="s">
        <v>266</v>
      </c>
      <c r="E192" s="229" t="s">
        <v>1489</v>
      </c>
      <c r="F192" s="230" t="s">
        <v>1490</v>
      </c>
      <c r="G192" s="231" t="s">
        <v>453</v>
      </c>
      <c r="H192" s="232">
        <v>20</v>
      </c>
      <c r="I192" s="233"/>
      <c r="J192" s="234">
        <f>ROUND(I192*H192,2)</f>
        <v>0</v>
      </c>
      <c r="K192" s="230" t="s">
        <v>1425</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271</v>
      </c>
      <c r="BM192" s="239" t="s">
        <v>3276</v>
      </c>
    </row>
    <row r="193" s="13" customFormat="1">
      <c r="A193" s="13"/>
      <c r="B193" s="241"/>
      <c r="C193" s="242"/>
      <c r="D193" s="243" t="s">
        <v>273</v>
      </c>
      <c r="E193" s="244" t="s">
        <v>1</v>
      </c>
      <c r="F193" s="245" t="s">
        <v>377</v>
      </c>
      <c r="G193" s="242"/>
      <c r="H193" s="246">
        <v>20</v>
      </c>
      <c r="I193" s="247"/>
      <c r="J193" s="242"/>
      <c r="K193" s="242"/>
      <c r="L193" s="248"/>
      <c r="M193" s="249"/>
      <c r="N193" s="250"/>
      <c r="O193" s="250"/>
      <c r="P193" s="250"/>
      <c r="Q193" s="250"/>
      <c r="R193" s="250"/>
      <c r="S193" s="250"/>
      <c r="T193" s="251"/>
      <c r="U193" s="13"/>
      <c r="V193" s="13"/>
      <c r="W193" s="13"/>
      <c r="X193" s="13"/>
      <c r="Y193" s="13"/>
      <c r="Z193" s="13"/>
      <c r="AA193" s="13"/>
      <c r="AB193" s="13"/>
      <c r="AC193" s="13"/>
      <c r="AD193" s="13"/>
      <c r="AE193" s="13"/>
      <c r="AT193" s="252" t="s">
        <v>273</v>
      </c>
      <c r="AU193" s="252" t="s">
        <v>85</v>
      </c>
      <c r="AV193" s="13" t="s">
        <v>85</v>
      </c>
      <c r="AW193" s="13" t="s">
        <v>32</v>
      </c>
      <c r="AX193" s="13" t="s">
        <v>83</v>
      </c>
      <c r="AY193" s="252" t="s">
        <v>264</v>
      </c>
    </row>
    <row r="194" s="2" customFormat="1" ht="16.5" customHeight="1">
      <c r="A194" s="39"/>
      <c r="B194" s="40"/>
      <c r="C194" s="228" t="s">
        <v>351</v>
      </c>
      <c r="D194" s="228" t="s">
        <v>266</v>
      </c>
      <c r="E194" s="229" t="s">
        <v>1492</v>
      </c>
      <c r="F194" s="230" t="s">
        <v>1493</v>
      </c>
      <c r="G194" s="231" t="s">
        <v>453</v>
      </c>
      <c r="H194" s="232">
        <v>100</v>
      </c>
      <c r="I194" s="233"/>
      <c r="J194" s="234">
        <f>ROUND(I194*H194,2)</f>
        <v>0</v>
      </c>
      <c r="K194" s="230" t="s">
        <v>1425</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271</v>
      </c>
      <c r="AT194" s="239" t="s">
        <v>266</v>
      </c>
      <c r="AU194" s="239" t="s">
        <v>85</v>
      </c>
      <c r="AY194" s="18" t="s">
        <v>264</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271</v>
      </c>
      <c r="BM194" s="239" t="s">
        <v>3277</v>
      </c>
    </row>
    <row r="195" s="2" customFormat="1">
      <c r="A195" s="39"/>
      <c r="B195" s="40"/>
      <c r="C195" s="41"/>
      <c r="D195" s="243" t="s">
        <v>339</v>
      </c>
      <c r="E195" s="41"/>
      <c r="F195" s="295" t="s">
        <v>1495</v>
      </c>
      <c r="G195" s="41"/>
      <c r="H195" s="41"/>
      <c r="I195" s="296"/>
      <c r="J195" s="41"/>
      <c r="K195" s="41"/>
      <c r="L195" s="45"/>
      <c r="M195" s="297"/>
      <c r="N195" s="298"/>
      <c r="O195" s="92"/>
      <c r="P195" s="92"/>
      <c r="Q195" s="92"/>
      <c r="R195" s="92"/>
      <c r="S195" s="92"/>
      <c r="T195" s="93"/>
      <c r="U195" s="39"/>
      <c r="V195" s="39"/>
      <c r="W195" s="39"/>
      <c r="X195" s="39"/>
      <c r="Y195" s="39"/>
      <c r="Z195" s="39"/>
      <c r="AA195" s="39"/>
      <c r="AB195" s="39"/>
      <c r="AC195" s="39"/>
      <c r="AD195" s="39"/>
      <c r="AE195" s="39"/>
      <c r="AT195" s="18" t="s">
        <v>339</v>
      </c>
      <c r="AU195" s="18" t="s">
        <v>85</v>
      </c>
    </row>
    <row r="196" s="13" customFormat="1">
      <c r="A196" s="13"/>
      <c r="B196" s="241"/>
      <c r="C196" s="242"/>
      <c r="D196" s="243" t="s">
        <v>273</v>
      </c>
      <c r="E196" s="244" t="s">
        <v>1</v>
      </c>
      <c r="F196" s="245" t="s">
        <v>749</v>
      </c>
      <c r="G196" s="242"/>
      <c r="H196" s="246">
        <v>100</v>
      </c>
      <c r="I196" s="247"/>
      <c r="J196" s="242"/>
      <c r="K196" s="242"/>
      <c r="L196" s="248"/>
      <c r="M196" s="249"/>
      <c r="N196" s="250"/>
      <c r="O196" s="250"/>
      <c r="P196" s="250"/>
      <c r="Q196" s="250"/>
      <c r="R196" s="250"/>
      <c r="S196" s="250"/>
      <c r="T196" s="251"/>
      <c r="U196" s="13"/>
      <c r="V196" s="13"/>
      <c r="W196" s="13"/>
      <c r="X196" s="13"/>
      <c r="Y196" s="13"/>
      <c r="Z196" s="13"/>
      <c r="AA196" s="13"/>
      <c r="AB196" s="13"/>
      <c r="AC196" s="13"/>
      <c r="AD196" s="13"/>
      <c r="AE196" s="13"/>
      <c r="AT196" s="252" t="s">
        <v>273</v>
      </c>
      <c r="AU196" s="252" t="s">
        <v>85</v>
      </c>
      <c r="AV196" s="13" t="s">
        <v>85</v>
      </c>
      <c r="AW196" s="13" t="s">
        <v>32</v>
      </c>
      <c r="AX196" s="13" t="s">
        <v>83</v>
      </c>
      <c r="AY196" s="252" t="s">
        <v>264</v>
      </c>
    </row>
    <row r="197" s="2" customFormat="1" ht="16.5" customHeight="1">
      <c r="A197" s="39"/>
      <c r="B197" s="40"/>
      <c r="C197" s="228" t="s">
        <v>358</v>
      </c>
      <c r="D197" s="228" t="s">
        <v>266</v>
      </c>
      <c r="E197" s="229" t="s">
        <v>1496</v>
      </c>
      <c r="F197" s="230" t="s">
        <v>1497</v>
      </c>
      <c r="G197" s="231" t="s">
        <v>420</v>
      </c>
      <c r="H197" s="232">
        <v>2</v>
      </c>
      <c r="I197" s="233"/>
      <c r="J197" s="234">
        <f>ROUND(I197*H197,2)</f>
        <v>0</v>
      </c>
      <c r="K197" s="230" t="s">
        <v>1425</v>
      </c>
      <c r="L197" s="45"/>
      <c r="M197" s="235" t="s">
        <v>1</v>
      </c>
      <c r="N197" s="236" t="s">
        <v>42</v>
      </c>
      <c r="O197" s="92"/>
      <c r="P197" s="237">
        <f>O197*H197</f>
        <v>0</v>
      </c>
      <c r="Q197" s="237">
        <v>0.45937</v>
      </c>
      <c r="R197" s="237">
        <f>Q197*H197</f>
        <v>0.91874</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271</v>
      </c>
      <c r="BM197" s="239" t="s">
        <v>3278</v>
      </c>
    </row>
    <row r="198" s="13" customFormat="1">
      <c r="A198" s="13"/>
      <c r="B198" s="241"/>
      <c r="C198" s="242"/>
      <c r="D198" s="243" t="s">
        <v>273</v>
      </c>
      <c r="E198" s="244" t="s">
        <v>1</v>
      </c>
      <c r="F198" s="245" t="s">
        <v>85</v>
      </c>
      <c r="G198" s="242"/>
      <c r="H198" s="246">
        <v>2</v>
      </c>
      <c r="I198" s="247"/>
      <c r="J198" s="242"/>
      <c r="K198" s="242"/>
      <c r="L198" s="248"/>
      <c r="M198" s="249"/>
      <c r="N198" s="250"/>
      <c r="O198" s="250"/>
      <c r="P198" s="250"/>
      <c r="Q198" s="250"/>
      <c r="R198" s="250"/>
      <c r="S198" s="250"/>
      <c r="T198" s="251"/>
      <c r="U198" s="13"/>
      <c r="V198" s="13"/>
      <c r="W198" s="13"/>
      <c r="X198" s="13"/>
      <c r="Y198" s="13"/>
      <c r="Z198" s="13"/>
      <c r="AA198" s="13"/>
      <c r="AB198" s="13"/>
      <c r="AC198" s="13"/>
      <c r="AD198" s="13"/>
      <c r="AE198" s="13"/>
      <c r="AT198" s="252" t="s">
        <v>273</v>
      </c>
      <c r="AU198" s="252" t="s">
        <v>85</v>
      </c>
      <c r="AV198" s="13" t="s">
        <v>85</v>
      </c>
      <c r="AW198" s="13" t="s">
        <v>32</v>
      </c>
      <c r="AX198" s="13" t="s">
        <v>83</v>
      </c>
      <c r="AY198" s="252" t="s">
        <v>264</v>
      </c>
    </row>
    <row r="199" s="2" customFormat="1" ht="16.5" customHeight="1">
      <c r="A199" s="39"/>
      <c r="B199" s="40"/>
      <c r="C199" s="228" t="s">
        <v>366</v>
      </c>
      <c r="D199" s="228" t="s">
        <v>266</v>
      </c>
      <c r="E199" s="229" t="s">
        <v>1499</v>
      </c>
      <c r="F199" s="230" t="s">
        <v>1500</v>
      </c>
      <c r="G199" s="231" t="s">
        <v>354</v>
      </c>
      <c r="H199" s="232">
        <v>1.405</v>
      </c>
      <c r="I199" s="233"/>
      <c r="J199" s="234">
        <f>ROUND(I199*H199,2)</f>
        <v>0</v>
      </c>
      <c r="K199" s="230" t="s">
        <v>1425</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351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351</v>
      </c>
      <c r="BM199" s="239" t="s">
        <v>3279</v>
      </c>
    </row>
    <row r="200" s="12" customFormat="1" ht="22.8" customHeight="1">
      <c r="A200" s="12"/>
      <c r="B200" s="212"/>
      <c r="C200" s="213"/>
      <c r="D200" s="214" t="s">
        <v>75</v>
      </c>
      <c r="E200" s="226" t="s">
        <v>309</v>
      </c>
      <c r="F200" s="226" t="s">
        <v>1502</v>
      </c>
      <c r="G200" s="213"/>
      <c r="H200" s="213"/>
      <c r="I200" s="216"/>
      <c r="J200" s="227">
        <f>BK200</f>
        <v>0</v>
      </c>
      <c r="K200" s="213"/>
      <c r="L200" s="218"/>
      <c r="M200" s="219"/>
      <c r="N200" s="220"/>
      <c r="O200" s="220"/>
      <c r="P200" s="221">
        <f>SUM(P201:P207)</f>
        <v>0</v>
      </c>
      <c r="Q200" s="220"/>
      <c r="R200" s="221">
        <f>SUM(R201:R207)</f>
        <v>0.032099999999999997</v>
      </c>
      <c r="S200" s="220"/>
      <c r="T200" s="222">
        <f>SUM(T201:T207)</f>
        <v>0</v>
      </c>
      <c r="U200" s="12"/>
      <c r="V200" s="12"/>
      <c r="W200" s="12"/>
      <c r="X200" s="12"/>
      <c r="Y200" s="12"/>
      <c r="Z200" s="12"/>
      <c r="AA200" s="12"/>
      <c r="AB200" s="12"/>
      <c r="AC200" s="12"/>
      <c r="AD200" s="12"/>
      <c r="AE200" s="12"/>
      <c r="AR200" s="223" t="s">
        <v>83</v>
      </c>
      <c r="AT200" s="224" t="s">
        <v>75</v>
      </c>
      <c r="AU200" s="224" t="s">
        <v>83</v>
      </c>
      <c r="AY200" s="223" t="s">
        <v>264</v>
      </c>
      <c r="BK200" s="225">
        <f>SUM(BK201:BK207)</f>
        <v>0</v>
      </c>
    </row>
    <row r="201" s="2" customFormat="1" ht="16.5" customHeight="1">
      <c r="A201" s="39"/>
      <c r="B201" s="40"/>
      <c r="C201" s="228" t="s">
        <v>373</v>
      </c>
      <c r="D201" s="228" t="s">
        <v>266</v>
      </c>
      <c r="E201" s="229" t="s">
        <v>1503</v>
      </c>
      <c r="F201" s="230" t="s">
        <v>1504</v>
      </c>
      <c r="G201" s="231" t="s">
        <v>420</v>
      </c>
      <c r="H201" s="232">
        <v>30</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271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271</v>
      </c>
      <c r="BM201" s="239" t="s">
        <v>3280</v>
      </c>
    </row>
    <row r="202" s="2" customFormat="1">
      <c r="A202" s="39"/>
      <c r="B202" s="40"/>
      <c r="C202" s="41"/>
      <c r="D202" s="243" t="s">
        <v>339</v>
      </c>
      <c r="E202" s="41"/>
      <c r="F202" s="295" t="s">
        <v>1506</v>
      </c>
      <c r="G202" s="41"/>
      <c r="H202" s="41"/>
      <c r="I202" s="296"/>
      <c r="J202" s="41"/>
      <c r="K202" s="41"/>
      <c r="L202" s="45"/>
      <c r="M202" s="297"/>
      <c r="N202" s="298"/>
      <c r="O202" s="92"/>
      <c r="P202" s="92"/>
      <c r="Q202" s="92"/>
      <c r="R202" s="92"/>
      <c r="S202" s="92"/>
      <c r="T202" s="93"/>
      <c r="U202" s="39"/>
      <c r="V202" s="39"/>
      <c r="W202" s="39"/>
      <c r="X202" s="39"/>
      <c r="Y202" s="39"/>
      <c r="Z202" s="39"/>
      <c r="AA202" s="39"/>
      <c r="AB202" s="39"/>
      <c r="AC202" s="39"/>
      <c r="AD202" s="39"/>
      <c r="AE202" s="39"/>
      <c r="AT202" s="18" t="s">
        <v>339</v>
      </c>
      <c r="AU202" s="18" t="s">
        <v>85</v>
      </c>
    </row>
    <row r="203" s="15" customFormat="1">
      <c r="A203" s="15"/>
      <c r="B203" s="264"/>
      <c r="C203" s="265"/>
      <c r="D203" s="243" t="s">
        <v>273</v>
      </c>
      <c r="E203" s="266" t="s">
        <v>1</v>
      </c>
      <c r="F203" s="267" t="s">
        <v>1507</v>
      </c>
      <c r="G203" s="265"/>
      <c r="H203" s="266" t="s">
        <v>1</v>
      </c>
      <c r="I203" s="268"/>
      <c r="J203" s="265"/>
      <c r="K203" s="265"/>
      <c r="L203" s="269"/>
      <c r="M203" s="270"/>
      <c r="N203" s="271"/>
      <c r="O203" s="271"/>
      <c r="P203" s="271"/>
      <c r="Q203" s="271"/>
      <c r="R203" s="271"/>
      <c r="S203" s="271"/>
      <c r="T203" s="272"/>
      <c r="U203" s="15"/>
      <c r="V203" s="15"/>
      <c r="W203" s="15"/>
      <c r="X203" s="15"/>
      <c r="Y203" s="15"/>
      <c r="Z203" s="15"/>
      <c r="AA203" s="15"/>
      <c r="AB203" s="15"/>
      <c r="AC203" s="15"/>
      <c r="AD203" s="15"/>
      <c r="AE203" s="15"/>
      <c r="AT203" s="273" t="s">
        <v>273</v>
      </c>
      <c r="AU203" s="273" t="s">
        <v>85</v>
      </c>
      <c r="AV203" s="15" t="s">
        <v>83</v>
      </c>
      <c r="AW203" s="15" t="s">
        <v>32</v>
      </c>
      <c r="AX203" s="15" t="s">
        <v>76</v>
      </c>
      <c r="AY203" s="273" t="s">
        <v>264</v>
      </c>
    </row>
    <row r="204" s="13" customFormat="1">
      <c r="A204" s="13"/>
      <c r="B204" s="241"/>
      <c r="C204" s="242"/>
      <c r="D204" s="243" t="s">
        <v>273</v>
      </c>
      <c r="E204" s="244" t="s">
        <v>1</v>
      </c>
      <c r="F204" s="245" t="s">
        <v>426</v>
      </c>
      <c r="G204" s="242"/>
      <c r="H204" s="246">
        <v>30</v>
      </c>
      <c r="I204" s="247"/>
      <c r="J204" s="242"/>
      <c r="K204" s="242"/>
      <c r="L204" s="248"/>
      <c r="M204" s="249"/>
      <c r="N204" s="250"/>
      <c r="O204" s="250"/>
      <c r="P204" s="250"/>
      <c r="Q204" s="250"/>
      <c r="R204" s="250"/>
      <c r="S204" s="250"/>
      <c r="T204" s="251"/>
      <c r="U204" s="13"/>
      <c r="V204" s="13"/>
      <c r="W204" s="13"/>
      <c r="X204" s="13"/>
      <c r="Y204" s="13"/>
      <c r="Z204" s="13"/>
      <c r="AA204" s="13"/>
      <c r="AB204" s="13"/>
      <c r="AC204" s="13"/>
      <c r="AD204" s="13"/>
      <c r="AE204" s="13"/>
      <c r="AT204" s="252" t="s">
        <v>273</v>
      </c>
      <c r="AU204" s="252" t="s">
        <v>85</v>
      </c>
      <c r="AV204" s="13" t="s">
        <v>85</v>
      </c>
      <c r="AW204" s="13" t="s">
        <v>32</v>
      </c>
      <c r="AX204" s="13" t="s">
        <v>83</v>
      </c>
      <c r="AY204" s="252" t="s">
        <v>264</v>
      </c>
    </row>
    <row r="205" s="2" customFormat="1" ht="16.5" customHeight="1">
      <c r="A205" s="39"/>
      <c r="B205" s="40"/>
      <c r="C205" s="274" t="s">
        <v>377</v>
      </c>
      <c r="D205" s="274" t="s">
        <v>310</v>
      </c>
      <c r="E205" s="275" t="s">
        <v>1508</v>
      </c>
      <c r="F205" s="276" t="s">
        <v>1509</v>
      </c>
      <c r="G205" s="277" t="s">
        <v>420</v>
      </c>
      <c r="H205" s="278">
        <v>30</v>
      </c>
      <c r="I205" s="279"/>
      <c r="J205" s="280">
        <f>ROUND(I205*H205,2)</f>
        <v>0</v>
      </c>
      <c r="K205" s="276" t="s">
        <v>1</v>
      </c>
      <c r="L205" s="281"/>
      <c r="M205" s="282" t="s">
        <v>1</v>
      </c>
      <c r="N205" s="283" t="s">
        <v>42</v>
      </c>
      <c r="O205" s="92"/>
      <c r="P205" s="237">
        <f>O205*H205</f>
        <v>0</v>
      </c>
      <c r="Q205" s="237">
        <v>0.00107</v>
      </c>
      <c r="R205" s="237">
        <f>Q205*H205</f>
        <v>0.032099999999999997</v>
      </c>
      <c r="S205" s="237">
        <v>0</v>
      </c>
      <c r="T205" s="238">
        <f>S205*H205</f>
        <v>0</v>
      </c>
      <c r="U205" s="39"/>
      <c r="V205" s="39"/>
      <c r="W205" s="39"/>
      <c r="X205" s="39"/>
      <c r="Y205" s="39"/>
      <c r="Z205" s="39"/>
      <c r="AA205" s="39"/>
      <c r="AB205" s="39"/>
      <c r="AC205" s="39"/>
      <c r="AD205" s="39"/>
      <c r="AE205" s="39"/>
      <c r="AR205" s="239" t="s">
        <v>304</v>
      </c>
      <c r="AT205" s="239" t="s">
        <v>310</v>
      </c>
      <c r="AU205" s="239" t="s">
        <v>85</v>
      </c>
      <c r="AY205" s="18" t="s">
        <v>264</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271</v>
      </c>
      <c r="BM205" s="239" t="s">
        <v>3281</v>
      </c>
    </row>
    <row r="206" s="2" customFormat="1">
      <c r="A206" s="39"/>
      <c r="B206" s="40"/>
      <c r="C206" s="41"/>
      <c r="D206" s="243" t="s">
        <v>339</v>
      </c>
      <c r="E206" s="41"/>
      <c r="F206" s="295" t="s">
        <v>1506</v>
      </c>
      <c r="G206" s="41"/>
      <c r="H206" s="41"/>
      <c r="I206" s="296"/>
      <c r="J206" s="41"/>
      <c r="K206" s="41"/>
      <c r="L206" s="45"/>
      <c r="M206" s="297"/>
      <c r="N206" s="298"/>
      <c r="O206" s="92"/>
      <c r="P206" s="92"/>
      <c r="Q206" s="92"/>
      <c r="R206" s="92"/>
      <c r="S206" s="92"/>
      <c r="T206" s="93"/>
      <c r="U206" s="39"/>
      <c r="V206" s="39"/>
      <c r="W206" s="39"/>
      <c r="X206" s="39"/>
      <c r="Y206" s="39"/>
      <c r="Z206" s="39"/>
      <c r="AA206" s="39"/>
      <c r="AB206" s="39"/>
      <c r="AC206" s="39"/>
      <c r="AD206" s="39"/>
      <c r="AE206" s="39"/>
      <c r="AT206" s="18" t="s">
        <v>339</v>
      </c>
      <c r="AU206" s="18" t="s">
        <v>85</v>
      </c>
    </row>
    <row r="207" s="13" customFormat="1">
      <c r="A207" s="13"/>
      <c r="B207" s="241"/>
      <c r="C207" s="242"/>
      <c r="D207" s="243" t="s">
        <v>273</v>
      </c>
      <c r="E207" s="244" t="s">
        <v>1</v>
      </c>
      <c r="F207" s="245" t="s">
        <v>426</v>
      </c>
      <c r="G207" s="242"/>
      <c r="H207" s="246">
        <v>30</v>
      </c>
      <c r="I207" s="247"/>
      <c r="J207" s="242"/>
      <c r="K207" s="242"/>
      <c r="L207" s="248"/>
      <c r="M207" s="249"/>
      <c r="N207" s="250"/>
      <c r="O207" s="250"/>
      <c r="P207" s="250"/>
      <c r="Q207" s="250"/>
      <c r="R207" s="250"/>
      <c r="S207" s="250"/>
      <c r="T207" s="251"/>
      <c r="U207" s="13"/>
      <c r="V207" s="13"/>
      <c r="W207" s="13"/>
      <c r="X207" s="13"/>
      <c r="Y207" s="13"/>
      <c r="Z207" s="13"/>
      <c r="AA207" s="13"/>
      <c r="AB207" s="13"/>
      <c r="AC207" s="13"/>
      <c r="AD207" s="13"/>
      <c r="AE207" s="13"/>
      <c r="AT207" s="252" t="s">
        <v>273</v>
      </c>
      <c r="AU207" s="252" t="s">
        <v>85</v>
      </c>
      <c r="AV207" s="13" t="s">
        <v>85</v>
      </c>
      <c r="AW207" s="13" t="s">
        <v>32</v>
      </c>
      <c r="AX207" s="13" t="s">
        <v>83</v>
      </c>
      <c r="AY207" s="252" t="s">
        <v>264</v>
      </c>
    </row>
    <row r="208" s="12" customFormat="1" ht="22.8" customHeight="1">
      <c r="A208" s="12"/>
      <c r="B208" s="212"/>
      <c r="C208" s="213"/>
      <c r="D208" s="214" t="s">
        <v>75</v>
      </c>
      <c r="E208" s="226" t="s">
        <v>1511</v>
      </c>
      <c r="F208" s="226" t="s">
        <v>1512</v>
      </c>
      <c r="G208" s="213"/>
      <c r="H208" s="213"/>
      <c r="I208" s="216"/>
      <c r="J208" s="227">
        <f>BK208</f>
        <v>0</v>
      </c>
      <c r="K208" s="213"/>
      <c r="L208" s="218"/>
      <c r="M208" s="219"/>
      <c r="N208" s="220"/>
      <c r="O208" s="220"/>
      <c r="P208" s="221">
        <f>SUM(P209:P214)</f>
        <v>0</v>
      </c>
      <c r="Q208" s="220"/>
      <c r="R208" s="221">
        <f>SUM(R209:R214)</f>
        <v>0</v>
      </c>
      <c r="S208" s="220"/>
      <c r="T208" s="222">
        <f>SUM(T209:T214)</f>
        <v>0</v>
      </c>
      <c r="U208" s="12"/>
      <c r="V208" s="12"/>
      <c r="W208" s="12"/>
      <c r="X208" s="12"/>
      <c r="Y208" s="12"/>
      <c r="Z208" s="12"/>
      <c r="AA208" s="12"/>
      <c r="AB208" s="12"/>
      <c r="AC208" s="12"/>
      <c r="AD208" s="12"/>
      <c r="AE208" s="12"/>
      <c r="AR208" s="223" t="s">
        <v>83</v>
      </c>
      <c r="AT208" s="224" t="s">
        <v>75</v>
      </c>
      <c r="AU208" s="224" t="s">
        <v>83</v>
      </c>
      <c r="AY208" s="223" t="s">
        <v>264</v>
      </c>
      <c r="BK208" s="225">
        <f>SUM(BK209:BK214)</f>
        <v>0</v>
      </c>
    </row>
    <row r="209" s="2" customFormat="1" ht="16.5" customHeight="1">
      <c r="A209" s="39"/>
      <c r="B209" s="40"/>
      <c r="C209" s="228" t="s">
        <v>7</v>
      </c>
      <c r="D209" s="228" t="s">
        <v>266</v>
      </c>
      <c r="E209" s="229" t="s">
        <v>1513</v>
      </c>
      <c r="F209" s="230" t="s">
        <v>1514</v>
      </c>
      <c r="G209" s="231" t="s">
        <v>354</v>
      </c>
      <c r="H209" s="232">
        <v>1320</v>
      </c>
      <c r="I209" s="233"/>
      <c r="J209" s="234">
        <f>ROUND(I209*H209,2)</f>
        <v>0</v>
      </c>
      <c r="K209" s="230" t="s">
        <v>1425</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271</v>
      </c>
      <c r="AT209" s="239" t="s">
        <v>266</v>
      </c>
      <c r="AU209" s="239" t="s">
        <v>85</v>
      </c>
      <c r="AY209" s="18" t="s">
        <v>264</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271</v>
      </c>
      <c r="BM209" s="239" t="s">
        <v>3282</v>
      </c>
    </row>
    <row r="210" s="2" customFormat="1">
      <c r="A210" s="39"/>
      <c r="B210" s="40"/>
      <c r="C210" s="41"/>
      <c r="D210" s="243" t="s">
        <v>339</v>
      </c>
      <c r="E210" s="41"/>
      <c r="F210" s="295" t="s">
        <v>1516</v>
      </c>
      <c r="G210" s="41"/>
      <c r="H210" s="41"/>
      <c r="I210" s="296"/>
      <c r="J210" s="41"/>
      <c r="K210" s="41"/>
      <c r="L210" s="45"/>
      <c r="M210" s="297"/>
      <c r="N210" s="298"/>
      <c r="O210" s="92"/>
      <c r="P210" s="92"/>
      <c r="Q210" s="92"/>
      <c r="R210" s="92"/>
      <c r="S210" s="92"/>
      <c r="T210" s="93"/>
      <c r="U210" s="39"/>
      <c r="V210" s="39"/>
      <c r="W210" s="39"/>
      <c r="X210" s="39"/>
      <c r="Y210" s="39"/>
      <c r="Z210" s="39"/>
      <c r="AA210" s="39"/>
      <c r="AB210" s="39"/>
      <c r="AC210" s="39"/>
      <c r="AD210" s="39"/>
      <c r="AE210" s="39"/>
      <c r="AT210" s="18" t="s">
        <v>339</v>
      </c>
      <c r="AU210" s="18" t="s">
        <v>85</v>
      </c>
    </row>
    <row r="211" s="13" customFormat="1">
      <c r="A211" s="13"/>
      <c r="B211" s="241"/>
      <c r="C211" s="242"/>
      <c r="D211" s="243" t="s">
        <v>273</v>
      </c>
      <c r="E211" s="244" t="s">
        <v>1</v>
      </c>
      <c r="F211" s="245" t="s">
        <v>3283</v>
      </c>
      <c r="G211" s="242"/>
      <c r="H211" s="246">
        <v>1320</v>
      </c>
      <c r="I211" s="247"/>
      <c r="J211" s="242"/>
      <c r="K211" s="242"/>
      <c r="L211" s="248"/>
      <c r="M211" s="249"/>
      <c r="N211" s="250"/>
      <c r="O211" s="250"/>
      <c r="P211" s="250"/>
      <c r="Q211" s="250"/>
      <c r="R211" s="250"/>
      <c r="S211" s="250"/>
      <c r="T211" s="251"/>
      <c r="U211" s="13"/>
      <c r="V211" s="13"/>
      <c r="W211" s="13"/>
      <c r="X211" s="13"/>
      <c r="Y211" s="13"/>
      <c r="Z211" s="13"/>
      <c r="AA211" s="13"/>
      <c r="AB211" s="13"/>
      <c r="AC211" s="13"/>
      <c r="AD211" s="13"/>
      <c r="AE211" s="13"/>
      <c r="AT211" s="252" t="s">
        <v>273</v>
      </c>
      <c r="AU211" s="252" t="s">
        <v>85</v>
      </c>
      <c r="AV211" s="13" t="s">
        <v>85</v>
      </c>
      <c r="AW211" s="13" t="s">
        <v>32</v>
      </c>
      <c r="AX211" s="13" t="s">
        <v>83</v>
      </c>
      <c r="AY211" s="252" t="s">
        <v>264</v>
      </c>
    </row>
    <row r="212" s="2" customFormat="1" ht="24.15" customHeight="1">
      <c r="A212" s="39"/>
      <c r="B212" s="40"/>
      <c r="C212" s="228" t="s">
        <v>386</v>
      </c>
      <c r="D212" s="228" t="s">
        <v>266</v>
      </c>
      <c r="E212" s="229" t="s">
        <v>1518</v>
      </c>
      <c r="F212" s="230" t="s">
        <v>1519</v>
      </c>
      <c r="G212" s="231" t="s">
        <v>354</v>
      </c>
      <c r="H212" s="232">
        <v>132</v>
      </c>
      <c r="I212" s="233"/>
      <c r="J212" s="234">
        <f>ROUND(I212*H212,2)</f>
        <v>0</v>
      </c>
      <c r="K212" s="230" t="s">
        <v>1425</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271</v>
      </c>
      <c r="AT212" s="239" t="s">
        <v>266</v>
      </c>
      <c r="AU212" s="239" t="s">
        <v>85</v>
      </c>
      <c r="AY212" s="18" t="s">
        <v>264</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271</v>
      </c>
      <c r="BM212" s="239" t="s">
        <v>3284</v>
      </c>
    </row>
    <row r="213" s="15" customFormat="1">
      <c r="A213" s="15"/>
      <c r="B213" s="264"/>
      <c r="C213" s="265"/>
      <c r="D213" s="243" t="s">
        <v>273</v>
      </c>
      <c r="E213" s="266" t="s">
        <v>1</v>
      </c>
      <c r="F213" s="267" t="s">
        <v>1521</v>
      </c>
      <c r="G213" s="265"/>
      <c r="H213" s="266" t="s">
        <v>1</v>
      </c>
      <c r="I213" s="268"/>
      <c r="J213" s="265"/>
      <c r="K213" s="265"/>
      <c r="L213" s="269"/>
      <c r="M213" s="270"/>
      <c r="N213" s="271"/>
      <c r="O213" s="271"/>
      <c r="P213" s="271"/>
      <c r="Q213" s="271"/>
      <c r="R213" s="271"/>
      <c r="S213" s="271"/>
      <c r="T213" s="272"/>
      <c r="U213" s="15"/>
      <c r="V213" s="15"/>
      <c r="W213" s="15"/>
      <c r="X213" s="15"/>
      <c r="Y213" s="15"/>
      <c r="Z213" s="15"/>
      <c r="AA213" s="15"/>
      <c r="AB213" s="15"/>
      <c r="AC213" s="15"/>
      <c r="AD213" s="15"/>
      <c r="AE213" s="15"/>
      <c r="AT213" s="273" t="s">
        <v>273</v>
      </c>
      <c r="AU213" s="273" t="s">
        <v>85</v>
      </c>
      <c r="AV213" s="15" t="s">
        <v>83</v>
      </c>
      <c r="AW213" s="15" t="s">
        <v>32</v>
      </c>
      <c r="AX213" s="15" t="s">
        <v>76</v>
      </c>
      <c r="AY213" s="273" t="s">
        <v>264</v>
      </c>
    </row>
    <row r="214" s="13" customFormat="1">
      <c r="A214" s="13"/>
      <c r="B214" s="241"/>
      <c r="C214" s="242"/>
      <c r="D214" s="243" t="s">
        <v>273</v>
      </c>
      <c r="E214" s="244" t="s">
        <v>1</v>
      </c>
      <c r="F214" s="245" t="s">
        <v>3285</v>
      </c>
      <c r="G214" s="242"/>
      <c r="H214" s="246">
        <v>132</v>
      </c>
      <c r="I214" s="247"/>
      <c r="J214" s="242"/>
      <c r="K214" s="242"/>
      <c r="L214" s="248"/>
      <c r="M214" s="249"/>
      <c r="N214" s="250"/>
      <c r="O214" s="250"/>
      <c r="P214" s="250"/>
      <c r="Q214" s="250"/>
      <c r="R214" s="250"/>
      <c r="S214" s="250"/>
      <c r="T214" s="251"/>
      <c r="U214" s="13"/>
      <c r="V214" s="13"/>
      <c r="W214" s="13"/>
      <c r="X214" s="13"/>
      <c r="Y214" s="13"/>
      <c r="Z214" s="13"/>
      <c r="AA214" s="13"/>
      <c r="AB214" s="13"/>
      <c r="AC214" s="13"/>
      <c r="AD214" s="13"/>
      <c r="AE214" s="13"/>
      <c r="AT214" s="252" t="s">
        <v>273</v>
      </c>
      <c r="AU214" s="252" t="s">
        <v>85</v>
      </c>
      <c r="AV214" s="13" t="s">
        <v>85</v>
      </c>
      <c r="AW214" s="13" t="s">
        <v>32</v>
      </c>
      <c r="AX214" s="13" t="s">
        <v>83</v>
      </c>
      <c r="AY214" s="252" t="s">
        <v>264</v>
      </c>
    </row>
    <row r="215" s="12" customFormat="1" ht="25.92" customHeight="1">
      <c r="A215" s="12"/>
      <c r="B215" s="212"/>
      <c r="C215" s="213"/>
      <c r="D215" s="214" t="s">
        <v>75</v>
      </c>
      <c r="E215" s="215" t="s">
        <v>792</v>
      </c>
      <c r="F215" s="215" t="s">
        <v>793</v>
      </c>
      <c r="G215" s="213"/>
      <c r="H215" s="213"/>
      <c r="I215" s="216"/>
      <c r="J215" s="217">
        <f>BK215</f>
        <v>0</v>
      </c>
      <c r="K215" s="213"/>
      <c r="L215" s="218"/>
      <c r="M215" s="219"/>
      <c r="N215" s="220"/>
      <c r="O215" s="220"/>
      <c r="P215" s="221">
        <f>P216+P268+P328+P332+P444+P464+P467+P472</f>
        <v>0</v>
      </c>
      <c r="Q215" s="220"/>
      <c r="R215" s="221">
        <f>R216+R268+R328+R332+R444+R464+R467+R472</f>
        <v>1.22197</v>
      </c>
      <c r="S215" s="220"/>
      <c r="T215" s="222">
        <f>T216+T268+T328+T332+T444+T464+T467+T472</f>
        <v>0</v>
      </c>
      <c r="U215" s="12"/>
      <c r="V215" s="12"/>
      <c r="W215" s="12"/>
      <c r="X215" s="12"/>
      <c r="Y215" s="12"/>
      <c r="Z215" s="12"/>
      <c r="AA215" s="12"/>
      <c r="AB215" s="12"/>
      <c r="AC215" s="12"/>
      <c r="AD215" s="12"/>
      <c r="AE215" s="12"/>
      <c r="AR215" s="223" t="s">
        <v>85</v>
      </c>
      <c r="AT215" s="224" t="s">
        <v>75</v>
      </c>
      <c r="AU215" s="224" t="s">
        <v>76</v>
      </c>
      <c r="AY215" s="223" t="s">
        <v>264</v>
      </c>
      <c r="BK215" s="225">
        <f>BK216+BK268+BK328+BK332+BK444+BK464+BK467+BK472</f>
        <v>0</v>
      </c>
    </row>
    <row r="216" s="12" customFormat="1" ht="22.8" customHeight="1">
      <c r="A216" s="12"/>
      <c r="B216" s="212"/>
      <c r="C216" s="213"/>
      <c r="D216" s="214" t="s">
        <v>75</v>
      </c>
      <c r="E216" s="226" t="s">
        <v>1523</v>
      </c>
      <c r="F216" s="226" t="s">
        <v>1524</v>
      </c>
      <c r="G216" s="213"/>
      <c r="H216" s="213"/>
      <c r="I216" s="216"/>
      <c r="J216" s="227">
        <f>BK216</f>
        <v>0</v>
      </c>
      <c r="K216" s="213"/>
      <c r="L216" s="218"/>
      <c r="M216" s="219"/>
      <c r="N216" s="220"/>
      <c r="O216" s="220"/>
      <c r="P216" s="221">
        <f>SUM(P217:P267)</f>
        <v>0</v>
      </c>
      <c r="Q216" s="220"/>
      <c r="R216" s="221">
        <f>SUM(R217:R267)</f>
        <v>0.15411</v>
      </c>
      <c r="S216" s="220"/>
      <c r="T216" s="222">
        <f>SUM(T217:T267)</f>
        <v>0</v>
      </c>
      <c r="U216" s="12"/>
      <c r="V216" s="12"/>
      <c r="W216" s="12"/>
      <c r="X216" s="12"/>
      <c r="Y216" s="12"/>
      <c r="Z216" s="12"/>
      <c r="AA216" s="12"/>
      <c r="AB216" s="12"/>
      <c r="AC216" s="12"/>
      <c r="AD216" s="12"/>
      <c r="AE216" s="12"/>
      <c r="AR216" s="223" t="s">
        <v>85</v>
      </c>
      <c r="AT216" s="224" t="s">
        <v>75</v>
      </c>
      <c r="AU216" s="224" t="s">
        <v>83</v>
      </c>
      <c r="AY216" s="223" t="s">
        <v>264</v>
      </c>
      <c r="BK216" s="225">
        <f>SUM(BK217:BK267)</f>
        <v>0</v>
      </c>
    </row>
    <row r="217" s="2" customFormat="1" ht="16.5" customHeight="1">
      <c r="A217" s="39"/>
      <c r="B217" s="40"/>
      <c r="C217" s="228" t="s">
        <v>391</v>
      </c>
      <c r="D217" s="228" t="s">
        <v>266</v>
      </c>
      <c r="E217" s="229" t="s">
        <v>1525</v>
      </c>
      <c r="F217" s="230" t="s">
        <v>1526</v>
      </c>
      <c r="G217" s="231" t="s">
        <v>453</v>
      </c>
      <c r="H217" s="232">
        <v>10</v>
      </c>
      <c r="I217" s="233"/>
      <c r="J217" s="234">
        <f>ROUND(I217*H217,2)</f>
        <v>0</v>
      </c>
      <c r="K217" s="230" t="s">
        <v>1425</v>
      </c>
      <c r="L217" s="45"/>
      <c r="M217" s="235" t="s">
        <v>1</v>
      </c>
      <c r="N217" s="236" t="s">
        <v>42</v>
      </c>
      <c r="O217" s="92"/>
      <c r="P217" s="237">
        <f>O217*H217</f>
        <v>0</v>
      </c>
      <c r="Q217" s="237">
        <v>0.00059000000000000003</v>
      </c>
      <c r="R217" s="237">
        <f>Q217*H217</f>
        <v>0.0059000000000000007</v>
      </c>
      <c r="S217" s="237">
        <v>0</v>
      </c>
      <c r="T217" s="238">
        <f>S217*H217</f>
        <v>0</v>
      </c>
      <c r="U217" s="39"/>
      <c r="V217" s="39"/>
      <c r="W217" s="39"/>
      <c r="X217" s="39"/>
      <c r="Y217" s="39"/>
      <c r="Z217" s="39"/>
      <c r="AA217" s="39"/>
      <c r="AB217" s="39"/>
      <c r="AC217" s="39"/>
      <c r="AD217" s="39"/>
      <c r="AE217" s="39"/>
      <c r="AR217" s="239" t="s">
        <v>351</v>
      </c>
      <c r="AT217" s="239" t="s">
        <v>266</v>
      </c>
      <c r="AU217" s="239" t="s">
        <v>85</v>
      </c>
      <c r="AY217" s="18" t="s">
        <v>264</v>
      </c>
      <c r="BE217" s="240">
        <f>IF(N217="základní",J217,0)</f>
        <v>0</v>
      </c>
      <c r="BF217" s="240">
        <f>IF(N217="snížená",J217,0)</f>
        <v>0</v>
      </c>
      <c r="BG217" s="240">
        <f>IF(N217="zákl. přenesená",J217,0)</f>
        <v>0</v>
      </c>
      <c r="BH217" s="240">
        <f>IF(N217="sníž. přenesená",J217,0)</f>
        <v>0</v>
      </c>
      <c r="BI217" s="240">
        <f>IF(N217="nulová",J217,0)</f>
        <v>0</v>
      </c>
      <c r="BJ217" s="18" t="s">
        <v>85</v>
      </c>
      <c r="BK217" s="240">
        <f>ROUND(I217*H217,2)</f>
        <v>0</v>
      </c>
      <c r="BL217" s="18" t="s">
        <v>351</v>
      </c>
      <c r="BM217" s="239" t="s">
        <v>3286</v>
      </c>
    </row>
    <row r="218" s="2" customFormat="1">
      <c r="A218" s="39"/>
      <c r="B218" s="40"/>
      <c r="C218" s="41"/>
      <c r="D218" s="243" t="s">
        <v>339</v>
      </c>
      <c r="E218" s="41"/>
      <c r="F218" s="295" t="s">
        <v>1528</v>
      </c>
      <c r="G218" s="41"/>
      <c r="H218" s="41"/>
      <c r="I218" s="296"/>
      <c r="J218" s="41"/>
      <c r="K218" s="41"/>
      <c r="L218" s="45"/>
      <c r="M218" s="297"/>
      <c r="N218" s="298"/>
      <c r="O218" s="92"/>
      <c r="P218" s="92"/>
      <c r="Q218" s="92"/>
      <c r="R218" s="92"/>
      <c r="S218" s="92"/>
      <c r="T218" s="93"/>
      <c r="U218" s="39"/>
      <c r="V218" s="39"/>
      <c r="W218" s="39"/>
      <c r="X218" s="39"/>
      <c r="Y218" s="39"/>
      <c r="Z218" s="39"/>
      <c r="AA218" s="39"/>
      <c r="AB218" s="39"/>
      <c r="AC218" s="39"/>
      <c r="AD218" s="39"/>
      <c r="AE218" s="39"/>
      <c r="AT218" s="18" t="s">
        <v>339</v>
      </c>
      <c r="AU218" s="18" t="s">
        <v>85</v>
      </c>
    </row>
    <row r="219" s="13" customFormat="1">
      <c r="A219" s="13"/>
      <c r="B219" s="241"/>
      <c r="C219" s="242"/>
      <c r="D219" s="243" t="s">
        <v>273</v>
      </c>
      <c r="E219" s="244" t="s">
        <v>1</v>
      </c>
      <c r="F219" s="245" t="s">
        <v>315</v>
      </c>
      <c r="G219" s="242"/>
      <c r="H219" s="246">
        <v>10</v>
      </c>
      <c r="I219" s="247"/>
      <c r="J219" s="242"/>
      <c r="K219" s="242"/>
      <c r="L219" s="248"/>
      <c r="M219" s="249"/>
      <c r="N219" s="250"/>
      <c r="O219" s="250"/>
      <c r="P219" s="250"/>
      <c r="Q219" s="250"/>
      <c r="R219" s="250"/>
      <c r="S219" s="250"/>
      <c r="T219" s="251"/>
      <c r="U219" s="13"/>
      <c r="V219" s="13"/>
      <c r="W219" s="13"/>
      <c r="X219" s="13"/>
      <c r="Y219" s="13"/>
      <c r="Z219" s="13"/>
      <c r="AA219" s="13"/>
      <c r="AB219" s="13"/>
      <c r="AC219" s="13"/>
      <c r="AD219" s="13"/>
      <c r="AE219" s="13"/>
      <c r="AT219" s="252" t="s">
        <v>273</v>
      </c>
      <c r="AU219" s="252" t="s">
        <v>85</v>
      </c>
      <c r="AV219" s="13" t="s">
        <v>85</v>
      </c>
      <c r="AW219" s="13" t="s">
        <v>32</v>
      </c>
      <c r="AX219" s="13" t="s">
        <v>83</v>
      </c>
      <c r="AY219" s="252" t="s">
        <v>264</v>
      </c>
    </row>
    <row r="220" s="2" customFormat="1" ht="16.5" customHeight="1">
      <c r="A220" s="39"/>
      <c r="B220" s="40"/>
      <c r="C220" s="274" t="s">
        <v>395</v>
      </c>
      <c r="D220" s="274" t="s">
        <v>310</v>
      </c>
      <c r="E220" s="275" t="s">
        <v>1533</v>
      </c>
      <c r="F220" s="276" t="s">
        <v>1534</v>
      </c>
      <c r="G220" s="277" t="s">
        <v>420</v>
      </c>
      <c r="H220" s="278">
        <v>4</v>
      </c>
      <c r="I220" s="279"/>
      <c r="J220" s="280">
        <f>ROUND(I220*H220,2)</f>
        <v>0</v>
      </c>
      <c r="K220" s="276" t="s">
        <v>1425</v>
      </c>
      <c r="L220" s="281"/>
      <c r="M220" s="282" t="s">
        <v>1</v>
      </c>
      <c r="N220" s="283" t="s">
        <v>42</v>
      </c>
      <c r="O220" s="92"/>
      <c r="P220" s="237">
        <f>O220*H220</f>
        <v>0</v>
      </c>
      <c r="Q220" s="237">
        <v>0.00029999999999999997</v>
      </c>
      <c r="R220" s="237">
        <f>Q220*H220</f>
        <v>0.0011999999999999999</v>
      </c>
      <c r="S220" s="237">
        <v>0</v>
      </c>
      <c r="T220" s="238">
        <f>S220*H220</f>
        <v>0</v>
      </c>
      <c r="U220" s="39"/>
      <c r="V220" s="39"/>
      <c r="W220" s="39"/>
      <c r="X220" s="39"/>
      <c r="Y220" s="39"/>
      <c r="Z220" s="39"/>
      <c r="AA220" s="39"/>
      <c r="AB220" s="39"/>
      <c r="AC220" s="39"/>
      <c r="AD220" s="39"/>
      <c r="AE220" s="39"/>
      <c r="AR220" s="239" t="s">
        <v>434</v>
      </c>
      <c r="AT220" s="239" t="s">
        <v>310</v>
      </c>
      <c r="AU220" s="239" t="s">
        <v>85</v>
      </c>
      <c r="AY220" s="18" t="s">
        <v>264</v>
      </c>
      <c r="BE220" s="240">
        <f>IF(N220="základní",J220,0)</f>
        <v>0</v>
      </c>
      <c r="BF220" s="240">
        <f>IF(N220="snížená",J220,0)</f>
        <v>0</v>
      </c>
      <c r="BG220" s="240">
        <f>IF(N220="zákl. přenesená",J220,0)</f>
        <v>0</v>
      </c>
      <c r="BH220" s="240">
        <f>IF(N220="sníž. přenesená",J220,0)</f>
        <v>0</v>
      </c>
      <c r="BI220" s="240">
        <f>IF(N220="nulová",J220,0)</f>
        <v>0</v>
      </c>
      <c r="BJ220" s="18" t="s">
        <v>85</v>
      </c>
      <c r="BK220" s="240">
        <f>ROUND(I220*H220,2)</f>
        <v>0</v>
      </c>
      <c r="BL220" s="18" t="s">
        <v>351</v>
      </c>
      <c r="BM220" s="239" t="s">
        <v>3287</v>
      </c>
    </row>
    <row r="221" s="13" customFormat="1">
      <c r="A221" s="13"/>
      <c r="B221" s="241"/>
      <c r="C221" s="242"/>
      <c r="D221" s="243" t="s">
        <v>273</v>
      </c>
      <c r="E221" s="244" t="s">
        <v>1</v>
      </c>
      <c r="F221" s="245" t="s">
        <v>271</v>
      </c>
      <c r="G221" s="242"/>
      <c r="H221" s="246">
        <v>4</v>
      </c>
      <c r="I221" s="247"/>
      <c r="J221" s="242"/>
      <c r="K221" s="242"/>
      <c r="L221" s="248"/>
      <c r="M221" s="249"/>
      <c r="N221" s="250"/>
      <c r="O221" s="250"/>
      <c r="P221" s="250"/>
      <c r="Q221" s="250"/>
      <c r="R221" s="250"/>
      <c r="S221" s="250"/>
      <c r="T221" s="251"/>
      <c r="U221" s="13"/>
      <c r="V221" s="13"/>
      <c r="W221" s="13"/>
      <c r="X221" s="13"/>
      <c r="Y221" s="13"/>
      <c r="Z221" s="13"/>
      <c r="AA221" s="13"/>
      <c r="AB221" s="13"/>
      <c r="AC221" s="13"/>
      <c r="AD221" s="13"/>
      <c r="AE221" s="13"/>
      <c r="AT221" s="252" t="s">
        <v>273</v>
      </c>
      <c r="AU221" s="252" t="s">
        <v>85</v>
      </c>
      <c r="AV221" s="13" t="s">
        <v>85</v>
      </c>
      <c r="AW221" s="13" t="s">
        <v>32</v>
      </c>
      <c r="AX221" s="13" t="s">
        <v>83</v>
      </c>
      <c r="AY221" s="252" t="s">
        <v>264</v>
      </c>
    </row>
    <row r="222" s="2" customFormat="1" ht="16.5" customHeight="1">
      <c r="A222" s="39"/>
      <c r="B222" s="40"/>
      <c r="C222" s="228" t="s">
        <v>401</v>
      </c>
      <c r="D222" s="228" t="s">
        <v>266</v>
      </c>
      <c r="E222" s="229" t="s">
        <v>1536</v>
      </c>
      <c r="F222" s="230" t="s">
        <v>1537</v>
      </c>
      <c r="G222" s="231" t="s">
        <v>453</v>
      </c>
      <c r="H222" s="232">
        <v>35</v>
      </c>
      <c r="I222" s="233"/>
      <c r="J222" s="234">
        <f>ROUND(I222*H222,2)</f>
        <v>0</v>
      </c>
      <c r="K222" s="230" t="s">
        <v>1425</v>
      </c>
      <c r="L222" s="45"/>
      <c r="M222" s="235" t="s">
        <v>1</v>
      </c>
      <c r="N222" s="236" t="s">
        <v>42</v>
      </c>
      <c r="O222" s="92"/>
      <c r="P222" s="237">
        <f>O222*H222</f>
        <v>0</v>
      </c>
      <c r="Q222" s="237">
        <v>0.0020100000000000001</v>
      </c>
      <c r="R222" s="237">
        <f>Q222*H222</f>
        <v>0.070349999999999996</v>
      </c>
      <c r="S222" s="237">
        <v>0</v>
      </c>
      <c r="T222" s="238">
        <f>S222*H222</f>
        <v>0</v>
      </c>
      <c r="U222" s="39"/>
      <c r="V222" s="39"/>
      <c r="W222" s="39"/>
      <c r="X222" s="39"/>
      <c r="Y222" s="39"/>
      <c r="Z222" s="39"/>
      <c r="AA222" s="39"/>
      <c r="AB222" s="39"/>
      <c r="AC222" s="39"/>
      <c r="AD222" s="39"/>
      <c r="AE222" s="39"/>
      <c r="AR222" s="239" t="s">
        <v>351</v>
      </c>
      <c r="AT222" s="239" t="s">
        <v>266</v>
      </c>
      <c r="AU222" s="239" t="s">
        <v>85</v>
      </c>
      <c r="AY222" s="18" t="s">
        <v>264</v>
      </c>
      <c r="BE222" s="240">
        <f>IF(N222="základní",J222,0)</f>
        <v>0</v>
      </c>
      <c r="BF222" s="240">
        <f>IF(N222="snížená",J222,0)</f>
        <v>0</v>
      </c>
      <c r="BG222" s="240">
        <f>IF(N222="zákl. přenesená",J222,0)</f>
        <v>0</v>
      </c>
      <c r="BH222" s="240">
        <f>IF(N222="sníž. přenesená",J222,0)</f>
        <v>0</v>
      </c>
      <c r="BI222" s="240">
        <f>IF(N222="nulová",J222,0)</f>
        <v>0</v>
      </c>
      <c r="BJ222" s="18" t="s">
        <v>85</v>
      </c>
      <c r="BK222" s="240">
        <f>ROUND(I222*H222,2)</f>
        <v>0</v>
      </c>
      <c r="BL222" s="18" t="s">
        <v>351</v>
      </c>
      <c r="BM222" s="239" t="s">
        <v>3288</v>
      </c>
    </row>
    <row r="223" s="2" customFormat="1">
      <c r="A223" s="39"/>
      <c r="B223" s="40"/>
      <c r="C223" s="41"/>
      <c r="D223" s="243" t="s">
        <v>339</v>
      </c>
      <c r="E223" s="41"/>
      <c r="F223" s="295" t="s">
        <v>1528</v>
      </c>
      <c r="G223" s="41"/>
      <c r="H223" s="41"/>
      <c r="I223" s="296"/>
      <c r="J223" s="41"/>
      <c r="K223" s="41"/>
      <c r="L223" s="45"/>
      <c r="M223" s="297"/>
      <c r="N223" s="298"/>
      <c r="O223" s="92"/>
      <c r="P223" s="92"/>
      <c r="Q223" s="92"/>
      <c r="R223" s="92"/>
      <c r="S223" s="92"/>
      <c r="T223" s="93"/>
      <c r="U223" s="39"/>
      <c r="V223" s="39"/>
      <c r="W223" s="39"/>
      <c r="X223" s="39"/>
      <c r="Y223" s="39"/>
      <c r="Z223" s="39"/>
      <c r="AA223" s="39"/>
      <c r="AB223" s="39"/>
      <c r="AC223" s="39"/>
      <c r="AD223" s="39"/>
      <c r="AE223" s="39"/>
      <c r="AT223" s="18" t="s">
        <v>339</v>
      </c>
      <c r="AU223" s="18" t="s">
        <v>85</v>
      </c>
    </row>
    <row r="224" s="13" customFormat="1">
      <c r="A224" s="13"/>
      <c r="B224" s="241"/>
      <c r="C224" s="242"/>
      <c r="D224" s="243" t="s">
        <v>273</v>
      </c>
      <c r="E224" s="244" t="s">
        <v>1</v>
      </c>
      <c r="F224" s="245" t="s">
        <v>446</v>
      </c>
      <c r="G224" s="242"/>
      <c r="H224" s="246">
        <v>35</v>
      </c>
      <c r="I224" s="247"/>
      <c r="J224" s="242"/>
      <c r="K224" s="242"/>
      <c r="L224" s="248"/>
      <c r="M224" s="249"/>
      <c r="N224" s="250"/>
      <c r="O224" s="250"/>
      <c r="P224" s="250"/>
      <c r="Q224" s="250"/>
      <c r="R224" s="250"/>
      <c r="S224" s="250"/>
      <c r="T224" s="251"/>
      <c r="U224" s="13"/>
      <c r="V224" s="13"/>
      <c r="W224" s="13"/>
      <c r="X224" s="13"/>
      <c r="Y224" s="13"/>
      <c r="Z224" s="13"/>
      <c r="AA224" s="13"/>
      <c r="AB224" s="13"/>
      <c r="AC224" s="13"/>
      <c r="AD224" s="13"/>
      <c r="AE224" s="13"/>
      <c r="AT224" s="252" t="s">
        <v>273</v>
      </c>
      <c r="AU224" s="252" t="s">
        <v>85</v>
      </c>
      <c r="AV224" s="13" t="s">
        <v>85</v>
      </c>
      <c r="AW224" s="13" t="s">
        <v>32</v>
      </c>
      <c r="AX224" s="13" t="s">
        <v>83</v>
      </c>
      <c r="AY224" s="252" t="s">
        <v>264</v>
      </c>
    </row>
    <row r="225" s="2" customFormat="1" ht="21.75" customHeight="1">
      <c r="A225" s="39"/>
      <c r="B225" s="40"/>
      <c r="C225" s="274" t="s">
        <v>407</v>
      </c>
      <c r="D225" s="274" t="s">
        <v>310</v>
      </c>
      <c r="E225" s="275" t="s">
        <v>1539</v>
      </c>
      <c r="F225" s="276" t="s">
        <v>1540</v>
      </c>
      <c r="G225" s="277" t="s">
        <v>420</v>
      </c>
      <c r="H225" s="278">
        <v>5</v>
      </c>
      <c r="I225" s="279"/>
      <c r="J225" s="280">
        <f>ROUND(I225*H225,2)</f>
        <v>0</v>
      </c>
      <c r="K225" s="276" t="s">
        <v>1425</v>
      </c>
      <c r="L225" s="281"/>
      <c r="M225" s="282" t="s">
        <v>1</v>
      </c>
      <c r="N225" s="283" t="s">
        <v>42</v>
      </c>
      <c r="O225" s="92"/>
      <c r="P225" s="237">
        <f>O225*H225</f>
        <v>0</v>
      </c>
      <c r="Q225" s="237">
        <v>0.00035</v>
      </c>
      <c r="R225" s="237">
        <f>Q225*H225</f>
        <v>0.00175</v>
      </c>
      <c r="S225" s="237">
        <v>0</v>
      </c>
      <c r="T225" s="238">
        <f>S225*H225</f>
        <v>0</v>
      </c>
      <c r="U225" s="39"/>
      <c r="V225" s="39"/>
      <c r="W225" s="39"/>
      <c r="X225" s="39"/>
      <c r="Y225" s="39"/>
      <c r="Z225" s="39"/>
      <c r="AA225" s="39"/>
      <c r="AB225" s="39"/>
      <c r="AC225" s="39"/>
      <c r="AD225" s="39"/>
      <c r="AE225" s="39"/>
      <c r="AR225" s="239" t="s">
        <v>434</v>
      </c>
      <c r="AT225" s="239" t="s">
        <v>310</v>
      </c>
      <c r="AU225" s="239" t="s">
        <v>85</v>
      </c>
      <c r="AY225" s="18" t="s">
        <v>264</v>
      </c>
      <c r="BE225" s="240">
        <f>IF(N225="základní",J225,0)</f>
        <v>0</v>
      </c>
      <c r="BF225" s="240">
        <f>IF(N225="snížená",J225,0)</f>
        <v>0</v>
      </c>
      <c r="BG225" s="240">
        <f>IF(N225="zákl. přenesená",J225,0)</f>
        <v>0</v>
      </c>
      <c r="BH225" s="240">
        <f>IF(N225="sníž. přenesená",J225,0)</f>
        <v>0</v>
      </c>
      <c r="BI225" s="240">
        <f>IF(N225="nulová",J225,0)</f>
        <v>0</v>
      </c>
      <c r="BJ225" s="18" t="s">
        <v>85</v>
      </c>
      <c r="BK225" s="240">
        <f>ROUND(I225*H225,2)</f>
        <v>0</v>
      </c>
      <c r="BL225" s="18" t="s">
        <v>351</v>
      </c>
      <c r="BM225" s="239" t="s">
        <v>3289</v>
      </c>
    </row>
    <row r="226" s="2" customFormat="1">
      <c r="A226" s="39"/>
      <c r="B226" s="40"/>
      <c r="C226" s="41"/>
      <c r="D226" s="243" t="s">
        <v>339</v>
      </c>
      <c r="E226" s="41"/>
      <c r="F226" s="295" t="s">
        <v>1532</v>
      </c>
      <c r="G226" s="41"/>
      <c r="H226" s="41"/>
      <c r="I226" s="296"/>
      <c r="J226" s="41"/>
      <c r="K226" s="41"/>
      <c r="L226" s="45"/>
      <c r="M226" s="297"/>
      <c r="N226" s="298"/>
      <c r="O226" s="92"/>
      <c r="P226" s="92"/>
      <c r="Q226" s="92"/>
      <c r="R226" s="92"/>
      <c r="S226" s="92"/>
      <c r="T226" s="93"/>
      <c r="U226" s="39"/>
      <c r="V226" s="39"/>
      <c r="W226" s="39"/>
      <c r="X226" s="39"/>
      <c r="Y226" s="39"/>
      <c r="Z226" s="39"/>
      <c r="AA226" s="39"/>
      <c r="AB226" s="39"/>
      <c r="AC226" s="39"/>
      <c r="AD226" s="39"/>
      <c r="AE226" s="39"/>
      <c r="AT226" s="18" t="s">
        <v>339</v>
      </c>
      <c r="AU226" s="18" t="s">
        <v>85</v>
      </c>
    </row>
    <row r="227" s="13" customFormat="1">
      <c r="A227" s="13"/>
      <c r="B227" s="241"/>
      <c r="C227" s="242"/>
      <c r="D227" s="243" t="s">
        <v>273</v>
      </c>
      <c r="E227" s="244" t="s">
        <v>1</v>
      </c>
      <c r="F227" s="245" t="s">
        <v>290</v>
      </c>
      <c r="G227" s="242"/>
      <c r="H227" s="246">
        <v>5</v>
      </c>
      <c r="I227" s="247"/>
      <c r="J227" s="242"/>
      <c r="K227" s="242"/>
      <c r="L227" s="248"/>
      <c r="M227" s="249"/>
      <c r="N227" s="250"/>
      <c r="O227" s="250"/>
      <c r="P227" s="250"/>
      <c r="Q227" s="250"/>
      <c r="R227" s="250"/>
      <c r="S227" s="250"/>
      <c r="T227" s="251"/>
      <c r="U227" s="13"/>
      <c r="V227" s="13"/>
      <c r="W227" s="13"/>
      <c r="X227" s="13"/>
      <c r="Y227" s="13"/>
      <c r="Z227" s="13"/>
      <c r="AA227" s="13"/>
      <c r="AB227" s="13"/>
      <c r="AC227" s="13"/>
      <c r="AD227" s="13"/>
      <c r="AE227" s="13"/>
      <c r="AT227" s="252" t="s">
        <v>273</v>
      </c>
      <c r="AU227" s="252" t="s">
        <v>85</v>
      </c>
      <c r="AV227" s="13" t="s">
        <v>85</v>
      </c>
      <c r="AW227" s="13" t="s">
        <v>32</v>
      </c>
      <c r="AX227" s="13" t="s">
        <v>83</v>
      </c>
      <c r="AY227" s="252" t="s">
        <v>264</v>
      </c>
    </row>
    <row r="228" s="2" customFormat="1" ht="16.5" customHeight="1">
      <c r="A228" s="39"/>
      <c r="B228" s="40"/>
      <c r="C228" s="274" t="s">
        <v>412</v>
      </c>
      <c r="D228" s="274" t="s">
        <v>310</v>
      </c>
      <c r="E228" s="275" t="s">
        <v>1542</v>
      </c>
      <c r="F228" s="276" t="s">
        <v>1543</v>
      </c>
      <c r="G228" s="277" t="s">
        <v>420</v>
      </c>
      <c r="H228" s="278">
        <v>7</v>
      </c>
      <c r="I228" s="279"/>
      <c r="J228" s="280">
        <f>ROUND(I228*H228,2)</f>
        <v>0</v>
      </c>
      <c r="K228" s="276" t="s">
        <v>1425</v>
      </c>
      <c r="L228" s="281"/>
      <c r="M228" s="282" t="s">
        <v>1</v>
      </c>
      <c r="N228" s="283" t="s">
        <v>42</v>
      </c>
      <c r="O228" s="92"/>
      <c r="P228" s="237">
        <f>O228*H228</f>
        <v>0</v>
      </c>
      <c r="Q228" s="237">
        <v>0.00050000000000000001</v>
      </c>
      <c r="R228" s="237">
        <f>Q228*H228</f>
        <v>0.0035000000000000001</v>
      </c>
      <c r="S228" s="237">
        <v>0</v>
      </c>
      <c r="T228" s="238">
        <f>S228*H228</f>
        <v>0</v>
      </c>
      <c r="U228" s="39"/>
      <c r="V228" s="39"/>
      <c r="W228" s="39"/>
      <c r="X228" s="39"/>
      <c r="Y228" s="39"/>
      <c r="Z228" s="39"/>
      <c r="AA228" s="39"/>
      <c r="AB228" s="39"/>
      <c r="AC228" s="39"/>
      <c r="AD228" s="39"/>
      <c r="AE228" s="39"/>
      <c r="AR228" s="239" t="s">
        <v>434</v>
      </c>
      <c r="AT228" s="239" t="s">
        <v>310</v>
      </c>
      <c r="AU228" s="239" t="s">
        <v>85</v>
      </c>
      <c r="AY228" s="18" t="s">
        <v>264</v>
      </c>
      <c r="BE228" s="240">
        <f>IF(N228="základní",J228,0)</f>
        <v>0</v>
      </c>
      <c r="BF228" s="240">
        <f>IF(N228="snížená",J228,0)</f>
        <v>0</v>
      </c>
      <c r="BG228" s="240">
        <f>IF(N228="zákl. přenesená",J228,0)</f>
        <v>0</v>
      </c>
      <c r="BH228" s="240">
        <f>IF(N228="sníž. přenesená",J228,0)</f>
        <v>0</v>
      </c>
      <c r="BI228" s="240">
        <f>IF(N228="nulová",J228,0)</f>
        <v>0</v>
      </c>
      <c r="BJ228" s="18" t="s">
        <v>85</v>
      </c>
      <c r="BK228" s="240">
        <f>ROUND(I228*H228,2)</f>
        <v>0</v>
      </c>
      <c r="BL228" s="18" t="s">
        <v>351</v>
      </c>
      <c r="BM228" s="239" t="s">
        <v>3290</v>
      </c>
    </row>
    <row r="229" s="2" customFormat="1">
      <c r="A229" s="39"/>
      <c r="B229" s="40"/>
      <c r="C229" s="41"/>
      <c r="D229" s="243" t="s">
        <v>339</v>
      </c>
      <c r="E229" s="41"/>
      <c r="F229" s="295" t="s">
        <v>1545</v>
      </c>
      <c r="G229" s="41"/>
      <c r="H229" s="41"/>
      <c r="I229" s="296"/>
      <c r="J229" s="41"/>
      <c r="K229" s="41"/>
      <c r="L229" s="45"/>
      <c r="M229" s="297"/>
      <c r="N229" s="298"/>
      <c r="O229" s="92"/>
      <c r="P229" s="92"/>
      <c r="Q229" s="92"/>
      <c r="R229" s="92"/>
      <c r="S229" s="92"/>
      <c r="T229" s="93"/>
      <c r="U229" s="39"/>
      <c r="V229" s="39"/>
      <c r="W229" s="39"/>
      <c r="X229" s="39"/>
      <c r="Y229" s="39"/>
      <c r="Z229" s="39"/>
      <c r="AA229" s="39"/>
      <c r="AB229" s="39"/>
      <c r="AC229" s="39"/>
      <c r="AD229" s="39"/>
      <c r="AE229" s="39"/>
      <c r="AT229" s="18" t="s">
        <v>339</v>
      </c>
      <c r="AU229" s="18" t="s">
        <v>85</v>
      </c>
    </row>
    <row r="230" s="13" customFormat="1">
      <c r="A230" s="13"/>
      <c r="B230" s="241"/>
      <c r="C230" s="242"/>
      <c r="D230" s="243" t="s">
        <v>273</v>
      </c>
      <c r="E230" s="244" t="s">
        <v>1</v>
      </c>
      <c r="F230" s="245" t="s">
        <v>300</v>
      </c>
      <c r="G230" s="242"/>
      <c r="H230" s="246">
        <v>7</v>
      </c>
      <c r="I230" s="247"/>
      <c r="J230" s="242"/>
      <c r="K230" s="242"/>
      <c r="L230" s="248"/>
      <c r="M230" s="249"/>
      <c r="N230" s="250"/>
      <c r="O230" s="250"/>
      <c r="P230" s="250"/>
      <c r="Q230" s="250"/>
      <c r="R230" s="250"/>
      <c r="S230" s="250"/>
      <c r="T230" s="251"/>
      <c r="U230" s="13"/>
      <c r="V230" s="13"/>
      <c r="W230" s="13"/>
      <c r="X230" s="13"/>
      <c r="Y230" s="13"/>
      <c r="Z230" s="13"/>
      <c r="AA230" s="13"/>
      <c r="AB230" s="13"/>
      <c r="AC230" s="13"/>
      <c r="AD230" s="13"/>
      <c r="AE230" s="13"/>
      <c r="AT230" s="252" t="s">
        <v>273</v>
      </c>
      <c r="AU230" s="252" t="s">
        <v>85</v>
      </c>
      <c r="AV230" s="13" t="s">
        <v>85</v>
      </c>
      <c r="AW230" s="13" t="s">
        <v>32</v>
      </c>
      <c r="AX230" s="13" t="s">
        <v>83</v>
      </c>
      <c r="AY230" s="252" t="s">
        <v>264</v>
      </c>
    </row>
    <row r="231" s="2" customFormat="1" ht="16.5" customHeight="1">
      <c r="A231" s="39"/>
      <c r="B231" s="40"/>
      <c r="C231" s="228" t="s">
        <v>417</v>
      </c>
      <c r="D231" s="228" t="s">
        <v>266</v>
      </c>
      <c r="E231" s="229" t="s">
        <v>1546</v>
      </c>
      <c r="F231" s="230" t="s">
        <v>1547</v>
      </c>
      <c r="G231" s="231" t="s">
        <v>453</v>
      </c>
      <c r="H231" s="232">
        <v>5</v>
      </c>
      <c r="I231" s="233"/>
      <c r="J231" s="234">
        <f>ROUND(I231*H231,2)</f>
        <v>0</v>
      </c>
      <c r="K231" s="230" t="s">
        <v>1425</v>
      </c>
      <c r="L231" s="45"/>
      <c r="M231" s="235" t="s">
        <v>1</v>
      </c>
      <c r="N231" s="236" t="s">
        <v>42</v>
      </c>
      <c r="O231" s="92"/>
      <c r="P231" s="237">
        <f>O231*H231</f>
        <v>0</v>
      </c>
      <c r="Q231" s="237">
        <v>0.00040000000000000002</v>
      </c>
      <c r="R231" s="237">
        <f>Q231*H231</f>
        <v>0.002</v>
      </c>
      <c r="S231" s="237">
        <v>0</v>
      </c>
      <c r="T231" s="238">
        <f>S231*H231</f>
        <v>0</v>
      </c>
      <c r="U231" s="39"/>
      <c r="V231" s="39"/>
      <c r="W231" s="39"/>
      <c r="X231" s="39"/>
      <c r="Y231" s="39"/>
      <c r="Z231" s="39"/>
      <c r="AA231" s="39"/>
      <c r="AB231" s="39"/>
      <c r="AC231" s="39"/>
      <c r="AD231" s="39"/>
      <c r="AE231" s="39"/>
      <c r="AR231" s="239" t="s">
        <v>351</v>
      </c>
      <c r="AT231" s="239" t="s">
        <v>266</v>
      </c>
      <c r="AU231" s="239" t="s">
        <v>85</v>
      </c>
      <c r="AY231" s="18" t="s">
        <v>264</v>
      </c>
      <c r="BE231" s="240">
        <f>IF(N231="základní",J231,0)</f>
        <v>0</v>
      </c>
      <c r="BF231" s="240">
        <f>IF(N231="snížená",J231,0)</f>
        <v>0</v>
      </c>
      <c r="BG231" s="240">
        <f>IF(N231="zákl. přenesená",J231,0)</f>
        <v>0</v>
      </c>
      <c r="BH231" s="240">
        <f>IF(N231="sníž. přenesená",J231,0)</f>
        <v>0</v>
      </c>
      <c r="BI231" s="240">
        <f>IF(N231="nulová",J231,0)</f>
        <v>0</v>
      </c>
      <c r="BJ231" s="18" t="s">
        <v>85</v>
      </c>
      <c r="BK231" s="240">
        <f>ROUND(I231*H231,2)</f>
        <v>0</v>
      </c>
      <c r="BL231" s="18" t="s">
        <v>351</v>
      </c>
      <c r="BM231" s="239" t="s">
        <v>3291</v>
      </c>
    </row>
    <row r="232" s="2" customFormat="1">
      <c r="A232" s="39"/>
      <c r="B232" s="40"/>
      <c r="C232" s="41"/>
      <c r="D232" s="243" t="s">
        <v>339</v>
      </c>
      <c r="E232" s="41"/>
      <c r="F232" s="295" t="s">
        <v>1528</v>
      </c>
      <c r="G232" s="41"/>
      <c r="H232" s="41"/>
      <c r="I232" s="296"/>
      <c r="J232" s="41"/>
      <c r="K232" s="41"/>
      <c r="L232" s="45"/>
      <c r="M232" s="297"/>
      <c r="N232" s="298"/>
      <c r="O232" s="92"/>
      <c r="P232" s="92"/>
      <c r="Q232" s="92"/>
      <c r="R232" s="92"/>
      <c r="S232" s="92"/>
      <c r="T232" s="93"/>
      <c r="U232" s="39"/>
      <c r="V232" s="39"/>
      <c r="W232" s="39"/>
      <c r="X232" s="39"/>
      <c r="Y232" s="39"/>
      <c r="Z232" s="39"/>
      <c r="AA232" s="39"/>
      <c r="AB232" s="39"/>
      <c r="AC232" s="39"/>
      <c r="AD232" s="39"/>
      <c r="AE232" s="39"/>
      <c r="AT232" s="18" t="s">
        <v>339</v>
      </c>
      <c r="AU232" s="18" t="s">
        <v>85</v>
      </c>
    </row>
    <row r="233" s="15" customFormat="1">
      <c r="A233" s="15"/>
      <c r="B233" s="264"/>
      <c r="C233" s="265"/>
      <c r="D233" s="243" t="s">
        <v>273</v>
      </c>
      <c r="E233" s="266" t="s">
        <v>1</v>
      </c>
      <c r="F233" s="267" t="s">
        <v>1549</v>
      </c>
      <c r="G233" s="265"/>
      <c r="H233" s="266" t="s">
        <v>1</v>
      </c>
      <c r="I233" s="268"/>
      <c r="J233" s="265"/>
      <c r="K233" s="265"/>
      <c r="L233" s="269"/>
      <c r="M233" s="270"/>
      <c r="N233" s="271"/>
      <c r="O233" s="271"/>
      <c r="P233" s="271"/>
      <c r="Q233" s="271"/>
      <c r="R233" s="271"/>
      <c r="S233" s="271"/>
      <c r="T233" s="272"/>
      <c r="U233" s="15"/>
      <c r="V233" s="15"/>
      <c r="W233" s="15"/>
      <c r="X233" s="15"/>
      <c r="Y233" s="15"/>
      <c r="Z233" s="15"/>
      <c r="AA233" s="15"/>
      <c r="AB233" s="15"/>
      <c r="AC233" s="15"/>
      <c r="AD233" s="15"/>
      <c r="AE233" s="15"/>
      <c r="AT233" s="273" t="s">
        <v>273</v>
      </c>
      <c r="AU233" s="273" t="s">
        <v>85</v>
      </c>
      <c r="AV233" s="15" t="s">
        <v>83</v>
      </c>
      <c r="AW233" s="15" t="s">
        <v>32</v>
      </c>
      <c r="AX233" s="15" t="s">
        <v>76</v>
      </c>
      <c r="AY233" s="273" t="s">
        <v>264</v>
      </c>
    </row>
    <row r="234" s="13" customFormat="1">
      <c r="A234" s="13"/>
      <c r="B234" s="241"/>
      <c r="C234" s="242"/>
      <c r="D234" s="243" t="s">
        <v>273</v>
      </c>
      <c r="E234" s="244" t="s">
        <v>1</v>
      </c>
      <c r="F234" s="245" t="s">
        <v>290</v>
      </c>
      <c r="G234" s="242"/>
      <c r="H234" s="246">
        <v>5</v>
      </c>
      <c r="I234" s="247"/>
      <c r="J234" s="242"/>
      <c r="K234" s="242"/>
      <c r="L234" s="248"/>
      <c r="M234" s="249"/>
      <c r="N234" s="250"/>
      <c r="O234" s="250"/>
      <c r="P234" s="250"/>
      <c r="Q234" s="250"/>
      <c r="R234" s="250"/>
      <c r="S234" s="250"/>
      <c r="T234" s="251"/>
      <c r="U234" s="13"/>
      <c r="V234" s="13"/>
      <c r="W234" s="13"/>
      <c r="X234" s="13"/>
      <c r="Y234" s="13"/>
      <c r="Z234" s="13"/>
      <c r="AA234" s="13"/>
      <c r="AB234" s="13"/>
      <c r="AC234" s="13"/>
      <c r="AD234" s="13"/>
      <c r="AE234" s="13"/>
      <c r="AT234" s="252" t="s">
        <v>273</v>
      </c>
      <c r="AU234" s="252" t="s">
        <v>85</v>
      </c>
      <c r="AV234" s="13" t="s">
        <v>85</v>
      </c>
      <c r="AW234" s="13" t="s">
        <v>32</v>
      </c>
      <c r="AX234" s="13" t="s">
        <v>83</v>
      </c>
      <c r="AY234" s="252" t="s">
        <v>264</v>
      </c>
    </row>
    <row r="235" s="2" customFormat="1" ht="16.5" customHeight="1">
      <c r="A235" s="39"/>
      <c r="B235" s="40"/>
      <c r="C235" s="228" t="s">
        <v>422</v>
      </c>
      <c r="D235" s="228" t="s">
        <v>266</v>
      </c>
      <c r="E235" s="229" t="s">
        <v>1550</v>
      </c>
      <c r="F235" s="230" t="s">
        <v>1551</v>
      </c>
      <c r="G235" s="231" t="s">
        <v>453</v>
      </c>
      <c r="H235" s="232">
        <v>30</v>
      </c>
      <c r="I235" s="233"/>
      <c r="J235" s="234">
        <f>ROUND(I235*H235,2)</f>
        <v>0</v>
      </c>
      <c r="K235" s="230" t="s">
        <v>1425</v>
      </c>
      <c r="L235" s="45"/>
      <c r="M235" s="235" t="s">
        <v>1</v>
      </c>
      <c r="N235" s="236" t="s">
        <v>42</v>
      </c>
      <c r="O235" s="92"/>
      <c r="P235" s="237">
        <f>O235*H235</f>
        <v>0</v>
      </c>
      <c r="Q235" s="237">
        <v>0.00048000000000000001</v>
      </c>
      <c r="R235" s="237">
        <f>Q235*H235</f>
        <v>0.0144</v>
      </c>
      <c r="S235" s="237">
        <v>0</v>
      </c>
      <c r="T235" s="238">
        <f>S235*H235</f>
        <v>0</v>
      </c>
      <c r="U235" s="39"/>
      <c r="V235" s="39"/>
      <c r="W235" s="39"/>
      <c r="X235" s="39"/>
      <c r="Y235" s="39"/>
      <c r="Z235" s="39"/>
      <c r="AA235" s="39"/>
      <c r="AB235" s="39"/>
      <c r="AC235" s="39"/>
      <c r="AD235" s="39"/>
      <c r="AE235" s="39"/>
      <c r="AR235" s="239" t="s">
        <v>351</v>
      </c>
      <c r="AT235" s="239" t="s">
        <v>266</v>
      </c>
      <c r="AU235" s="239" t="s">
        <v>85</v>
      </c>
      <c r="AY235" s="18" t="s">
        <v>264</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351</v>
      </c>
      <c r="BM235" s="239" t="s">
        <v>3292</v>
      </c>
    </row>
    <row r="236" s="2" customFormat="1">
      <c r="A236" s="39"/>
      <c r="B236" s="40"/>
      <c r="C236" s="41"/>
      <c r="D236" s="243" t="s">
        <v>339</v>
      </c>
      <c r="E236" s="41"/>
      <c r="F236" s="295" t="s">
        <v>1528</v>
      </c>
      <c r="G236" s="41"/>
      <c r="H236" s="41"/>
      <c r="I236" s="296"/>
      <c r="J236" s="41"/>
      <c r="K236" s="41"/>
      <c r="L236" s="45"/>
      <c r="M236" s="297"/>
      <c r="N236" s="298"/>
      <c r="O236" s="92"/>
      <c r="P236" s="92"/>
      <c r="Q236" s="92"/>
      <c r="R236" s="92"/>
      <c r="S236" s="92"/>
      <c r="T236" s="93"/>
      <c r="U236" s="39"/>
      <c r="V236" s="39"/>
      <c r="W236" s="39"/>
      <c r="X236" s="39"/>
      <c r="Y236" s="39"/>
      <c r="Z236" s="39"/>
      <c r="AA236" s="39"/>
      <c r="AB236" s="39"/>
      <c r="AC236" s="39"/>
      <c r="AD236" s="39"/>
      <c r="AE236" s="39"/>
      <c r="AT236" s="18" t="s">
        <v>339</v>
      </c>
      <c r="AU236" s="18" t="s">
        <v>85</v>
      </c>
    </row>
    <row r="237" s="13" customFormat="1">
      <c r="A237" s="13"/>
      <c r="B237" s="241"/>
      <c r="C237" s="242"/>
      <c r="D237" s="243" t="s">
        <v>273</v>
      </c>
      <c r="E237" s="244" t="s">
        <v>1</v>
      </c>
      <c r="F237" s="245" t="s">
        <v>426</v>
      </c>
      <c r="G237" s="242"/>
      <c r="H237" s="246">
        <v>30</v>
      </c>
      <c r="I237" s="247"/>
      <c r="J237" s="242"/>
      <c r="K237" s="242"/>
      <c r="L237" s="248"/>
      <c r="M237" s="249"/>
      <c r="N237" s="250"/>
      <c r="O237" s="250"/>
      <c r="P237" s="250"/>
      <c r="Q237" s="250"/>
      <c r="R237" s="250"/>
      <c r="S237" s="250"/>
      <c r="T237" s="251"/>
      <c r="U237" s="13"/>
      <c r="V237" s="13"/>
      <c r="W237" s="13"/>
      <c r="X237" s="13"/>
      <c r="Y237" s="13"/>
      <c r="Z237" s="13"/>
      <c r="AA237" s="13"/>
      <c r="AB237" s="13"/>
      <c r="AC237" s="13"/>
      <c r="AD237" s="13"/>
      <c r="AE237" s="13"/>
      <c r="AT237" s="252" t="s">
        <v>273</v>
      </c>
      <c r="AU237" s="252" t="s">
        <v>85</v>
      </c>
      <c r="AV237" s="13" t="s">
        <v>85</v>
      </c>
      <c r="AW237" s="13" t="s">
        <v>32</v>
      </c>
      <c r="AX237" s="13" t="s">
        <v>83</v>
      </c>
      <c r="AY237" s="252" t="s">
        <v>264</v>
      </c>
    </row>
    <row r="238" s="2" customFormat="1" ht="16.5" customHeight="1">
      <c r="A238" s="39"/>
      <c r="B238" s="40"/>
      <c r="C238" s="228" t="s">
        <v>426</v>
      </c>
      <c r="D238" s="228" t="s">
        <v>266</v>
      </c>
      <c r="E238" s="229" t="s">
        <v>1553</v>
      </c>
      <c r="F238" s="230" t="s">
        <v>1554</v>
      </c>
      <c r="G238" s="231" t="s">
        <v>453</v>
      </c>
      <c r="H238" s="232">
        <v>25</v>
      </c>
      <c r="I238" s="233"/>
      <c r="J238" s="234">
        <f>ROUND(I238*H238,2)</f>
        <v>0</v>
      </c>
      <c r="K238" s="230" t="s">
        <v>1425</v>
      </c>
      <c r="L238" s="45"/>
      <c r="M238" s="235" t="s">
        <v>1</v>
      </c>
      <c r="N238" s="236" t="s">
        <v>42</v>
      </c>
      <c r="O238" s="92"/>
      <c r="P238" s="237">
        <f>O238*H238</f>
        <v>0</v>
      </c>
      <c r="Q238" s="237">
        <v>0.0017700000000000001</v>
      </c>
      <c r="R238" s="237">
        <f>Q238*H238</f>
        <v>0.044250000000000005</v>
      </c>
      <c r="S238" s="237">
        <v>0</v>
      </c>
      <c r="T238" s="238">
        <f>S238*H238</f>
        <v>0</v>
      </c>
      <c r="U238" s="39"/>
      <c r="V238" s="39"/>
      <c r="W238" s="39"/>
      <c r="X238" s="39"/>
      <c r="Y238" s="39"/>
      <c r="Z238" s="39"/>
      <c r="AA238" s="39"/>
      <c r="AB238" s="39"/>
      <c r="AC238" s="39"/>
      <c r="AD238" s="39"/>
      <c r="AE238" s="39"/>
      <c r="AR238" s="239" t="s">
        <v>351</v>
      </c>
      <c r="AT238" s="239" t="s">
        <v>266</v>
      </c>
      <c r="AU238" s="239" t="s">
        <v>85</v>
      </c>
      <c r="AY238" s="18" t="s">
        <v>264</v>
      </c>
      <c r="BE238" s="240">
        <f>IF(N238="základní",J238,0)</f>
        <v>0</v>
      </c>
      <c r="BF238" s="240">
        <f>IF(N238="snížená",J238,0)</f>
        <v>0</v>
      </c>
      <c r="BG238" s="240">
        <f>IF(N238="zákl. přenesená",J238,0)</f>
        <v>0</v>
      </c>
      <c r="BH238" s="240">
        <f>IF(N238="sníž. přenesená",J238,0)</f>
        <v>0</v>
      </c>
      <c r="BI238" s="240">
        <f>IF(N238="nulová",J238,0)</f>
        <v>0</v>
      </c>
      <c r="BJ238" s="18" t="s">
        <v>85</v>
      </c>
      <c r="BK238" s="240">
        <f>ROUND(I238*H238,2)</f>
        <v>0</v>
      </c>
      <c r="BL238" s="18" t="s">
        <v>351</v>
      </c>
      <c r="BM238" s="239" t="s">
        <v>3293</v>
      </c>
    </row>
    <row r="239" s="2" customFormat="1">
      <c r="A239" s="39"/>
      <c r="B239" s="40"/>
      <c r="C239" s="41"/>
      <c r="D239" s="243" t="s">
        <v>339</v>
      </c>
      <c r="E239" s="41"/>
      <c r="F239" s="295" t="s">
        <v>1528</v>
      </c>
      <c r="G239" s="41"/>
      <c r="H239" s="41"/>
      <c r="I239" s="296"/>
      <c r="J239" s="41"/>
      <c r="K239" s="41"/>
      <c r="L239" s="45"/>
      <c r="M239" s="297"/>
      <c r="N239" s="298"/>
      <c r="O239" s="92"/>
      <c r="P239" s="92"/>
      <c r="Q239" s="92"/>
      <c r="R239" s="92"/>
      <c r="S239" s="92"/>
      <c r="T239" s="93"/>
      <c r="U239" s="39"/>
      <c r="V239" s="39"/>
      <c r="W239" s="39"/>
      <c r="X239" s="39"/>
      <c r="Y239" s="39"/>
      <c r="Z239" s="39"/>
      <c r="AA239" s="39"/>
      <c r="AB239" s="39"/>
      <c r="AC239" s="39"/>
      <c r="AD239" s="39"/>
      <c r="AE239" s="39"/>
      <c r="AT239" s="18" t="s">
        <v>339</v>
      </c>
      <c r="AU239" s="18" t="s">
        <v>85</v>
      </c>
    </row>
    <row r="240" s="15" customFormat="1">
      <c r="A240" s="15"/>
      <c r="B240" s="264"/>
      <c r="C240" s="265"/>
      <c r="D240" s="243" t="s">
        <v>273</v>
      </c>
      <c r="E240" s="266" t="s">
        <v>1</v>
      </c>
      <c r="F240" s="267" t="s">
        <v>1556</v>
      </c>
      <c r="G240" s="265"/>
      <c r="H240" s="266" t="s">
        <v>1</v>
      </c>
      <c r="I240" s="268"/>
      <c r="J240" s="265"/>
      <c r="K240" s="265"/>
      <c r="L240" s="269"/>
      <c r="M240" s="270"/>
      <c r="N240" s="271"/>
      <c r="O240" s="271"/>
      <c r="P240" s="271"/>
      <c r="Q240" s="271"/>
      <c r="R240" s="271"/>
      <c r="S240" s="271"/>
      <c r="T240" s="272"/>
      <c r="U240" s="15"/>
      <c r="V240" s="15"/>
      <c r="W240" s="15"/>
      <c r="X240" s="15"/>
      <c r="Y240" s="15"/>
      <c r="Z240" s="15"/>
      <c r="AA240" s="15"/>
      <c r="AB240" s="15"/>
      <c r="AC240" s="15"/>
      <c r="AD240" s="15"/>
      <c r="AE240" s="15"/>
      <c r="AT240" s="273" t="s">
        <v>273</v>
      </c>
      <c r="AU240" s="273" t="s">
        <v>85</v>
      </c>
      <c r="AV240" s="15" t="s">
        <v>83</v>
      </c>
      <c r="AW240" s="15" t="s">
        <v>32</v>
      </c>
      <c r="AX240" s="15" t="s">
        <v>76</v>
      </c>
      <c r="AY240" s="273" t="s">
        <v>264</v>
      </c>
    </row>
    <row r="241" s="13" customFormat="1">
      <c r="A241" s="13"/>
      <c r="B241" s="241"/>
      <c r="C241" s="242"/>
      <c r="D241" s="243" t="s">
        <v>273</v>
      </c>
      <c r="E241" s="244" t="s">
        <v>1</v>
      </c>
      <c r="F241" s="245" t="s">
        <v>401</v>
      </c>
      <c r="G241" s="242"/>
      <c r="H241" s="246">
        <v>25</v>
      </c>
      <c r="I241" s="247"/>
      <c r="J241" s="242"/>
      <c r="K241" s="242"/>
      <c r="L241" s="248"/>
      <c r="M241" s="249"/>
      <c r="N241" s="250"/>
      <c r="O241" s="250"/>
      <c r="P241" s="250"/>
      <c r="Q241" s="250"/>
      <c r="R241" s="250"/>
      <c r="S241" s="250"/>
      <c r="T241" s="251"/>
      <c r="U241" s="13"/>
      <c r="V241" s="13"/>
      <c r="W241" s="13"/>
      <c r="X241" s="13"/>
      <c r="Y241" s="13"/>
      <c r="Z241" s="13"/>
      <c r="AA241" s="13"/>
      <c r="AB241" s="13"/>
      <c r="AC241" s="13"/>
      <c r="AD241" s="13"/>
      <c r="AE241" s="13"/>
      <c r="AT241" s="252" t="s">
        <v>273</v>
      </c>
      <c r="AU241" s="252" t="s">
        <v>85</v>
      </c>
      <c r="AV241" s="13" t="s">
        <v>85</v>
      </c>
      <c r="AW241" s="13" t="s">
        <v>32</v>
      </c>
      <c r="AX241" s="13" t="s">
        <v>83</v>
      </c>
      <c r="AY241" s="252" t="s">
        <v>264</v>
      </c>
    </row>
    <row r="242" s="2" customFormat="1" ht="16.5" customHeight="1">
      <c r="A242" s="39"/>
      <c r="B242" s="40"/>
      <c r="C242" s="228" t="s">
        <v>430</v>
      </c>
      <c r="D242" s="228" t="s">
        <v>266</v>
      </c>
      <c r="E242" s="229" t="s">
        <v>1557</v>
      </c>
      <c r="F242" s="230" t="s">
        <v>1558</v>
      </c>
      <c r="G242" s="231" t="s">
        <v>420</v>
      </c>
      <c r="H242" s="232">
        <v>7</v>
      </c>
      <c r="I242" s="233"/>
      <c r="J242" s="234">
        <f>ROUND(I242*H242,2)</f>
        <v>0</v>
      </c>
      <c r="K242" s="230" t="s">
        <v>1425</v>
      </c>
      <c r="L242" s="45"/>
      <c r="M242" s="235" t="s">
        <v>1</v>
      </c>
      <c r="N242" s="236" t="s">
        <v>42</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351</v>
      </c>
      <c r="AT242" s="239" t="s">
        <v>266</v>
      </c>
      <c r="AU242" s="239" t="s">
        <v>85</v>
      </c>
      <c r="AY242" s="18" t="s">
        <v>264</v>
      </c>
      <c r="BE242" s="240">
        <f>IF(N242="základní",J242,0)</f>
        <v>0</v>
      </c>
      <c r="BF242" s="240">
        <f>IF(N242="snížená",J242,0)</f>
        <v>0</v>
      </c>
      <c r="BG242" s="240">
        <f>IF(N242="zákl. přenesená",J242,0)</f>
        <v>0</v>
      </c>
      <c r="BH242" s="240">
        <f>IF(N242="sníž. přenesená",J242,0)</f>
        <v>0</v>
      </c>
      <c r="BI242" s="240">
        <f>IF(N242="nulová",J242,0)</f>
        <v>0</v>
      </c>
      <c r="BJ242" s="18" t="s">
        <v>85</v>
      </c>
      <c r="BK242" s="240">
        <f>ROUND(I242*H242,2)</f>
        <v>0</v>
      </c>
      <c r="BL242" s="18" t="s">
        <v>351</v>
      </c>
      <c r="BM242" s="239" t="s">
        <v>3294</v>
      </c>
    </row>
    <row r="243" s="13" customFormat="1">
      <c r="A243" s="13"/>
      <c r="B243" s="241"/>
      <c r="C243" s="242"/>
      <c r="D243" s="243" t="s">
        <v>273</v>
      </c>
      <c r="E243" s="244" t="s">
        <v>1</v>
      </c>
      <c r="F243" s="245" t="s">
        <v>300</v>
      </c>
      <c r="G243" s="242"/>
      <c r="H243" s="246">
        <v>7</v>
      </c>
      <c r="I243" s="247"/>
      <c r="J243" s="242"/>
      <c r="K243" s="242"/>
      <c r="L243" s="248"/>
      <c r="M243" s="249"/>
      <c r="N243" s="250"/>
      <c r="O243" s="250"/>
      <c r="P243" s="250"/>
      <c r="Q243" s="250"/>
      <c r="R243" s="250"/>
      <c r="S243" s="250"/>
      <c r="T243" s="251"/>
      <c r="U243" s="13"/>
      <c r="V243" s="13"/>
      <c r="W243" s="13"/>
      <c r="X243" s="13"/>
      <c r="Y243" s="13"/>
      <c r="Z243" s="13"/>
      <c r="AA243" s="13"/>
      <c r="AB243" s="13"/>
      <c r="AC243" s="13"/>
      <c r="AD243" s="13"/>
      <c r="AE243" s="13"/>
      <c r="AT243" s="252" t="s">
        <v>273</v>
      </c>
      <c r="AU243" s="252" t="s">
        <v>85</v>
      </c>
      <c r="AV243" s="13" t="s">
        <v>85</v>
      </c>
      <c r="AW243" s="13" t="s">
        <v>32</v>
      </c>
      <c r="AX243" s="13" t="s">
        <v>83</v>
      </c>
      <c r="AY243" s="252" t="s">
        <v>264</v>
      </c>
    </row>
    <row r="244" s="2" customFormat="1" ht="16.5" customHeight="1">
      <c r="A244" s="39"/>
      <c r="B244" s="40"/>
      <c r="C244" s="228" t="s">
        <v>434</v>
      </c>
      <c r="D244" s="228" t="s">
        <v>266</v>
      </c>
      <c r="E244" s="229" t="s">
        <v>1560</v>
      </c>
      <c r="F244" s="230" t="s">
        <v>1561</v>
      </c>
      <c r="G244" s="231" t="s">
        <v>420</v>
      </c>
      <c r="H244" s="232">
        <v>5</v>
      </c>
      <c r="I244" s="233"/>
      <c r="J244" s="234">
        <f>ROUND(I244*H244,2)</f>
        <v>0</v>
      </c>
      <c r="K244" s="230" t="s">
        <v>1425</v>
      </c>
      <c r="L244" s="45"/>
      <c r="M244" s="235" t="s">
        <v>1</v>
      </c>
      <c r="N244" s="236" t="s">
        <v>42</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351</v>
      </c>
      <c r="AT244" s="239" t="s">
        <v>266</v>
      </c>
      <c r="AU244" s="239" t="s">
        <v>85</v>
      </c>
      <c r="AY244" s="18" t="s">
        <v>264</v>
      </c>
      <c r="BE244" s="240">
        <f>IF(N244="základní",J244,0)</f>
        <v>0</v>
      </c>
      <c r="BF244" s="240">
        <f>IF(N244="snížená",J244,0)</f>
        <v>0</v>
      </c>
      <c r="BG244" s="240">
        <f>IF(N244="zákl. přenesená",J244,0)</f>
        <v>0</v>
      </c>
      <c r="BH244" s="240">
        <f>IF(N244="sníž. přenesená",J244,0)</f>
        <v>0</v>
      </c>
      <c r="BI244" s="240">
        <f>IF(N244="nulová",J244,0)</f>
        <v>0</v>
      </c>
      <c r="BJ244" s="18" t="s">
        <v>85</v>
      </c>
      <c r="BK244" s="240">
        <f>ROUND(I244*H244,2)</f>
        <v>0</v>
      </c>
      <c r="BL244" s="18" t="s">
        <v>351</v>
      </c>
      <c r="BM244" s="239" t="s">
        <v>3295</v>
      </c>
    </row>
    <row r="245" s="13" customFormat="1">
      <c r="A245" s="13"/>
      <c r="B245" s="241"/>
      <c r="C245" s="242"/>
      <c r="D245" s="243" t="s">
        <v>273</v>
      </c>
      <c r="E245" s="244" t="s">
        <v>1</v>
      </c>
      <c r="F245" s="245" t="s">
        <v>290</v>
      </c>
      <c r="G245" s="242"/>
      <c r="H245" s="246">
        <v>5</v>
      </c>
      <c r="I245" s="247"/>
      <c r="J245" s="242"/>
      <c r="K245" s="242"/>
      <c r="L245" s="248"/>
      <c r="M245" s="249"/>
      <c r="N245" s="250"/>
      <c r="O245" s="250"/>
      <c r="P245" s="250"/>
      <c r="Q245" s="250"/>
      <c r="R245" s="250"/>
      <c r="S245" s="250"/>
      <c r="T245" s="251"/>
      <c r="U245" s="13"/>
      <c r="V245" s="13"/>
      <c r="W245" s="13"/>
      <c r="X245" s="13"/>
      <c r="Y245" s="13"/>
      <c r="Z245" s="13"/>
      <c r="AA245" s="13"/>
      <c r="AB245" s="13"/>
      <c r="AC245" s="13"/>
      <c r="AD245" s="13"/>
      <c r="AE245" s="13"/>
      <c r="AT245" s="252" t="s">
        <v>273</v>
      </c>
      <c r="AU245" s="252" t="s">
        <v>85</v>
      </c>
      <c r="AV245" s="13" t="s">
        <v>85</v>
      </c>
      <c r="AW245" s="13" t="s">
        <v>32</v>
      </c>
      <c r="AX245" s="13" t="s">
        <v>83</v>
      </c>
      <c r="AY245" s="252" t="s">
        <v>264</v>
      </c>
    </row>
    <row r="246" s="2" customFormat="1" ht="16.5" customHeight="1">
      <c r="A246" s="39"/>
      <c r="B246" s="40"/>
      <c r="C246" s="228" t="s">
        <v>438</v>
      </c>
      <c r="D246" s="228" t="s">
        <v>266</v>
      </c>
      <c r="E246" s="229" t="s">
        <v>1563</v>
      </c>
      <c r="F246" s="230" t="s">
        <v>1564</v>
      </c>
      <c r="G246" s="231" t="s">
        <v>420</v>
      </c>
      <c r="H246" s="232">
        <v>2</v>
      </c>
      <c r="I246" s="233"/>
      <c r="J246" s="234">
        <f>ROUND(I246*H246,2)</f>
        <v>0</v>
      </c>
      <c r="K246" s="230" t="s">
        <v>1425</v>
      </c>
      <c r="L246" s="45"/>
      <c r="M246" s="235" t="s">
        <v>1</v>
      </c>
      <c r="N246" s="236" t="s">
        <v>42</v>
      </c>
      <c r="O246" s="92"/>
      <c r="P246" s="237">
        <f>O246*H246</f>
        <v>0</v>
      </c>
      <c r="Q246" s="237">
        <v>0.00089999999999999998</v>
      </c>
      <c r="R246" s="237">
        <f>Q246*H246</f>
        <v>0.0018</v>
      </c>
      <c r="S246" s="237">
        <v>0</v>
      </c>
      <c r="T246" s="238">
        <f>S246*H246</f>
        <v>0</v>
      </c>
      <c r="U246" s="39"/>
      <c r="V246" s="39"/>
      <c r="W246" s="39"/>
      <c r="X246" s="39"/>
      <c r="Y246" s="39"/>
      <c r="Z246" s="39"/>
      <c r="AA246" s="39"/>
      <c r="AB246" s="39"/>
      <c r="AC246" s="39"/>
      <c r="AD246" s="39"/>
      <c r="AE246" s="39"/>
      <c r="AR246" s="239" t="s">
        <v>351</v>
      </c>
      <c r="AT246" s="239" t="s">
        <v>266</v>
      </c>
      <c r="AU246" s="239" t="s">
        <v>85</v>
      </c>
      <c r="AY246" s="18" t="s">
        <v>264</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351</v>
      </c>
      <c r="BM246" s="239" t="s">
        <v>3296</v>
      </c>
    </row>
    <row r="247" s="2" customFormat="1">
      <c r="A247" s="39"/>
      <c r="B247" s="40"/>
      <c r="C247" s="41"/>
      <c r="D247" s="243" t="s">
        <v>339</v>
      </c>
      <c r="E247" s="41"/>
      <c r="F247" s="295" t="s">
        <v>1566</v>
      </c>
      <c r="G247" s="41"/>
      <c r="H247" s="41"/>
      <c r="I247" s="296"/>
      <c r="J247" s="41"/>
      <c r="K247" s="41"/>
      <c r="L247" s="45"/>
      <c r="M247" s="297"/>
      <c r="N247" s="298"/>
      <c r="O247" s="92"/>
      <c r="P247" s="92"/>
      <c r="Q247" s="92"/>
      <c r="R247" s="92"/>
      <c r="S247" s="92"/>
      <c r="T247" s="93"/>
      <c r="U247" s="39"/>
      <c r="V247" s="39"/>
      <c r="W247" s="39"/>
      <c r="X247" s="39"/>
      <c r="Y247" s="39"/>
      <c r="Z247" s="39"/>
      <c r="AA247" s="39"/>
      <c r="AB247" s="39"/>
      <c r="AC247" s="39"/>
      <c r="AD247" s="39"/>
      <c r="AE247" s="39"/>
      <c r="AT247" s="18" t="s">
        <v>339</v>
      </c>
      <c r="AU247" s="18" t="s">
        <v>85</v>
      </c>
    </row>
    <row r="248" s="15" customFormat="1">
      <c r="A248" s="15"/>
      <c r="B248" s="264"/>
      <c r="C248" s="265"/>
      <c r="D248" s="243" t="s">
        <v>273</v>
      </c>
      <c r="E248" s="266" t="s">
        <v>1</v>
      </c>
      <c r="F248" s="267" t="s">
        <v>1567</v>
      </c>
      <c r="G248" s="265"/>
      <c r="H248" s="266" t="s">
        <v>1</v>
      </c>
      <c r="I248" s="268"/>
      <c r="J248" s="265"/>
      <c r="K248" s="265"/>
      <c r="L248" s="269"/>
      <c r="M248" s="270"/>
      <c r="N248" s="271"/>
      <c r="O248" s="271"/>
      <c r="P248" s="271"/>
      <c r="Q248" s="271"/>
      <c r="R248" s="271"/>
      <c r="S248" s="271"/>
      <c r="T248" s="272"/>
      <c r="U248" s="15"/>
      <c r="V248" s="15"/>
      <c r="W248" s="15"/>
      <c r="X248" s="15"/>
      <c r="Y248" s="15"/>
      <c r="Z248" s="15"/>
      <c r="AA248" s="15"/>
      <c r="AB248" s="15"/>
      <c r="AC248" s="15"/>
      <c r="AD248" s="15"/>
      <c r="AE248" s="15"/>
      <c r="AT248" s="273" t="s">
        <v>273</v>
      </c>
      <c r="AU248" s="273" t="s">
        <v>85</v>
      </c>
      <c r="AV248" s="15" t="s">
        <v>83</v>
      </c>
      <c r="AW248" s="15" t="s">
        <v>32</v>
      </c>
      <c r="AX248" s="15" t="s">
        <v>76</v>
      </c>
      <c r="AY248" s="273" t="s">
        <v>264</v>
      </c>
    </row>
    <row r="249" s="13" customFormat="1">
      <c r="A249" s="13"/>
      <c r="B249" s="241"/>
      <c r="C249" s="242"/>
      <c r="D249" s="243" t="s">
        <v>273</v>
      </c>
      <c r="E249" s="244" t="s">
        <v>1</v>
      </c>
      <c r="F249" s="245" t="s">
        <v>85</v>
      </c>
      <c r="G249" s="242"/>
      <c r="H249" s="246">
        <v>2</v>
      </c>
      <c r="I249" s="247"/>
      <c r="J249" s="242"/>
      <c r="K249" s="242"/>
      <c r="L249" s="248"/>
      <c r="M249" s="249"/>
      <c r="N249" s="250"/>
      <c r="O249" s="250"/>
      <c r="P249" s="250"/>
      <c r="Q249" s="250"/>
      <c r="R249" s="250"/>
      <c r="S249" s="250"/>
      <c r="T249" s="251"/>
      <c r="U249" s="13"/>
      <c r="V249" s="13"/>
      <c r="W249" s="13"/>
      <c r="X249" s="13"/>
      <c r="Y249" s="13"/>
      <c r="Z249" s="13"/>
      <c r="AA249" s="13"/>
      <c r="AB249" s="13"/>
      <c r="AC249" s="13"/>
      <c r="AD249" s="13"/>
      <c r="AE249" s="13"/>
      <c r="AT249" s="252" t="s">
        <v>273</v>
      </c>
      <c r="AU249" s="252" t="s">
        <v>85</v>
      </c>
      <c r="AV249" s="13" t="s">
        <v>85</v>
      </c>
      <c r="AW249" s="13" t="s">
        <v>32</v>
      </c>
      <c r="AX249" s="13" t="s">
        <v>83</v>
      </c>
      <c r="AY249" s="252" t="s">
        <v>264</v>
      </c>
    </row>
    <row r="250" s="2" customFormat="1" ht="16.5" customHeight="1">
      <c r="A250" s="39"/>
      <c r="B250" s="40"/>
      <c r="C250" s="228" t="s">
        <v>442</v>
      </c>
      <c r="D250" s="228" t="s">
        <v>266</v>
      </c>
      <c r="E250" s="229" t="s">
        <v>1568</v>
      </c>
      <c r="F250" s="230" t="s">
        <v>1569</v>
      </c>
      <c r="G250" s="231" t="s">
        <v>420</v>
      </c>
      <c r="H250" s="232">
        <v>3</v>
      </c>
      <c r="I250" s="233"/>
      <c r="J250" s="234">
        <f>ROUND(I250*H250,2)</f>
        <v>0</v>
      </c>
      <c r="K250" s="230" t="s">
        <v>1425</v>
      </c>
      <c r="L250" s="45"/>
      <c r="M250" s="235" t="s">
        <v>1</v>
      </c>
      <c r="N250" s="236" t="s">
        <v>42</v>
      </c>
      <c r="O250" s="92"/>
      <c r="P250" s="237">
        <f>O250*H250</f>
        <v>0</v>
      </c>
      <c r="Q250" s="237">
        <v>0.0010100000000000001</v>
      </c>
      <c r="R250" s="237">
        <f>Q250*H250</f>
        <v>0.0030300000000000001</v>
      </c>
      <c r="S250" s="237">
        <v>0</v>
      </c>
      <c r="T250" s="238">
        <f>S250*H250</f>
        <v>0</v>
      </c>
      <c r="U250" s="39"/>
      <c r="V250" s="39"/>
      <c r="W250" s="39"/>
      <c r="X250" s="39"/>
      <c r="Y250" s="39"/>
      <c r="Z250" s="39"/>
      <c r="AA250" s="39"/>
      <c r="AB250" s="39"/>
      <c r="AC250" s="39"/>
      <c r="AD250" s="39"/>
      <c r="AE250" s="39"/>
      <c r="AR250" s="239" t="s">
        <v>351</v>
      </c>
      <c r="AT250" s="239" t="s">
        <v>266</v>
      </c>
      <c r="AU250" s="239" t="s">
        <v>85</v>
      </c>
      <c r="AY250" s="18" t="s">
        <v>264</v>
      </c>
      <c r="BE250" s="240">
        <f>IF(N250="základní",J250,0)</f>
        <v>0</v>
      </c>
      <c r="BF250" s="240">
        <f>IF(N250="snížená",J250,0)</f>
        <v>0</v>
      </c>
      <c r="BG250" s="240">
        <f>IF(N250="zákl. přenesená",J250,0)</f>
        <v>0</v>
      </c>
      <c r="BH250" s="240">
        <f>IF(N250="sníž. přenesená",J250,0)</f>
        <v>0</v>
      </c>
      <c r="BI250" s="240">
        <f>IF(N250="nulová",J250,0)</f>
        <v>0</v>
      </c>
      <c r="BJ250" s="18" t="s">
        <v>85</v>
      </c>
      <c r="BK250" s="240">
        <f>ROUND(I250*H250,2)</f>
        <v>0</v>
      </c>
      <c r="BL250" s="18" t="s">
        <v>351</v>
      </c>
      <c r="BM250" s="239" t="s">
        <v>3297</v>
      </c>
    </row>
    <row r="251" s="2" customFormat="1">
      <c r="A251" s="39"/>
      <c r="B251" s="40"/>
      <c r="C251" s="41"/>
      <c r="D251" s="243" t="s">
        <v>339</v>
      </c>
      <c r="E251" s="41"/>
      <c r="F251" s="295" t="s">
        <v>1571</v>
      </c>
      <c r="G251" s="41"/>
      <c r="H251" s="41"/>
      <c r="I251" s="296"/>
      <c r="J251" s="41"/>
      <c r="K251" s="41"/>
      <c r="L251" s="45"/>
      <c r="M251" s="297"/>
      <c r="N251" s="298"/>
      <c r="O251" s="92"/>
      <c r="P251" s="92"/>
      <c r="Q251" s="92"/>
      <c r="R251" s="92"/>
      <c r="S251" s="92"/>
      <c r="T251" s="93"/>
      <c r="U251" s="39"/>
      <c r="V251" s="39"/>
      <c r="W251" s="39"/>
      <c r="X251" s="39"/>
      <c r="Y251" s="39"/>
      <c r="Z251" s="39"/>
      <c r="AA251" s="39"/>
      <c r="AB251" s="39"/>
      <c r="AC251" s="39"/>
      <c r="AD251" s="39"/>
      <c r="AE251" s="39"/>
      <c r="AT251" s="18" t="s">
        <v>339</v>
      </c>
      <c r="AU251" s="18" t="s">
        <v>85</v>
      </c>
    </row>
    <row r="252" s="15" customFormat="1">
      <c r="A252" s="15"/>
      <c r="B252" s="264"/>
      <c r="C252" s="265"/>
      <c r="D252" s="243" t="s">
        <v>273</v>
      </c>
      <c r="E252" s="266" t="s">
        <v>1</v>
      </c>
      <c r="F252" s="267" t="s">
        <v>1572</v>
      </c>
      <c r="G252" s="265"/>
      <c r="H252" s="266" t="s">
        <v>1</v>
      </c>
      <c r="I252" s="268"/>
      <c r="J252" s="265"/>
      <c r="K252" s="265"/>
      <c r="L252" s="269"/>
      <c r="M252" s="270"/>
      <c r="N252" s="271"/>
      <c r="O252" s="271"/>
      <c r="P252" s="271"/>
      <c r="Q252" s="271"/>
      <c r="R252" s="271"/>
      <c r="S252" s="271"/>
      <c r="T252" s="272"/>
      <c r="U252" s="15"/>
      <c r="V252" s="15"/>
      <c r="W252" s="15"/>
      <c r="X252" s="15"/>
      <c r="Y252" s="15"/>
      <c r="Z252" s="15"/>
      <c r="AA252" s="15"/>
      <c r="AB252" s="15"/>
      <c r="AC252" s="15"/>
      <c r="AD252" s="15"/>
      <c r="AE252" s="15"/>
      <c r="AT252" s="273" t="s">
        <v>273</v>
      </c>
      <c r="AU252" s="273" t="s">
        <v>85</v>
      </c>
      <c r="AV252" s="15" t="s">
        <v>83</v>
      </c>
      <c r="AW252" s="15" t="s">
        <v>32</v>
      </c>
      <c r="AX252" s="15" t="s">
        <v>76</v>
      </c>
      <c r="AY252" s="273" t="s">
        <v>264</v>
      </c>
    </row>
    <row r="253" s="13" customFormat="1">
      <c r="A253" s="13"/>
      <c r="B253" s="241"/>
      <c r="C253" s="242"/>
      <c r="D253" s="243" t="s">
        <v>273</v>
      </c>
      <c r="E253" s="244" t="s">
        <v>1</v>
      </c>
      <c r="F253" s="245" t="s">
        <v>96</v>
      </c>
      <c r="G253" s="242"/>
      <c r="H253" s="246">
        <v>3</v>
      </c>
      <c r="I253" s="247"/>
      <c r="J253" s="242"/>
      <c r="K253" s="242"/>
      <c r="L253" s="248"/>
      <c r="M253" s="249"/>
      <c r="N253" s="250"/>
      <c r="O253" s="250"/>
      <c r="P253" s="250"/>
      <c r="Q253" s="250"/>
      <c r="R253" s="250"/>
      <c r="S253" s="250"/>
      <c r="T253" s="251"/>
      <c r="U253" s="13"/>
      <c r="V253" s="13"/>
      <c r="W253" s="13"/>
      <c r="X253" s="13"/>
      <c r="Y253" s="13"/>
      <c r="Z253" s="13"/>
      <c r="AA253" s="13"/>
      <c r="AB253" s="13"/>
      <c r="AC253" s="13"/>
      <c r="AD253" s="13"/>
      <c r="AE253" s="13"/>
      <c r="AT253" s="252" t="s">
        <v>273</v>
      </c>
      <c r="AU253" s="252" t="s">
        <v>85</v>
      </c>
      <c r="AV253" s="13" t="s">
        <v>85</v>
      </c>
      <c r="AW253" s="13" t="s">
        <v>32</v>
      </c>
      <c r="AX253" s="13" t="s">
        <v>83</v>
      </c>
      <c r="AY253" s="252" t="s">
        <v>264</v>
      </c>
    </row>
    <row r="254" s="2" customFormat="1" ht="16.5" customHeight="1">
      <c r="A254" s="39"/>
      <c r="B254" s="40"/>
      <c r="C254" s="228" t="s">
        <v>446</v>
      </c>
      <c r="D254" s="228" t="s">
        <v>266</v>
      </c>
      <c r="E254" s="229" t="s">
        <v>1573</v>
      </c>
      <c r="F254" s="230" t="s">
        <v>1574</v>
      </c>
      <c r="G254" s="231" t="s">
        <v>420</v>
      </c>
      <c r="H254" s="232">
        <v>5</v>
      </c>
      <c r="I254" s="233"/>
      <c r="J254" s="234">
        <f>ROUND(I254*H254,2)</f>
        <v>0</v>
      </c>
      <c r="K254" s="230" t="s">
        <v>1425</v>
      </c>
      <c r="L254" s="45"/>
      <c r="M254" s="235" t="s">
        <v>1</v>
      </c>
      <c r="N254" s="236" t="s">
        <v>42</v>
      </c>
      <c r="O254" s="92"/>
      <c r="P254" s="237">
        <f>O254*H254</f>
        <v>0</v>
      </c>
      <c r="Q254" s="237">
        <v>0.00027999999999999998</v>
      </c>
      <c r="R254" s="237">
        <f>Q254*H254</f>
        <v>0.0013999999999999998</v>
      </c>
      <c r="S254" s="237">
        <v>0</v>
      </c>
      <c r="T254" s="238">
        <f>S254*H254</f>
        <v>0</v>
      </c>
      <c r="U254" s="39"/>
      <c r="V254" s="39"/>
      <c r="W254" s="39"/>
      <c r="X254" s="39"/>
      <c r="Y254" s="39"/>
      <c r="Z254" s="39"/>
      <c r="AA254" s="39"/>
      <c r="AB254" s="39"/>
      <c r="AC254" s="39"/>
      <c r="AD254" s="39"/>
      <c r="AE254" s="39"/>
      <c r="AR254" s="239" t="s">
        <v>351</v>
      </c>
      <c r="AT254" s="239" t="s">
        <v>266</v>
      </c>
      <c r="AU254" s="239" t="s">
        <v>85</v>
      </c>
      <c r="AY254" s="18" t="s">
        <v>264</v>
      </c>
      <c r="BE254" s="240">
        <f>IF(N254="základní",J254,0)</f>
        <v>0</v>
      </c>
      <c r="BF254" s="240">
        <f>IF(N254="snížená",J254,0)</f>
        <v>0</v>
      </c>
      <c r="BG254" s="240">
        <f>IF(N254="zákl. přenesená",J254,0)</f>
        <v>0</v>
      </c>
      <c r="BH254" s="240">
        <f>IF(N254="sníž. přenesená",J254,0)</f>
        <v>0</v>
      </c>
      <c r="BI254" s="240">
        <f>IF(N254="nulová",J254,0)</f>
        <v>0</v>
      </c>
      <c r="BJ254" s="18" t="s">
        <v>85</v>
      </c>
      <c r="BK254" s="240">
        <f>ROUND(I254*H254,2)</f>
        <v>0</v>
      </c>
      <c r="BL254" s="18" t="s">
        <v>351</v>
      </c>
      <c r="BM254" s="239" t="s">
        <v>3298</v>
      </c>
    </row>
    <row r="255" s="2" customFormat="1">
      <c r="A255" s="39"/>
      <c r="B255" s="40"/>
      <c r="C255" s="41"/>
      <c r="D255" s="243" t="s">
        <v>339</v>
      </c>
      <c r="E255" s="41"/>
      <c r="F255" s="295" t="s">
        <v>1566</v>
      </c>
      <c r="G255" s="41"/>
      <c r="H255" s="41"/>
      <c r="I255" s="296"/>
      <c r="J255" s="41"/>
      <c r="K255" s="41"/>
      <c r="L255" s="45"/>
      <c r="M255" s="297"/>
      <c r="N255" s="298"/>
      <c r="O255" s="92"/>
      <c r="P255" s="92"/>
      <c r="Q255" s="92"/>
      <c r="R255" s="92"/>
      <c r="S255" s="92"/>
      <c r="T255" s="93"/>
      <c r="U255" s="39"/>
      <c r="V255" s="39"/>
      <c r="W255" s="39"/>
      <c r="X255" s="39"/>
      <c r="Y255" s="39"/>
      <c r="Z255" s="39"/>
      <c r="AA255" s="39"/>
      <c r="AB255" s="39"/>
      <c r="AC255" s="39"/>
      <c r="AD255" s="39"/>
      <c r="AE255" s="39"/>
      <c r="AT255" s="18" t="s">
        <v>339</v>
      </c>
      <c r="AU255" s="18" t="s">
        <v>85</v>
      </c>
    </row>
    <row r="256" s="15" customFormat="1">
      <c r="A256" s="15"/>
      <c r="B256" s="264"/>
      <c r="C256" s="265"/>
      <c r="D256" s="243" t="s">
        <v>273</v>
      </c>
      <c r="E256" s="266" t="s">
        <v>1</v>
      </c>
      <c r="F256" s="267" t="s">
        <v>1572</v>
      </c>
      <c r="G256" s="265"/>
      <c r="H256" s="266" t="s">
        <v>1</v>
      </c>
      <c r="I256" s="268"/>
      <c r="J256" s="265"/>
      <c r="K256" s="265"/>
      <c r="L256" s="269"/>
      <c r="M256" s="270"/>
      <c r="N256" s="271"/>
      <c r="O256" s="271"/>
      <c r="P256" s="271"/>
      <c r="Q256" s="271"/>
      <c r="R256" s="271"/>
      <c r="S256" s="271"/>
      <c r="T256" s="272"/>
      <c r="U256" s="15"/>
      <c r="V256" s="15"/>
      <c r="W256" s="15"/>
      <c r="X256" s="15"/>
      <c r="Y256" s="15"/>
      <c r="Z256" s="15"/>
      <c r="AA256" s="15"/>
      <c r="AB256" s="15"/>
      <c r="AC256" s="15"/>
      <c r="AD256" s="15"/>
      <c r="AE256" s="15"/>
      <c r="AT256" s="273" t="s">
        <v>273</v>
      </c>
      <c r="AU256" s="273" t="s">
        <v>85</v>
      </c>
      <c r="AV256" s="15" t="s">
        <v>83</v>
      </c>
      <c r="AW256" s="15" t="s">
        <v>32</v>
      </c>
      <c r="AX256" s="15" t="s">
        <v>76</v>
      </c>
      <c r="AY256" s="273" t="s">
        <v>264</v>
      </c>
    </row>
    <row r="257" s="13" customFormat="1">
      <c r="A257" s="13"/>
      <c r="B257" s="241"/>
      <c r="C257" s="242"/>
      <c r="D257" s="243" t="s">
        <v>273</v>
      </c>
      <c r="E257" s="244" t="s">
        <v>1</v>
      </c>
      <c r="F257" s="245" t="s">
        <v>96</v>
      </c>
      <c r="G257" s="242"/>
      <c r="H257" s="246">
        <v>3</v>
      </c>
      <c r="I257" s="247"/>
      <c r="J257" s="242"/>
      <c r="K257" s="242"/>
      <c r="L257" s="248"/>
      <c r="M257" s="249"/>
      <c r="N257" s="250"/>
      <c r="O257" s="250"/>
      <c r="P257" s="250"/>
      <c r="Q257" s="250"/>
      <c r="R257" s="250"/>
      <c r="S257" s="250"/>
      <c r="T257" s="251"/>
      <c r="U257" s="13"/>
      <c r="V257" s="13"/>
      <c r="W257" s="13"/>
      <c r="X257" s="13"/>
      <c r="Y257" s="13"/>
      <c r="Z257" s="13"/>
      <c r="AA257" s="13"/>
      <c r="AB257" s="13"/>
      <c r="AC257" s="13"/>
      <c r="AD257" s="13"/>
      <c r="AE257" s="13"/>
      <c r="AT257" s="252" t="s">
        <v>273</v>
      </c>
      <c r="AU257" s="252" t="s">
        <v>85</v>
      </c>
      <c r="AV257" s="13" t="s">
        <v>85</v>
      </c>
      <c r="AW257" s="13" t="s">
        <v>32</v>
      </c>
      <c r="AX257" s="13" t="s">
        <v>76</v>
      </c>
      <c r="AY257" s="252" t="s">
        <v>264</v>
      </c>
    </row>
    <row r="258" s="15" customFormat="1">
      <c r="A258" s="15"/>
      <c r="B258" s="264"/>
      <c r="C258" s="265"/>
      <c r="D258" s="243" t="s">
        <v>273</v>
      </c>
      <c r="E258" s="266" t="s">
        <v>1</v>
      </c>
      <c r="F258" s="267" t="s">
        <v>1567</v>
      </c>
      <c r="G258" s="265"/>
      <c r="H258" s="266" t="s">
        <v>1</v>
      </c>
      <c r="I258" s="268"/>
      <c r="J258" s="265"/>
      <c r="K258" s="265"/>
      <c r="L258" s="269"/>
      <c r="M258" s="270"/>
      <c r="N258" s="271"/>
      <c r="O258" s="271"/>
      <c r="P258" s="271"/>
      <c r="Q258" s="271"/>
      <c r="R258" s="271"/>
      <c r="S258" s="271"/>
      <c r="T258" s="272"/>
      <c r="U258" s="15"/>
      <c r="V258" s="15"/>
      <c r="W258" s="15"/>
      <c r="X258" s="15"/>
      <c r="Y258" s="15"/>
      <c r="Z258" s="15"/>
      <c r="AA258" s="15"/>
      <c r="AB258" s="15"/>
      <c r="AC258" s="15"/>
      <c r="AD258" s="15"/>
      <c r="AE258" s="15"/>
      <c r="AT258" s="273" t="s">
        <v>273</v>
      </c>
      <c r="AU258" s="273" t="s">
        <v>85</v>
      </c>
      <c r="AV258" s="15" t="s">
        <v>83</v>
      </c>
      <c r="AW258" s="15" t="s">
        <v>32</v>
      </c>
      <c r="AX258" s="15" t="s">
        <v>76</v>
      </c>
      <c r="AY258" s="273" t="s">
        <v>264</v>
      </c>
    </row>
    <row r="259" s="13" customFormat="1">
      <c r="A259" s="13"/>
      <c r="B259" s="241"/>
      <c r="C259" s="242"/>
      <c r="D259" s="243" t="s">
        <v>273</v>
      </c>
      <c r="E259" s="244" t="s">
        <v>1</v>
      </c>
      <c r="F259" s="245" t="s">
        <v>85</v>
      </c>
      <c r="G259" s="242"/>
      <c r="H259" s="246">
        <v>2</v>
      </c>
      <c r="I259" s="247"/>
      <c r="J259" s="242"/>
      <c r="K259" s="242"/>
      <c r="L259" s="248"/>
      <c r="M259" s="249"/>
      <c r="N259" s="250"/>
      <c r="O259" s="250"/>
      <c r="P259" s="250"/>
      <c r="Q259" s="250"/>
      <c r="R259" s="250"/>
      <c r="S259" s="250"/>
      <c r="T259" s="251"/>
      <c r="U259" s="13"/>
      <c r="V259" s="13"/>
      <c r="W259" s="13"/>
      <c r="X259" s="13"/>
      <c r="Y259" s="13"/>
      <c r="Z259" s="13"/>
      <c r="AA259" s="13"/>
      <c r="AB259" s="13"/>
      <c r="AC259" s="13"/>
      <c r="AD259" s="13"/>
      <c r="AE259" s="13"/>
      <c r="AT259" s="252" t="s">
        <v>273</v>
      </c>
      <c r="AU259" s="252" t="s">
        <v>85</v>
      </c>
      <c r="AV259" s="13" t="s">
        <v>85</v>
      </c>
      <c r="AW259" s="13" t="s">
        <v>32</v>
      </c>
      <c r="AX259" s="13" t="s">
        <v>76</v>
      </c>
      <c r="AY259" s="252" t="s">
        <v>264</v>
      </c>
    </row>
    <row r="260" s="14" customFormat="1">
      <c r="A260" s="14"/>
      <c r="B260" s="253"/>
      <c r="C260" s="254"/>
      <c r="D260" s="243" t="s">
        <v>273</v>
      </c>
      <c r="E260" s="255" t="s">
        <v>1</v>
      </c>
      <c r="F260" s="256" t="s">
        <v>275</v>
      </c>
      <c r="G260" s="254"/>
      <c r="H260" s="257">
        <v>5</v>
      </c>
      <c r="I260" s="258"/>
      <c r="J260" s="254"/>
      <c r="K260" s="254"/>
      <c r="L260" s="259"/>
      <c r="M260" s="260"/>
      <c r="N260" s="261"/>
      <c r="O260" s="261"/>
      <c r="P260" s="261"/>
      <c r="Q260" s="261"/>
      <c r="R260" s="261"/>
      <c r="S260" s="261"/>
      <c r="T260" s="262"/>
      <c r="U260" s="14"/>
      <c r="V260" s="14"/>
      <c r="W260" s="14"/>
      <c r="X260" s="14"/>
      <c r="Y260" s="14"/>
      <c r="Z260" s="14"/>
      <c r="AA260" s="14"/>
      <c r="AB260" s="14"/>
      <c r="AC260" s="14"/>
      <c r="AD260" s="14"/>
      <c r="AE260" s="14"/>
      <c r="AT260" s="263" t="s">
        <v>273</v>
      </c>
      <c r="AU260" s="263" t="s">
        <v>85</v>
      </c>
      <c r="AV260" s="14" t="s">
        <v>271</v>
      </c>
      <c r="AW260" s="14" t="s">
        <v>32</v>
      </c>
      <c r="AX260" s="14" t="s">
        <v>83</v>
      </c>
      <c r="AY260" s="263" t="s">
        <v>264</v>
      </c>
    </row>
    <row r="261" s="2" customFormat="1" ht="16.5" customHeight="1">
      <c r="A261" s="39"/>
      <c r="B261" s="40"/>
      <c r="C261" s="228" t="s">
        <v>450</v>
      </c>
      <c r="D261" s="228" t="s">
        <v>266</v>
      </c>
      <c r="E261" s="229" t="s">
        <v>1576</v>
      </c>
      <c r="F261" s="230" t="s">
        <v>1577</v>
      </c>
      <c r="G261" s="231" t="s">
        <v>420</v>
      </c>
      <c r="H261" s="232">
        <v>2</v>
      </c>
      <c r="I261" s="233"/>
      <c r="J261" s="234">
        <f>ROUND(I261*H261,2)</f>
        <v>0</v>
      </c>
      <c r="K261" s="230" t="s">
        <v>1425</v>
      </c>
      <c r="L261" s="45"/>
      <c r="M261" s="235" t="s">
        <v>1</v>
      </c>
      <c r="N261" s="236" t="s">
        <v>42</v>
      </c>
      <c r="O261" s="92"/>
      <c r="P261" s="237">
        <f>O261*H261</f>
        <v>0</v>
      </c>
      <c r="Q261" s="237">
        <v>0.0021199999999999999</v>
      </c>
      <c r="R261" s="237">
        <f>Q261*H261</f>
        <v>0.0042399999999999998</v>
      </c>
      <c r="S261" s="237">
        <v>0</v>
      </c>
      <c r="T261" s="238">
        <f>S261*H261</f>
        <v>0</v>
      </c>
      <c r="U261" s="39"/>
      <c r="V261" s="39"/>
      <c r="W261" s="39"/>
      <c r="X261" s="39"/>
      <c r="Y261" s="39"/>
      <c r="Z261" s="39"/>
      <c r="AA261" s="39"/>
      <c r="AB261" s="39"/>
      <c r="AC261" s="39"/>
      <c r="AD261" s="39"/>
      <c r="AE261" s="39"/>
      <c r="AR261" s="239" t="s">
        <v>351</v>
      </c>
      <c r="AT261" s="239" t="s">
        <v>266</v>
      </c>
      <c r="AU261" s="239" t="s">
        <v>85</v>
      </c>
      <c r="AY261" s="18" t="s">
        <v>264</v>
      </c>
      <c r="BE261" s="240">
        <f>IF(N261="základní",J261,0)</f>
        <v>0</v>
      </c>
      <c r="BF261" s="240">
        <f>IF(N261="snížená",J261,0)</f>
        <v>0</v>
      </c>
      <c r="BG261" s="240">
        <f>IF(N261="zákl. přenesená",J261,0)</f>
        <v>0</v>
      </c>
      <c r="BH261" s="240">
        <f>IF(N261="sníž. přenesená",J261,0)</f>
        <v>0</v>
      </c>
      <c r="BI261" s="240">
        <f>IF(N261="nulová",J261,0)</f>
        <v>0</v>
      </c>
      <c r="BJ261" s="18" t="s">
        <v>85</v>
      </c>
      <c r="BK261" s="240">
        <f>ROUND(I261*H261,2)</f>
        <v>0</v>
      </c>
      <c r="BL261" s="18" t="s">
        <v>351</v>
      </c>
      <c r="BM261" s="239" t="s">
        <v>3299</v>
      </c>
    </row>
    <row r="262" s="13" customFormat="1">
      <c r="A262" s="13"/>
      <c r="B262" s="241"/>
      <c r="C262" s="242"/>
      <c r="D262" s="243" t="s">
        <v>273</v>
      </c>
      <c r="E262" s="244" t="s">
        <v>1</v>
      </c>
      <c r="F262" s="245" t="s">
        <v>85</v>
      </c>
      <c r="G262" s="242"/>
      <c r="H262" s="246">
        <v>2</v>
      </c>
      <c r="I262" s="247"/>
      <c r="J262" s="242"/>
      <c r="K262" s="242"/>
      <c r="L262" s="248"/>
      <c r="M262" s="249"/>
      <c r="N262" s="250"/>
      <c r="O262" s="250"/>
      <c r="P262" s="250"/>
      <c r="Q262" s="250"/>
      <c r="R262" s="250"/>
      <c r="S262" s="250"/>
      <c r="T262" s="251"/>
      <c r="U262" s="13"/>
      <c r="V262" s="13"/>
      <c r="W262" s="13"/>
      <c r="X262" s="13"/>
      <c r="Y262" s="13"/>
      <c r="Z262" s="13"/>
      <c r="AA262" s="13"/>
      <c r="AB262" s="13"/>
      <c r="AC262" s="13"/>
      <c r="AD262" s="13"/>
      <c r="AE262" s="13"/>
      <c r="AT262" s="252" t="s">
        <v>273</v>
      </c>
      <c r="AU262" s="252" t="s">
        <v>85</v>
      </c>
      <c r="AV262" s="13" t="s">
        <v>85</v>
      </c>
      <c r="AW262" s="13" t="s">
        <v>32</v>
      </c>
      <c r="AX262" s="13" t="s">
        <v>83</v>
      </c>
      <c r="AY262" s="252" t="s">
        <v>264</v>
      </c>
    </row>
    <row r="263" s="2" customFormat="1" ht="16.5" customHeight="1">
      <c r="A263" s="39"/>
      <c r="B263" s="40"/>
      <c r="C263" s="228" t="s">
        <v>456</v>
      </c>
      <c r="D263" s="228" t="s">
        <v>266</v>
      </c>
      <c r="E263" s="229" t="s">
        <v>2894</v>
      </c>
      <c r="F263" s="230" t="s">
        <v>2895</v>
      </c>
      <c r="G263" s="231" t="s">
        <v>420</v>
      </c>
      <c r="H263" s="232">
        <v>1</v>
      </c>
      <c r="I263" s="233"/>
      <c r="J263" s="234">
        <f>ROUND(I263*H263,2)</f>
        <v>0</v>
      </c>
      <c r="K263" s="230" t="s">
        <v>1425</v>
      </c>
      <c r="L263" s="45"/>
      <c r="M263" s="235" t="s">
        <v>1</v>
      </c>
      <c r="N263" s="236" t="s">
        <v>42</v>
      </c>
      <c r="O263" s="92"/>
      <c r="P263" s="237">
        <f>O263*H263</f>
        <v>0</v>
      </c>
      <c r="Q263" s="237">
        <v>0.00029</v>
      </c>
      <c r="R263" s="237">
        <f>Q263*H263</f>
        <v>0.00029</v>
      </c>
      <c r="S263" s="237">
        <v>0</v>
      </c>
      <c r="T263" s="238">
        <f>S263*H263</f>
        <v>0</v>
      </c>
      <c r="U263" s="39"/>
      <c r="V263" s="39"/>
      <c r="W263" s="39"/>
      <c r="X263" s="39"/>
      <c r="Y263" s="39"/>
      <c r="Z263" s="39"/>
      <c r="AA263" s="39"/>
      <c r="AB263" s="39"/>
      <c r="AC263" s="39"/>
      <c r="AD263" s="39"/>
      <c r="AE263" s="39"/>
      <c r="AR263" s="239" t="s">
        <v>351</v>
      </c>
      <c r="AT263" s="239" t="s">
        <v>266</v>
      </c>
      <c r="AU263" s="239" t="s">
        <v>85</v>
      </c>
      <c r="AY263" s="18" t="s">
        <v>264</v>
      </c>
      <c r="BE263" s="240">
        <f>IF(N263="základní",J263,0)</f>
        <v>0</v>
      </c>
      <c r="BF263" s="240">
        <f>IF(N263="snížená",J263,0)</f>
        <v>0</v>
      </c>
      <c r="BG263" s="240">
        <f>IF(N263="zákl. přenesená",J263,0)</f>
        <v>0</v>
      </c>
      <c r="BH263" s="240">
        <f>IF(N263="sníž. přenesená",J263,0)</f>
        <v>0</v>
      </c>
      <c r="BI263" s="240">
        <f>IF(N263="nulová",J263,0)</f>
        <v>0</v>
      </c>
      <c r="BJ263" s="18" t="s">
        <v>85</v>
      </c>
      <c r="BK263" s="240">
        <f>ROUND(I263*H263,2)</f>
        <v>0</v>
      </c>
      <c r="BL263" s="18" t="s">
        <v>351</v>
      </c>
      <c r="BM263" s="239" t="s">
        <v>3300</v>
      </c>
    </row>
    <row r="264" s="13" customFormat="1">
      <c r="A264" s="13"/>
      <c r="B264" s="241"/>
      <c r="C264" s="242"/>
      <c r="D264" s="243" t="s">
        <v>273</v>
      </c>
      <c r="E264" s="244" t="s">
        <v>1</v>
      </c>
      <c r="F264" s="245" t="s">
        <v>83</v>
      </c>
      <c r="G264" s="242"/>
      <c r="H264" s="246">
        <v>1</v>
      </c>
      <c r="I264" s="247"/>
      <c r="J264" s="242"/>
      <c r="K264" s="242"/>
      <c r="L264" s="248"/>
      <c r="M264" s="249"/>
      <c r="N264" s="250"/>
      <c r="O264" s="250"/>
      <c r="P264" s="250"/>
      <c r="Q264" s="250"/>
      <c r="R264" s="250"/>
      <c r="S264" s="250"/>
      <c r="T264" s="251"/>
      <c r="U264" s="13"/>
      <c r="V264" s="13"/>
      <c r="W264" s="13"/>
      <c r="X264" s="13"/>
      <c r="Y264" s="13"/>
      <c r="Z264" s="13"/>
      <c r="AA264" s="13"/>
      <c r="AB264" s="13"/>
      <c r="AC264" s="13"/>
      <c r="AD264" s="13"/>
      <c r="AE264" s="13"/>
      <c r="AT264" s="252" t="s">
        <v>273</v>
      </c>
      <c r="AU264" s="252" t="s">
        <v>85</v>
      </c>
      <c r="AV264" s="13" t="s">
        <v>85</v>
      </c>
      <c r="AW264" s="13" t="s">
        <v>32</v>
      </c>
      <c r="AX264" s="13" t="s">
        <v>83</v>
      </c>
      <c r="AY264" s="252" t="s">
        <v>264</v>
      </c>
    </row>
    <row r="265" s="2" customFormat="1" ht="16.5" customHeight="1">
      <c r="A265" s="39"/>
      <c r="B265" s="40"/>
      <c r="C265" s="228" t="s">
        <v>461</v>
      </c>
      <c r="D265" s="228" t="s">
        <v>266</v>
      </c>
      <c r="E265" s="229" t="s">
        <v>1582</v>
      </c>
      <c r="F265" s="230" t="s">
        <v>1583</v>
      </c>
      <c r="G265" s="231" t="s">
        <v>453</v>
      </c>
      <c r="H265" s="232">
        <v>105</v>
      </c>
      <c r="I265" s="233"/>
      <c r="J265" s="234">
        <f>ROUND(I265*H265,2)</f>
        <v>0</v>
      </c>
      <c r="K265" s="230" t="s">
        <v>1425</v>
      </c>
      <c r="L265" s="45"/>
      <c r="M265" s="235" t="s">
        <v>1</v>
      </c>
      <c r="N265" s="236" t="s">
        <v>42</v>
      </c>
      <c r="O265" s="92"/>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351</v>
      </c>
      <c r="AT265" s="239" t="s">
        <v>266</v>
      </c>
      <c r="AU265" s="239" t="s">
        <v>85</v>
      </c>
      <c r="AY265" s="18" t="s">
        <v>264</v>
      </c>
      <c r="BE265" s="240">
        <f>IF(N265="základní",J265,0)</f>
        <v>0</v>
      </c>
      <c r="BF265" s="240">
        <f>IF(N265="snížená",J265,0)</f>
        <v>0</v>
      </c>
      <c r="BG265" s="240">
        <f>IF(N265="zákl. přenesená",J265,0)</f>
        <v>0</v>
      </c>
      <c r="BH265" s="240">
        <f>IF(N265="sníž. přenesená",J265,0)</f>
        <v>0</v>
      </c>
      <c r="BI265" s="240">
        <f>IF(N265="nulová",J265,0)</f>
        <v>0</v>
      </c>
      <c r="BJ265" s="18" t="s">
        <v>85</v>
      </c>
      <c r="BK265" s="240">
        <f>ROUND(I265*H265,2)</f>
        <v>0</v>
      </c>
      <c r="BL265" s="18" t="s">
        <v>351</v>
      </c>
      <c r="BM265" s="239" t="s">
        <v>3301</v>
      </c>
    </row>
    <row r="266" s="13" customFormat="1">
      <c r="A266" s="13"/>
      <c r="B266" s="241"/>
      <c r="C266" s="242"/>
      <c r="D266" s="243" t="s">
        <v>273</v>
      </c>
      <c r="E266" s="244" t="s">
        <v>1</v>
      </c>
      <c r="F266" s="245" t="s">
        <v>770</v>
      </c>
      <c r="G266" s="242"/>
      <c r="H266" s="246">
        <v>105</v>
      </c>
      <c r="I266" s="247"/>
      <c r="J266" s="242"/>
      <c r="K266" s="242"/>
      <c r="L266" s="248"/>
      <c r="M266" s="249"/>
      <c r="N266" s="250"/>
      <c r="O266" s="250"/>
      <c r="P266" s="250"/>
      <c r="Q266" s="250"/>
      <c r="R266" s="250"/>
      <c r="S266" s="250"/>
      <c r="T266" s="251"/>
      <c r="U266" s="13"/>
      <c r="V266" s="13"/>
      <c r="W266" s="13"/>
      <c r="X266" s="13"/>
      <c r="Y266" s="13"/>
      <c r="Z266" s="13"/>
      <c r="AA266" s="13"/>
      <c r="AB266" s="13"/>
      <c r="AC266" s="13"/>
      <c r="AD266" s="13"/>
      <c r="AE266" s="13"/>
      <c r="AT266" s="252" t="s">
        <v>273</v>
      </c>
      <c r="AU266" s="252" t="s">
        <v>85</v>
      </c>
      <c r="AV266" s="13" t="s">
        <v>85</v>
      </c>
      <c r="AW266" s="13" t="s">
        <v>32</v>
      </c>
      <c r="AX266" s="13" t="s">
        <v>83</v>
      </c>
      <c r="AY266" s="252" t="s">
        <v>264</v>
      </c>
    </row>
    <row r="267" s="2" customFormat="1" ht="16.5" customHeight="1">
      <c r="A267" s="39"/>
      <c r="B267" s="40"/>
      <c r="C267" s="228" t="s">
        <v>466</v>
      </c>
      <c r="D267" s="228" t="s">
        <v>266</v>
      </c>
      <c r="E267" s="229" t="s">
        <v>1585</v>
      </c>
      <c r="F267" s="230" t="s">
        <v>1586</v>
      </c>
      <c r="G267" s="231" t="s">
        <v>354</v>
      </c>
      <c r="H267" s="232">
        <v>0.154</v>
      </c>
      <c r="I267" s="233"/>
      <c r="J267" s="234">
        <f>ROUND(I267*H267,2)</f>
        <v>0</v>
      </c>
      <c r="K267" s="230" t="s">
        <v>1425</v>
      </c>
      <c r="L267" s="45"/>
      <c r="M267" s="235" t="s">
        <v>1</v>
      </c>
      <c r="N267" s="236" t="s">
        <v>42</v>
      </c>
      <c r="O267" s="92"/>
      <c r="P267" s="237">
        <f>O267*H267</f>
        <v>0</v>
      </c>
      <c r="Q267" s="237">
        <v>0</v>
      </c>
      <c r="R267" s="237">
        <f>Q267*H267</f>
        <v>0</v>
      </c>
      <c r="S267" s="237">
        <v>0</v>
      </c>
      <c r="T267" s="238">
        <f>S267*H267</f>
        <v>0</v>
      </c>
      <c r="U267" s="39"/>
      <c r="V267" s="39"/>
      <c r="W267" s="39"/>
      <c r="X267" s="39"/>
      <c r="Y267" s="39"/>
      <c r="Z267" s="39"/>
      <c r="AA267" s="39"/>
      <c r="AB267" s="39"/>
      <c r="AC267" s="39"/>
      <c r="AD267" s="39"/>
      <c r="AE267" s="39"/>
      <c r="AR267" s="239" t="s">
        <v>351</v>
      </c>
      <c r="AT267" s="239" t="s">
        <v>266</v>
      </c>
      <c r="AU267" s="239" t="s">
        <v>85</v>
      </c>
      <c r="AY267" s="18" t="s">
        <v>264</v>
      </c>
      <c r="BE267" s="240">
        <f>IF(N267="základní",J267,0)</f>
        <v>0</v>
      </c>
      <c r="BF267" s="240">
        <f>IF(N267="snížená",J267,0)</f>
        <v>0</v>
      </c>
      <c r="BG267" s="240">
        <f>IF(N267="zákl. přenesená",J267,0)</f>
        <v>0</v>
      </c>
      <c r="BH267" s="240">
        <f>IF(N267="sníž. přenesená",J267,0)</f>
        <v>0</v>
      </c>
      <c r="BI267" s="240">
        <f>IF(N267="nulová",J267,0)</f>
        <v>0</v>
      </c>
      <c r="BJ267" s="18" t="s">
        <v>85</v>
      </c>
      <c r="BK267" s="240">
        <f>ROUND(I267*H267,2)</f>
        <v>0</v>
      </c>
      <c r="BL267" s="18" t="s">
        <v>351</v>
      </c>
      <c r="BM267" s="239" t="s">
        <v>3302</v>
      </c>
    </row>
    <row r="268" s="12" customFormat="1" ht="22.8" customHeight="1">
      <c r="A268" s="12"/>
      <c r="B268" s="212"/>
      <c r="C268" s="213"/>
      <c r="D268" s="214" t="s">
        <v>75</v>
      </c>
      <c r="E268" s="226" t="s">
        <v>1588</v>
      </c>
      <c r="F268" s="226" t="s">
        <v>1589</v>
      </c>
      <c r="G268" s="213"/>
      <c r="H268" s="213"/>
      <c r="I268" s="216"/>
      <c r="J268" s="227">
        <f>BK268</f>
        <v>0</v>
      </c>
      <c r="K268" s="213"/>
      <c r="L268" s="218"/>
      <c r="M268" s="219"/>
      <c r="N268" s="220"/>
      <c r="O268" s="220"/>
      <c r="P268" s="221">
        <f>SUM(P269:P327)</f>
        <v>0</v>
      </c>
      <c r="Q268" s="220"/>
      <c r="R268" s="221">
        <f>SUM(R269:R327)</f>
        <v>0.40842000000000001</v>
      </c>
      <c r="S268" s="220"/>
      <c r="T268" s="222">
        <f>SUM(T269:T327)</f>
        <v>0</v>
      </c>
      <c r="U268" s="12"/>
      <c r="V268" s="12"/>
      <c r="W268" s="12"/>
      <c r="X268" s="12"/>
      <c r="Y268" s="12"/>
      <c r="Z268" s="12"/>
      <c r="AA268" s="12"/>
      <c r="AB268" s="12"/>
      <c r="AC268" s="12"/>
      <c r="AD268" s="12"/>
      <c r="AE268" s="12"/>
      <c r="AR268" s="223" t="s">
        <v>85</v>
      </c>
      <c r="AT268" s="224" t="s">
        <v>75</v>
      </c>
      <c r="AU268" s="224" t="s">
        <v>83</v>
      </c>
      <c r="AY268" s="223" t="s">
        <v>264</v>
      </c>
      <c r="BK268" s="225">
        <f>SUM(BK269:BK327)</f>
        <v>0</v>
      </c>
    </row>
    <row r="269" s="2" customFormat="1" ht="16.5" customHeight="1">
      <c r="A269" s="39"/>
      <c r="B269" s="40"/>
      <c r="C269" s="228" t="s">
        <v>470</v>
      </c>
      <c r="D269" s="228" t="s">
        <v>266</v>
      </c>
      <c r="E269" s="229" t="s">
        <v>1590</v>
      </c>
      <c r="F269" s="230" t="s">
        <v>1591</v>
      </c>
      <c r="G269" s="231" t="s">
        <v>453</v>
      </c>
      <c r="H269" s="232">
        <v>190</v>
      </c>
      <c r="I269" s="233"/>
      <c r="J269" s="234">
        <f>ROUND(I269*H269,2)</f>
        <v>0</v>
      </c>
      <c r="K269" s="230" t="s">
        <v>1425</v>
      </c>
      <c r="L269" s="45"/>
      <c r="M269" s="235" t="s">
        <v>1</v>
      </c>
      <c r="N269" s="236" t="s">
        <v>42</v>
      </c>
      <c r="O269" s="92"/>
      <c r="P269" s="237">
        <f>O269*H269</f>
        <v>0</v>
      </c>
      <c r="Q269" s="237">
        <v>0.00084000000000000003</v>
      </c>
      <c r="R269" s="237">
        <f>Q269*H269</f>
        <v>0.15960000000000002</v>
      </c>
      <c r="S269" s="237">
        <v>0</v>
      </c>
      <c r="T269" s="238">
        <f>S269*H269</f>
        <v>0</v>
      </c>
      <c r="U269" s="39"/>
      <c r="V269" s="39"/>
      <c r="W269" s="39"/>
      <c r="X269" s="39"/>
      <c r="Y269" s="39"/>
      <c r="Z269" s="39"/>
      <c r="AA269" s="39"/>
      <c r="AB269" s="39"/>
      <c r="AC269" s="39"/>
      <c r="AD269" s="39"/>
      <c r="AE269" s="39"/>
      <c r="AR269" s="239" t="s">
        <v>351</v>
      </c>
      <c r="AT269" s="239" t="s">
        <v>266</v>
      </c>
      <c r="AU269" s="239" t="s">
        <v>85</v>
      </c>
      <c r="AY269" s="18" t="s">
        <v>264</v>
      </c>
      <c r="BE269" s="240">
        <f>IF(N269="základní",J269,0)</f>
        <v>0</v>
      </c>
      <c r="BF269" s="240">
        <f>IF(N269="snížená",J269,0)</f>
        <v>0</v>
      </c>
      <c r="BG269" s="240">
        <f>IF(N269="zákl. přenesená",J269,0)</f>
        <v>0</v>
      </c>
      <c r="BH269" s="240">
        <f>IF(N269="sníž. přenesená",J269,0)</f>
        <v>0</v>
      </c>
      <c r="BI269" s="240">
        <f>IF(N269="nulová",J269,0)</f>
        <v>0</v>
      </c>
      <c r="BJ269" s="18" t="s">
        <v>85</v>
      </c>
      <c r="BK269" s="240">
        <f>ROUND(I269*H269,2)</f>
        <v>0</v>
      </c>
      <c r="BL269" s="18" t="s">
        <v>351</v>
      </c>
      <c r="BM269" s="239" t="s">
        <v>3303</v>
      </c>
    </row>
    <row r="270" s="2" customFormat="1">
      <c r="A270" s="39"/>
      <c r="B270" s="40"/>
      <c r="C270" s="41"/>
      <c r="D270" s="243" t="s">
        <v>339</v>
      </c>
      <c r="E270" s="41"/>
      <c r="F270" s="295" t="s">
        <v>1528</v>
      </c>
      <c r="G270" s="41"/>
      <c r="H270" s="41"/>
      <c r="I270" s="296"/>
      <c r="J270" s="41"/>
      <c r="K270" s="41"/>
      <c r="L270" s="45"/>
      <c r="M270" s="297"/>
      <c r="N270" s="298"/>
      <c r="O270" s="92"/>
      <c r="P270" s="92"/>
      <c r="Q270" s="92"/>
      <c r="R270" s="92"/>
      <c r="S270" s="92"/>
      <c r="T270" s="93"/>
      <c r="U270" s="39"/>
      <c r="V270" s="39"/>
      <c r="W270" s="39"/>
      <c r="X270" s="39"/>
      <c r="Y270" s="39"/>
      <c r="Z270" s="39"/>
      <c r="AA270" s="39"/>
      <c r="AB270" s="39"/>
      <c r="AC270" s="39"/>
      <c r="AD270" s="39"/>
      <c r="AE270" s="39"/>
      <c r="AT270" s="18" t="s">
        <v>339</v>
      </c>
      <c r="AU270" s="18" t="s">
        <v>85</v>
      </c>
    </row>
    <row r="271" s="13" customFormat="1">
      <c r="A271" s="13"/>
      <c r="B271" s="241"/>
      <c r="C271" s="242"/>
      <c r="D271" s="243" t="s">
        <v>273</v>
      </c>
      <c r="E271" s="244" t="s">
        <v>1</v>
      </c>
      <c r="F271" s="245" t="s">
        <v>1169</v>
      </c>
      <c r="G271" s="242"/>
      <c r="H271" s="246">
        <v>190</v>
      </c>
      <c r="I271" s="247"/>
      <c r="J271" s="242"/>
      <c r="K271" s="242"/>
      <c r="L271" s="248"/>
      <c r="M271" s="249"/>
      <c r="N271" s="250"/>
      <c r="O271" s="250"/>
      <c r="P271" s="250"/>
      <c r="Q271" s="250"/>
      <c r="R271" s="250"/>
      <c r="S271" s="250"/>
      <c r="T271" s="251"/>
      <c r="U271" s="13"/>
      <c r="V271" s="13"/>
      <c r="W271" s="13"/>
      <c r="X271" s="13"/>
      <c r="Y271" s="13"/>
      <c r="Z271" s="13"/>
      <c r="AA271" s="13"/>
      <c r="AB271" s="13"/>
      <c r="AC271" s="13"/>
      <c r="AD271" s="13"/>
      <c r="AE271" s="13"/>
      <c r="AT271" s="252" t="s">
        <v>273</v>
      </c>
      <c r="AU271" s="252" t="s">
        <v>85</v>
      </c>
      <c r="AV271" s="13" t="s">
        <v>85</v>
      </c>
      <c r="AW271" s="13" t="s">
        <v>32</v>
      </c>
      <c r="AX271" s="13" t="s">
        <v>83</v>
      </c>
      <c r="AY271" s="252" t="s">
        <v>264</v>
      </c>
    </row>
    <row r="272" s="2" customFormat="1" ht="16.5" customHeight="1">
      <c r="A272" s="39"/>
      <c r="B272" s="40"/>
      <c r="C272" s="228" t="s">
        <v>474</v>
      </c>
      <c r="D272" s="228" t="s">
        <v>266</v>
      </c>
      <c r="E272" s="229" t="s">
        <v>1593</v>
      </c>
      <c r="F272" s="230" t="s">
        <v>1594</v>
      </c>
      <c r="G272" s="231" t="s">
        <v>453</v>
      </c>
      <c r="H272" s="232">
        <v>60</v>
      </c>
      <c r="I272" s="233"/>
      <c r="J272" s="234">
        <f>ROUND(I272*H272,2)</f>
        <v>0</v>
      </c>
      <c r="K272" s="230" t="s">
        <v>1425</v>
      </c>
      <c r="L272" s="45"/>
      <c r="M272" s="235" t="s">
        <v>1</v>
      </c>
      <c r="N272" s="236" t="s">
        <v>42</v>
      </c>
      <c r="O272" s="92"/>
      <c r="P272" s="237">
        <f>O272*H272</f>
        <v>0</v>
      </c>
      <c r="Q272" s="237">
        <v>0.00116</v>
      </c>
      <c r="R272" s="237">
        <f>Q272*H272</f>
        <v>0.069599999999999995</v>
      </c>
      <c r="S272" s="237">
        <v>0</v>
      </c>
      <c r="T272" s="238">
        <f>S272*H272</f>
        <v>0</v>
      </c>
      <c r="U272" s="39"/>
      <c r="V272" s="39"/>
      <c r="W272" s="39"/>
      <c r="X272" s="39"/>
      <c r="Y272" s="39"/>
      <c r="Z272" s="39"/>
      <c r="AA272" s="39"/>
      <c r="AB272" s="39"/>
      <c r="AC272" s="39"/>
      <c r="AD272" s="39"/>
      <c r="AE272" s="39"/>
      <c r="AR272" s="239" t="s">
        <v>351</v>
      </c>
      <c r="AT272" s="239" t="s">
        <v>266</v>
      </c>
      <c r="AU272" s="239" t="s">
        <v>85</v>
      </c>
      <c r="AY272" s="18" t="s">
        <v>264</v>
      </c>
      <c r="BE272" s="240">
        <f>IF(N272="základní",J272,0)</f>
        <v>0</v>
      </c>
      <c r="BF272" s="240">
        <f>IF(N272="snížená",J272,0)</f>
        <v>0</v>
      </c>
      <c r="BG272" s="240">
        <f>IF(N272="zákl. přenesená",J272,0)</f>
        <v>0</v>
      </c>
      <c r="BH272" s="240">
        <f>IF(N272="sníž. přenesená",J272,0)</f>
        <v>0</v>
      </c>
      <c r="BI272" s="240">
        <f>IF(N272="nulová",J272,0)</f>
        <v>0</v>
      </c>
      <c r="BJ272" s="18" t="s">
        <v>85</v>
      </c>
      <c r="BK272" s="240">
        <f>ROUND(I272*H272,2)</f>
        <v>0</v>
      </c>
      <c r="BL272" s="18" t="s">
        <v>351</v>
      </c>
      <c r="BM272" s="239" t="s">
        <v>3304</v>
      </c>
    </row>
    <row r="273" s="2" customFormat="1">
      <c r="A273" s="39"/>
      <c r="B273" s="40"/>
      <c r="C273" s="41"/>
      <c r="D273" s="243" t="s">
        <v>339</v>
      </c>
      <c r="E273" s="41"/>
      <c r="F273" s="295" t="s">
        <v>1528</v>
      </c>
      <c r="G273" s="41"/>
      <c r="H273" s="41"/>
      <c r="I273" s="296"/>
      <c r="J273" s="41"/>
      <c r="K273" s="41"/>
      <c r="L273" s="45"/>
      <c r="M273" s="297"/>
      <c r="N273" s="298"/>
      <c r="O273" s="92"/>
      <c r="P273" s="92"/>
      <c r="Q273" s="92"/>
      <c r="R273" s="92"/>
      <c r="S273" s="92"/>
      <c r="T273" s="93"/>
      <c r="U273" s="39"/>
      <c r="V273" s="39"/>
      <c r="W273" s="39"/>
      <c r="X273" s="39"/>
      <c r="Y273" s="39"/>
      <c r="Z273" s="39"/>
      <c r="AA273" s="39"/>
      <c r="AB273" s="39"/>
      <c r="AC273" s="39"/>
      <c r="AD273" s="39"/>
      <c r="AE273" s="39"/>
      <c r="AT273" s="18" t="s">
        <v>339</v>
      </c>
      <c r="AU273" s="18" t="s">
        <v>85</v>
      </c>
    </row>
    <row r="274" s="13" customFormat="1">
      <c r="A274" s="13"/>
      <c r="B274" s="241"/>
      <c r="C274" s="242"/>
      <c r="D274" s="243" t="s">
        <v>273</v>
      </c>
      <c r="E274" s="244" t="s">
        <v>1</v>
      </c>
      <c r="F274" s="245" t="s">
        <v>564</v>
      </c>
      <c r="G274" s="242"/>
      <c r="H274" s="246">
        <v>60</v>
      </c>
      <c r="I274" s="247"/>
      <c r="J274" s="242"/>
      <c r="K274" s="242"/>
      <c r="L274" s="248"/>
      <c r="M274" s="249"/>
      <c r="N274" s="250"/>
      <c r="O274" s="250"/>
      <c r="P274" s="250"/>
      <c r="Q274" s="250"/>
      <c r="R274" s="250"/>
      <c r="S274" s="250"/>
      <c r="T274" s="251"/>
      <c r="U274" s="13"/>
      <c r="V274" s="13"/>
      <c r="W274" s="13"/>
      <c r="X274" s="13"/>
      <c r="Y274" s="13"/>
      <c r="Z274" s="13"/>
      <c r="AA274" s="13"/>
      <c r="AB274" s="13"/>
      <c r="AC274" s="13"/>
      <c r="AD274" s="13"/>
      <c r="AE274" s="13"/>
      <c r="AT274" s="252" t="s">
        <v>273</v>
      </c>
      <c r="AU274" s="252" t="s">
        <v>85</v>
      </c>
      <c r="AV274" s="13" t="s">
        <v>85</v>
      </c>
      <c r="AW274" s="13" t="s">
        <v>32</v>
      </c>
      <c r="AX274" s="13" t="s">
        <v>83</v>
      </c>
      <c r="AY274" s="252" t="s">
        <v>264</v>
      </c>
    </row>
    <row r="275" s="2" customFormat="1" ht="16.5" customHeight="1">
      <c r="A275" s="39"/>
      <c r="B275" s="40"/>
      <c r="C275" s="228" t="s">
        <v>479</v>
      </c>
      <c r="D275" s="228" t="s">
        <v>266</v>
      </c>
      <c r="E275" s="229" t="s">
        <v>1596</v>
      </c>
      <c r="F275" s="230" t="s">
        <v>1597</v>
      </c>
      <c r="G275" s="231" t="s">
        <v>453</v>
      </c>
      <c r="H275" s="232">
        <v>40</v>
      </c>
      <c r="I275" s="233"/>
      <c r="J275" s="234">
        <f>ROUND(I275*H275,2)</f>
        <v>0</v>
      </c>
      <c r="K275" s="230" t="s">
        <v>1425</v>
      </c>
      <c r="L275" s="45"/>
      <c r="M275" s="235" t="s">
        <v>1</v>
      </c>
      <c r="N275" s="236" t="s">
        <v>42</v>
      </c>
      <c r="O275" s="92"/>
      <c r="P275" s="237">
        <f>O275*H275</f>
        <v>0</v>
      </c>
      <c r="Q275" s="237">
        <v>0.0014400000000000001</v>
      </c>
      <c r="R275" s="237">
        <f>Q275*H275</f>
        <v>0.057600000000000005</v>
      </c>
      <c r="S275" s="237">
        <v>0</v>
      </c>
      <c r="T275" s="238">
        <f>S275*H275</f>
        <v>0</v>
      </c>
      <c r="U275" s="39"/>
      <c r="V275" s="39"/>
      <c r="W275" s="39"/>
      <c r="X275" s="39"/>
      <c r="Y275" s="39"/>
      <c r="Z275" s="39"/>
      <c r="AA275" s="39"/>
      <c r="AB275" s="39"/>
      <c r="AC275" s="39"/>
      <c r="AD275" s="39"/>
      <c r="AE275" s="39"/>
      <c r="AR275" s="239" t="s">
        <v>351</v>
      </c>
      <c r="AT275" s="239" t="s">
        <v>266</v>
      </c>
      <c r="AU275" s="239" t="s">
        <v>85</v>
      </c>
      <c r="AY275" s="18" t="s">
        <v>264</v>
      </c>
      <c r="BE275" s="240">
        <f>IF(N275="základní",J275,0)</f>
        <v>0</v>
      </c>
      <c r="BF275" s="240">
        <f>IF(N275="snížená",J275,0)</f>
        <v>0</v>
      </c>
      <c r="BG275" s="240">
        <f>IF(N275="zákl. přenesená",J275,0)</f>
        <v>0</v>
      </c>
      <c r="BH275" s="240">
        <f>IF(N275="sníž. přenesená",J275,0)</f>
        <v>0</v>
      </c>
      <c r="BI275" s="240">
        <f>IF(N275="nulová",J275,0)</f>
        <v>0</v>
      </c>
      <c r="BJ275" s="18" t="s">
        <v>85</v>
      </c>
      <c r="BK275" s="240">
        <f>ROUND(I275*H275,2)</f>
        <v>0</v>
      </c>
      <c r="BL275" s="18" t="s">
        <v>351</v>
      </c>
      <c r="BM275" s="239" t="s">
        <v>3305</v>
      </c>
    </row>
    <row r="276" s="2" customFormat="1">
      <c r="A276" s="39"/>
      <c r="B276" s="40"/>
      <c r="C276" s="41"/>
      <c r="D276" s="243" t="s">
        <v>339</v>
      </c>
      <c r="E276" s="41"/>
      <c r="F276" s="295" t="s">
        <v>1528</v>
      </c>
      <c r="G276" s="41"/>
      <c r="H276" s="41"/>
      <c r="I276" s="296"/>
      <c r="J276" s="41"/>
      <c r="K276" s="41"/>
      <c r="L276" s="45"/>
      <c r="M276" s="297"/>
      <c r="N276" s="298"/>
      <c r="O276" s="92"/>
      <c r="P276" s="92"/>
      <c r="Q276" s="92"/>
      <c r="R276" s="92"/>
      <c r="S276" s="92"/>
      <c r="T276" s="93"/>
      <c r="U276" s="39"/>
      <c r="V276" s="39"/>
      <c r="W276" s="39"/>
      <c r="X276" s="39"/>
      <c r="Y276" s="39"/>
      <c r="Z276" s="39"/>
      <c r="AA276" s="39"/>
      <c r="AB276" s="39"/>
      <c r="AC276" s="39"/>
      <c r="AD276" s="39"/>
      <c r="AE276" s="39"/>
      <c r="AT276" s="18" t="s">
        <v>339</v>
      </c>
      <c r="AU276" s="18" t="s">
        <v>85</v>
      </c>
    </row>
    <row r="277" s="13" customFormat="1">
      <c r="A277" s="13"/>
      <c r="B277" s="241"/>
      <c r="C277" s="242"/>
      <c r="D277" s="243" t="s">
        <v>273</v>
      </c>
      <c r="E277" s="244" t="s">
        <v>1</v>
      </c>
      <c r="F277" s="245" t="s">
        <v>470</v>
      </c>
      <c r="G277" s="242"/>
      <c r="H277" s="246">
        <v>40</v>
      </c>
      <c r="I277" s="247"/>
      <c r="J277" s="242"/>
      <c r="K277" s="242"/>
      <c r="L277" s="248"/>
      <c r="M277" s="249"/>
      <c r="N277" s="250"/>
      <c r="O277" s="250"/>
      <c r="P277" s="250"/>
      <c r="Q277" s="250"/>
      <c r="R277" s="250"/>
      <c r="S277" s="250"/>
      <c r="T277" s="251"/>
      <c r="U277" s="13"/>
      <c r="V277" s="13"/>
      <c r="W277" s="13"/>
      <c r="X277" s="13"/>
      <c r="Y277" s="13"/>
      <c r="Z277" s="13"/>
      <c r="AA277" s="13"/>
      <c r="AB277" s="13"/>
      <c r="AC277" s="13"/>
      <c r="AD277" s="13"/>
      <c r="AE277" s="13"/>
      <c r="AT277" s="252" t="s">
        <v>273</v>
      </c>
      <c r="AU277" s="252" t="s">
        <v>85</v>
      </c>
      <c r="AV277" s="13" t="s">
        <v>85</v>
      </c>
      <c r="AW277" s="13" t="s">
        <v>32</v>
      </c>
      <c r="AX277" s="13" t="s">
        <v>83</v>
      </c>
      <c r="AY277" s="252" t="s">
        <v>264</v>
      </c>
    </row>
    <row r="278" s="2" customFormat="1" ht="21.75" customHeight="1">
      <c r="A278" s="39"/>
      <c r="B278" s="40"/>
      <c r="C278" s="228" t="s">
        <v>484</v>
      </c>
      <c r="D278" s="228" t="s">
        <v>266</v>
      </c>
      <c r="E278" s="229" t="s">
        <v>1599</v>
      </c>
      <c r="F278" s="230" t="s">
        <v>1600</v>
      </c>
      <c r="G278" s="231" t="s">
        <v>453</v>
      </c>
      <c r="H278" s="232">
        <v>64</v>
      </c>
      <c r="I278" s="233"/>
      <c r="J278" s="234">
        <f>ROUND(I278*H278,2)</f>
        <v>0</v>
      </c>
      <c r="K278" s="230" t="s">
        <v>1425</v>
      </c>
      <c r="L278" s="45"/>
      <c r="M278" s="235" t="s">
        <v>1</v>
      </c>
      <c r="N278" s="236" t="s">
        <v>42</v>
      </c>
      <c r="O278" s="92"/>
      <c r="P278" s="237">
        <f>O278*H278</f>
        <v>0</v>
      </c>
      <c r="Q278" s="237">
        <v>5.0000000000000002E-05</v>
      </c>
      <c r="R278" s="237">
        <f>Q278*H278</f>
        <v>0.0032000000000000002</v>
      </c>
      <c r="S278" s="237">
        <v>0</v>
      </c>
      <c r="T278" s="238">
        <f>S278*H278</f>
        <v>0</v>
      </c>
      <c r="U278" s="39"/>
      <c r="V278" s="39"/>
      <c r="W278" s="39"/>
      <c r="X278" s="39"/>
      <c r="Y278" s="39"/>
      <c r="Z278" s="39"/>
      <c r="AA278" s="39"/>
      <c r="AB278" s="39"/>
      <c r="AC278" s="39"/>
      <c r="AD278" s="39"/>
      <c r="AE278" s="39"/>
      <c r="AR278" s="239" t="s">
        <v>351</v>
      </c>
      <c r="AT278" s="239" t="s">
        <v>266</v>
      </c>
      <c r="AU278" s="239" t="s">
        <v>85</v>
      </c>
      <c r="AY278" s="18" t="s">
        <v>264</v>
      </c>
      <c r="BE278" s="240">
        <f>IF(N278="základní",J278,0)</f>
        <v>0</v>
      </c>
      <c r="BF278" s="240">
        <f>IF(N278="snížená",J278,0)</f>
        <v>0</v>
      </c>
      <c r="BG278" s="240">
        <f>IF(N278="zákl. přenesená",J278,0)</f>
        <v>0</v>
      </c>
      <c r="BH278" s="240">
        <f>IF(N278="sníž. přenesená",J278,0)</f>
        <v>0</v>
      </c>
      <c r="BI278" s="240">
        <f>IF(N278="nulová",J278,0)</f>
        <v>0</v>
      </c>
      <c r="BJ278" s="18" t="s">
        <v>85</v>
      </c>
      <c r="BK278" s="240">
        <f>ROUND(I278*H278,2)</f>
        <v>0</v>
      </c>
      <c r="BL278" s="18" t="s">
        <v>351</v>
      </c>
      <c r="BM278" s="239" t="s">
        <v>3306</v>
      </c>
    </row>
    <row r="279" s="15" customFormat="1">
      <c r="A279" s="15"/>
      <c r="B279" s="264"/>
      <c r="C279" s="265"/>
      <c r="D279" s="243" t="s">
        <v>273</v>
      </c>
      <c r="E279" s="266" t="s">
        <v>1</v>
      </c>
      <c r="F279" s="267" t="s">
        <v>1602</v>
      </c>
      <c r="G279" s="265"/>
      <c r="H279" s="266" t="s">
        <v>1</v>
      </c>
      <c r="I279" s="268"/>
      <c r="J279" s="265"/>
      <c r="K279" s="265"/>
      <c r="L279" s="269"/>
      <c r="M279" s="270"/>
      <c r="N279" s="271"/>
      <c r="O279" s="271"/>
      <c r="P279" s="271"/>
      <c r="Q279" s="271"/>
      <c r="R279" s="271"/>
      <c r="S279" s="271"/>
      <c r="T279" s="272"/>
      <c r="U279" s="15"/>
      <c r="V279" s="15"/>
      <c r="W279" s="15"/>
      <c r="X279" s="15"/>
      <c r="Y279" s="15"/>
      <c r="Z279" s="15"/>
      <c r="AA279" s="15"/>
      <c r="AB279" s="15"/>
      <c r="AC279" s="15"/>
      <c r="AD279" s="15"/>
      <c r="AE279" s="15"/>
      <c r="AT279" s="273" t="s">
        <v>273</v>
      </c>
      <c r="AU279" s="273" t="s">
        <v>85</v>
      </c>
      <c r="AV279" s="15" t="s">
        <v>83</v>
      </c>
      <c r="AW279" s="15" t="s">
        <v>32</v>
      </c>
      <c r="AX279" s="15" t="s">
        <v>76</v>
      </c>
      <c r="AY279" s="273" t="s">
        <v>264</v>
      </c>
    </row>
    <row r="280" s="13" customFormat="1">
      <c r="A280" s="13"/>
      <c r="B280" s="241"/>
      <c r="C280" s="242"/>
      <c r="D280" s="243" t="s">
        <v>273</v>
      </c>
      <c r="E280" s="244" t="s">
        <v>1</v>
      </c>
      <c r="F280" s="245" t="s">
        <v>585</v>
      </c>
      <c r="G280" s="242"/>
      <c r="H280" s="246">
        <v>64</v>
      </c>
      <c r="I280" s="247"/>
      <c r="J280" s="242"/>
      <c r="K280" s="242"/>
      <c r="L280" s="248"/>
      <c r="M280" s="249"/>
      <c r="N280" s="250"/>
      <c r="O280" s="250"/>
      <c r="P280" s="250"/>
      <c r="Q280" s="250"/>
      <c r="R280" s="250"/>
      <c r="S280" s="250"/>
      <c r="T280" s="251"/>
      <c r="U280" s="13"/>
      <c r="V280" s="13"/>
      <c r="W280" s="13"/>
      <c r="X280" s="13"/>
      <c r="Y280" s="13"/>
      <c r="Z280" s="13"/>
      <c r="AA280" s="13"/>
      <c r="AB280" s="13"/>
      <c r="AC280" s="13"/>
      <c r="AD280" s="13"/>
      <c r="AE280" s="13"/>
      <c r="AT280" s="252" t="s">
        <v>273</v>
      </c>
      <c r="AU280" s="252" t="s">
        <v>85</v>
      </c>
      <c r="AV280" s="13" t="s">
        <v>85</v>
      </c>
      <c r="AW280" s="13" t="s">
        <v>32</v>
      </c>
      <c r="AX280" s="13" t="s">
        <v>83</v>
      </c>
      <c r="AY280" s="252" t="s">
        <v>264</v>
      </c>
    </row>
    <row r="281" s="2" customFormat="1" ht="24.15" customHeight="1">
      <c r="A281" s="39"/>
      <c r="B281" s="40"/>
      <c r="C281" s="228" t="s">
        <v>489</v>
      </c>
      <c r="D281" s="228" t="s">
        <v>266</v>
      </c>
      <c r="E281" s="229" t="s">
        <v>1603</v>
      </c>
      <c r="F281" s="230" t="s">
        <v>1604</v>
      </c>
      <c r="G281" s="231" t="s">
        <v>453</v>
      </c>
      <c r="H281" s="232">
        <v>50</v>
      </c>
      <c r="I281" s="233"/>
      <c r="J281" s="234">
        <f>ROUND(I281*H281,2)</f>
        <v>0</v>
      </c>
      <c r="K281" s="230" t="s">
        <v>1425</v>
      </c>
      <c r="L281" s="45"/>
      <c r="M281" s="235" t="s">
        <v>1</v>
      </c>
      <c r="N281" s="236" t="s">
        <v>42</v>
      </c>
      <c r="O281" s="92"/>
      <c r="P281" s="237">
        <f>O281*H281</f>
        <v>0</v>
      </c>
      <c r="Q281" s="237">
        <v>6.9999999999999994E-05</v>
      </c>
      <c r="R281" s="237">
        <f>Q281*H281</f>
        <v>0.0034999999999999996</v>
      </c>
      <c r="S281" s="237">
        <v>0</v>
      </c>
      <c r="T281" s="238">
        <f>S281*H281</f>
        <v>0</v>
      </c>
      <c r="U281" s="39"/>
      <c r="V281" s="39"/>
      <c r="W281" s="39"/>
      <c r="X281" s="39"/>
      <c r="Y281" s="39"/>
      <c r="Z281" s="39"/>
      <c r="AA281" s="39"/>
      <c r="AB281" s="39"/>
      <c r="AC281" s="39"/>
      <c r="AD281" s="39"/>
      <c r="AE281" s="39"/>
      <c r="AR281" s="239" t="s">
        <v>351</v>
      </c>
      <c r="AT281" s="239" t="s">
        <v>266</v>
      </c>
      <c r="AU281" s="239" t="s">
        <v>85</v>
      </c>
      <c r="AY281" s="18" t="s">
        <v>264</v>
      </c>
      <c r="BE281" s="240">
        <f>IF(N281="základní",J281,0)</f>
        <v>0</v>
      </c>
      <c r="BF281" s="240">
        <f>IF(N281="snížená",J281,0)</f>
        <v>0</v>
      </c>
      <c r="BG281" s="240">
        <f>IF(N281="zákl. přenesená",J281,0)</f>
        <v>0</v>
      </c>
      <c r="BH281" s="240">
        <f>IF(N281="sníž. přenesená",J281,0)</f>
        <v>0</v>
      </c>
      <c r="BI281" s="240">
        <f>IF(N281="nulová",J281,0)</f>
        <v>0</v>
      </c>
      <c r="BJ281" s="18" t="s">
        <v>85</v>
      </c>
      <c r="BK281" s="240">
        <f>ROUND(I281*H281,2)</f>
        <v>0</v>
      </c>
      <c r="BL281" s="18" t="s">
        <v>351</v>
      </c>
      <c r="BM281" s="239" t="s">
        <v>3307</v>
      </c>
    </row>
    <row r="282" s="15" customFormat="1">
      <c r="A282" s="15"/>
      <c r="B282" s="264"/>
      <c r="C282" s="265"/>
      <c r="D282" s="243" t="s">
        <v>273</v>
      </c>
      <c r="E282" s="266" t="s">
        <v>1</v>
      </c>
      <c r="F282" s="267" t="s">
        <v>1602</v>
      </c>
      <c r="G282" s="265"/>
      <c r="H282" s="266" t="s">
        <v>1</v>
      </c>
      <c r="I282" s="268"/>
      <c r="J282" s="265"/>
      <c r="K282" s="265"/>
      <c r="L282" s="269"/>
      <c r="M282" s="270"/>
      <c r="N282" s="271"/>
      <c r="O282" s="271"/>
      <c r="P282" s="271"/>
      <c r="Q282" s="271"/>
      <c r="R282" s="271"/>
      <c r="S282" s="271"/>
      <c r="T282" s="272"/>
      <c r="U282" s="15"/>
      <c r="V282" s="15"/>
      <c r="W282" s="15"/>
      <c r="X282" s="15"/>
      <c r="Y282" s="15"/>
      <c r="Z282" s="15"/>
      <c r="AA282" s="15"/>
      <c r="AB282" s="15"/>
      <c r="AC282" s="15"/>
      <c r="AD282" s="15"/>
      <c r="AE282" s="15"/>
      <c r="AT282" s="273" t="s">
        <v>273</v>
      </c>
      <c r="AU282" s="273" t="s">
        <v>85</v>
      </c>
      <c r="AV282" s="15" t="s">
        <v>83</v>
      </c>
      <c r="AW282" s="15" t="s">
        <v>32</v>
      </c>
      <c r="AX282" s="15" t="s">
        <v>76</v>
      </c>
      <c r="AY282" s="273" t="s">
        <v>264</v>
      </c>
    </row>
    <row r="283" s="13" customFormat="1">
      <c r="A283" s="13"/>
      <c r="B283" s="241"/>
      <c r="C283" s="242"/>
      <c r="D283" s="243" t="s">
        <v>273</v>
      </c>
      <c r="E283" s="244" t="s">
        <v>1</v>
      </c>
      <c r="F283" s="245" t="s">
        <v>3308</v>
      </c>
      <c r="G283" s="242"/>
      <c r="H283" s="246">
        <v>50</v>
      </c>
      <c r="I283" s="247"/>
      <c r="J283" s="242"/>
      <c r="K283" s="242"/>
      <c r="L283" s="248"/>
      <c r="M283" s="249"/>
      <c r="N283" s="250"/>
      <c r="O283" s="250"/>
      <c r="P283" s="250"/>
      <c r="Q283" s="250"/>
      <c r="R283" s="250"/>
      <c r="S283" s="250"/>
      <c r="T283" s="251"/>
      <c r="U283" s="13"/>
      <c r="V283" s="13"/>
      <c r="W283" s="13"/>
      <c r="X283" s="13"/>
      <c r="Y283" s="13"/>
      <c r="Z283" s="13"/>
      <c r="AA283" s="13"/>
      <c r="AB283" s="13"/>
      <c r="AC283" s="13"/>
      <c r="AD283" s="13"/>
      <c r="AE283" s="13"/>
      <c r="AT283" s="252" t="s">
        <v>273</v>
      </c>
      <c r="AU283" s="252" t="s">
        <v>85</v>
      </c>
      <c r="AV283" s="13" t="s">
        <v>85</v>
      </c>
      <c r="AW283" s="13" t="s">
        <v>32</v>
      </c>
      <c r="AX283" s="13" t="s">
        <v>83</v>
      </c>
      <c r="AY283" s="252" t="s">
        <v>264</v>
      </c>
    </row>
    <row r="284" s="2" customFormat="1" ht="21.75" customHeight="1">
      <c r="A284" s="39"/>
      <c r="B284" s="40"/>
      <c r="C284" s="228" t="s">
        <v>494</v>
      </c>
      <c r="D284" s="228" t="s">
        <v>266</v>
      </c>
      <c r="E284" s="229" t="s">
        <v>1607</v>
      </c>
      <c r="F284" s="230" t="s">
        <v>1608</v>
      </c>
      <c r="G284" s="231" t="s">
        <v>453</v>
      </c>
      <c r="H284" s="232">
        <v>126</v>
      </c>
      <c r="I284" s="233"/>
      <c r="J284" s="234">
        <f>ROUND(I284*H284,2)</f>
        <v>0</v>
      </c>
      <c r="K284" s="230" t="s">
        <v>1425</v>
      </c>
      <c r="L284" s="45"/>
      <c r="M284" s="235" t="s">
        <v>1</v>
      </c>
      <c r="N284" s="236" t="s">
        <v>42</v>
      </c>
      <c r="O284" s="92"/>
      <c r="P284" s="237">
        <f>O284*H284</f>
        <v>0</v>
      </c>
      <c r="Q284" s="237">
        <v>0.00020000000000000001</v>
      </c>
      <c r="R284" s="237">
        <f>Q284*H284</f>
        <v>0.0252</v>
      </c>
      <c r="S284" s="237">
        <v>0</v>
      </c>
      <c r="T284" s="238">
        <f>S284*H284</f>
        <v>0</v>
      </c>
      <c r="U284" s="39"/>
      <c r="V284" s="39"/>
      <c r="W284" s="39"/>
      <c r="X284" s="39"/>
      <c r="Y284" s="39"/>
      <c r="Z284" s="39"/>
      <c r="AA284" s="39"/>
      <c r="AB284" s="39"/>
      <c r="AC284" s="39"/>
      <c r="AD284" s="39"/>
      <c r="AE284" s="39"/>
      <c r="AR284" s="239" t="s">
        <v>351</v>
      </c>
      <c r="AT284" s="239" t="s">
        <v>266</v>
      </c>
      <c r="AU284" s="239" t="s">
        <v>85</v>
      </c>
      <c r="AY284" s="18" t="s">
        <v>264</v>
      </c>
      <c r="BE284" s="240">
        <f>IF(N284="základní",J284,0)</f>
        <v>0</v>
      </c>
      <c r="BF284" s="240">
        <f>IF(N284="snížená",J284,0)</f>
        <v>0</v>
      </c>
      <c r="BG284" s="240">
        <f>IF(N284="zákl. přenesená",J284,0)</f>
        <v>0</v>
      </c>
      <c r="BH284" s="240">
        <f>IF(N284="sníž. přenesená",J284,0)</f>
        <v>0</v>
      </c>
      <c r="BI284" s="240">
        <f>IF(N284="nulová",J284,0)</f>
        <v>0</v>
      </c>
      <c r="BJ284" s="18" t="s">
        <v>85</v>
      </c>
      <c r="BK284" s="240">
        <f>ROUND(I284*H284,2)</f>
        <v>0</v>
      </c>
      <c r="BL284" s="18" t="s">
        <v>351</v>
      </c>
      <c r="BM284" s="239" t="s">
        <v>3309</v>
      </c>
    </row>
    <row r="285" s="15" customFormat="1">
      <c r="A285" s="15"/>
      <c r="B285" s="264"/>
      <c r="C285" s="265"/>
      <c r="D285" s="243" t="s">
        <v>273</v>
      </c>
      <c r="E285" s="266" t="s">
        <v>1</v>
      </c>
      <c r="F285" s="267" t="s">
        <v>1610</v>
      </c>
      <c r="G285" s="265"/>
      <c r="H285" s="266" t="s">
        <v>1</v>
      </c>
      <c r="I285" s="268"/>
      <c r="J285" s="265"/>
      <c r="K285" s="265"/>
      <c r="L285" s="269"/>
      <c r="M285" s="270"/>
      <c r="N285" s="271"/>
      <c r="O285" s="271"/>
      <c r="P285" s="271"/>
      <c r="Q285" s="271"/>
      <c r="R285" s="271"/>
      <c r="S285" s="271"/>
      <c r="T285" s="272"/>
      <c r="U285" s="15"/>
      <c r="V285" s="15"/>
      <c r="W285" s="15"/>
      <c r="X285" s="15"/>
      <c r="Y285" s="15"/>
      <c r="Z285" s="15"/>
      <c r="AA285" s="15"/>
      <c r="AB285" s="15"/>
      <c r="AC285" s="15"/>
      <c r="AD285" s="15"/>
      <c r="AE285" s="15"/>
      <c r="AT285" s="273" t="s">
        <v>273</v>
      </c>
      <c r="AU285" s="273" t="s">
        <v>85</v>
      </c>
      <c r="AV285" s="15" t="s">
        <v>83</v>
      </c>
      <c r="AW285" s="15" t="s">
        <v>32</v>
      </c>
      <c r="AX285" s="15" t="s">
        <v>76</v>
      </c>
      <c r="AY285" s="273" t="s">
        <v>264</v>
      </c>
    </row>
    <row r="286" s="13" customFormat="1">
      <c r="A286" s="13"/>
      <c r="B286" s="241"/>
      <c r="C286" s="242"/>
      <c r="D286" s="243" t="s">
        <v>273</v>
      </c>
      <c r="E286" s="244" t="s">
        <v>1</v>
      </c>
      <c r="F286" s="245" t="s">
        <v>866</v>
      </c>
      <c r="G286" s="242"/>
      <c r="H286" s="246">
        <v>126</v>
      </c>
      <c r="I286" s="247"/>
      <c r="J286" s="242"/>
      <c r="K286" s="242"/>
      <c r="L286" s="248"/>
      <c r="M286" s="249"/>
      <c r="N286" s="250"/>
      <c r="O286" s="250"/>
      <c r="P286" s="250"/>
      <c r="Q286" s="250"/>
      <c r="R286" s="250"/>
      <c r="S286" s="250"/>
      <c r="T286" s="251"/>
      <c r="U286" s="13"/>
      <c r="V286" s="13"/>
      <c r="W286" s="13"/>
      <c r="X286" s="13"/>
      <c r="Y286" s="13"/>
      <c r="Z286" s="13"/>
      <c r="AA286" s="13"/>
      <c r="AB286" s="13"/>
      <c r="AC286" s="13"/>
      <c r="AD286" s="13"/>
      <c r="AE286" s="13"/>
      <c r="AT286" s="252" t="s">
        <v>273</v>
      </c>
      <c r="AU286" s="252" t="s">
        <v>85</v>
      </c>
      <c r="AV286" s="13" t="s">
        <v>85</v>
      </c>
      <c r="AW286" s="13" t="s">
        <v>32</v>
      </c>
      <c r="AX286" s="13" t="s">
        <v>83</v>
      </c>
      <c r="AY286" s="252" t="s">
        <v>264</v>
      </c>
    </row>
    <row r="287" s="2" customFormat="1" ht="24.15" customHeight="1">
      <c r="A287" s="39"/>
      <c r="B287" s="40"/>
      <c r="C287" s="228" t="s">
        <v>498</v>
      </c>
      <c r="D287" s="228" t="s">
        <v>266</v>
      </c>
      <c r="E287" s="229" t="s">
        <v>1611</v>
      </c>
      <c r="F287" s="230" t="s">
        <v>1612</v>
      </c>
      <c r="G287" s="231" t="s">
        <v>453</v>
      </c>
      <c r="H287" s="232">
        <v>50</v>
      </c>
      <c r="I287" s="233"/>
      <c r="J287" s="234">
        <f>ROUND(I287*H287,2)</f>
        <v>0</v>
      </c>
      <c r="K287" s="230" t="s">
        <v>1425</v>
      </c>
      <c r="L287" s="45"/>
      <c r="M287" s="235" t="s">
        <v>1</v>
      </c>
      <c r="N287" s="236" t="s">
        <v>42</v>
      </c>
      <c r="O287" s="92"/>
      <c r="P287" s="237">
        <f>O287*H287</f>
        <v>0</v>
      </c>
      <c r="Q287" s="237">
        <v>0.00024000000000000001</v>
      </c>
      <c r="R287" s="237">
        <f>Q287*H287</f>
        <v>0.012</v>
      </c>
      <c r="S287" s="237">
        <v>0</v>
      </c>
      <c r="T287" s="238">
        <f>S287*H287</f>
        <v>0</v>
      </c>
      <c r="U287" s="39"/>
      <c r="V287" s="39"/>
      <c r="W287" s="39"/>
      <c r="X287" s="39"/>
      <c r="Y287" s="39"/>
      <c r="Z287" s="39"/>
      <c r="AA287" s="39"/>
      <c r="AB287" s="39"/>
      <c r="AC287" s="39"/>
      <c r="AD287" s="39"/>
      <c r="AE287" s="39"/>
      <c r="AR287" s="239" t="s">
        <v>351</v>
      </c>
      <c r="AT287" s="239" t="s">
        <v>266</v>
      </c>
      <c r="AU287" s="239" t="s">
        <v>85</v>
      </c>
      <c r="AY287" s="18" t="s">
        <v>264</v>
      </c>
      <c r="BE287" s="240">
        <f>IF(N287="základní",J287,0)</f>
        <v>0</v>
      </c>
      <c r="BF287" s="240">
        <f>IF(N287="snížená",J287,0)</f>
        <v>0</v>
      </c>
      <c r="BG287" s="240">
        <f>IF(N287="zákl. přenesená",J287,0)</f>
        <v>0</v>
      </c>
      <c r="BH287" s="240">
        <f>IF(N287="sníž. přenesená",J287,0)</f>
        <v>0</v>
      </c>
      <c r="BI287" s="240">
        <f>IF(N287="nulová",J287,0)</f>
        <v>0</v>
      </c>
      <c r="BJ287" s="18" t="s">
        <v>85</v>
      </c>
      <c r="BK287" s="240">
        <f>ROUND(I287*H287,2)</f>
        <v>0</v>
      </c>
      <c r="BL287" s="18" t="s">
        <v>351</v>
      </c>
      <c r="BM287" s="239" t="s">
        <v>3310</v>
      </c>
    </row>
    <row r="288" s="15" customFormat="1">
      <c r="A288" s="15"/>
      <c r="B288" s="264"/>
      <c r="C288" s="265"/>
      <c r="D288" s="243" t="s">
        <v>273</v>
      </c>
      <c r="E288" s="266" t="s">
        <v>1</v>
      </c>
      <c r="F288" s="267" t="s">
        <v>1614</v>
      </c>
      <c r="G288" s="265"/>
      <c r="H288" s="266" t="s">
        <v>1</v>
      </c>
      <c r="I288" s="268"/>
      <c r="J288" s="265"/>
      <c r="K288" s="265"/>
      <c r="L288" s="269"/>
      <c r="M288" s="270"/>
      <c r="N288" s="271"/>
      <c r="O288" s="271"/>
      <c r="P288" s="271"/>
      <c r="Q288" s="271"/>
      <c r="R288" s="271"/>
      <c r="S288" s="271"/>
      <c r="T288" s="272"/>
      <c r="U288" s="15"/>
      <c r="V288" s="15"/>
      <c r="W288" s="15"/>
      <c r="X288" s="15"/>
      <c r="Y288" s="15"/>
      <c r="Z288" s="15"/>
      <c r="AA288" s="15"/>
      <c r="AB288" s="15"/>
      <c r="AC288" s="15"/>
      <c r="AD288" s="15"/>
      <c r="AE288" s="15"/>
      <c r="AT288" s="273" t="s">
        <v>273</v>
      </c>
      <c r="AU288" s="273" t="s">
        <v>85</v>
      </c>
      <c r="AV288" s="15" t="s">
        <v>83</v>
      </c>
      <c r="AW288" s="15" t="s">
        <v>32</v>
      </c>
      <c r="AX288" s="15" t="s">
        <v>76</v>
      </c>
      <c r="AY288" s="273" t="s">
        <v>264</v>
      </c>
    </row>
    <row r="289" s="13" customFormat="1">
      <c r="A289" s="13"/>
      <c r="B289" s="241"/>
      <c r="C289" s="242"/>
      <c r="D289" s="243" t="s">
        <v>273</v>
      </c>
      <c r="E289" s="244" t="s">
        <v>1</v>
      </c>
      <c r="F289" s="245" t="s">
        <v>519</v>
      </c>
      <c r="G289" s="242"/>
      <c r="H289" s="246">
        <v>50</v>
      </c>
      <c r="I289" s="247"/>
      <c r="J289" s="242"/>
      <c r="K289" s="242"/>
      <c r="L289" s="248"/>
      <c r="M289" s="249"/>
      <c r="N289" s="250"/>
      <c r="O289" s="250"/>
      <c r="P289" s="250"/>
      <c r="Q289" s="250"/>
      <c r="R289" s="250"/>
      <c r="S289" s="250"/>
      <c r="T289" s="251"/>
      <c r="U289" s="13"/>
      <c r="V289" s="13"/>
      <c r="W289" s="13"/>
      <c r="X289" s="13"/>
      <c r="Y289" s="13"/>
      <c r="Z289" s="13"/>
      <c r="AA289" s="13"/>
      <c r="AB289" s="13"/>
      <c r="AC289" s="13"/>
      <c r="AD289" s="13"/>
      <c r="AE289" s="13"/>
      <c r="AT289" s="252" t="s">
        <v>273</v>
      </c>
      <c r="AU289" s="252" t="s">
        <v>85</v>
      </c>
      <c r="AV289" s="13" t="s">
        <v>85</v>
      </c>
      <c r="AW289" s="13" t="s">
        <v>32</v>
      </c>
      <c r="AX289" s="13" t="s">
        <v>83</v>
      </c>
      <c r="AY289" s="252" t="s">
        <v>264</v>
      </c>
    </row>
    <row r="290" s="2" customFormat="1" ht="16.5" customHeight="1">
      <c r="A290" s="39"/>
      <c r="B290" s="40"/>
      <c r="C290" s="274" t="s">
        <v>504</v>
      </c>
      <c r="D290" s="274" t="s">
        <v>310</v>
      </c>
      <c r="E290" s="275" t="s">
        <v>1615</v>
      </c>
      <c r="F290" s="276" t="s">
        <v>1616</v>
      </c>
      <c r="G290" s="277" t="s">
        <v>420</v>
      </c>
      <c r="H290" s="278">
        <v>10</v>
      </c>
      <c r="I290" s="279"/>
      <c r="J290" s="280">
        <f>ROUND(I290*H290,2)</f>
        <v>0</v>
      </c>
      <c r="K290" s="276" t="s">
        <v>1425</v>
      </c>
      <c r="L290" s="281"/>
      <c r="M290" s="282" t="s">
        <v>1</v>
      </c>
      <c r="N290" s="283" t="s">
        <v>42</v>
      </c>
      <c r="O290" s="92"/>
      <c r="P290" s="237">
        <f>O290*H290</f>
        <v>0</v>
      </c>
      <c r="Q290" s="237">
        <v>0.00050000000000000001</v>
      </c>
      <c r="R290" s="237">
        <f>Q290*H290</f>
        <v>0.0050000000000000001</v>
      </c>
      <c r="S290" s="237">
        <v>0</v>
      </c>
      <c r="T290" s="238">
        <f>S290*H290</f>
        <v>0</v>
      </c>
      <c r="U290" s="39"/>
      <c r="V290" s="39"/>
      <c r="W290" s="39"/>
      <c r="X290" s="39"/>
      <c r="Y290" s="39"/>
      <c r="Z290" s="39"/>
      <c r="AA290" s="39"/>
      <c r="AB290" s="39"/>
      <c r="AC290" s="39"/>
      <c r="AD290" s="39"/>
      <c r="AE290" s="39"/>
      <c r="AR290" s="239" t="s">
        <v>434</v>
      </c>
      <c r="AT290" s="239" t="s">
        <v>310</v>
      </c>
      <c r="AU290" s="239" t="s">
        <v>85</v>
      </c>
      <c r="AY290" s="18" t="s">
        <v>264</v>
      </c>
      <c r="BE290" s="240">
        <f>IF(N290="základní",J290,0)</f>
        <v>0</v>
      </c>
      <c r="BF290" s="240">
        <f>IF(N290="snížená",J290,0)</f>
        <v>0</v>
      </c>
      <c r="BG290" s="240">
        <f>IF(N290="zákl. přenesená",J290,0)</f>
        <v>0</v>
      </c>
      <c r="BH290" s="240">
        <f>IF(N290="sníž. přenesená",J290,0)</f>
        <v>0</v>
      </c>
      <c r="BI290" s="240">
        <f>IF(N290="nulová",J290,0)</f>
        <v>0</v>
      </c>
      <c r="BJ290" s="18" t="s">
        <v>85</v>
      </c>
      <c r="BK290" s="240">
        <f>ROUND(I290*H290,2)</f>
        <v>0</v>
      </c>
      <c r="BL290" s="18" t="s">
        <v>351</v>
      </c>
      <c r="BM290" s="239" t="s">
        <v>3311</v>
      </c>
    </row>
    <row r="291" s="2" customFormat="1">
      <c r="A291" s="39"/>
      <c r="B291" s="40"/>
      <c r="C291" s="41"/>
      <c r="D291" s="243" t="s">
        <v>339</v>
      </c>
      <c r="E291" s="41"/>
      <c r="F291" s="295" t="s">
        <v>1532</v>
      </c>
      <c r="G291" s="41"/>
      <c r="H291" s="41"/>
      <c r="I291" s="296"/>
      <c r="J291" s="41"/>
      <c r="K291" s="41"/>
      <c r="L291" s="45"/>
      <c r="M291" s="297"/>
      <c r="N291" s="298"/>
      <c r="O291" s="92"/>
      <c r="P291" s="92"/>
      <c r="Q291" s="92"/>
      <c r="R291" s="92"/>
      <c r="S291" s="92"/>
      <c r="T291" s="93"/>
      <c r="U291" s="39"/>
      <c r="V291" s="39"/>
      <c r="W291" s="39"/>
      <c r="X291" s="39"/>
      <c r="Y291" s="39"/>
      <c r="Z291" s="39"/>
      <c r="AA291" s="39"/>
      <c r="AB291" s="39"/>
      <c r="AC291" s="39"/>
      <c r="AD291" s="39"/>
      <c r="AE291" s="39"/>
      <c r="AT291" s="18" t="s">
        <v>339</v>
      </c>
      <c r="AU291" s="18" t="s">
        <v>85</v>
      </c>
    </row>
    <row r="292" s="13" customFormat="1">
      <c r="A292" s="13"/>
      <c r="B292" s="241"/>
      <c r="C292" s="242"/>
      <c r="D292" s="243" t="s">
        <v>273</v>
      </c>
      <c r="E292" s="244" t="s">
        <v>1</v>
      </c>
      <c r="F292" s="245" t="s">
        <v>315</v>
      </c>
      <c r="G292" s="242"/>
      <c r="H292" s="246">
        <v>10</v>
      </c>
      <c r="I292" s="247"/>
      <c r="J292" s="242"/>
      <c r="K292" s="242"/>
      <c r="L292" s="248"/>
      <c r="M292" s="249"/>
      <c r="N292" s="250"/>
      <c r="O292" s="250"/>
      <c r="P292" s="250"/>
      <c r="Q292" s="250"/>
      <c r="R292" s="250"/>
      <c r="S292" s="250"/>
      <c r="T292" s="251"/>
      <c r="U292" s="13"/>
      <c r="V292" s="13"/>
      <c r="W292" s="13"/>
      <c r="X292" s="13"/>
      <c r="Y292" s="13"/>
      <c r="Z292" s="13"/>
      <c r="AA292" s="13"/>
      <c r="AB292" s="13"/>
      <c r="AC292" s="13"/>
      <c r="AD292" s="13"/>
      <c r="AE292" s="13"/>
      <c r="AT292" s="252" t="s">
        <v>273</v>
      </c>
      <c r="AU292" s="252" t="s">
        <v>85</v>
      </c>
      <c r="AV292" s="13" t="s">
        <v>85</v>
      </c>
      <c r="AW292" s="13" t="s">
        <v>32</v>
      </c>
      <c r="AX292" s="13" t="s">
        <v>83</v>
      </c>
      <c r="AY292" s="252" t="s">
        <v>264</v>
      </c>
    </row>
    <row r="293" s="2" customFormat="1" ht="16.5" customHeight="1">
      <c r="A293" s="39"/>
      <c r="B293" s="40"/>
      <c r="C293" s="228" t="s">
        <v>509</v>
      </c>
      <c r="D293" s="228" t="s">
        <v>266</v>
      </c>
      <c r="E293" s="229" t="s">
        <v>1618</v>
      </c>
      <c r="F293" s="230" t="s">
        <v>1619</v>
      </c>
      <c r="G293" s="231" t="s">
        <v>420</v>
      </c>
      <c r="H293" s="232">
        <v>16</v>
      </c>
      <c r="I293" s="233"/>
      <c r="J293" s="234">
        <f>ROUND(I293*H293,2)</f>
        <v>0</v>
      </c>
      <c r="K293" s="230" t="s">
        <v>1425</v>
      </c>
      <c r="L293" s="45"/>
      <c r="M293" s="235" t="s">
        <v>1</v>
      </c>
      <c r="N293" s="236" t="s">
        <v>42</v>
      </c>
      <c r="O293" s="92"/>
      <c r="P293" s="237">
        <f>O293*H293</f>
        <v>0</v>
      </c>
      <c r="Q293" s="237">
        <v>0.00012999999999999999</v>
      </c>
      <c r="R293" s="237">
        <f>Q293*H293</f>
        <v>0.0020799999999999998</v>
      </c>
      <c r="S293" s="237">
        <v>0</v>
      </c>
      <c r="T293" s="238">
        <f>S293*H293</f>
        <v>0</v>
      </c>
      <c r="U293" s="39"/>
      <c r="V293" s="39"/>
      <c r="W293" s="39"/>
      <c r="X293" s="39"/>
      <c r="Y293" s="39"/>
      <c r="Z293" s="39"/>
      <c r="AA293" s="39"/>
      <c r="AB293" s="39"/>
      <c r="AC293" s="39"/>
      <c r="AD293" s="39"/>
      <c r="AE293" s="39"/>
      <c r="AR293" s="239" t="s">
        <v>351</v>
      </c>
      <c r="AT293" s="239" t="s">
        <v>266</v>
      </c>
      <c r="AU293" s="239" t="s">
        <v>85</v>
      </c>
      <c r="AY293" s="18" t="s">
        <v>264</v>
      </c>
      <c r="BE293" s="240">
        <f>IF(N293="základní",J293,0)</f>
        <v>0</v>
      </c>
      <c r="BF293" s="240">
        <f>IF(N293="snížená",J293,0)</f>
        <v>0</v>
      </c>
      <c r="BG293" s="240">
        <f>IF(N293="zákl. přenesená",J293,0)</f>
        <v>0</v>
      </c>
      <c r="BH293" s="240">
        <f>IF(N293="sníž. přenesená",J293,0)</f>
        <v>0</v>
      </c>
      <c r="BI293" s="240">
        <f>IF(N293="nulová",J293,0)</f>
        <v>0</v>
      </c>
      <c r="BJ293" s="18" t="s">
        <v>85</v>
      </c>
      <c r="BK293" s="240">
        <f>ROUND(I293*H293,2)</f>
        <v>0</v>
      </c>
      <c r="BL293" s="18" t="s">
        <v>351</v>
      </c>
      <c r="BM293" s="239" t="s">
        <v>3312</v>
      </c>
    </row>
    <row r="294" s="2" customFormat="1">
      <c r="A294" s="39"/>
      <c r="B294" s="40"/>
      <c r="C294" s="41"/>
      <c r="D294" s="243" t="s">
        <v>339</v>
      </c>
      <c r="E294" s="41"/>
      <c r="F294" s="295" t="s">
        <v>1621</v>
      </c>
      <c r="G294" s="41"/>
      <c r="H294" s="41"/>
      <c r="I294" s="296"/>
      <c r="J294" s="41"/>
      <c r="K294" s="41"/>
      <c r="L294" s="45"/>
      <c r="M294" s="297"/>
      <c r="N294" s="298"/>
      <c r="O294" s="92"/>
      <c r="P294" s="92"/>
      <c r="Q294" s="92"/>
      <c r="R294" s="92"/>
      <c r="S294" s="92"/>
      <c r="T294" s="93"/>
      <c r="U294" s="39"/>
      <c r="V294" s="39"/>
      <c r="W294" s="39"/>
      <c r="X294" s="39"/>
      <c r="Y294" s="39"/>
      <c r="Z294" s="39"/>
      <c r="AA294" s="39"/>
      <c r="AB294" s="39"/>
      <c r="AC294" s="39"/>
      <c r="AD294" s="39"/>
      <c r="AE294" s="39"/>
      <c r="AT294" s="18" t="s">
        <v>339</v>
      </c>
      <c r="AU294" s="18" t="s">
        <v>85</v>
      </c>
    </row>
    <row r="295" s="13" customFormat="1">
      <c r="A295" s="13"/>
      <c r="B295" s="241"/>
      <c r="C295" s="242"/>
      <c r="D295" s="243" t="s">
        <v>273</v>
      </c>
      <c r="E295" s="244" t="s">
        <v>1</v>
      </c>
      <c r="F295" s="245" t="s">
        <v>351</v>
      </c>
      <c r="G295" s="242"/>
      <c r="H295" s="246">
        <v>16</v>
      </c>
      <c r="I295" s="247"/>
      <c r="J295" s="242"/>
      <c r="K295" s="242"/>
      <c r="L295" s="248"/>
      <c r="M295" s="249"/>
      <c r="N295" s="250"/>
      <c r="O295" s="250"/>
      <c r="P295" s="250"/>
      <c r="Q295" s="250"/>
      <c r="R295" s="250"/>
      <c r="S295" s="250"/>
      <c r="T295" s="251"/>
      <c r="U295" s="13"/>
      <c r="V295" s="13"/>
      <c r="W295" s="13"/>
      <c r="X295" s="13"/>
      <c r="Y295" s="13"/>
      <c r="Z295" s="13"/>
      <c r="AA295" s="13"/>
      <c r="AB295" s="13"/>
      <c r="AC295" s="13"/>
      <c r="AD295" s="13"/>
      <c r="AE295" s="13"/>
      <c r="AT295" s="252" t="s">
        <v>273</v>
      </c>
      <c r="AU295" s="252" t="s">
        <v>85</v>
      </c>
      <c r="AV295" s="13" t="s">
        <v>85</v>
      </c>
      <c r="AW295" s="13" t="s">
        <v>32</v>
      </c>
      <c r="AX295" s="13" t="s">
        <v>83</v>
      </c>
      <c r="AY295" s="252" t="s">
        <v>264</v>
      </c>
    </row>
    <row r="296" s="2" customFormat="1" ht="16.5" customHeight="1">
      <c r="A296" s="39"/>
      <c r="B296" s="40"/>
      <c r="C296" s="228" t="s">
        <v>515</v>
      </c>
      <c r="D296" s="228" t="s">
        <v>266</v>
      </c>
      <c r="E296" s="229" t="s">
        <v>1622</v>
      </c>
      <c r="F296" s="230" t="s">
        <v>1623</v>
      </c>
      <c r="G296" s="231" t="s">
        <v>1624</v>
      </c>
      <c r="H296" s="232">
        <v>4</v>
      </c>
      <c r="I296" s="233"/>
      <c r="J296" s="234">
        <f>ROUND(I296*H296,2)</f>
        <v>0</v>
      </c>
      <c r="K296" s="230" t="s">
        <v>1425</v>
      </c>
      <c r="L296" s="45"/>
      <c r="M296" s="235" t="s">
        <v>1</v>
      </c>
      <c r="N296" s="236" t="s">
        <v>42</v>
      </c>
      <c r="O296" s="92"/>
      <c r="P296" s="237">
        <f>O296*H296</f>
        <v>0</v>
      </c>
      <c r="Q296" s="237">
        <v>0.00025000000000000001</v>
      </c>
      <c r="R296" s="237">
        <f>Q296*H296</f>
        <v>0.001</v>
      </c>
      <c r="S296" s="237">
        <v>0</v>
      </c>
      <c r="T296" s="238">
        <f>S296*H296</f>
        <v>0</v>
      </c>
      <c r="U296" s="39"/>
      <c r="V296" s="39"/>
      <c r="W296" s="39"/>
      <c r="X296" s="39"/>
      <c r="Y296" s="39"/>
      <c r="Z296" s="39"/>
      <c r="AA296" s="39"/>
      <c r="AB296" s="39"/>
      <c r="AC296" s="39"/>
      <c r="AD296" s="39"/>
      <c r="AE296" s="39"/>
      <c r="AR296" s="239" t="s">
        <v>351</v>
      </c>
      <c r="AT296" s="239" t="s">
        <v>266</v>
      </c>
      <c r="AU296" s="239" t="s">
        <v>85</v>
      </c>
      <c r="AY296" s="18" t="s">
        <v>264</v>
      </c>
      <c r="BE296" s="240">
        <f>IF(N296="základní",J296,0)</f>
        <v>0</v>
      </c>
      <c r="BF296" s="240">
        <f>IF(N296="snížená",J296,0)</f>
        <v>0</v>
      </c>
      <c r="BG296" s="240">
        <f>IF(N296="zákl. přenesená",J296,0)</f>
        <v>0</v>
      </c>
      <c r="BH296" s="240">
        <f>IF(N296="sníž. přenesená",J296,0)</f>
        <v>0</v>
      </c>
      <c r="BI296" s="240">
        <f>IF(N296="nulová",J296,0)</f>
        <v>0</v>
      </c>
      <c r="BJ296" s="18" t="s">
        <v>85</v>
      </c>
      <c r="BK296" s="240">
        <f>ROUND(I296*H296,2)</f>
        <v>0</v>
      </c>
      <c r="BL296" s="18" t="s">
        <v>351</v>
      </c>
      <c r="BM296" s="239" t="s">
        <v>3313</v>
      </c>
    </row>
    <row r="297" s="13" customFormat="1">
      <c r="A297" s="13"/>
      <c r="B297" s="241"/>
      <c r="C297" s="242"/>
      <c r="D297" s="243" t="s">
        <v>273</v>
      </c>
      <c r="E297" s="244" t="s">
        <v>1</v>
      </c>
      <c r="F297" s="245" t="s">
        <v>271</v>
      </c>
      <c r="G297" s="242"/>
      <c r="H297" s="246">
        <v>4</v>
      </c>
      <c r="I297" s="247"/>
      <c r="J297" s="242"/>
      <c r="K297" s="242"/>
      <c r="L297" s="248"/>
      <c r="M297" s="249"/>
      <c r="N297" s="250"/>
      <c r="O297" s="250"/>
      <c r="P297" s="250"/>
      <c r="Q297" s="250"/>
      <c r="R297" s="250"/>
      <c r="S297" s="250"/>
      <c r="T297" s="251"/>
      <c r="U297" s="13"/>
      <c r="V297" s="13"/>
      <c r="W297" s="13"/>
      <c r="X297" s="13"/>
      <c r="Y297" s="13"/>
      <c r="Z297" s="13"/>
      <c r="AA297" s="13"/>
      <c r="AB297" s="13"/>
      <c r="AC297" s="13"/>
      <c r="AD297" s="13"/>
      <c r="AE297" s="13"/>
      <c r="AT297" s="252" t="s">
        <v>273</v>
      </c>
      <c r="AU297" s="252" t="s">
        <v>85</v>
      </c>
      <c r="AV297" s="13" t="s">
        <v>85</v>
      </c>
      <c r="AW297" s="13" t="s">
        <v>32</v>
      </c>
      <c r="AX297" s="13" t="s">
        <v>83</v>
      </c>
      <c r="AY297" s="252" t="s">
        <v>264</v>
      </c>
    </row>
    <row r="298" s="2" customFormat="1" ht="16.5" customHeight="1">
      <c r="A298" s="39"/>
      <c r="B298" s="40"/>
      <c r="C298" s="228" t="s">
        <v>519</v>
      </c>
      <c r="D298" s="228" t="s">
        <v>266</v>
      </c>
      <c r="E298" s="229" t="s">
        <v>1626</v>
      </c>
      <c r="F298" s="230" t="s">
        <v>1627</v>
      </c>
      <c r="G298" s="231" t="s">
        <v>420</v>
      </c>
      <c r="H298" s="232">
        <v>4</v>
      </c>
      <c r="I298" s="233"/>
      <c r="J298" s="234">
        <f>ROUND(I298*H298,2)</f>
        <v>0</v>
      </c>
      <c r="K298" s="230" t="s">
        <v>1425</v>
      </c>
      <c r="L298" s="45"/>
      <c r="M298" s="235" t="s">
        <v>1</v>
      </c>
      <c r="N298" s="236" t="s">
        <v>42</v>
      </c>
      <c r="O298" s="92"/>
      <c r="P298" s="237">
        <f>O298*H298</f>
        <v>0</v>
      </c>
      <c r="Q298" s="237">
        <v>0.00022000000000000001</v>
      </c>
      <c r="R298" s="237">
        <f>Q298*H298</f>
        <v>0.00088000000000000003</v>
      </c>
      <c r="S298" s="237">
        <v>0</v>
      </c>
      <c r="T298" s="238">
        <f>S298*H298</f>
        <v>0</v>
      </c>
      <c r="U298" s="39"/>
      <c r="V298" s="39"/>
      <c r="W298" s="39"/>
      <c r="X298" s="39"/>
      <c r="Y298" s="39"/>
      <c r="Z298" s="39"/>
      <c r="AA298" s="39"/>
      <c r="AB298" s="39"/>
      <c r="AC298" s="39"/>
      <c r="AD298" s="39"/>
      <c r="AE298" s="39"/>
      <c r="AR298" s="239" t="s">
        <v>351</v>
      </c>
      <c r="AT298" s="239" t="s">
        <v>266</v>
      </c>
      <c r="AU298" s="239" t="s">
        <v>85</v>
      </c>
      <c r="AY298" s="18" t="s">
        <v>264</v>
      </c>
      <c r="BE298" s="240">
        <f>IF(N298="základní",J298,0)</f>
        <v>0</v>
      </c>
      <c r="BF298" s="240">
        <f>IF(N298="snížená",J298,0)</f>
        <v>0</v>
      </c>
      <c r="BG298" s="240">
        <f>IF(N298="zákl. přenesená",J298,0)</f>
        <v>0</v>
      </c>
      <c r="BH298" s="240">
        <f>IF(N298="sníž. přenesená",J298,0)</f>
        <v>0</v>
      </c>
      <c r="BI298" s="240">
        <f>IF(N298="nulová",J298,0)</f>
        <v>0</v>
      </c>
      <c r="BJ298" s="18" t="s">
        <v>85</v>
      </c>
      <c r="BK298" s="240">
        <f>ROUND(I298*H298,2)</f>
        <v>0</v>
      </c>
      <c r="BL298" s="18" t="s">
        <v>351</v>
      </c>
      <c r="BM298" s="239" t="s">
        <v>3314</v>
      </c>
    </row>
    <row r="299" s="13" customFormat="1">
      <c r="A299" s="13"/>
      <c r="B299" s="241"/>
      <c r="C299" s="242"/>
      <c r="D299" s="243" t="s">
        <v>273</v>
      </c>
      <c r="E299" s="244" t="s">
        <v>1</v>
      </c>
      <c r="F299" s="245" t="s">
        <v>271</v>
      </c>
      <c r="G299" s="242"/>
      <c r="H299" s="246">
        <v>4</v>
      </c>
      <c r="I299" s="247"/>
      <c r="J299" s="242"/>
      <c r="K299" s="242"/>
      <c r="L299" s="248"/>
      <c r="M299" s="249"/>
      <c r="N299" s="250"/>
      <c r="O299" s="250"/>
      <c r="P299" s="250"/>
      <c r="Q299" s="250"/>
      <c r="R299" s="250"/>
      <c r="S299" s="250"/>
      <c r="T299" s="251"/>
      <c r="U299" s="13"/>
      <c r="V299" s="13"/>
      <c r="W299" s="13"/>
      <c r="X299" s="13"/>
      <c r="Y299" s="13"/>
      <c r="Z299" s="13"/>
      <c r="AA299" s="13"/>
      <c r="AB299" s="13"/>
      <c r="AC299" s="13"/>
      <c r="AD299" s="13"/>
      <c r="AE299" s="13"/>
      <c r="AT299" s="252" t="s">
        <v>273</v>
      </c>
      <c r="AU299" s="252" t="s">
        <v>85</v>
      </c>
      <c r="AV299" s="13" t="s">
        <v>85</v>
      </c>
      <c r="AW299" s="13" t="s">
        <v>32</v>
      </c>
      <c r="AX299" s="13" t="s">
        <v>83</v>
      </c>
      <c r="AY299" s="252" t="s">
        <v>264</v>
      </c>
    </row>
    <row r="300" s="2" customFormat="1" ht="16.5" customHeight="1">
      <c r="A300" s="39"/>
      <c r="B300" s="40"/>
      <c r="C300" s="228" t="s">
        <v>523</v>
      </c>
      <c r="D300" s="228" t="s">
        <v>266</v>
      </c>
      <c r="E300" s="229" t="s">
        <v>1629</v>
      </c>
      <c r="F300" s="230" t="s">
        <v>1630</v>
      </c>
      <c r="G300" s="231" t="s">
        <v>420</v>
      </c>
      <c r="H300" s="232">
        <v>1</v>
      </c>
      <c r="I300" s="233"/>
      <c r="J300" s="234">
        <f>ROUND(I300*H300,2)</f>
        <v>0</v>
      </c>
      <c r="K300" s="230" t="s">
        <v>1425</v>
      </c>
      <c r="L300" s="45"/>
      <c r="M300" s="235" t="s">
        <v>1</v>
      </c>
      <c r="N300" s="236" t="s">
        <v>42</v>
      </c>
      <c r="O300" s="92"/>
      <c r="P300" s="237">
        <f>O300*H300</f>
        <v>0</v>
      </c>
      <c r="Q300" s="237">
        <v>0.00012</v>
      </c>
      <c r="R300" s="237">
        <f>Q300*H300</f>
        <v>0.00012</v>
      </c>
      <c r="S300" s="237">
        <v>0</v>
      </c>
      <c r="T300" s="238">
        <f>S300*H300</f>
        <v>0</v>
      </c>
      <c r="U300" s="39"/>
      <c r="V300" s="39"/>
      <c r="W300" s="39"/>
      <c r="X300" s="39"/>
      <c r="Y300" s="39"/>
      <c r="Z300" s="39"/>
      <c r="AA300" s="39"/>
      <c r="AB300" s="39"/>
      <c r="AC300" s="39"/>
      <c r="AD300" s="39"/>
      <c r="AE300" s="39"/>
      <c r="AR300" s="239" t="s">
        <v>351</v>
      </c>
      <c r="AT300" s="239" t="s">
        <v>266</v>
      </c>
      <c r="AU300" s="239" t="s">
        <v>85</v>
      </c>
      <c r="AY300" s="18" t="s">
        <v>264</v>
      </c>
      <c r="BE300" s="240">
        <f>IF(N300="základní",J300,0)</f>
        <v>0</v>
      </c>
      <c r="BF300" s="240">
        <f>IF(N300="snížená",J300,0)</f>
        <v>0</v>
      </c>
      <c r="BG300" s="240">
        <f>IF(N300="zákl. přenesená",J300,0)</f>
        <v>0</v>
      </c>
      <c r="BH300" s="240">
        <f>IF(N300="sníž. přenesená",J300,0)</f>
        <v>0</v>
      </c>
      <c r="BI300" s="240">
        <f>IF(N300="nulová",J300,0)</f>
        <v>0</v>
      </c>
      <c r="BJ300" s="18" t="s">
        <v>85</v>
      </c>
      <c r="BK300" s="240">
        <f>ROUND(I300*H300,2)</f>
        <v>0</v>
      </c>
      <c r="BL300" s="18" t="s">
        <v>351</v>
      </c>
      <c r="BM300" s="239" t="s">
        <v>3315</v>
      </c>
    </row>
    <row r="301" s="2" customFormat="1">
      <c r="A301" s="39"/>
      <c r="B301" s="40"/>
      <c r="C301" s="41"/>
      <c r="D301" s="243" t="s">
        <v>339</v>
      </c>
      <c r="E301" s="41"/>
      <c r="F301" s="295" t="s">
        <v>1632</v>
      </c>
      <c r="G301" s="41"/>
      <c r="H301" s="41"/>
      <c r="I301" s="296"/>
      <c r="J301" s="41"/>
      <c r="K301" s="41"/>
      <c r="L301" s="45"/>
      <c r="M301" s="297"/>
      <c r="N301" s="298"/>
      <c r="O301" s="92"/>
      <c r="P301" s="92"/>
      <c r="Q301" s="92"/>
      <c r="R301" s="92"/>
      <c r="S301" s="92"/>
      <c r="T301" s="93"/>
      <c r="U301" s="39"/>
      <c r="V301" s="39"/>
      <c r="W301" s="39"/>
      <c r="X301" s="39"/>
      <c r="Y301" s="39"/>
      <c r="Z301" s="39"/>
      <c r="AA301" s="39"/>
      <c r="AB301" s="39"/>
      <c r="AC301" s="39"/>
      <c r="AD301" s="39"/>
      <c r="AE301" s="39"/>
      <c r="AT301" s="18" t="s">
        <v>339</v>
      </c>
      <c r="AU301" s="18" t="s">
        <v>85</v>
      </c>
    </row>
    <row r="302" s="13" customFormat="1">
      <c r="A302" s="13"/>
      <c r="B302" s="241"/>
      <c r="C302" s="242"/>
      <c r="D302" s="243" t="s">
        <v>273</v>
      </c>
      <c r="E302" s="244" t="s">
        <v>1</v>
      </c>
      <c r="F302" s="245" t="s">
        <v>83</v>
      </c>
      <c r="G302" s="242"/>
      <c r="H302" s="246">
        <v>1</v>
      </c>
      <c r="I302" s="247"/>
      <c r="J302" s="242"/>
      <c r="K302" s="242"/>
      <c r="L302" s="248"/>
      <c r="M302" s="249"/>
      <c r="N302" s="250"/>
      <c r="O302" s="250"/>
      <c r="P302" s="250"/>
      <c r="Q302" s="250"/>
      <c r="R302" s="250"/>
      <c r="S302" s="250"/>
      <c r="T302" s="251"/>
      <c r="U302" s="13"/>
      <c r="V302" s="13"/>
      <c r="W302" s="13"/>
      <c r="X302" s="13"/>
      <c r="Y302" s="13"/>
      <c r="Z302" s="13"/>
      <c r="AA302" s="13"/>
      <c r="AB302" s="13"/>
      <c r="AC302" s="13"/>
      <c r="AD302" s="13"/>
      <c r="AE302" s="13"/>
      <c r="AT302" s="252" t="s">
        <v>273</v>
      </c>
      <c r="AU302" s="252" t="s">
        <v>85</v>
      </c>
      <c r="AV302" s="13" t="s">
        <v>85</v>
      </c>
      <c r="AW302" s="13" t="s">
        <v>32</v>
      </c>
      <c r="AX302" s="13" t="s">
        <v>83</v>
      </c>
      <c r="AY302" s="252" t="s">
        <v>264</v>
      </c>
    </row>
    <row r="303" s="2" customFormat="1" ht="16.5" customHeight="1">
      <c r="A303" s="39"/>
      <c r="B303" s="40"/>
      <c r="C303" s="228" t="s">
        <v>527</v>
      </c>
      <c r="D303" s="228" t="s">
        <v>266</v>
      </c>
      <c r="E303" s="229" t="s">
        <v>1633</v>
      </c>
      <c r="F303" s="230" t="s">
        <v>1634</v>
      </c>
      <c r="G303" s="231" t="s">
        <v>420</v>
      </c>
      <c r="H303" s="232">
        <v>1</v>
      </c>
      <c r="I303" s="233"/>
      <c r="J303" s="234">
        <f>ROUND(I303*H303,2)</f>
        <v>0</v>
      </c>
      <c r="K303" s="230" t="s">
        <v>1425</v>
      </c>
      <c r="L303" s="45"/>
      <c r="M303" s="235" t="s">
        <v>1</v>
      </c>
      <c r="N303" s="236" t="s">
        <v>42</v>
      </c>
      <c r="O303" s="92"/>
      <c r="P303" s="237">
        <f>O303*H303</f>
        <v>0</v>
      </c>
      <c r="Q303" s="237">
        <v>0.00051999999999999995</v>
      </c>
      <c r="R303" s="237">
        <f>Q303*H303</f>
        <v>0.00051999999999999995</v>
      </c>
      <c r="S303" s="237">
        <v>0</v>
      </c>
      <c r="T303" s="238">
        <f>S303*H303</f>
        <v>0</v>
      </c>
      <c r="U303" s="39"/>
      <c r="V303" s="39"/>
      <c r="W303" s="39"/>
      <c r="X303" s="39"/>
      <c r="Y303" s="39"/>
      <c r="Z303" s="39"/>
      <c r="AA303" s="39"/>
      <c r="AB303" s="39"/>
      <c r="AC303" s="39"/>
      <c r="AD303" s="39"/>
      <c r="AE303" s="39"/>
      <c r="AR303" s="239" t="s">
        <v>351</v>
      </c>
      <c r="AT303" s="239" t="s">
        <v>266</v>
      </c>
      <c r="AU303" s="239" t="s">
        <v>85</v>
      </c>
      <c r="AY303" s="18" t="s">
        <v>264</v>
      </c>
      <c r="BE303" s="240">
        <f>IF(N303="základní",J303,0)</f>
        <v>0</v>
      </c>
      <c r="BF303" s="240">
        <f>IF(N303="snížená",J303,0)</f>
        <v>0</v>
      </c>
      <c r="BG303" s="240">
        <f>IF(N303="zákl. přenesená",J303,0)</f>
        <v>0</v>
      </c>
      <c r="BH303" s="240">
        <f>IF(N303="sníž. přenesená",J303,0)</f>
        <v>0</v>
      </c>
      <c r="BI303" s="240">
        <f>IF(N303="nulová",J303,0)</f>
        <v>0</v>
      </c>
      <c r="BJ303" s="18" t="s">
        <v>85</v>
      </c>
      <c r="BK303" s="240">
        <f>ROUND(I303*H303,2)</f>
        <v>0</v>
      </c>
      <c r="BL303" s="18" t="s">
        <v>351</v>
      </c>
      <c r="BM303" s="239" t="s">
        <v>3316</v>
      </c>
    </row>
    <row r="304" s="13" customFormat="1">
      <c r="A304" s="13"/>
      <c r="B304" s="241"/>
      <c r="C304" s="242"/>
      <c r="D304" s="243" t="s">
        <v>273</v>
      </c>
      <c r="E304" s="244" t="s">
        <v>1</v>
      </c>
      <c r="F304" s="245" t="s">
        <v>83</v>
      </c>
      <c r="G304" s="242"/>
      <c r="H304" s="246">
        <v>1</v>
      </c>
      <c r="I304" s="247"/>
      <c r="J304" s="242"/>
      <c r="K304" s="242"/>
      <c r="L304" s="248"/>
      <c r="M304" s="249"/>
      <c r="N304" s="250"/>
      <c r="O304" s="250"/>
      <c r="P304" s="250"/>
      <c r="Q304" s="250"/>
      <c r="R304" s="250"/>
      <c r="S304" s="250"/>
      <c r="T304" s="251"/>
      <c r="U304" s="13"/>
      <c r="V304" s="13"/>
      <c r="W304" s="13"/>
      <c r="X304" s="13"/>
      <c r="Y304" s="13"/>
      <c r="Z304" s="13"/>
      <c r="AA304" s="13"/>
      <c r="AB304" s="13"/>
      <c r="AC304" s="13"/>
      <c r="AD304" s="13"/>
      <c r="AE304" s="13"/>
      <c r="AT304" s="252" t="s">
        <v>273</v>
      </c>
      <c r="AU304" s="252" t="s">
        <v>85</v>
      </c>
      <c r="AV304" s="13" t="s">
        <v>85</v>
      </c>
      <c r="AW304" s="13" t="s">
        <v>32</v>
      </c>
      <c r="AX304" s="13" t="s">
        <v>83</v>
      </c>
      <c r="AY304" s="252" t="s">
        <v>264</v>
      </c>
    </row>
    <row r="305" s="2" customFormat="1" ht="16.5" customHeight="1">
      <c r="A305" s="39"/>
      <c r="B305" s="40"/>
      <c r="C305" s="228" t="s">
        <v>532</v>
      </c>
      <c r="D305" s="228" t="s">
        <v>266</v>
      </c>
      <c r="E305" s="229" t="s">
        <v>1636</v>
      </c>
      <c r="F305" s="230" t="s">
        <v>1637</v>
      </c>
      <c r="G305" s="231" t="s">
        <v>420</v>
      </c>
      <c r="H305" s="232">
        <v>1</v>
      </c>
      <c r="I305" s="233"/>
      <c r="J305" s="234">
        <f>ROUND(I305*H305,2)</f>
        <v>0</v>
      </c>
      <c r="K305" s="230" t="s">
        <v>1425</v>
      </c>
      <c r="L305" s="45"/>
      <c r="M305" s="235" t="s">
        <v>1</v>
      </c>
      <c r="N305" s="236" t="s">
        <v>42</v>
      </c>
      <c r="O305" s="92"/>
      <c r="P305" s="237">
        <f>O305*H305</f>
        <v>0</v>
      </c>
      <c r="Q305" s="237">
        <v>0.00076999999999999996</v>
      </c>
      <c r="R305" s="237">
        <f>Q305*H305</f>
        <v>0.00076999999999999996</v>
      </c>
      <c r="S305" s="237">
        <v>0</v>
      </c>
      <c r="T305" s="238">
        <f>S305*H305</f>
        <v>0</v>
      </c>
      <c r="U305" s="39"/>
      <c r="V305" s="39"/>
      <c r="W305" s="39"/>
      <c r="X305" s="39"/>
      <c r="Y305" s="39"/>
      <c r="Z305" s="39"/>
      <c r="AA305" s="39"/>
      <c r="AB305" s="39"/>
      <c r="AC305" s="39"/>
      <c r="AD305" s="39"/>
      <c r="AE305" s="39"/>
      <c r="AR305" s="239" t="s">
        <v>351</v>
      </c>
      <c r="AT305" s="239" t="s">
        <v>266</v>
      </c>
      <c r="AU305" s="239" t="s">
        <v>85</v>
      </c>
      <c r="AY305" s="18" t="s">
        <v>264</v>
      </c>
      <c r="BE305" s="240">
        <f>IF(N305="základní",J305,0)</f>
        <v>0</v>
      </c>
      <c r="BF305" s="240">
        <f>IF(N305="snížená",J305,0)</f>
        <v>0</v>
      </c>
      <c r="BG305" s="240">
        <f>IF(N305="zákl. přenesená",J305,0)</f>
        <v>0</v>
      </c>
      <c r="BH305" s="240">
        <f>IF(N305="sníž. přenesená",J305,0)</f>
        <v>0</v>
      </c>
      <c r="BI305" s="240">
        <f>IF(N305="nulová",J305,0)</f>
        <v>0</v>
      </c>
      <c r="BJ305" s="18" t="s">
        <v>85</v>
      </c>
      <c r="BK305" s="240">
        <f>ROUND(I305*H305,2)</f>
        <v>0</v>
      </c>
      <c r="BL305" s="18" t="s">
        <v>351</v>
      </c>
      <c r="BM305" s="239" t="s">
        <v>3317</v>
      </c>
    </row>
    <row r="306" s="13" customFormat="1">
      <c r="A306" s="13"/>
      <c r="B306" s="241"/>
      <c r="C306" s="242"/>
      <c r="D306" s="243" t="s">
        <v>273</v>
      </c>
      <c r="E306" s="244" t="s">
        <v>1</v>
      </c>
      <c r="F306" s="245" t="s">
        <v>83</v>
      </c>
      <c r="G306" s="242"/>
      <c r="H306" s="246">
        <v>1</v>
      </c>
      <c r="I306" s="247"/>
      <c r="J306" s="242"/>
      <c r="K306" s="242"/>
      <c r="L306" s="248"/>
      <c r="M306" s="249"/>
      <c r="N306" s="250"/>
      <c r="O306" s="250"/>
      <c r="P306" s="250"/>
      <c r="Q306" s="250"/>
      <c r="R306" s="250"/>
      <c r="S306" s="250"/>
      <c r="T306" s="251"/>
      <c r="U306" s="13"/>
      <c r="V306" s="13"/>
      <c r="W306" s="13"/>
      <c r="X306" s="13"/>
      <c r="Y306" s="13"/>
      <c r="Z306" s="13"/>
      <c r="AA306" s="13"/>
      <c r="AB306" s="13"/>
      <c r="AC306" s="13"/>
      <c r="AD306" s="13"/>
      <c r="AE306" s="13"/>
      <c r="AT306" s="252" t="s">
        <v>273</v>
      </c>
      <c r="AU306" s="252" t="s">
        <v>85</v>
      </c>
      <c r="AV306" s="13" t="s">
        <v>85</v>
      </c>
      <c r="AW306" s="13" t="s">
        <v>32</v>
      </c>
      <c r="AX306" s="13" t="s">
        <v>83</v>
      </c>
      <c r="AY306" s="252" t="s">
        <v>264</v>
      </c>
    </row>
    <row r="307" s="2" customFormat="1" ht="16.5" customHeight="1">
      <c r="A307" s="39"/>
      <c r="B307" s="40"/>
      <c r="C307" s="228" t="s">
        <v>538</v>
      </c>
      <c r="D307" s="228" t="s">
        <v>266</v>
      </c>
      <c r="E307" s="229" t="s">
        <v>1639</v>
      </c>
      <c r="F307" s="230" t="s">
        <v>1640</v>
      </c>
      <c r="G307" s="231" t="s">
        <v>420</v>
      </c>
      <c r="H307" s="232">
        <v>10</v>
      </c>
      <c r="I307" s="233"/>
      <c r="J307" s="234">
        <f>ROUND(I307*H307,2)</f>
        <v>0</v>
      </c>
      <c r="K307" s="230" t="s">
        <v>1425</v>
      </c>
      <c r="L307" s="45"/>
      <c r="M307" s="235" t="s">
        <v>1</v>
      </c>
      <c r="N307" s="236" t="s">
        <v>42</v>
      </c>
      <c r="O307" s="92"/>
      <c r="P307" s="237">
        <f>O307*H307</f>
        <v>0</v>
      </c>
      <c r="Q307" s="237">
        <v>0.00021000000000000001</v>
      </c>
      <c r="R307" s="237">
        <f>Q307*H307</f>
        <v>0.0021000000000000003</v>
      </c>
      <c r="S307" s="237">
        <v>0</v>
      </c>
      <c r="T307" s="238">
        <f>S307*H307</f>
        <v>0</v>
      </c>
      <c r="U307" s="39"/>
      <c r="V307" s="39"/>
      <c r="W307" s="39"/>
      <c r="X307" s="39"/>
      <c r="Y307" s="39"/>
      <c r="Z307" s="39"/>
      <c r="AA307" s="39"/>
      <c r="AB307" s="39"/>
      <c r="AC307" s="39"/>
      <c r="AD307" s="39"/>
      <c r="AE307" s="39"/>
      <c r="AR307" s="239" t="s">
        <v>351</v>
      </c>
      <c r="AT307" s="239" t="s">
        <v>266</v>
      </c>
      <c r="AU307" s="239" t="s">
        <v>85</v>
      </c>
      <c r="AY307" s="18" t="s">
        <v>264</v>
      </c>
      <c r="BE307" s="240">
        <f>IF(N307="základní",J307,0)</f>
        <v>0</v>
      </c>
      <c r="BF307" s="240">
        <f>IF(N307="snížená",J307,0)</f>
        <v>0</v>
      </c>
      <c r="BG307" s="240">
        <f>IF(N307="zákl. přenesená",J307,0)</f>
        <v>0</v>
      </c>
      <c r="BH307" s="240">
        <f>IF(N307="sníž. přenesená",J307,0)</f>
        <v>0</v>
      </c>
      <c r="BI307" s="240">
        <f>IF(N307="nulová",J307,0)</f>
        <v>0</v>
      </c>
      <c r="BJ307" s="18" t="s">
        <v>85</v>
      </c>
      <c r="BK307" s="240">
        <f>ROUND(I307*H307,2)</f>
        <v>0</v>
      </c>
      <c r="BL307" s="18" t="s">
        <v>351</v>
      </c>
      <c r="BM307" s="239" t="s">
        <v>3318</v>
      </c>
    </row>
    <row r="308" s="2" customFormat="1">
      <c r="A308" s="39"/>
      <c r="B308" s="40"/>
      <c r="C308" s="41"/>
      <c r="D308" s="243" t="s">
        <v>339</v>
      </c>
      <c r="E308" s="41"/>
      <c r="F308" s="295" t="s">
        <v>1632</v>
      </c>
      <c r="G308" s="41"/>
      <c r="H308" s="41"/>
      <c r="I308" s="296"/>
      <c r="J308" s="41"/>
      <c r="K308" s="41"/>
      <c r="L308" s="45"/>
      <c r="M308" s="297"/>
      <c r="N308" s="298"/>
      <c r="O308" s="92"/>
      <c r="P308" s="92"/>
      <c r="Q308" s="92"/>
      <c r="R308" s="92"/>
      <c r="S308" s="92"/>
      <c r="T308" s="93"/>
      <c r="U308" s="39"/>
      <c r="V308" s="39"/>
      <c r="W308" s="39"/>
      <c r="X308" s="39"/>
      <c r="Y308" s="39"/>
      <c r="Z308" s="39"/>
      <c r="AA308" s="39"/>
      <c r="AB308" s="39"/>
      <c r="AC308" s="39"/>
      <c r="AD308" s="39"/>
      <c r="AE308" s="39"/>
      <c r="AT308" s="18" t="s">
        <v>339</v>
      </c>
      <c r="AU308" s="18" t="s">
        <v>85</v>
      </c>
    </row>
    <row r="309" s="13" customFormat="1">
      <c r="A309" s="13"/>
      <c r="B309" s="241"/>
      <c r="C309" s="242"/>
      <c r="D309" s="243" t="s">
        <v>273</v>
      </c>
      <c r="E309" s="244" t="s">
        <v>1</v>
      </c>
      <c r="F309" s="245" t="s">
        <v>315</v>
      </c>
      <c r="G309" s="242"/>
      <c r="H309" s="246">
        <v>10</v>
      </c>
      <c r="I309" s="247"/>
      <c r="J309" s="242"/>
      <c r="K309" s="242"/>
      <c r="L309" s="248"/>
      <c r="M309" s="249"/>
      <c r="N309" s="250"/>
      <c r="O309" s="250"/>
      <c r="P309" s="250"/>
      <c r="Q309" s="250"/>
      <c r="R309" s="250"/>
      <c r="S309" s="250"/>
      <c r="T309" s="251"/>
      <c r="U309" s="13"/>
      <c r="V309" s="13"/>
      <c r="W309" s="13"/>
      <c r="X309" s="13"/>
      <c r="Y309" s="13"/>
      <c r="Z309" s="13"/>
      <c r="AA309" s="13"/>
      <c r="AB309" s="13"/>
      <c r="AC309" s="13"/>
      <c r="AD309" s="13"/>
      <c r="AE309" s="13"/>
      <c r="AT309" s="252" t="s">
        <v>273</v>
      </c>
      <c r="AU309" s="252" t="s">
        <v>85</v>
      </c>
      <c r="AV309" s="13" t="s">
        <v>85</v>
      </c>
      <c r="AW309" s="13" t="s">
        <v>32</v>
      </c>
      <c r="AX309" s="13" t="s">
        <v>83</v>
      </c>
      <c r="AY309" s="252" t="s">
        <v>264</v>
      </c>
    </row>
    <row r="310" s="2" customFormat="1" ht="16.5" customHeight="1">
      <c r="A310" s="39"/>
      <c r="B310" s="40"/>
      <c r="C310" s="228" t="s">
        <v>542</v>
      </c>
      <c r="D310" s="228" t="s">
        <v>266</v>
      </c>
      <c r="E310" s="229" t="s">
        <v>3319</v>
      </c>
      <c r="F310" s="230" t="s">
        <v>3320</v>
      </c>
      <c r="G310" s="231" t="s">
        <v>420</v>
      </c>
      <c r="H310" s="232">
        <v>4</v>
      </c>
      <c r="I310" s="233"/>
      <c r="J310" s="234">
        <f>ROUND(I310*H310,2)</f>
        <v>0</v>
      </c>
      <c r="K310" s="230" t="s">
        <v>1425</v>
      </c>
      <c r="L310" s="45"/>
      <c r="M310" s="235" t="s">
        <v>1</v>
      </c>
      <c r="N310" s="236" t="s">
        <v>42</v>
      </c>
      <c r="O310" s="92"/>
      <c r="P310" s="237">
        <f>O310*H310</f>
        <v>0</v>
      </c>
      <c r="Q310" s="237">
        <v>0.00034000000000000002</v>
      </c>
      <c r="R310" s="237">
        <f>Q310*H310</f>
        <v>0.0013600000000000001</v>
      </c>
      <c r="S310" s="237">
        <v>0</v>
      </c>
      <c r="T310" s="238">
        <f>S310*H310</f>
        <v>0</v>
      </c>
      <c r="U310" s="39"/>
      <c r="V310" s="39"/>
      <c r="W310" s="39"/>
      <c r="X310" s="39"/>
      <c r="Y310" s="39"/>
      <c r="Z310" s="39"/>
      <c r="AA310" s="39"/>
      <c r="AB310" s="39"/>
      <c r="AC310" s="39"/>
      <c r="AD310" s="39"/>
      <c r="AE310" s="39"/>
      <c r="AR310" s="239" t="s">
        <v>351</v>
      </c>
      <c r="AT310" s="239" t="s">
        <v>266</v>
      </c>
      <c r="AU310" s="239" t="s">
        <v>85</v>
      </c>
      <c r="AY310" s="18" t="s">
        <v>264</v>
      </c>
      <c r="BE310" s="240">
        <f>IF(N310="základní",J310,0)</f>
        <v>0</v>
      </c>
      <c r="BF310" s="240">
        <f>IF(N310="snížená",J310,0)</f>
        <v>0</v>
      </c>
      <c r="BG310" s="240">
        <f>IF(N310="zákl. přenesená",J310,0)</f>
        <v>0</v>
      </c>
      <c r="BH310" s="240">
        <f>IF(N310="sníž. přenesená",J310,0)</f>
        <v>0</v>
      </c>
      <c r="BI310" s="240">
        <f>IF(N310="nulová",J310,0)</f>
        <v>0</v>
      </c>
      <c r="BJ310" s="18" t="s">
        <v>85</v>
      </c>
      <c r="BK310" s="240">
        <f>ROUND(I310*H310,2)</f>
        <v>0</v>
      </c>
      <c r="BL310" s="18" t="s">
        <v>351</v>
      </c>
      <c r="BM310" s="239" t="s">
        <v>3321</v>
      </c>
    </row>
    <row r="311" s="13" customFormat="1">
      <c r="A311" s="13"/>
      <c r="B311" s="241"/>
      <c r="C311" s="242"/>
      <c r="D311" s="243" t="s">
        <v>273</v>
      </c>
      <c r="E311" s="244" t="s">
        <v>1</v>
      </c>
      <c r="F311" s="245" t="s">
        <v>271</v>
      </c>
      <c r="G311" s="242"/>
      <c r="H311" s="246">
        <v>4</v>
      </c>
      <c r="I311" s="247"/>
      <c r="J311" s="242"/>
      <c r="K311" s="242"/>
      <c r="L311" s="248"/>
      <c r="M311" s="249"/>
      <c r="N311" s="250"/>
      <c r="O311" s="250"/>
      <c r="P311" s="250"/>
      <c r="Q311" s="250"/>
      <c r="R311" s="250"/>
      <c r="S311" s="250"/>
      <c r="T311" s="251"/>
      <c r="U311" s="13"/>
      <c r="V311" s="13"/>
      <c r="W311" s="13"/>
      <c r="X311" s="13"/>
      <c r="Y311" s="13"/>
      <c r="Z311" s="13"/>
      <c r="AA311" s="13"/>
      <c r="AB311" s="13"/>
      <c r="AC311" s="13"/>
      <c r="AD311" s="13"/>
      <c r="AE311" s="13"/>
      <c r="AT311" s="252" t="s">
        <v>273</v>
      </c>
      <c r="AU311" s="252" t="s">
        <v>85</v>
      </c>
      <c r="AV311" s="13" t="s">
        <v>85</v>
      </c>
      <c r="AW311" s="13" t="s">
        <v>32</v>
      </c>
      <c r="AX311" s="13" t="s">
        <v>83</v>
      </c>
      <c r="AY311" s="252" t="s">
        <v>264</v>
      </c>
    </row>
    <row r="312" s="2" customFormat="1" ht="16.5" customHeight="1">
      <c r="A312" s="39"/>
      <c r="B312" s="40"/>
      <c r="C312" s="228" t="s">
        <v>546</v>
      </c>
      <c r="D312" s="228" t="s">
        <v>266</v>
      </c>
      <c r="E312" s="229" t="s">
        <v>1642</v>
      </c>
      <c r="F312" s="230" t="s">
        <v>1643</v>
      </c>
      <c r="G312" s="231" t="s">
        <v>420</v>
      </c>
      <c r="H312" s="232">
        <v>2</v>
      </c>
      <c r="I312" s="233"/>
      <c r="J312" s="234">
        <f>ROUND(I312*H312,2)</f>
        <v>0</v>
      </c>
      <c r="K312" s="230" t="s">
        <v>1425</v>
      </c>
      <c r="L312" s="45"/>
      <c r="M312" s="235" t="s">
        <v>1</v>
      </c>
      <c r="N312" s="236" t="s">
        <v>42</v>
      </c>
      <c r="O312" s="92"/>
      <c r="P312" s="237">
        <f>O312*H312</f>
        <v>0</v>
      </c>
      <c r="Q312" s="237">
        <v>0.00050000000000000001</v>
      </c>
      <c r="R312" s="237">
        <f>Q312*H312</f>
        <v>0.001</v>
      </c>
      <c r="S312" s="237">
        <v>0</v>
      </c>
      <c r="T312" s="238">
        <f>S312*H312</f>
        <v>0</v>
      </c>
      <c r="U312" s="39"/>
      <c r="V312" s="39"/>
      <c r="W312" s="39"/>
      <c r="X312" s="39"/>
      <c r="Y312" s="39"/>
      <c r="Z312" s="39"/>
      <c r="AA312" s="39"/>
      <c r="AB312" s="39"/>
      <c r="AC312" s="39"/>
      <c r="AD312" s="39"/>
      <c r="AE312" s="39"/>
      <c r="AR312" s="239" t="s">
        <v>351</v>
      </c>
      <c r="AT312" s="239" t="s">
        <v>266</v>
      </c>
      <c r="AU312" s="239" t="s">
        <v>85</v>
      </c>
      <c r="AY312" s="18" t="s">
        <v>264</v>
      </c>
      <c r="BE312" s="240">
        <f>IF(N312="základní",J312,0)</f>
        <v>0</v>
      </c>
      <c r="BF312" s="240">
        <f>IF(N312="snížená",J312,0)</f>
        <v>0</v>
      </c>
      <c r="BG312" s="240">
        <f>IF(N312="zákl. přenesená",J312,0)</f>
        <v>0</v>
      </c>
      <c r="BH312" s="240">
        <f>IF(N312="sníž. přenesená",J312,0)</f>
        <v>0</v>
      </c>
      <c r="BI312" s="240">
        <f>IF(N312="nulová",J312,0)</f>
        <v>0</v>
      </c>
      <c r="BJ312" s="18" t="s">
        <v>85</v>
      </c>
      <c r="BK312" s="240">
        <f>ROUND(I312*H312,2)</f>
        <v>0</v>
      </c>
      <c r="BL312" s="18" t="s">
        <v>351</v>
      </c>
      <c r="BM312" s="239" t="s">
        <v>3322</v>
      </c>
    </row>
    <row r="313" s="2" customFormat="1">
      <c r="A313" s="39"/>
      <c r="B313" s="40"/>
      <c r="C313" s="41"/>
      <c r="D313" s="243" t="s">
        <v>339</v>
      </c>
      <c r="E313" s="41"/>
      <c r="F313" s="295" t="s">
        <v>1632</v>
      </c>
      <c r="G313" s="41"/>
      <c r="H313" s="41"/>
      <c r="I313" s="296"/>
      <c r="J313" s="41"/>
      <c r="K313" s="41"/>
      <c r="L313" s="45"/>
      <c r="M313" s="297"/>
      <c r="N313" s="298"/>
      <c r="O313" s="92"/>
      <c r="P313" s="92"/>
      <c r="Q313" s="92"/>
      <c r="R313" s="92"/>
      <c r="S313" s="92"/>
      <c r="T313" s="93"/>
      <c r="U313" s="39"/>
      <c r="V313" s="39"/>
      <c r="W313" s="39"/>
      <c r="X313" s="39"/>
      <c r="Y313" s="39"/>
      <c r="Z313" s="39"/>
      <c r="AA313" s="39"/>
      <c r="AB313" s="39"/>
      <c r="AC313" s="39"/>
      <c r="AD313" s="39"/>
      <c r="AE313" s="39"/>
      <c r="AT313" s="18" t="s">
        <v>339</v>
      </c>
      <c r="AU313" s="18" t="s">
        <v>85</v>
      </c>
    </row>
    <row r="314" s="13" customFormat="1">
      <c r="A314" s="13"/>
      <c r="B314" s="241"/>
      <c r="C314" s="242"/>
      <c r="D314" s="243" t="s">
        <v>273</v>
      </c>
      <c r="E314" s="244" t="s">
        <v>1</v>
      </c>
      <c r="F314" s="245" t="s">
        <v>85</v>
      </c>
      <c r="G314" s="242"/>
      <c r="H314" s="246">
        <v>2</v>
      </c>
      <c r="I314" s="247"/>
      <c r="J314" s="242"/>
      <c r="K314" s="242"/>
      <c r="L314" s="248"/>
      <c r="M314" s="249"/>
      <c r="N314" s="250"/>
      <c r="O314" s="250"/>
      <c r="P314" s="250"/>
      <c r="Q314" s="250"/>
      <c r="R314" s="250"/>
      <c r="S314" s="250"/>
      <c r="T314" s="251"/>
      <c r="U314" s="13"/>
      <c r="V314" s="13"/>
      <c r="W314" s="13"/>
      <c r="X314" s="13"/>
      <c r="Y314" s="13"/>
      <c r="Z314" s="13"/>
      <c r="AA314" s="13"/>
      <c r="AB314" s="13"/>
      <c r="AC314" s="13"/>
      <c r="AD314" s="13"/>
      <c r="AE314" s="13"/>
      <c r="AT314" s="252" t="s">
        <v>273</v>
      </c>
      <c r="AU314" s="252" t="s">
        <v>85</v>
      </c>
      <c r="AV314" s="13" t="s">
        <v>85</v>
      </c>
      <c r="AW314" s="13" t="s">
        <v>32</v>
      </c>
      <c r="AX314" s="13" t="s">
        <v>83</v>
      </c>
      <c r="AY314" s="252" t="s">
        <v>264</v>
      </c>
    </row>
    <row r="315" s="2" customFormat="1" ht="16.5" customHeight="1">
      <c r="A315" s="39"/>
      <c r="B315" s="40"/>
      <c r="C315" s="228" t="s">
        <v>550</v>
      </c>
      <c r="D315" s="228" t="s">
        <v>266</v>
      </c>
      <c r="E315" s="229" t="s">
        <v>1645</v>
      </c>
      <c r="F315" s="230" t="s">
        <v>1646</v>
      </c>
      <c r="G315" s="231" t="s">
        <v>420</v>
      </c>
      <c r="H315" s="232">
        <v>14</v>
      </c>
      <c r="I315" s="233"/>
      <c r="J315" s="234">
        <f>ROUND(I315*H315,2)</f>
        <v>0</v>
      </c>
      <c r="K315" s="230" t="s">
        <v>1425</v>
      </c>
      <c r="L315" s="45"/>
      <c r="M315" s="235" t="s">
        <v>1</v>
      </c>
      <c r="N315" s="236" t="s">
        <v>42</v>
      </c>
      <c r="O315" s="92"/>
      <c r="P315" s="237">
        <f>O315*H315</f>
        <v>0</v>
      </c>
      <c r="Q315" s="237">
        <v>0.00027999999999999998</v>
      </c>
      <c r="R315" s="237">
        <f>Q315*H315</f>
        <v>0.0039199999999999999</v>
      </c>
      <c r="S315" s="237">
        <v>0</v>
      </c>
      <c r="T315" s="238">
        <f>S315*H315</f>
        <v>0</v>
      </c>
      <c r="U315" s="39"/>
      <c r="V315" s="39"/>
      <c r="W315" s="39"/>
      <c r="X315" s="39"/>
      <c r="Y315" s="39"/>
      <c r="Z315" s="39"/>
      <c r="AA315" s="39"/>
      <c r="AB315" s="39"/>
      <c r="AC315" s="39"/>
      <c r="AD315" s="39"/>
      <c r="AE315" s="39"/>
      <c r="AR315" s="239" t="s">
        <v>351</v>
      </c>
      <c r="AT315" s="239" t="s">
        <v>266</v>
      </c>
      <c r="AU315" s="239" t="s">
        <v>85</v>
      </c>
      <c r="AY315" s="18" t="s">
        <v>264</v>
      </c>
      <c r="BE315" s="240">
        <f>IF(N315="základní",J315,0)</f>
        <v>0</v>
      </c>
      <c r="BF315" s="240">
        <f>IF(N315="snížená",J315,0)</f>
        <v>0</v>
      </c>
      <c r="BG315" s="240">
        <f>IF(N315="zákl. přenesená",J315,0)</f>
        <v>0</v>
      </c>
      <c r="BH315" s="240">
        <f>IF(N315="sníž. přenesená",J315,0)</f>
        <v>0</v>
      </c>
      <c r="BI315" s="240">
        <f>IF(N315="nulová",J315,0)</f>
        <v>0</v>
      </c>
      <c r="BJ315" s="18" t="s">
        <v>85</v>
      </c>
      <c r="BK315" s="240">
        <f>ROUND(I315*H315,2)</f>
        <v>0</v>
      </c>
      <c r="BL315" s="18" t="s">
        <v>351</v>
      </c>
      <c r="BM315" s="239" t="s">
        <v>3323</v>
      </c>
    </row>
    <row r="316" s="2" customFormat="1">
      <c r="A316" s="39"/>
      <c r="B316" s="40"/>
      <c r="C316" s="41"/>
      <c r="D316" s="243" t="s">
        <v>339</v>
      </c>
      <c r="E316" s="41"/>
      <c r="F316" s="295" t="s">
        <v>1648</v>
      </c>
      <c r="G316" s="41"/>
      <c r="H316" s="41"/>
      <c r="I316" s="296"/>
      <c r="J316" s="41"/>
      <c r="K316" s="41"/>
      <c r="L316" s="45"/>
      <c r="M316" s="297"/>
      <c r="N316" s="298"/>
      <c r="O316" s="92"/>
      <c r="P316" s="92"/>
      <c r="Q316" s="92"/>
      <c r="R316" s="92"/>
      <c r="S316" s="92"/>
      <c r="T316" s="93"/>
      <c r="U316" s="39"/>
      <c r="V316" s="39"/>
      <c r="W316" s="39"/>
      <c r="X316" s="39"/>
      <c r="Y316" s="39"/>
      <c r="Z316" s="39"/>
      <c r="AA316" s="39"/>
      <c r="AB316" s="39"/>
      <c r="AC316" s="39"/>
      <c r="AD316" s="39"/>
      <c r="AE316" s="39"/>
      <c r="AT316" s="18" t="s">
        <v>339</v>
      </c>
      <c r="AU316" s="18" t="s">
        <v>85</v>
      </c>
    </row>
    <row r="317" s="13" customFormat="1">
      <c r="A317" s="13"/>
      <c r="B317" s="241"/>
      <c r="C317" s="242"/>
      <c r="D317" s="243" t="s">
        <v>273</v>
      </c>
      <c r="E317" s="244" t="s">
        <v>1</v>
      </c>
      <c r="F317" s="245" t="s">
        <v>342</v>
      </c>
      <c r="G317" s="242"/>
      <c r="H317" s="246">
        <v>14</v>
      </c>
      <c r="I317" s="247"/>
      <c r="J317" s="242"/>
      <c r="K317" s="242"/>
      <c r="L317" s="248"/>
      <c r="M317" s="249"/>
      <c r="N317" s="250"/>
      <c r="O317" s="250"/>
      <c r="P317" s="250"/>
      <c r="Q317" s="250"/>
      <c r="R317" s="250"/>
      <c r="S317" s="250"/>
      <c r="T317" s="251"/>
      <c r="U317" s="13"/>
      <c r="V317" s="13"/>
      <c r="W317" s="13"/>
      <c r="X317" s="13"/>
      <c r="Y317" s="13"/>
      <c r="Z317" s="13"/>
      <c r="AA317" s="13"/>
      <c r="AB317" s="13"/>
      <c r="AC317" s="13"/>
      <c r="AD317" s="13"/>
      <c r="AE317" s="13"/>
      <c r="AT317" s="252" t="s">
        <v>273</v>
      </c>
      <c r="AU317" s="252" t="s">
        <v>85</v>
      </c>
      <c r="AV317" s="13" t="s">
        <v>85</v>
      </c>
      <c r="AW317" s="13" t="s">
        <v>32</v>
      </c>
      <c r="AX317" s="13" t="s">
        <v>83</v>
      </c>
      <c r="AY317" s="252" t="s">
        <v>264</v>
      </c>
    </row>
    <row r="318" s="2" customFormat="1" ht="16.5" customHeight="1">
      <c r="A318" s="39"/>
      <c r="B318" s="40"/>
      <c r="C318" s="228" t="s">
        <v>556</v>
      </c>
      <c r="D318" s="228" t="s">
        <v>266</v>
      </c>
      <c r="E318" s="229" t="s">
        <v>3324</v>
      </c>
      <c r="F318" s="230" t="s">
        <v>3325</v>
      </c>
      <c r="G318" s="231" t="s">
        <v>420</v>
      </c>
      <c r="H318" s="232">
        <v>2</v>
      </c>
      <c r="I318" s="233"/>
      <c r="J318" s="234">
        <f>ROUND(I318*H318,2)</f>
        <v>0</v>
      </c>
      <c r="K318" s="230" t="s">
        <v>1425</v>
      </c>
      <c r="L318" s="45"/>
      <c r="M318" s="235" t="s">
        <v>1</v>
      </c>
      <c r="N318" s="236" t="s">
        <v>42</v>
      </c>
      <c r="O318" s="92"/>
      <c r="P318" s="237">
        <f>O318*H318</f>
        <v>0</v>
      </c>
      <c r="Q318" s="237">
        <v>0.00040999999999999999</v>
      </c>
      <c r="R318" s="237">
        <f>Q318*H318</f>
        <v>0.00081999999999999998</v>
      </c>
      <c r="S318" s="237">
        <v>0</v>
      </c>
      <c r="T318" s="238">
        <f>S318*H318</f>
        <v>0</v>
      </c>
      <c r="U318" s="39"/>
      <c r="V318" s="39"/>
      <c r="W318" s="39"/>
      <c r="X318" s="39"/>
      <c r="Y318" s="39"/>
      <c r="Z318" s="39"/>
      <c r="AA318" s="39"/>
      <c r="AB318" s="39"/>
      <c r="AC318" s="39"/>
      <c r="AD318" s="39"/>
      <c r="AE318" s="39"/>
      <c r="AR318" s="239" t="s">
        <v>351</v>
      </c>
      <c r="AT318" s="239" t="s">
        <v>266</v>
      </c>
      <c r="AU318" s="239" t="s">
        <v>85</v>
      </c>
      <c r="AY318" s="18" t="s">
        <v>264</v>
      </c>
      <c r="BE318" s="240">
        <f>IF(N318="základní",J318,0)</f>
        <v>0</v>
      </c>
      <c r="BF318" s="240">
        <f>IF(N318="snížená",J318,0)</f>
        <v>0</v>
      </c>
      <c r="BG318" s="240">
        <f>IF(N318="zákl. přenesená",J318,0)</f>
        <v>0</v>
      </c>
      <c r="BH318" s="240">
        <f>IF(N318="sníž. přenesená",J318,0)</f>
        <v>0</v>
      </c>
      <c r="BI318" s="240">
        <f>IF(N318="nulová",J318,0)</f>
        <v>0</v>
      </c>
      <c r="BJ318" s="18" t="s">
        <v>85</v>
      </c>
      <c r="BK318" s="240">
        <f>ROUND(I318*H318,2)</f>
        <v>0</v>
      </c>
      <c r="BL318" s="18" t="s">
        <v>351</v>
      </c>
      <c r="BM318" s="239" t="s">
        <v>3326</v>
      </c>
    </row>
    <row r="319" s="13" customFormat="1">
      <c r="A319" s="13"/>
      <c r="B319" s="241"/>
      <c r="C319" s="242"/>
      <c r="D319" s="243" t="s">
        <v>273</v>
      </c>
      <c r="E319" s="244" t="s">
        <v>1</v>
      </c>
      <c r="F319" s="245" t="s">
        <v>85</v>
      </c>
      <c r="G319" s="242"/>
      <c r="H319" s="246">
        <v>2</v>
      </c>
      <c r="I319" s="247"/>
      <c r="J319" s="242"/>
      <c r="K319" s="242"/>
      <c r="L319" s="248"/>
      <c r="M319" s="249"/>
      <c r="N319" s="250"/>
      <c r="O319" s="250"/>
      <c r="P319" s="250"/>
      <c r="Q319" s="250"/>
      <c r="R319" s="250"/>
      <c r="S319" s="250"/>
      <c r="T319" s="251"/>
      <c r="U319" s="13"/>
      <c r="V319" s="13"/>
      <c r="W319" s="13"/>
      <c r="X319" s="13"/>
      <c r="Y319" s="13"/>
      <c r="Z319" s="13"/>
      <c r="AA319" s="13"/>
      <c r="AB319" s="13"/>
      <c r="AC319" s="13"/>
      <c r="AD319" s="13"/>
      <c r="AE319" s="13"/>
      <c r="AT319" s="252" t="s">
        <v>273</v>
      </c>
      <c r="AU319" s="252" t="s">
        <v>85</v>
      </c>
      <c r="AV319" s="13" t="s">
        <v>85</v>
      </c>
      <c r="AW319" s="13" t="s">
        <v>32</v>
      </c>
      <c r="AX319" s="13" t="s">
        <v>83</v>
      </c>
      <c r="AY319" s="252" t="s">
        <v>264</v>
      </c>
    </row>
    <row r="320" s="2" customFormat="1" ht="16.5" customHeight="1">
      <c r="A320" s="39"/>
      <c r="B320" s="40"/>
      <c r="C320" s="228" t="s">
        <v>560</v>
      </c>
      <c r="D320" s="228" t="s">
        <v>266</v>
      </c>
      <c r="E320" s="229" t="s">
        <v>1649</v>
      </c>
      <c r="F320" s="230" t="s">
        <v>1650</v>
      </c>
      <c r="G320" s="231" t="s">
        <v>420</v>
      </c>
      <c r="H320" s="232">
        <v>1</v>
      </c>
      <c r="I320" s="233"/>
      <c r="J320" s="234">
        <f>ROUND(I320*H320,2)</f>
        <v>0</v>
      </c>
      <c r="K320" s="230" t="s">
        <v>1425</v>
      </c>
      <c r="L320" s="45"/>
      <c r="M320" s="235" t="s">
        <v>1</v>
      </c>
      <c r="N320" s="236" t="s">
        <v>42</v>
      </c>
      <c r="O320" s="92"/>
      <c r="P320" s="237">
        <f>O320*H320</f>
        <v>0</v>
      </c>
      <c r="Q320" s="237">
        <v>0.00014999999999999999</v>
      </c>
      <c r="R320" s="237">
        <f>Q320*H320</f>
        <v>0.00014999999999999999</v>
      </c>
      <c r="S320" s="237">
        <v>0</v>
      </c>
      <c r="T320" s="238">
        <f>S320*H320</f>
        <v>0</v>
      </c>
      <c r="U320" s="39"/>
      <c r="V320" s="39"/>
      <c r="W320" s="39"/>
      <c r="X320" s="39"/>
      <c r="Y320" s="39"/>
      <c r="Z320" s="39"/>
      <c r="AA320" s="39"/>
      <c r="AB320" s="39"/>
      <c r="AC320" s="39"/>
      <c r="AD320" s="39"/>
      <c r="AE320" s="39"/>
      <c r="AR320" s="239" t="s">
        <v>351</v>
      </c>
      <c r="AT320" s="239" t="s">
        <v>266</v>
      </c>
      <c r="AU320" s="239" t="s">
        <v>85</v>
      </c>
      <c r="AY320" s="18" t="s">
        <v>264</v>
      </c>
      <c r="BE320" s="240">
        <f>IF(N320="základní",J320,0)</f>
        <v>0</v>
      </c>
      <c r="BF320" s="240">
        <f>IF(N320="snížená",J320,0)</f>
        <v>0</v>
      </c>
      <c r="BG320" s="240">
        <f>IF(N320="zákl. přenesená",J320,0)</f>
        <v>0</v>
      </c>
      <c r="BH320" s="240">
        <f>IF(N320="sníž. přenesená",J320,0)</f>
        <v>0</v>
      </c>
      <c r="BI320" s="240">
        <f>IF(N320="nulová",J320,0)</f>
        <v>0</v>
      </c>
      <c r="BJ320" s="18" t="s">
        <v>85</v>
      </c>
      <c r="BK320" s="240">
        <f>ROUND(I320*H320,2)</f>
        <v>0</v>
      </c>
      <c r="BL320" s="18" t="s">
        <v>351</v>
      </c>
      <c r="BM320" s="239" t="s">
        <v>3327</v>
      </c>
    </row>
    <row r="321" s="2" customFormat="1">
      <c r="A321" s="39"/>
      <c r="B321" s="40"/>
      <c r="C321" s="41"/>
      <c r="D321" s="243" t="s">
        <v>339</v>
      </c>
      <c r="E321" s="41"/>
      <c r="F321" s="295" t="s">
        <v>1632</v>
      </c>
      <c r="G321" s="41"/>
      <c r="H321" s="41"/>
      <c r="I321" s="296"/>
      <c r="J321" s="41"/>
      <c r="K321" s="41"/>
      <c r="L321" s="45"/>
      <c r="M321" s="297"/>
      <c r="N321" s="298"/>
      <c r="O321" s="92"/>
      <c r="P321" s="92"/>
      <c r="Q321" s="92"/>
      <c r="R321" s="92"/>
      <c r="S321" s="92"/>
      <c r="T321" s="93"/>
      <c r="U321" s="39"/>
      <c r="V321" s="39"/>
      <c r="W321" s="39"/>
      <c r="X321" s="39"/>
      <c r="Y321" s="39"/>
      <c r="Z321" s="39"/>
      <c r="AA321" s="39"/>
      <c r="AB321" s="39"/>
      <c r="AC321" s="39"/>
      <c r="AD321" s="39"/>
      <c r="AE321" s="39"/>
      <c r="AT321" s="18" t="s">
        <v>339</v>
      </c>
      <c r="AU321" s="18" t="s">
        <v>85</v>
      </c>
    </row>
    <row r="322" s="13" customFormat="1">
      <c r="A322" s="13"/>
      <c r="B322" s="241"/>
      <c r="C322" s="242"/>
      <c r="D322" s="243" t="s">
        <v>273</v>
      </c>
      <c r="E322" s="244" t="s">
        <v>1</v>
      </c>
      <c r="F322" s="245" t="s">
        <v>83</v>
      </c>
      <c r="G322" s="242"/>
      <c r="H322" s="246">
        <v>1</v>
      </c>
      <c r="I322" s="247"/>
      <c r="J322" s="242"/>
      <c r="K322" s="242"/>
      <c r="L322" s="248"/>
      <c r="M322" s="249"/>
      <c r="N322" s="250"/>
      <c r="O322" s="250"/>
      <c r="P322" s="250"/>
      <c r="Q322" s="250"/>
      <c r="R322" s="250"/>
      <c r="S322" s="250"/>
      <c r="T322" s="251"/>
      <c r="U322" s="13"/>
      <c r="V322" s="13"/>
      <c r="W322" s="13"/>
      <c r="X322" s="13"/>
      <c r="Y322" s="13"/>
      <c r="Z322" s="13"/>
      <c r="AA322" s="13"/>
      <c r="AB322" s="13"/>
      <c r="AC322" s="13"/>
      <c r="AD322" s="13"/>
      <c r="AE322" s="13"/>
      <c r="AT322" s="252" t="s">
        <v>273</v>
      </c>
      <c r="AU322" s="252" t="s">
        <v>85</v>
      </c>
      <c r="AV322" s="13" t="s">
        <v>85</v>
      </c>
      <c r="AW322" s="13" t="s">
        <v>32</v>
      </c>
      <c r="AX322" s="13" t="s">
        <v>83</v>
      </c>
      <c r="AY322" s="252" t="s">
        <v>264</v>
      </c>
    </row>
    <row r="323" s="2" customFormat="1" ht="16.5" customHeight="1">
      <c r="A323" s="39"/>
      <c r="B323" s="40"/>
      <c r="C323" s="228" t="s">
        <v>564</v>
      </c>
      <c r="D323" s="228" t="s">
        <v>266</v>
      </c>
      <c r="E323" s="229" t="s">
        <v>1652</v>
      </c>
      <c r="F323" s="230" t="s">
        <v>1653</v>
      </c>
      <c r="G323" s="231" t="s">
        <v>453</v>
      </c>
      <c r="H323" s="232">
        <v>290</v>
      </c>
      <c r="I323" s="233"/>
      <c r="J323" s="234">
        <f>ROUND(I323*H323,2)</f>
        <v>0</v>
      </c>
      <c r="K323" s="230" t="s">
        <v>1425</v>
      </c>
      <c r="L323" s="45"/>
      <c r="M323" s="235" t="s">
        <v>1</v>
      </c>
      <c r="N323" s="236" t="s">
        <v>42</v>
      </c>
      <c r="O323" s="92"/>
      <c r="P323" s="237">
        <f>O323*H323</f>
        <v>0</v>
      </c>
      <c r="Q323" s="237">
        <v>0.00019000000000000001</v>
      </c>
      <c r="R323" s="237">
        <f>Q323*H323</f>
        <v>0.055100000000000003</v>
      </c>
      <c r="S323" s="237">
        <v>0</v>
      </c>
      <c r="T323" s="238">
        <f>S323*H323</f>
        <v>0</v>
      </c>
      <c r="U323" s="39"/>
      <c r="V323" s="39"/>
      <c r="W323" s="39"/>
      <c r="X323" s="39"/>
      <c r="Y323" s="39"/>
      <c r="Z323" s="39"/>
      <c r="AA323" s="39"/>
      <c r="AB323" s="39"/>
      <c r="AC323" s="39"/>
      <c r="AD323" s="39"/>
      <c r="AE323" s="39"/>
      <c r="AR323" s="239" t="s">
        <v>351</v>
      </c>
      <c r="AT323" s="239" t="s">
        <v>266</v>
      </c>
      <c r="AU323" s="239" t="s">
        <v>85</v>
      </c>
      <c r="AY323" s="18" t="s">
        <v>264</v>
      </c>
      <c r="BE323" s="240">
        <f>IF(N323="základní",J323,0)</f>
        <v>0</v>
      </c>
      <c r="BF323" s="240">
        <f>IF(N323="snížená",J323,0)</f>
        <v>0</v>
      </c>
      <c r="BG323" s="240">
        <f>IF(N323="zákl. přenesená",J323,0)</f>
        <v>0</v>
      </c>
      <c r="BH323" s="240">
        <f>IF(N323="sníž. přenesená",J323,0)</f>
        <v>0</v>
      </c>
      <c r="BI323" s="240">
        <f>IF(N323="nulová",J323,0)</f>
        <v>0</v>
      </c>
      <c r="BJ323" s="18" t="s">
        <v>85</v>
      </c>
      <c r="BK323" s="240">
        <f>ROUND(I323*H323,2)</f>
        <v>0</v>
      </c>
      <c r="BL323" s="18" t="s">
        <v>351</v>
      </c>
      <c r="BM323" s="239" t="s">
        <v>3328</v>
      </c>
    </row>
    <row r="324" s="13" customFormat="1">
      <c r="A324" s="13"/>
      <c r="B324" s="241"/>
      <c r="C324" s="242"/>
      <c r="D324" s="243" t="s">
        <v>273</v>
      </c>
      <c r="E324" s="244" t="s">
        <v>1</v>
      </c>
      <c r="F324" s="245" t="s">
        <v>3329</v>
      </c>
      <c r="G324" s="242"/>
      <c r="H324" s="246">
        <v>290</v>
      </c>
      <c r="I324" s="247"/>
      <c r="J324" s="242"/>
      <c r="K324" s="242"/>
      <c r="L324" s="248"/>
      <c r="M324" s="249"/>
      <c r="N324" s="250"/>
      <c r="O324" s="250"/>
      <c r="P324" s="250"/>
      <c r="Q324" s="250"/>
      <c r="R324" s="250"/>
      <c r="S324" s="250"/>
      <c r="T324" s="251"/>
      <c r="U324" s="13"/>
      <c r="V324" s="13"/>
      <c r="W324" s="13"/>
      <c r="X324" s="13"/>
      <c r="Y324" s="13"/>
      <c r="Z324" s="13"/>
      <c r="AA324" s="13"/>
      <c r="AB324" s="13"/>
      <c r="AC324" s="13"/>
      <c r="AD324" s="13"/>
      <c r="AE324" s="13"/>
      <c r="AT324" s="252" t="s">
        <v>273</v>
      </c>
      <c r="AU324" s="252" t="s">
        <v>85</v>
      </c>
      <c r="AV324" s="13" t="s">
        <v>85</v>
      </c>
      <c r="AW324" s="13" t="s">
        <v>32</v>
      </c>
      <c r="AX324" s="13" t="s">
        <v>83</v>
      </c>
      <c r="AY324" s="252" t="s">
        <v>264</v>
      </c>
    </row>
    <row r="325" s="2" customFormat="1" ht="16.5" customHeight="1">
      <c r="A325" s="39"/>
      <c r="B325" s="40"/>
      <c r="C325" s="228" t="s">
        <v>568</v>
      </c>
      <c r="D325" s="228" t="s">
        <v>266</v>
      </c>
      <c r="E325" s="229" t="s">
        <v>1656</v>
      </c>
      <c r="F325" s="230" t="s">
        <v>1657</v>
      </c>
      <c r="G325" s="231" t="s">
        <v>453</v>
      </c>
      <c r="H325" s="232">
        <v>290</v>
      </c>
      <c r="I325" s="233"/>
      <c r="J325" s="234">
        <f>ROUND(I325*H325,2)</f>
        <v>0</v>
      </c>
      <c r="K325" s="230" t="s">
        <v>1425</v>
      </c>
      <c r="L325" s="45"/>
      <c r="M325" s="235" t="s">
        <v>1</v>
      </c>
      <c r="N325" s="236" t="s">
        <v>42</v>
      </c>
      <c r="O325" s="92"/>
      <c r="P325" s="237">
        <f>O325*H325</f>
        <v>0</v>
      </c>
      <c r="Q325" s="237">
        <v>1.0000000000000001E-05</v>
      </c>
      <c r="R325" s="237">
        <f>Q325*H325</f>
        <v>0.0029000000000000002</v>
      </c>
      <c r="S325" s="237">
        <v>0</v>
      </c>
      <c r="T325" s="238">
        <f>S325*H325</f>
        <v>0</v>
      </c>
      <c r="U325" s="39"/>
      <c r="V325" s="39"/>
      <c r="W325" s="39"/>
      <c r="X325" s="39"/>
      <c r="Y325" s="39"/>
      <c r="Z325" s="39"/>
      <c r="AA325" s="39"/>
      <c r="AB325" s="39"/>
      <c r="AC325" s="39"/>
      <c r="AD325" s="39"/>
      <c r="AE325" s="39"/>
      <c r="AR325" s="239" t="s">
        <v>351</v>
      </c>
      <c r="AT325" s="239" t="s">
        <v>266</v>
      </c>
      <c r="AU325" s="239" t="s">
        <v>85</v>
      </c>
      <c r="AY325" s="18" t="s">
        <v>264</v>
      </c>
      <c r="BE325" s="240">
        <f>IF(N325="základní",J325,0)</f>
        <v>0</v>
      </c>
      <c r="BF325" s="240">
        <f>IF(N325="snížená",J325,0)</f>
        <v>0</v>
      </c>
      <c r="BG325" s="240">
        <f>IF(N325="zákl. přenesená",J325,0)</f>
        <v>0</v>
      </c>
      <c r="BH325" s="240">
        <f>IF(N325="sníž. přenesená",J325,0)</f>
        <v>0</v>
      </c>
      <c r="BI325" s="240">
        <f>IF(N325="nulová",J325,0)</f>
        <v>0</v>
      </c>
      <c r="BJ325" s="18" t="s">
        <v>85</v>
      </c>
      <c r="BK325" s="240">
        <f>ROUND(I325*H325,2)</f>
        <v>0</v>
      </c>
      <c r="BL325" s="18" t="s">
        <v>351</v>
      </c>
      <c r="BM325" s="239" t="s">
        <v>3330</v>
      </c>
    </row>
    <row r="326" s="13" customFormat="1">
      <c r="A326" s="13"/>
      <c r="B326" s="241"/>
      <c r="C326" s="242"/>
      <c r="D326" s="243" t="s">
        <v>273</v>
      </c>
      <c r="E326" s="244" t="s">
        <v>1</v>
      </c>
      <c r="F326" s="245" t="s">
        <v>3329</v>
      </c>
      <c r="G326" s="242"/>
      <c r="H326" s="246">
        <v>290</v>
      </c>
      <c r="I326" s="247"/>
      <c r="J326" s="242"/>
      <c r="K326" s="242"/>
      <c r="L326" s="248"/>
      <c r="M326" s="249"/>
      <c r="N326" s="250"/>
      <c r="O326" s="250"/>
      <c r="P326" s="250"/>
      <c r="Q326" s="250"/>
      <c r="R326" s="250"/>
      <c r="S326" s="250"/>
      <c r="T326" s="251"/>
      <c r="U326" s="13"/>
      <c r="V326" s="13"/>
      <c r="W326" s="13"/>
      <c r="X326" s="13"/>
      <c r="Y326" s="13"/>
      <c r="Z326" s="13"/>
      <c r="AA326" s="13"/>
      <c r="AB326" s="13"/>
      <c r="AC326" s="13"/>
      <c r="AD326" s="13"/>
      <c r="AE326" s="13"/>
      <c r="AT326" s="252" t="s">
        <v>273</v>
      </c>
      <c r="AU326" s="252" t="s">
        <v>85</v>
      </c>
      <c r="AV326" s="13" t="s">
        <v>85</v>
      </c>
      <c r="AW326" s="13" t="s">
        <v>32</v>
      </c>
      <c r="AX326" s="13" t="s">
        <v>83</v>
      </c>
      <c r="AY326" s="252" t="s">
        <v>264</v>
      </c>
    </row>
    <row r="327" s="2" customFormat="1" ht="16.5" customHeight="1">
      <c r="A327" s="39"/>
      <c r="B327" s="40"/>
      <c r="C327" s="228" t="s">
        <v>575</v>
      </c>
      <c r="D327" s="228" t="s">
        <v>266</v>
      </c>
      <c r="E327" s="229" t="s">
        <v>1659</v>
      </c>
      <c r="F327" s="230" t="s">
        <v>1660</v>
      </c>
      <c r="G327" s="231" t="s">
        <v>354</v>
      </c>
      <c r="H327" s="232">
        <v>0.40799999999999997</v>
      </c>
      <c r="I327" s="233"/>
      <c r="J327" s="234">
        <f>ROUND(I327*H327,2)</f>
        <v>0</v>
      </c>
      <c r="K327" s="230" t="s">
        <v>1425</v>
      </c>
      <c r="L327" s="45"/>
      <c r="M327" s="235" t="s">
        <v>1</v>
      </c>
      <c r="N327" s="236" t="s">
        <v>42</v>
      </c>
      <c r="O327" s="92"/>
      <c r="P327" s="237">
        <f>O327*H327</f>
        <v>0</v>
      </c>
      <c r="Q327" s="237">
        <v>0</v>
      </c>
      <c r="R327" s="237">
        <f>Q327*H327</f>
        <v>0</v>
      </c>
      <c r="S327" s="237">
        <v>0</v>
      </c>
      <c r="T327" s="238">
        <f>S327*H327</f>
        <v>0</v>
      </c>
      <c r="U327" s="39"/>
      <c r="V327" s="39"/>
      <c r="W327" s="39"/>
      <c r="X327" s="39"/>
      <c r="Y327" s="39"/>
      <c r="Z327" s="39"/>
      <c r="AA327" s="39"/>
      <c r="AB327" s="39"/>
      <c r="AC327" s="39"/>
      <c r="AD327" s="39"/>
      <c r="AE327" s="39"/>
      <c r="AR327" s="239" t="s">
        <v>351</v>
      </c>
      <c r="AT327" s="239" t="s">
        <v>266</v>
      </c>
      <c r="AU327" s="239" t="s">
        <v>85</v>
      </c>
      <c r="AY327" s="18" t="s">
        <v>264</v>
      </c>
      <c r="BE327" s="240">
        <f>IF(N327="základní",J327,0)</f>
        <v>0</v>
      </c>
      <c r="BF327" s="240">
        <f>IF(N327="snížená",J327,0)</f>
        <v>0</v>
      </c>
      <c r="BG327" s="240">
        <f>IF(N327="zákl. přenesená",J327,0)</f>
        <v>0</v>
      </c>
      <c r="BH327" s="240">
        <f>IF(N327="sníž. přenesená",J327,0)</f>
        <v>0</v>
      </c>
      <c r="BI327" s="240">
        <f>IF(N327="nulová",J327,0)</f>
        <v>0</v>
      </c>
      <c r="BJ327" s="18" t="s">
        <v>85</v>
      </c>
      <c r="BK327" s="240">
        <f>ROUND(I327*H327,2)</f>
        <v>0</v>
      </c>
      <c r="BL327" s="18" t="s">
        <v>351</v>
      </c>
      <c r="BM327" s="239" t="s">
        <v>3331</v>
      </c>
    </row>
    <row r="328" s="12" customFormat="1" ht="22.8" customHeight="1">
      <c r="A328" s="12"/>
      <c r="B328" s="212"/>
      <c r="C328" s="213"/>
      <c r="D328" s="214" t="s">
        <v>75</v>
      </c>
      <c r="E328" s="226" t="s">
        <v>1662</v>
      </c>
      <c r="F328" s="226" t="s">
        <v>1663</v>
      </c>
      <c r="G328" s="213"/>
      <c r="H328" s="213"/>
      <c r="I328" s="216"/>
      <c r="J328" s="227">
        <f>BK328</f>
        <v>0</v>
      </c>
      <c r="K328" s="213"/>
      <c r="L328" s="218"/>
      <c r="M328" s="219"/>
      <c r="N328" s="220"/>
      <c r="O328" s="220"/>
      <c r="P328" s="221">
        <f>SUM(P329:P331)</f>
        <v>0</v>
      </c>
      <c r="Q328" s="220"/>
      <c r="R328" s="221">
        <f>SUM(R329:R331)</f>
        <v>0.0049199999999999999</v>
      </c>
      <c r="S328" s="220"/>
      <c r="T328" s="222">
        <f>SUM(T329:T331)</f>
        <v>0</v>
      </c>
      <c r="U328" s="12"/>
      <c r="V328" s="12"/>
      <c r="W328" s="12"/>
      <c r="X328" s="12"/>
      <c r="Y328" s="12"/>
      <c r="Z328" s="12"/>
      <c r="AA328" s="12"/>
      <c r="AB328" s="12"/>
      <c r="AC328" s="12"/>
      <c r="AD328" s="12"/>
      <c r="AE328" s="12"/>
      <c r="AR328" s="223" t="s">
        <v>85</v>
      </c>
      <c r="AT328" s="224" t="s">
        <v>75</v>
      </c>
      <c r="AU328" s="224" t="s">
        <v>83</v>
      </c>
      <c r="AY328" s="223" t="s">
        <v>264</v>
      </c>
      <c r="BK328" s="225">
        <f>SUM(BK329:BK331)</f>
        <v>0</v>
      </c>
    </row>
    <row r="329" s="2" customFormat="1" ht="21.75" customHeight="1">
      <c r="A329" s="39"/>
      <c r="B329" s="40"/>
      <c r="C329" s="228" t="s">
        <v>580</v>
      </c>
      <c r="D329" s="228" t="s">
        <v>266</v>
      </c>
      <c r="E329" s="229" t="s">
        <v>2899</v>
      </c>
      <c r="F329" s="230" t="s">
        <v>2900</v>
      </c>
      <c r="G329" s="231" t="s">
        <v>1666</v>
      </c>
      <c r="H329" s="232">
        <v>1</v>
      </c>
      <c r="I329" s="233"/>
      <c r="J329" s="234">
        <f>ROUND(I329*H329,2)</f>
        <v>0</v>
      </c>
      <c r="K329" s="230" t="s">
        <v>1425</v>
      </c>
      <c r="L329" s="45"/>
      <c r="M329" s="235" t="s">
        <v>1</v>
      </c>
      <c r="N329" s="236" t="s">
        <v>42</v>
      </c>
      <c r="O329" s="92"/>
      <c r="P329" s="237">
        <f>O329*H329</f>
        <v>0</v>
      </c>
      <c r="Q329" s="237">
        <v>0.0049199999999999999</v>
      </c>
      <c r="R329" s="237">
        <f>Q329*H329</f>
        <v>0.0049199999999999999</v>
      </c>
      <c r="S329" s="237">
        <v>0</v>
      </c>
      <c r="T329" s="238">
        <f>S329*H329</f>
        <v>0</v>
      </c>
      <c r="U329" s="39"/>
      <c r="V329" s="39"/>
      <c r="W329" s="39"/>
      <c r="X329" s="39"/>
      <c r="Y329" s="39"/>
      <c r="Z329" s="39"/>
      <c r="AA329" s="39"/>
      <c r="AB329" s="39"/>
      <c r="AC329" s="39"/>
      <c r="AD329" s="39"/>
      <c r="AE329" s="39"/>
      <c r="AR329" s="239" t="s">
        <v>351</v>
      </c>
      <c r="AT329" s="239" t="s">
        <v>266</v>
      </c>
      <c r="AU329" s="239" t="s">
        <v>85</v>
      </c>
      <c r="AY329" s="18" t="s">
        <v>264</v>
      </c>
      <c r="BE329" s="240">
        <f>IF(N329="základní",J329,0)</f>
        <v>0</v>
      </c>
      <c r="BF329" s="240">
        <f>IF(N329="snížená",J329,0)</f>
        <v>0</v>
      </c>
      <c r="BG329" s="240">
        <f>IF(N329="zákl. přenesená",J329,0)</f>
        <v>0</v>
      </c>
      <c r="BH329" s="240">
        <f>IF(N329="sníž. přenesená",J329,0)</f>
        <v>0</v>
      </c>
      <c r="BI329" s="240">
        <f>IF(N329="nulová",J329,0)</f>
        <v>0</v>
      </c>
      <c r="BJ329" s="18" t="s">
        <v>85</v>
      </c>
      <c r="BK329" s="240">
        <f>ROUND(I329*H329,2)</f>
        <v>0</v>
      </c>
      <c r="BL329" s="18" t="s">
        <v>351</v>
      </c>
      <c r="BM329" s="239" t="s">
        <v>3332</v>
      </c>
    </row>
    <row r="330" s="13" customFormat="1">
      <c r="A330" s="13"/>
      <c r="B330" s="241"/>
      <c r="C330" s="242"/>
      <c r="D330" s="243" t="s">
        <v>273</v>
      </c>
      <c r="E330" s="244" t="s">
        <v>1</v>
      </c>
      <c r="F330" s="245" t="s">
        <v>83</v>
      </c>
      <c r="G330" s="242"/>
      <c r="H330" s="246">
        <v>1</v>
      </c>
      <c r="I330" s="247"/>
      <c r="J330" s="242"/>
      <c r="K330" s="242"/>
      <c r="L330" s="248"/>
      <c r="M330" s="249"/>
      <c r="N330" s="250"/>
      <c r="O330" s="250"/>
      <c r="P330" s="250"/>
      <c r="Q330" s="250"/>
      <c r="R330" s="250"/>
      <c r="S330" s="250"/>
      <c r="T330" s="251"/>
      <c r="U330" s="13"/>
      <c r="V330" s="13"/>
      <c r="W330" s="13"/>
      <c r="X330" s="13"/>
      <c r="Y330" s="13"/>
      <c r="Z330" s="13"/>
      <c r="AA330" s="13"/>
      <c r="AB330" s="13"/>
      <c r="AC330" s="13"/>
      <c r="AD330" s="13"/>
      <c r="AE330" s="13"/>
      <c r="AT330" s="252" t="s">
        <v>273</v>
      </c>
      <c r="AU330" s="252" t="s">
        <v>85</v>
      </c>
      <c r="AV330" s="13" t="s">
        <v>85</v>
      </c>
      <c r="AW330" s="13" t="s">
        <v>32</v>
      </c>
      <c r="AX330" s="13" t="s">
        <v>83</v>
      </c>
      <c r="AY330" s="252" t="s">
        <v>264</v>
      </c>
    </row>
    <row r="331" s="2" customFormat="1" ht="16.5" customHeight="1">
      <c r="A331" s="39"/>
      <c r="B331" s="40"/>
      <c r="C331" s="228" t="s">
        <v>585</v>
      </c>
      <c r="D331" s="228" t="s">
        <v>266</v>
      </c>
      <c r="E331" s="229" t="s">
        <v>1668</v>
      </c>
      <c r="F331" s="230" t="s">
        <v>1669</v>
      </c>
      <c r="G331" s="231" t="s">
        <v>354</v>
      </c>
      <c r="H331" s="232">
        <v>0.0050000000000000001</v>
      </c>
      <c r="I331" s="233"/>
      <c r="J331" s="234">
        <f>ROUND(I331*H331,2)</f>
        <v>0</v>
      </c>
      <c r="K331" s="230" t="s">
        <v>1425</v>
      </c>
      <c r="L331" s="45"/>
      <c r="M331" s="235" t="s">
        <v>1</v>
      </c>
      <c r="N331" s="236" t="s">
        <v>42</v>
      </c>
      <c r="O331" s="92"/>
      <c r="P331" s="237">
        <f>O331*H331</f>
        <v>0</v>
      </c>
      <c r="Q331" s="237">
        <v>0</v>
      </c>
      <c r="R331" s="237">
        <f>Q331*H331</f>
        <v>0</v>
      </c>
      <c r="S331" s="237">
        <v>0</v>
      </c>
      <c r="T331" s="238">
        <f>S331*H331</f>
        <v>0</v>
      </c>
      <c r="U331" s="39"/>
      <c r="V331" s="39"/>
      <c r="W331" s="39"/>
      <c r="X331" s="39"/>
      <c r="Y331" s="39"/>
      <c r="Z331" s="39"/>
      <c r="AA331" s="39"/>
      <c r="AB331" s="39"/>
      <c r="AC331" s="39"/>
      <c r="AD331" s="39"/>
      <c r="AE331" s="39"/>
      <c r="AR331" s="239" t="s">
        <v>351</v>
      </c>
      <c r="AT331" s="239" t="s">
        <v>266</v>
      </c>
      <c r="AU331" s="239" t="s">
        <v>85</v>
      </c>
      <c r="AY331" s="18" t="s">
        <v>264</v>
      </c>
      <c r="BE331" s="240">
        <f>IF(N331="základní",J331,0)</f>
        <v>0</v>
      </c>
      <c r="BF331" s="240">
        <f>IF(N331="snížená",J331,0)</f>
        <v>0</v>
      </c>
      <c r="BG331" s="240">
        <f>IF(N331="zákl. přenesená",J331,0)</f>
        <v>0</v>
      </c>
      <c r="BH331" s="240">
        <f>IF(N331="sníž. přenesená",J331,0)</f>
        <v>0</v>
      </c>
      <c r="BI331" s="240">
        <f>IF(N331="nulová",J331,0)</f>
        <v>0</v>
      </c>
      <c r="BJ331" s="18" t="s">
        <v>85</v>
      </c>
      <c r="BK331" s="240">
        <f>ROUND(I331*H331,2)</f>
        <v>0</v>
      </c>
      <c r="BL331" s="18" t="s">
        <v>351</v>
      </c>
      <c r="BM331" s="239" t="s">
        <v>3333</v>
      </c>
    </row>
    <row r="332" s="12" customFormat="1" ht="22.8" customHeight="1">
      <c r="A332" s="12"/>
      <c r="B332" s="212"/>
      <c r="C332" s="213"/>
      <c r="D332" s="214" t="s">
        <v>75</v>
      </c>
      <c r="E332" s="226" t="s">
        <v>1671</v>
      </c>
      <c r="F332" s="226" t="s">
        <v>1672</v>
      </c>
      <c r="G332" s="213"/>
      <c r="H332" s="213"/>
      <c r="I332" s="216"/>
      <c r="J332" s="227">
        <f>BK332</f>
        <v>0</v>
      </c>
      <c r="K332" s="213"/>
      <c r="L332" s="218"/>
      <c r="M332" s="219"/>
      <c r="N332" s="220"/>
      <c r="O332" s="220"/>
      <c r="P332" s="221">
        <f>SUM(P333:P443)</f>
        <v>0</v>
      </c>
      <c r="Q332" s="220"/>
      <c r="R332" s="221">
        <f>SUM(R333:R443)</f>
        <v>0.47599000000000002</v>
      </c>
      <c r="S332" s="220"/>
      <c r="T332" s="222">
        <f>SUM(T333:T443)</f>
        <v>0</v>
      </c>
      <c r="U332" s="12"/>
      <c r="V332" s="12"/>
      <c r="W332" s="12"/>
      <c r="X332" s="12"/>
      <c r="Y332" s="12"/>
      <c r="Z332" s="12"/>
      <c r="AA332" s="12"/>
      <c r="AB332" s="12"/>
      <c r="AC332" s="12"/>
      <c r="AD332" s="12"/>
      <c r="AE332" s="12"/>
      <c r="AR332" s="223" t="s">
        <v>85</v>
      </c>
      <c r="AT332" s="224" t="s">
        <v>75</v>
      </c>
      <c r="AU332" s="224" t="s">
        <v>83</v>
      </c>
      <c r="AY332" s="223" t="s">
        <v>264</v>
      </c>
      <c r="BK332" s="225">
        <f>SUM(BK333:BK443)</f>
        <v>0</v>
      </c>
    </row>
    <row r="333" s="2" customFormat="1" ht="16.5" customHeight="1">
      <c r="A333" s="39"/>
      <c r="B333" s="40"/>
      <c r="C333" s="228" t="s">
        <v>589</v>
      </c>
      <c r="D333" s="228" t="s">
        <v>266</v>
      </c>
      <c r="E333" s="229" t="s">
        <v>1673</v>
      </c>
      <c r="F333" s="230" t="s">
        <v>1674</v>
      </c>
      <c r="G333" s="231" t="s">
        <v>1666</v>
      </c>
      <c r="H333" s="232">
        <v>4</v>
      </c>
      <c r="I333" s="233"/>
      <c r="J333" s="234">
        <f>ROUND(I333*H333,2)</f>
        <v>0</v>
      </c>
      <c r="K333" s="230" t="s">
        <v>1425</v>
      </c>
      <c r="L333" s="45"/>
      <c r="M333" s="235" t="s">
        <v>1</v>
      </c>
      <c r="N333" s="236" t="s">
        <v>42</v>
      </c>
      <c r="O333" s="92"/>
      <c r="P333" s="237">
        <f>O333*H333</f>
        <v>0</v>
      </c>
      <c r="Q333" s="237">
        <v>0.016969999999999999</v>
      </c>
      <c r="R333" s="237">
        <f>Q333*H333</f>
        <v>0.067879999999999996</v>
      </c>
      <c r="S333" s="237">
        <v>0</v>
      </c>
      <c r="T333" s="238">
        <f>S333*H333</f>
        <v>0</v>
      </c>
      <c r="U333" s="39"/>
      <c r="V333" s="39"/>
      <c r="W333" s="39"/>
      <c r="X333" s="39"/>
      <c r="Y333" s="39"/>
      <c r="Z333" s="39"/>
      <c r="AA333" s="39"/>
      <c r="AB333" s="39"/>
      <c r="AC333" s="39"/>
      <c r="AD333" s="39"/>
      <c r="AE333" s="39"/>
      <c r="AR333" s="239" t="s">
        <v>351</v>
      </c>
      <c r="AT333" s="239" t="s">
        <v>266</v>
      </c>
      <c r="AU333" s="239" t="s">
        <v>85</v>
      </c>
      <c r="AY333" s="18" t="s">
        <v>264</v>
      </c>
      <c r="BE333" s="240">
        <f>IF(N333="základní",J333,0)</f>
        <v>0</v>
      </c>
      <c r="BF333" s="240">
        <f>IF(N333="snížená",J333,0)</f>
        <v>0</v>
      </c>
      <c r="BG333" s="240">
        <f>IF(N333="zákl. přenesená",J333,0)</f>
        <v>0</v>
      </c>
      <c r="BH333" s="240">
        <f>IF(N333="sníž. přenesená",J333,0)</f>
        <v>0</v>
      </c>
      <c r="BI333" s="240">
        <f>IF(N333="nulová",J333,0)</f>
        <v>0</v>
      </c>
      <c r="BJ333" s="18" t="s">
        <v>85</v>
      </c>
      <c r="BK333" s="240">
        <f>ROUND(I333*H333,2)</f>
        <v>0</v>
      </c>
      <c r="BL333" s="18" t="s">
        <v>351</v>
      </c>
      <c r="BM333" s="239" t="s">
        <v>3334</v>
      </c>
    </row>
    <row r="334" s="2" customFormat="1">
      <c r="A334" s="39"/>
      <c r="B334" s="40"/>
      <c r="C334" s="41"/>
      <c r="D334" s="243" t="s">
        <v>339</v>
      </c>
      <c r="E334" s="41"/>
      <c r="F334" s="295" t="s">
        <v>1566</v>
      </c>
      <c r="G334" s="41"/>
      <c r="H334" s="41"/>
      <c r="I334" s="296"/>
      <c r="J334" s="41"/>
      <c r="K334" s="41"/>
      <c r="L334" s="45"/>
      <c r="M334" s="297"/>
      <c r="N334" s="298"/>
      <c r="O334" s="92"/>
      <c r="P334" s="92"/>
      <c r="Q334" s="92"/>
      <c r="R334" s="92"/>
      <c r="S334" s="92"/>
      <c r="T334" s="93"/>
      <c r="U334" s="39"/>
      <c r="V334" s="39"/>
      <c r="W334" s="39"/>
      <c r="X334" s="39"/>
      <c r="Y334" s="39"/>
      <c r="Z334" s="39"/>
      <c r="AA334" s="39"/>
      <c r="AB334" s="39"/>
      <c r="AC334" s="39"/>
      <c r="AD334" s="39"/>
      <c r="AE334" s="39"/>
      <c r="AT334" s="18" t="s">
        <v>339</v>
      </c>
      <c r="AU334" s="18" t="s">
        <v>85</v>
      </c>
    </row>
    <row r="335" s="15" customFormat="1">
      <c r="A335" s="15"/>
      <c r="B335" s="264"/>
      <c r="C335" s="265"/>
      <c r="D335" s="243" t="s">
        <v>273</v>
      </c>
      <c r="E335" s="266" t="s">
        <v>1</v>
      </c>
      <c r="F335" s="267" t="s">
        <v>1676</v>
      </c>
      <c r="G335" s="265"/>
      <c r="H335" s="266" t="s">
        <v>1</v>
      </c>
      <c r="I335" s="268"/>
      <c r="J335" s="265"/>
      <c r="K335" s="265"/>
      <c r="L335" s="269"/>
      <c r="M335" s="270"/>
      <c r="N335" s="271"/>
      <c r="O335" s="271"/>
      <c r="P335" s="271"/>
      <c r="Q335" s="271"/>
      <c r="R335" s="271"/>
      <c r="S335" s="271"/>
      <c r="T335" s="272"/>
      <c r="U335" s="15"/>
      <c r="V335" s="15"/>
      <c r="W335" s="15"/>
      <c r="X335" s="15"/>
      <c r="Y335" s="15"/>
      <c r="Z335" s="15"/>
      <c r="AA335" s="15"/>
      <c r="AB335" s="15"/>
      <c r="AC335" s="15"/>
      <c r="AD335" s="15"/>
      <c r="AE335" s="15"/>
      <c r="AT335" s="273" t="s">
        <v>273</v>
      </c>
      <c r="AU335" s="273" t="s">
        <v>85</v>
      </c>
      <c r="AV335" s="15" t="s">
        <v>83</v>
      </c>
      <c r="AW335" s="15" t="s">
        <v>32</v>
      </c>
      <c r="AX335" s="15" t="s">
        <v>76</v>
      </c>
      <c r="AY335" s="273" t="s">
        <v>264</v>
      </c>
    </row>
    <row r="336" s="13" customFormat="1">
      <c r="A336" s="13"/>
      <c r="B336" s="241"/>
      <c r="C336" s="242"/>
      <c r="D336" s="243" t="s">
        <v>273</v>
      </c>
      <c r="E336" s="244" t="s">
        <v>1</v>
      </c>
      <c r="F336" s="245" t="s">
        <v>83</v>
      </c>
      <c r="G336" s="242"/>
      <c r="H336" s="246">
        <v>1</v>
      </c>
      <c r="I336" s="247"/>
      <c r="J336" s="242"/>
      <c r="K336" s="242"/>
      <c r="L336" s="248"/>
      <c r="M336" s="249"/>
      <c r="N336" s="250"/>
      <c r="O336" s="250"/>
      <c r="P336" s="250"/>
      <c r="Q336" s="250"/>
      <c r="R336" s="250"/>
      <c r="S336" s="250"/>
      <c r="T336" s="251"/>
      <c r="U336" s="13"/>
      <c r="V336" s="13"/>
      <c r="W336" s="13"/>
      <c r="X336" s="13"/>
      <c r="Y336" s="13"/>
      <c r="Z336" s="13"/>
      <c r="AA336" s="13"/>
      <c r="AB336" s="13"/>
      <c r="AC336" s="13"/>
      <c r="AD336" s="13"/>
      <c r="AE336" s="13"/>
      <c r="AT336" s="252" t="s">
        <v>273</v>
      </c>
      <c r="AU336" s="252" t="s">
        <v>85</v>
      </c>
      <c r="AV336" s="13" t="s">
        <v>85</v>
      </c>
      <c r="AW336" s="13" t="s">
        <v>32</v>
      </c>
      <c r="AX336" s="13" t="s">
        <v>76</v>
      </c>
      <c r="AY336" s="252" t="s">
        <v>264</v>
      </c>
    </row>
    <row r="337" s="15" customFormat="1">
      <c r="A337" s="15"/>
      <c r="B337" s="264"/>
      <c r="C337" s="265"/>
      <c r="D337" s="243" t="s">
        <v>273</v>
      </c>
      <c r="E337" s="266" t="s">
        <v>1</v>
      </c>
      <c r="F337" s="267" t="s">
        <v>1677</v>
      </c>
      <c r="G337" s="265"/>
      <c r="H337" s="266" t="s">
        <v>1</v>
      </c>
      <c r="I337" s="268"/>
      <c r="J337" s="265"/>
      <c r="K337" s="265"/>
      <c r="L337" s="269"/>
      <c r="M337" s="270"/>
      <c r="N337" s="271"/>
      <c r="O337" s="271"/>
      <c r="P337" s="271"/>
      <c r="Q337" s="271"/>
      <c r="R337" s="271"/>
      <c r="S337" s="271"/>
      <c r="T337" s="272"/>
      <c r="U337" s="15"/>
      <c r="V337" s="15"/>
      <c r="W337" s="15"/>
      <c r="X337" s="15"/>
      <c r="Y337" s="15"/>
      <c r="Z337" s="15"/>
      <c r="AA337" s="15"/>
      <c r="AB337" s="15"/>
      <c r="AC337" s="15"/>
      <c r="AD337" s="15"/>
      <c r="AE337" s="15"/>
      <c r="AT337" s="273" t="s">
        <v>273</v>
      </c>
      <c r="AU337" s="273" t="s">
        <v>85</v>
      </c>
      <c r="AV337" s="15" t="s">
        <v>83</v>
      </c>
      <c r="AW337" s="15" t="s">
        <v>32</v>
      </c>
      <c r="AX337" s="15" t="s">
        <v>76</v>
      </c>
      <c r="AY337" s="273" t="s">
        <v>264</v>
      </c>
    </row>
    <row r="338" s="13" customFormat="1">
      <c r="A338" s="13"/>
      <c r="B338" s="241"/>
      <c r="C338" s="242"/>
      <c r="D338" s="243" t="s">
        <v>273</v>
      </c>
      <c r="E338" s="244" t="s">
        <v>1</v>
      </c>
      <c r="F338" s="245" t="s">
        <v>96</v>
      </c>
      <c r="G338" s="242"/>
      <c r="H338" s="246">
        <v>3</v>
      </c>
      <c r="I338" s="247"/>
      <c r="J338" s="242"/>
      <c r="K338" s="242"/>
      <c r="L338" s="248"/>
      <c r="M338" s="249"/>
      <c r="N338" s="250"/>
      <c r="O338" s="250"/>
      <c r="P338" s="250"/>
      <c r="Q338" s="250"/>
      <c r="R338" s="250"/>
      <c r="S338" s="250"/>
      <c r="T338" s="251"/>
      <c r="U338" s="13"/>
      <c r="V338" s="13"/>
      <c r="W338" s="13"/>
      <c r="X338" s="13"/>
      <c r="Y338" s="13"/>
      <c r="Z338" s="13"/>
      <c r="AA338" s="13"/>
      <c r="AB338" s="13"/>
      <c r="AC338" s="13"/>
      <c r="AD338" s="13"/>
      <c r="AE338" s="13"/>
      <c r="AT338" s="252" t="s">
        <v>273</v>
      </c>
      <c r="AU338" s="252" t="s">
        <v>85</v>
      </c>
      <c r="AV338" s="13" t="s">
        <v>85</v>
      </c>
      <c r="AW338" s="13" t="s">
        <v>32</v>
      </c>
      <c r="AX338" s="13" t="s">
        <v>76</v>
      </c>
      <c r="AY338" s="252" t="s">
        <v>264</v>
      </c>
    </row>
    <row r="339" s="14" customFormat="1">
      <c r="A339" s="14"/>
      <c r="B339" s="253"/>
      <c r="C339" s="254"/>
      <c r="D339" s="243" t="s">
        <v>273</v>
      </c>
      <c r="E339" s="255" t="s">
        <v>1</v>
      </c>
      <c r="F339" s="256" t="s">
        <v>275</v>
      </c>
      <c r="G339" s="254"/>
      <c r="H339" s="257">
        <v>4</v>
      </c>
      <c r="I339" s="258"/>
      <c r="J339" s="254"/>
      <c r="K339" s="254"/>
      <c r="L339" s="259"/>
      <c r="M339" s="260"/>
      <c r="N339" s="261"/>
      <c r="O339" s="261"/>
      <c r="P339" s="261"/>
      <c r="Q339" s="261"/>
      <c r="R339" s="261"/>
      <c r="S339" s="261"/>
      <c r="T339" s="262"/>
      <c r="U339" s="14"/>
      <c r="V339" s="14"/>
      <c r="W339" s="14"/>
      <c r="X339" s="14"/>
      <c r="Y339" s="14"/>
      <c r="Z339" s="14"/>
      <c r="AA339" s="14"/>
      <c r="AB339" s="14"/>
      <c r="AC339" s="14"/>
      <c r="AD339" s="14"/>
      <c r="AE339" s="14"/>
      <c r="AT339" s="263" t="s">
        <v>273</v>
      </c>
      <c r="AU339" s="263" t="s">
        <v>85</v>
      </c>
      <c r="AV339" s="14" t="s">
        <v>271</v>
      </c>
      <c r="AW339" s="14" t="s">
        <v>32</v>
      </c>
      <c r="AX339" s="14" t="s">
        <v>83</v>
      </c>
      <c r="AY339" s="263" t="s">
        <v>264</v>
      </c>
    </row>
    <row r="340" s="2" customFormat="1" ht="16.5" customHeight="1">
      <c r="A340" s="39"/>
      <c r="B340" s="40"/>
      <c r="C340" s="274" t="s">
        <v>593</v>
      </c>
      <c r="D340" s="274" t="s">
        <v>310</v>
      </c>
      <c r="E340" s="275" t="s">
        <v>1678</v>
      </c>
      <c r="F340" s="276" t="s">
        <v>1679</v>
      </c>
      <c r="G340" s="277" t="s">
        <v>420</v>
      </c>
      <c r="H340" s="278">
        <v>4</v>
      </c>
      <c r="I340" s="279"/>
      <c r="J340" s="280">
        <f>ROUND(I340*H340,2)</f>
        <v>0</v>
      </c>
      <c r="K340" s="276" t="s">
        <v>1425</v>
      </c>
      <c r="L340" s="281"/>
      <c r="M340" s="282" t="s">
        <v>1</v>
      </c>
      <c r="N340" s="283" t="s">
        <v>42</v>
      </c>
      <c r="O340" s="92"/>
      <c r="P340" s="237">
        <f>O340*H340</f>
        <v>0</v>
      </c>
      <c r="Q340" s="237">
        <v>0.0012800000000000001</v>
      </c>
      <c r="R340" s="237">
        <f>Q340*H340</f>
        <v>0.0051200000000000004</v>
      </c>
      <c r="S340" s="237">
        <v>0</v>
      </c>
      <c r="T340" s="238">
        <f>S340*H340</f>
        <v>0</v>
      </c>
      <c r="U340" s="39"/>
      <c r="V340" s="39"/>
      <c r="W340" s="39"/>
      <c r="X340" s="39"/>
      <c r="Y340" s="39"/>
      <c r="Z340" s="39"/>
      <c r="AA340" s="39"/>
      <c r="AB340" s="39"/>
      <c r="AC340" s="39"/>
      <c r="AD340" s="39"/>
      <c r="AE340" s="39"/>
      <c r="AR340" s="239" t="s">
        <v>434</v>
      </c>
      <c r="AT340" s="239" t="s">
        <v>310</v>
      </c>
      <c r="AU340" s="239" t="s">
        <v>85</v>
      </c>
      <c r="AY340" s="18" t="s">
        <v>264</v>
      </c>
      <c r="BE340" s="240">
        <f>IF(N340="základní",J340,0)</f>
        <v>0</v>
      </c>
      <c r="BF340" s="240">
        <f>IF(N340="snížená",J340,0)</f>
        <v>0</v>
      </c>
      <c r="BG340" s="240">
        <f>IF(N340="zákl. přenesená",J340,0)</f>
        <v>0</v>
      </c>
      <c r="BH340" s="240">
        <f>IF(N340="sníž. přenesená",J340,0)</f>
        <v>0</v>
      </c>
      <c r="BI340" s="240">
        <f>IF(N340="nulová",J340,0)</f>
        <v>0</v>
      </c>
      <c r="BJ340" s="18" t="s">
        <v>85</v>
      </c>
      <c r="BK340" s="240">
        <f>ROUND(I340*H340,2)</f>
        <v>0</v>
      </c>
      <c r="BL340" s="18" t="s">
        <v>351</v>
      </c>
      <c r="BM340" s="239" t="s">
        <v>3335</v>
      </c>
    </row>
    <row r="341" s="2" customFormat="1">
      <c r="A341" s="39"/>
      <c r="B341" s="40"/>
      <c r="C341" s="41"/>
      <c r="D341" s="243" t="s">
        <v>339</v>
      </c>
      <c r="E341" s="41"/>
      <c r="F341" s="295" t="s">
        <v>1566</v>
      </c>
      <c r="G341" s="41"/>
      <c r="H341" s="41"/>
      <c r="I341" s="296"/>
      <c r="J341" s="41"/>
      <c r="K341" s="41"/>
      <c r="L341" s="45"/>
      <c r="M341" s="297"/>
      <c r="N341" s="298"/>
      <c r="O341" s="92"/>
      <c r="P341" s="92"/>
      <c r="Q341" s="92"/>
      <c r="R341" s="92"/>
      <c r="S341" s="92"/>
      <c r="T341" s="93"/>
      <c r="U341" s="39"/>
      <c r="V341" s="39"/>
      <c r="W341" s="39"/>
      <c r="X341" s="39"/>
      <c r="Y341" s="39"/>
      <c r="Z341" s="39"/>
      <c r="AA341" s="39"/>
      <c r="AB341" s="39"/>
      <c r="AC341" s="39"/>
      <c r="AD341" s="39"/>
      <c r="AE341" s="39"/>
      <c r="AT341" s="18" t="s">
        <v>339</v>
      </c>
      <c r="AU341" s="18" t="s">
        <v>85</v>
      </c>
    </row>
    <row r="342" s="15" customFormat="1">
      <c r="A342" s="15"/>
      <c r="B342" s="264"/>
      <c r="C342" s="265"/>
      <c r="D342" s="243" t="s">
        <v>273</v>
      </c>
      <c r="E342" s="266" t="s">
        <v>1</v>
      </c>
      <c r="F342" s="267" t="s">
        <v>1681</v>
      </c>
      <c r="G342" s="265"/>
      <c r="H342" s="266" t="s">
        <v>1</v>
      </c>
      <c r="I342" s="268"/>
      <c r="J342" s="265"/>
      <c r="K342" s="265"/>
      <c r="L342" s="269"/>
      <c r="M342" s="270"/>
      <c r="N342" s="271"/>
      <c r="O342" s="271"/>
      <c r="P342" s="271"/>
      <c r="Q342" s="271"/>
      <c r="R342" s="271"/>
      <c r="S342" s="271"/>
      <c r="T342" s="272"/>
      <c r="U342" s="15"/>
      <c r="V342" s="15"/>
      <c r="W342" s="15"/>
      <c r="X342" s="15"/>
      <c r="Y342" s="15"/>
      <c r="Z342" s="15"/>
      <c r="AA342" s="15"/>
      <c r="AB342" s="15"/>
      <c r="AC342" s="15"/>
      <c r="AD342" s="15"/>
      <c r="AE342" s="15"/>
      <c r="AT342" s="273" t="s">
        <v>273</v>
      </c>
      <c r="AU342" s="273" t="s">
        <v>85</v>
      </c>
      <c r="AV342" s="15" t="s">
        <v>83</v>
      </c>
      <c r="AW342" s="15" t="s">
        <v>32</v>
      </c>
      <c r="AX342" s="15" t="s">
        <v>76</v>
      </c>
      <c r="AY342" s="273" t="s">
        <v>264</v>
      </c>
    </row>
    <row r="343" s="13" customFormat="1">
      <c r="A343" s="13"/>
      <c r="B343" s="241"/>
      <c r="C343" s="242"/>
      <c r="D343" s="243" t="s">
        <v>273</v>
      </c>
      <c r="E343" s="244" t="s">
        <v>1</v>
      </c>
      <c r="F343" s="245" t="s">
        <v>83</v>
      </c>
      <c r="G343" s="242"/>
      <c r="H343" s="246">
        <v>1</v>
      </c>
      <c r="I343" s="247"/>
      <c r="J343" s="242"/>
      <c r="K343" s="242"/>
      <c r="L343" s="248"/>
      <c r="M343" s="249"/>
      <c r="N343" s="250"/>
      <c r="O343" s="250"/>
      <c r="P343" s="250"/>
      <c r="Q343" s="250"/>
      <c r="R343" s="250"/>
      <c r="S343" s="250"/>
      <c r="T343" s="251"/>
      <c r="U343" s="13"/>
      <c r="V343" s="13"/>
      <c r="W343" s="13"/>
      <c r="X343" s="13"/>
      <c r="Y343" s="13"/>
      <c r="Z343" s="13"/>
      <c r="AA343" s="13"/>
      <c r="AB343" s="13"/>
      <c r="AC343" s="13"/>
      <c r="AD343" s="13"/>
      <c r="AE343" s="13"/>
      <c r="AT343" s="252" t="s">
        <v>273</v>
      </c>
      <c r="AU343" s="252" t="s">
        <v>85</v>
      </c>
      <c r="AV343" s="13" t="s">
        <v>85</v>
      </c>
      <c r="AW343" s="13" t="s">
        <v>32</v>
      </c>
      <c r="AX343" s="13" t="s">
        <v>76</v>
      </c>
      <c r="AY343" s="252" t="s">
        <v>264</v>
      </c>
    </row>
    <row r="344" s="15" customFormat="1">
      <c r="A344" s="15"/>
      <c r="B344" s="264"/>
      <c r="C344" s="265"/>
      <c r="D344" s="243" t="s">
        <v>273</v>
      </c>
      <c r="E344" s="266" t="s">
        <v>1</v>
      </c>
      <c r="F344" s="267" t="s">
        <v>1682</v>
      </c>
      <c r="G344" s="265"/>
      <c r="H344" s="266" t="s">
        <v>1</v>
      </c>
      <c r="I344" s="268"/>
      <c r="J344" s="265"/>
      <c r="K344" s="265"/>
      <c r="L344" s="269"/>
      <c r="M344" s="270"/>
      <c r="N344" s="271"/>
      <c r="O344" s="271"/>
      <c r="P344" s="271"/>
      <c r="Q344" s="271"/>
      <c r="R344" s="271"/>
      <c r="S344" s="271"/>
      <c r="T344" s="272"/>
      <c r="U344" s="15"/>
      <c r="V344" s="15"/>
      <c r="W344" s="15"/>
      <c r="X344" s="15"/>
      <c r="Y344" s="15"/>
      <c r="Z344" s="15"/>
      <c r="AA344" s="15"/>
      <c r="AB344" s="15"/>
      <c r="AC344" s="15"/>
      <c r="AD344" s="15"/>
      <c r="AE344" s="15"/>
      <c r="AT344" s="273" t="s">
        <v>273</v>
      </c>
      <c r="AU344" s="273" t="s">
        <v>85</v>
      </c>
      <c r="AV344" s="15" t="s">
        <v>83</v>
      </c>
      <c r="AW344" s="15" t="s">
        <v>32</v>
      </c>
      <c r="AX344" s="15" t="s">
        <v>76</v>
      </c>
      <c r="AY344" s="273" t="s">
        <v>264</v>
      </c>
    </row>
    <row r="345" s="13" customFormat="1">
      <c r="A345" s="13"/>
      <c r="B345" s="241"/>
      <c r="C345" s="242"/>
      <c r="D345" s="243" t="s">
        <v>273</v>
      </c>
      <c r="E345" s="244" t="s">
        <v>1</v>
      </c>
      <c r="F345" s="245" t="s">
        <v>96</v>
      </c>
      <c r="G345" s="242"/>
      <c r="H345" s="246">
        <v>3</v>
      </c>
      <c r="I345" s="247"/>
      <c r="J345" s="242"/>
      <c r="K345" s="242"/>
      <c r="L345" s="248"/>
      <c r="M345" s="249"/>
      <c r="N345" s="250"/>
      <c r="O345" s="250"/>
      <c r="P345" s="250"/>
      <c r="Q345" s="250"/>
      <c r="R345" s="250"/>
      <c r="S345" s="250"/>
      <c r="T345" s="251"/>
      <c r="U345" s="13"/>
      <c r="V345" s="13"/>
      <c r="W345" s="13"/>
      <c r="X345" s="13"/>
      <c r="Y345" s="13"/>
      <c r="Z345" s="13"/>
      <c r="AA345" s="13"/>
      <c r="AB345" s="13"/>
      <c r="AC345" s="13"/>
      <c r="AD345" s="13"/>
      <c r="AE345" s="13"/>
      <c r="AT345" s="252" t="s">
        <v>273</v>
      </c>
      <c r="AU345" s="252" t="s">
        <v>85</v>
      </c>
      <c r="AV345" s="13" t="s">
        <v>85</v>
      </c>
      <c r="AW345" s="13" t="s">
        <v>32</v>
      </c>
      <c r="AX345" s="13" t="s">
        <v>76</v>
      </c>
      <c r="AY345" s="252" t="s">
        <v>264</v>
      </c>
    </row>
    <row r="346" s="14" customFormat="1">
      <c r="A346" s="14"/>
      <c r="B346" s="253"/>
      <c r="C346" s="254"/>
      <c r="D346" s="243" t="s">
        <v>273</v>
      </c>
      <c r="E346" s="255" t="s">
        <v>1</v>
      </c>
      <c r="F346" s="256" t="s">
        <v>275</v>
      </c>
      <c r="G346" s="254"/>
      <c r="H346" s="257">
        <v>4</v>
      </c>
      <c r="I346" s="258"/>
      <c r="J346" s="254"/>
      <c r="K346" s="254"/>
      <c r="L346" s="259"/>
      <c r="M346" s="260"/>
      <c r="N346" s="261"/>
      <c r="O346" s="261"/>
      <c r="P346" s="261"/>
      <c r="Q346" s="261"/>
      <c r="R346" s="261"/>
      <c r="S346" s="261"/>
      <c r="T346" s="262"/>
      <c r="U346" s="14"/>
      <c r="V346" s="14"/>
      <c r="W346" s="14"/>
      <c r="X346" s="14"/>
      <c r="Y346" s="14"/>
      <c r="Z346" s="14"/>
      <c r="AA346" s="14"/>
      <c r="AB346" s="14"/>
      <c r="AC346" s="14"/>
      <c r="AD346" s="14"/>
      <c r="AE346" s="14"/>
      <c r="AT346" s="263" t="s">
        <v>273</v>
      </c>
      <c r="AU346" s="263" t="s">
        <v>85</v>
      </c>
      <c r="AV346" s="14" t="s">
        <v>271</v>
      </c>
      <c r="AW346" s="14" t="s">
        <v>32</v>
      </c>
      <c r="AX346" s="14" t="s">
        <v>83</v>
      </c>
      <c r="AY346" s="263" t="s">
        <v>264</v>
      </c>
    </row>
    <row r="347" s="2" customFormat="1" ht="16.5" customHeight="1">
      <c r="A347" s="39"/>
      <c r="B347" s="40"/>
      <c r="C347" s="228" t="s">
        <v>597</v>
      </c>
      <c r="D347" s="228" t="s">
        <v>266</v>
      </c>
      <c r="E347" s="229" t="s">
        <v>1683</v>
      </c>
      <c r="F347" s="230" t="s">
        <v>1684</v>
      </c>
      <c r="G347" s="231" t="s">
        <v>1666</v>
      </c>
      <c r="H347" s="232">
        <v>2</v>
      </c>
      <c r="I347" s="233"/>
      <c r="J347" s="234">
        <f>ROUND(I347*H347,2)</f>
        <v>0</v>
      </c>
      <c r="K347" s="230" t="s">
        <v>1425</v>
      </c>
      <c r="L347" s="45"/>
      <c r="M347" s="235" t="s">
        <v>1</v>
      </c>
      <c r="N347" s="236" t="s">
        <v>42</v>
      </c>
      <c r="O347" s="92"/>
      <c r="P347" s="237">
        <f>O347*H347</f>
        <v>0</v>
      </c>
      <c r="Q347" s="237">
        <v>0.020729999999999998</v>
      </c>
      <c r="R347" s="237">
        <f>Q347*H347</f>
        <v>0.041459999999999997</v>
      </c>
      <c r="S347" s="237">
        <v>0</v>
      </c>
      <c r="T347" s="238">
        <f>S347*H347</f>
        <v>0</v>
      </c>
      <c r="U347" s="39"/>
      <c r="V347" s="39"/>
      <c r="W347" s="39"/>
      <c r="X347" s="39"/>
      <c r="Y347" s="39"/>
      <c r="Z347" s="39"/>
      <c r="AA347" s="39"/>
      <c r="AB347" s="39"/>
      <c r="AC347" s="39"/>
      <c r="AD347" s="39"/>
      <c r="AE347" s="39"/>
      <c r="AR347" s="239" t="s">
        <v>351</v>
      </c>
      <c r="AT347" s="239" t="s">
        <v>266</v>
      </c>
      <c r="AU347" s="239" t="s">
        <v>85</v>
      </c>
      <c r="AY347" s="18" t="s">
        <v>264</v>
      </c>
      <c r="BE347" s="240">
        <f>IF(N347="základní",J347,0)</f>
        <v>0</v>
      </c>
      <c r="BF347" s="240">
        <f>IF(N347="snížená",J347,0)</f>
        <v>0</v>
      </c>
      <c r="BG347" s="240">
        <f>IF(N347="zákl. přenesená",J347,0)</f>
        <v>0</v>
      </c>
      <c r="BH347" s="240">
        <f>IF(N347="sníž. přenesená",J347,0)</f>
        <v>0</v>
      </c>
      <c r="BI347" s="240">
        <f>IF(N347="nulová",J347,0)</f>
        <v>0</v>
      </c>
      <c r="BJ347" s="18" t="s">
        <v>85</v>
      </c>
      <c r="BK347" s="240">
        <f>ROUND(I347*H347,2)</f>
        <v>0</v>
      </c>
      <c r="BL347" s="18" t="s">
        <v>351</v>
      </c>
      <c r="BM347" s="239" t="s">
        <v>3336</v>
      </c>
    </row>
    <row r="348" s="2" customFormat="1">
      <c r="A348" s="39"/>
      <c r="B348" s="40"/>
      <c r="C348" s="41"/>
      <c r="D348" s="243" t="s">
        <v>339</v>
      </c>
      <c r="E348" s="41"/>
      <c r="F348" s="295" t="s">
        <v>1566</v>
      </c>
      <c r="G348" s="41"/>
      <c r="H348" s="41"/>
      <c r="I348" s="296"/>
      <c r="J348" s="41"/>
      <c r="K348" s="41"/>
      <c r="L348" s="45"/>
      <c r="M348" s="297"/>
      <c r="N348" s="298"/>
      <c r="O348" s="92"/>
      <c r="P348" s="92"/>
      <c r="Q348" s="92"/>
      <c r="R348" s="92"/>
      <c r="S348" s="92"/>
      <c r="T348" s="93"/>
      <c r="U348" s="39"/>
      <c r="V348" s="39"/>
      <c r="W348" s="39"/>
      <c r="X348" s="39"/>
      <c r="Y348" s="39"/>
      <c r="Z348" s="39"/>
      <c r="AA348" s="39"/>
      <c r="AB348" s="39"/>
      <c r="AC348" s="39"/>
      <c r="AD348" s="39"/>
      <c r="AE348" s="39"/>
      <c r="AT348" s="18" t="s">
        <v>339</v>
      </c>
      <c r="AU348" s="18" t="s">
        <v>85</v>
      </c>
    </row>
    <row r="349" s="15" customFormat="1">
      <c r="A349" s="15"/>
      <c r="B349" s="264"/>
      <c r="C349" s="265"/>
      <c r="D349" s="243" t="s">
        <v>273</v>
      </c>
      <c r="E349" s="266" t="s">
        <v>1</v>
      </c>
      <c r="F349" s="267" t="s">
        <v>1686</v>
      </c>
      <c r="G349" s="265"/>
      <c r="H349" s="266" t="s">
        <v>1</v>
      </c>
      <c r="I349" s="268"/>
      <c r="J349" s="265"/>
      <c r="K349" s="265"/>
      <c r="L349" s="269"/>
      <c r="M349" s="270"/>
      <c r="N349" s="271"/>
      <c r="O349" s="271"/>
      <c r="P349" s="271"/>
      <c r="Q349" s="271"/>
      <c r="R349" s="271"/>
      <c r="S349" s="271"/>
      <c r="T349" s="272"/>
      <c r="U349" s="15"/>
      <c r="V349" s="15"/>
      <c r="W349" s="15"/>
      <c r="X349" s="15"/>
      <c r="Y349" s="15"/>
      <c r="Z349" s="15"/>
      <c r="AA349" s="15"/>
      <c r="AB349" s="15"/>
      <c r="AC349" s="15"/>
      <c r="AD349" s="15"/>
      <c r="AE349" s="15"/>
      <c r="AT349" s="273" t="s">
        <v>273</v>
      </c>
      <c r="AU349" s="273" t="s">
        <v>85</v>
      </c>
      <c r="AV349" s="15" t="s">
        <v>83</v>
      </c>
      <c r="AW349" s="15" t="s">
        <v>32</v>
      </c>
      <c r="AX349" s="15" t="s">
        <v>76</v>
      </c>
      <c r="AY349" s="273" t="s">
        <v>264</v>
      </c>
    </row>
    <row r="350" s="13" customFormat="1">
      <c r="A350" s="13"/>
      <c r="B350" s="241"/>
      <c r="C350" s="242"/>
      <c r="D350" s="243" t="s">
        <v>273</v>
      </c>
      <c r="E350" s="244" t="s">
        <v>1</v>
      </c>
      <c r="F350" s="245" t="s">
        <v>85</v>
      </c>
      <c r="G350" s="242"/>
      <c r="H350" s="246">
        <v>2</v>
      </c>
      <c r="I350" s="247"/>
      <c r="J350" s="242"/>
      <c r="K350" s="242"/>
      <c r="L350" s="248"/>
      <c r="M350" s="249"/>
      <c r="N350" s="250"/>
      <c r="O350" s="250"/>
      <c r="P350" s="250"/>
      <c r="Q350" s="250"/>
      <c r="R350" s="250"/>
      <c r="S350" s="250"/>
      <c r="T350" s="251"/>
      <c r="U350" s="13"/>
      <c r="V350" s="13"/>
      <c r="W350" s="13"/>
      <c r="X350" s="13"/>
      <c r="Y350" s="13"/>
      <c r="Z350" s="13"/>
      <c r="AA350" s="13"/>
      <c r="AB350" s="13"/>
      <c r="AC350" s="13"/>
      <c r="AD350" s="13"/>
      <c r="AE350" s="13"/>
      <c r="AT350" s="252" t="s">
        <v>273</v>
      </c>
      <c r="AU350" s="252" t="s">
        <v>85</v>
      </c>
      <c r="AV350" s="13" t="s">
        <v>85</v>
      </c>
      <c r="AW350" s="13" t="s">
        <v>32</v>
      </c>
      <c r="AX350" s="13" t="s">
        <v>83</v>
      </c>
      <c r="AY350" s="252" t="s">
        <v>264</v>
      </c>
    </row>
    <row r="351" s="2" customFormat="1" ht="16.5" customHeight="1">
      <c r="A351" s="39"/>
      <c r="B351" s="40"/>
      <c r="C351" s="228" t="s">
        <v>601</v>
      </c>
      <c r="D351" s="228" t="s">
        <v>266</v>
      </c>
      <c r="E351" s="229" t="s">
        <v>1687</v>
      </c>
      <c r="F351" s="230" t="s">
        <v>1688</v>
      </c>
      <c r="G351" s="231" t="s">
        <v>1666</v>
      </c>
      <c r="H351" s="232">
        <v>3</v>
      </c>
      <c r="I351" s="233"/>
      <c r="J351" s="234">
        <f>ROUND(I351*H351,2)</f>
        <v>0</v>
      </c>
      <c r="K351" s="230" t="s">
        <v>1425</v>
      </c>
      <c r="L351" s="45"/>
      <c r="M351" s="235" t="s">
        <v>1</v>
      </c>
      <c r="N351" s="236" t="s">
        <v>42</v>
      </c>
      <c r="O351" s="92"/>
      <c r="P351" s="237">
        <f>O351*H351</f>
        <v>0</v>
      </c>
      <c r="Q351" s="237">
        <v>0.019210000000000001</v>
      </c>
      <c r="R351" s="237">
        <f>Q351*H351</f>
        <v>0.057630000000000001</v>
      </c>
      <c r="S351" s="237">
        <v>0</v>
      </c>
      <c r="T351" s="238">
        <f>S351*H351</f>
        <v>0</v>
      </c>
      <c r="U351" s="39"/>
      <c r="V351" s="39"/>
      <c r="W351" s="39"/>
      <c r="X351" s="39"/>
      <c r="Y351" s="39"/>
      <c r="Z351" s="39"/>
      <c r="AA351" s="39"/>
      <c r="AB351" s="39"/>
      <c r="AC351" s="39"/>
      <c r="AD351" s="39"/>
      <c r="AE351" s="39"/>
      <c r="AR351" s="239" t="s">
        <v>351</v>
      </c>
      <c r="AT351" s="239" t="s">
        <v>266</v>
      </c>
      <c r="AU351" s="239" t="s">
        <v>85</v>
      </c>
      <c r="AY351" s="18" t="s">
        <v>264</v>
      </c>
      <c r="BE351" s="240">
        <f>IF(N351="základní",J351,0)</f>
        <v>0</v>
      </c>
      <c r="BF351" s="240">
        <f>IF(N351="snížená",J351,0)</f>
        <v>0</v>
      </c>
      <c r="BG351" s="240">
        <f>IF(N351="zákl. přenesená",J351,0)</f>
        <v>0</v>
      </c>
      <c r="BH351" s="240">
        <f>IF(N351="sníž. přenesená",J351,0)</f>
        <v>0</v>
      </c>
      <c r="BI351" s="240">
        <f>IF(N351="nulová",J351,0)</f>
        <v>0</v>
      </c>
      <c r="BJ351" s="18" t="s">
        <v>85</v>
      </c>
      <c r="BK351" s="240">
        <f>ROUND(I351*H351,2)</f>
        <v>0</v>
      </c>
      <c r="BL351" s="18" t="s">
        <v>351</v>
      </c>
      <c r="BM351" s="239" t="s">
        <v>3337</v>
      </c>
    </row>
    <row r="352" s="2" customFormat="1">
      <c r="A352" s="39"/>
      <c r="B352" s="40"/>
      <c r="C352" s="41"/>
      <c r="D352" s="243" t="s">
        <v>339</v>
      </c>
      <c r="E352" s="41"/>
      <c r="F352" s="295" t="s">
        <v>1566</v>
      </c>
      <c r="G352" s="41"/>
      <c r="H352" s="41"/>
      <c r="I352" s="296"/>
      <c r="J352" s="41"/>
      <c r="K352" s="41"/>
      <c r="L352" s="45"/>
      <c r="M352" s="297"/>
      <c r="N352" s="298"/>
      <c r="O352" s="92"/>
      <c r="P352" s="92"/>
      <c r="Q352" s="92"/>
      <c r="R352" s="92"/>
      <c r="S352" s="92"/>
      <c r="T352" s="93"/>
      <c r="U352" s="39"/>
      <c r="V352" s="39"/>
      <c r="W352" s="39"/>
      <c r="X352" s="39"/>
      <c r="Y352" s="39"/>
      <c r="Z352" s="39"/>
      <c r="AA352" s="39"/>
      <c r="AB352" s="39"/>
      <c r="AC352" s="39"/>
      <c r="AD352" s="39"/>
      <c r="AE352" s="39"/>
      <c r="AT352" s="18" t="s">
        <v>339</v>
      </c>
      <c r="AU352" s="18" t="s">
        <v>85</v>
      </c>
    </row>
    <row r="353" s="15" customFormat="1">
      <c r="A353" s="15"/>
      <c r="B353" s="264"/>
      <c r="C353" s="265"/>
      <c r="D353" s="243" t="s">
        <v>273</v>
      </c>
      <c r="E353" s="266" t="s">
        <v>1</v>
      </c>
      <c r="F353" s="267" t="s">
        <v>1690</v>
      </c>
      <c r="G353" s="265"/>
      <c r="H353" s="266" t="s">
        <v>1</v>
      </c>
      <c r="I353" s="268"/>
      <c r="J353" s="265"/>
      <c r="K353" s="265"/>
      <c r="L353" s="269"/>
      <c r="M353" s="270"/>
      <c r="N353" s="271"/>
      <c r="O353" s="271"/>
      <c r="P353" s="271"/>
      <c r="Q353" s="271"/>
      <c r="R353" s="271"/>
      <c r="S353" s="271"/>
      <c r="T353" s="272"/>
      <c r="U353" s="15"/>
      <c r="V353" s="15"/>
      <c r="W353" s="15"/>
      <c r="X353" s="15"/>
      <c r="Y353" s="15"/>
      <c r="Z353" s="15"/>
      <c r="AA353" s="15"/>
      <c r="AB353" s="15"/>
      <c r="AC353" s="15"/>
      <c r="AD353" s="15"/>
      <c r="AE353" s="15"/>
      <c r="AT353" s="273" t="s">
        <v>273</v>
      </c>
      <c r="AU353" s="273" t="s">
        <v>85</v>
      </c>
      <c r="AV353" s="15" t="s">
        <v>83</v>
      </c>
      <c r="AW353" s="15" t="s">
        <v>32</v>
      </c>
      <c r="AX353" s="15" t="s">
        <v>76</v>
      </c>
      <c r="AY353" s="273" t="s">
        <v>264</v>
      </c>
    </row>
    <row r="354" s="13" customFormat="1">
      <c r="A354" s="13"/>
      <c r="B354" s="241"/>
      <c r="C354" s="242"/>
      <c r="D354" s="243" t="s">
        <v>273</v>
      </c>
      <c r="E354" s="244" t="s">
        <v>1</v>
      </c>
      <c r="F354" s="245" t="s">
        <v>96</v>
      </c>
      <c r="G354" s="242"/>
      <c r="H354" s="246">
        <v>3</v>
      </c>
      <c r="I354" s="247"/>
      <c r="J354" s="242"/>
      <c r="K354" s="242"/>
      <c r="L354" s="248"/>
      <c r="M354" s="249"/>
      <c r="N354" s="250"/>
      <c r="O354" s="250"/>
      <c r="P354" s="250"/>
      <c r="Q354" s="250"/>
      <c r="R354" s="250"/>
      <c r="S354" s="250"/>
      <c r="T354" s="251"/>
      <c r="U354" s="13"/>
      <c r="V354" s="13"/>
      <c r="W354" s="13"/>
      <c r="X354" s="13"/>
      <c r="Y354" s="13"/>
      <c r="Z354" s="13"/>
      <c r="AA354" s="13"/>
      <c r="AB354" s="13"/>
      <c r="AC354" s="13"/>
      <c r="AD354" s="13"/>
      <c r="AE354" s="13"/>
      <c r="AT354" s="252" t="s">
        <v>273</v>
      </c>
      <c r="AU354" s="252" t="s">
        <v>85</v>
      </c>
      <c r="AV354" s="13" t="s">
        <v>85</v>
      </c>
      <c r="AW354" s="13" t="s">
        <v>32</v>
      </c>
      <c r="AX354" s="13" t="s">
        <v>83</v>
      </c>
      <c r="AY354" s="252" t="s">
        <v>264</v>
      </c>
    </row>
    <row r="355" s="2" customFormat="1" ht="16.5" customHeight="1">
      <c r="A355" s="39"/>
      <c r="B355" s="40"/>
      <c r="C355" s="228" t="s">
        <v>605</v>
      </c>
      <c r="D355" s="228" t="s">
        <v>266</v>
      </c>
      <c r="E355" s="229" t="s">
        <v>2902</v>
      </c>
      <c r="F355" s="230" t="s">
        <v>2903</v>
      </c>
      <c r="G355" s="231" t="s">
        <v>1666</v>
      </c>
      <c r="H355" s="232">
        <v>1</v>
      </c>
      <c r="I355" s="233"/>
      <c r="J355" s="234">
        <f>ROUND(I355*H355,2)</f>
        <v>0</v>
      </c>
      <c r="K355" s="230" t="s">
        <v>1425</v>
      </c>
      <c r="L355" s="45"/>
      <c r="M355" s="235" t="s">
        <v>1</v>
      </c>
      <c r="N355" s="236" t="s">
        <v>42</v>
      </c>
      <c r="O355" s="92"/>
      <c r="P355" s="237">
        <f>O355*H355</f>
        <v>0</v>
      </c>
      <c r="Q355" s="237">
        <v>0.01047</v>
      </c>
      <c r="R355" s="237">
        <f>Q355*H355</f>
        <v>0.01047</v>
      </c>
      <c r="S355" s="237">
        <v>0</v>
      </c>
      <c r="T355" s="238">
        <f>S355*H355</f>
        <v>0</v>
      </c>
      <c r="U355" s="39"/>
      <c r="V355" s="39"/>
      <c r="W355" s="39"/>
      <c r="X355" s="39"/>
      <c r="Y355" s="39"/>
      <c r="Z355" s="39"/>
      <c r="AA355" s="39"/>
      <c r="AB355" s="39"/>
      <c r="AC355" s="39"/>
      <c r="AD355" s="39"/>
      <c r="AE355" s="39"/>
      <c r="AR355" s="239" t="s">
        <v>351</v>
      </c>
      <c r="AT355" s="239" t="s">
        <v>266</v>
      </c>
      <c r="AU355" s="239" t="s">
        <v>85</v>
      </c>
      <c r="AY355" s="18" t="s">
        <v>264</v>
      </c>
      <c r="BE355" s="240">
        <f>IF(N355="základní",J355,0)</f>
        <v>0</v>
      </c>
      <c r="BF355" s="240">
        <f>IF(N355="snížená",J355,0)</f>
        <v>0</v>
      </c>
      <c r="BG355" s="240">
        <f>IF(N355="zákl. přenesená",J355,0)</f>
        <v>0</v>
      </c>
      <c r="BH355" s="240">
        <f>IF(N355="sníž. přenesená",J355,0)</f>
        <v>0</v>
      </c>
      <c r="BI355" s="240">
        <f>IF(N355="nulová",J355,0)</f>
        <v>0</v>
      </c>
      <c r="BJ355" s="18" t="s">
        <v>85</v>
      </c>
      <c r="BK355" s="240">
        <f>ROUND(I355*H355,2)</f>
        <v>0</v>
      </c>
      <c r="BL355" s="18" t="s">
        <v>351</v>
      </c>
      <c r="BM355" s="239" t="s">
        <v>3338</v>
      </c>
    </row>
    <row r="356" s="2" customFormat="1">
      <c r="A356" s="39"/>
      <c r="B356" s="40"/>
      <c r="C356" s="41"/>
      <c r="D356" s="243" t="s">
        <v>339</v>
      </c>
      <c r="E356" s="41"/>
      <c r="F356" s="295" t="s">
        <v>1566</v>
      </c>
      <c r="G356" s="41"/>
      <c r="H356" s="41"/>
      <c r="I356" s="296"/>
      <c r="J356" s="41"/>
      <c r="K356" s="41"/>
      <c r="L356" s="45"/>
      <c r="M356" s="297"/>
      <c r="N356" s="298"/>
      <c r="O356" s="92"/>
      <c r="P356" s="92"/>
      <c r="Q356" s="92"/>
      <c r="R356" s="92"/>
      <c r="S356" s="92"/>
      <c r="T356" s="93"/>
      <c r="U356" s="39"/>
      <c r="V356" s="39"/>
      <c r="W356" s="39"/>
      <c r="X356" s="39"/>
      <c r="Y356" s="39"/>
      <c r="Z356" s="39"/>
      <c r="AA356" s="39"/>
      <c r="AB356" s="39"/>
      <c r="AC356" s="39"/>
      <c r="AD356" s="39"/>
      <c r="AE356" s="39"/>
      <c r="AT356" s="18" t="s">
        <v>339</v>
      </c>
      <c r="AU356" s="18" t="s">
        <v>85</v>
      </c>
    </row>
    <row r="357" s="15" customFormat="1">
      <c r="A357" s="15"/>
      <c r="B357" s="264"/>
      <c r="C357" s="265"/>
      <c r="D357" s="243" t="s">
        <v>273</v>
      </c>
      <c r="E357" s="266" t="s">
        <v>1</v>
      </c>
      <c r="F357" s="267" t="s">
        <v>2905</v>
      </c>
      <c r="G357" s="265"/>
      <c r="H357" s="266" t="s">
        <v>1</v>
      </c>
      <c r="I357" s="268"/>
      <c r="J357" s="265"/>
      <c r="K357" s="265"/>
      <c r="L357" s="269"/>
      <c r="M357" s="270"/>
      <c r="N357" s="271"/>
      <c r="O357" s="271"/>
      <c r="P357" s="271"/>
      <c r="Q357" s="271"/>
      <c r="R357" s="271"/>
      <c r="S357" s="271"/>
      <c r="T357" s="272"/>
      <c r="U357" s="15"/>
      <c r="V357" s="15"/>
      <c r="W357" s="15"/>
      <c r="X357" s="15"/>
      <c r="Y357" s="15"/>
      <c r="Z357" s="15"/>
      <c r="AA357" s="15"/>
      <c r="AB357" s="15"/>
      <c r="AC357" s="15"/>
      <c r="AD357" s="15"/>
      <c r="AE357" s="15"/>
      <c r="AT357" s="273" t="s">
        <v>273</v>
      </c>
      <c r="AU357" s="273" t="s">
        <v>85</v>
      </c>
      <c r="AV357" s="15" t="s">
        <v>83</v>
      </c>
      <c r="AW357" s="15" t="s">
        <v>32</v>
      </c>
      <c r="AX357" s="15" t="s">
        <v>76</v>
      </c>
      <c r="AY357" s="273" t="s">
        <v>264</v>
      </c>
    </row>
    <row r="358" s="13" customFormat="1">
      <c r="A358" s="13"/>
      <c r="B358" s="241"/>
      <c r="C358" s="242"/>
      <c r="D358" s="243" t="s">
        <v>273</v>
      </c>
      <c r="E358" s="244" t="s">
        <v>1</v>
      </c>
      <c r="F358" s="245" t="s">
        <v>83</v>
      </c>
      <c r="G358" s="242"/>
      <c r="H358" s="246">
        <v>1</v>
      </c>
      <c r="I358" s="247"/>
      <c r="J358" s="242"/>
      <c r="K358" s="242"/>
      <c r="L358" s="248"/>
      <c r="M358" s="249"/>
      <c r="N358" s="250"/>
      <c r="O358" s="250"/>
      <c r="P358" s="250"/>
      <c r="Q358" s="250"/>
      <c r="R358" s="250"/>
      <c r="S358" s="250"/>
      <c r="T358" s="251"/>
      <c r="U358" s="13"/>
      <c r="V358" s="13"/>
      <c r="W358" s="13"/>
      <c r="X358" s="13"/>
      <c r="Y358" s="13"/>
      <c r="Z358" s="13"/>
      <c r="AA358" s="13"/>
      <c r="AB358" s="13"/>
      <c r="AC358" s="13"/>
      <c r="AD358" s="13"/>
      <c r="AE358" s="13"/>
      <c r="AT358" s="252" t="s">
        <v>273</v>
      </c>
      <c r="AU358" s="252" t="s">
        <v>85</v>
      </c>
      <c r="AV358" s="13" t="s">
        <v>85</v>
      </c>
      <c r="AW358" s="13" t="s">
        <v>32</v>
      </c>
      <c r="AX358" s="13" t="s">
        <v>83</v>
      </c>
      <c r="AY358" s="252" t="s">
        <v>264</v>
      </c>
    </row>
    <row r="359" s="2" customFormat="1" ht="16.5" customHeight="1">
      <c r="A359" s="39"/>
      <c r="B359" s="40"/>
      <c r="C359" s="228" t="s">
        <v>610</v>
      </c>
      <c r="D359" s="228" t="s">
        <v>266</v>
      </c>
      <c r="E359" s="229" t="s">
        <v>3339</v>
      </c>
      <c r="F359" s="230" t="s">
        <v>3340</v>
      </c>
      <c r="G359" s="231" t="s">
        <v>1666</v>
      </c>
      <c r="H359" s="232">
        <v>1</v>
      </c>
      <c r="I359" s="233"/>
      <c r="J359" s="234">
        <f>ROUND(I359*H359,2)</f>
        <v>0</v>
      </c>
      <c r="K359" s="230" t="s">
        <v>1</v>
      </c>
      <c r="L359" s="45"/>
      <c r="M359" s="235" t="s">
        <v>1</v>
      </c>
      <c r="N359" s="236" t="s">
        <v>42</v>
      </c>
      <c r="O359" s="92"/>
      <c r="P359" s="237">
        <f>O359*H359</f>
        <v>0</v>
      </c>
      <c r="Q359" s="237">
        <v>0.15557000000000001</v>
      </c>
      <c r="R359" s="237">
        <f>Q359*H359</f>
        <v>0.15557000000000001</v>
      </c>
      <c r="S359" s="237">
        <v>0</v>
      </c>
      <c r="T359" s="238">
        <f>S359*H359</f>
        <v>0</v>
      </c>
      <c r="U359" s="39"/>
      <c r="V359" s="39"/>
      <c r="W359" s="39"/>
      <c r="X359" s="39"/>
      <c r="Y359" s="39"/>
      <c r="Z359" s="39"/>
      <c r="AA359" s="39"/>
      <c r="AB359" s="39"/>
      <c r="AC359" s="39"/>
      <c r="AD359" s="39"/>
      <c r="AE359" s="39"/>
      <c r="AR359" s="239" t="s">
        <v>351</v>
      </c>
      <c r="AT359" s="239" t="s">
        <v>266</v>
      </c>
      <c r="AU359" s="239" t="s">
        <v>85</v>
      </c>
      <c r="AY359" s="18" t="s">
        <v>264</v>
      </c>
      <c r="BE359" s="240">
        <f>IF(N359="základní",J359,0)</f>
        <v>0</v>
      </c>
      <c r="BF359" s="240">
        <f>IF(N359="snížená",J359,0)</f>
        <v>0</v>
      </c>
      <c r="BG359" s="240">
        <f>IF(N359="zákl. přenesená",J359,0)</f>
        <v>0</v>
      </c>
      <c r="BH359" s="240">
        <f>IF(N359="sníž. přenesená",J359,0)</f>
        <v>0</v>
      </c>
      <c r="BI359" s="240">
        <f>IF(N359="nulová",J359,0)</f>
        <v>0</v>
      </c>
      <c r="BJ359" s="18" t="s">
        <v>85</v>
      </c>
      <c r="BK359" s="240">
        <f>ROUND(I359*H359,2)</f>
        <v>0</v>
      </c>
      <c r="BL359" s="18" t="s">
        <v>351</v>
      </c>
      <c r="BM359" s="239" t="s">
        <v>3341</v>
      </c>
    </row>
    <row r="360" s="2" customFormat="1">
      <c r="A360" s="39"/>
      <c r="B360" s="40"/>
      <c r="C360" s="41"/>
      <c r="D360" s="243" t="s">
        <v>339</v>
      </c>
      <c r="E360" s="41"/>
      <c r="F360" s="295" t="s">
        <v>3342</v>
      </c>
      <c r="G360" s="41"/>
      <c r="H360" s="41"/>
      <c r="I360" s="296"/>
      <c r="J360" s="41"/>
      <c r="K360" s="41"/>
      <c r="L360" s="45"/>
      <c r="M360" s="297"/>
      <c r="N360" s="298"/>
      <c r="O360" s="92"/>
      <c r="P360" s="92"/>
      <c r="Q360" s="92"/>
      <c r="R360" s="92"/>
      <c r="S360" s="92"/>
      <c r="T360" s="93"/>
      <c r="U360" s="39"/>
      <c r="V360" s="39"/>
      <c r="W360" s="39"/>
      <c r="X360" s="39"/>
      <c r="Y360" s="39"/>
      <c r="Z360" s="39"/>
      <c r="AA360" s="39"/>
      <c r="AB360" s="39"/>
      <c r="AC360" s="39"/>
      <c r="AD360" s="39"/>
      <c r="AE360" s="39"/>
      <c r="AT360" s="18" t="s">
        <v>339</v>
      </c>
      <c r="AU360" s="18" t="s">
        <v>85</v>
      </c>
    </row>
    <row r="361" s="13" customFormat="1">
      <c r="A361" s="13"/>
      <c r="B361" s="241"/>
      <c r="C361" s="242"/>
      <c r="D361" s="243" t="s">
        <v>273</v>
      </c>
      <c r="E361" s="244" t="s">
        <v>1</v>
      </c>
      <c r="F361" s="245" t="s">
        <v>83</v>
      </c>
      <c r="G361" s="242"/>
      <c r="H361" s="246">
        <v>1</v>
      </c>
      <c r="I361" s="247"/>
      <c r="J361" s="242"/>
      <c r="K361" s="242"/>
      <c r="L361" s="248"/>
      <c r="M361" s="249"/>
      <c r="N361" s="250"/>
      <c r="O361" s="250"/>
      <c r="P361" s="250"/>
      <c r="Q361" s="250"/>
      <c r="R361" s="250"/>
      <c r="S361" s="250"/>
      <c r="T361" s="251"/>
      <c r="U361" s="13"/>
      <c r="V361" s="13"/>
      <c r="W361" s="13"/>
      <c r="X361" s="13"/>
      <c r="Y361" s="13"/>
      <c r="Z361" s="13"/>
      <c r="AA361" s="13"/>
      <c r="AB361" s="13"/>
      <c r="AC361" s="13"/>
      <c r="AD361" s="13"/>
      <c r="AE361" s="13"/>
      <c r="AT361" s="252" t="s">
        <v>273</v>
      </c>
      <c r="AU361" s="252" t="s">
        <v>85</v>
      </c>
      <c r="AV361" s="13" t="s">
        <v>85</v>
      </c>
      <c r="AW361" s="13" t="s">
        <v>32</v>
      </c>
      <c r="AX361" s="13" t="s">
        <v>83</v>
      </c>
      <c r="AY361" s="252" t="s">
        <v>264</v>
      </c>
    </row>
    <row r="362" s="2" customFormat="1" ht="16.5" customHeight="1">
      <c r="A362" s="39"/>
      <c r="B362" s="40"/>
      <c r="C362" s="228" t="s">
        <v>614</v>
      </c>
      <c r="D362" s="228" t="s">
        <v>266</v>
      </c>
      <c r="E362" s="229" t="s">
        <v>2906</v>
      </c>
      <c r="F362" s="230" t="s">
        <v>2907</v>
      </c>
      <c r="G362" s="231" t="s">
        <v>1666</v>
      </c>
      <c r="H362" s="232">
        <v>1</v>
      </c>
      <c r="I362" s="233"/>
      <c r="J362" s="234">
        <f>ROUND(I362*H362,2)</f>
        <v>0</v>
      </c>
      <c r="K362" s="230" t="s">
        <v>1425</v>
      </c>
      <c r="L362" s="45"/>
      <c r="M362" s="235" t="s">
        <v>1</v>
      </c>
      <c r="N362" s="236" t="s">
        <v>42</v>
      </c>
      <c r="O362" s="92"/>
      <c r="P362" s="237">
        <f>O362*H362</f>
        <v>0</v>
      </c>
      <c r="Q362" s="237">
        <v>0.035029999999999999</v>
      </c>
      <c r="R362" s="237">
        <f>Q362*H362</f>
        <v>0.035029999999999999</v>
      </c>
      <c r="S362" s="237">
        <v>0</v>
      </c>
      <c r="T362" s="238">
        <f>S362*H362</f>
        <v>0</v>
      </c>
      <c r="U362" s="39"/>
      <c r="V362" s="39"/>
      <c r="W362" s="39"/>
      <c r="X362" s="39"/>
      <c r="Y362" s="39"/>
      <c r="Z362" s="39"/>
      <c r="AA362" s="39"/>
      <c r="AB362" s="39"/>
      <c r="AC362" s="39"/>
      <c r="AD362" s="39"/>
      <c r="AE362" s="39"/>
      <c r="AR362" s="239" t="s">
        <v>351</v>
      </c>
      <c r="AT362" s="239" t="s">
        <v>266</v>
      </c>
      <c r="AU362" s="239" t="s">
        <v>85</v>
      </c>
      <c r="AY362" s="18" t="s">
        <v>264</v>
      </c>
      <c r="BE362" s="240">
        <f>IF(N362="základní",J362,0)</f>
        <v>0</v>
      </c>
      <c r="BF362" s="240">
        <f>IF(N362="snížená",J362,0)</f>
        <v>0</v>
      </c>
      <c r="BG362" s="240">
        <f>IF(N362="zákl. přenesená",J362,0)</f>
        <v>0</v>
      </c>
      <c r="BH362" s="240">
        <f>IF(N362="sníž. přenesená",J362,0)</f>
        <v>0</v>
      </c>
      <c r="BI362" s="240">
        <f>IF(N362="nulová",J362,0)</f>
        <v>0</v>
      </c>
      <c r="BJ362" s="18" t="s">
        <v>85</v>
      </c>
      <c r="BK362" s="240">
        <f>ROUND(I362*H362,2)</f>
        <v>0</v>
      </c>
      <c r="BL362" s="18" t="s">
        <v>351</v>
      </c>
      <c r="BM362" s="239" t="s">
        <v>3343</v>
      </c>
    </row>
    <row r="363" s="2" customFormat="1">
      <c r="A363" s="39"/>
      <c r="B363" s="40"/>
      <c r="C363" s="41"/>
      <c r="D363" s="243" t="s">
        <v>339</v>
      </c>
      <c r="E363" s="41"/>
      <c r="F363" s="295" t="s">
        <v>1566</v>
      </c>
      <c r="G363" s="41"/>
      <c r="H363" s="41"/>
      <c r="I363" s="296"/>
      <c r="J363" s="41"/>
      <c r="K363" s="41"/>
      <c r="L363" s="45"/>
      <c r="M363" s="297"/>
      <c r="N363" s="298"/>
      <c r="O363" s="92"/>
      <c r="P363" s="92"/>
      <c r="Q363" s="92"/>
      <c r="R363" s="92"/>
      <c r="S363" s="92"/>
      <c r="T363" s="93"/>
      <c r="U363" s="39"/>
      <c r="V363" s="39"/>
      <c r="W363" s="39"/>
      <c r="X363" s="39"/>
      <c r="Y363" s="39"/>
      <c r="Z363" s="39"/>
      <c r="AA363" s="39"/>
      <c r="AB363" s="39"/>
      <c r="AC363" s="39"/>
      <c r="AD363" s="39"/>
      <c r="AE363" s="39"/>
      <c r="AT363" s="18" t="s">
        <v>339</v>
      </c>
      <c r="AU363" s="18" t="s">
        <v>85</v>
      </c>
    </row>
    <row r="364" s="15" customFormat="1">
      <c r="A364" s="15"/>
      <c r="B364" s="264"/>
      <c r="C364" s="265"/>
      <c r="D364" s="243" t="s">
        <v>273</v>
      </c>
      <c r="E364" s="266" t="s">
        <v>1</v>
      </c>
      <c r="F364" s="267" t="s">
        <v>2909</v>
      </c>
      <c r="G364" s="265"/>
      <c r="H364" s="266" t="s">
        <v>1</v>
      </c>
      <c r="I364" s="268"/>
      <c r="J364" s="265"/>
      <c r="K364" s="265"/>
      <c r="L364" s="269"/>
      <c r="M364" s="270"/>
      <c r="N364" s="271"/>
      <c r="O364" s="271"/>
      <c r="P364" s="271"/>
      <c r="Q364" s="271"/>
      <c r="R364" s="271"/>
      <c r="S364" s="271"/>
      <c r="T364" s="272"/>
      <c r="U364" s="15"/>
      <c r="V364" s="15"/>
      <c r="W364" s="15"/>
      <c r="X364" s="15"/>
      <c r="Y364" s="15"/>
      <c r="Z364" s="15"/>
      <c r="AA364" s="15"/>
      <c r="AB364" s="15"/>
      <c r="AC364" s="15"/>
      <c r="AD364" s="15"/>
      <c r="AE364" s="15"/>
      <c r="AT364" s="273" t="s">
        <v>273</v>
      </c>
      <c r="AU364" s="273" t="s">
        <v>85</v>
      </c>
      <c r="AV364" s="15" t="s">
        <v>83</v>
      </c>
      <c r="AW364" s="15" t="s">
        <v>32</v>
      </c>
      <c r="AX364" s="15" t="s">
        <v>76</v>
      </c>
      <c r="AY364" s="273" t="s">
        <v>264</v>
      </c>
    </row>
    <row r="365" s="13" customFormat="1">
      <c r="A365" s="13"/>
      <c r="B365" s="241"/>
      <c r="C365" s="242"/>
      <c r="D365" s="243" t="s">
        <v>273</v>
      </c>
      <c r="E365" s="244" t="s">
        <v>1</v>
      </c>
      <c r="F365" s="245" t="s">
        <v>83</v>
      </c>
      <c r="G365" s="242"/>
      <c r="H365" s="246">
        <v>1</v>
      </c>
      <c r="I365" s="247"/>
      <c r="J365" s="242"/>
      <c r="K365" s="242"/>
      <c r="L365" s="248"/>
      <c r="M365" s="249"/>
      <c r="N365" s="250"/>
      <c r="O365" s="250"/>
      <c r="P365" s="250"/>
      <c r="Q365" s="250"/>
      <c r="R365" s="250"/>
      <c r="S365" s="250"/>
      <c r="T365" s="251"/>
      <c r="U365" s="13"/>
      <c r="V365" s="13"/>
      <c r="W365" s="13"/>
      <c r="X365" s="13"/>
      <c r="Y365" s="13"/>
      <c r="Z365" s="13"/>
      <c r="AA365" s="13"/>
      <c r="AB365" s="13"/>
      <c r="AC365" s="13"/>
      <c r="AD365" s="13"/>
      <c r="AE365" s="13"/>
      <c r="AT365" s="252" t="s">
        <v>273</v>
      </c>
      <c r="AU365" s="252" t="s">
        <v>85</v>
      </c>
      <c r="AV365" s="13" t="s">
        <v>85</v>
      </c>
      <c r="AW365" s="13" t="s">
        <v>32</v>
      </c>
      <c r="AX365" s="13" t="s">
        <v>83</v>
      </c>
      <c r="AY365" s="252" t="s">
        <v>264</v>
      </c>
    </row>
    <row r="366" s="2" customFormat="1" ht="21.75" customHeight="1">
      <c r="A366" s="39"/>
      <c r="B366" s="40"/>
      <c r="C366" s="228" t="s">
        <v>618</v>
      </c>
      <c r="D366" s="228" t="s">
        <v>266</v>
      </c>
      <c r="E366" s="229" t="s">
        <v>2910</v>
      </c>
      <c r="F366" s="230" t="s">
        <v>2911</v>
      </c>
      <c r="G366" s="231" t="s">
        <v>1666</v>
      </c>
      <c r="H366" s="232">
        <v>1</v>
      </c>
      <c r="I366" s="233"/>
      <c r="J366" s="234">
        <f>ROUND(I366*H366,2)</f>
        <v>0</v>
      </c>
      <c r="K366" s="230" t="s">
        <v>1425</v>
      </c>
      <c r="L366" s="45"/>
      <c r="M366" s="235" t="s">
        <v>1</v>
      </c>
      <c r="N366" s="236" t="s">
        <v>42</v>
      </c>
      <c r="O366" s="92"/>
      <c r="P366" s="237">
        <f>O366*H366</f>
        <v>0</v>
      </c>
      <c r="Q366" s="237">
        <v>0.019369999999999998</v>
      </c>
      <c r="R366" s="237">
        <f>Q366*H366</f>
        <v>0.019369999999999998</v>
      </c>
      <c r="S366" s="237">
        <v>0</v>
      </c>
      <c r="T366" s="238">
        <f>S366*H366</f>
        <v>0</v>
      </c>
      <c r="U366" s="39"/>
      <c r="V366" s="39"/>
      <c r="W366" s="39"/>
      <c r="X366" s="39"/>
      <c r="Y366" s="39"/>
      <c r="Z366" s="39"/>
      <c r="AA366" s="39"/>
      <c r="AB366" s="39"/>
      <c r="AC366" s="39"/>
      <c r="AD366" s="39"/>
      <c r="AE366" s="39"/>
      <c r="AR366" s="239" t="s">
        <v>351</v>
      </c>
      <c r="AT366" s="239" t="s">
        <v>266</v>
      </c>
      <c r="AU366" s="239" t="s">
        <v>85</v>
      </c>
      <c r="AY366" s="18" t="s">
        <v>264</v>
      </c>
      <c r="BE366" s="240">
        <f>IF(N366="základní",J366,0)</f>
        <v>0</v>
      </c>
      <c r="BF366" s="240">
        <f>IF(N366="snížená",J366,0)</f>
        <v>0</v>
      </c>
      <c r="BG366" s="240">
        <f>IF(N366="zákl. přenesená",J366,0)</f>
        <v>0</v>
      </c>
      <c r="BH366" s="240">
        <f>IF(N366="sníž. přenesená",J366,0)</f>
        <v>0</v>
      </c>
      <c r="BI366" s="240">
        <f>IF(N366="nulová",J366,0)</f>
        <v>0</v>
      </c>
      <c r="BJ366" s="18" t="s">
        <v>85</v>
      </c>
      <c r="BK366" s="240">
        <f>ROUND(I366*H366,2)</f>
        <v>0</v>
      </c>
      <c r="BL366" s="18" t="s">
        <v>351</v>
      </c>
      <c r="BM366" s="239" t="s">
        <v>3344</v>
      </c>
    </row>
    <row r="367" s="2" customFormat="1">
      <c r="A367" s="39"/>
      <c r="B367" s="40"/>
      <c r="C367" s="41"/>
      <c r="D367" s="243" t="s">
        <v>339</v>
      </c>
      <c r="E367" s="41"/>
      <c r="F367" s="295" t="s">
        <v>2913</v>
      </c>
      <c r="G367" s="41"/>
      <c r="H367" s="41"/>
      <c r="I367" s="296"/>
      <c r="J367" s="41"/>
      <c r="K367" s="41"/>
      <c r="L367" s="45"/>
      <c r="M367" s="297"/>
      <c r="N367" s="298"/>
      <c r="O367" s="92"/>
      <c r="P367" s="92"/>
      <c r="Q367" s="92"/>
      <c r="R367" s="92"/>
      <c r="S367" s="92"/>
      <c r="T367" s="93"/>
      <c r="U367" s="39"/>
      <c r="V367" s="39"/>
      <c r="W367" s="39"/>
      <c r="X367" s="39"/>
      <c r="Y367" s="39"/>
      <c r="Z367" s="39"/>
      <c r="AA367" s="39"/>
      <c r="AB367" s="39"/>
      <c r="AC367" s="39"/>
      <c r="AD367" s="39"/>
      <c r="AE367" s="39"/>
      <c r="AT367" s="18" t="s">
        <v>339</v>
      </c>
      <c r="AU367" s="18" t="s">
        <v>85</v>
      </c>
    </row>
    <row r="368" s="15" customFormat="1">
      <c r="A368" s="15"/>
      <c r="B368" s="264"/>
      <c r="C368" s="265"/>
      <c r="D368" s="243" t="s">
        <v>273</v>
      </c>
      <c r="E368" s="266" t="s">
        <v>1</v>
      </c>
      <c r="F368" s="267" t="s">
        <v>2909</v>
      </c>
      <c r="G368" s="265"/>
      <c r="H368" s="266" t="s">
        <v>1</v>
      </c>
      <c r="I368" s="268"/>
      <c r="J368" s="265"/>
      <c r="K368" s="265"/>
      <c r="L368" s="269"/>
      <c r="M368" s="270"/>
      <c r="N368" s="271"/>
      <c r="O368" s="271"/>
      <c r="P368" s="271"/>
      <c r="Q368" s="271"/>
      <c r="R368" s="271"/>
      <c r="S368" s="271"/>
      <c r="T368" s="272"/>
      <c r="U368" s="15"/>
      <c r="V368" s="15"/>
      <c r="W368" s="15"/>
      <c r="X368" s="15"/>
      <c r="Y368" s="15"/>
      <c r="Z368" s="15"/>
      <c r="AA368" s="15"/>
      <c r="AB368" s="15"/>
      <c r="AC368" s="15"/>
      <c r="AD368" s="15"/>
      <c r="AE368" s="15"/>
      <c r="AT368" s="273" t="s">
        <v>273</v>
      </c>
      <c r="AU368" s="273" t="s">
        <v>85</v>
      </c>
      <c r="AV368" s="15" t="s">
        <v>83</v>
      </c>
      <c r="AW368" s="15" t="s">
        <v>32</v>
      </c>
      <c r="AX368" s="15" t="s">
        <v>76</v>
      </c>
      <c r="AY368" s="273" t="s">
        <v>264</v>
      </c>
    </row>
    <row r="369" s="13" customFormat="1">
      <c r="A369" s="13"/>
      <c r="B369" s="241"/>
      <c r="C369" s="242"/>
      <c r="D369" s="243" t="s">
        <v>273</v>
      </c>
      <c r="E369" s="244" t="s">
        <v>1</v>
      </c>
      <c r="F369" s="245" t="s">
        <v>83</v>
      </c>
      <c r="G369" s="242"/>
      <c r="H369" s="246">
        <v>1</v>
      </c>
      <c r="I369" s="247"/>
      <c r="J369" s="242"/>
      <c r="K369" s="242"/>
      <c r="L369" s="248"/>
      <c r="M369" s="249"/>
      <c r="N369" s="250"/>
      <c r="O369" s="250"/>
      <c r="P369" s="250"/>
      <c r="Q369" s="250"/>
      <c r="R369" s="250"/>
      <c r="S369" s="250"/>
      <c r="T369" s="251"/>
      <c r="U369" s="13"/>
      <c r="V369" s="13"/>
      <c r="W369" s="13"/>
      <c r="X369" s="13"/>
      <c r="Y369" s="13"/>
      <c r="Z369" s="13"/>
      <c r="AA369" s="13"/>
      <c r="AB369" s="13"/>
      <c r="AC369" s="13"/>
      <c r="AD369" s="13"/>
      <c r="AE369" s="13"/>
      <c r="AT369" s="252" t="s">
        <v>273</v>
      </c>
      <c r="AU369" s="252" t="s">
        <v>85</v>
      </c>
      <c r="AV369" s="13" t="s">
        <v>85</v>
      </c>
      <c r="AW369" s="13" t="s">
        <v>32</v>
      </c>
      <c r="AX369" s="13" t="s">
        <v>83</v>
      </c>
      <c r="AY369" s="252" t="s">
        <v>264</v>
      </c>
    </row>
    <row r="370" s="2" customFormat="1" ht="16.5" customHeight="1">
      <c r="A370" s="39"/>
      <c r="B370" s="40"/>
      <c r="C370" s="228" t="s">
        <v>625</v>
      </c>
      <c r="D370" s="228" t="s">
        <v>266</v>
      </c>
      <c r="E370" s="229" t="s">
        <v>2914</v>
      </c>
      <c r="F370" s="230" t="s">
        <v>2915</v>
      </c>
      <c r="G370" s="231" t="s">
        <v>1666</v>
      </c>
      <c r="H370" s="232">
        <v>1</v>
      </c>
      <c r="I370" s="233"/>
      <c r="J370" s="234">
        <f>ROUND(I370*H370,2)</f>
        <v>0</v>
      </c>
      <c r="K370" s="230" t="s">
        <v>1425</v>
      </c>
      <c r="L370" s="45"/>
      <c r="M370" s="235" t="s">
        <v>1</v>
      </c>
      <c r="N370" s="236" t="s">
        <v>42</v>
      </c>
      <c r="O370" s="92"/>
      <c r="P370" s="237">
        <f>O370*H370</f>
        <v>0</v>
      </c>
      <c r="Q370" s="237">
        <v>0.022210000000000001</v>
      </c>
      <c r="R370" s="237">
        <f>Q370*H370</f>
        <v>0.022210000000000001</v>
      </c>
      <c r="S370" s="237">
        <v>0</v>
      </c>
      <c r="T370" s="238">
        <f>S370*H370</f>
        <v>0</v>
      </c>
      <c r="U370" s="39"/>
      <c r="V370" s="39"/>
      <c r="W370" s="39"/>
      <c r="X370" s="39"/>
      <c r="Y370" s="39"/>
      <c r="Z370" s="39"/>
      <c r="AA370" s="39"/>
      <c r="AB370" s="39"/>
      <c r="AC370" s="39"/>
      <c r="AD370" s="39"/>
      <c r="AE370" s="39"/>
      <c r="AR370" s="239" t="s">
        <v>351</v>
      </c>
      <c r="AT370" s="239" t="s">
        <v>266</v>
      </c>
      <c r="AU370" s="239" t="s">
        <v>85</v>
      </c>
      <c r="AY370" s="18" t="s">
        <v>264</v>
      </c>
      <c r="BE370" s="240">
        <f>IF(N370="základní",J370,0)</f>
        <v>0</v>
      </c>
      <c r="BF370" s="240">
        <f>IF(N370="snížená",J370,0)</f>
        <v>0</v>
      </c>
      <c r="BG370" s="240">
        <f>IF(N370="zákl. přenesená",J370,0)</f>
        <v>0</v>
      </c>
      <c r="BH370" s="240">
        <f>IF(N370="sníž. přenesená",J370,0)</f>
        <v>0</v>
      </c>
      <c r="BI370" s="240">
        <f>IF(N370="nulová",J370,0)</f>
        <v>0</v>
      </c>
      <c r="BJ370" s="18" t="s">
        <v>85</v>
      </c>
      <c r="BK370" s="240">
        <f>ROUND(I370*H370,2)</f>
        <v>0</v>
      </c>
      <c r="BL370" s="18" t="s">
        <v>351</v>
      </c>
      <c r="BM370" s="239" t="s">
        <v>3345</v>
      </c>
    </row>
    <row r="371" s="2" customFormat="1">
      <c r="A371" s="39"/>
      <c r="B371" s="40"/>
      <c r="C371" s="41"/>
      <c r="D371" s="243" t="s">
        <v>339</v>
      </c>
      <c r="E371" s="41"/>
      <c r="F371" s="295" t="s">
        <v>2913</v>
      </c>
      <c r="G371" s="41"/>
      <c r="H371" s="41"/>
      <c r="I371" s="296"/>
      <c r="J371" s="41"/>
      <c r="K371" s="41"/>
      <c r="L371" s="45"/>
      <c r="M371" s="297"/>
      <c r="N371" s="298"/>
      <c r="O371" s="92"/>
      <c r="P371" s="92"/>
      <c r="Q371" s="92"/>
      <c r="R371" s="92"/>
      <c r="S371" s="92"/>
      <c r="T371" s="93"/>
      <c r="U371" s="39"/>
      <c r="V371" s="39"/>
      <c r="W371" s="39"/>
      <c r="X371" s="39"/>
      <c r="Y371" s="39"/>
      <c r="Z371" s="39"/>
      <c r="AA371" s="39"/>
      <c r="AB371" s="39"/>
      <c r="AC371" s="39"/>
      <c r="AD371" s="39"/>
      <c r="AE371" s="39"/>
      <c r="AT371" s="18" t="s">
        <v>339</v>
      </c>
      <c r="AU371" s="18" t="s">
        <v>85</v>
      </c>
    </row>
    <row r="372" s="15" customFormat="1">
      <c r="A372" s="15"/>
      <c r="B372" s="264"/>
      <c r="C372" s="265"/>
      <c r="D372" s="243" t="s">
        <v>273</v>
      </c>
      <c r="E372" s="266" t="s">
        <v>1</v>
      </c>
      <c r="F372" s="267" t="s">
        <v>2909</v>
      </c>
      <c r="G372" s="265"/>
      <c r="H372" s="266" t="s">
        <v>1</v>
      </c>
      <c r="I372" s="268"/>
      <c r="J372" s="265"/>
      <c r="K372" s="265"/>
      <c r="L372" s="269"/>
      <c r="M372" s="270"/>
      <c r="N372" s="271"/>
      <c r="O372" s="271"/>
      <c r="P372" s="271"/>
      <c r="Q372" s="271"/>
      <c r="R372" s="271"/>
      <c r="S372" s="271"/>
      <c r="T372" s="272"/>
      <c r="U372" s="15"/>
      <c r="V372" s="15"/>
      <c r="W372" s="15"/>
      <c r="X372" s="15"/>
      <c r="Y372" s="15"/>
      <c r="Z372" s="15"/>
      <c r="AA372" s="15"/>
      <c r="AB372" s="15"/>
      <c r="AC372" s="15"/>
      <c r="AD372" s="15"/>
      <c r="AE372" s="15"/>
      <c r="AT372" s="273" t="s">
        <v>273</v>
      </c>
      <c r="AU372" s="273" t="s">
        <v>85</v>
      </c>
      <c r="AV372" s="15" t="s">
        <v>83</v>
      </c>
      <c r="AW372" s="15" t="s">
        <v>32</v>
      </c>
      <c r="AX372" s="15" t="s">
        <v>76</v>
      </c>
      <c r="AY372" s="273" t="s">
        <v>264</v>
      </c>
    </row>
    <row r="373" s="13" customFormat="1">
      <c r="A373" s="13"/>
      <c r="B373" s="241"/>
      <c r="C373" s="242"/>
      <c r="D373" s="243" t="s">
        <v>273</v>
      </c>
      <c r="E373" s="244" t="s">
        <v>1</v>
      </c>
      <c r="F373" s="245" t="s">
        <v>83</v>
      </c>
      <c r="G373" s="242"/>
      <c r="H373" s="246">
        <v>1</v>
      </c>
      <c r="I373" s="247"/>
      <c r="J373" s="242"/>
      <c r="K373" s="242"/>
      <c r="L373" s="248"/>
      <c r="M373" s="249"/>
      <c r="N373" s="250"/>
      <c r="O373" s="250"/>
      <c r="P373" s="250"/>
      <c r="Q373" s="250"/>
      <c r="R373" s="250"/>
      <c r="S373" s="250"/>
      <c r="T373" s="251"/>
      <c r="U373" s="13"/>
      <c r="V373" s="13"/>
      <c r="W373" s="13"/>
      <c r="X373" s="13"/>
      <c r="Y373" s="13"/>
      <c r="Z373" s="13"/>
      <c r="AA373" s="13"/>
      <c r="AB373" s="13"/>
      <c r="AC373" s="13"/>
      <c r="AD373" s="13"/>
      <c r="AE373" s="13"/>
      <c r="AT373" s="252" t="s">
        <v>273</v>
      </c>
      <c r="AU373" s="252" t="s">
        <v>85</v>
      </c>
      <c r="AV373" s="13" t="s">
        <v>85</v>
      </c>
      <c r="AW373" s="13" t="s">
        <v>32</v>
      </c>
      <c r="AX373" s="13" t="s">
        <v>83</v>
      </c>
      <c r="AY373" s="252" t="s">
        <v>264</v>
      </c>
    </row>
    <row r="374" s="2" customFormat="1" ht="16.5" customHeight="1">
      <c r="A374" s="39"/>
      <c r="B374" s="40"/>
      <c r="C374" s="228" t="s">
        <v>629</v>
      </c>
      <c r="D374" s="228" t="s">
        <v>266</v>
      </c>
      <c r="E374" s="229" t="s">
        <v>1691</v>
      </c>
      <c r="F374" s="230" t="s">
        <v>1692</v>
      </c>
      <c r="G374" s="231" t="s">
        <v>420</v>
      </c>
      <c r="H374" s="232">
        <v>2</v>
      </c>
      <c r="I374" s="233"/>
      <c r="J374" s="234">
        <f>ROUND(I374*H374,2)</f>
        <v>0</v>
      </c>
      <c r="K374" s="230" t="s">
        <v>1425</v>
      </c>
      <c r="L374" s="45"/>
      <c r="M374" s="235" t="s">
        <v>1</v>
      </c>
      <c r="N374" s="236" t="s">
        <v>42</v>
      </c>
      <c r="O374" s="92"/>
      <c r="P374" s="237">
        <f>O374*H374</f>
        <v>0</v>
      </c>
      <c r="Q374" s="237">
        <v>0</v>
      </c>
      <c r="R374" s="237">
        <f>Q374*H374</f>
        <v>0</v>
      </c>
      <c r="S374" s="237">
        <v>0</v>
      </c>
      <c r="T374" s="238">
        <f>S374*H374</f>
        <v>0</v>
      </c>
      <c r="U374" s="39"/>
      <c r="V374" s="39"/>
      <c r="W374" s="39"/>
      <c r="X374" s="39"/>
      <c r="Y374" s="39"/>
      <c r="Z374" s="39"/>
      <c r="AA374" s="39"/>
      <c r="AB374" s="39"/>
      <c r="AC374" s="39"/>
      <c r="AD374" s="39"/>
      <c r="AE374" s="39"/>
      <c r="AR374" s="239" t="s">
        <v>351</v>
      </c>
      <c r="AT374" s="239" t="s">
        <v>266</v>
      </c>
      <c r="AU374" s="239" t="s">
        <v>85</v>
      </c>
      <c r="AY374" s="18" t="s">
        <v>264</v>
      </c>
      <c r="BE374" s="240">
        <f>IF(N374="základní",J374,0)</f>
        <v>0</v>
      </c>
      <c r="BF374" s="240">
        <f>IF(N374="snížená",J374,0)</f>
        <v>0</v>
      </c>
      <c r="BG374" s="240">
        <f>IF(N374="zákl. přenesená",J374,0)</f>
        <v>0</v>
      </c>
      <c r="BH374" s="240">
        <f>IF(N374="sníž. přenesená",J374,0)</f>
        <v>0</v>
      </c>
      <c r="BI374" s="240">
        <f>IF(N374="nulová",J374,0)</f>
        <v>0</v>
      </c>
      <c r="BJ374" s="18" t="s">
        <v>85</v>
      </c>
      <c r="BK374" s="240">
        <f>ROUND(I374*H374,2)</f>
        <v>0</v>
      </c>
      <c r="BL374" s="18" t="s">
        <v>351</v>
      </c>
      <c r="BM374" s="239" t="s">
        <v>3346</v>
      </c>
    </row>
    <row r="375" s="15" customFormat="1">
      <c r="A375" s="15"/>
      <c r="B375" s="264"/>
      <c r="C375" s="265"/>
      <c r="D375" s="243" t="s">
        <v>273</v>
      </c>
      <c r="E375" s="266" t="s">
        <v>1</v>
      </c>
      <c r="F375" s="267" t="s">
        <v>1567</v>
      </c>
      <c r="G375" s="265"/>
      <c r="H375" s="266" t="s">
        <v>1</v>
      </c>
      <c r="I375" s="268"/>
      <c r="J375" s="265"/>
      <c r="K375" s="265"/>
      <c r="L375" s="269"/>
      <c r="M375" s="270"/>
      <c r="N375" s="271"/>
      <c r="O375" s="271"/>
      <c r="P375" s="271"/>
      <c r="Q375" s="271"/>
      <c r="R375" s="271"/>
      <c r="S375" s="271"/>
      <c r="T375" s="272"/>
      <c r="U375" s="15"/>
      <c r="V375" s="15"/>
      <c r="W375" s="15"/>
      <c r="X375" s="15"/>
      <c r="Y375" s="15"/>
      <c r="Z375" s="15"/>
      <c r="AA375" s="15"/>
      <c r="AB375" s="15"/>
      <c r="AC375" s="15"/>
      <c r="AD375" s="15"/>
      <c r="AE375" s="15"/>
      <c r="AT375" s="273" t="s">
        <v>273</v>
      </c>
      <c r="AU375" s="273" t="s">
        <v>85</v>
      </c>
      <c r="AV375" s="15" t="s">
        <v>83</v>
      </c>
      <c r="AW375" s="15" t="s">
        <v>32</v>
      </c>
      <c r="AX375" s="15" t="s">
        <v>76</v>
      </c>
      <c r="AY375" s="273" t="s">
        <v>264</v>
      </c>
    </row>
    <row r="376" s="13" customFormat="1">
      <c r="A376" s="13"/>
      <c r="B376" s="241"/>
      <c r="C376" s="242"/>
      <c r="D376" s="243" t="s">
        <v>273</v>
      </c>
      <c r="E376" s="244" t="s">
        <v>1</v>
      </c>
      <c r="F376" s="245" t="s">
        <v>85</v>
      </c>
      <c r="G376" s="242"/>
      <c r="H376" s="246">
        <v>2</v>
      </c>
      <c r="I376" s="247"/>
      <c r="J376" s="242"/>
      <c r="K376" s="242"/>
      <c r="L376" s="248"/>
      <c r="M376" s="249"/>
      <c r="N376" s="250"/>
      <c r="O376" s="250"/>
      <c r="P376" s="250"/>
      <c r="Q376" s="250"/>
      <c r="R376" s="250"/>
      <c r="S376" s="250"/>
      <c r="T376" s="251"/>
      <c r="U376" s="13"/>
      <c r="V376" s="13"/>
      <c r="W376" s="13"/>
      <c r="X376" s="13"/>
      <c r="Y376" s="13"/>
      <c r="Z376" s="13"/>
      <c r="AA376" s="13"/>
      <c r="AB376" s="13"/>
      <c r="AC376" s="13"/>
      <c r="AD376" s="13"/>
      <c r="AE376" s="13"/>
      <c r="AT376" s="252" t="s">
        <v>273</v>
      </c>
      <c r="AU376" s="252" t="s">
        <v>85</v>
      </c>
      <c r="AV376" s="13" t="s">
        <v>85</v>
      </c>
      <c r="AW376" s="13" t="s">
        <v>32</v>
      </c>
      <c r="AX376" s="13" t="s">
        <v>83</v>
      </c>
      <c r="AY376" s="252" t="s">
        <v>264</v>
      </c>
    </row>
    <row r="377" s="2" customFormat="1" ht="16.5" customHeight="1">
      <c r="A377" s="39"/>
      <c r="B377" s="40"/>
      <c r="C377" s="274" t="s">
        <v>633</v>
      </c>
      <c r="D377" s="274" t="s">
        <v>310</v>
      </c>
      <c r="E377" s="275" t="s">
        <v>1694</v>
      </c>
      <c r="F377" s="276" t="s">
        <v>1695</v>
      </c>
      <c r="G377" s="277" t="s">
        <v>420</v>
      </c>
      <c r="H377" s="278">
        <v>2</v>
      </c>
      <c r="I377" s="279"/>
      <c r="J377" s="280">
        <f>ROUND(I377*H377,2)</f>
        <v>0</v>
      </c>
      <c r="K377" s="276" t="s">
        <v>1425</v>
      </c>
      <c r="L377" s="281"/>
      <c r="M377" s="282" t="s">
        <v>1</v>
      </c>
      <c r="N377" s="283" t="s">
        <v>42</v>
      </c>
      <c r="O377" s="92"/>
      <c r="P377" s="237">
        <f>O377*H377</f>
        <v>0</v>
      </c>
      <c r="Q377" s="237">
        <v>0.0030000000000000001</v>
      </c>
      <c r="R377" s="237">
        <f>Q377*H377</f>
        <v>0.0060000000000000001</v>
      </c>
      <c r="S377" s="237">
        <v>0</v>
      </c>
      <c r="T377" s="238">
        <f>S377*H377</f>
        <v>0</v>
      </c>
      <c r="U377" s="39"/>
      <c r="V377" s="39"/>
      <c r="W377" s="39"/>
      <c r="X377" s="39"/>
      <c r="Y377" s="39"/>
      <c r="Z377" s="39"/>
      <c r="AA377" s="39"/>
      <c r="AB377" s="39"/>
      <c r="AC377" s="39"/>
      <c r="AD377" s="39"/>
      <c r="AE377" s="39"/>
      <c r="AR377" s="239" t="s">
        <v>434</v>
      </c>
      <c r="AT377" s="239" t="s">
        <v>310</v>
      </c>
      <c r="AU377" s="239" t="s">
        <v>85</v>
      </c>
      <c r="AY377" s="18" t="s">
        <v>264</v>
      </c>
      <c r="BE377" s="240">
        <f>IF(N377="základní",J377,0)</f>
        <v>0</v>
      </c>
      <c r="BF377" s="240">
        <f>IF(N377="snížená",J377,0)</f>
        <v>0</v>
      </c>
      <c r="BG377" s="240">
        <f>IF(N377="zákl. přenesená",J377,0)</f>
        <v>0</v>
      </c>
      <c r="BH377" s="240">
        <f>IF(N377="sníž. přenesená",J377,0)</f>
        <v>0</v>
      </c>
      <c r="BI377" s="240">
        <f>IF(N377="nulová",J377,0)</f>
        <v>0</v>
      </c>
      <c r="BJ377" s="18" t="s">
        <v>85</v>
      </c>
      <c r="BK377" s="240">
        <f>ROUND(I377*H377,2)</f>
        <v>0</v>
      </c>
      <c r="BL377" s="18" t="s">
        <v>351</v>
      </c>
      <c r="BM377" s="239" t="s">
        <v>3347</v>
      </c>
    </row>
    <row r="378" s="13" customFormat="1">
      <c r="A378" s="13"/>
      <c r="B378" s="241"/>
      <c r="C378" s="242"/>
      <c r="D378" s="243" t="s">
        <v>273</v>
      </c>
      <c r="E378" s="244" t="s">
        <v>1</v>
      </c>
      <c r="F378" s="245" t="s">
        <v>85</v>
      </c>
      <c r="G378" s="242"/>
      <c r="H378" s="246">
        <v>2</v>
      </c>
      <c r="I378" s="247"/>
      <c r="J378" s="242"/>
      <c r="K378" s="242"/>
      <c r="L378" s="248"/>
      <c r="M378" s="249"/>
      <c r="N378" s="250"/>
      <c r="O378" s="250"/>
      <c r="P378" s="250"/>
      <c r="Q378" s="250"/>
      <c r="R378" s="250"/>
      <c r="S378" s="250"/>
      <c r="T378" s="251"/>
      <c r="U378" s="13"/>
      <c r="V378" s="13"/>
      <c r="W378" s="13"/>
      <c r="X378" s="13"/>
      <c r="Y378" s="13"/>
      <c r="Z378" s="13"/>
      <c r="AA378" s="13"/>
      <c r="AB378" s="13"/>
      <c r="AC378" s="13"/>
      <c r="AD378" s="13"/>
      <c r="AE378" s="13"/>
      <c r="AT378" s="252" t="s">
        <v>273</v>
      </c>
      <c r="AU378" s="252" t="s">
        <v>85</v>
      </c>
      <c r="AV378" s="13" t="s">
        <v>85</v>
      </c>
      <c r="AW378" s="13" t="s">
        <v>32</v>
      </c>
      <c r="AX378" s="13" t="s">
        <v>83</v>
      </c>
      <c r="AY378" s="252" t="s">
        <v>264</v>
      </c>
    </row>
    <row r="379" s="2" customFormat="1" ht="16.5" customHeight="1">
      <c r="A379" s="39"/>
      <c r="B379" s="40"/>
      <c r="C379" s="228" t="s">
        <v>637</v>
      </c>
      <c r="D379" s="228" t="s">
        <v>266</v>
      </c>
      <c r="E379" s="229" t="s">
        <v>1697</v>
      </c>
      <c r="F379" s="230" t="s">
        <v>1698</v>
      </c>
      <c r="G379" s="231" t="s">
        <v>420</v>
      </c>
      <c r="H379" s="232">
        <v>3</v>
      </c>
      <c r="I379" s="233"/>
      <c r="J379" s="234">
        <f>ROUND(I379*H379,2)</f>
        <v>0</v>
      </c>
      <c r="K379" s="230" t="s">
        <v>1425</v>
      </c>
      <c r="L379" s="45"/>
      <c r="M379" s="235" t="s">
        <v>1</v>
      </c>
      <c r="N379" s="236" t="s">
        <v>42</v>
      </c>
      <c r="O379" s="92"/>
      <c r="P379" s="237">
        <f>O379*H379</f>
        <v>0</v>
      </c>
      <c r="Q379" s="237">
        <v>0</v>
      </c>
      <c r="R379" s="237">
        <f>Q379*H379</f>
        <v>0</v>
      </c>
      <c r="S379" s="237">
        <v>0</v>
      </c>
      <c r="T379" s="238">
        <f>S379*H379</f>
        <v>0</v>
      </c>
      <c r="U379" s="39"/>
      <c r="V379" s="39"/>
      <c r="W379" s="39"/>
      <c r="X379" s="39"/>
      <c r="Y379" s="39"/>
      <c r="Z379" s="39"/>
      <c r="AA379" s="39"/>
      <c r="AB379" s="39"/>
      <c r="AC379" s="39"/>
      <c r="AD379" s="39"/>
      <c r="AE379" s="39"/>
      <c r="AR379" s="239" t="s">
        <v>351</v>
      </c>
      <c r="AT379" s="239" t="s">
        <v>266</v>
      </c>
      <c r="AU379" s="239" t="s">
        <v>85</v>
      </c>
      <c r="AY379" s="18" t="s">
        <v>264</v>
      </c>
      <c r="BE379" s="240">
        <f>IF(N379="základní",J379,0)</f>
        <v>0</v>
      </c>
      <c r="BF379" s="240">
        <f>IF(N379="snížená",J379,0)</f>
        <v>0</v>
      </c>
      <c r="BG379" s="240">
        <f>IF(N379="zákl. přenesená",J379,0)</f>
        <v>0</v>
      </c>
      <c r="BH379" s="240">
        <f>IF(N379="sníž. přenesená",J379,0)</f>
        <v>0</v>
      </c>
      <c r="BI379" s="240">
        <f>IF(N379="nulová",J379,0)</f>
        <v>0</v>
      </c>
      <c r="BJ379" s="18" t="s">
        <v>85</v>
      </c>
      <c r="BK379" s="240">
        <f>ROUND(I379*H379,2)</f>
        <v>0</v>
      </c>
      <c r="BL379" s="18" t="s">
        <v>351</v>
      </c>
      <c r="BM379" s="239" t="s">
        <v>3348</v>
      </c>
    </row>
    <row r="380" s="15" customFormat="1">
      <c r="A380" s="15"/>
      <c r="B380" s="264"/>
      <c r="C380" s="265"/>
      <c r="D380" s="243" t="s">
        <v>273</v>
      </c>
      <c r="E380" s="266" t="s">
        <v>1</v>
      </c>
      <c r="F380" s="267" t="s">
        <v>1677</v>
      </c>
      <c r="G380" s="265"/>
      <c r="H380" s="266" t="s">
        <v>1</v>
      </c>
      <c r="I380" s="268"/>
      <c r="J380" s="265"/>
      <c r="K380" s="265"/>
      <c r="L380" s="269"/>
      <c r="M380" s="270"/>
      <c r="N380" s="271"/>
      <c r="O380" s="271"/>
      <c r="P380" s="271"/>
      <c r="Q380" s="271"/>
      <c r="R380" s="271"/>
      <c r="S380" s="271"/>
      <c r="T380" s="272"/>
      <c r="U380" s="15"/>
      <c r="V380" s="15"/>
      <c r="W380" s="15"/>
      <c r="X380" s="15"/>
      <c r="Y380" s="15"/>
      <c r="Z380" s="15"/>
      <c r="AA380" s="15"/>
      <c r="AB380" s="15"/>
      <c r="AC380" s="15"/>
      <c r="AD380" s="15"/>
      <c r="AE380" s="15"/>
      <c r="AT380" s="273" t="s">
        <v>273</v>
      </c>
      <c r="AU380" s="273" t="s">
        <v>85</v>
      </c>
      <c r="AV380" s="15" t="s">
        <v>83</v>
      </c>
      <c r="AW380" s="15" t="s">
        <v>32</v>
      </c>
      <c r="AX380" s="15" t="s">
        <v>76</v>
      </c>
      <c r="AY380" s="273" t="s">
        <v>264</v>
      </c>
    </row>
    <row r="381" s="13" customFormat="1">
      <c r="A381" s="13"/>
      <c r="B381" s="241"/>
      <c r="C381" s="242"/>
      <c r="D381" s="243" t="s">
        <v>273</v>
      </c>
      <c r="E381" s="244" t="s">
        <v>1</v>
      </c>
      <c r="F381" s="245" t="s">
        <v>96</v>
      </c>
      <c r="G381" s="242"/>
      <c r="H381" s="246">
        <v>3</v>
      </c>
      <c r="I381" s="247"/>
      <c r="J381" s="242"/>
      <c r="K381" s="242"/>
      <c r="L381" s="248"/>
      <c r="M381" s="249"/>
      <c r="N381" s="250"/>
      <c r="O381" s="250"/>
      <c r="P381" s="250"/>
      <c r="Q381" s="250"/>
      <c r="R381" s="250"/>
      <c r="S381" s="250"/>
      <c r="T381" s="251"/>
      <c r="U381" s="13"/>
      <c r="V381" s="13"/>
      <c r="W381" s="13"/>
      <c r="X381" s="13"/>
      <c r="Y381" s="13"/>
      <c r="Z381" s="13"/>
      <c r="AA381" s="13"/>
      <c r="AB381" s="13"/>
      <c r="AC381" s="13"/>
      <c r="AD381" s="13"/>
      <c r="AE381" s="13"/>
      <c r="AT381" s="252" t="s">
        <v>273</v>
      </c>
      <c r="AU381" s="252" t="s">
        <v>85</v>
      </c>
      <c r="AV381" s="13" t="s">
        <v>85</v>
      </c>
      <c r="AW381" s="13" t="s">
        <v>32</v>
      </c>
      <c r="AX381" s="13" t="s">
        <v>83</v>
      </c>
      <c r="AY381" s="252" t="s">
        <v>264</v>
      </c>
    </row>
    <row r="382" s="2" customFormat="1" ht="16.5" customHeight="1">
      <c r="A382" s="39"/>
      <c r="B382" s="40"/>
      <c r="C382" s="274" t="s">
        <v>642</v>
      </c>
      <c r="D382" s="274" t="s">
        <v>310</v>
      </c>
      <c r="E382" s="275" t="s">
        <v>1700</v>
      </c>
      <c r="F382" s="276" t="s">
        <v>1701</v>
      </c>
      <c r="G382" s="277" t="s">
        <v>420</v>
      </c>
      <c r="H382" s="278">
        <v>3</v>
      </c>
      <c r="I382" s="279"/>
      <c r="J382" s="280">
        <f>ROUND(I382*H382,2)</f>
        <v>0</v>
      </c>
      <c r="K382" s="276" t="s">
        <v>1425</v>
      </c>
      <c r="L382" s="281"/>
      <c r="M382" s="282" t="s">
        <v>1</v>
      </c>
      <c r="N382" s="283" t="s">
        <v>42</v>
      </c>
      <c r="O382" s="92"/>
      <c r="P382" s="237">
        <f>O382*H382</f>
        <v>0</v>
      </c>
      <c r="Q382" s="237">
        <v>0.0012999999999999999</v>
      </c>
      <c r="R382" s="237">
        <f>Q382*H382</f>
        <v>0.0038999999999999998</v>
      </c>
      <c r="S382" s="237">
        <v>0</v>
      </c>
      <c r="T382" s="238">
        <f>S382*H382</f>
        <v>0</v>
      </c>
      <c r="U382" s="39"/>
      <c r="V382" s="39"/>
      <c r="W382" s="39"/>
      <c r="X382" s="39"/>
      <c r="Y382" s="39"/>
      <c r="Z382" s="39"/>
      <c r="AA382" s="39"/>
      <c r="AB382" s="39"/>
      <c r="AC382" s="39"/>
      <c r="AD382" s="39"/>
      <c r="AE382" s="39"/>
      <c r="AR382" s="239" t="s">
        <v>434</v>
      </c>
      <c r="AT382" s="239" t="s">
        <v>310</v>
      </c>
      <c r="AU382" s="239" t="s">
        <v>85</v>
      </c>
      <c r="AY382" s="18" t="s">
        <v>264</v>
      </c>
      <c r="BE382" s="240">
        <f>IF(N382="základní",J382,0)</f>
        <v>0</v>
      </c>
      <c r="BF382" s="240">
        <f>IF(N382="snížená",J382,0)</f>
        <v>0</v>
      </c>
      <c r="BG382" s="240">
        <f>IF(N382="zákl. přenesená",J382,0)</f>
        <v>0</v>
      </c>
      <c r="BH382" s="240">
        <f>IF(N382="sníž. přenesená",J382,0)</f>
        <v>0</v>
      </c>
      <c r="BI382" s="240">
        <f>IF(N382="nulová",J382,0)</f>
        <v>0</v>
      </c>
      <c r="BJ382" s="18" t="s">
        <v>85</v>
      </c>
      <c r="BK382" s="240">
        <f>ROUND(I382*H382,2)</f>
        <v>0</v>
      </c>
      <c r="BL382" s="18" t="s">
        <v>351</v>
      </c>
      <c r="BM382" s="239" t="s">
        <v>3349</v>
      </c>
    </row>
    <row r="383" s="13" customFormat="1">
      <c r="A383" s="13"/>
      <c r="B383" s="241"/>
      <c r="C383" s="242"/>
      <c r="D383" s="243" t="s">
        <v>273</v>
      </c>
      <c r="E383" s="244" t="s">
        <v>1</v>
      </c>
      <c r="F383" s="245" t="s">
        <v>96</v>
      </c>
      <c r="G383" s="242"/>
      <c r="H383" s="246">
        <v>3</v>
      </c>
      <c r="I383" s="247"/>
      <c r="J383" s="242"/>
      <c r="K383" s="242"/>
      <c r="L383" s="248"/>
      <c r="M383" s="249"/>
      <c r="N383" s="250"/>
      <c r="O383" s="250"/>
      <c r="P383" s="250"/>
      <c r="Q383" s="250"/>
      <c r="R383" s="250"/>
      <c r="S383" s="250"/>
      <c r="T383" s="251"/>
      <c r="U383" s="13"/>
      <c r="V383" s="13"/>
      <c r="W383" s="13"/>
      <c r="X383" s="13"/>
      <c r="Y383" s="13"/>
      <c r="Z383" s="13"/>
      <c r="AA383" s="13"/>
      <c r="AB383" s="13"/>
      <c r="AC383" s="13"/>
      <c r="AD383" s="13"/>
      <c r="AE383" s="13"/>
      <c r="AT383" s="252" t="s">
        <v>273</v>
      </c>
      <c r="AU383" s="252" t="s">
        <v>85</v>
      </c>
      <c r="AV383" s="13" t="s">
        <v>85</v>
      </c>
      <c r="AW383" s="13" t="s">
        <v>32</v>
      </c>
      <c r="AX383" s="13" t="s">
        <v>83</v>
      </c>
      <c r="AY383" s="252" t="s">
        <v>264</v>
      </c>
    </row>
    <row r="384" s="2" customFormat="1" ht="16.5" customHeight="1">
      <c r="A384" s="39"/>
      <c r="B384" s="40"/>
      <c r="C384" s="228" t="s">
        <v>647</v>
      </c>
      <c r="D384" s="228" t="s">
        <v>266</v>
      </c>
      <c r="E384" s="229" t="s">
        <v>1703</v>
      </c>
      <c r="F384" s="230" t="s">
        <v>1704</v>
      </c>
      <c r="G384" s="231" t="s">
        <v>420</v>
      </c>
      <c r="H384" s="232">
        <v>5</v>
      </c>
      <c r="I384" s="233"/>
      <c r="J384" s="234">
        <f>ROUND(I384*H384,2)</f>
        <v>0</v>
      </c>
      <c r="K384" s="230" t="s">
        <v>1425</v>
      </c>
      <c r="L384" s="45"/>
      <c r="M384" s="235" t="s">
        <v>1</v>
      </c>
      <c r="N384" s="236" t="s">
        <v>42</v>
      </c>
      <c r="O384" s="92"/>
      <c r="P384" s="237">
        <f>O384*H384</f>
        <v>0</v>
      </c>
      <c r="Q384" s="237">
        <v>0</v>
      </c>
      <c r="R384" s="237">
        <f>Q384*H384</f>
        <v>0</v>
      </c>
      <c r="S384" s="237">
        <v>0</v>
      </c>
      <c r="T384" s="238">
        <f>S384*H384</f>
        <v>0</v>
      </c>
      <c r="U384" s="39"/>
      <c r="V384" s="39"/>
      <c r="W384" s="39"/>
      <c r="X384" s="39"/>
      <c r="Y384" s="39"/>
      <c r="Z384" s="39"/>
      <c r="AA384" s="39"/>
      <c r="AB384" s="39"/>
      <c r="AC384" s="39"/>
      <c r="AD384" s="39"/>
      <c r="AE384" s="39"/>
      <c r="AR384" s="239" t="s">
        <v>351</v>
      </c>
      <c r="AT384" s="239" t="s">
        <v>266</v>
      </c>
      <c r="AU384" s="239" t="s">
        <v>85</v>
      </c>
      <c r="AY384" s="18" t="s">
        <v>264</v>
      </c>
      <c r="BE384" s="240">
        <f>IF(N384="základní",J384,0)</f>
        <v>0</v>
      </c>
      <c r="BF384" s="240">
        <f>IF(N384="snížená",J384,0)</f>
        <v>0</v>
      </c>
      <c r="BG384" s="240">
        <f>IF(N384="zákl. přenesená",J384,0)</f>
        <v>0</v>
      </c>
      <c r="BH384" s="240">
        <f>IF(N384="sníž. přenesená",J384,0)</f>
        <v>0</v>
      </c>
      <c r="BI384" s="240">
        <f>IF(N384="nulová",J384,0)</f>
        <v>0</v>
      </c>
      <c r="BJ384" s="18" t="s">
        <v>85</v>
      </c>
      <c r="BK384" s="240">
        <f>ROUND(I384*H384,2)</f>
        <v>0</v>
      </c>
      <c r="BL384" s="18" t="s">
        <v>351</v>
      </c>
      <c r="BM384" s="239" t="s">
        <v>3350</v>
      </c>
    </row>
    <row r="385" s="15" customFormat="1">
      <c r="A385" s="15"/>
      <c r="B385" s="264"/>
      <c r="C385" s="265"/>
      <c r="D385" s="243" t="s">
        <v>273</v>
      </c>
      <c r="E385" s="266" t="s">
        <v>1</v>
      </c>
      <c r="F385" s="267" t="s">
        <v>1677</v>
      </c>
      <c r="G385" s="265"/>
      <c r="H385" s="266" t="s">
        <v>1</v>
      </c>
      <c r="I385" s="268"/>
      <c r="J385" s="265"/>
      <c r="K385" s="265"/>
      <c r="L385" s="269"/>
      <c r="M385" s="270"/>
      <c r="N385" s="271"/>
      <c r="O385" s="271"/>
      <c r="P385" s="271"/>
      <c r="Q385" s="271"/>
      <c r="R385" s="271"/>
      <c r="S385" s="271"/>
      <c r="T385" s="272"/>
      <c r="U385" s="15"/>
      <c r="V385" s="15"/>
      <c r="W385" s="15"/>
      <c r="X385" s="15"/>
      <c r="Y385" s="15"/>
      <c r="Z385" s="15"/>
      <c r="AA385" s="15"/>
      <c r="AB385" s="15"/>
      <c r="AC385" s="15"/>
      <c r="AD385" s="15"/>
      <c r="AE385" s="15"/>
      <c r="AT385" s="273" t="s">
        <v>273</v>
      </c>
      <c r="AU385" s="273" t="s">
        <v>85</v>
      </c>
      <c r="AV385" s="15" t="s">
        <v>83</v>
      </c>
      <c r="AW385" s="15" t="s">
        <v>32</v>
      </c>
      <c r="AX385" s="15" t="s">
        <v>76</v>
      </c>
      <c r="AY385" s="273" t="s">
        <v>264</v>
      </c>
    </row>
    <row r="386" s="13" customFormat="1">
      <c r="A386" s="13"/>
      <c r="B386" s="241"/>
      <c r="C386" s="242"/>
      <c r="D386" s="243" t="s">
        <v>273</v>
      </c>
      <c r="E386" s="244" t="s">
        <v>1</v>
      </c>
      <c r="F386" s="245" t="s">
        <v>96</v>
      </c>
      <c r="G386" s="242"/>
      <c r="H386" s="246">
        <v>3</v>
      </c>
      <c r="I386" s="247"/>
      <c r="J386" s="242"/>
      <c r="K386" s="242"/>
      <c r="L386" s="248"/>
      <c r="M386" s="249"/>
      <c r="N386" s="250"/>
      <c r="O386" s="250"/>
      <c r="P386" s="250"/>
      <c r="Q386" s="250"/>
      <c r="R386" s="250"/>
      <c r="S386" s="250"/>
      <c r="T386" s="251"/>
      <c r="U386" s="13"/>
      <c r="V386" s="13"/>
      <c r="W386" s="13"/>
      <c r="X386" s="13"/>
      <c r="Y386" s="13"/>
      <c r="Z386" s="13"/>
      <c r="AA386" s="13"/>
      <c r="AB386" s="13"/>
      <c r="AC386" s="13"/>
      <c r="AD386" s="13"/>
      <c r="AE386" s="13"/>
      <c r="AT386" s="252" t="s">
        <v>273</v>
      </c>
      <c r="AU386" s="252" t="s">
        <v>85</v>
      </c>
      <c r="AV386" s="13" t="s">
        <v>85</v>
      </c>
      <c r="AW386" s="13" t="s">
        <v>32</v>
      </c>
      <c r="AX386" s="13" t="s">
        <v>76</v>
      </c>
      <c r="AY386" s="252" t="s">
        <v>264</v>
      </c>
    </row>
    <row r="387" s="15" customFormat="1">
      <c r="A387" s="15"/>
      <c r="B387" s="264"/>
      <c r="C387" s="265"/>
      <c r="D387" s="243" t="s">
        <v>273</v>
      </c>
      <c r="E387" s="266" t="s">
        <v>1</v>
      </c>
      <c r="F387" s="267" t="s">
        <v>1567</v>
      </c>
      <c r="G387" s="265"/>
      <c r="H387" s="266" t="s">
        <v>1</v>
      </c>
      <c r="I387" s="268"/>
      <c r="J387" s="265"/>
      <c r="K387" s="265"/>
      <c r="L387" s="269"/>
      <c r="M387" s="270"/>
      <c r="N387" s="271"/>
      <c r="O387" s="271"/>
      <c r="P387" s="271"/>
      <c r="Q387" s="271"/>
      <c r="R387" s="271"/>
      <c r="S387" s="271"/>
      <c r="T387" s="272"/>
      <c r="U387" s="15"/>
      <c r="V387" s="15"/>
      <c r="W387" s="15"/>
      <c r="X387" s="15"/>
      <c r="Y387" s="15"/>
      <c r="Z387" s="15"/>
      <c r="AA387" s="15"/>
      <c r="AB387" s="15"/>
      <c r="AC387" s="15"/>
      <c r="AD387" s="15"/>
      <c r="AE387" s="15"/>
      <c r="AT387" s="273" t="s">
        <v>273</v>
      </c>
      <c r="AU387" s="273" t="s">
        <v>85</v>
      </c>
      <c r="AV387" s="15" t="s">
        <v>83</v>
      </c>
      <c r="AW387" s="15" t="s">
        <v>32</v>
      </c>
      <c r="AX387" s="15" t="s">
        <v>76</v>
      </c>
      <c r="AY387" s="273" t="s">
        <v>264</v>
      </c>
    </row>
    <row r="388" s="13" customFormat="1">
      <c r="A388" s="13"/>
      <c r="B388" s="241"/>
      <c r="C388" s="242"/>
      <c r="D388" s="243" t="s">
        <v>273</v>
      </c>
      <c r="E388" s="244" t="s">
        <v>1</v>
      </c>
      <c r="F388" s="245" t="s">
        <v>85</v>
      </c>
      <c r="G388" s="242"/>
      <c r="H388" s="246">
        <v>2</v>
      </c>
      <c r="I388" s="247"/>
      <c r="J388" s="242"/>
      <c r="K388" s="242"/>
      <c r="L388" s="248"/>
      <c r="M388" s="249"/>
      <c r="N388" s="250"/>
      <c r="O388" s="250"/>
      <c r="P388" s="250"/>
      <c r="Q388" s="250"/>
      <c r="R388" s="250"/>
      <c r="S388" s="250"/>
      <c r="T388" s="251"/>
      <c r="U388" s="13"/>
      <c r="V388" s="13"/>
      <c r="W388" s="13"/>
      <c r="X388" s="13"/>
      <c r="Y388" s="13"/>
      <c r="Z388" s="13"/>
      <c r="AA388" s="13"/>
      <c r="AB388" s="13"/>
      <c r="AC388" s="13"/>
      <c r="AD388" s="13"/>
      <c r="AE388" s="13"/>
      <c r="AT388" s="252" t="s">
        <v>273</v>
      </c>
      <c r="AU388" s="252" t="s">
        <v>85</v>
      </c>
      <c r="AV388" s="13" t="s">
        <v>85</v>
      </c>
      <c r="AW388" s="13" t="s">
        <v>32</v>
      </c>
      <c r="AX388" s="13" t="s">
        <v>76</v>
      </c>
      <c r="AY388" s="252" t="s">
        <v>264</v>
      </c>
    </row>
    <row r="389" s="14" customFormat="1">
      <c r="A389" s="14"/>
      <c r="B389" s="253"/>
      <c r="C389" s="254"/>
      <c r="D389" s="243" t="s">
        <v>273</v>
      </c>
      <c r="E389" s="255" t="s">
        <v>1</v>
      </c>
      <c r="F389" s="256" t="s">
        <v>275</v>
      </c>
      <c r="G389" s="254"/>
      <c r="H389" s="257">
        <v>5</v>
      </c>
      <c r="I389" s="258"/>
      <c r="J389" s="254"/>
      <c r="K389" s="254"/>
      <c r="L389" s="259"/>
      <c r="M389" s="260"/>
      <c r="N389" s="261"/>
      <c r="O389" s="261"/>
      <c r="P389" s="261"/>
      <c r="Q389" s="261"/>
      <c r="R389" s="261"/>
      <c r="S389" s="261"/>
      <c r="T389" s="262"/>
      <c r="U389" s="14"/>
      <c r="V389" s="14"/>
      <c r="W389" s="14"/>
      <c r="X389" s="14"/>
      <c r="Y389" s="14"/>
      <c r="Z389" s="14"/>
      <c r="AA389" s="14"/>
      <c r="AB389" s="14"/>
      <c r="AC389" s="14"/>
      <c r="AD389" s="14"/>
      <c r="AE389" s="14"/>
      <c r="AT389" s="263" t="s">
        <v>273</v>
      </c>
      <c r="AU389" s="263" t="s">
        <v>85</v>
      </c>
      <c r="AV389" s="14" t="s">
        <v>271</v>
      </c>
      <c r="AW389" s="14" t="s">
        <v>32</v>
      </c>
      <c r="AX389" s="14" t="s">
        <v>83</v>
      </c>
      <c r="AY389" s="263" t="s">
        <v>264</v>
      </c>
    </row>
    <row r="390" s="2" customFormat="1" ht="16.5" customHeight="1">
      <c r="A390" s="39"/>
      <c r="B390" s="40"/>
      <c r="C390" s="274" t="s">
        <v>652</v>
      </c>
      <c r="D390" s="274" t="s">
        <v>310</v>
      </c>
      <c r="E390" s="275" t="s">
        <v>1706</v>
      </c>
      <c r="F390" s="276" t="s">
        <v>1707</v>
      </c>
      <c r="G390" s="277" t="s">
        <v>420</v>
      </c>
      <c r="H390" s="278">
        <v>5</v>
      </c>
      <c r="I390" s="279"/>
      <c r="J390" s="280">
        <f>ROUND(I390*H390,2)</f>
        <v>0</v>
      </c>
      <c r="K390" s="276" t="s">
        <v>1425</v>
      </c>
      <c r="L390" s="281"/>
      <c r="M390" s="282" t="s">
        <v>1</v>
      </c>
      <c r="N390" s="283" t="s">
        <v>42</v>
      </c>
      <c r="O390" s="92"/>
      <c r="P390" s="237">
        <f>O390*H390</f>
        <v>0</v>
      </c>
      <c r="Q390" s="237">
        <v>0.00075000000000000002</v>
      </c>
      <c r="R390" s="237">
        <f>Q390*H390</f>
        <v>0.0037499999999999999</v>
      </c>
      <c r="S390" s="237">
        <v>0</v>
      </c>
      <c r="T390" s="238">
        <f>S390*H390</f>
        <v>0</v>
      </c>
      <c r="U390" s="39"/>
      <c r="V390" s="39"/>
      <c r="W390" s="39"/>
      <c r="X390" s="39"/>
      <c r="Y390" s="39"/>
      <c r="Z390" s="39"/>
      <c r="AA390" s="39"/>
      <c r="AB390" s="39"/>
      <c r="AC390" s="39"/>
      <c r="AD390" s="39"/>
      <c r="AE390" s="39"/>
      <c r="AR390" s="239" t="s">
        <v>434</v>
      </c>
      <c r="AT390" s="239" t="s">
        <v>310</v>
      </c>
      <c r="AU390" s="239" t="s">
        <v>85</v>
      </c>
      <c r="AY390" s="18" t="s">
        <v>264</v>
      </c>
      <c r="BE390" s="240">
        <f>IF(N390="základní",J390,0)</f>
        <v>0</v>
      </c>
      <c r="BF390" s="240">
        <f>IF(N390="snížená",J390,0)</f>
        <v>0</v>
      </c>
      <c r="BG390" s="240">
        <f>IF(N390="zákl. přenesená",J390,0)</f>
        <v>0</v>
      </c>
      <c r="BH390" s="240">
        <f>IF(N390="sníž. přenesená",J390,0)</f>
        <v>0</v>
      </c>
      <c r="BI390" s="240">
        <f>IF(N390="nulová",J390,0)</f>
        <v>0</v>
      </c>
      <c r="BJ390" s="18" t="s">
        <v>85</v>
      </c>
      <c r="BK390" s="240">
        <f>ROUND(I390*H390,2)</f>
        <v>0</v>
      </c>
      <c r="BL390" s="18" t="s">
        <v>351</v>
      </c>
      <c r="BM390" s="239" t="s">
        <v>3351</v>
      </c>
    </row>
    <row r="391" s="13" customFormat="1">
      <c r="A391" s="13"/>
      <c r="B391" s="241"/>
      <c r="C391" s="242"/>
      <c r="D391" s="243" t="s">
        <v>273</v>
      </c>
      <c r="E391" s="244" t="s">
        <v>1</v>
      </c>
      <c r="F391" s="245" t="s">
        <v>290</v>
      </c>
      <c r="G391" s="242"/>
      <c r="H391" s="246">
        <v>5</v>
      </c>
      <c r="I391" s="247"/>
      <c r="J391" s="242"/>
      <c r="K391" s="242"/>
      <c r="L391" s="248"/>
      <c r="M391" s="249"/>
      <c r="N391" s="250"/>
      <c r="O391" s="250"/>
      <c r="P391" s="250"/>
      <c r="Q391" s="250"/>
      <c r="R391" s="250"/>
      <c r="S391" s="250"/>
      <c r="T391" s="251"/>
      <c r="U391" s="13"/>
      <c r="V391" s="13"/>
      <c r="W391" s="13"/>
      <c r="X391" s="13"/>
      <c r="Y391" s="13"/>
      <c r="Z391" s="13"/>
      <c r="AA391" s="13"/>
      <c r="AB391" s="13"/>
      <c r="AC391" s="13"/>
      <c r="AD391" s="13"/>
      <c r="AE391" s="13"/>
      <c r="AT391" s="252" t="s">
        <v>273</v>
      </c>
      <c r="AU391" s="252" t="s">
        <v>85</v>
      </c>
      <c r="AV391" s="13" t="s">
        <v>85</v>
      </c>
      <c r="AW391" s="13" t="s">
        <v>32</v>
      </c>
      <c r="AX391" s="13" t="s">
        <v>83</v>
      </c>
      <c r="AY391" s="252" t="s">
        <v>264</v>
      </c>
    </row>
    <row r="392" s="2" customFormat="1" ht="16.5" customHeight="1">
      <c r="A392" s="39"/>
      <c r="B392" s="40"/>
      <c r="C392" s="228" t="s">
        <v>656</v>
      </c>
      <c r="D392" s="228" t="s">
        <v>266</v>
      </c>
      <c r="E392" s="229" t="s">
        <v>1709</v>
      </c>
      <c r="F392" s="230" t="s">
        <v>1710</v>
      </c>
      <c r="G392" s="231" t="s">
        <v>420</v>
      </c>
      <c r="H392" s="232">
        <v>3</v>
      </c>
      <c r="I392" s="233"/>
      <c r="J392" s="234">
        <f>ROUND(I392*H392,2)</f>
        <v>0</v>
      </c>
      <c r="K392" s="230" t="s">
        <v>1425</v>
      </c>
      <c r="L392" s="45"/>
      <c r="M392" s="235" t="s">
        <v>1</v>
      </c>
      <c r="N392" s="236" t="s">
        <v>42</v>
      </c>
      <c r="O392" s="92"/>
      <c r="P392" s="237">
        <f>O392*H392</f>
        <v>0</v>
      </c>
      <c r="Q392" s="237">
        <v>0</v>
      </c>
      <c r="R392" s="237">
        <f>Q392*H392</f>
        <v>0</v>
      </c>
      <c r="S392" s="237">
        <v>0</v>
      </c>
      <c r="T392" s="238">
        <f>S392*H392</f>
        <v>0</v>
      </c>
      <c r="U392" s="39"/>
      <c r="V392" s="39"/>
      <c r="W392" s="39"/>
      <c r="X392" s="39"/>
      <c r="Y392" s="39"/>
      <c r="Z392" s="39"/>
      <c r="AA392" s="39"/>
      <c r="AB392" s="39"/>
      <c r="AC392" s="39"/>
      <c r="AD392" s="39"/>
      <c r="AE392" s="39"/>
      <c r="AR392" s="239" t="s">
        <v>351</v>
      </c>
      <c r="AT392" s="239" t="s">
        <v>266</v>
      </c>
      <c r="AU392" s="239" t="s">
        <v>85</v>
      </c>
      <c r="AY392" s="18" t="s">
        <v>264</v>
      </c>
      <c r="BE392" s="240">
        <f>IF(N392="základní",J392,0)</f>
        <v>0</v>
      </c>
      <c r="BF392" s="240">
        <f>IF(N392="snížená",J392,0)</f>
        <v>0</v>
      </c>
      <c r="BG392" s="240">
        <f>IF(N392="zákl. přenesená",J392,0)</f>
        <v>0</v>
      </c>
      <c r="BH392" s="240">
        <f>IF(N392="sníž. přenesená",J392,0)</f>
        <v>0</v>
      </c>
      <c r="BI392" s="240">
        <f>IF(N392="nulová",J392,0)</f>
        <v>0</v>
      </c>
      <c r="BJ392" s="18" t="s">
        <v>85</v>
      </c>
      <c r="BK392" s="240">
        <f>ROUND(I392*H392,2)</f>
        <v>0</v>
      </c>
      <c r="BL392" s="18" t="s">
        <v>351</v>
      </c>
      <c r="BM392" s="239" t="s">
        <v>3352</v>
      </c>
    </row>
    <row r="393" s="15" customFormat="1">
      <c r="A393" s="15"/>
      <c r="B393" s="264"/>
      <c r="C393" s="265"/>
      <c r="D393" s="243" t="s">
        <v>273</v>
      </c>
      <c r="E393" s="266" t="s">
        <v>1</v>
      </c>
      <c r="F393" s="267" t="s">
        <v>1690</v>
      </c>
      <c r="G393" s="265"/>
      <c r="H393" s="266" t="s">
        <v>1</v>
      </c>
      <c r="I393" s="268"/>
      <c r="J393" s="265"/>
      <c r="K393" s="265"/>
      <c r="L393" s="269"/>
      <c r="M393" s="270"/>
      <c r="N393" s="271"/>
      <c r="O393" s="271"/>
      <c r="P393" s="271"/>
      <c r="Q393" s="271"/>
      <c r="R393" s="271"/>
      <c r="S393" s="271"/>
      <c r="T393" s="272"/>
      <c r="U393" s="15"/>
      <c r="V393" s="15"/>
      <c r="W393" s="15"/>
      <c r="X393" s="15"/>
      <c r="Y393" s="15"/>
      <c r="Z393" s="15"/>
      <c r="AA393" s="15"/>
      <c r="AB393" s="15"/>
      <c r="AC393" s="15"/>
      <c r="AD393" s="15"/>
      <c r="AE393" s="15"/>
      <c r="AT393" s="273" t="s">
        <v>273</v>
      </c>
      <c r="AU393" s="273" t="s">
        <v>85</v>
      </c>
      <c r="AV393" s="15" t="s">
        <v>83</v>
      </c>
      <c r="AW393" s="15" t="s">
        <v>32</v>
      </c>
      <c r="AX393" s="15" t="s">
        <v>76</v>
      </c>
      <c r="AY393" s="273" t="s">
        <v>264</v>
      </c>
    </row>
    <row r="394" s="13" customFormat="1">
      <c r="A394" s="13"/>
      <c r="B394" s="241"/>
      <c r="C394" s="242"/>
      <c r="D394" s="243" t="s">
        <v>273</v>
      </c>
      <c r="E394" s="244" t="s">
        <v>1</v>
      </c>
      <c r="F394" s="245" t="s">
        <v>96</v>
      </c>
      <c r="G394" s="242"/>
      <c r="H394" s="246">
        <v>3</v>
      </c>
      <c r="I394" s="247"/>
      <c r="J394" s="242"/>
      <c r="K394" s="242"/>
      <c r="L394" s="248"/>
      <c r="M394" s="249"/>
      <c r="N394" s="250"/>
      <c r="O394" s="250"/>
      <c r="P394" s="250"/>
      <c r="Q394" s="250"/>
      <c r="R394" s="250"/>
      <c r="S394" s="250"/>
      <c r="T394" s="251"/>
      <c r="U394" s="13"/>
      <c r="V394" s="13"/>
      <c r="W394" s="13"/>
      <c r="X394" s="13"/>
      <c r="Y394" s="13"/>
      <c r="Z394" s="13"/>
      <c r="AA394" s="13"/>
      <c r="AB394" s="13"/>
      <c r="AC394" s="13"/>
      <c r="AD394" s="13"/>
      <c r="AE394" s="13"/>
      <c r="AT394" s="252" t="s">
        <v>273</v>
      </c>
      <c r="AU394" s="252" t="s">
        <v>85</v>
      </c>
      <c r="AV394" s="13" t="s">
        <v>85</v>
      </c>
      <c r="AW394" s="13" t="s">
        <v>32</v>
      </c>
      <c r="AX394" s="13" t="s">
        <v>83</v>
      </c>
      <c r="AY394" s="252" t="s">
        <v>264</v>
      </c>
    </row>
    <row r="395" s="2" customFormat="1" ht="16.5" customHeight="1">
      <c r="A395" s="39"/>
      <c r="B395" s="40"/>
      <c r="C395" s="274" t="s">
        <v>659</v>
      </c>
      <c r="D395" s="274" t="s">
        <v>310</v>
      </c>
      <c r="E395" s="275" t="s">
        <v>1712</v>
      </c>
      <c r="F395" s="276" t="s">
        <v>1713</v>
      </c>
      <c r="G395" s="277" t="s">
        <v>420</v>
      </c>
      <c r="H395" s="278">
        <v>3</v>
      </c>
      <c r="I395" s="279"/>
      <c r="J395" s="280">
        <f>ROUND(I395*H395,2)</f>
        <v>0</v>
      </c>
      <c r="K395" s="276" t="s">
        <v>1425</v>
      </c>
      <c r="L395" s="281"/>
      <c r="M395" s="282" t="s">
        <v>1</v>
      </c>
      <c r="N395" s="283" t="s">
        <v>42</v>
      </c>
      <c r="O395" s="92"/>
      <c r="P395" s="237">
        <f>O395*H395</f>
        <v>0</v>
      </c>
      <c r="Q395" s="237">
        <v>0.001</v>
      </c>
      <c r="R395" s="237">
        <f>Q395*H395</f>
        <v>0.0030000000000000001</v>
      </c>
      <c r="S395" s="237">
        <v>0</v>
      </c>
      <c r="T395" s="238">
        <f>S395*H395</f>
        <v>0</v>
      </c>
      <c r="U395" s="39"/>
      <c r="V395" s="39"/>
      <c r="W395" s="39"/>
      <c r="X395" s="39"/>
      <c r="Y395" s="39"/>
      <c r="Z395" s="39"/>
      <c r="AA395" s="39"/>
      <c r="AB395" s="39"/>
      <c r="AC395" s="39"/>
      <c r="AD395" s="39"/>
      <c r="AE395" s="39"/>
      <c r="AR395" s="239" t="s">
        <v>434</v>
      </c>
      <c r="AT395" s="239" t="s">
        <v>310</v>
      </c>
      <c r="AU395" s="239" t="s">
        <v>85</v>
      </c>
      <c r="AY395" s="18" t="s">
        <v>264</v>
      </c>
      <c r="BE395" s="240">
        <f>IF(N395="základní",J395,0)</f>
        <v>0</v>
      </c>
      <c r="BF395" s="240">
        <f>IF(N395="snížená",J395,0)</f>
        <v>0</v>
      </c>
      <c r="BG395" s="240">
        <f>IF(N395="zákl. přenesená",J395,0)</f>
        <v>0</v>
      </c>
      <c r="BH395" s="240">
        <f>IF(N395="sníž. přenesená",J395,0)</f>
        <v>0</v>
      </c>
      <c r="BI395" s="240">
        <f>IF(N395="nulová",J395,0)</f>
        <v>0</v>
      </c>
      <c r="BJ395" s="18" t="s">
        <v>85</v>
      </c>
      <c r="BK395" s="240">
        <f>ROUND(I395*H395,2)</f>
        <v>0</v>
      </c>
      <c r="BL395" s="18" t="s">
        <v>351</v>
      </c>
      <c r="BM395" s="239" t="s">
        <v>3353</v>
      </c>
    </row>
    <row r="396" s="13" customFormat="1">
      <c r="A396" s="13"/>
      <c r="B396" s="241"/>
      <c r="C396" s="242"/>
      <c r="D396" s="243" t="s">
        <v>273</v>
      </c>
      <c r="E396" s="244" t="s">
        <v>1</v>
      </c>
      <c r="F396" s="245" t="s">
        <v>96</v>
      </c>
      <c r="G396" s="242"/>
      <c r="H396" s="246">
        <v>3</v>
      </c>
      <c r="I396" s="247"/>
      <c r="J396" s="242"/>
      <c r="K396" s="242"/>
      <c r="L396" s="248"/>
      <c r="M396" s="249"/>
      <c r="N396" s="250"/>
      <c r="O396" s="250"/>
      <c r="P396" s="250"/>
      <c r="Q396" s="250"/>
      <c r="R396" s="250"/>
      <c r="S396" s="250"/>
      <c r="T396" s="251"/>
      <c r="U396" s="13"/>
      <c r="V396" s="13"/>
      <c r="W396" s="13"/>
      <c r="X396" s="13"/>
      <c r="Y396" s="13"/>
      <c r="Z396" s="13"/>
      <c r="AA396" s="13"/>
      <c r="AB396" s="13"/>
      <c r="AC396" s="13"/>
      <c r="AD396" s="13"/>
      <c r="AE396" s="13"/>
      <c r="AT396" s="252" t="s">
        <v>273</v>
      </c>
      <c r="AU396" s="252" t="s">
        <v>85</v>
      </c>
      <c r="AV396" s="13" t="s">
        <v>85</v>
      </c>
      <c r="AW396" s="13" t="s">
        <v>32</v>
      </c>
      <c r="AX396" s="13" t="s">
        <v>83</v>
      </c>
      <c r="AY396" s="252" t="s">
        <v>264</v>
      </c>
    </row>
    <row r="397" s="2" customFormat="1" ht="16.5" customHeight="1">
      <c r="A397" s="39"/>
      <c r="B397" s="40"/>
      <c r="C397" s="228" t="s">
        <v>664</v>
      </c>
      <c r="D397" s="228" t="s">
        <v>266</v>
      </c>
      <c r="E397" s="229" t="s">
        <v>1715</v>
      </c>
      <c r="F397" s="230" t="s">
        <v>1716</v>
      </c>
      <c r="G397" s="231" t="s">
        <v>420</v>
      </c>
      <c r="H397" s="232">
        <v>2</v>
      </c>
      <c r="I397" s="233"/>
      <c r="J397" s="234">
        <f>ROUND(I397*H397,2)</f>
        <v>0</v>
      </c>
      <c r="K397" s="230" t="s">
        <v>1425</v>
      </c>
      <c r="L397" s="45"/>
      <c r="M397" s="235" t="s">
        <v>1</v>
      </c>
      <c r="N397" s="236" t="s">
        <v>42</v>
      </c>
      <c r="O397" s="92"/>
      <c r="P397" s="237">
        <f>O397*H397</f>
        <v>0</v>
      </c>
      <c r="Q397" s="237">
        <v>0</v>
      </c>
      <c r="R397" s="237">
        <f>Q397*H397</f>
        <v>0</v>
      </c>
      <c r="S397" s="237">
        <v>0</v>
      </c>
      <c r="T397" s="238">
        <f>S397*H397</f>
        <v>0</v>
      </c>
      <c r="U397" s="39"/>
      <c r="V397" s="39"/>
      <c r="W397" s="39"/>
      <c r="X397" s="39"/>
      <c r="Y397" s="39"/>
      <c r="Z397" s="39"/>
      <c r="AA397" s="39"/>
      <c r="AB397" s="39"/>
      <c r="AC397" s="39"/>
      <c r="AD397" s="39"/>
      <c r="AE397" s="39"/>
      <c r="AR397" s="239" t="s">
        <v>351</v>
      </c>
      <c r="AT397" s="239" t="s">
        <v>266</v>
      </c>
      <c r="AU397" s="239" t="s">
        <v>85</v>
      </c>
      <c r="AY397" s="18" t="s">
        <v>264</v>
      </c>
      <c r="BE397" s="240">
        <f>IF(N397="základní",J397,0)</f>
        <v>0</v>
      </c>
      <c r="BF397" s="240">
        <f>IF(N397="snížená",J397,0)</f>
        <v>0</v>
      </c>
      <c r="BG397" s="240">
        <f>IF(N397="zákl. přenesená",J397,0)</f>
        <v>0</v>
      </c>
      <c r="BH397" s="240">
        <f>IF(N397="sníž. přenesená",J397,0)</f>
        <v>0</v>
      </c>
      <c r="BI397" s="240">
        <f>IF(N397="nulová",J397,0)</f>
        <v>0</v>
      </c>
      <c r="BJ397" s="18" t="s">
        <v>85</v>
      </c>
      <c r="BK397" s="240">
        <f>ROUND(I397*H397,2)</f>
        <v>0</v>
      </c>
      <c r="BL397" s="18" t="s">
        <v>351</v>
      </c>
      <c r="BM397" s="239" t="s">
        <v>3354</v>
      </c>
    </row>
    <row r="398" s="15" customFormat="1">
      <c r="A398" s="15"/>
      <c r="B398" s="264"/>
      <c r="C398" s="265"/>
      <c r="D398" s="243" t="s">
        <v>273</v>
      </c>
      <c r="E398" s="266" t="s">
        <v>1</v>
      </c>
      <c r="F398" s="267" t="s">
        <v>1567</v>
      </c>
      <c r="G398" s="265"/>
      <c r="H398" s="266" t="s">
        <v>1</v>
      </c>
      <c r="I398" s="268"/>
      <c r="J398" s="265"/>
      <c r="K398" s="265"/>
      <c r="L398" s="269"/>
      <c r="M398" s="270"/>
      <c r="N398" s="271"/>
      <c r="O398" s="271"/>
      <c r="P398" s="271"/>
      <c r="Q398" s="271"/>
      <c r="R398" s="271"/>
      <c r="S398" s="271"/>
      <c r="T398" s="272"/>
      <c r="U398" s="15"/>
      <c r="V398" s="15"/>
      <c r="W398" s="15"/>
      <c r="X398" s="15"/>
      <c r="Y398" s="15"/>
      <c r="Z398" s="15"/>
      <c r="AA398" s="15"/>
      <c r="AB398" s="15"/>
      <c r="AC398" s="15"/>
      <c r="AD398" s="15"/>
      <c r="AE398" s="15"/>
      <c r="AT398" s="273" t="s">
        <v>273</v>
      </c>
      <c r="AU398" s="273" t="s">
        <v>85</v>
      </c>
      <c r="AV398" s="15" t="s">
        <v>83</v>
      </c>
      <c r="AW398" s="15" t="s">
        <v>32</v>
      </c>
      <c r="AX398" s="15" t="s">
        <v>76</v>
      </c>
      <c r="AY398" s="273" t="s">
        <v>264</v>
      </c>
    </row>
    <row r="399" s="13" customFormat="1">
      <c r="A399" s="13"/>
      <c r="B399" s="241"/>
      <c r="C399" s="242"/>
      <c r="D399" s="243" t="s">
        <v>273</v>
      </c>
      <c r="E399" s="244" t="s">
        <v>1</v>
      </c>
      <c r="F399" s="245" t="s">
        <v>85</v>
      </c>
      <c r="G399" s="242"/>
      <c r="H399" s="246">
        <v>2</v>
      </c>
      <c r="I399" s="247"/>
      <c r="J399" s="242"/>
      <c r="K399" s="242"/>
      <c r="L399" s="248"/>
      <c r="M399" s="249"/>
      <c r="N399" s="250"/>
      <c r="O399" s="250"/>
      <c r="P399" s="250"/>
      <c r="Q399" s="250"/>
      <c r="R399" s="250"/>
      <c r="S399" s="250"/>
      <c r="T399" s="251"/>
      <c r="U399" s="13"/>
      <c r="V399" s="13"/>
      <c r="W399" s="13"/>
      <c r="X399" s="13"/>
      <c r="Y399" s="13"/>
      <c r="Z399" s="13"/>
      <c r="AA399" s="13"/>
      <c r="AB399" s="13"/>
      <c r="AC399" s="13"/>
      <c r="AD399" s="13"/>
      <c r="AE399" s="13"/>
      <c r="AT399" s="252" t="s">
        <v>273</v>
      </c>
      <c r="AU399" s="252" t="s">
        <v>85</v>
      </c>
      <c r="AV399" s="13" t="s">
        <v>85</v>
      </c>
      <c r="AW399" s="13" t="s">
        <v>32</v>
      </c>
      <c r="AX399" s="13" t="s">
        <v>83</v>
      </c>
      <c r="AY399" s="252" t="s">
        <v>264</v>
      </c>
    </row>
    <row r="400" s="2" customFormat="1" ht="16.5" customHeight="1">
      <c r="A400" s="39"/>
      <c r="B400" s="40"/>
      <c r="C400" s="274" t="s">
        <v>669</v>
      </c>
      <c r="D400" s="274" t="s">
        <v>310</v>
      </c>
      <c r="E400" s="275" t="s">
        <v>1718</v>
      </c>
      <c r="F400" s="276" t="s">
        <v>1719</v>
      </c>
      <c r="G400" s="277" t="s">
        <v>420</v>
      </c>
      <c r="H400" s="278">
        <v>2</v>
      </c>
      <c r="I400" s="279"/>
      <c r="J400" s="280">
        <f>ROUND(I400*H400,2)</f>
        <v>0</v>
      </c>
      <c r="K400" s="276" t="s">
        <v>1425</v>
      </c>
      <c r="L400" s="281"/>
      <c r="M400" s="282" t="s">
        <v>1</v>
      </c>
      <c r="N400" s="283" t="s">
        <v>42</v>
      </c>
      <c r="O400" s="92"/>
      <c r="P400" s="237">
        <f>O400*H400</f>
        <v>0</v>
      </c>
      <c r="Q400" s="237">
        <v>0.001</v>
      </c>
      <c r="R400" s="237">
        <f>Q400*H400</f>
        <v>0.002</v>
      </c>
      <c r="S400" s="237">
        <v>0</v>
      </c>
      <c r="T400" s="238">
        <f>S400*H400</f>
        <v>0</v>
      </c>
      <c r="U400" s="39"/>
      <c r="V400" s="39"/>
      <c r="W400" s="39"/>
      <c r="X400" s="39"/>
      <c r="Y400" s="39"/>
      <c r="Z400" s="39"/>
      <c r="AA400" s="39"/>
      <c r="AB400" s="39"/>
      <c r="AC400" s="39"/>
      <c r="AD400" s="39"/>
      <c r="AE400" s="39"/>
      <c r="AR400" s="239" t="s">
        <v>434</v>
      </c>
      <c r="AT400" s="239" t="s">
        <v>310</v>
      </c>
      <c r="AU400" s="239" t="s">
        <v>85</v>
      </c>
      <c r="AY400" s="18" t="s">
        <v>264</v>
      </c>
      <c r="BE400" s="240">
        <f>IF(N400="základní",J400,0)</f>
        <v>0</v>
      </c>
      <c r="BF400" s="240">
        <f>IF(N400="snížená",J400,0)</f>
        <v>0</v>
      </c>
      <c r="BG400" s="240">
        <f>IF(N400="zákl. přenesená",J400,0)</f>
        <v>0</v>
      </c>
      <c r="BH400" s="240">
        <f>IF(N400="sníž. přenesená",J400,0)</f>
        <v>0</v>
      </c>
      <c r="BI400" s="240">
        <f>IF(N400="nulová",J400,0)</f>
        <v>0</v>
      </c>
      <c r="BJ400" s="18" t="s">
        <v>85</v>
      </c>
      <c r="BK400" s="240">
        <f>ROUND(I400*H400,2)</f>
        <v>0</v>
      </c>
      <c r="BL400" s="18" t="s">
        <v>351</v>
      </c>
      <c r="BM400" s="239" t="s">
        <v>3355</v>
      </c>
    </row>
    <row r="401" s="13" customFormat="1">
      <c r="A401" s="13"/>
      <c r="B401" s="241"/>
      <c r="C401" s="242"/>
      <c r="D401" s="243" t="s">
        <v>273</v>
      </c>
      <c r="E401" s="244" t="s">
        <v>1</v>
      </c>
      <c r="F401" s="245" t="s">
        <v>85</v>
      </c>
      <c r="G401" s="242"/>
      <c r="H401" s="246">
        <v>2</v>
      </c>
      <c r="I401" s="247"/>
      <c r="J401" s="242"/>
      <c r="K401" s="242"/>
      <c r="L401" s="248"/>
      <c r="M401" s="249"/>
      <c r="N401" s="250"/>
      <c r="O401" s="250"/>
      <c r="P401" s="250"/>
      <c r="Q401" s="250"/>
      <c r="R401" s="250"/>
      <c r="S401" s="250"/>
      <c r="T401" s="251"/>
      <c r="U401" s="13"/>
      <c r="V401" s="13"/>
      <c r="W401" s="13"/>
      <c r="X401" s="13"/>
      <c r="Y401" s="13"/>
      <c r="Z401" s="13"/>
      <c r="AA401" s="13"/>
      <c r="AB401" s="13"/>
      <c r="AC401" s="13"/>
      <c r="AD401" s="13"/>
      <c r="AE401" s="13"/>
      <c r="AT401" s="252" t="s">
        <v>273</v>
      </c>
      <c r="AU401" s="252" t="s">
        <v>85</v>
      </c>
      <c r="AV401" s="13" t="s">
        <v>85</v>
      </c>
      <c r="AW401" s="13" t="s">
        <v>32</v>
      </c>
      <c r="AX401" s="13" t="s">
        <v>83</v>
      </c>
      <c r="AY401" s="252" t="s">
        <v>264</v>
      </c>
    </row>
    <row r="402" s="2" customFormat="1" ht="16.5" customHeight="1">
      <c r="A402" s="39"/>
      <c r="B402" s="40"/>
      <c r="C402" s="228" t="s">
        <v>673</v>
      </c>
      <c r="D402" s="228" t="s">
        <v>266</v>
      </c>
      <c r="E402" s="229" t="s">
        <v>1721</v>
      </c>
      <c r="F402" s="230" t="s">
        <v>1722</v>
      </c>
      <c r="G402" s="231" t="s">
        <v>1666</v>
      </c>
      <c r="H402" s="232">
        <v>1</v>
      </c>
      <c r="I402" s="233"/>
      <c r="J402" s="234">
        <f>ROUND(I402*H402,2)</f>
        <v>0</v>
      </c>
      <c r="K402" s="230" t="s">
        <v>1425</v>
      </c>
      <c r="L402" s="45"/>
      <c r="M402" s="235" t="s">
        <v>1</v>
      </c>
      <c r="N402" s="236" t="s">
        <v>42</v>
      </c>
      <c r="O402" s="92"/>
      <c r="P402" s="237">
        <f>O402*H402</f>
        <v>0</v>
      </c>
      <c r="Q402" s="237">
        <v>0.014749999999999999</v>
      </c>
      <c r="R402" s="237">
        <f>Q402*H402</f>
        <v>0.014749999999999999</v>
      </c>
      <c r="S402" s="237">
        <v>0</v>
      </c>
      <c r="T402" s="238">
        <f>S402*H402</f>
        <v>0</v>
      </c>
      <c r="U402" s="39"/>
      <c r="V402" s="39"/>
      <c r="W402" s="39"/>
      <c r="X402" s="39"/>
      <c r="Y402" s="39"/>
      <c r="Z402" s="39"/>
      <c r="AA402" s="39"/>
      <c r="AB402" s="39"/>
      <c r="AC402" s="39"/>
      <c r="AD402" s="39"/>
      <c r="AE402" s="39"/>
      <c r="AR402" s="239" t="s">
        <v>351</v>
      </c>
      <c r="AT402" s="239" t="s">
        <v>266</v>
      </c>
      <c r="AU402" s="239" t="s">
        <v>85</v>
      </c>
      <c r="AY402" s="18" t="s">
        <v>264</v>
      </c>
      <c r="BE402" s="240">
        <f>IF(N402="základní",J402,0)</f>
        <v>0</v>
      </c>
      <c r="BF402" s="240">
        <f>IF(N402="snížená",J402,0)</f>
        <v>0</v>
      </c>
      <c r="BG402" s="240">
        <f>IF(N402="zákl. přenesená",J402,0)</f>
        <v>0</v>
      </c>
      <c r="BH402" s="240">
        <f>IF(N402="sníž. přenesená",J402,0)</f>
        <v>0</v>
      </c>
      <c r="BI402" s="240">
        <f>IF(N402="nulová",J402,0)</f>
        <v>0</v>
      </c>
      <c r="BJ402" s="18" t="s">
        <v>85</v>
      </c>
      <c r="BK402" s="240">
        <f>ROUND(I402*H402,2)</f>
        <v>0</v>
      </c>
      <c r="BL402" s="18" t="s">
        <v>351</v>
      </c>
      <c r="BM402" s="239" t="s">
        <v>3356</v>
      </c>
    </row>
    <row r="403" s="2" customFormat="1">
      <c r="A403" s="39"/>
      <c r="B403" s="40"/>
      <c r="C403" s="41"/>
      <c r="D403" s="243" t="s">
        <v>339</v>
      </c>
      <c r="E403" s="41"/>
      <c r="F403" s="295" t="s">
        <v>1566</v>
      </c>
      <c r="G403" s="41"/>
      <c r="H403" s="41"/>
      <c r="I403" s="296"/>
      <c r="J403" s="41"/>
      <c r="K403" s="41"/>
      <c r="L403" s="45"/>
      <c r="M403" s="297"/>
      <c r="N403" s="298"/>
      <c r="O403" s="92"/>
      <c r="P403" s="92"/>
      <c r="Q403" s="92"/>
      <c r="R403" s="92"/>
      <c r="S403" s="92"/>
      <c r="T403" s="93"/>
      <c r="U403" s="39"/>
      <c r="V403" s="39"/>
      <c r="W403" s="39"/>
      <c r="X403" s="39"/>
      <c r="Y403" s="39"/>
      <c r="Z403" s="39"/>
      <c r="AA403" s="39"/>
      <c r="AB403" s="39"/>
      <c r="AC403" s="39"/>
      <c r="AD403" s="39"/>
      <c r="AE403" s="39"/>
      <c r="AT403" s="18" t="s">
        <v>339</v>
      </c>
      <c r="AU403" s="18" t="s">
        <v>85</v>
      </c>
    </row>
    <row r="404" s="15" customFormat="1">
      <c r="A404" s="15"/>
      <c r="B404" s="264"/>
      <c r="C404" s="265"/>
      <c r="D404" s="243" t="s">
        <v>273</v>
      </c>
      <c r="E404" s="266" t="s">
        <v>1</v>
      </c>
      <c r="F404" s="267" t="s">
        <v>1724</v>
      </c>
      <c r="G404" s="265"/>
      <c r="H404" s="266" t="s">
        <v>1</v>
      </c>
      <c r="I404" s="268"/>
      <c r="J404" s="265"/>
      <c r="K404" s="265"/>
      <c r="L404" s="269"/>
      <c r="M404" s="270"/>
      <c r="N404" s="271"/>
      <c r="O404" s="271"/>
      <c r="P404" s="271"/>
      <c r="Q404" s="271"/>
      <c r="R404" s="271"/>
      <c r="S404" s="271"/>
      <c r="T404" s="272"/>
      <c r="U404" s="15"/>
      <c r="V404" s="15"/>
      <c r="W404" s="15"/>
      <c r="X404" s="15"/>
      <c r="Y404" s="15"/>
      <c r="Z404" s="15"/>
      <c r="AA404" s="15"/>
      <c r="AB404" s="15"/>
      <c r="AC404" s="15"/>
      <c r="AD404" s="15"/>
      <c r="AE404" s="15"/>
      <c r="AT404" s="273" t="s">
        <v>273</v>
      </c>
      <c r="AU404" s="273" t="s">
        <v>85</v>
      </c>
      <c r="AV404" s="15" t="s">
        <v>83</v>
      </c>
      <c r="AW404" s="15" t="s">
        <v>32</v>
      </c>
      <c r="AX404" s="15" t="s">
        <v>76</v>
      </c>
      <c r="AY404" s="273" t="s">
        <v>264</v>
      </c>
    </row>
    <row r="405" s="13" customFormat="1">
      <c r="A405" s="13"/>
      <c r="B405" s="241"/>
      <c r="C405" s="242"/>
      <c r="D405" s="243" t="s">
        <v>273</v>
      </c>
      <c r="E405" s="244" t="s">
        <v>1</v>
      </c>
      <c r="F405" s="245" t="s">
        <v>83</v>
      </c>
      <c r="G405" s="242"/>
      <c r="H405" s="246">
        <v>1</v>
      </c>
      <c r="I405" s="247"/>
      <c r="J405" s="242"/>
      <c r="K405" s="242"/>
      <c r="L405" s="248"/>
      <c r="M405" s="249"/>
      <c r="N405" s="250"/>
      <c r="O405" s="250"/>
      <c r="P405" s="250"/>
      <c r="Q405" s="250"/>
      <c r="R405" s="250"/>
      <c r="S405" s="250"/>
      <c r="T405" s="251"/>
      <c r="U405" s="13"/>
      <c r="V405" s="13"/>
      <c r="W405" s="13"/>
      <c r="X405" s="13"/>
      <c r="Y405" s="13"/>
      <c r="Z405" s="13"/>
      <c r="AA405" s="13"/>
      <c r="AB405" s="13"/>
      <c r="AC405" s="13"/>
      <c r="AD405" s="13"/>
      <c r="AE405" s="13"/>
      <c r="AT405" s="252" t="s">
        <v>273</v>
      </c>
      <c r="AU405" s="252" t="s">
        <v>85</v>
      </c>
      <c r="AV405" s="13" t="s">
        <v>85</v>
      </c>
      <c r="AW405" s="13" t="s">
        <v>32</v>
      </c>
      <c r="AX405" s="13" t="s">
        <v>83</v>
      </c>
      <c r="AY405" s="252" t="s">
        <v>264</v>
      </c>
    </row>
    <row r="406" s="2" customFormat="1" ht="16.5" customHeight="1">
      <c r="A406" s="39"/>
      <c r="B406" s="40"/>
      <c r="C406" s="228" t="s">
        <v>677</v>
      </c>
      <c r="D406" s="228" t="s">
        <v>266</v>
      </c>
      <c r="E406" s="229" t="s">
        <v>1725</v>
      </c>
      <c r="F406" s="230" t="s">
        <v>1726</v>
      </c>
      <c r="G406" s="231" t="s">
        <v>1666</v>
      </c>
      <c r="H406" s="232">
        <v>1</v>
      </c>
      <c r="I406" s="233"/>
      <c r="J406" s="234">
        <f>ROUND(I406*H406,2)</f>
        <v>0</v>
      </c>
      <c r="K406" s="230" t="s">
        <v>1425</v>
      </c>
      <c r="L406" s="45"/>
      <c r="M406" s="235" t="s">
        <v>1</v>
      </c>
      <c r="N406" s="236" t="s">
        <v>42</v>
      </c>
      <c r="O406" s="92"/>
      <c r="P406" s="237">
        <f>O406*H406</f>
        <v>0</v>
      </c>
      <c r="Q406" s="237">
        <v>0.00172</v>
      </c>
      <c r="R406" s="237">
        <f>Q406*H406</f>
        <v>0.00172</v>
      </c>
      <c r="S406" s="237">
        <v>0</v>
      </c>
      <c r="T406" s="238">
        <f>S406*H406</f>
        <v>0</v>
      </c>
      <c r="U406" s="39"/>
      <c r="V406" s="39"/>
      <c r="W406" s="39"/>
      <c r="X406" s="39"/>
      <c r="Y406" s="39"/>
      <c r="Z406" s="39"/>
      <c r="AA406" s="39"/>
      <c r="AB406" s="39"/>
      <c r="AC406" s="39"/>
      <c r="AD406" s="39"/>
      <c r="AE406" s="39"/>
      <c r="AR406" s="239" t="s">
        <v>351</v>
      </c>
      <c r="AT406" s="239" t="s">
        <v>266</v>
      </c>
      <c r="AU406" s="239" t="s">
        <v>85</v>
      </c>
      <c r="AY406" s="18" t="s">
        <v>264</v>
      </c>
      <c r="BE406" s="240">
        <f>IF(N406="základní",J406,0)</f>
        <v>0</v>
      </c>
      <c r="BF406" s="240">
        <f>IF(N406="snížená",J406,0)</f>
        <v>0</v>
      </c>
      <c r="BG406" s="240">
        <f>IF(N406="zákl. přenesená",J406,0)</f>
        <v>0</v>
      </c>
      <c r="BH406" s="240">
        <f>IF(N406="sníž. přenesená",J406,0)</f>
        <v>0</v>
      </c>
      <c r="BI406" s="240">
        <f>IF(N406="nulová",J406,0)</f>
        <v>0</v>
      </c>
      <c r="BJ406" s="18" t="s">
        <v>85</v>
      </c>
      <c r="BK406" s="240">
        <f>ROUND(I406*H406,2)</f>
        <v>0</v>
      </c>
      <c r="BL406" s="18" t="s">
        <v>351</v>
      </c>
      <c r="BM406" s="239" t="s">
        <v>3357</v>
      </c>
    </row>
    <row r="407" s="2" customFormat="1">
      <c r="A407" s="39"/>
      <c r="B407" s="40"/>
      <c r="C407" s="41"/>
      <c r="D407" s="243" t="s">
        <v>339</v>
      </c>
      <c r="E407" s="41"/>
      <c r="F407" s="295" t="s">
        <v>1566</v>
      </c>
      <c r="G407" s="41"/>
      <c r="H407" s="41"/>
      <c r="I407" s="296"/>
      <c r="J407" s="41"/>
      <c r="K407" s="41"/>
      <c r="L407" s="45"/>
      <c r="M407" s="297"/>
      <c r="N407" s="298"/>
      <c r="O407" s="92"/>
      <c r="P407" s="92"/>
      <c r="Q407" s="92"/>
      <c r="R407" s="92"/>
      <c r="S407" s="92"/>
      <c r="T407" s="93"/>
      <c r="U407" s="39"/>
      <c r="V407" s="39"/>
      <c r="W407" s="39"/>
      <c r="X407" s="39"/>
      <c r="Y407" s="39"/>
      <c r="Z407" s="39"/>
      <c r="AA407" s="39"/>
      <c r="AB407" s="39"/>
      <c r="AC407" s="39"/>
      <c r="AD407" s="39"/>
      <c r="AE407" s="39"/>
      <c r="AT407" s="18" t="s">
        <v>339</v>
      </c>
      <c r="AU407" s="18" t="s">
        <v>85</v>
      </c>
    </row>
    <row r="408" s="15" customFormat="1">
      <c r="A408" s="15"/>
      <c r="B408" s="264"/>
      <c r="C408" s="265"/>
      <c r="D408" s="243" t="s">
        <v>273</v>
      </c>
      <c r="E408" s="266" t="s">
        <v>1</v>
      </c>
      <c r="F408" s="267" t="s">
        <v>1724</v>
      </c>
      <c r="G408" s="265"/>
      <c r="H408" s="266" t="s">
        <v>1</v>
      </c>
      <c r="I408" s="268"/>
      <c r="J408" s="265"/>
      <c r="K408" s="265"/>
      <c r="L408" s="269"/>
      <c r="M408" s="270"/>
      <c r="N408" s="271"/>
      <c r="O408" s="271"/>
      <c r="P408" s="271"/>
      <c r="Q408" s="271"/>
      <c r="R408" s="271"/>
      <c r="S408" s="271"/>
      <c r="T408" s="272"/>
      <c r="U408" s="15"/>
      <c r="V408" s="15"/>
      <c r="W408" s="15"/>
      <c r="X408" s="15"/>
      <c r="Y408" s="15"/>
      <c r="Z408" s="15"/>
      <c r="AA408" s="15"/>
      <c r="AB408" s="15"/>
      <c r="AC408" s="15"/>
      <c r="AD408" s="15"/>
      <c r="AE408" s="15"/>
      <c r="AT408" s="273" t="s">
        <v>273</v>
      </c>
      <c r="AU408" s="273" t="s">
        <v>85</v>
      </c>
      <c r="AV408" s="15" t="s">
        <v>83</v>
      </c>
      <c r="AW408" s="15" t="s">
        <v>32</v>
      </c>
      <c r="AX408" s="15" t="s">
        <v>76</v>
      </c>
      <c r="AY408" s="273" t="s">
        <v>264</v>
      </c>
    </row>
    <row r="409" s="13" customFormat="1">
      <c r="A409" s="13"/>
      <c r="B409" s="241"/>
      <c r="C409" s="242"/>
      <c r="D409" s="243" t="s">
        <v>273</v>
      </c>
      <c r="E409" s="244" t="s">
        <v>1</v>
      </c>
      <c r="F409" s="245" t="s">
        <v>83</v>
      </c>
      <c r="G409" s="242"/>
      <c r="H409" s="246">
        <v>1</v>
      </c>
      <c r="I409" s="247"/>
      <c r="J409" s="242"/>
      <c r="K409" s="242"/>
      <c r="L409" s="248"/>
      <c r="M409" s="249"/>
      <c r="N409" s="250"/>
      <c r="O409" s="250"/>
      <c r="P409" s="250"/>
      <c r="Q409" s="250"/>
      <c r="R409" s="250"/>
      <c r="S409" s="250"/>
      <c r="T409" s="251"/>
      <c r="U409" s="13"/>
      <c r="V409" s="13"/>
      <c r="W409" s="13"/>
      <c r="X409" s="13"/>
      <c r="Y409" s="13"/>
      <c r="Z409" s="13"/>
      <c r="AA409" s="13"/>
      <c r="AB409" s="13"/>
      <c r="AC409" s="13"/>
      <c r="AD409" s="13"/>
      <c r="AE409" s="13"/>
      <c r="AT409" s="252" t="s">
        <v>273</v>
      </c>
      <c r="AU409" s="252" t="s">
        <v>85</v>
      </c>
      <c r="AV409" s="13" t="s">
        <v>85</v>
      </c>
      <c r="AW409" s="13" t="s">
        <v>32</v>
      </c>
      <c r="AX409" s="13" t="s">
        <v>83</v>
      </c>
      <c r="AY409" s="252" t="s">
        <v>264</v>
      </c>
    </row>
    <row r="410" s="2" customFormat="1" ht="16.5" customHeight="1">
      <c r="A410" s="39"/>
      <c r="B410" s="40"/>
      <c r="C410" s="228" t="s">
        <v>683</v>
      </c>
      <c r="D410" s="228" t="s">
        <v>266</v>
      </c>
      <c r="E410" s="229" t="s">
        <v>1728</v>
      </c>
      <c r="F410" s="230" t="s">
        <v>1729</v>
      </c>
      <c r="G410" s="231" t="s">
        <v>1666</v>
      </c>
      <c r="H410" s="232">
        <v>1</v>
      </c>
      <c r="I410" s="233"/>
      <c r="J410" s="234">
        <f>ROUND(I410*H410,2)</f>
        <v>0</v>
      </c>
      <c r="K410" s="230" t="s">
        <v>1425</v>
      </c>
      <c r="L410" s="45"/>
      <c r="M410" s="235" t="s">
        <v>1</v>
      </c>
      <c r="N410" s="236" t="s">
        <v>42</v>
      </c>
      <c r="O410" s="92"/>
      <c r="P410" s="237">
        <f>O410*H410</f>
        <v>0</v>
      </c>
      <c r="Q410" s="237">
        <v>0.0018</v>
      </c>
      <c r="R410" s="237">
        <f>Q410*H410</f>
        <v>0.0018</v>
      </c>
      <c r="S410" s="237">
        <v>0</v>
      </c>
      <c r="T410" s="238">
        <f>S410*H410</f>
        <v>0</v>
      </c>
      <c r="U410" s="39"/>
      <c r="V410" s="39"/>
      <c r="W410" s="39"/>
      <c r="X410" s="39"/>
      <c r="Y410" s="39"/>
      <c r="Z410" s="39"/>
      <c r="AA410" s="39"/>
      <c r="AB410" s="39"/>
      <c r="AC410" s="39"/>
      <c r="AD410" s="39"/>
      <c r="AE410" s="39"/>
      <c r="AR410" s="239" t="s">
        <v>351</v>
      </c>
      <c r="AT410" s="239" t="s">
        <v>266</v>
      </c>
      <c r="AU410" s="239" t="s">
        <v>85</v>
      </c>
      <c r="AY410" s="18" t="s">
        <v>264</v>
      </c>
      <c r="BE410" s="240">
        <f>IF(N410="základní",J410,0)</f>
        <v>0</v>
      </c>
      <c r="BF410" s="240">
        <f>IF(N410="snížená",J410,0)</f>
        <v>0</v>
      </c>
      <c r="BG410" s="240">
        <f>IF(N410="zákl. přenesená",J410,0)</f>
        <v>0</v>
      </c>
      <c r="BH410" s="240">
        <f>IF(N410="sníž. přenesená",J410,0)</f>
        <v>0</v>
      </c>
      <c r="BI410" s="240">
        <f>IF(N410="nulová",J410,0)</f>
        <v>0</v>
      </c>
      <c r="BJ410" s="18" t="s">
        <v>85</v>
      </c>
      <c r="BK410" s="240">
        <f>ROUND(I410*H410,2)</f>
        <v>0</v>
      </c>
      <c r="BL410" s="18" t="s">
        <v>351</v>
      </c>
      <c r="BM410" s="239" t="s">
        <v>3358</v>
      </c>
    </row>
    <row r="411" s="2" customFormat="1">
      <c r="A411" s="39"/>
      <c r="B411" s="40"/>
      <c r="C411" s="41"/>
      <c r="D411" s="243" t="s">
        <v>339</v>
      </c>
      <c r="E411" s="41"/>
      <c r="F411" s="295" t="s">
        <v>1566</v>
      </c>
      <c r="G411" s="41"/>
      <c r="H411" s="41"/>
      <c r="I411" s="296"/>
      <c r="J411" s="41"/>
      <c r="K411" s="41"/>
      <c r="L411" s="45"/>
      <c r="M411" s="297"/>
      <c r="N411" s="298"/>
      <c r="O411" s="92"/>
      <c r="P411" s="92"/>
      <c r="Q411" s="92"/>
      <c r="R411" s="92"/>
      <c r="S411" s="92"/>
      <c r="T411" s="93"/>
      <c r="U411" s="39"/>
      <c r="V411" s="39"/>
      <c r="W411" s="39"/>
      <c r="X411" s="39"/>
      <c r="Y411" s="39"/>
      <c r="Z411" s="39"/>
      <c r="AA411" s="39"/>
      <c r="AB411" s="39"/>
      <c r="AC411" s="39"/>
      <c r="AD411" s="39"/>
      <c r="AE411" s="39"/>
      <c r="AT411" s="18" t="s">
        <v>339</v>
      </c>
      <c r="AU411" s="18" t="s">
        <v>85</v>
      </c>
    </row>
    <row r="412" s="15" customFormat="1">
      <c r="A412" s="15"/>
      <c r="B412" s="264"/>
      <c r="C412" s="265"/>
      <c r="D412" s="243" t="s">
        <v>273</v>
      </c>
      <c r="E412" s="266" t="s">
        <v>1</v>
      </c>
      <c r="F412" s="267" t="s">
        <v>1731</v>
      </c>
      <c r="G412" s="265"/>
      <c r="H412" s="266" t="s">
        <v>1</v>
      </c>
      <c r="I412" s="268"/>
      <c r="J412" s="265"/>
      <c r="K412" s="265"/>
      <c r="L412" s="269"/>
      <c r="M412" s="270"/>
      <c r="N412" s="271"/>
      <c r="O412" s="271"/>
      <c r="P412" s="271"/>
      <c r="Q412" s="271"/>
      <c r="R412" s="271"/>
      <c r="S412" s="271"/>
      <c r="T412" s="272"/>
      <c r="U412" s="15"/>
      <c r="V412" s="15"/>
      <c r="W412" s="15"/>
      <c r="X412" s="15"/>
      <c r="Y412" s="15"/>
      <c r="Z412" s="15"/>
      <c r="AA412" s="15"/>
      <c r="AB412" s="15"/>
      <c r="AC412" s="15"/>
      <c r="AD412" s="15"/>
      <c r="AE412" s="15"/>
      <c r="AT412" s="273" t="s">
        <v>273</v>
      </c>
      <c r="AU412" s="273" t="s">
        <v>85</v>
      </c>
      <c r="AV412" s="15" t="s">
        <v>83</v>
      </c>
      <c r="AW412" s="15" t="s">
        <v>32</v>
      </c>
      <c r="AX412" s="15" t="s">
        <v>76</v>
      </c>
      <c r="AY412" s="273" t="s">
        <v>264</v>
      </c>
    </row>
    <row r="413" s="13" customFormat="1">
      <c r="A413" s="13"/>
      <c r="B413" s="241"/>
      <c r="C413" s="242"/>
      <c r="D413" s="243" t="s">
        <v>273</v>
      </c>
      <c r="E413" s="244" t="s">
        <v>1</v>
      </c>
      <c r="F413" s="245" t="s">
        <v>83</v>
      </c>
      <c r="G413" s="242"/>
      <c r="H413" s="246">
        <v>1</v>
      </c>
      <c r="I413" s="247"/>
      <c r="J413" s="242"/>
      <c r="K413" s="242"/>
      <c r="L413" s="248"/>
      <c r="M413" s="249"/>
      <c r="N413" s="250"/>
      <c r="O413" s="250"/>
      <c r="P413" s="250"/>
      <c r="Q413" s="250"/>
      <c r="R413" s="250"/>
      <c r="S413" s="250"/>
      <c r="T413" s="251"/>
      <c r="U413" s="13"/>
      <c r="V413" s="13"/>
      <c r="W413" s="13"/>
      <c r="X413" s="13"/>
      <c r="Y413" s="13"/>
      <c r="Z413" s="13"/>
      <c r="AA413" s="13"/>
      <c r="AB413" s="13"/>
      <c r="AC413" s="13"/>
      <c r="AD413" s="13"/>
      <c r="AE413" s="13"/>
      <c r="AT413" s="252" t="s">
        <v>273</v>
      </c>
      <c r="AU413" s="252" t="s">
        <v>85</v>
      </c>
      <c r="AV413" s="13" t="s">
        <v>85</v>
      </c>
      <c r="AW413" s="13" t="s">
        <v>32</v>
      </c>
      <c r="AX413" s="13" t="s">
        <v>83</v>
      </c>
      <c r="AY413" s="252" t="s">
        <v>264</v>
      </c>
    </row>
    <row r="414" s="2" customFormat="1" ht="16.5" customHeight="1">
      <c r="A414" s="39"/>
      <c r="B414" s="40"/>
      <c r="C414" s="228" t="s">
        <v>687</v>
      </c>
      <c r="D414" s="228" t="s">
        <v>266</v>
      </c>
      <c r="E414" s="229" t="s">
        <v>1732</v>
      </c>
      <c r="F414" s="230" t="s">
        <v>1733</v>
      </c>
      <c r="G414" s="231" t="s">
        <v>1666</v>
      </c>
      <c r="H414" s="232">
        <v>6</v>
      </c>
      <c r="I414" s="233"/>
      <c r="J414" s="234">
        <f>ROUND(I414*H414,2)</f>
        <v>0</v>
      </c>
      <c r="K414" s="230" t="s">
        <v>1425</v>
      </c>
      <c r="L414" s="45"/>
      <c r="M414" s="235" t="s">
        <v>1</v>
      </c>
      <c r="N414" s="236" t="s">
        <v>42</v>
      </c>
      <c r="O414" s="92"/>
      <c r="P414" s="237">
        <f>O414*H414</f>
        <v>0</v>
      </c>
      <c r="Q414" s="237">
        <v>0.0018400000000000001</v>
      </c>
      <c r="R414" s="237">
        <f>Q414*H414</f>
        <v>0.011040000000000001</v>
      </c>
      <c r="S414" s="237">
        <v>0</v>
      </c>
      <c r="T414" s="238">
        <f>S414*H414</f>
        <v>0</v>
      </c>
      <c r="U414" s="39"/>
      <c r="V414" s="39"/>
      <c r="W414" s="39"/>
      <c r="X414" s="39"/>
      <c r="Y414" s="39"/>
      <c r="Z414" s="39"/>
      <c r="AA414" s="39"/>
      <c r="AB414" s="39"/>
      <c r="AC414" s="39"/>
      <c r="AD414" s="39"/>
      <c r="AE414" s="39"/>
      <c r="AR414" s="239" t="s">
        <v>351</v>
      </c>
      <c r="AT414" s="239" t="s">
        <v>266</v>
      </c>
      <c r="AU414" s="239" t="s">
        <v>85</v>
      </c>
      <c r="AY414" s="18" t="s">
        <v>264</v>
      </c>
      <c r="BE414" s="240">
        <f>IF(N414="základní",J414,0)</f>
        <v>0</v>
      </c>
      <c r="BF414" s="240">
        <f>IF(N414="snížená",J414,0)</f>
        <v>0</v>
      </c>
      <c r="BG414" s="240">
        <f>IF(N414="zákl. přenesená",J414,0)</f>
        <v>0</v>
      </c>
      <c r="BH414" s="240">
        <f>IF(N414="sníž. přenesená",J414,0)</f>
        <v>0</v>
      </c>
      <c r="BI414" s="240">
        <f>IF(N414="nulová",J414,0)</f>
        <v>0</v>
      </c>
      <c r="BJ414" s="18" t="s">
        <v>85</v>
      </c>
      <c r="BK414" s="240">
        <f>ROUND(I414*H414,2)</f>
        <v>0</v>
      </c>
      <c r="BL414" s="18" t="s">
        <v>351</v>
      </c>
      <c r="BM414" s="239" t="s">
        <v>3359</v>
      </c>
    </row>
    <row r="415" s="2" customFormat="1">
      <c r="A415" s="39"/>
      <c r="B415" s="40"/>
      <c r="C415" s="41"/>
      <c r="D415" s="243" t="s">
        <v>339</v>
      </c>
      <c r="E415" s="41"/>
      <c r="F415" s="295" t="s">
        <v>1566</v>
      </c>
      <c r="G415" s="41"/>
      <c r="H415" s="41"/>
      <c r="I415" s="296"/>
      <c r="J415" s="41"/>
      <c r="K415" s="41"/>
      <c r="L415" s="45"/>
      <c r="M415" s="297"/>
      <c r="N415" s="298"/>
      <c r="O415" s="92"/>
      <c r="P415" s="92"/>
      <c r="Q415" s="92"/>
      <c r="R415" s="92"/>
      <c r="S415" s="92"/>
      <c r="T415" s="93"/>
      <c r="U415" s="39"/>
      <c r="V415" s="39"/>
      <c r="W415" s="39"/>
      <c r="X415" s="39"/>
      <c r="Y415" s="39"/>
      <c r="Z415" s="39"/>
      <c r="AA415" s="39"/>
      <c r="AB415" s="39"/>
      <c r="AC415" s="39"/>
      <c r="AD415" s="39"/>
      <c r="AE415" s="39"/>
      <c r="AT415" s="18" t="s">
        <v>339</v>
      </c>
      <c r="AU415" s="18" t="s">
        <v>85</v>
      </c>
    </row>
    <row r="416" s="15" customFormat="1">
      <c r="A416" s="15"/>
      <c r="B416" s="264"/>
      <c r="C416" s="265"/>
      <c r="D416" s="243" t="s">
        <v>273</v>
      </c>
      <c r="E416" s="266" t="s">
        <v>1</v>
      </c>
      <c r="F416" s="267" t="s">
        <v>2917</v>
      </c>
      <c r="G416" s="265"/>
      <c r="H416" s="266" t="s">
        <v>1</v>
      </c>
      <c r="I416" s="268"/>
      <c r="J416" s="265"/>
      <c r="K416" s="265"/>
      <c r="L416" s="269"/>
      <c r="M416" s="270"/>
      <c r="N416" s="271"/>
      <c r="O416" s="271"/>
      <c r="P416" s="271"/>
      <c r="Q416" s="271"/>
      <c r="R416" s="271"/>
      <c r="S416" s="271"/>
      <c r="T416" s="272"/>
      <c r="U416" s="15"/>
      <c r="V416" s="15"/>
      <c r="W416" s="15"/>
      <c r="X416" s="15"/>
      <c r="Y416" s="15"/>
      <c r="Z416" s="15"/>
      <c r="AA416" s="15"/>
      <c r="AB416" s="15"/>
      <c r="AC416" s="15"/>
      <c r="AD416" s="15"/>
      <c r="AE416" s="15"/>
      <c r="AT416" s="273" t="s">
        <v>273</v>
      </c>
      <c r="AU416" s="273" t="s">
        <v>85</v>
      </c>
      <c r="AV416" s="15" t="s">
        <v>83</v>
      </c>
      <c r="AW416" s="15" t="s">
        <v>32</v>
      </c>
      <c r="AX416" s="15" t="s">
        <v>76</v>
      </c>
      <c r="AY416" s="273" t="s">
        <v>264</v>
      </c>
    </row>
    <row r="417" s="13" customFormat="1">
      <c r="A417" s="13"/>
      <c r="B417" s="241"/>
      <c r="C417" s="242"/>
      <c r="D417" s="243" t="s">
        <v>273</v>
      </c>
      <c r="E417" s="244" t="s">
        <v>1</v>
      </c>
      <c r="F417" s="245" t="s">
        <v>3360</v>
      </c>
      <c r="G417" s="242"/>
      <c r="H417" s="246">
        <v>3</v>
      </c>
      <c r="I417" s="247"/>
      <c r="J417" s="242"/>
      <c r="K417" s="242"/>
      <c r="L417" s="248"/>
      <c r="M417" s="249"/>
      <c r="N417" s="250"/>
      <c r="O417" s="250"/>
      <c r="P417" s="250"/>
      <c r="Q417" s="250"/>
      <c r="R417" s="250"/>
      <c r="S417" s="250"/>
      <c r="T417" s="251"/>
      <c r="U417" s="13"/>
      <c r="V417" s="13"/>
      <c r="W417" s="13"/>
      <c r="X417" s="13"/>
      <c r="Y417" s="13"/>
      <c r="Z417" s="13"/>
      <c r="AA417" s="13"/>
      <c r="AB417" s="13"/>
      <c r="AC417" s="13"/>
      <c r="AD417" s="13"/>
      <c r="AE417" s="13"/>
      <c r="AT417" s="252" t="s">
        <v>273</v>
      </c>
      <c r="AU417" s="252" t="s">
        <v>85</v>
      </c>
      <c r="AV417" s="13" t="s">
        <v>85</v>
      </c>
      <c r="AW417" s="13" t="s">
        <v>32</v>
      </c>
      <c r="AX417" s="13" t="s">
        <v>76</v>
      </c>
      <c r="AY417" s="252" t="s">
        <v>264</v>
      </c>
    </row>
    <row r="418" s="15" customFormat="1">
      <c r="A418" s="15"/>
      <c r="B418" s="264"/>
      <c r="C418" s="265"/>
      <c r="D418" s="243" t="s">
        <v>273</v>
      </c>
      <c r="E418" s="266" t="s">
        <v>1</v>
      </c>
      <c r="F418" s="267" t="s">
        <v>1735</v>
      </c>
      <c r="G418" s="265"/>
      <c r="H418" s="266" t="s">
        <v>1</v>
      </c>
      <c r="I418" s="268"/>
      <c r="J418" s="265"/>
      <c r="K418" s="265"/>
      <c r="L418" s="269"/>
      <c r="M418" s="270"/>
      <c r="N418" s="271"/>
      <c r="O418" s="271"/>
      <c r="P418" s="271"/>
      <c r="Q418" s="271"/>
      <c r="R418" s="271"/>
      <c r="S418" s="271"/>
      <c r="T418" s="272"/>
      <c r="U418" s="15"/>
      <c r="V418" s="15"/>
      <c r="W418" s="15"/>
      <c r="X418" s="15"/>
      <c r="Y418" s="15"/>
      <c r="Z418" s="15"/>
      <c r="AA418" s="15"/>
      <c r="AB418" s="15"/>
      <c r="AC418" s="15"/>
      <c r="AD418" s="15"/>
      <c r="AE418" s="15"/>
      <c r="AT418" s="273" t="s">
        <v>273</v>
      </c>
      <c r="AU418" s="273" t="s">
        <v>85</v>
      </c>
      <c r="AV418" s="15" t="s">
        <v>83</v>
      </c>
      <c r="AW418" s="15" t="s">
        <v>32</v>
      </c>
      <c r="AX418" s="15" t="s">
        <v>76</v>
      </c>
      <c r="AY418" s="273" t="s">
        <v>264</v>
      </c>
    </row>
    <row r="419" s="13" customFormat="1">
      <c r="A419" s="13"/>
      <c r="B419" s="241"/>
      <c r="C419" s="242"/>
      <c r="D419" s="243" t="s">
        <v>273</v>
      </c>
      <c r="E419" s="244" t="s">
        <v>1</v>
      </c>
      <c r="F419" s="245" t="s">
        <v>96</v>
      </c>
      <c r="G419" s="242"/>
      <c r="H419" s="246">
        <v>3</v>
      </c>
      <c r="I419" s="247"/>
      <c r="J419" s="242"/>
      <c r="K419" s="242"/>
      <c r="L419" s="248"/>
      <c r="M419" s="249"/>
      <c r="N419" s="250"/>
      <c r="O419" s="250"/>
      <c r="P419" s="250"/>
      <c r="Q419" s="250"/>
      <c r="R419" s="250"/>
      <c r="S419" s="250"/>
      <c r="T419" s="251"/>
      <c r="U419" s="13"/>
      <c r="V419" s="13"/>
      <c r="W419" s="13"/>
      <c r="X419" s="13"/>
      <c r="Y419" s="13"/>
      <c r="Z419" s="13"/>
      <c r="AA419" s="13"/>
      <c r="AB419" s="13"/>
      <c r="AC419" s="13"/>
      <c r="AD419" s="13"/>
      <c r="AE419" s="13"/>
      <c r="AT419" s="252" t="s">
        <v>273</v>
      </c>
      <c r="AU419" s="252" t="s">
        <v>85</v>
      </c>
      <c r="AV419" s="13" t="s">
        <v>85</v>
      </c>
      <c r="AW419" s="13" t="s">
        <v>32</v>
      </c>
      <c r="AX419" s="13" t="s">
        <v>76</v>
      </c>
      <c r="AY419" s="252" t="s">
        <v>264</v>
      </c>
    </row>
    <row r="420" s="14" customFormat="1">
      <c r="A420" s="14"/>
      <c r="B420" s="253"/>
      <c r="C420" s="254"/>
      <c r="D420" s="243" t="s">
        <v>273</v>
      </c>
      <c r="E420" s="255" t="s">
        <v>1</v>
      </c>
      <c r="F420" s="256" t="s">
        <v>275</v>
      </c>
      <c r="G420" s="254"/>
      <c r="H420" s="257">
        <v>6</v>
      </c>
      <c r="I420" s="258"/>
      <c r="J420" s="254"/>
      <c r="K420" s="254"/>
      <c r="L420" s="259"/>
      <c r="M420" s="260"/>
      <c r="N420" s="261"/>
      <c r="O420" s="261"/>
      <c r="P420" s="261"/>
      <c r="Q420" s="261"/>
      <c r="R420" s="261"/>
      <c r="S420" s="261"/>
      <c r="T420" s="262"/>
      <c r="U420" s="14"/>
      <c r="V420" s="14"/>
      <c r="W420" s="14"/>
      <c r="X420" s="14"/>
      <c r="Y420" s="14"/>
      <c r="Z420" s="14"/>
      <c r="AA420" s="14"/>
      <c r="AB420" s="14"/>
      <c r="AC420" s="14"/>
      <c r="AD420" s="14"/>
      <c r="AE420" s="14"/>
      <c r="AT420" s="263" t="s">
        <v>273</v>
      </c>
      <c r="AU420" s="263" t="s">
        <v>85</v>
      </c>
      <c r="AV420" s="14" t="s">
        <v>271</v>
      </c>
      <c r="AW420" s="14" t="s">
        <v>32</v>
      </c>
      <c r="AX420" s="14" t="s">
        <v>83</v>
      </c>
      <c r="AY420" s="263" t="s">
        <v>264</v>
      </c>
    </row>
    <row r="421" s="2" customFormat="1" ht="16.5" customHeight="1">
      <c r="A421" s="39"/>
      <c r="B421" s="40"/>
      <c r="C421" s="228" t="s">
        <v>691</v>
      </c>
      <c r="D421" s="228" t="s">
        <v>266</v>
      </c>
      <c r="E421" s="229" t="s">
        <v>1736</v>
      </c>
      <c r="F421" s="230" t="s">
        <v>1737</v>
      </c>
      <c r="G421" s="231" t="s">
        <v>1666</v>
      </c>
      <c r="H421" s="232">
        <v>3</v>
      </c>
      <c r="I421" s="233"/>
      <c r="J421" s="234">
        <f>ROUND(I421*H421,2)</f>
        <v>0</v>
      </c>
      <c r="K421" s="230" t="s">
        <v>1425</v>
      </c>
      <c r="L421" s="45"/>
      <c r="M421" s="235" t="s">
        <v>1</v>
      </c>
      <c r="N421" s="236" t="s">
        <v>42</v>
      </c>
      <c r="O421" s="92"/>
      <c r="P421" s="237">
        <f>O421*H421</f>
        <v>0</v>
      </c>
      <c r="Q421" s="237">
        <v>0.0018400000000000001</v>
      </c>
      <c r="R421" s="237">
        <f>Q421*H421</f>
        <v>0.0055200000000000006</v>
      </c>
      <c r="S421" s="237">
        <v>0</v>
      </c>
      <c r="T421" s="238">
        <f>S421*H421</f>
        <v>0</v>
      </c>
      <c r="U421" s="39"/>
      <c r="V421" s="39"/>
      <c r="W421" s="39"/>
      <c r="X421" s="39"/>
      <c r="Y421" s="39"/>
      <c r="Z421" s="39"/>
      <c r="AA421" s="39"/>
      <c r="AB421" s="39"/>
      <c r="AC421" s="39"/>
      <c r="AD421" s="39"/>
      <c r="AE421" s="39"/>
      <c r="AR421" s="239" t="s">
        <v>351</v>
      </c>
      <c r="AT421" s="239" t="s">
        <v>266</v>
      </c>
      <c r="AU421" s="239" t="s">
        <v>85</v>
      </c>
      <c r="AY421" s="18" t="s">
        <v>264</v>
      </c>
      <c r="BE421" s="240">
        <f>IF(N421="základní",J421,0)</f>
        <v>0</v>
      </c>
      <c r="BF421" s="240">
        <f>IF(N421="snížená",J421,0)</f>
        <v>0</v>
      </c>
      <c r="BG421" s="240">
        <f>IF(N421="zákl. přenesená",J421,0)</f>
        <v>0</v>
      </c>
      <c r="BH421" s="240">
        <f>IF(N421="sníž. přenesená",J421,0)</f>
        <v>0</v>
      </c>
      <c r="BI421" s="240">
        <f>IF(N421="nulová",J421,0)</f>
        <v>0</v>
      </c>
      <c r="BJ421" s="18" t="s">
        <v>85</v>
      </c>
      <c r="BK421" s="240">
        <f>ROUND(I421*H421,2)</f>
        <v>0</v>
      </c>
      <c r="BL421" s="18" t="s">
        <v>351</v>
      </c>
      <c r="BM421" s="239" t="s">
        <v>3361</v>
      </c>
    </row>
    <row r="422" s="2" customFormat="1">
      <c r="A422" s="39"/>
      <c r="B422" s="40"/>
      <c r="C422" s="41"/>
      <c r="D422" s="243" t="s">
        <v>339</v>
      </c>
      <c r="E422" s="41"/>
      <c r="F422" s="295" t="s">
        <v>1566</v>
      </c>
      <c r="G422" s="41"/>
      <c r="H422" s="41"/>
      <c r="I422" s="296"/>
      <c r="J422" s="41"/>
      <c r="K422" s="41"/>
      <c r="L422" s="45"/>
      <c r="M422" s="297"/>
      <c r="N422" s="298"/>
      <c r="O422" s="92"/>
      <c r="P422" s="92"/>
      <c r="Q422" s="92"/>
      <c r="R422" s="92"/>
      <c r="S422" s="92"/>
      <c r="T422" s="93"/>
      <c r="U422" s="39"/>
      <c r="V422" s="39"/>
      <c r="W422" s="39"/>
      <c r="X422" s="39"/>
      <c r="Y422" s="39"/>
      <c r="Z422" s="39"/>
      <c r="AA422" s="39"/>
      <c r="AB422" s="39"/>
      <c r="AC422" s="39"/>
      <c r="AD422" s="39"/>
      <c r="AE422" s="39"/>
      <c r="AT422" s="18" t="s">
        <v>339</v>
      </c>
      <c r="AU422" s="18" t="s">
        <v>85</v>
      </c>
    </row>
    <row r="423" s="15" customFormat="1">
      <c r="A423" s="15"/>
      <c r="B423" s="264"/>
      <c r="C423" s="265"/>
      <c r="D423" s="243" t="s">
        <v>273</v>
      </c>
      <c r="E423" s="266" t="s">
        <v>1</v>
      </c>
      <c r="F423" s="267" t="s">
        <v>2909</v>
      </c>
      <c r="G423" s="265"/>
      <c r="H423" s="266" t="s">
        <v>1</v>
      </c>
      <c r="I423" s="268"/>
      <c r="J423" s="265"/>
      <c r="K423" s="265"/>
      <c r="L423" s="269"/>
      <c r="M423" s="270"/>
      <c r="N423" s="271"/>
      <c r="O423" s="271"/>
      <c r="P423" s="271"/>
      <c r="Q423" s="271"/>
      <c r="R423" s="271"/>
      <c r="S423" s="271"/>
      <c r="T423" s="272"/>
      <c r="U423" s="15"/>
      <c r="V423" s="15"/>
      <c r="W423" s="15"/>
      <c r="X423" s="15"/>
      <c r="Y423" s="15"/>
      <c r="Z423" s="15"/>
      <c r="AA423" s="15"/>
      <c r="AB423" s="15"/>
      <c r="AC423" s="15"/>
      <c r="AD423" s="15"/>
      <c r="AE423" s="15"/>
      <c r="AT423" s="273" t="s">
        <v>273</v>
      </c>
      <c r="AU423" s="273" t="s">
        <v>85</v>
      </c>
      <c r="AV423" s="15" t="s">
        <v>83</v>
      </c>
      <c r="AW423" s="15" t="s">
        <v>32</v>
      </c>
      <c r="AX423" s="15" t="s">
        <v>76</v>
      </c>
      <c r="AY423" s="273" t="s">
        <v>264</v>
      </c>
    </row>
    <row r="424" s="13" customFormat="1">
      <c r="A424" s="13"/>
      <c r="B424" s="241"/>
      <c r="C424" s="242"/>
      <c r="D424" s="243" t="s">
        <v>273</v>
      </c>
      <c r="E424" s="244" t="s">
        <v>1</v>
      </c>
      <c r="F424" s="245" t="s">
        <v>83</v>
      </c>
      <c r="G424" s="242"/>
      <c r="H424" s="246">
        <v>1</v>
      </c>
      <c r="I424" s="247"/>
      <c r="J424" s="242"/>
      <c r="K424" s="242"/>
      <c r="L424" s="248"/>
      <c r="M424" s="249"/>
      <c r="N424" s="250"/>
      <c r="O424" s="250"/>
      <c r="P424" s="250"/>
      <c r="Q424" s="250"/>
      <c r="R424" s="250"/>
      <c r="S424" s="250"/>
      <c r="T424" s="251"/>
      <c r="U424" s="13"/>
      <c r="V424" s="13"/>
      <c r="W424" s="13"/>
      <c r="X424" s="13"/>
      <c r="Y424" s="13"/>
      <c r="Z424" s="13"/>
      <c r="AA424" s="13"/>
      <c r="AB424" s="13"/>
      <c r="AC424" s="13"/>
      <c r="AD424" s="13"/>
      <c r="AE424" s="13"/>
      <c r="AT424" s="252" t="s">
        <v>273</v>
      </c>
      <c r="AU424" s="252" t="s">
        <v>85</v>
      </c>
      <c r="AV424" s="13" t="s">
        <v>85</v>
      </c>
      <c r="AW424" s="13" t="s">
        <v>32</v>
      </c>
      <c r="AX424" s="13" t="s">
        <v>76</v>
      </c>
      <c r="AY424" s="252" t="s">
        <v>264</v>
      </c>
    </row>
    <row r="425" s="15" customFormat="1">
      <c r="A425" s="15"/>
      <c r="B425" s="264"/>
      <c r="C425" s="265"/>
      <c r="D425" s="243" t="s">
        <v>273</v>
      </c>
      <c r="E425" s="266" t="s">
        <v>1</v>
      </c>
      <c r="F425" s="267" t="s">
        <v>1567</v>
      </c>
      <c r="G425" s="265"/>
      <c r="H425" s="266" t="s">
        <v>1</v>
      </c>
      <c r="I425" s="268"/>
      <c r="J425" s="265"/>
      <c r="K425" s="265"/>
      <c r="L425" s="269"/>
      <c r="M425" s="270"/>
      <c r="N425" s="271"/>
      <c r="O425" s="271"/>
      <c r="P425" s="271"/>
      <c r="Q425" s="271"/>
      <c r="R425" s="271"/>
      <c r="S425" s="271"/>
      <c r="T425" s="272"/>
      <c r="U425" s="15"/>
      <c r="V425" s="15"/>
      <c r="W425" s="15"/>
      <c r="X425" s="15"/>
      <c r="Y425" s="15"/>
      <c r="Z425" s="15"/>
      <c r="AA425" s="15"/>
      <c r="AB425" s="15"/>
      <c r="AC425" s="15"/>
      <c r="AD425" s="15"/>
      <c r="AE425" s="15"/>
      <c r="AT425" s="273" t="s">
        <v>273</v>
      </c>
      <c r="AU425" s="273" t="s">
        <v>85</v>
      </c>
      <c r="AV425" s="15" t="s">
        <v>83</v>
      </c>
      <c r="AW425" s="15" t="s">
        <v>32</v>
      </c>
      <c r="AX425" s="15" t="s">
        <v>76</v>
      </c>
      <c r="AY425" s="273" t="s">
        <v>264</v>
      </c>
    </row>
    <row r="426" s="13" customFormat="1">
      <c r="A426" s="13"/>
      <c r="B426" s="241"/>
      <c r="C426" s="242"/>
      <c r="D426" s="243" t="s">
        <v>273</v>
      </c>
      <c r="E426" s="244" t="s">
        <v>1</v>
      </c>
      <c r="F426" s="245" t="s">
        <v>85</v>
      </c>
      <c r="G426" s="242"/>
      <c r="H426" s="246">
        <v>2</v>
      </c>
      <c r="I426" s="247"/>
      <c r="J426" s="242"/>
      <c r="K426" s="242"/>
      <c r="L426" s="248"/>
      <c r="M426" s="249"/>
      <c r="N426" s="250"/>
      <c r="O426" s="250"/>
      <c r="P426" s="250"/>
      <c r="Q426" s="250"/>
      <c r="R426" s="250"/>
      <c r="S426" s="250"/>
      <c r="T426" s="251"/>
      <c r="U426" s="13"/>
      <c r="V426" s="13"/>
      <c r="W426" s="13"/>
      <c r="X426" s="13"/>
      <c r="Y426" s="13"/>
      <c r="Z426" s="13"/>
      <c r="AA426" s="13"/>
      <c r="AB426" s="13"/>
      <c r="AC426" s="13"/>
      <c r="AD426" s="13"/>
      <c r="AE426" s="13"/>
      <c r="AT426" s="252" t="s">
        <v>273</v>
      </c>
      <c r="AU426" s="252" t="s">
        <v>85</v>
      </c>
      <c r="AV426" s="13" t="s">
        <v>85</v>
      </c>
      <c r="AW426" s="13" t="s">
        <v>32</v>
      </c>
      <c r="AX426" s="13" t="s">
        <v>76</v>
      </c>
      <c r="AY426" s="252" t="s">
        <v>264</v>
      </c>
    </row>
    <row r="427" s="14" customFormat="1">
      <c r="A427" s="14"/>
      <c r="B427" s="253"/>
      <c r="C427" s="254"/>
      <c r="D427" s="243" t="s">
        <v>273</v>
      </c>
      <c r="E427" s="255" t="s">
        <v>1</v>
      </c>
      <c r="F427" s="256" t="s">
        <v>275</v>
      </c>
      <c r="G427" s="254"/>
      <c r="H427" s="257">
        <v>3</v>
      </c>
      <c r="I427" s="258"/>
      <c r="J427" s="254"/>
      <c r="K427" s="254"/>
      <c r="L427" s="259"/>
      <c r="M427" s="260"/>
      <c r="N427" s="261"/>
      <c r="O427" s="261"/>
      <c r="P427" s="261"/>
      <c r="Q427" s="261"/>
      <c r="R427" s="261"/>
      <c r="S427" s="261"/>
      <c r="T427" s="262"/>
      <c r="U427" s="14"/>
      <c r="V427" s="14"/>
      <c r="W427" s="14"/>
      <c r="X427" s="14"/>
      <c r="Y427" s="14"/>
      <c r="Z427" s="14"/>
      <c r="AA427" s="14"/>
      <c r="AB427" s="14"/>
      <c r="AC427" s="14"/>
      <c r="AD427" s="14"/>
      <c r="AE427" s="14"/>
      <c r="AT427" s="263" t="s">
        <v>273</v>
      </c>
      <c r="AU427" s="263" t="s">
        <v>85</v>
      </c>
      <c r="AV427" s="14" t="s">
        <v>271</v>
      </c>
      <c r="AW427" s="14" t="s">
        <v>32</v>
      </c>
      <c r="AX427" s="14" t="s">
        <v>83</v>
      </c>
      <c r="AY427" s="263" t="s">
        <v>264</v>
      </c>
    </row>
    <row r="428" s="2" customFormat="1" ht="16.5" customHeight="1">
      <c r="A428" s="39"/>
      <c r="B428" s="40"/>
      <c r="C428" s="228" t="s">
        <v>695</v>
      </c>
      <c r="D428" s="228" t="s">
        <v>266</v>
      </c>
      <c r="E428" s="229" t="s">
        <v>1739</v>
      </c>
      <c r="F428" s="230" t="s">
        <v>1740</v>
      </c>
      <c r="G428" s="231" t="s">
        <v>420</v>
      </c>
      <c r="H428" s="232">
        <v>3</v>
      </c>
      <c r="I428" s="233"/>
      <c r="J428" s="234">
        <f>ROUND(I428*H428,2)</f>
        <v>0</v>
      </c>
      <c r="K428" s="230" t="s">
        <v>1425</v>
      </c>
      <c r="L428" s="45"/>
      <c r="M428" s="235" t="s">
        <v>1</v>
      </c>
      <c r="N428" s="236" t="s">
        <v>42</v>
      </c>
      <c r="O428" s="92"/>
      <c r="P428" s="237">
        <f>O428*H428</f>
        <v>0</v>
      </c>
      <c r="Q428" s="237">
        <v>0.00024000000000000001</v>
      </c>
      <c r="R428" s="237">
        <f>Q428*H428</f>
        <v>0.00072000000000000005</v>
      </c>
      <c r="S428" s="237">
        <v>0</v>
      </c>
      <c r="T428" s="238">
        <f>S428*H428</f>
        <v>0</v>
      </c>
      <c r="U428" s="39"/>
      <c r="V428" s="39"/>
      <c r="W428" s="39"/>
      <c r="X428" s="39"/>
      <c r="Y428" s="39"/>
      <c r="Z428" s="39"/>
      <c r="AA428" s="39"/>
      <c r="AB428" s="39"/>
      <c r="AC428" s="39"/>
      <c r="AD428" s="39"/>
      <c r="AE428" s="39"/>
      <c r="AR428" s="239" t="s">
        <v>351</v>
      </c>
      <c r="AT428" s="239" t="s">
        <v>266</v>
      </c>
      <c r="AU428" s="239" t="s">
        <v>85</v>
      </c>
      <c r="AY428" s="18" t="s">
        <v>264</v>
      </c>
      <c r="BE428" s="240">
        <f>IF(N428="základní",J428,0)</f>
        <v>0</v>
      </c>
      <c r="BF428" s="240">
        <f>IF(N428="snížená",J428,0)</f>
        <v>0</v>
      </c>
      <c r="BG428" s="240">
        <f>IF(N428="zákl. přenesená",J428,0)</f>
        <v>0</v>
      </c>
      <c r="BH428" s="240">
        <f>IF(N428="sníž. přenesená",J428,0)</f>
        <v>0</v>
      </c>
      <c r="BI428" s="240">
        <f>IF(N428="nulová",J428,0)</f>
        <v>0</v>
      </c>
      <c r="BJ428" s="18" t="s">
        <v>85</v>
      </c>
      <c r="BK428" s="240">
        <f>ROUND(I428*H428,2)</f>
        <v>0</v>
      </c>
      <c r="BL428" s="18" t="s">
        <v>351</v>
      </c>
      <c r="BM428" s="239" t="s">
        <v>3362</v>
      </c>
    </row>
    <row r="429" s="2" customFormat="1">
      <c r="A429" s="39"/>
      <c r="B429" s="40"/>
      <c r="C429" s="41"/>
      <c r="D429" s="243" t="s">
        <v>339</v>
      </c>
      <c r="E429" s="41"/>
      <c r="F429" s="295" t="s">
        <v>1566</v>
      </c>
      <c r="G429" s="41"/>
      <c r="H429" s="41"/>
      <c r="I429" s="296"/>
      <c r="J429" s="41"/>
      <c r="K429" s="41"/>
      <c r="L429" s="45"/>
      <c r="M429" s="297"/>
      <c r="N429" s="298"/>
      <c r="O429" s="92"/>
      <c r="P429" s="92"/>
      <c r="Q429" s="92"/>
      <c r="R429" s="92"/>
      <c r="S429" s="92"/>
      <c r="T429" s="93"/>
      <c r="U429" s="39"/>
      <c r="V429" s="39"/>
      <c r="W429" s="39"/>
      <c r="X429" s="39"/>
      <c r="Y429" s="39"/>
      <c r="Z429" s="39"/>
      <c r="AA429" s="39"/>
      <c r="AB429" s="39"/>
      <c r="AC429" s="39"/>
      <c r="AD429" s="39"/>
      <c r="AE429" s="39"/>
      <c r="AT429" s="18" t="s">
        <v>339</v>
      </c>
      <c r="AU429" s="18" t="s">
        <v>85</v>
      </c>
    </row>
    <row r="430" s="15" customFormat="1">
      <c r="A430" s="15"/>
      <c r="B430" s="264"/>
      <c r="C430" s="265"/>
      <c r="D430" s="243" t="s">
        <v>273</v>
      </c>
      <c r="E430" s="266" t="s">
        <v>1</v>
      </c>
      <c r="F430" s="267" t="s">
        <v>2917</v>
      </c>
      <c r="G430" s="265"/>
      <c r="H430" s="266" t="s">
        <v>1</v>
      </c>
      <c r="I430" s="268"/>
      <c r="J430" s="265"/>
      <c r="K430" s="265"/>
      <c r="L430" s="269"/>
      <c r="M430" s="270"/>
      <c r="N430" s="271"/>
      <c r="O430" s="271"/>
      <c r="P430" s="271"/>
      <c r="Q430" s="271"/>
      <c r="R430" s="271"/>
      <c r="S430" s="271"/>
      <c r="T430" s="272"/>
      <c r="U430" s="15"/>
      <c r="V430" s="15"/>
      <c r="W430" s="15"/>
      <c r="X430" s="15"/>
      <c r="Y430" s="15"/>
      <c r="Z430" s="15"/>
      <c r="AA430" s="15"/>
      <c r="AB430" s="15"/>
      <c r="AC430" s="15"/>
      <c r="AD430" s="15"/>
      <c r="AE430" s="15"/>
      <c r="AT430" s="273" t="s">
        <v>273</v>
      </c>
      <c r="AU430" s="273" t="s">
        <v>85</v>
      </c>
      <c r="AV430" s="15" t="s">
        <v>83</v>
      </c>
      <c r="AW430" s="15" t="s">
        <v>32</v>
      </c>
      <c r="AX430" s="15" t="s">
        <v>76</v>
      </c>
      <c r="AY430" s="273" t="s">
        <v>264</v>
      </c>
    </row>
    <row r="431" s="13" customFormat="1">
      <c r="A431" s="13"/>
      <c r="B431" s="241"/>
      <c r="C431" s="242"/>
      <c r="D431" s="243" t="s">
        <v>273</v>
      </c>
      <c r="E431" s="244" t="s">
        <v>1</v>
      </c>
      <c r="F431" s="245" t="s">
        <v>3360</v>
      </c>
      <c r="G431" s="242"/>
      <c r="H431" s="246">
        <v>3</v>
      </c>
      <c r="I431" s="247"/>
      <c r="J431" s="242"/>
      <c r="K431" s="242"/>
      <c r="L431" s="248"/>
      <c r="M431" s="249"/>
      <c r="N431" s="250"/>
      <c r="O431" s="250"/>
      <c r="P431" s="250"/>
      <c r="Q431" s="250"/>
      <c r="R431" s="250"/>
      <c r="S431" s="250"/>
      <c r="T431" s="251"/>
      <c r="U431" s="13"/>
      <c r="V431" s="13"/>
      <c r="W431" s="13"/>
      <c r="X431" s="13"/>
      <c r="Y431" s="13"/>
      <c r="Z431" s="13"/>
      <c r="AA431" s="13"/>
      <c r="AB431" s="13"/>
      <c r="AC431" s="13"/>
      <c r="AD431" s="13"/>
      <c r="AE431" s="13"/>
      <c r="AT431" s="252" t="s">
        <v>273</v>
      </c>
      <c r="AU431" s="252" t="s">
        <v>85</v>
      </c>
      <c r="AV431" s="13" t="s">
        <v>85</v>
      </c>
      <c r="AW431" s="13" t="s">
        <v>32</v>
      </c>
      <c r="AX431" s="13" t="s">
        <v>83</v>
      </c>
      <c r="AY431" s="252" t="s">
        <v>264</v>
      </c>
    </row>
    <row r="432" s="2" customFormat="1" ht="16.5" customHeight="1">
      <c r="A432" s="39"/>
      <c r="B432" s="40"/>
      <c r="C432" s="228" t="s">
        <v>701</v>
      </c>
      <c r="D432" s="228" t="s">
        <v>266</v>
      </c>
      <c r="E432" s="229" t="s">
        <v>1742</v>
      </c>
      <c r="F432" s="230" t="s">
        <v>1743</v>
      </c>
      <c r="G432" s="231" t="s">
        <v>420</v>
      </c>
      <c r="H432" s="232">
        <v>3</v>
      </c>
      <c r="I432" s="233"/>
      <c r="J432" s="234">
        <f>ROUND(I432*H432,2)</f>
        <v>0</v>
      </c>
      <c r="K432" s="230" t="s">
        <v>1425</v>
      </c>
      <c r="L432" s="45"/>
      <c r="M432" s="235" t="s">
        <v>1</v>
      </c>
      <c r="N432" s="236" t="s">
        <v>42</v>
      </c>
      <c r="O432" s="92"/>
      <c r="P432" s="237">
        <f>O432*H432</f>
        <v>0</v>
      </c>
      <c r="Q432" s="237">
        <v>0.00055000000000000003</v>
      </c>
      <c r="R432" s="237">
        <f>Q432*H432</f>
        <v>0.00165</v>
      </c>
      <c r="S432" s="237">
        <v>0</v>
      </c>
      <c r="T432" s="238">
        <f>S432*H432</f>
        <v>0</v>
      </c>
      <c r="U432" s="39"/>
      <c r="V432" s="39"/>
      <c r="W432" s="39"/>
      <c r="X432" s="39"/>
      <c r="Y432" s="39"/>
      <c r="Z432" s="39"/>
      <c r="AA432" s="39"/>
      <c r="AB432" s="39"/>
      <c r="AC432" s="39"/>
      <c r="AD432" s="39"/>
      <c r="AE432" s="39"/>
      <c r="AR432" s="239" t="s">
        <v>351</v>
      </c>
      <c r="AT432" s="239" t="s">
        <v>266</v>
      </c>
      <c r="AU432" s="239" t="s">
        <v>85</v>
      </c>
      <c r="AY432" s="18" t="s">
        <v>264</v>
      </c>
      <c r="BE432" s="240">
        <f>IF(N432="základní",J432,0)</f>
        <v>0</v>
      </c>
      <c r="BF432" s="240">
        <f>IF(N432="snížená",J432,0)</f>
        <v>0</v>
      </c>
      <c r="BG432" s="240">
        <f>IF(N432="zákl. přenesená",J432,0)</f>
        <v>0</v>
      </c>
      <c r="BH432" s="240">
        <f>IF(N432="sníž. přenesená",J432,0)</f>
        <v>0</v>
      </c>
      <c r="BI432" s="240">
        <f>IF(N432="nulová",J432,0)</f>
        <v>0</v>
      </c>
      <c r="BJ432" s="18" t="s">
        <v>85</v>
      </c>
      <c r="BK432" s="240">
        <f>ROUND(I432*H432,2)</f>
        <v>0</v>
      </c>
      <c r="BL432" s="18" t="s">
        <v>351</v>
      </c>
      <c r="BM432" s="239" t="s">
        <v>3363</v>
      </c>
    </row>
    <row r="433" s="2" customFormat="1">
      <c r="A433" s="39"/>
      <c r="B433" s="40"/>
      <c r="C433" s="41"/>
      <c r="D433" s="243" t="s">
        <v>339</v>
      </c>
      <c r="E433" s="41"/>
      <c r="F433" s="295" t="s">
        <v>1566</v>
      </c>
      <c r="G433" s="41"/>
      <c r="H433" s="41"/>
      <c r="I433" s="296"/>
      <c r="J433" s="41"/>
      <c r="K433" s="41"/>
      <c r="L433" s="45"/>
      <c r="M433" s="297"/>
      <c r="N433" s="298"/>
      <c r="O433" s="92"/>
      <c r="P433" s="92"/>
      <c r="Q433" s="92"/>
      <c r="R433" s="92"/>
      <c r="S433" s="92"/>
      <c r="T433" s="93"/>
      <c r="U433" s="39"/>
      <c r="V433" s="39"/>
      <c r="W433" s="39"/>
      <c r="X433" s="39"/>
      <c r="Y433" s="39"/>
      <c r="Z433" s="39"/>
      <c r="AA433" s="39"/>
      <c r="AB433" s="39"/>
      <c r="AC433" s="39"/>
      <c r="AD433" s="39"/>
      <c r="AE433" s="39"/>
      <c r="AT433" s="18" t="s">
        <v>339</v>
      </c>
      <c r="AU433" s="18" t="s">
        <v>85</v>
      </c>
    </row>
    <row r="434" s="15" customFormat="1">
      <c r="A434" s="15"/>
      <c r="B434" s="264"/>
      <c r="C434" s="265"/>
      <c r="D434" s="243" t="s">
        <v>273</v>
      </c>
      <c r="E434" s="266" t="s">
        <v>1</v>
      </c>
      <c r="F434" s="267" t="s">
        <v>1690</v>
      </c>
      <c r="G434" s="265"/>
      <c r="H434" s="266" t="s">
        <v>1</v>
      </c>
      <c r="I434" s="268"/>
      <c r="J434" s="265"/>
      <c r="K434" s="265"/>
      <c r="L434" s="269"/>
      <c r="M434" s="270"/>
      <c r="N434" s="271"/>
      <c r="O434" s="271"/>
      <c r="P434" s="271"/>
      <c r="Q434" s="271"/>
      <c r="R434" s="271"/>
      <c r="S434" s="271"/>
      <c r="T434" s="272"/>
      <c r="U434" s="15"/>
      <c r="V434" s="15"/>
      <c r="W434" s="15"/>
      <c r="X434" s="15"/>
      <c r="Y434" s="15"/>
      <c r="Z434" s="15"/>
      <c r="AA434" s="15"/>
      <c r="AB434" s="15"/>
      <c r="AC434" s="15"/>
      <c r="AD434" s="15"/>
      <c r="AE434" s="15"/>
      <c r="AT434" s="273" t="s">
        <v>273</v>
      </c>
      <c r="AU434" s="273" t="s">
        <v>85</v>
      </c>
      <c r="AV434" s="15" t="s">
        <v>83</v>
      </c>
      <c r="AW434" s="15" t="s">
        <v>32</v>
      </c>
      <c r="AX434" s="15" t="s">
        <v>76</v>
      </c>
      <c r="AY434" s="273" t="s">
        <v>264</v>
      </c>
    </row>
    <row r="435" s="13" customFormat="1">
      <c r="A435" s="13"/>
      <c r="B435" s="241"/>
      <c r="C435" s="242"/>
      <c r="D435" s="243" t="s">
        <v>273</v>
      </c>
      <c r="E435" s="244" t="s">
        <v>1</v>
      </c>
      <c r="F435" s="245" t="s">
        <v>96</v>
      </c>
      <c r="G435" s="242"/>
      <c r="H435" s="246">
        <v>3</v>
      </c>
      <c r="I435" s="247"/>
      <c r="J435" s="242"/>
      <c r="K435" s="242"/>
      <c r="L435" s="248"/>
      <c r="M435" s="249"/>
      <c r="N435" s="250"/>
      <c r="O435" s="250"/>
      <c r="P435" s="250"/>
      <c r="Q435" s="250"/>
      <c r="R435" s="250"/>
      <c r="S435" s="250"/>
      <c r="T435" s="251"/>
      <c r="U435" s="13"/>
      <c r="V435" s="13"/>
      <c r="W435" s="13"/>
      <c r="X435" s="13"/>
      <c r="Y435" s="13"/>
      <c r="Z435" s="13"/>
      <c r="AA435" s="13"/>
      <c r="AB435" s="13"/>
      <c r="AC435" s="13"/>
      <c r="AD435" s="13"/>
      <c r="AE435" s="13"/>
      <c r="AT435" s="252" t="s">
        <v>273</v>
      </c>
      <c r="AU435" s="252" t="s">
        <v>85</v>
      </c>
      <c r="AV435" s="13" t="s">
        <v>85</v>
      </c>
      <c r="AW435" s="13" t="s">
        <v>32</v>
      </c>
      <c r="AX435" s="13" t="s">
        <v>83</v>
      </c>
      <c r="AY435" s="252" t="s">
        <v>264</v>
      </c>
    </row>
    <row r="436" s="2" customFormat="1" ht="16.5" customHeight="1">
      <c r="A436" s="39"/>
      <c r="B436" s="40"/>
      <c r="C436" s="228" t="s">
        <v>706</v>
      </c>
      <c r="D436" s="228" t="s">
        <v>266</v>
      </c>
      <c r="E436" s="229" t="s">
        <v>1745</v>
      </c>
      <c r="F436" s="230" t="s">
        <v>1746</v>
      </c>
      <c r="G436" s="231" t="s">
        <v>420</v>
      </c>
      <c r="H436" s="232">
        <v>1</v>
      </c>
      <c r="I436" s="233"/>
      <c r="J436" s="234">
        <f>ROUND(I436*H436,2)</f>
        <v>0</v>
      </c>
      <c r="K436" s="230" t="s">
        <v>1425</v>
      </c>
      <c r="L436" s="45"/>
      <c r="M436" s="235" t="s">
        <v>1</v>
      </c>
      <c r="N436" s="236" t="s">
        <v>42</v>
      </c>
      <c r="O436" s="92"/>
      <c r="P436" s="237">
        <f>O436*H436</f>
        <v>0</v>
      </c>
      <c r="Q436" s="237">
        <v>0.00027999999999999998</v>
      </c>
      <c r="R436" s="237">
        <f>Q436*H436</f>
        <v>0.00027999999999999998</v>
      </c>
      <c r="S436" s="237">
        <v>0</v>
      </c>
      <c r="T436" s="238">
        <f>S436*H436</f>
        <v>0</v>
      </c>
      <c r="U436" s="39"/>
      <c r="V436" s="39"/>
      <c r="W436" s="39"/>
      <c r="X436" s="39"/>
      <c r="Y436" s="39"/>
      <c r="Z436" s="39"/>
      <c r="AA436" s="39"/>
      <c r="AB436" s="39"/>
      <c r="AC436" s="39"/>
      <c r="AD436" s="39"/>
      <c r="AE436" s="39"/>
      <c r="AR436" s="239" t="s">
        <v>351</v>
      </c>
      <c r="AT436" s="239" t="s">
        <v>266</v>
      </c>
      <c r="AU436" s="239" t="s">
        <v>85</v>
      </c>
      <c r="AY436" s="18" t="s">
        <v>264</v>
      </c>
      <c r="BE436" s="240">
        <f>IF(N436="základní",J436,0)</f>
        <v>0</v>
      </c>
      <c r="BF436" s="240">
        <f>IF(N436="snížená",J436,0)</f>
        <v>0</v>
      </c>
      <c r="BG436" s="240">
        <f>IF(N436="zákl. přenesená",J436,0)</f>
        <v>0</v>
      </c>
      <c r="BH436" s="240">
        <f>IF(N436="sníž. přenesená",J436,0)</f>
        <v>0</v>
      </c>
      <c r="BI436" s="240">
        <f>IF(N436="nulová",J436,0)</f>
        <v>0</v>
      </c>
      <c r="BJ436" s="18" t="s">
        <v>85</v>
      </c>
      <c r="BK436" s="240">
        <f>ROUND(I436*H436,2)</f>
        <v>0</v>
      </c>
      <c r="BL436" s="18" t="s">
        <v>351</v>
      </c>
      <c r="BM436" s="239" t="s">
        <v>3364</v>
      </c>
    </row>
    <row r="437" s="2" customFormat="1">
      <c r="A437" s="39"/>
      <c r="B437" s="40"/>
      <c r="C437" s="41"/>
      <c r="D437" s="243" t="s">
        <v>339</v>
      </c>
      <c r="E437" s="41"/>
      <c r="F437" s="295" t="s">
        <v>1566</v>
      </c>
      <c r="G437" s="41"/>
      <c r="H437" s="41"/>
      <c r="I437" s="296"/>
      <c r="J437" s="41"/>
      <c r="K437" s="41"/>
      <c r="L437" s="45"/>
      <c r="M437" s="297"/>
      <c r="N437" s="298"/>
      <c r="O437" s="92"/>
      <c r="P437" s="92"/>
      <c r="Q437" s="92"/>
      <c r="R437" s="92"/>
      <c r="S437" s="92"/>
      <c r="T437" s="93"/>
      <c r="U437" s="39"/>
      <c r="V437" s="39"/>
      <c r="W437" s="39"/>
      <c r="X437" s="39"/>
      <c r="Y437" s="39"/>
      <c r="Z437" s="39"/>
      <c r="AA437" s="39"/>
      <c r="AB437" s="39"/>
      <c r="AC437" s="39"/>
      <c r="AD437" s="39"/>
      <c r="AE437" s="39"/>
      <c r="AT437" s="18" t="s">
        <v>339</v>
      </c>
      <c r="AU437" s="18" t="s">
        <v>85</v>
      </c>
    </row>
    <row r="438" s="15" customFormat="1">
      <c r="A438" s="15"/>
      <c r="B438" s="264"/>
      <c r="C438" s="265"/>
      <c r="D438" s="243" t="s">
        <v>273</v>
      </c>
      <c r="E438" s="266" t="s">
        <v>1</v>
      </c>
      <c r="F438" s="267" t="s">
        <v>1731</v>
      </c>
      <c r="G438" s="265"/>
      <c r="H438" s="266" t="s">
        <v>1</v>
      </c>
      <c r="I438" s="268"/>
      <c r="J438" s="265"/>
      <c r="K438" s="265"/>
      <c r="L438" s="269"/>
      <c r="M438" s="270"/>
      <c r="N438" s="271"/>
      <c r="O438" s="271"/>
      <c r="P438" s="271"/>
      <c r="Q438" s="271"/>
      <c r="R438" s="271"/>
      <c r="S438" s="271"/>
      <c r="T438" s="272"/>
      <c r="U438" s="15"/>
      <c r="V438" s="15"/>
      <c r="W438" s="15"/>
      <c r="X438" s="15"/>
      <c r="Y438" s="15"/>
      <c r="Z438" s="15"/>
      <c r="AA438" s="15"/>
      <c r="AB438" s="15"/>
      <c r="AC438" s="15"/>
      <c r="AD438" s="15"/>
      <c r="AE438" s="15"/>
      <c r="AT438" s="273" t="s">
        <v>273</v>
      </c>
      <c r="AU438" s="273" t="s">
        <v>85</v>
      </c>
      <c r="AV438" s="15" t="s">
        <v>83</v>
      </c>
      <c r="AW438" s="15" t="s">
        <v>32</v>
      </c>
      <c r="AX438" s="15" t="s">
        <v>76</v>
      </c>
      <c r="AY438" s="273" t="s">
        <v>264</v>
      </c>
    </row>
    <row r="439" s="13" customFormat="1">
      <c r="A439" s="13"/>
      <c r="B439" s="241"/>
      <c r="C439" s="242"/>
      <c r="D439" s="243" t="s">
        <v>273</v>
      </c>
      <c r="E439" s="244" t="s">
        <v>1</v>
      </c>
      <c r="F439" s="245" t="s">
        <v>83</v>
      </c>
      <c r="G439" s="242"/>
      <c r="H439" s="246">
        <v>1</v>
      </c>
      <c r="I439" s="247"/>
      <c r="J439" s="242"/>
      <c r="K439" s="242"/>
      <c r="L439" s="248"/>
      <c r="M439" s="249"/>
      <c r="N439" s="250"/>
      <c r="O439" s="250"/>
      <c r="P439" s="250"/>
      <c r="Q439" s="250"/>
      <c r="R439" s="250"/>
      <c r="S439" s="250"/>
      <c r="T439" s="251"/>
      <c r="U439" s="13"/>
      <c r="V439" s="13"/>
      <c r="W439" s="13"/>
      <c r="X439" s="13"/>
      <c r="Y439" s="13"/>
      <c r="Z439" s="13"/>
      <c r="AA439" s="13"/>
      <c r="AB439" s="13"/>
      <c r="AC439" s="13"/>
      <c r="AD439" s="13"/>
      <c r="AE439" s="13"/>
      <c r="AT439" s="252" t="s">
        <v>273</v>
      </c>
      <c r="AU439" s="252" t="s">
        <v>85</v>
      </c>
      <c r="AV439" s="13" t="s">
        <v>85</v>
      </c>
      <c r="AW439" s="13" t="s">
        <v>32</v>
      </c>
      <c r="AX439" s="13" t="s">
        <v>83</v>
      </c>
      <c r="AY439" s="252" t="s">
        <v>264</v>
      </c>
    </row>
    <row r="440" s="2" customFormat="1" ht="16.5" customHeight="1">
      <c r="A440" s="39"/>
      <c r="B440" s="40"/>
      <c r="C440" s="228" t="s">
        <v>710</v>
      </c>
      <c r="D440" s="228" t="s">
        <v>266</v>
      </c>
      <c r="E440" s="229" t="s">
        <v>1748</v>
      </c>
      <c r="F440" s="230" t="s">
        <v>1749</v>
      </c>
      <c r="G440" s="231" t="s">
        <v>420</v>
      </c>
      <c r="H440" s="232">
        <v>4</v>
      </c>
      <c r="I440" s="233"/>
      <c r="J440" s="234">
        <f>ROUND(I440*H440,2)</f>
        <v>0</v>
      </c>
      <c r="K440" s="230" t="s">
        <v>1425</v>
      </c>
      <c r="L440" s="45"/>
      <c r="M440" s="235" t="s">
        <v>1</v>
      </c>
      <c r="N440" s="236" t="s">
        <v>42</v>
      </c>
      <c r="O440" s="92"/>
      <c r="P440" s="237">
        <f>O440*H440</f>
        <v>0</v>
      </c>
      <c r="Q440" s="237">
        <v>0.0012800000000000001</v>
      </c>
      <c r="R440" s="237">
        <f>Q440*H440</f>
        <v>0.0051200000000000004</v>
      </c>
      <c r="S440" s="237">
        <v>0</v>
      </c>
      <c r="T440" s="238">
        <f>S440*H440</f>
        <v>0</v>
      </c>
      <c r="U440" s="39"/>
      <c r="V440" s="39"/>
      <c r="W440" s="39"/>
      <c r="X440" s="39"/>
      <c r="Y440" s="39"/>
      <c r="Z440" s="39"/>
      <c r="AA440" s="39"/>
      <c r="AB440" s="39"/>
      <c r="AC440" s="39"/>
      <c r="AD440" s="39"/>
      <c r="AE440" s="39"/>
      <c r="AR440" s="239" t="s">
        <v>351</v>
      </c>
      <c r="AT440" s="239" t="s">
        <v>266</v>
      </c>
      <c r="AU440" s="239" t="s">
        <v>85</v>
      </c>
      <c r="AY440" s="18" t="s">
        <v>264</v>
      </c>
      <c r="BE440" s="240">
        <f>IF(N440="základní",J440,0)</f>
        <v>0</v>
      </c>
      <c r="BF440" s="240">
        <f>IF(N440="snížená",J440,0)</f>
        <v>0</v>
      </c>
      <c r="BG440" s="240">
        <f>IF(N440="zákl. přenesená",J440,0)</f>
        <v>0</v>
      </c>
      <c r="BH440" s="240">
        <f>IF(N440="sníž. přenesená",J440,0)</f>
        <v>0</v>
      </c>
      <c r="BI440" s="240">
        <f>IF(N440="nulová",J440,0)</f>
        <v>0</v>
      </c>
      <c r="BJ440" s="18" t="s">
        <v>85</v>
      </c>
      <c r="BK440" s="240">
        <f>ROUND(I440*H440,2)</f>
        <v>0</v>
      </c>
      <c r="BL440" s="18" t="s">
        <v>351</v>
      </c>
      <c r="BM440" s="239" t="s">
        <v>3365</v>
      </c>
    </row>
    <row r="441" s="2" customFormat="1">
      <c r="A441" s="39"/>
      <c r="B441" s="40"/>
      <c r="C441" s="41"/>
      <c r="D441" s="243" t="s">
        <v>339</v>
      </c>
      <c r="E441" s="41"/>
      <c r="F441" s="295" t="s">
        <v>1751</v>
      </c>
      <c r="G441" s="41"/>
      <c r="H441" s="41"/>
      <c r="I441" s="296"/>
      <c r="J441" s="41"/>
      <c r="K441" s="41"/>
      <c r="L441" s="45"/>
      <c r="M441" s="297"/>
      <c r="N441" s="298"/>
      <c r="O441" s="92"/>
      <c r="P441" s="92"/>
      <c r="Q441" s="92"/>
      <c r="R441" s="92"/>
      <c r="S441" s="92"/>
      <c r="T441" s="93"/>
      <c r="U441" s="39"/>
      <c r="V441" s="39"/>
      <c r="W441" s="39"/>
      <c r="X441" s="39"/>
      <c r="Y441" s="39"/>
      <c r="Z441" s="39"/>
      <c r="AA441" s="39"/>
      <c r="AB441" s="39"/>
      <c r="AC441" s="39"/>
      <c r="AD441" s="39"/>
      <c r="AE441" s="39"/>
      <c r="AT441" s="18" t="s">
        <v>339</v>
      </c>
      <c r="AU441" s="18" t="s">
        <v>85</v>
      </c>
    </row>
    <row r="442" s="13" customFormat="1">
      <c r="A442" s="13"/>
      <c r="B442" s="241"/>
      <c r="C442" s="242"/>
      <c r="D442" s="243" t="s">
        <v>273</v>
      </c>
      <c r="E442" s="244" t="s">
        <v>1</v>
      </c>
      <c r="F442" s="245" t="s">
        <v>271</v>
      </c>
      <c r="G442" s="242"/>
      <c r="H442" s="246">
        <v>4</v>
      </c>
      <c r="I442" s="247"/>
      <c r="J442" s="242"/>
      <c r="K442" s="242"/>
      <c r="L442" s="248"/>
      <c r="M442" s="249"/>
      <c r="N442" s="250"/>
      <c r="O442" s="250"/>
      <c r="P442" s="250"/>
      <c r="Q442" s="250"/>
      <c r="R442" s="250"/>
      <c r="S442" s="250"/>
      <c r="T442" s="251"/>
      <c r="U442" s="13"/>
      <c r="V442" s="13"/>
      <c r="W442" s="13"/>
      <c r="X442" s="13"/>
      <c r="Y442" s="13"/>
      <c r="Z442" s="13"/>
      <c r="AA442" s="13"/>
      <c r="AB442" s="13"/>
      <c r="AC442" s="13"/>
      <c r="AD442" s="13"/>
      <c r="AE442" s="13"/>
      <c r="AT442" s="252" t="s">
        <v>273</v>
      </c>
      <c r="AU442" s="252" t="s">
        <v>85</v>
      </c>
      <c r="AV442" s="13" t="s">
        <v>85</v>
      </c>
      <c r="AW442" s="13" t="s">
        <v>32</v>
      </c>
      <c r="AX442" s="13" t="s">
        <v>83</v>
      </c>
      <c r="AY442" s="252" t="s">
        <v>264</v>
      </c>
    </row>
    <row r="443" s="2" customFormat="1" ht="16.5" customHeight="1">
      <c r="A443" s="39"/>
      <c r="B443" s="40"/>
      <c r="C443" s="228" t="s">
        <v>715</v>
      </c>
      <c r="D443" s="228" t="s">
        <v>266</v>
      </c>
      <c r="E443" s="229" t="s">
        <v>1752</v>
      </c>
      <c r="F443" s="230" t="s">
        <v>1753</v>
      </c>
      <c r="G443" s="231" t="s">
        <v>354</v>
      </c>
      <c r="H443" s="232">
        <v>0.47599999999999998</v>
      </c>
      <c r="I443" s="233"/>
      <c r="J443" s="234">
        <f>ROUND(I443*H443,2)</f>
        <v>0</v>
      </c>
      <c r="K443" s="230" t="s">
        <v>1425</v>
      </c>
      <c r="L443" s="45"/>
      <c r="M443" s="235" t="s">
        <v>1</v>
      </c>
      <c r="N443" s="236" t="s">
        <v>42</v>
      </c>
      <c r="O443" s="92"/>
      <c r="P443" s="237">
        <f>O443*H443</f>
        <v>0</v>
      </c>
      <c r="Q443" s="237">
        <v>0</v>
      </c>
      <c r="R443" s="237">
        <f>Q443*H443</f>
        <v>0</v>
      </c>
      <c r="S443" s="237">
        <v>0</v>
      </c>
      <c r="T443" s="238">
        <f>S443*H443</f>
        <v>0</v>
      </c>
      <c r="U443" s="39"/>
      <c r="V443" s="39"/>
      <c r="W443" s="39"/>
      <c r="X443" s="39"/>
      <c r="Y443" s="39"/>
      <c r="Z443" s="39"/>
      <c r="AA443" s="39"/>
      <c r="AB443" s="39"/>
      <c r="AC443" s="39"/>
      <c r="AD443" s="39"/>
      <c r="AE443" s="39"/>
      <c r="AR443" s="239" t="s">
        <v>351</v>
      </c>
      <c r="AT443" s="239" t="s">
        <v>266</v>
      </c>
      <c r="AU443" s="239" t="s">
        <v>85</v>
      </c>
      <c r="AY443" s="18" t="s">
        <v>264</v>
      </c>
      <c r="BE443" s="240">
        <f>IF(N443="základní",J443,0)</f>
        <v>0</v>
      </c>
      <c r="BF443" s="240">
        <f>IF(N443="snížená",J443,0)</f>
        <v>0</v>
      </c>
      <c r="BG443" s="240">
        <f>IF(N443="zákl. přenesená",J443,0)</f>
        <v>0</v>
      </c>
      <c r="BH443" s="240">
        <f>IF(N443="sníž. přenesená",J443,0)</f>
        <v>0</v>
      </c>
      <c r="BI443" s="240">
        <f>IF(N443="nulová",J443,0)</f>
        <v>0</v>
      </c>
      <c r="BJ443" s="18" t="s">
        <v>85</v>
      </c>
      <c r="BK443" s="240">
        <f>ROUND(I443*H443,2)</f>
        <v>0</v>
      </c>
      <c r="BL443" s="18" t="s">
        <v>351</v>
      </c>
      <c r="BM443" s="239" t="s">
        <v>3366</v>
      </c>
    </row>
    <row r="444" s="12" customFormat="1" ht="22.8" customHeight="1">
      <c r="A444" s="12"/>
      <c r="B444" s="212"/>
      <c r="C444" s="213"/>
      <c r="D444" s="214" t="s">
        <v>75</v>
      </c>
      <c r="E444" s="226" t="s">
        <v>1755</v>
      </c>
      <c r="F444" s="226" t="s">
        <v>1756</v>
      </c>
      <c r="G444" s="213"/>
      <c r="H444" s="213"/>
      <c r="I444" s="216"/>
      <c r="J444" s="227">
        <f>BK444</f>
        <v>0</v>
      </c>
      <c r="K444" s="213"/>
      <c r="L444" s="218"/>
      <c r="M444" s="219"/>
      <c r="N444" s="220"/>
      <c r="O444" s="220"/>
      <c r="P444" s="221">
        <f>SUM(P445:P463)</f>
        <v>0</v>
      </c>
      <c r="Q444" s="220"/>
      <c r="R444" s="221">
        <f>SUM(R445:R463)</f>
        <v>0.14474999999999999</v>
      </c>
      <c r="S444" s="220"/>
      <c r="T444" s="222">
        <f>SUM(T445:T463)</f>
        <v>0</v>
      </c>
      <c r="U444" s="12"/>
      <c r="V444" s="12"/>
      <c r="W444" s="12"/>
      <c r="X444" s="12"/>
      <c r="Y444" s="12"/>
      <c r="Z444" s="12"/>
      <c r="AA444" s="12"/>
      <c r="AB444" s="12"/>
      <c r="AC444" s="12"/>
      <c r="AD444" s="12"/>
      <c r="AE444" s="12"/>
      <c r="AR444" s="223" t="s">
        <v>85</v>
      </c>
      <c r="AT444" s="224" t="s">
        <v>75</v>
      </c>
      <c r="AU444" s="224" t="s">
        <v>83</v>
      </c>
      <c r="AY444" s="223" t="s">
        <v>264</v>
      </c>
      <c r="BK444" s="225">
        <f>SUM(BK445:BK463)</f>
        <v>0</v>
      </c>
    </row>
    <row r="445" s="2" customFormat="1" ht="16.5" customHeight="1">
      <c r="A445" s="39"/>
      <c r="B445" s="40"/>
      <c r="C445" s="228" t="s">
        <v>719</v>
      </c>
      <c r="D445" s="228" t="s">
        <v>266</v>
      </c>
      <c r="E445" s="229" t="s">
        <v>1757</v>
      </c>
      <c r="F445" s="230" t="s">
        <v>1758</v>
      </c>
      <c r="G445" s="231" t="s">
        <v>1666</v>
      </c>
      <c r="H445" s="232">
        <v>5</v>
      </c>
      <c r="I445" s="233"/>
      <c r="J445" s="234">
        <f>ROUND(I445*H445,2)</f>
        <v>0</v>
      </c>
      <c r="K445" s="230" t="s">
        <v>1425</v>
      </c>
      <c r="L445" s="45"/>
      <c r="M445" s="235" t="s">
        <v>1</v>
      </c>
      <c r="N445" s="236" t="s">
        <v>42</v>
      </c>
      <c r="O445" s="92"/>
      <c r="P445" s="237">
        <f>O445*H445</f>
        <v>0</v>
      </c>
      <c r="Q445" s="237">
        <v>0.0117</v>
      </c>
      <c r="R445" s="237">
        <f>Q445*H445</f>
        <v>0.058500000000000003</v>
      </c>
      <c r="S445" s="237">
        <v>0</v>
      </c>
      <c r="T445" s="238">
        <f>S445*H445</f>
        <v>0</v>
      </c>
      <c r="U445" s="39"/>
      <c r="V445" s="39"/>
      <c r="W445" s="39"/>
      <c r="X445" s="39"/>
      <c r="Y445" s="39"/>
      <c r="Z445" s="39"/>
      <c r="AA445" s="39"/>
      <c r="AB445" s="39"/>
      <c r="AC445" s="39"/>
      <c r="AD445" s="39"/>
      <c r="AE445" s="39"/>
      <c r="AR445" s="239" t="s">
        <v>351</v>
      </c>
      <c r="AT445" s="239" t="s">
        <v>266</v>
      </c>
      <c r="AU445" s="239" t="s">
        <v>85</v>
      </c>
      <c r="AY445" s="18" t="s">
        <v>264</v>
      </c>
      <c r="BE445" s="240">
        <f>IF(N445="základní",J445,0)</f>
        <v>0</v>
      </c>
      <c r="BF445" s="240">
        <f>IF(N445="snížená",J445,0)</f>
        <v>0</v>
      </c>
      <c r="BG445" s="240">
        <f>IF(N445="zákl. přenesená",J445,0)</f>
        <v>0</v>
      </c>
      <c r="BH445" s="240">
        <f>IF(N445="sníž. přenesená",J445,0)</f>
        <v>0</v>
      </c>
      <c r="BI445" s="240">
        <f>IF(N445="nulová",J445,0)</f>
        <v>0</v>
      </c>
      <c r="BJ445" s="18" t="s">
        <v>85</v>
      </c>
      <c r="BK445" s="240">
        <f>ROUND(I445*H445,2)</f>
        <v>0</v>
      </c>
      <c r="BL445" s="18" t="s">
        <v>351</v>
      </c>
      <c r="BM445" s="239" t="s">
        <v>3367</v>
      </c>
    </row>
    <row r="446" s="2" customFormat="1">
      <c r="A446" s="39"/>
      <c r="B446" s="40"/>
      <c r="C446" s="41"/>
      <c r="D446" s="243" t="s">
        <v>339</v>
      </c>
      <c r="E446" s="41"/>
      <c r="F446" s="295" t="s">
        <v>1566</v>
      </c>
      <c r="G446" s="41"/>
      <c r="H446" s="41"/>
      <c r="I446" s="296"/>
      <c r="J446" s="41"/>
      <c r="K446" s="41"/>
      <c r="L446" s="45"/>
      <c r="M446" s="297"/>
      <c r="N446" s="298"/>
      <c r="O446" s="92"/>
      <c r="P446" s="92"/>
      <c r="Q446" s="92"/>
      <c r="R446" s="92"/>
      <c r="S446" s="92"/>
      <c r="T446" s="93"/>
      <c r="U446" s="39"/>
      <c r="V446" s="39"/>
      <c r="W446" s="39"/>
      <c r="X446" s="39"/>
      <c r="Y446" s="39"/>
      <c r="Z446" s="39"/>
      <c r="AA446" s="39"/>
      <c r="AB446" s="39"/>
      <c r="AC446" s="39"/>
      <c r="AD446" s="39"/>
      <c r="AE446" s="39"/>
      <c r="AT446" s="18" t="s">
        <v>339</v>
      </c>
      <c r="AU446" s="18" t="s">
        <v>85</v>
      </c>
    </row>
    <row r="447" s="15" customFormat="1">
      <c r="A447" s="15"/>
      <c r="B447" s="264"/>
      <c r="C447" s="265"/>
      <c r="D447" s="243" t="s">
        <v>273</v>
      </c>
      <c r="E447" s="266" t="s">
        <v>1</v>
      </c>
      <c r="F447" s="267" t="s">
        <v>1677</v>
      </c>
      <c r="G447" s="265"/>
      <c r="H447" s="266" t="s">
        <v>1</v>
      </c>
      <c r="I447" s="268"/>
      <c r="J447" s="265"/>
      <c r="K447" s="265"/>
      <c r="L447" s="269"/>
      <c r="M447" s="270"/>
      <c r="N447" s="271"/>
      <c r="O447" s="271"/>
      <c r="P447" s="271"/>
      <c r="Q447" s="271"/>
      <c r="R447" s="271"/>
      <c r="S447" s="271"/>
      <c r="T447" s="272"/>
      <c r="U447" s="15"/>
      <c r="V447" s="15"/>
      <c r="W447" s="15"/>
      <c r="X447" s="15"/>
      <c r="Y447" s="15"/>
      <c r="Z447" s="15"/>
      <c r="AA447" s="15"/>
      <c r="AB447" s="15"/>
      <c r="AC447" s="15"/>
      <c r="AD447" s="15"/>
      <c r="AE447" s="15"/>
      <c r="AT447" s="273" t="s">
        <v>273</v>
      </c>
      <c r="AU447" s="273" t="s">
        <v>85</v>
      </c>
      <c r="AV447" s="15" t="s">
        <v>83</v>
      </c>
      <c r="AW447" s="15" t="s">
        <v>32</v>
      </c>
      <c r="AX447" s="15" t="s">
        <v>76</v>
      </c>
      <c r="AY447" s="273" t="s">
        <v>264</v>
      </c>
    </row>
    <row r="448" s="13" customFormat="1">
      <c r="A448" s="13"/>
      <c r="B448" s="241"/>
      <c r="C448" s="242"/>
      <c r="D448" s="243" t="s">
        <v>273</v>
      </c>
      <c r="E448" s="244" t="s">
        <v>1</v>
      </c>
      <c r="F448" s="245" t="s">
        <v>96</v>
      </c>
      <c r="G448" s="242"/>
      <c r="H448" s="246">
        <v>3</v>
      </c>
      <c r="I448" s="247"/>
      <c r="J448" s="242"/>
      <c r="K448" s="242"/>
      <c r="L448" s="248"/>
      <c r="M448" s="249"/>
      <c r="N448" s="250"/>
      <c r="O448" s="250"/>
      <c r="P448" s="250"/>
      <c r="Q448" s="250"/>
      <c r="R448" s="250"/>
      <c r="S448" s="250"/>
      <c r="T448" s="251"/>
      <c r="U448" s="13"/>
      <c r="V448" s="13"/>
      <c r="W448" s="13"/>
      <c r="X448" s="13"/>
      <c r="Y448" s="13"/>
      <c r="Z448" s="13"/>
      <c r="AA448" s="13"/>
      <c r="AB448" s="13"/>
      <c r="AC448" s="13"/>
      <c r="AD448" s="13"/>
      <c r="AE448" s="13"/>
      <c r="AT448" s="252" t="s">
        <v>273</v>
      </c>
      <c r="AU448" s="252" t="s">
        <v>85</v>
      </c>
      <c r="AV448" s="13" t="s">
        <v>85</v>
      </c>
      <c r="AW448" s="13" t="s">
        <v>32</v>
      </c>
      <c r="AX448" s="13" t="s">
        <v>76</v>
      </c>
      <c r="AY448" s="252" t="s">
        <v>264</v>
      </c>
    </row>
    <row r="449" s="15" customFormat="1">
      <c r="A449" s="15"/>
      <c r="B449" s="264"/>
      <c r="C449" s="265"/>
      <c r="D449" s="243" t="s">
        <v>273</v>
      </c>
      <c r="E449" s="266" t="s">
        <v>1</v>
      </c>
      <c r="F449" s="267" t="s">
        <v>1567</v>
      </c>
      <c r="G449" s="265"/>
      <c r="H449" s="266" t="s">
        <v>1</v>
      </c>
      <c r="I449" s="268"/>
      <c r="J449" s="265"/>
      <c r="K449" s="265"/>
      <c r="L449" s="269"/>
      <c r="M449" s="270"/>
      <c r="N449" s="271"/>
      <c r="O449" s="271"/>
      <c r="P449" s="271"/>
      <c r="Q449" s="271"/>
      <c r="R449" s="271"/>
      <c r="S449" s="271"/>
      <c r="T449" s="272"/>
      <c r="U449" s="15"/>
      <c r="V449" s="15"/>
      <c r="W449" s="15"/>
      <c r="X449" s="15"/>
      <c r="Y449" s="15"/>
      <c r="Z449" s="15"/>
      <c r="AA449" s="15"/>
      <c r="AB449" s="15"/>
      <c r="AC449" s="15"/>
      <c r="AD449" s="15"/>
      <c r="AE449" s="15"/>
      <c r="AT449" s="273" t="s">
        <v>273</v>
      </c>
      <c r="AU449" s="273" t="s">
        <v>85</v>
      </c>
      <c r="AV449" s="15" t="s">
        <v>83</v>
      </c>
      <c r="AW449" s="15" t="s">
        <v>32</v>
      </c>
      <c r="AX449" s="15" t="s">
        <v>76</v>
      </c>
      <c r="AY449" s="273" t="s">
        <v>264</v>
      </c>
    </row>
    <row r="450" s="13" customFormat="1">
      <c r="A450" s="13"/>
      <c r="B450" s="241"/>
      <c r="C450" s="242"/>
      <c r="D450" s="243" t="s">
        <v>273</v>
      </c>
      <c r="E450" s="244" t="s">
        <v>1</v>
      </c>
      <c r="F450" s="245" t="s">
        <v>85</v>
      </c>
      <c r="G450" s="242"/>
      <c r="H450" s="246">
        <v>2</v>
      </c>
      <c r="I450" s="247"/>
      <c r="J450" s="242"/>
      <c r="K450" s="242"/>
      <c r="L450" s="248"/>
      <c r="M450" s="249"/>
      <c r="N450" s="250"/>
      <c r="O450" s="250"/>
      <c r="P450" s="250"/>
      <c r="Q450" s="250"/>
      <c r="R450" s="250"/>
      <c r="S450" s="250"/>
      <c r="T450" s="251"/>
      <c r="U450" s="13"/>
      <c r="V450" s="13"/>
      <c r="W450" s="13"/>
      <c r="X450" s="13"/>
      <c r="Y450" s="13"/>
      <c r="Z450" s="13"/>
      <c r="AA450" s="13"/>
      <c r="AB450" s="13"/>
      <c r="AC450" s="13"/>
      <c r="AD450" s="13"/>
      <c r="AE450" s="13"/>
      <c r="AT450" s="252" t="s">
        <v>273</v>
      </c>
      <c r="AU450" s="252" t="s">
        <v>85</v>
      </c>
      <c r="AV450" s="13" t="s">
        <v>85</v>
      </c>
      <c r="AW450" s="13" t="s">
        <v>32</v>
      </c>
      <c r="AX450" s="13" t="s">
        <v>76</v>
      </c>
      <c r="AY450" s="252" t="s">
        <v>264</v>
      </c>
    </row>
    <row r="451" s="14" customFormat="1">
      <c r="A451" s="14"/>
      <c r="B451" s="253"/>
      <c r="C451" s="254"/>
      <c r="D451" s="243" t="s">
        <v>273</v>
      </c>
      <c r="E451" s="255" t="s">
        <v>1</v>
      </c>
      <c r="F451" s="256" t="s">
        <v>275</v>
      </c>
      <c r="G451" s="254"/>
      <c r="H451" s="257">
        <v>5</v>
      </c>
      <c r="I451" s="258"/>
      <c r="J451" s="254"/>
      <c r="K451" s="254"/>
      <c r="L451" s="259"/>
      <c r="M451" s="260"/>
      <c r="N451" s="261"/>
      <c r="O451" s="261"/>
      <c r="P451" s="261"/>
      <c r="Q451" s="261"/>
      <c r="R451" s="261"/>
      <c r="S451" s="261"/>
      <c r="T451" s="262"/>
      <c r="U451" s="14"/>
      <c r="V451" s="14"/>
      <c r="W451" s="14"/>
      <c r="X451" s="14"/>
      <c r="Y451" s="14"/>
      <c r="Z451" s="14"/>
      <c r="AA451" s="14"/>
      <c r="AB451" s="14"/>
      <c r="AC451" s="14"/>
      <c r="AD451" s="14"/>
      <c r="AE451" s="14"/>
      <c r="AT451" s="263" t="s">
        <v>273</v>
      </c>
      <c r="AU451" s="263" t="s">
        <v>85</v>
      </c>
      <c r="AV451" s="14" t="s">
        <v>271</v>
      </c>
      <c r="AW451" s="14" t="s">
        <v>32</v>
      </c>
      <c r="AX451" s="14" t="s">
        <v>83</v>
      </c>
      <c r="AY451" s="263" t="s">
        <v>264</v>
      </c>
    </row>
    <row r="452" s="2" customFormat="1" ht="21.75" customHeight="1">
      <c r="A452" s="39"/>
      <c r="B452" s="40"/>
      <c r="C452" s="228" t="s">
        <v>724</v>
      </c>
      <c r="D452" s="228" t="s">
        <v>266</v>
      </c>
      <c r="E452" s="229" t="s">
        <v>1760</v>
      </c>
      <c r="F452" s="230" t="s">
        <v>1761</v>
      </c>
      <c r="G452" s="231" t="s">
        <v>1666</v>
      </c>
      <c r="H452" s="232">
        <v>2</v>
      </c>
      <c r="I452" s="233"/>
      <c r="J452" s="234">
        <f>ROUND(I452*H452,2)</f>
        <v>0</v>
      </c>
      <c r="K452" s="230" t="s">
        <v>1425</v>
      </c>
      <c r="L452" s="45"/>
      <c r="M452" s="235" t="s">
        <v>1</v>
      </c>
      <c r="N452" s="236" t="s">
        <v>42</v>
      </c>
      <c r="O452" s="92"/>
      <c r="P452" s="237">
        <f>O452*H452</f>
        <v>0</v>
      </c>
      <c r="Q452" s="237">
        <v>0.016650000000000002</v>
      </c>
      <c r="R452" s="237">
        <f>Q452*H452</f>
        <v>0.033300000000000003</v>
      </c>
      <c r="S452" s="237">
        <v>0</v>
      </c>
      <c r="T452" s="238">
        <f>S452*H452</f>
        <v>0</v>
      </c>
      <c r="U452" s="39"/>
      <c r="V452" s="39"/>
      <c r="W452" s="39"/>
      <c r="X452" s="39"/>
      <c r="Y452" s="39"/>
      <c r="Z452" s="39"/>
      <c r="AA452" s="39"/>
      <c r="AB452" s="39"/>
      <c r="AC452" s="39"/>
      <c r="AD452" s="39"/>
      <c r="AE452" s="39"/>
      <c r="AR452" s="239" t="s">
        <v>351</v>
      </c>
      <c r="AT452" s="239" t="s">
        <v>266</v>
      </c>
      <c r="AU452" s="239" t="s">
        <v>85</v>
      </c>
      <c r="AY452" s="18" t="s">
        <v>264</v>
      </c>
      <c r="BE452" s="240">
        <f>IF(N452="základní",J452,0)</f>
        <v>0</v>
      </c>
      <c r="BF452" s="240">
        <f>IF(N452="snížená",J452,0)</f>
        <v>0</v>
      </c>
      <c r="BG452" s="240">
        <f>IF(N452="zákl. přenesená",J452,0)</f>
        <v>0</v>
      </c>
      <c r="BH452" s="240">
        <f>IF(N452="sníž. přenesená",J452,0)</f>
        <v>0</v>
      </c>
      <c r="BI452" s="240">
        <f>IF(N452="nulová",J452,0)</f>
        <v>0</v>
      </c>
      <c r="BJ452" s="18" t="s">
        <v>85</v>
      </c>
      <c r="BK452" s="240">
        <f>ROUND(I452*H452,2)</f>
        <v>0</v>
      </c>
      <c r="BL452" s="18" t="s">
        <v>351</v>
      </c>
      <c r="BM452" s="239" t="s">
        <v>3368</v>
      </c>
    </row>
    <row r="453" s="2" customFormat="1">
      <c r="A453" s="39"/>
      <c r="B453" s="40"/>
      <c r="C453" s="41"/>
      <c r="D453" s="243" t="s">
        <v>339</v>
      </c>
      <c r="E453" s="41"/>
      <c r="F453" s="295" t="s">
        <v>1763</v>
      </c>
      <c r="G453" s="41"/>
      <c r="H453" s="41"/>
      <c r="I453" s="296"/>
      <c r="J453" s="41"/>
      <c r="K453" s="41"/>
      <c r="L453" s="45"/>
      <c r="M453" s="297"/>
      <c r="N453" s="298"/>
      <c r="O453" s="92"/>
      <c r="P453" s="92"/>
      <c r="Q453" s="92"/>
      <c r="R453" s="92"/>
      <c r="S453" s="92"/>
      <c r="T453" s="93"/>
      <c r="U453" s="39"/>
      <c r="V453" s="39"/>
      <c r="W453" s="39"/>
      <c r="X453" s="39"/>
      <c r="Y453" s="39"/>
      <c r="Z453" s="39"/>
      <c r="AA453" s="39"/>
      <c r="AB453" s="39"/>
      <c r="AC453" s="39"/>
      <c r="AD453" s="39"/>
      <c r="AE453" s="39"/>
      <c r="AT453" s="18" t="s">
        <v>339</v>
      </c>
      <c r="AU453" s="18" t="s">
        <v>85</v>
      </c>
    </row>
    <row r="454" s="15" customFormat="1">
      <c r="A454" s="15"/>
      <c r="B454" s="264"/>
      <c r="C454" s="265"/>
      <c r="D454" s="243" t="s">
        <v>273</v>
      </c>
      <c r="E454" s="266" t="s">
        <v>1</v>
      </c>
      <c r="F454" s="267" t="s">
        <v>1676</v>
      </c>
      <c r="G454" s="265"/>
      <c r="H454" s="266" t="s">
        <v>1</v>
      </c>
      <c r="I454" s="268"/>
      <c r="J454" s="265"/>
      <c r="K454" s="265"/>
      <c r="L454" s="269"/>
      <c r="M454" s="270"/>
      <c r="N454" s="271"/>
      <c r="O454" s="271"/>
      <c r="P454" s="271"/>
      <c r="Q454" s="271"/>
      <c r="R454" s="271"/>
      <c r="S454" s="271"/>
      <c r="T454" s="272"/>
      <c r="U454" s="15"/>
      <c r="V454" s="15"/>
      <c r="W454" s="15"/>
      <c r="X454" s="15"/>
      <c r="Y454" s="15"/>
      <c r="Z454" s="15"/>
      <c r="AA454" s="15"/>
      <c r="AB454" s="15"/>
      <c r="AC454" s="15"/>
      <c r="AD454" s="15"/>
      <c r="AE454" s="15"/>
      <c r="AT454" s="273" t="s">
        <v>273</v>
      </c>
      <c r="AU454" s="273" t="s">
        <v>85</v>
      </c>
      <c r="AV454" s="15" t="s">
        <v>83</v>
      </c>
      <c r="AW454" s="15" t="s">
        <v>32</v>
      </c>
      <c r="AX454" s="15" t="s">
        <v>76</v>
      </c>
      <c r="AY454" s="273" t="s">
        <v>264</v>
      </c>
    </row>
    <row r="455" s="13" customFormat="1">
      <c r="A455" s="13"/>
      <c r="B455" s="241"/>
      <c r="C455" s="242"/>
      <c r="D455" s="243" t="s">
        <v>273</v>
      </c>
      <c r="E455" s="244" t="s">
        <v>1</v>
      </c>
      <c r="F455" s="245" t="s">
        <v>83</v>
      </c>
      <c r="G455" s="242"/>
      <c r="H455" s="246">
        <v>1</v>
      </c>
      <c r="I455" s="247"/>
      <c r="J455" s="242"/>
      <c r="K455" s="242"/>
      <c r="L455" s="248"/>
      <c r="M455" s="249"/>
      <c r="N455" s="250"/>
      <c r="O455" s="250"/>
      <c r="P455" s="250"/>
      <c r="Q455" s="250"/>
      <c r="R455" s="250"/>
      <c r="S455" s="250"/>
      <c r="T455" s="251"/>
      <c r="U455" s="13"/>
      <c r="V455" s="13"/>
      <c r="W455" s="13"/>
      <c r="X455" s="13"/>
      <c r="Y455" s="13"/>
      <c r="Z455" s="13"/>
      <c r="AA455" s="13"/>
      <c r="AB455" s="13"/>
      <c r="AC455" s="13"/>
      <c r="AD455" s="13"/>
      <c r="AE455" s="13"/>
      <c r="AT455" s="252" t="s">
        <v>273</v>
      </c>
      <c r="AU455" s="252" t="s">
        <v>85</v>
      </c>
      <c r="AV455" s="13" t="s">
        <v>85</v>
      </c>
      <c r="AW455" s="13" t="s">
        <v>32</v>
      </c>
      <c r="AX455" s="13" t="s">
        <v>76</v>
      </c>
      <c r="AY455" s="252" t="s">
        <v>264</v>
      </c>
    </row>
    <row r="456" s="15" customFormat="1">
      <c r="A456" s="15"/>
      <c r="B456" s="264"/>
      <c r="C456" s="265"/>
      <c r="D456" s="243" t="s">
        <v>273</v>
      </c>
      <c r="E456" s="266" t="s">
        <v>1</v>
      </c>
      <c r="F456" s="267" t="s">
        <v>1724</v>
      </c>
      <c r="G456" s="265"/>
      <c r="H456" s="266" t="s">
        <v>1</v>
      </c>
      <c r="I456" s="268"/>
      <c r="J456" s="265"/>
      <c r="K456" s="265"/>
      <c r="L456" s="269"/>
      <c r="M456" s="270"/>
      <c r="N456" s="271"/>
      <c r="O456" s="271"/>
      <c r="P456" s="271"/>
      <c r="Q456" s="271"/>
      <c r="R456" s="271"/>
      <c r="S456" s="271"/>
      <c r="T456" s="272"/>
      <c r="U456" s="15"/>
      <c r="V456" s="15"/>
      <c r="W456" s="15"/>
      <c r="X456" s="15"/>
      <c r="Y456" s="15"/>
      <c r="Z456" s="15"/>
      <c r="AA456" s="15"/>
      <c r="AB456" s="15"/>
      <c r="AC456" s="15"/>
      <c r="AD456" s="15"/>
      <c r="AE456" s="15"/>
      <c r="AT456" s="273" t="s">
        <v>273</v>
      </c>
      <c r="AU456" s="273" t="s">
        <v>85</v>
      </c>
      <c r="AV456" s="15" t="s">
        <v>83</v>
      </c>
      <c r="AW456" s="15" t="s">
        <v>32</v>
      </c>
      <c r="AX456" s="15" t="s">
        <v>76</v>
      </c>
      <c r="AY456" s="273" t="s">
        <v>264</v>
      </c>
    </row>
    <row r="457" s="13" customFormat="1">
      <c r="A457" s="13"/>
      <c r="B457" s="241"/>
      <c r="C457" s="242"/>
      <c r="D457" s="243" t="s">
        <v>273</v>
      </c>
      <c r="E457" s="244" t="s">
        <v>1</v>
      </c>
      <c r="F457" s="245" t="s">
        <v>83</v>
      </c>
      <c r="G457" s="242"/>
      <c r="H457" s="246">
        <v>1</v>
      </c>
      <c r="I457" s="247"/>
      <c r="J457" s="242"/>
      <c r="K457" s="242"/>
      <c r="L457" s="248"/>
      <c r="M457" s="249"/>
      <c r="N457" s="250"/>
      <c r="O457" s="250"/>
      <c r="P457" s="250"/>
      <c r="Q457" s="250"/>
      <c r="R457" s="250"/>
      <c r="S457" s="250"/>
      <c r="T457" s="251"/>
      <c r="U457" s="13"/>
      <c r="V457" s="13"/>
      <c r="W457" s="13"/>
      <c r="X457" s="13"/>
      <c r="Y457" s="13"/>
      <c r="Z457" s="13"/>
      <c r="AA457" s="13"/>
      <c r="AB457" s="13"/>
      <c r="AC457" s="13"/>
      <c r="AD457" s="13"/>
      <c r="AE457" s="13"/>
      <c r="AT457" s="252" t="s">
        <v>273</v>
      </c>
      <c r="AU457" s="252" t="s">
        <v>85</v>
      </c>
      <c r="AV457" s="13" t="s">
        <v>85</v>
      </c>
      <c r="AW457" s="13" t="s">
        <v>32</v>
      </c>
      <c r="AX457" s="13" t="s">
        <v>76</v>
      </c>
      <c r="AY457" s="252" t="s">
        <v>264</v>
      </c>
    </row>
    <row r="458" s="14" customFormat="1">
      <c r="A458" s="14"/>
      <c r="B458" s="253"/>
      <c r="C458" s="254"/>
      <c r="D458" s="243" t="s">
        <v>273</v>
      </c>
      <c r="E458" s="255" t="s">
        <v>1</v>
      </c>
      <c r="F458" s="256" t="s">
        <v>275</v>
      </c>
      <c r="G458" s="254"/>
      <c r="H458" s="257">
        <v>2</v>
      </c>
      <c r="I458" s="258"/>
      <c r="J458" s="254"/>
      <c r="K458" s="254"/>
      <c r="L458" s="259"/>
      <c r="M458" s="260"/>
      <c r="N458" s="261"/>
      <c r="O458" s="261"/>
      <c r="P458" s="261"/>
      <c r="Q458" s="261"/>
      <c r="R458" s="261"/>
      <c r="S458" s="261"/>
      <c r="T458" s="262"/>
      <c r="U458" s="14"/>
      <c r="V458" s="14"/>
      <c r="W458" s="14"/>
      <c r="X458" s="14"/>
      <c r="Y458" s="14"/>
      <c r="Z458" s="14"/>
      <c r="AA458" s="14"/>
      <c r="AB458" s="14"/>
      <c r="AC458" s="14"/>
      <c r="AD458" s="14"/>
      <c r="AE458" s="14"/>
      <c r="AT458" s="263" t="s">
        <v>273</v>
      </c>
      <c r="AU458" s="263" t="s">
        <v>85</v>
      </c>
      <c r="AV458" s="14" t="s">
        <v>271</v>
      </c>
      <c r="AW458" s="14" t="s">
        <v>32</v>
      </c>
      <c r="AX458" s="14" t="s">
        <v>83</v>
      </c>
      <c r="AY458" s="263" t="s">
        <v>264</v>
      </c>
    </row>
    <row r="459" s="2" customFormat="1" ht="21.75" customHeight="1">
      <c r="A459" s="39"/>
      <c r="B459" s="40"/>
      <c r="C459" s="228" t="s">
        <v>728</v>
      </c>
      <c r="D459" s="228" t="s">
        <v>266</v>
      </c>
      <c r="E459" s="229" t="s">
        <v>1764</v>
      </c>
      <c r="F459" s="230" t="s">
        <v>1765</v>
      </c>
      <c r="G459" s="231" t="s">
        <v>1666</v>
      </c>
      <c r="H459" s="232">
        <v>3</v>
      </c>
      <c r="I459" s="233"/>
      <c r="J459" s="234">
        <f>ROUND(I459*H459,2)</f>
        <v>0</v>
      </c>
      <c r="K459" s="230" t="s">
        <v>1425</v>
      </c>
      <c r="L459" s="45"/>
      <c r="M459" s="235" t="s">
        <v>1</v>
      </c>
      <c r="N459" s="236" t="s">
        <v>42</v>
      </c>
      <c r="O459" s="92"/>
      <c r="P459" s="237">
        <f>O459*H459</f>
        <v>0</v>
      </c>
      <c r="Q459" s="237">
        <v>0.017649999999999999</v>
      </c>
      <c r="R459" s="237">
        <f>Q459*H459</f>
        <v>0.052949999999999997</v>
      </c>
      <c r="S459" s="237">
        <v>0</v>
      </c>
      <c r="T459" s="238">
        <f>S459*H459</f>
        <v>0</v>
      </c>
      <c r="U459" s="39"/>
      <c r="V459" s="39"/>
      <c r="W459" s="39"/>
      <c r="X459" s="39"/>
      <c r="Y459" s="39"/>
      <c r="Z459" s="39"/>
      <c r="AA459" s="39"/>
      <c r="AB459" s="39"/>
      <c r="AC459" s="39"/>
      <c r="AD459" s="39"/>
      <c r="AE459" s="39"/>
      <c r="AR459" s="239" t="s">
        <v>351</v>
      </c>
      <c r="AT459" s="239" t="s">
        <v>266</v>
      </c>
      <c r="AU459" s="239" t="s">
        <v>85</v>
      </c>
      <c r="AY459" s="18" t="s">
        <v>264</v>
      </c>
      <c r="BE459" s="240">
        <f>IF(N459="základní",J459,0)</f>
        <v>0</v>
      </c>
      <c r="BF459" s="240">
        <f>IF(N459="snížená",J459,0)</f>
        <v>0</v>
      </c>
      <c r="BG459" s="240">
        <f>IF(N459="zákl. přenesená",J459,0)</f>
        <v>0</v>
      </c>
      <c r="BH459" s="240">
        <f>IF(N459="sníž. přenesená",J459,0)</f>
        <v>0</v>
      </c>
      <c r="BI459" s="240">
        <f>IF(N459="nulová",J459,0)</f>
        <v>0</v>
      </c>
      <c r="BJ459" s="18" t="s">
        <v>85</v>
      </c>
      <c r="BK459" s="240">
        <f>ROUND(I459*H459,2)</f>
        <v>0</v>
      </c>
      <c r="BL459" s="18" t="s">
        <v>351</v>
      </c>
      <c r="BM459" s="239" t="s">
        <v>3369</v>
      </c>
    </row>
    <row r="460" s="2" customFormat="1">
      <c r="A460" s="39"/>
      <c r="B460" s="40"/>
      <c r="C460" s="41"/>
      <c r="D460" s="243" t="s">
        <v>339</v>
      </c>
      <c r="E460" s="41"/>
      <c r="F460" s="295" t="s">
        <v>1763</v>
      </c>
      <c r="G460" s="41"/>
      <c r="H460" s="41"/>
      <c r="I460" s="296"/>
      <c r="J460" s="41"/>
      <c r="K460" s="41"/>
      <c r="L460" s="45"/>
      <c r="M460" s="297"/>
      <c r="N460" s="298"/>
      <c r="O460" s="92"/>
      <c r="P460" s="92"/>
      <c r="Q460" s="92"/>
      <c r="R460" s="92"/>
      <c r="S460" s="92"/>
      <c r="T460" s="93"/>
      <c r="U460" s="39"/>
      <c r="V460" s="39"/>
      <c r="W460" s="39"/>
      <c r="X460" s="39"/>
      <c r="Y460" s="39"/>
      <c r="Z460" s="39"/>
      <c r="AA460" s="39"/>
      <c r="AB460" s="39"/>
      <c r="AC460" s="39"/>
      <c r="AD460" s="39"/>
      <c r="AE460" s="39"/>
      <c r="AT460" s="18" t="s">
        <v>339</v>
      </c>
      <c r="AU460" s="18" t="s">
        <v>85</v>
      </c>
    </row>
    <row r="461" s="15" customFormat="1">
      <c r="A461" s="15"/>
      <c r="B461" s="264"/>
      <c r="C461" s="265"/>
      <c r="D461" s="243" t="s">
        <v>273</v>
      </c>
      <c r="E461" s="266" t="s">
        <v>1</v>
      </c>
      <c r="F461" s="267" t="s">
        <v>1677</v>
      </c>
      <c r="G461" s="265"/>
      <c r="H461" s="266" t="s">
        <v>1</v>
      </c>
      <c r="I461" s="268"/>
      <c r="J461" s="265"/>
      <c r="K461" s="265"/>
      <c r="L461" s="269"/>
      <c r="M461" s="270"/>
      <c r="N461" s="271"/>
      <c r="O461" s="271"/>
      <c r="P461" s="271"/>
      <c r="Q461" s="271"/>
      <c r="R461" s="271"/>
      <c r="S461" s="271"/>
      <c r="T461" s="272"/>
      <c r="U461" s="15"/>
      <c r="V461" s="15"/>
      <c r="W461" s="15"/>
      <c r="X461" s="15"/>
      <c r="Y461" s="15"/>
      <c r="Z461" s="15"/>
      <c r="AA461" s="15"/>
      <c r="AB461" s="15"/>
      <c r="AC461" s="15"/>
      <c r="AD461" s="15"/>
      <c r="AE461" s="15"/>
      <c r="AT461" s="273" t="s">
        <v>273</v>
      </c>
      <c r="AU461" s="273" t="s">
        <v>85</v>
      </c>
      <c r="AV461" s="15" t="s">
        <v>83</v>
      </c>
      <c r="AW461" s="15" t="s">
        <v>32</v>
      </c>
      <c r="AX461" s="15" t="s">
        <v>76</v>
      </c>
      <c r="AY461" s="273" t="s">
        <v>264</v>
      </c>
    </row>
    <row r="462" s="13" customFormat="1">
      <c r="A462" s="13"/>
      <c r="B462" s="241"/>
      <c r="C462" s="242"/>
      <c r="D462" s="243" t="s">
        <v>273</v>
      </c>
      <c r="E462" s="244" t="s">
        <v>1</v>
      </c>
      <c r="F462" s="245" t="s">
        <v>96</v>
      </c>
      <c r="G462" s="242"/>
      <c r="H462" s="246">
        <v>3</v>
      </c>
      <c r="I462" s="247"/>
      <c r="J462" s="242"/>
      <c r="K462" s="242"/>
      <c r="L462" s="248"/>
      <c r="M462" s="249"/>
      <c r="N462" s="250"/>
      <c r="O462" s="250"/>
      <c r="P462" s="250"/>
      <c r="Q462" s="250"/>
      <c r="R462" s="250"/>
      <c r="S462" s="250"/>
      <c r="T462" s="251"/>
      <c r="U462" s="13"/>
      <c r="V462" s="13"/>
      <c r="W462" s="13"/>
      <c r="X462" s="13"/>
      <c r="Y462" s="13"/>
      <c r="Z462" s="13"/>
      <c r="AA462" s="13"/>
      <c r="AB462" s="13"/>
      <c r="AC462" s="13"/>
      <c r="AD462" s="13"/>
      <c r="AE462" s="13"/>
      <c r="AT462" s="252" t="s">
        <v>273</v>
      </c>
      <c r="AU462" s="252" t="s">
        <v>85</v>
      </c>
      <c r="AV462" s="13" t="s">
        <v>85</v>
      </c>
      <c r="AW462" s="13" t="s">
        <v>32</v>
      </c>
      <c r="AX462" s="13" t="s">
        <v>83</v>
      </c>
      <c r="AY462" s="252" t="s">
        <v>264</v>
      </c>
    </row>
    <row r="463" s="2" customFormat="1" ht="16.5" customHeight="1">
      <c r="A463" s="39"/>
      <c r="B463" s="40"/>
      <c r="C463" s="228" t="s">
        <v>733</v>
      </c>
      <c r="D463" s="228" t="s">
        <v>266</v>
      </c>
      <c r="E463" s="229" t="s">
        <v>1767</v>
      </c>
      <c r="F463" s="230" t="s">
        <v>1768</v>
      </c>
      <c r="G463" s="231" t="s">
        <v>354</v>
      </c>
      <c r="H463" s="232">
        <v>0.14499999999999999</v>
      </c>
      <c r="I463" s="233"/>
      <c r="J463" s="234">
        <f>ROUND(I463*H463,2)</f>
        <v>0</v>
      </c>
      <c r="K463" s="230" t="s">
        <v>1425</v>
      </c>
      <c r="L463" s="45"/>
      <c r="M463" s="235" t="s">
        <v>1</v>
      </c>
      <c r="N463" s="236" t="s">
        <v>42</v>
      </c>
      <c r="O463" s="92"/>
      <c r="P463" s="237">
        <f>O463*H463</f>
        <v>0</v>
      </c>
      <c r="Q463" s="237">
        <v>0</v>
      </c>
      <c r="R463" s="237">
        <f>Q463*H463</f>
        <v>0</v>
      </c>
      <c r="S463" s="237">
        <v>0</v>
      </c>
      <c r="T463" s="238">
        <f>S463*H463</f>
        <v>0</v>
      </c>
      <c r="U463" s="39"/>
      <c r="V463" s="39"/>
      <c r="W463" s="39"/>
      <c r="X463" s="39"/>
      <c r="Y463" s="39"/>
      <c r="Z463" s="39"/>
      <c r="AA463" s="39"/>
      <c r="AB463" s="39"/>
      <c r="AC463" s="39"/>
      <c r="AD463" s="39"/>
      <c r="AE463" s="39"/>
      <c r="AR463" s="239" t="s">
        <v>351</v>
      </c>
      <c r="AT463" s="239" t="s">
        <v>266</v>
      </c>
      <c r="AU463" s="239" t="s">
        <v>85</v>
      </c>
      <c r="AY463" s="18" t="s">
        <v>264</v>
      </c>
      <c r="BE463" s="240">
        <f>IF(N463="základní",J463,0)</f>
        <v>0</v>
      </c>
      <c r="BF463" s="240">
        <f>IF(N463="snížená",J463,0)</f>
        <v>0</v>
      </c>
      <c r="BG463" s="240">
        <f>IF(N463="zákl. přenesená",J463,0)</f>
        <v>0</v>
      </c>
      <c r="BH463" s="240">
        <f>IF(N463="sníž. přenesená",J463,0)</f>
        <v>0</v>
      </c>
      <c r="BI463" s="240">
        <f>IF(N463="nulová",J463,0)</f>
        <v>0</v>
      </c>
      <c r="BJ463" s="18" t="s">
        <v>85</v>
      </c>
      <c r="BK463" s="240">
        <f>ROUND(I463*H463,2)</f>
        <v>0</v>
      </c>
      <c r="BL463" s="18" t="s">
        <v>351</v>
      </c>
      <c r="BM463" s="239" t="s">
        <v>3370</v>
      </c>
    </row>
    <row r="464" s="12" customFormat="1" ht="22.8" customHeight="1">
      <c r="A464" s="12"/>
      <c r="B464" s="212"/>
      <c r="C464" s="213"/>
      <c r="D464" s="214" t="s">
        <v>75</v>
      </c>
      <c r="E464" s="226" t="s">
        <v>1770</v>
      </c>
      <c r="F464" s="226" t="s">
        <v>1771</v>
      </c>
      <c r="G464" s="213"/>
      <c r="H464" s="213"/>
      <c r="I464" s="216"/>
      <c r="J464" s="227">
        <f>BK464</f>
        <v>0</v>
      </c>
      <c r="K464" s="213"/>
      <c r="L464" s="218"/>
      <c r="M464" s="219"/>
      <c r="N464" s="220"/>
      <c r="O464" s="220"/>
      <c r="P464" s="221">
        <f>SUM(P465:P466)</f>
        <v>0</v>
      </c>
      <c r="Q464" s="220"/>
      <c r="R464" s="221">
        <f>SUM(R465:R466)</f>
        <v>0.0018799999999999999</v>
      </c>
      <c r="S464" s="220"/>
      <c r="T464" s="222">
        <f>SUM(T465:T466)</f>
        <v>0</v>
      </c>
      <c r="U464" s="12"/>
      <c r="V464" s="12"/>
      <c r="W464" s="12"/>
      <c r="X464" s="12"/>
      <c r="Y464" s="12"/>
      <c r="Z464" s="12"/>
      <c r="AA464" s="12"/>
      <c r="AB464" s="12"/>
      <c r="AC464" s="12"/>
      <c r="AD464" s="12"/>
      <c r="AE464" s="12"/>
      <c r="AR464" s="223" t="s">
        <v>85</v>
      </c>
      <c r="AT464" s="224" t="s">
        <v>75</v>
      </c>
      <c r="AU464" s="224" t="s">
        <v>83</v>
      </c>
      <c r="AY464" s="223" t="s">
        <v>264</v>
      </c>
      <c r="BK464" s="225">
        <f>SUM(BK465:BK466)</f>
        <v>0</v>
      </c>
    </row>
    <row r="465" s="2" customFormat="1" ht="21.75" customHeight="1">
      <c r="A465" s="39"/>
      <c r="B465" s="40"/>
      <c r="C465" s="228" t="s">
        <v>740</v>
      </c>
      <c r="D465" s="228" t="s">
        <v>266</v>
      </c>
      <c r="E465" s="229" t="s">
        <v>1772</v>
      </c>
      <c r="F465" s="230" t="s">
        <v>1773</v>
      </c>
      <c r="G465" s="231" t="s">
        <v>1666</v>
      </c>
      <c r="H465" s="232">
        <v>1</v>
      </c>
      <c r="I465" s="233"/>
      <c r="J465" s="234">
        <f>ROUND(I465*H465,2)</f>
        <v>0</v>
      </c>
      <c r="K465" s="230" t="s">
        <v>1425</v>
      </c>
      <c r="L465" s="45"/>
      <c r="M465" s="235" t="s">
        <v>1</v>
      </c>
      <c r="N465" s="236" t="s">
        <v>42</v>
      </c>
      <c r="O465" s="92"/>
      <c r="P465" s="237">
        <f>O465*H465</f>
        <v>0</v>
      </c>
      <c r="Q465" s="237">
        <v>0.0018799999999999999</v>
      </c>
      <c r="R465" s="237">
        <f>Q465*H465</f>
        <v>0.0018799999999999999</v>
      </c>
      <c r="S465" s="237">
        <v>0</v>
      </c>
      <c r="T465" s="238">
        <f>S465*H465</f>
        <v>0</v>
      </c>
      <c r="U465" s="39"/>
      <c r="V465" s="39"/>
      <c r="W465" s="39"/>
      <c r="X465" s="39"/>
      <c r="Y465" s="39"/>
      <c r="Z465" s="39"/>
      <c r="AA465" s="39"/>
      <c r="AB465" s="39"/>
      <c r="AC465" s="39"/>
      <c r="AD465" s="39"/>
      <c r="AE465" s="39"/>
      <c r="AR465" s="239" t="s">
        <v>351</v>
      </c>
      <c r="AT465" s="239" t="s">
        <v>266</v>
      </c>
      <c r="AU465" s="239" t="s">
        <v>85</v>
      </c>
      <c r="AY465" s="18" t="s">
        <v>264</v>
      </c>
      <c r="BE465" s="240">
        <f>IF(N465="základní",J465,0)</f>
        <v>0</v>
      </c>
      <c r="BF465" s="240">
        <f>IF(N465="snížená",J465,0)</f>
        <v>0</v>
      </c>
      <c r="BG465" s="240">
        <f>IF(N465="zákl. přenesená",J465,0)</f>
        <v>0</v>
      </c>
      <c r="BH465" s="240">
        <f>IF(N465="sníž. přenesená",J465,0)</f>
        <v>0</v>
      </c>
      <c r="BI465" s="240">
        <f>IF(N465="nulová",J465,0)</f>
        <v>0</v>
      </c>
      <c r="BJ465" s="18" t="s">
        <v>85</v>
      </c>
      <c r="BK465" s="240">
        <f>ROUND(I465*H465,2)</f>
        <v>0</v>
      </c>
      <c r="BL465" s="18" t="s">
        <v>351</v>
      </c>
      <c r="BM465" s="239" t="s">
        <v>3371</v>
      </c>
    </row>
    <row r="466" s="13" customFormat="1">
      <c r="A466" s="13"/>
      <c r="B466" s="241"/>
      <c r="C466" s="242"/>
      <c r="D466" s="243" t="s">
        <v>273</v>
      </c>
      <c r="E466" s="244" t="s">
        <v>1</v>
      </c>
      <c r="F466" s="245" t="s">
        <v>83</v>
      </c>
      <c r="G466" s="242"/>
      <c r="H466" s="246">
        <v>1</v>
      </c>
      <c r="I466" s="247"/>
      <c r="J466" s="242"/>
      <c r="K466" s="242"/>
      <c r="L466" s="248"/>
      <c r="M466" s="249"/>
      <c r="N466" s="250"/>
      <c r="O466" s="250"/>
      <c r="P466" s="250"/>
      <c r="Q466" s="250"/>
      <c r="R466" s="250"/>
      <c r="S466" s="250"/>
      <c r="T466" s="251"/>
      <c r="U466" s="13"/>
      <c r="V466" s="13"/>
      <c r="W466" s="13"/>
      <c r="X466" s="13"/>
      <c r="Y466" s="13"/>
      <c r="Z466" s="13"/>
      <c r="AA466" s="13"/>
      <c r="AB466" s="13"/>
      <c r="AC466" s="13"/>
      <c r="AD466" s="13"/>
      <c r="AE466" s="13"/>
      <c r="AT466" s="252" t="s">
        <v>273</v>
      </c>
      <c r="AU466" s="252" t="s">
        <v>85</v>
      </c>
      <c r="AV466" s="13" t="s">
        <v>85</v>
      </c>
      <c r="AW466" s="13" t="s">
        <v>32</v>
      </c>
      <c r="AX466" s="13" t="s">
        <v>83</v>
      </c>
      <c r="AY466" s="252" t="s">
        <v>264</v>
      </c>
    </row>
    <row r="467" s="12" customFormat="1" ht="22.8" customHeight="1">
      <c r="A467" s="12"/>
      <c r="B467" s="212"/>
      <c r="C467" s="213"/>
      <c r="D467" s="214" t="s">
        <v>75</v>
      </c>
      <c r="E467" s="226" t="s">
        <v>1775</v>
      </c>
      <c r="F467" s="226" t="s">
        <v>1776</v>
      </c>
      <c r="G467" s="213"/>
      <c r="H467" s="213"/>
      <c r="I467" s="216"/>
      <c r="J467" s="227">
        <f>BK467</f>
        <v>0</v>
      </c>
      <c r="K467" s="213"/>
      <c r="L467" s="218"/>
      <c r="M467" s="219"/>
      <c r="N467" s="220"/>
      <c r="O467" s="220"/>
      <c r="P467" s="221">
        <f>SUM(P468:P471)</f>
        <v>0</v>
      </c>
      <c r="Q467" s="220"/>
      <c r="R467" s="221">
        <f>SUM(R468:R471)</f>
        <v>0.0040000000000000001</v>
      </c>
      <c r="S467" s="220"/>
      <c r="T467" s="222">
        <f>SUM(T468:T471)</f>
        <v>0</v>
      </c>
      <c r="U467" s="12"/>
      <c r="V467" s="12"/>
      <c r="W467" s="12"/>
      <c r="X467" s="12"/>
      <c r="Y467" s="12"/>
      <c r="Z467" s="12"/>
      <c r="AA467" s="12"/>
      <c r="AB467" s="12"/>
      <c r="AC467" s="12"/>
      <c r="AD467" s="12"/>
      <c r="AE467" s="12"/>
      <c r="AR467" s="223" t="s">
        <v>85</v>
      </c>
      <c r="AT467" s="224" t="s">
        <v>75</v>
      </c>
      <c r="AU467" s="224" t="s">
        <v>83</v>
      </c>
      <c r="AY467" s="223" t="s">
        <v>264</v>
      </c>
      <c r="BK467" s="225">
        <f>SUM(BK468:BK471)</f>
        <v>0</v>
      </c>
    </row>
    <row r="468" s="2" customFormat="1" ht="16.5" customHeight="1">
      <c r="A468" s="39"/>
      <c r="B468" s="40"/>
      <c r="C468" s="228" t="s">
        <v>745</v>
      </c>
      <c r="D468" s="228" t="s">
        <v>266</v>
      </c>
      <c r="E468" s="229" t="s">
        <v>1777</v>
      </c>
      <c r="F468" s="230" t="s">
        <v>1778</v>
      </c>
      <c r="G468" s="231" t="s">
        <v>420</v>
      </c>
      <c r="H468" s="232">
        <v>2</v>
      </c>
      <c r="I468" s="233"/>
      <c r="J468" s="234">
        <f>ROUND(I468*H468,2)</f>
        <v>0</v>
      </c>
      <c r="K468" s="230" t="s">
        <v>1425</v>
      </c>
      <c r="L468" s="45"/>
      <c r="M468" s="235" t="s">
        <v>1</v>
      </c>
      <c r="N468" s="236" t="s">
        <v>42</v>
      </c>
      <c r="O468" s="92"/>
      <c r="P468" s="237">
        <f>O468*H468</f>
        <v>0</v>
      </c>
      <c r="Q468" s="237">
        <v>0.00052999999999999998</v>
      </c>
      <c r="R468" s="237">
        <f>Q468*H468</f>
        <v>0.00106</v>
      </c>
      <c r="S468" s="237">
        <v>0</v>
      </c>
      <c r="T468" s="238">
        <f>S468*H468</f>
        <v>0</v>
      </c>
      <c r="U468" s="39"/>
      <c r="V468" s="39"/>
      <c r="W468" s="39"/>
      <c r="X468" s="39"/>
      <c r="Y468" s="39"/>
      <c r="Z468" s="39"/>
      <c r="AA468" s="39"/>
      <c r="AB468" s="39"/>
      <c r="AC468" s="39"/>
      <c r="AD468" s="39"/>
      <c r="AE468" s="39"/>
      <c r="AR468" s="239" t="s">
        <v>351</v>
      </c>
      <c r="AT468" s="239" t="s">
        <v>266</v>
      </c>
      <c r="AU468" s="239" t="s">
        <v>85</v>
      </c>
      <c r="AY468" s="18" t="s">
        <v>264</v>
      </c>
      <c r="BE468" s="240">
        <f>IF(N468="základní",J468,0)</f>
        <v>0</v>
      </c>
      <c r="BF468" s="240">
        <f>IF(N468="snížená",J468,0)</f>
        <v>0</v>
      </c>
      <c r="BG468" s="240">
        <f>IF(N468="zákl. přenesená",J468,0)</f>
        <v>0</v>
      </c>
      <c r="BH468" s="240">
        <f>IF(N468="sníž. přenesená",J468,0)</f>
        <v>0</v>
      </c>
      <c r="BI468" s="240">
        <f>IF(N468="nulová",J468,0)</f>
        <v>0</v>
      </c>
      <c r="BJ468" s="18" t="s">
        <v>85</v>
      </c>
      <c r="BK468" s="240">
        <f>ROUND(I468*H468,2)</f>
        <v>0</v>
      </c>
      <c r="BL468" s="18" t="s">
        <v>351</v>
      </c>
      <c r="BM468" s="239" t="s">
        <v>3372</v>
      </c>
    </row>
    <row r="469" s="13" customFormat="1">
      <c r="A469" s="13"/>
      <c r="B469" s="241"/>
      <c r="C469" s="242"/>
      <c r="D469" s="243" t="s">
        <v>273</v>
      </c>
      <c r="E469" s="244" t="s">
        <v>1</v>
      </c>
      <c r="F469" s="245" t="s">
        <v>85</v>
      </c>
      <c r="G469" s="242"/>
      <c r="H469" s="246">
        <v>2</v>
      </c>
      <c r="I469" s="247"/>
      <c r="J469" s="242"/>
      <c r="K469" s="242"/>
      <c r="L469" s="248"/>
      <c r="M469" s="249"/>
      <c r="N469" s="250"/>
      <c r="O469" s="250"/>
      <c r="P469" s="250"/>
      <c r="Q469" s="250"/>
      <c r="R469" s="250"/>
      <c r="S469" s="250"/>
      <c r="T469" s="251"/>
      <c r="U469" s="13"/>
      <c r="V469" s="13"/>
      <c r="W469" s="13"/>
      <c r="X469" s="13"/>
      <c r="Y469" s="13"/>
      <c r="Z469" s="13"/>
      <c r="AA469" s="13"/>
      <c r="AB469" s="13"/>
      <c r="AC469" s="13"/>
      <c r="AD469" s="13"/>
      <c r="AE469" s="13"/>
      <c r="AT469" s="252" t="s">
        <v>273</v>
      </c>
      <c r="AU469" s="252" t="s">
        <v>85</v>
      </c>
      <c r="AV469" s="13" t="s">
        <v>85</v>
      </c>
      <c r="AW469" s="13" t="s">
        <v>32</v>
      </c>
      <c r="AX469" s="13" t="s">
        <v>83</v>
      </c>
      <c r="AY469" s="252" t="s">
        <v>264</v>
      </c>
    </row>
    <row r="470" s="2" customFormat="1" ht="16.5" customHeight="1">
      <c r="A470" s="39"/>
      <c r="B470" s="40"/>
      <c r="C470" s="228" t="s">
        <v>749</v>
      </c>
      <c r="D470" s="228" t="s">
        <v>266</v>
      </c>
      <c r="E470" s="229" t="s">
        <v>1780</v>
      </c>
      <c r="F470" s="230" t="s">
        <v>1781</v>
      </c>
      <c r="G470" s="231" t="s">
        <v>420</v>
      </c>
      <c r="H470" s="232">
        <v>2</v>
      </c>
      <c r="I470" s="233"/>
      <c r="J470" s="234">
        <f>ROUND(I470*H470,2)</f>
        <v>0</v>
      </c>
      <c r="K470" s="230" t="s">
        <v>1425</v>
      </c>
      <c r="L470" s="45"/>
      <c r="M470" s="235" t="s">
        <v>1</v>
      </c>
      <c r="N470" s="236" t="s">
        <v>42</v>
      </c>
      <c r="O470" s="92"/>
      <c r="P470" s="237">
        <f>O470*H470</f>
        <v>0</v>
      </c>
      <c r="Q470" s="237">
        <v>0.00147</v>
      </c>
      <c r="R470" s="237">
        <f>Q470*H470</f>
        <v>0.0029399999999999999</v>
      </c>
      <c r="S470" s="237">
        <v>0</v>
      </c>
      <c r="T470" s="238">
        <f>S470*H470</f>
        <v>0</v>
      </c>
      <c r="U470" s="39"/>
      <c r="V470" s="39"/>
      <c r="W470" s="39"/>
      <c r="X470" s="39"/>
      <c r="Y470" s="39"/>
      <c r="Z470" s="39"/>
      <c r="AA470" s="39"/>
      <c r="AB470" s="39"/>
      <c r="AC470" s="39"/>
      <c r="AD470" s="39"/>
      <c r="AE470" s="39"/>
      <c r="AR470" s="239" t="s">
        <v>351</v>
      </c>
      <c r="AT470" s="239" t="s">
        <v>266</v>
      </c>
      <c r="AU470" s="239" t="s">
        <v>85</v>
      </c>
      <c r="AY470" s="18" t="s">
        <v>264</v>
      </c>
      <c r="BE470" s="240">
        <f>IF(N470="základní",J470,0)</f>
        <v>0</v>
      </c>
      <c r="BF470" s="240">
        <f>IF(N470="snížená",J470,0)</f>
        <v>0</v>
      </c>
      <c r="BG470" s="240">
        <f>IF(N470="zákl. přenesená",J470,0)</f>
        <v>0</v>
      </c>
      <c r="BH470" s="240">
        <f>IF(N470="sníž. přenesená",J470,0)</f>
        <v>0</v>
      </c>
      <c r="BI470" s="240">
        <f>IF(N470="nulová",J470,0)</f>
        <v>0</v>
      </c>
      <c r="BJ470" s="18" t="s">
        <v>85</v>
      </c>
      <c r="BK470" s="240">
        <f>ROUND(I470*H470,2)</f>
        <v>0</v>
      </c>
      <c r="BL470" s="18" t="s">
        <v>351</v>
      </c>
      <c r="BM470" s="239" t="s">
        <v>3373</v>
      </c>
    </row>
    <row r="471" s="13" customFormat="1">
      <c r="A471" s="13"/>
      <c r="B471" s="241"/>
      <c r="C471" s="242"/>
      <c r="D471" s="243" t="s">
        <v>273</v>
      </c>
      <c r="E471" s="244" t="s">
        <v>1</v>
      </c>
      <c r="F471" s="245" t="s">
        <v>85</v>
      </c>
      <c r="G471" s="242"/>
      <c r="H471" s="246">
        <v>2</v>
      </c>
      <c r="I471" s="247"/>
      <c r="J471" s="242"/>
      <c r="K471" s="242"/>
      <c r="L471" s="248"/>
      <c r="M471" s="249"/>
      <c r="N471" s="250"/>
      <c r="O471" s="250"/>
      <c r="P471" s="250"/>
      <c r="Q471" s="250"/>
      <c r="R471" s="250"/>
      <c r="S471" s="250"/>
      <c r="T471" s="251"/>
      <c r="U471" s="13"/>
      <c r="V471" s="13"/>
      <c r="W471" s="13"/>
      <c r="X471" s="13"/>
      <c r="Y471" s="13"/>
      <c r="Z471" s="13"/>
      <c r="AA471" s="13"/>
      <c r="AB471" s="13"/>
      <c r="AC471" s="13"/>
      <c r="AD471" s="13"/>
      <c r="AE471" s="13"/>
      <c r="AT471" s="252" t="s">
        <v>273</v>
      </c>
      <c r="AU471" s="252" t="s">
        <v>85</v>
      </c>
      <c r="AV471" s="13" t="s">
        <v>85</v>
      </c>
      <c r="AW471" s="13" t="s">
        <v>32</v>
      </c>
      <c r="AX471" s="13" t="s">
        <v>83</v>
      </c>
      <c r="AY471" s="252" t="s">
        <v>264</v>
      </c>
    </row>
    <row r="472" s="12" customFormat="1" ht="22.8" customHeight="1">
      <c r="A472" s="12"/>
      <c r="B472" s="212"/>
      <c r="C472" s="213"/>
      <c r="D472" s="214" t="s">
        <v>75</v>
      </c>
      <c r="E472" s="226" t="s">
        <v>985</v>
      </c>
      <c r="F472" s="226" t="s">
        <v>986</v>
      </c>
      <c r="G472" s="213"/>
      <c r="H472" s="213"/>
      <c r="I472" s="216"/>
      <c r="J472" s="227">
        <f>BK472</f>
        <v>0</v>
      </c>
      <c r="K472" s="213"/>
      <c r="L472" s="218"/>
      <c r="M472" s="219"/>
      <c r="N472" s="220"/>
      <c r="O472" s="220"/>
      <c r="P472" s="221">
        <f>SUM(P473:P477)</f>
        <v>0</v>
      </c>
      <c r="Q472" s="220"/>
      <c r="R472" s="221">
        <f>SUM(R473:R477)</f>
        <v>0.027900000000000001</v>
      </c>
      <c r="S472" s="220"/>
      <c r="T472" s="222">
        <f>SUM(T473:T477)</f>
        <v>0</v>
      </c>
      <c r="U472" s="12"/>
      <c r="V472" s="12"/>
      <c r="W472" s="12"/>
      <c r="X472" s="12"/>
      <c r="Y472" s="12"/>
      <c r="Z472" s="12"/>
      <c r="AA472" s="12"/>
      <c r="AB472" s="12"/>
      <c r="AC472" s="12"/>
      <c r="AD472" s="12"/>
      <c r="AE472" s="12"/>
      <c r="AR472" s="223" t="s">
        <v>85</v>
      </c>
      <c r="AT472" s="224" t="s">
        <v>75</v>
      </c>
      <c r="AU472" s="224" t="s">
        <v>83</v>
      </c>
      <c r="AY472" s="223" t="s">
        <v>264</v>
      </c>
      <c r="BK472" s="225">
        <f>SUM(BK473:BK477)</f>
        <v>0</v>
      </c>
    </row>
    <row r="473" s="2" customFormat="1" ht="16.5" customHeight="1">
      <c r="A473" s="39"/>
      <c r="B473" s="40"/>
      <c r="C473" s="228" t="s">
        <v>753</v>
      </c>
      <c r="D473" s="228" t="s">
        <v>266</v>
      </c>
      <c r="E473" s="229" t="s">
        <v>1783</v>
      </c>
      <c r="F473" s="230" t="s">
        <v>1784</v>
      </c>
      <c r="G473" s="231" t="s">
        <v>420</v>
      </c>
      <c r="H473" s="232">
        <v>30</v>
      </c>
      <c r="I473" s="233"/>
      <c r="J473" s="234">
        <f>ROUND(I473*H473,2)</f>
        <v>0</v>
      </c>
      <c r="K473" s="230" t="s">
        <v>1425</v>
      </c>
      <c r="L473" s="45"/>
      <c r="M473" s="235" t="s">
        <v>1</v>
      </c>
      <c r="N473" s="236" t="s">
        <v>42</v>
      </c>
      <c r="O473" s="92"/>
      <c r="P473" s="237">
        <f>O473*H473</f>
        <v>0</v>
      </c>
      <c r="Q473" s="237">
        <v>3.0000000000000001E-05</v>
      </c>
      <c r="R473" s="237">
        <f>Q473*H473</f>
        <v>0.00089999999999999998</v>
      </c>
      <c r="S473" s="237">
        <v>0</v>
      </c>
      <c r="T473" s="238">
        <f>S473*H473</f>
        <v>0</v>
      </c>
      <c r="U473" s="39"/>
      <c r="V473" s="39"/>
      <c r="W473" s="39"/>
      <c r="X473" s="39"/>
      <c r="Y473" s="39"/>
      <c r="Z473" s="39"/>
      <c r="AA473" s="39"/>
      <c r="AB473" s="39"/>
      <c r="AC473" s="39"/>
      <c r="AD473" s="39"/>
      <c r="AE473" s="39"/>
      <c r="AR473" s="239" t="s">
        <v>351</v>
      </c>
      <c r="AT473" s="239" t="s">
        <v>266</v>
      </c>
      <c r="AU473" s="239" t="s">
        <v>85</v>
      </c>
      <c r="AY473" s="18" t="s">
        <v>264</v>
      </c>
      <c r="BE473" s="240">
        <f>IF(N473="základní",J473,0)</f>
        <v>0</v>
      </c>
      <c r="BF473" s="240">
        <f>IF(N473="snížená",J473,0)</f>
        <v>0</v>
      </c>
      <c r="BG473" s="240">
        <f>IF(N473="zákl. přenesená",J473,0)</f>
        <v>0</v>
      </c>
      <c r="BH473" s="240">
        <f>IF(N473="sníž. přenesená",J473,0)</f>
        <v>0</v>
      </c>
      <c r="BI473" s="240">
        <f>IF(N473="nulová",J473,0)</f>
        <v>0</v>
      </c>
      <c r="BJ473" s="18" t="s">
        <v>85</v>
      </c>
      <c r="BK473" s="240">
        <f>ROUND(I473*H473,2)</f>
        <v>0</v>
      </c>
      <c r="BL473" s="18" t="s">
        <v>351</v>
      </c>
      <c r="BM473" s="239" t="s">
        <v>3374</v>
      </c>
    </row>
    <row r="474" s="15" customFormat="1">
      <c r="A474" s="15"/>
      <c r="B474" s="264"/>
      <c r="C474" s="265"/>
      <c r="D474" s="243" t="s">
        <v>273</v>
      </c>
      <c r="E474" s="266" t="s">
        <v>1</v>
      </c>
      <c r="F474" s="267" t="s">
        <v>1786</v>
      </c>
      <c r="G474" s="265"/>
      <c r="H474" s="266" t="s">
        <v>1</v>
      </c>
      <c r="I474" s="268"/>
      <c r="J474" s="265"/>
      <c r="K474" s="265"/>
      <c r="L474" s="269"/>
      <c r="M474" s="270"/>
      <c r="N474" s="271"/>
      <c r="O474" s="271"/>
      <c r="P474" s="271"/>
      <c r="Q474" s="271"/>
      <c r="R474" s="271"/>
      <c r="S474" s="271"/>
      <c r="T474" s="272"/>
      <c r="U474" s="15"/>
      <c r="V474" s="15"/>
      <c r="W474" s="15"/>
      <c r="X474" s="15"/>
      <c r="Y474" s="15"/>
      <c r="Z474" s="15"/>
      <c r="AA474" s="15"/>
      <c r="AB474" s="15"/>
      <c r="AC474" s="15"/>
      <c r="AD474" s="15"/>
      <c r="AE474" s="15"/>
      <c r="AT474" s="273" t="s">
        <v>273</v>
      </c>
      <c r="AU474" s="273" t="s">
        <v>85</v>
      </c>
      <c r="AV474" s="15" t="s">
        <v>83</v>
      </c>
      <c r="AW474" s="15" t="s">
        <v>32</v>
      </c>
      <c r="AX474" s="15" t="s">
        <v>76</v>
      </c>
      <c r="AY474" s="273" t="s">
        <v>264</v>
      </c>
    </row>
    <row r="475" s="13" customFormat="1">
      <c r="A475" s="13"/>
      <c r="B475" s="241"/>
      <c r="C475" s="242"/>
      <c r="D475" s="243" t="s">
        <v>273</v>
      </c>
      <c r="E475" s="244" t="s">
        <v>1</v>
      </c>
      <c r="F475" s="245" t="s">
        <v>426</v>
      </c>
      <c r="G475" s="242"/>
      <c r="H475" s="246">
        <v>30</v>
      </c>
      <c r="I475" s="247"/>
      <c r="J475" s="242"/>
      <c r="K475" s="242"/>
      <c r="L475" s="248"/>
      <c r="M475" s="249"/>
      <c r="N475" s="250"/>
      <c r="O475" s="250"/>
      <c r="P475" s="250"/>
      <c r="Q475" s="250"/>
      <c r="R475" s="250"/>
      <c r="S475" s="250"/>
      <c r="T475" s="251"/>
      <c r="U475" s="13"/>
      <c r="V475" s="13"/>
      <c r="W475" s="13"/>
      <c r="X475" s="13"/>
      <c r="Y475" s="13"/>
      <c r="Z475" s="13"/>
      <c r="AA475" s="13"/>
      <c r="AB475" s="13"/>
      <c r="AC475" s="13"/>
      <c r="AD475" s="13"/>
      <c r="AE475" s="13"/>
      <c r="AT475" s="252" t="s">
        <v>273</v>
      </c>
      <c r="AU475" s="252" t="s">
        <v>85</v>
      </c>
      <c r="AV475" s="13" t="s">
        <v>85</v>
      </c>
      <c r="AW475" s="13" t="s">
        <v>32</v>
      </c>
      <c r="AX475" s="13" t="s">
        <v>83</v>
      </c>
      <c r="AY475" s="252" t="s">
        <v>264</v>
      </c>
    </row>
    <row r="476" s="2" customFormat="1" ht="16.5" customHeight="1">
      <c r="A476" s="39"/>
      <c r="B476" s="40"/>
      <c r="C476" s="274" t="s">
        <v>757</v>
      </c>
      <c r="D476" s="274" t="s">
        <v>310</v>
      </c>
      <c r="E476" s="275" t="s">
        <v>1787</v>
      </c>
      <c r="F476" s="276" t="s">
        <v>1788</v>
      </c>
      <c r="G476" s="277" t="s">
        <v>420</v>
      </c>
      <c r="H476" s="278">
        <v>30</v>
      </c>
      <c r="I476" s="279"/>
      <c r="J476" s="280">
        <f>ROUND(I476*H476,2)</f>
        <v>0</v>
      </c>
      <c r="K476" s="276" t="s">
        <v>1425</v>
      </c>
      <c r="L476" s="281"/>
      <c r="M476" s="282" t="s">
        <v>1</v>
      </c>
      <c r="N476" s="283" t="s">
        <v>42</v>
      </c>
      <c r="O476" s="92"/>
      <c r="P476" s="237">
        <f>O476*H476</f>
        <v>0</v>
      </c>
      <c r="Q476" s="237">
        <v>0.00089999999999999998</v>
      </c>
      <c r="R476" s="237">
        <f>Q476*H476</f>
        <v>0.027</v>
      </c>
      <c r="S476" s="237">
        <v>0</v>
      </c>
      <c r="T476" s="238">
        <f>S476*H476</f>
        <v>0</v>
      </c>
      <c r="U476" s="39"/>
      <c r="V476" s="39"/>
      <c r="W476" s="39"/>
      <c r="X476" s="39"/>
      <c r="Y476" s="39"/>
      <c r="Z476" s="39"/>
      <c r="AA476" s="39"/>
      <c r="AB476" s="39"/>
      <c r="AC476" s="39"/>
      <c r="AD476" s="39"/>
      <c r="AE476" s="39"/>
      <c r="AR476" s="239" t="s">
        <v>434</v>
      </c>
      <c r="AT476" s="239" t="s">
        <v>310</v>
      </c>
      <c r="AU476" s="239" t="s">
        <v>85</v>
      </c>
      <c r="AY476" s="18" t="s">
        <v>264</v>
      </c>
      <c r="BE476" s="240">
        <f>IF(N476="základní",J476,0)</f>
        <v>0</v>
      </c>
      <c r="BF476" s="240">
        <f>IF(N476="snížená",J476,0)</f>
        <v>0</v>
      </c>
      <c r="BG476" s="240">
        <f>IF(N476="zákl. přenesená",J476,0)</f>
        <v>0</v>
      </c>
      <c r="BH476" s="240">
        <f>IF(N476="sníž. přenesená",J476,0)</f>
        <v>0</v>
      </c>
      <c r="BI476" s="240">
        <f>IF(N476="nulová",J476,0)</f>
        <v>0</v>
      </c>
      <c r="BJ476" s="18" t="s">
        <v>85</v>
      </c>
      <c r="BK476" s="240">
        <f>ROUND(I476*H476,2)</f>
        <v>0</v>
      </c>
      <c r="BL476" s="18" t="s">
        <v>351</v>
      </c>
      <c r="BM476" s="239" t="s">
        <v>3375</v>
      </c>
    </row>
    <row r="477" s="13" customFormat="1">
      <c r="A477" s="13"/>
      <c r="B477" s="241"/>
      <c r="C477" s="242"/>
      <c r="D477" s="243" t="s">
        <v>273</v>
      </c>
      <c r="E477" s="244" t="s">
        <v>1</v>
      </c>
      <c r="F477" s="245" t="s">
        <v>426</v>
      </c>
      <c r="G477" s="242"/>
      <c r="H477" s="246">
        <v>30</v>
      </c>
      <c r="I477" s="247"/>
      <c r="J477" s="242"/>
      <c r="K477" s="242"/>
      <c r="L477" s="248"/>
      <c r="M477" s="304"/>
      <c r="N477" s="305"/>
      <c r="O477" s="305"/>
      <c r="P477" s="305"/>
      <c r="Q477" s="305"/>
      <c r="R477" s="305"/>
      <c r="S477" s="305"/>
      <c r="T477" s="306"/>
      <c r="U477" s="13"/>
      <c r="V477" s="13"/>
      <c r="W477" s="13"/>
      <c r="X477" s="13"/>
      <c r="Y477" s="13"/>
      <c r="Z477" s="13"/>
      <c r="AA477" s="13"/>
      <c r="AB477" s="13"/>
      <c r="AC477" s="13"/>
      <c r="AD477" s="13"/>
      <c r="AE477" s="13"/>
      <c r="AT477" s="252" t="s">
        <v>273</v>
      </c>
      <c r="AU477" s="252" t="s">
        <v>85</v>
      </c>
      <c r="AV477" s="13" t="s">
        <v>85</v>
      </c>
      <c r="AW477" s="13" t="s">
        <v>32</v>
      </c>
      <c r="AX477" s="13" t="s">
        <v>83</v>
      </c>
      <c r="AY477" s="252" t="s">
        <v>264</v>
      </c>
    </row>
    <row r="478" s="2" customFormat="1" ht="6.96" customHeight="1">
      <c r="A478" s="39"/>
      <c r="B478" s="67"/>
      <c r="C478" s="68"/>
      <c r="D478" s="68"/>
      <c r="E478" s="68"/>
      <c r="F478" s="68"/>
      <c r="G478" s="68"/>
      <c r="H478" s="68"/>
      <c r="I478" s="68"/>
      <c r="J478" s="68"/>
      <c r="K478" s="68"/>
      <c r="L478" s="45"/>
      <c r="M478" s="39"/>
      <c r="O478" s="39"/>
      <c r="P478" s="39"/>
      <c r="Q478" s="39"/>
      <c r="R478" s="39"/>
      <c r="S478" s="39"/>
      <c r="T478" s="39"/>
      <c r="U478" s="39"/>
      <c r="V478" s="39"/>
      <c r="W478" s="39"/>
      <c r="X478" s="39"/>
      <c r="Y478" s="39"/>
      <c r="Z478" s="39"/>
      <c r="AA478" s="39"/>
      <c r="AB478" s="39"/>
      <c r="AC478" s="39"/>
      <c r="AD478" s="39"/>
      <c r="AE478" s="39"/>
    </row>
  </sheetData>
  <sheetProtection sheet="1" autoFilter="0" formatColumns="0" formatRows="0" objects="1" scenarios="1" spinCount="100000" saltValue="/ncGIC/wE3M6F4zPGrXGt9HSTMcFSnccJPRKIfStL4zv54ttfYHujP0hDWbiezn6gqrXFaOzs618B5CPeSF3vQ==" hashValue="VnEC6wSJw1mlFRFmLA2mzKs5pSKd7TQ+ZcRTn6G8SERIn25odzzKjAT98iY5AIQL366e7hUrUoxas70ZHR24Fg==" algorithmName="SHA-512" password="E785"/>
  <autoFilter ref="C139:K477"/>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3013</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1790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ROUND((SUM(BE134:BE219)),  2)</f>
        <v>0</v>
      </c>
      <c r="G37" s="39"/>
      <c r="H37" s="39"/>
      <c r="I37" s="166">
        <v>0.20999999999999999</v>
      </c>
      <c r="J37" s="165">
        <f>ROUND(((SUM(BE134:BE219))*I37),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ROUND((SUM(BF134:BF219)),  2)</f>
        <v>0</v>
      </c>
      <c r="G38" s="39"/>
      <c r="H38" s="39"/>
      <c r="I38" s="166">
        <v>0.12</v>
      </c>
      <c r="J38" s="165">
        <f>ROUND(((SUM(BF134:BF219))*I38),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ROUND((SUM(BG134:BG219)),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ROUND((SUM(BH134:BH219)),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ROUND((SUM(BI134:BI219)),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3013</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D.1.4.B - VYTÁPĚNÍ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1791</v>
      </c>
      <c r="E101" s="193"/>
      <c r="F101" s="193"/>
      <c r="G101" s="193"/>
      <c r="H101" s="193"/>
      <c r="I101" s="193"/>
      <c r="J101" s="194">
        <f>J135</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1792</v>
      </c>
      <c r="E102" s="193"/>
      <c r="F102" s="193"/>
      <c r="G102" s="193"/>
      <c r="H102" s="193"/>
      <c r="I102" s="193"/>
      <c r="J102" s="194">
        <f>J138</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1793</v>
      </c>
      <c r="E103" s="193"/>
      <c r="F103" s="193"/>
      <c r="G103" s="193"/>
      <c r="H103" s="193"/>
      <c r="I103" s="193"/>
      <c r="J103" s="194">
        <f>J146</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1794</v>
      </c>
      <c r="E104" s="193"/>
      <c r="F104" s="193"/>
      <c r="G104" s="193"/>
      <c r="H104" s="193"/>
      <c r="I104" s="193"/>
      <c r="J104" s="194">
        <f>J161</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1795</v>
      </c>
      <c r="E105" s="193"/>
      <c r="F105" s="193"/>
      <c r="G105" s="193"/>
      <c r="H105" s="193"/>
      <c r="I105" s="193"/>
      <c r="J105" s="194">
        <f>J173</f>
        <v>0</v>
      </c>
      <c r="K105" s="191"/>
      <c r="L105" s="195"/>
      <c r="S105" s="9"/>
      <c r="T105" s="9"/>
      <c r="U105" s="9"/>
      <c r="V105" s="9"/>
      <c r="W105" s="9"/>
      <c r="X105" s="9"/>
      <c r="Y105" s="9"/>
      <c r="Z105" s="9"/>
      <c r="AA105" s="9"/>
      <c r="AB105" s="9"/>
      <c r="AC105" s="9"/>
      <c r="AD105" s="9"/>
      <c r="AE105" s="9"/>
    </row>
    <row r="106" s="9" customFormat="1" ht="24.96" customHeight="1">
      <c r="A106" s="9"/>
      <c r="B106" s="190"/>
      <c r="C106" s="191"/>
      <c r="D106" s="192" t="s">
        <v>1796</v>
      </c>
      <c r="E106" s="193"/>
      <c r="F106" s="193"/>
      <c r="G106" s="193"/>
      <c r="H106" s="193"/>
      <c r="I106" s="193"/>
      <c r="J106" s="194">
        <f>J184</f>
        <v>0</v>
      </c>
      <c r="K106" s="191"/>
      <c r="L106" s="195"/>
      <c r="S106" s="9"/>
      <c r="T106" s="9"/>
      <c r="U106" s="9"/>
      <c r="V106" s="9"/>
      <c r="W106" s="9"/>
      <c r="X106" s="9"/>
      <c r="Y106" s="9"/>
      <c r="Z106" s="9"/>
      <c r="AA106" s="9"/>
      <c r="AB106" s="9"/>
      <c r="AC106" s="9"/>
      <c r="AD106" s="9"/>
      <c r="AE106" s="9"/>
    </row>
    <row r="107" s="9" customFormat="1" ht="24.96" customHeight="1">
      <c r="A107" s="9"/>
      <c r="B107" s="190"/>
      <c r="C107" s="191"/>
      <c r="D107" s="192" t="s">
        <v>1797</v>
      </c>
      <c r="E107" s="193"/>
      <c r="F107" s="193"/>
      <c r="G107" s="193"/>
      <c r="H107" s="193"/>
      <c r="I107" s="193"/>
      <c r="J107" s="194">
        <f>J190</f>
        <v>0</v>
      </c>
      <c r="K107" s="191"/>
      <c r="L107" s="195"/>
      <c r="S107" s="9"/>
      <c r="T107" s="9"/>
      <c r="U107" s="9"/>
      <c r="V107" s="9"/>
      <c r="W107" s="9"/>
      <c r="X107" s="9"/>
      <c r="Y107" s="9"/>
      <c r="Z107" s="9"/>
      <c r="AA107" s="9"/>
      <c r="AB107" s="9"/>
      <c r="AC107" s="9"/>
      <c r="AD107" s="9"/>
      <c r="AE107" s="9"/>
    </row>
    <row r="108" s="9" customFormat="1" ht="24.96" customHeight="1">
      <c r="A108" s="9"/>
      <c r="B108" s="190"/>
      <c r="C108" s="191"/>
      <c r="D108" s="192" t="s">
        <v>1798</v>
      </c>
      <c r="E108" s="193"/>
      <c r="F108" s="193"/>
      <c r="G108" s="193"/>
      <c r="H108" s="193"/>
      <c r="I108" s="193"/>
      <c r="J108" s="194">
        <f>J210</f>
        <v>0</v>
      </c>
      <c r="K108" s="191"/>
      <c r="L108" s="195"/>
      <c r="S108" s="9"/>
      <c r="T108" s="9"/>
      <c r="U108" s="9"/>
      <c r="V108" s="9"/>
      <c r="W108" s="9"/>
      <c r="X108" s="9"/>
      <c r="Y108" s="9"/>
      <c r="Z108" s="9"/>
      <c r="AA108" s="9"/>
      <c r="AB108" s="9"/>
      <c r="AC108" s="9"/>
      <c r="AD108" s="9"/>
      <c r="AE108" s="9"/>
    </row>
    <row r="109" s="9" customFormat="1" ht="24.96" customHeight="1">
      <c r="A109" s="9"/>
      <c r="B109" s="190"/>
      <c r="C109" s="191"/>
      <c r="D109" s="192" t="s">
        <v>1799</v>
      </c>
      <c r="E109" s="193"/>
      <c r="F109" s="193"/>
      <c r="G109" s="193"/>
      <c r="H109" s="193"/>
      <c r="I109" s="193"/>
      <c r="J109" s="194">
        <f>J213</f>
        <v>0</v>
      </c>
      <c r="K109" s="191"/>
      <c r="L109" s="195"/>
      <c r="S109" s="9"/>
      <c r="T109" s="9"/>
      <c r="U109" s="9"/>
      <c r="V109" s="9"/>
      <c r="W109" s="9"/>
      <c r="X109" s="9"/>
      <c r="Y109" s="9"/>
      <c r="Z109" s="9"/>
      <c r="AA109" s="9"/>
      <c r="AB109" s="9"/>
      <c r="AC109" s="9"/>
      <c r="AD109" s="9"/>
      <c r="AE109" s="9"/>
    </row>
    <row r="110" s="9" customFormat="1" ht="24.96" customHeight="1">
      <c r="A110" s="9"/>
      <c r="B110" s="190"/>
      <c r="C110" s="191"/>
      <c r="D110" s="192" t="s">
        <v>1800</v>
      </c>
      <c r="E110" s="193"/>
      <c r="F110" s="193"/>
      <c r="G110" s="193"/>
      <c r="H110" s="193"/>
      <c r="I110" s="193"/>
      <c r="J110" s="194">
        <f>J215</f>
        <v>0</v>
      </c>
      <c r="K110" s="191"/>
      <c r="L110" s="195"/>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249</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5" t="str">
        <f>E7</f>
        <v>Transformace domova Černovice – Lidmaň I. – Polná</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210</v>
      </c>
      <c r="D121" s="23"/>
      <c r="E121" s="23"/>
      <c r="F121" s="23"/>
      <c r="G121" s="23"/>
      <c r="H121" s="23"/>
      <c r="I121" s="23"/>
      <c r="J121" s="23"/>
      <c r="K121" s="23"/>
      <c r="L121" s="21"/>
    </row>
    <row r="122" s="1" customFormat="1" ht="16.5" customHeight="1">
      <c r="B122" s="22"/>
      <c r="C122" s="23"/>
      <c r="D122" s="23"/>
      <c r="E122" s="185" t="s">
        <v>3013</v>
      </c>
      <c r="F122" s="23"/>
      <c r="G122" s="23"/>
      <c r="H122" s="23"/>
      <c r="I122" s="23"/>
      <c r="J122" s="23"/>
      <c r="K122" s="23"/>
      <c r="L122" s="21"/>
    </row>
    <row r="123" s="1" customFormat="1" ht="12" customHeight="1">
      <c r="B123" s="22"/>
      <c r="C123" s="33" t="s">
        <v>212</v>
      </c>
      <c r="D123" s="23"/>
      <c r="E123" s="23"/>
      <c r="F123" s="23"/>
      <c r="G123" s="23"/>
      <c r="H123" s="23"/>
      <c r="I123" s="23"/>
      <c r="J123" s="23"/>
      <c r="K123" s="23"/>
      <c r="L123" s="21"/>
    </row>
    <row r="124" s="2" customFormat="1" ht="16.5" customHeight="1">
      <c r="A124" s="39"/>
      <c r="B124" s="40"/>
      <c r="C124" s="41"/>
      <c r="D124" s="41"/>
      <c r="E124" s="303" t="s">
        <v>1408</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1409</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D.1.4.B - VYTÁPĚNÍ</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F16</f>
        <v xml:space="preserve"> </v>
      </c>
      <c r="G128" s="41"/>
      <c r="H128" s="41"/>
      <c r="I128" s="33" t="s">
        <v>22</v>
      </c>
      <c r="J128" s="80" t="str">
        <f>IF(J16="","",J16)</f>
        <v>18. 9. 2024</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24</v>
      </c>
      <c r="D130" s="41"/>
      <c r="E130" s="41"/>
      <c r="F130" s="28" t="str">
        <f>E19</f>
        <v>Kraj Vysočina</v>
      </c>
      <c r="G130" s="41"/>
      <c r="H130" s="41"/>
      <c r="I130" s="33" t="s">
        <v>30</v>
      </c>
      <c r="J130" s="37" t="str">
        <f>E25</f>
        <v>ARPIK OSTRAVA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IF(E22="","",E22)</f>
        <v>Vyplň údaj</v>
      </c>
      <c r="G131" s="41"/>
      <c r="H131" s="41"/>
      <c r="I131" s="33" t="s">
        <v>33</v>
      </c>
      <c r="J131" s="37" t="str">
        <f>E28</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1"/>
      <c r="B133" s="202"/>
      <c r="C133" s="203" t="s">
        <v>250</v>
      </c>
      <c r="D133" s="204" t="s">
        <v>61</v>
      </c>
      <c r="E133" s="204" t="s">
        <v>57</v>
      </c>
      <c r="F133" s="204" t="s">
        <v>58</v>
      </c>
      <c r="G133" s="204" t="s">
        <v>251</v>
      </c>
      <c r="H133" s="204" t="s">
        <v>252</v>
      </c>
      <c r="I133" s="204" t="s">
        <v>253</v>
      </c>
      <c r="J133" s="204" t="s">
        <v>217</v>
      </c>
      <c r="K133" s="205" t="s">
        <v>254</v>
      </c>
      <c r="L133" s="206"/>
      <c r="M133" s="101" t="s">
        <v>1</v>
      </c>
      <c r="N133" s="102" t="s">
        <v>40</v>
      </c>
      <c r="O133" s="102" t="s">
        <v>255</v>
      </c>
      <c r="P133" s="102" t="s">
        <v>256</v>
      </c>
      <c r="Q133" s="102" t="s">
        <v>257</v>
      </c>
      <c r="R133" s="102" t="s">
        <v>258</v>
      </c>
      <c r="S133" s="102" t="s">
        <v>259</v>
      </c>
      <c r="T133" s="103" t="s">
        <v>260</v>
      </c>
      <c r="U133" s="201"/>
      <c r="V133" s="201"/>
      <c r="W133" s="201"/>
      <c r="X133" s="201"/>
      <c r="Y133" s="201"/>
      <c r="Z133" s="201"/>
      <c r="AA133" s="201"/>
      <c r="AB133" s="201"/>
      <c r="AC133" s="201"/>
      <c r="AD133" s="201"/>
      <c r="AE133" s="201"/>
    </row>
    <row r="134" s="2" customFormat="1" ht="22.8" customHeight="1">
      <c r="A134" s="39"/>
      <c r="B134" s="40"/>
      <c r="C134" s="108" t="s">
        <v>261</v>
      </c>
      <c r="D134" s="41"/>
      <c r="E134" s="41"/>
      <c r="F134" s="41"/>
      <c r="G134" s="41"/>
      <c r="H134" s="41"/>
      <c r="I134" s="41"/>
      <c r="J134" s="207">
        <f>BK134</f>
        <v>0</v>
      </c>
      <c r="K134" s="41"/>
      <c r="L134" s="45"/>
      <c r="M134" s="104"/>
      <c r="N134" s="208"/>
      <c r="O134" s="105"/>
      <c r="P134" s="209">
        <f>P135+P138+P146+P161+P173+P184+P190+P210+P213+P215</f>
        <v>0</v>
      </c>
      <c r="Q134" s="105"/>
      <c r="R134" s="209">
        <f>R135+R138+R146+R161+R173+R184+R190+R210+R213+R215</f>
        <v>0</v>
      </c>
      <c r="S134" s="105"/>
      <c r="T134" s="210">
        <f>T135+T138+T146+T161+T173+T184+T190+T210+T213+T215</f>
        <v>0</v>
      </c>
      <c r="U134" s="39"/>
      <c r="V134" s="39"/>
      <c r="W134" s="39"/>
      <c r="X134" s="39"/>
      <c r="Y134" s="39"/>
      <c r="Z134" s="39"/>
      <c r="AA134" s="39"/>
      <c r="AB134" s="39"/>
      <c r="AC134" s="39"/>
      <c r="AD134" s="39"/>
      <c r="AE134" s="39"/>
      <c r="AT134" s="18" t="s">
        <v>75</v>
      </c>
      <c r="AU134" s="18" t="s">
        <v>219</v>
      </c>
      <c r="BK134" s="211">
        <f>BK135+BK138+BK146+BK161+BK173+BK184+BK190+BK210+BK213+BK215</f>
        <v>0</v>
      </c>
    </row>
    <row r="135" s="12" customFormat="1" ht="25.92" customHeight="1">
      <c r="A135" s="12"/>
      <c r="B135" s="212"/>
      <c r="C135" s="213"/>
      <c r="D135" s="214" t="s">
        <v>75</v>
      </c>
      <c r="E135" s="215" t="s">
        <v>733</v>
      </c>
      <c r="F135" s="215" t="s">
        <v>1801</v>
      </c>
      <c r="G135" s="213"/>
      <c r="H135" s="213"/>
      <c r="I135" s="216"/>
      <c r="J135" s="217">
        <f>BK135</f>
        <v>0</v>
      </c>
      <c r="K135" s="213"/>
      <c r="L135" s="218"/>
      <c r="M135" s="219"/>
      <c r="N135" s="220"/>
      <c r="O135" s="220"/>
      <c r="P135" s="221">
        <f>SUM(P136:P137)</f>
        <v>0</v>
      </c>
      <c r="Q135" s="220"/>
      <c r="R135" s="221">
        <f>SUM(R136:R137)</f>
        <v>0</v>
      </c>
      <c r="S135" s="220"/>
      <c r="T135" s="222">
        <f>SUM(T136:T137)</f>
        <v>0</v>
      </c>
      <c r="U135" s="12"/>
      <c r="V135" s="12"/>
      <c r="W135" s="12"/>
      <c r="X135" s="12"/>
      <c r="Y135" s="12"/>
      <c r="Z135" s="12"/>
      <c r="AA135" s="12"/>
      <c r="AB135" s="12"/>
      <c r="AC135" s="12"/>
      <c r="AD135" s="12"/>
      <c r="AE135" s="12"/>
      <c r="AR135" s="223" t="s">
        <v>83</v>
      </c>
      <c r="AT135" s="224" t="s">
        <v>75</v>
      </c>
      <c r="AU135" s="224" t="s">
        <v>76</v>
      </c>
      <c r="AY135" s="223" t="s">
        <v>264</v>
      </c>
      <c r="BK135" s="225">
        <f>SUM(BK136:BK137)</f>
        <v>0</v>
      </c>
    </row>
    <row r="136" s="2" customFormat="1" ht="16.5" customHeight="1">
      <c r="A136" s="39"/>
      <c r="B136" s="40"/>
      <c r="C136" s="228" t="s">
        <v>83</v>
      </c>
      <c r="D136" s="228" t="s">
        <v>266</v>
      </c>
      <c r="E136" s="229" t="s">
        <v>1802</v>
      </c>
      <c r="F136" s="230" t="s">
        <v>1803</v>
      </c>
      <c r="G136" s="231" t="s">
        <v>453</v>
      </c>
      <c r="H136" s="232">
        <v>9</v>
      </c>
      <c r="I136" s="233"/>
      <c r="J136" s="234">
        <f>ROUND(I136*H136,2)</f>
        <v>0</v>
      </c>
      <c r="K136" s="230" t="s">
        <v>1</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271</v>
      </c>
      <c r="AT136" s="239" t="s">
        <v>266</v>
      </c>
      <c r="AU136" s="239" t="s">
        <v>83</v>
      </c>
      <c r="AY136" s="18" t="s">
        <v>264</v>
      </c>
      <c r="BE136" s="240">
        <f>IF(N136="základní",J136,0)</f>
        <v>0</v>
      </c>
      <c r="BF136" s="240">
        <f>IF(N136="snížená",J136,0)</f>
        <v>0</v>
      </c>
      <c r="BG136" s="240">
        <f>IF(N136="zákl. přenesená",J136,0)</f>
        <v>0</v>
      </c>
      <c r="BH136" s="240">
        <f>IF(N136="sníž. přenesená",J136,0)</f>
        <v>0</v>
      </c>
      <c r="BI136" s="240">
        <f>IF(N136="nulová",J136,0)</f>
        <v>0</v>
      </c>
      <c r="BJ136" s="18" t="s">
        <v>85</v>
      </c>
      <c r="BK136" s="240">
        <f>ROUND(I136*H136,2)</f>
        <v>0</v>
      </c>
      <c r="BL136" s="18" t="s">
        <v>271</v>
      </c>
      <c r="BM136" s="239" t="s">
        <v>85</v>
      </c>
    </row>
    <row r="137" s="2" customFormat="1" ht="16.5" customHeight="1">
      <c r="A137" s="39"/>
      <c r="B137" s="40"/>
      <c r="C137" s="228" t="s">
        <v>85</v>
      </c>
      <c r="D137" s="228" t="s">
        <v>266</v>
      </c>
      <c r="E137" s="229" t="s">
        <v>1804</v>
      </c>
      <c r="F137" s="230" t="s">
        <v>1805</v>
      </c>
      <c r="G137" s="231" t="s">
        <v>354</v>
      </c>
      <c r="H137" s="232">
        <v>0.11700000000000001</v>
      </c>
      <c r="I137" s="233"/>
      <c r="J137" s="234">
        <f>ROUND(I137*H137,2)</f>
        <v>0</v>
      </c>
      <c r="K137" s="230" t="s">
        <v>1</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271</v>
      </c>
      <c r="AT137" s="239" t="s">
        <v>266</v>
      </c>
      <c r="AU137" s="239" t="s">
        <v>83</v>
      </c>
      <c r="AY137" s="18" t="s">
        <v>264</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271</v>
      </c>
      <c r="BM137" s="239" t="s">
        <v>271</v>
      </c>
    </row>
    <row r="138" s="12" customFormat="1" ht="25.92" customHeight="1">
      <c r="A138" s="12"/>
      <c r="B138" s="212"/>
      <c r="C138" s="213"/>
      <c r="D138" s="214" t="s">
        <v>75</v>
      </c>
      <c r="E138" s="215" t="s">
        <v>895</v>
      </c>
      <c r="F138" s="215" t="s">
        <v>896</v>
      </c>
      <c r="G138" s="213"/>
      <c r="H138" s="213"/>
      <c r="I138" s="216"/>
      <c r="J138" s="217">
        <f>BK138</f>
        <v>0</v>
      </c>
      <c r="K138" s="213"/>
      <c r="L138" s="218"/>
      <c r="M138" s="219"/>
      <c r="N138" s="220"/>
      <c r="O138" s="220"/>
      <c r="P138" s="221">
        <f>SUM(P139:P145)</f>
        <v>0</v>
      </c>
      <c r="Q138" s="220"/>
      <c r="R138" s="221">
        <f>SUM(R139:R145)</f>
        <v>0</v>
      </c>
      <c r="S138" s="220"/>
      <c r="T138" s="222">
        <f>SUM(T139:T145)</f>
        <v>0</v>
      </c>
      <c r="U138" s="12"/>
      <c r="V138" s="12"/>
      <c r="W138" s="12"/>
      <c r="X138" s="12"/>
      <c r="Y138" s="12"/>
      <c r="Z138" s="12"/>
      <c r="AA138" s="12"/>
      <c r="AB138" s="12"/>
      <c r="AC138" s="12"/>
      <c r="AD138" s="12"/>
      <c r="AE138" s="12"/>
      <c r="AR138" s="223" t="s">
        <v>85</v>
      </c>
      <c r="AT138" s="224" t="s">
        <v>75</v>
      </c>
      <c r="AU138" s="224" t="s">
        <v>76</v>
      </c>
      <c r="AY138" s="223" t="s">
        <v>264</v>
      </c>
      <c r="BK138" s="225">
        <f>SUM(BK139:BK145)</f>
        <v>0</v>
      </c>
    </row>
    <row r="139" s="2" customFormat="1" ht="16.5" customHeight="1">
      <c r="A139" s="39"/>
      <c r="B139" s="40"/>
      <c r="C139" s="228" t="s">
        <v>96</v>
      </c>
      <c r="D139" s="228" t="s">
        <v>266</v>
      </c>
      <c r="E139" s="229" t="s">
        <v>1806</v>
      </c>
      <c r="F139" s="230" t="s">
        <v>1807</v>
      </c>
      <c r="G139" s="231" t="s">
        <v>453</v>
      </c>
      <c r="H139" s="232">
        <v>95.5</v>
      </c>
      <c r="I139" s="233"/>
      <c r="J139" s="234">
        <f>ROUND(I139*H139,2)</f>
        <v>0</v>
      </c>
      <c r="K139" s="230" t="s">
        <v>1</v>
      </c>
      <c r="L139" s="45"/>
      <c r="M139" s="235" t="s">
        <v>1</v>
      </c>
      <c r="N139" s="236" t="s">
        <v>42</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351</v>
      </c>
      <c r="AT139" s="239" t="s">
        <v>266</v>
      </c>
      <c r="AU139" s="239" t="s">
        <v>83</v>
      </c>
      <c r="AY139" s="18" t="s">
        <v>264</v>
      </c>
      <c r="BE139" s="240">
        <f>IF(N139="základní",J139,0)</f>
        <v>0</v>
      </c>
      <c r="BF139" s="240">
        <f>IF(N139="snížená",J139,0)</f>
        <v>0</v>
      </c>
      <c r="BG139" s="240">
        <f>IF(N139="zákl. přenesená",J139,0)</f>
        <v>0</v>
      </c>
      <c r="BH139" s="240">
        <f>IF(N139="sníž. přenesená",J139,0)</f>
        <v>0</v>
      </c>
      <c r="BI139" s="240">
        <f>IF(N139="nulová",J139,0)</f>
        <v>0</v>
      </c>
      <c r="BJ139" s="18" t="s">
        <v>85</v>
      </c>
      <c r="BK139" s="240">
        <f>ROUND(I139*H139,2)</f>
        <v>0</v>
      </c>
      <c r="BL139" s="18" t="s">
        <v>351</v>
      </c>
      <c r="BM139" s="239" t="s">
        <v>295</v>
      </c>
    </row>
    <row r="140" s="2" customFormat="1" ht="16.5" customHeight="1">
      <c r="A140" s="39"/>
      <c r="B140" s="40"/>
      <c r="C140" s="228" t="s">
        <v>271</v>
      </c>
      <c r="D140" s="228" t="s">
        <v>266</v>
      </c>
      <c r="E140" s="229" t="s">
        <v>1808</v>
      </c>
      <c r="F140" s="230" t="s">
        <v>1809</v>
      </c>
      <c r="G140" s="231" t="s">
        <v>453</v>
      </c>
      <c r="H140" s="232">
        <v>14</v>
      </c>
      <c r="I140" s="233"/>
      <c r="J140" s="234">
        <f>ROUND(I140*H140,2)</f>
        <v>0</v>
      </c>
      <c r="K140" s="230" t="s">
        <v>1</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351</v>
      </c>
      <c r="AT140" s="239" t="s">
        <v>266</v>
      </c>
      <c r="AU140" s="239" t="s">
        <v>83</v>
      </c>
      <c r="AY140" s="18" t="s">
        <v>264</v>
      </c>
      <c r="BE140" s="240">
        <f>IF(N140="základní",J140,0)</f>
        <v>0</v>
      </c>
      <c r="BF140" s="240">
        <f>IF(N140="snížená",J140,0)</f>
        <v>0</v>
      </c>
      <c r="BG140" s="240">
        <f>IF(N140="zákl. přenesená",J140,0)</f>
        <v>0</v>
      </c>
      <c r="BH140" s="240">
        <f>IF(N140="sníž. přenesená",J140,0)</f>
        <v>0</v>
      </c>
      <c r="BI140" s="240">
        <f>IF(N140="nulová",J140,0)</f>
        <v>0</v>
      </c>
      <c r="BJ140" s="18" t="s">
        <v>85</v>
      </c>
      <c r="BK140" s="240">
        <f>ROUND(I140*H140,2)</f>
        <v>0</v>
      </c>
      <c r="BL140" s="18" t="s">
        <v>351</v>
      </c>
      <c r="BM140" s="239" t="s">
        <v>304</v>
      </c>
    </row>
    <row r="141" s="2" customFormat="1" ht="16.5" customHeight="1">
      <c r="A141" s="39"/>
      <c r="B141" s="40"/>
      <c r="C141" s="228" t="s">
        <v>290</v>
      </c>
      <c r="D141" s="228" t="s">
        <v>266</v>
      </c>
      <c r="E141" s="229" t="s">
        <v>1810</v>
      </c>
      <c r="F141" s="230" t="s">
        <v>1811</v>
      </c>
      <c r="G141" s="231" t="s">
        <v>453</v>
      </c>
      <c r="H141" s="232">
        <v>18.5</v>
      </c>
      <c r="I141" s="233"/>
      <c r="J141" s="234">
        <f>ROUND(I141*H141,2)</f>
        <v>0</v>
      </c>
      <c r="K141" s="230" t="s">
        <v>1</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351</v>
      </c>
      <c r="AT141" s="239" t="s">
        <v>266</v>
      </c>
      <c r="AU141" s="239" t="s">
        <v>83</v>
      </c>
      <c r="AY141" s="18" t="s">
        <v>264</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351</v>
      </c>
      <c r="BM141" s="239" t="s">
        <v>315</v>
      </c>
    </row>
    <row r="142" s="2" customFormat="1" ht="16.5" customHeight="1">
      <c r="A142" s="39"/>
      <c r="B142" s="40"/>
      <c r="C142" s="228" t="s">
        <v>295</v>
      </c>
      <c r="D142" s="228" t="s">
        <v>266</v>
      </c>
      <c r="E142" s="229" t="s">
        <v>1812</v>
      </c>
      <c r="F142" s="230" t="s">
        <v>1813</v>
      </c>
      <c r="G142" s="231" t="s">
        <v>453</v>
      </c>
      <c r="H142" s="232">
        <v>40</v>
      </c>
      <c r="I142" s="233"/>
      <c r="J142" s="234">
        <f>ROUND(I142*H142,2)</f>
        <v>0</v>
      </c>
      <c r="K142" s="230" t="s">
        <v>1</v>
      </c>
      <c r="L142" s="45"/>
      <c r="M142" s="235" t="s">
        <v>1</v>
      </c>
      <c r="N142" s="236" t="s">
        <v>42</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351</v>
      </c>
      <c r="AT142" s="239" t="s">
        <v>266</v>
      </c>
      <c r="AU142" s="239" t="s">
        <v>83</v>
      </c>
      <c r="AY142" s="18" t="s">
        <v>264</v>
      </c>
      <c r="BE142" s="240">
        <f>IF(N142="základní",J142,0)</f>
        <v>0</v>
      </c>
      <c r="BF142" s="240">
        <f>IF(N142="snížená",J142,0)</f>
        <v>0</v>
      </c>
      <c r="BG142" s="240">
        <f>IF(N142="zákl. přenesená",J142,0)</f>
        <v>0</v>
      </c>
      <c r="BH142" s="240">
        <f>IF(N142="sníž. přenesená",J142,0)</f>
        <v>0</v>
      </c>
      <c r="BI142" s="240">
        <f>IF(N142="nulová",J142,0)</f>
        <v>0</v>
      </c>
      <c r="BJ142" s="18" t="s">
        <v>85</v>
      </c>
      <c r="BK142" s="240">
        <f>ROUND(I142*H142,2)</f>
        <v>0</v>
      </c>
      <c r="BL142" s="18" t="s">
        <v>351</v>
      </c>
      <c r="BM142" s="239" t="s">
        <v>8</v>
      </c>
    </row>
    <row r="143" s="2" customFormat="1" ht="16.5" customHeight="1">
      <c r="A143" s="39"/>
      <c r="B143" s="40"/>
      <c r="C143" s="228" t="s">
        <v>300</v>
      </c>
      <c r="D143" s="228" t="s">
        <v>266</v>
      </c>
      <c r="E143" s="229" t="s">
        <v>1814</v>
      </c>
      <c r="F143" s="230" t="s">
        <v>1815</v>
      </c>
      <c r="G143" s="231" t="s">
        <v>453</v>
      </c>
      <c r="H143" s="232">
        <v>16</v>
      </c>
      <c r="I143" s="233"/>
      <c r="J143" s="234">
        <f>ROUND(I143*H143,2)</f>
        <v>0</v>
      </c>
      <c r="K143" s="230" t="s">
        <v>1</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351</v>
      </c>
      <c r="AT143" s="239" t="s">
        <v>266</v>
      </c>
      <c r="AU143" s="239" t="s">
        <v>83</v>
      </c>
      <c r="AY143" s="18" t="s">
        <v>264</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351</v>
      </c>
      <c r="BM143" s="239" t="s">
        <v>342</v>
      </c>
    </row>
    <row r="144" s="2" customFormat="1" ht="16.5" customHeight="1">
      <c r="A144" s="39"/>
      <c r="B144" s="40"/>
      <c r="C144" s="228" t="s">
        <v>304</v>
      </c>
      <c r="D144" s="228" t="s">
        <v>266</v>
      </c>
      <c r="E144" s="229" t="s">
        <v>2919</v>
      </c>
      <c r="F144" s="230" t="s">
        <v>2920</v>
      </c>
      <c r="G144" s="231" t="s">
        <v>453</v>
      </c>
      <c r="H144" s="232">
        <v>7</v>
      </c>
      <c r="I144" s="233"/>
      <c r="J144" s="234">
        <f>ROUND(I144*H144,2)</f>
        <v>0</v>
      </c>
      <c r="K144" s="230" t="s">
        <v>1</v>
      </c>
      <c r="L144" s="45"/>
      <c r="M144" s="235" t="s">
        <v>1</v>
      </c>
      <c r="N144" s="236" t="s">
        <v>42</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351</v>
      </c>
      <c r="AT144" s="239" t="s">
        <v>266</v>
      </c>
      <c r="AU144" s="239" t="s">
        <v>83</v>
      </c>
      <c r="AY144" s="18" t="s">
        <v>264</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351</v>
      </c>
      <c r="BM144" s="239" t="s">
        <v>351</v>
      </c>
    </row>
    <row r="145" s="2" customFormat="1" ht="16.5" customHeight="1">
      <c r="A145" s="39"/>
      <c r="B145" s="40"/>
      <c r="C145" s="228" t="s">
        <v>309</v>
      </c>
      <c r="D145" s="228" t="s">
        <v>266</v>
      </c>
      <c r="E145" s="229" t="s">
        <v>1816</v>
      </c>
      <c r="F145" s="230" t="s">
        <v>1817</v>
      </c>
      <c r="G145" s="231" t="s">
        <v>983</v>
      </c>
      <c r="H145" s="299"/>
      <c r="I145" s="233"/>
      <c r="J145" s="234">
        <f>ROUND(I145*H145,2)</f>
        <v>0</v>
      </c>
      <c r="K145" s="230" t="s">
        <v>1</v>
      </c>
      <c r="L145" s="45"/>
      <c r="M145" s="235" t="s">
        <v>1</v>
      </c>
      <c r="N145" s="236" t="s">
        <v>42</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351</v>
      </c>
      <c r="AT145" s="239" t="s">
        <v>266</v>
      </c>
      <c r="AU145" s="239" t="s">
        <v>83</v>
      </c>
      <c r="AY145" s="18" t="s">
        <v>264</v>
      </c>
      <c r="BE145" s="240">
        <f>IF(N145="základní",J145,0)</f>
        <v>0</v>
      </c>
      <c r="BF145" s="240">
        <f>IF(N145="snížená",J145,0)</f>
        <v>0</v>
      </c>
      <c r="BG145" s="240">
        <f>IF(N145="zákl. přenesená",J145,0)</f>
        <v>0</v>
      </c>
      <c r="BH145" s="240">
        <f>IF(N145="sníž. přenesená",J145,0)</f>
        <v>0</v>
      </c>
      <c r="BI145" s="240">
        <f>IF(N145="nulová",J145,0)</f>
        <v>0</v>
      </c>
      <c r="BJ145" s="18" t="s">
        <v>85</v>
      </c>
      <c r="BK145" s="240">
        <f>ROUND(I145*H145,2)</f>
        <v>0</v>
      </c>
      <c r="BL145" s="18" t="s">
        <v>351</v>
      </c>
      <c r="BM145" s="239" t="s">
        <v>366</v>
      </c>
    </row>
    <row r="146" s="12" customFormat="1" ht="25.92" customHeight="1">
      <c r="A146" s="12"/>
      <c r="B146" s="212"/>
      <c r="C146" s="213"/>
      <c r="D146" s="214" t="s">
        <v>75</v>
      </c>
      <c r="E146" s="215" t="s">
        <v>1818</v>
      </c>
      <c r="F146" s="215" t="s">
        <v>1819</v>
      </c>
      <c r="G146" s="213"/>
      <c r="H146" s="213"/>
      <c r="I146" s="216"/>
      <c r="J146" s="217">
        <f>BK146</f>
        <v>0</v>
      </c>
      <c r="K146" s="213"/>
      <c r="L146" s="218"/>
      <c r="M146" s="219"/>
      <c r="N146" s="220"/>
      <c r="O146" s="220"/>
      <c r="P146" s="221">
        <f>SUM(P147:P160)</f>
        <v>0</v>
      </c>
      <c r="Q146" s="220"/>
      <c r="R146" s="221">
        <f>SUM(R147:R160)</f>
        <v>0</v>
      </c>
      <c r="S146" s="220"/>
      <c r="T146" s="222">
        <f>SUM(T147:T160)</f>
        <v>0</v>
      </c>
      <c r="U146" s="12"/>
      <c r="V146" s="12"/>
      <c r="W146" s="12"/>
      <c r="X146" s="12"/>
      <c r="Y146" s="12"/>
      <c r="Z146" s="12"/>
      <c r="AA146" s="12"/>
      <c r="AB146" s="12"/>
      <c r="AC146" s="12"/>
      <c r="AD146" s="12"/>
      <c r="AE146" s="12"/>
      <c r="AR146" s="223" t="s">
        <v>85</v>
      </c>
      <c r="AT146" s="224" t="s">
        <v>75</v>
      </c>
      <c r="AU146" s="224" t="s">
        <v>76</v>
      </c>
      <c r="AY146" s="223" t="s">
        <v>264</v>
      </c>
      <c r="BK146" s="225">
        <f>SUM(BK147:BK160)</f>
        <v>0</v>
      </c>
    </row>
    <row r="147" s="2" customFormat="1" ht="16.5" customHeight="1">
      <c r="A147" s="39"/>
      <c r="B147" s="40"/>
      <c r="C147" s="228" t="s">
        <v>315</v>
      </c>
      <c r="D147" s="228" t="s">
        <v>266</v>
      </c>
      <c r="E147" s="229" t="s">
        <v>2921</v>
      </c>
      <c r="F147" s="230" t="s">
        <v>2922</v>
      </c>
      <c r="G147" s="231" t="s">
        <v>1666</v>
      </c>
      <c r="H147" s="232">
        <v>1</v>
      </c>
      <c r="I147" s="233"/>
      <c r="J147" s="234">
        <f>ROUND(I147*H147,2)</f>
        <v>0</v>
      </c>
      <c r="K147" s="230" t="s">
        <v>1</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351</v>
      </c>
      <c r="AT147" s="239" t="s">
        <v>266</v>
      </c>
      <c r="AU147" s="239" t="s">
        <v>83</v>
      </c>
      <c r="AY147" s="18" t="s">
        <v>264</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351</v>
      </c>
      <c r="BM147" s="239" t="s">
        <v>377</v>
      </c>
    </row>
    <row r="148" s="2" customFormat="1" ht="16.5" customHeight="1">
      <c r="A148" s="39"/>
      <c r="B148" s="40"/>
      <c r="C148" s="228" t="s">
        <v>322</v>
      </c>
      <c r="D148" s="228" t="s">
        <v>266</v>
      </c>
      <c r="E148" s="229" t="s">
        <v>1822</v>
      </c>
      <c r="F148" s="230" t="s">
        <v>1823</v>
      </c>
      <c r="G148" s="231" t="s">
        <v>1051</v>
      </c>
      <c r="H148" s="232">
        <v>1</v>
      </c>
      <c r="I148" s="233"/>
      <c r="J148" s="234">
        <f>ROUND(I148*H148,2)</f>
        <v>0</v>
      </c>
      <c r="K148" s="230" t="s">
        <v>1</v>
      </c>
      <c r="L148" s="45"/>
      <c r="M148" s="235" t="s">
        <v>1</v>
      </c>
      <c r="N148" s="236" t="s">
        <v>42</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351</v>
      </c>
      <c r="AT148" s="239" t="s">
        <v>266</v>
      </c>
      <c r="AU148" s="239" t="s">
        <v>83</v>
      </c>
      <c r="AY148" s="18" t="s">
        <v>264</v>
      </c>
      <c r="BE148" s="240">
        <f>IF(N148="základní",J148,0)</f>
        <v>0</v>
      </c>
      <c r="BF148" s="240">
        <f>IF(N148="snížená",J148,0)</f>
        <v>0</v>
      </c>
      <c r="BG148" s="240">
        <f>IF(N148="zákl. přenesená",J148,0)</f>
        <v>0</v>
      </c>
      <c r="BH148" s="240">
        <f>IF(N148="sníž. přenesená",J148,0)</f>
        <v>0</v>
      </c>
      <c r="BI148" s="240">
        <f>IF(N148="nulová",J148,0)</f>
        <v>0</v>
      </c>
      <c r="BJ148" s="18" t="s">
        <v>85</v>
      </c>
      <c r="BK148" s="240">
        <f>ROUND(I148*H148,2)</f>
        <v>0</v>
      </c>
      <c r="BL148" s="18" t="s">
        <v>351</v>
      </c>
      <c r="BM148" s="239" t="s">
        <v>386</v>
      </c>
    </row>
    <row r="149" s="2" customFormat="1" ht="16.5" customHeight="1">
      <c r="A149" s="39"/>
      <c r="B149" s="40"/>
      <c r="C149" s="228" t="s">
        <v>8</v>
      </c>
      <c r="D149" s="228" t="s">
        <v>266</v>
      </c>
      <c r="E149" s="229" t="s">
        <v>1824</v>
      </c>
      <c r="F149" s="230" t="s">
        <v>1825</v>
      </c>
      <c r="G149" s="231" t="s">
        <v>1051</v>
      </c>
      <c r="H149" s="232">
        <v>1</v>
      </c>
      <c r="I149" s="233"/>
      <c r="J149" s="234">
        <f>ROUND(I149*H149,2)</f>
        <v>0</v>
      </c>
      <c r="K149" s="230" t="s">
        <v>1</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351</v>
      </c>
      <c r="AT149" s="239" t="s">
        <v>266</v>
      </c>
      <c r="AU149" s="239" t="s">
        <v>83</v>
      </c>
      <c r="AY149" s="18" t="s">
        <v>264</v>
      </c>
      <c r="BE149" s="240">
        <f>IF(N149="základní",J149,0)</f>
        <v>0</v>
      </c>
      <c r="BF149" s="240">
        <f>IF(N149="snížená",J149,0)</f>
        <v>0</v>
      </c>
      <c r="BG149" s="240">
        <f>IF(N149="zákl. přenesená",J149,0)</f>
        <v>0</v>
      </c>
      <c r="BH149" s="240">
        <f>IF(N149="sníž. přenesená",J149,0)</f>
        <v>0</v>
      </c>
      <c r="BI149" s="240">
        <f>IF(N149="nulová",J149,0)</f>
        <v>0</v>
      </c>
      <c r="BJ149" s="18" t="s">
        <v>85</v>
      </c>
      <c r="BK149" s="240">
        <f>ROUND(I149*H149,2)</f>
        <v>0</v>
      </c>
      <c r="BL149" s="18" t="s">
        <v>351</v>
      </c>
      <c r="BM149" s="239" t="s">
        <v>395</v>
      </c>
    </row>
    <row r="150" s="2" customFormat="1">
      <c r="A150" s="39"/>
      <c r="B150" s="40"/>
      <c r="C150" s="41"/>
      <c r="D150" s="243" t="s">
        <v>339</v>
      </c>
      <c r="E150" s="41"/>
      <c r="F150" s="295" t="s">
        <v>2923</v>
      </c>
      <c r="G150" s="41"/>
      <c r="H150" s="41"/>
      <c r="I150" s="296"/>
      <c r="J150" s="41"/>
      <c r="K150" s="41"/>
      <c r="L150" s="45"/>
      <c r="M150" s="297"/>
      <c r="N150" s="298"/>
      <c r="O150" s="92"/>
      <c r="P150" s="92"/>
      <c r="Q150" s="92"/>
      <c r="R150" s="92"/>
      <c r="S150" s="92"/>
      <c r="T150" s="93"/>
      <c r="U150" s="39"/>
      <c r="V150" s="39"/>
      <c r="W150" s="39"/>
      <c r="X150" s="39"/>
      <c r="Y150" s="39"/>
      <c r="Z150" s="39"/>
      <c r="AA150" s="39"/>
      <c r="AB150" s="39"/>
      <c r="AC150" s="39"/>
      <c r="AD150" s="39"/>
      <c r="AE150" s="39"/>
      <c r="AT150" s="18" t="s">
        <v>339</v>
      </c>
      <c r="AU150" s="18" t="s">
        <v>83</v>
      </c>
    </row>
    <row r="151" s="2" customFormat="1" ht="24.15" customHeight="1">
      <c r="A151" s="39"/>
      <c r="B151" s="40"/>
      <c r="C151" s="228" t="s">
        <v>335</v>
      </c>
      <c r="D151" s="228" t="s">
        <v>266</v>
      </c>
      <c r="E151" s="229" t="s">
        <v>1827</v>
      </c>
      <c r="F151" s="230" t="s">
        <v>2924</v>
      </c>
      <c r="G151" s="231" t="s">
        <v>1666</v>
      </c>
      <c r="H151" s="232">
        <v>1</v>
      </c>
      <c r="I151" s="233"/>
      <c r="J151" s="234">
        <f>ROUND(I151*H151,2)</f>
        <v>0</v>
      </c>
      <c r="K151" s="230" t="s">
        <v>1</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351</v>
      </c>
      <c r="AT151" s="239" t="s">
        <v>266</v>
      </c>
      <c r="AU151" s="239" t="s">
        <v>83</v>
      </c>
      <c r="AY151" s="18" t="s">
        <v>264</v>
      </c>
      <c r="BE151" s="240">
        <f>IF(N151="základní",J151,0)</f>
        <v>0</v>
      </c>
      <c r="BF151" s="240">
        <f>IF(N151="snížená",J151,0)</f>
        <v>0</v>
      </c>
      <c r="BG151" s="240">
        <f>IF(N151="zákl. přenesená",J151,0)</f>
        <v>0</v>
      </c>
      <c r="BH151" s="240">
        <f>IF(N151="sníž. přenesená",J151,0)</f>
        <v>0</v>
      </c>
      <c r="BI151" s="240">
        <f>IF(N151="nulová",J151,0)</f>
        <v>0</v>
      </c>
      <c r="BJ151" s="18" t="s">
        <v>85</v>
      </c>
      <c r="BK151" s="240">
        <f>ROUND(I151*H151,2)</f>
        <v>0</v>
      </c>
      <c r="BL151" s="18" t="s">
        <v>351</v>
      </c>
      <c r="BM151" s="239" t="s">
        <v>407</v>
      </c>
    </row>
    <row r="152" s="2" customFormat="1" ht="16.5" customHeight="1">
      <c r="A152" s="39"/>
      <c r="B152" s="40"/>
      <c r="C152" s="228" t="s">
        <v>342</v>
      </c>
      <c r="D152" s="228" t="s">
        <v>266</v>
      </c>
      <c r="E152" s="229" t="s">
        <v>1829</v>
      </c>
      <c r="F152" s="230" t="s">
        <v>1830</v>
      </c>
      <c r="G152" s="231" t="s">
        <v>1051</v>
      </c>
      <c r="H152" s="232">
        <v>1</v>
      </c>
      <c r="I152" s="233"/>
      <c r="J152" s="234">
        <f>ROUND(I152*H152,2)</f>
        <v>0</v>
      </c>
      <c r="K152" s="230" t="s">
        <v>1</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351</v>
      </c>
      <c r="AT152" s="239" t="s">
        <v>266</v>
      </c>
      <c r="AU152" s="239" t="s">
        <v>83</v>
      </c>
      <c r="AY152" s="18" t="s">
        <v>264</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351</v>
      </c>
      <c r="BM152" s="239" t="s">
        <v>417</v>
      </c>
    </row>
    <row r="153" s="2" customFormat="1" ht="16.5" customHeight="1">
      <c r="A153" s="39"/>
      <c r="B153" s="40"/>
      <c r="C153" s="228" t="s">
        <v>347</v>
      </c>
      <c r="D153" s="228" t="s">
        <v>266</v>
      </c>
      <c r="E153" s="229" t="s">
        <v>1831</v>
      </c>
      <c r="F153" s="230" t="s">
        <v>1832</v>
      </c>
      <c r="G153" s="231" t="s">
        <v>1051</v>
      </c>
      <c r="H153" s="232">
        <v>1</v>
      </c>
      <c r="I153" s="233"/>
      <c r="J153" s="234">
        <f>ROUND(I153*H153,2)</f>
        <v>0</v>
      </c>
      <c r="K153" s="230" t="s">
        <v>1</v>
      </c>
      <c r="L153" s="45"/>
      <c r="M153" s="235" t="s">
        <v>1</v>
      </c>
      <c r="N153" s="236" t="s">
        <v>42</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351</v>
      </c>
      <c r="AT153" s="239" t="s">
        <v>266</v>
      </c>
      <c r="AU153" s="239" t="s">
        <v>83</v>
      </c>
      <c r="AY153" s="18" t="s">
        <v>264</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351</v>
      </c>
      <c r="BM153" s="239" t="s">
        <v>426</v>
      </c>
    </row>
    <row r="154" s="2" customFormat="1" ht="16.5" customHeight="1">
      <c r="A154" s="39"/>
      <c r="B154" s="40"/>
      <c r="C154" s="228" t="s">
        <v>351</v>
      </c>
      <c r="D154" s="228" t="s">
        <v>266</v>
      </c>
      <c r="E154" s="229" t="s">
        <v>1833</v>
      </c>
      <c r="F154" s="230" t="s">
        <v>1834</v>
      </c>
      <c r="G154" s="231" t="s">
        <v>1051</v>
      </c>
      <c r="H154" s="232">
        <v>1</v>
      </c>
      <c r="I154" s="233"/>
      <c r="J154" s="234">
        <f>ROUND(I154*H154,2)</f>
        <v>0</v>
      </c>
      <c r="K154" s="230" t="s">
        <v>1</v>
      </c>
      <c r="L154" s="45"/>
      <c r="M154" s="235" t="s">
        <v>1</v>
      </c>
      <c r="N154" s="236" t="s">
        <v>42</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351</v>
      </c>
      <c r="AT154" s="239" t="s">
        <v>266</v>
      </c>
      <c r="AU154" s="239" t="s">
        <v>83</v>
      </c>
      <c r="AY154" s="18" t="s">
        <v>264</v>
      </c>
      <c r="BE154" s="240">
        <f>IF(N154="základní",J154,0)</f>
        <v>0</v>
      </c>
      <c r="BF154" s="240">
        <f>IF(N154="snížená",J154,0)</f>
        <v>0</v>
      </c>
      <c r="BG154" s="240">
        <f>IF(N154="zákl. přenesená",J154,0)</f>
        <v>0</v>
      </c>
      <c r="BH154" s="240">
        <f>IF(N154="sníž. přenesená",J154,0)</f>
        <v>0</v>
      </c>
      <c r="BI154" s="240">
        <f>IF(N154="nulová",J154,0)</f>
        <v>0</v>
      </c>
      <c r="BJ154" s="18" t="s">
        <v>85</v>
      </c>
      <c r="BK154" s="240">
        <f>ROUND(I154*H154,2)</f>
        <v>0</v>
      </c>
      <c r="BL154" s="18" t="s">
        <v>351</v>
      </c>
      <c r="BM154" s="239" t="s">
        <v>434</v>
      </c>
    </row>
    <row r="155" s="2" customFormat="1" ht="16.5" customHeight="1">
      <c r="A155" s="39"/>
      <c r="B155" s="40"/>
      <c r="C155" s="228" t="s">
        <v>358</v>
      </c>
      <c r="D155" s="228" t="s">
        <v>266</v>
      </c>
      <c r="E155" s="229" t="s">
        <v>1835</v>
      </c>
      <c r="F155" s="230" t="s">
        <v>1836</v>
      </c>
      <c r="G155" s="231" t="s">
        <v>1051</v>
      </c>
      <c r="H155" s="232">
        <v>1</v>
      </c>
      <c r="I155" s="233"/>
      <c r="J155" s="234">
        <f>ROUND(I155*H155,2)</f>
        <v>0</v>
      </c>
      <c r="K155" s="230" t="s">
        <v>1</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351</v>
      </c>
      <c r="AT155" s="239" t="s">
        <v>266</v>
      </c>
      <c r="AU155" s="239" t="s">
        <v>83</v>
      </c>
      <c r="AY155" s="18" t="s">
        <v>264</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351</v>
      </c>
      <c r="BM155" s="239" t="s">
        <v>442</v>
      </c>
    </row>
    <row r="156" s="2" customFormat="1" ht="16.5" customHeight="1">
      <c r="A156" s="39"/>
      <c r="B156" s="40"/>
      <c r="C156" s="228" t="s">
        <v>366</v>
      </c>
      <c r="D156" s="228" t="s">
        <v>266</v>
      </c>
      <c r="E156" s="229" t="s">
        <v>2925</v>
      </c>
      <c r="F156" s="230" t="s">
        <v>2926</v>
      </c>
      <c r="G156" s="231" t="s">
        <v>1051</v>
      </c>
      <c r="H156" s="232">
        <v>1</v>
      </c>
      <c r="I156" s="233"/>
      <c r="J156" s="234">
        <f>ROUND(I156*H156,2)</f>
        <v>0</v>
      </c>
      <c r="K156" s="230" t="s">
        <v>1</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351</v>
      </c>
      <c r="AT156" s="239" t="s">
        <v>266</v>
      </c>
      <c r="AU156" s="239" t="s">
        <v>83</v>
      </c>
      <c r="AY156" s="18" t="s">
        <v>264</v>
      </c>
      <c r="BE156" s="240">
        <f>IF(N156="základní",J156,0)</f>
        <v>0</v>
      </c>
      <c r="BF156" s="240">
        <f>IF(N156="snížená",J156,0)</f>
        <v>0</v>
      </c>
      <c r="BG156" s="240">
        <f>IF(N156="zákl. přenesená",J156,0)</f>
        <v>0</v>
      </c>
      <c r="BH156" s="240">
        <f>IF(N156="sníž. přenesená",J156,0)</f>
        <v>0</v>
      </c>
      <c r="BI156" s="240">
        <f>IF(N156="nulová",J156,0)</f>
        <v>0</v>
      </c>
      <c r="BJ156" s="18" t="s">
        <v>85</v>
      </c>
      <c r="BK156" s="240">
        <f>ROUND(I156*H156,2)</f>
        <v>0</v>
      </c>
      <c r="BL156" s="18" t="s">
        <v>351</v>
      </c>
      <c r="BM156" s="239" t="s">
        <v>450</v>
      </c>
    </row>
    <row r="157" s="2" customFormat="1" ht="16.5" customHeight="1">
      <c r="A157" s="39"/>
      <c r="B157" s="40"/>
      <c r="C157" s="228" t="s">
        <v>373</v>
      </c>
      <c r="D157" s="228" t="s">
        <v>266</v>
      </c>
      <c r="E157" s="229" t="s">
        <v>2927</v>
      </c>
      <c r="F157" s="230" t="s">
        <v>2928</v>
      </c>
      <c r="G157" s="231" t="s">
        <v>1051</v>
      </c>
      <c r="H157" s="232">
        <v>1</v>
      </c>
      <c r="I157" s="233"/>
      <c r="J157" s="234">
        <f>ROUND(I157*H157,2)</f>
        <v>0</v>
      </c>
      <c r="K157" s="230" t="s">
        <v>1</v>
      </c>
      <c r="L157" s="45"/>
      <c r="M157" s="235" t="s">
        <v>1</v>
      </c>
      <c r="N157" s="236" t="s">
        <v>42</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351</v>
      </c>
      <c r="AT157" s="239" t="s">
        <v>266</v>
      </c>
      <c r="AU157" s="239" t="s">
        <v>83</v>
      </c>
      <c r="AY157" s="18" t="s">
        <v>264</v>
      </c>
      <c r="BE157" s="240">
        <f>IF(N157="základní",J157,0)</f>
        <v>0</v>
      </c>
      <c r="BF157" s="240">
        <f>IF(N157="snížená",J157,0)</f>
        <v>0</v>
      </c>
      <c r="BG157" s="240">
        <f>IF(N157="zákl. přenesená",J157,0)</f>
        <v>0</v>
      </c>
      <c r="BH157" s="240">
        <f>IF(N157="sníž. přenesená",J157,0)</f>
        <v>0</v>
      </c>
      <c r="BI157" s="240">
        <f>IF(N157="nulová",J157,0)</f>
        <v>0</v>
      </c>
      <c r="BJ157" s="18" t="s">
        <v>85</v>
      </c>
      <c r="BK157" s="240">
        <f>ROUND(I157*H157,2)</f>
        <v>0</v>
      </c>
      <c r="BL157" s="18" t="s">
        <v>351</v>
      </c>
      <c r="BM157" s="239" t="s">
        <v>461</v>
      </c>
    </row>
    <row r="158" s="2" customFormat="1" ht="16.5" customHeight="1">
      <c r="A158" s="39"/>
      <c r="B158" s="40"/>
      <c r="C158" s="228" t="s">
        <v>377</v>
      </c>
      <c r="D158" s="228" t="s">
        <v>266</v>
      </c>
      <c r="E158" s="229" t="s">
        <v>1837</v>
      </c>
      <c r="F158" s="230" t="s">
        <v>1838</v>
      </c>
      <c r="G158" s="231" t="s">
        <v>1051</v>
      </c>
      <c r="H158" s="232">
        <v>1</v>
      </c>
      <c r="I158" s="233"/>
      <c r="J158" s="234">
        <f>ROUND(I158*H158,2)</f>
        <v>0</v>
      </c>
      <c r="K158" s="230" t="s">
        <v>1</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351</v>
      </c>
      <c r="AT158" s="239" t="s">
        <v>266</v>
      </c>
      <c r="AU158" s="239" t="s">
        <v>83</v>
      </c>
      <c r="AY158" s="18" t="s">
        <v>264</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351</v>
      </c>
      <c r="BM158" s="239" t="s">
        <v>470</v>
      </c>
    </row>
    <row r="159" s="2" customFormat="1" ht="16.5" customHeight="1">
      <c r="A159" s="39"/>
      <c r="B159" s="40"/>
      <c r="C159" s="228" t="s">
        <v>7</v>
      </c>
      <c r="D159" s="228" t="s">
        <v>266</v>
      </c>
      <c r="E159" s="229" t="s">
        <v>2929</v>
      </c>
      <c r="F159" s="230" t="s">
        <v>2930</v>
      </c>
      <c r="G159" s="231" t="s">
        <v>1051</v>
      </c>
      <c r="H159" s="232">
        <v>1</v>
      </c>
      <c r="I159" s="233"/>
      <c r="J159" s="234">
        <f>ROUND(I159*H159,2)</f>
        <v>0</v>
      </c>
      <c r="K159" s="230" t="s">
        <v>1</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351</v>
      </c>
      <c r="AT159" s="239" t="s">
        <v>266</v>
      </c>
      <c r="AU159" s="239" t="s">
        <v>83</v>
      </c>
      <c r="AY159" s="18" t="s">
        <v>264</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351</v>
      </c>
      <c r="BM159" s="239" t="s">
        <v>479</v>
      </c>
    </row>
    <row r="160" s="2" customFormat="1" ht="16.5" customHeight="1">
      <c r="A160" s="39"/>
      <c r="B160" s="40"/>
      <c r="C160" s="228" t="s">
        <v>386</v>
      </c>
      <c r="D160" s="228" t="s">
        <v>266</v>
      </c>
      <c r="E160" s="229" t="s">
        <v>1841</v>
      </c>
      <c r="F160" s="230" t="s">
        <v>1842</v>
      </c>
      <c r="G160" s="231" t="s">
        <v>983</v>
      </c>
      <c r="H160" s="299"/>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351</v>
      </c>
      <c r="AT160" s="239" t="s">
        <v>266</v>
      </c>
      <c r="AU160" s="239" t="s">
        <v>83</v>
      </c>
      <c r="AY160" s="18" t="s">
        <v>264</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351</v>
      </c>
      <c r="BM160" s="239" t="s">
        <v>489</v>
      </c>
    </row>
    <row r="161" s="12" customFormat="1" ht="25.92" customHeight="1">
      <c r="A161" s="12"/>
      <c r="B161" s="212"/>
      <c r="C161" s="213"/>
      <c r="D161" s="214" t="s">
        <v>75</v>
      </c>
      <c r="E161" s="215" t="s">
        <v>1843</v>
      </c>
      <c r="F161" s="215" t="s">
        <v>1844</v>
      </c>
      <c r="G161" s="213"/>
      <c r="H161" s="213"/>
      <c r="I161" s="216"/>
      <c r="J161" s="217">
        <f>BK161</f>
        <v>0</v>
      </c>
      <c r="K161" s="213"/>
      <c r="L161" s="218"/>
      <c r="M161" s="219"/>
      <c r="N161" s="220"/>
      <c r="O161" s="220"/>
      <c r="P161" s="221">
        <f>SUM(P162:P172)</f>
        <v>0</v>
      </c>
      <c r="Q161" s="220"/>
      <c r="R161" s="221">
        <f>SUM(R162:R172)</f>
        <v>0</v>
      </c>
      <c r="S161" s="220"/>
      <c r="T161" s="222">
        <f>SUM(T162:T172)</f>
        <v>0</v>
      </c>
      <c r="U161" s="12"/>
      <c r="V161" s="12"/>
      <c r="W161" s="12"/>
      <c r="X161" s="12"/>
      <c r="Y161" s="12"/>
      <c r="Z161" s="12"/>
      <c r="AA161" s="12"/>
      <c r="AB161" s="12"/>
      <c r="AC161" s="12"/>
      <c r="AD161" s="12"/>
      <c r="AE161" s="12"/>
      <c r="AR161" s="223" t="s">
        <v>85</v>
      </c>
      <c r="AT161" s="224" t="s">
        <v>75</v>
      </c>
      <c r="AU161" s="224" t="s">
        <v>76</v>
      </c>
      <c r="AY161" s="223" t="s">
        <v>264</v>
      </c>
      <c r="BK161" s="225">
        <f>SUM(BK162:BK172)</f>
        <v>0</v>
      </c>
    </row>
    <row r="162" s="2" customFormat="1" ht="16.5" customHeight="1">
      <c r="A162" s="39"/>
      <c r="B162" s="40"/>
      <c r="C162" s="228" t="s">
        <v>391</v>
      </c>
      <c r="D162" s="228" t="s">
        <v>266</v>
      </c>
      <c r="E162" s="229" t="s">
        <v>1845</v>
      </c>
      <c r="F162" s="230" t="s">
        <v>1846</v>
      </c>
      <c r="G162" s="231" t="s">
        <v>453</v>
      </c>
      <c r="H162" s="232">
        <v>32.5</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351</v>
      </c>
      <c r="AT162" s="239" t="s">
        <v>266</v>
      </c>
      <c r="AU162" s="239" t="s">
        <v>83</v>
      </c>
      <c r="AY162" s="18" t="s">
        <v>264</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351</v>
      </c>
      <c r="BM162" s="239" t="s">
        <v>498</v>
      </c>
    </row>
    <row r="163" s="2" customFormat="1" ht="16.5" customHeight="1">
      <c r="A163" s="39"/>
      <c r="B163" s="40"/>
      <c r="C163" s="228" t="s">
        <v>395</v>
      </c>
      <c r="D163" s="228" t="s">
        <v>266</v>
      </c>
      <c r="E163" s="229" t="s">
        <v>1847</v>
      </c>
      <c r="F163" s="230" t="s">
        <v>1848</v>
      </c>
      <c r="G163" s="231" t="s">
        <v>453</v>
      </c>
      <c r="H163" s="232">
        <v>47</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351</v>
      </c>
      <c r="AT163" s="239" t="s">
        <v>266</v>
      </c>
      <c r="AU163" s="239" t="s">
        <v>83</v>
      </c>
      <c r="AY163" s="18" t="s">
        <v>264</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351</v>
      </c>
      <c r="BM163" s="239" t="s">
        <v>509</v>
      </c>
    </row>
    <row r="164" s="2" customFormat="1" ht="16.5" customHeight="1">
      <c r="A164" s="39"/>
      <c r="B164" s="40"/>
      <c r="C164" s="228" t="s">
        <v>401</v>
      </c>
      <c r="D164" s="228" t="s">
        <v>266</v>
      </c>
      <c r="E164" s="229" t="s">
        <v>1849</v>
      </c>
      <c r="F164" s="230" t="s">
        <v>1850</v>
      </c>
      <c r="G164" s="231" t="s">
        <v>453</v>
      </c>
      <c r="H164" s="232">
        <v>16</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351</v>
      </c>
      <c r="AT164" s="239" t="s">
        <v>266</v>
      </c>
      <c r="AU164" s="239" t="s">
        <v>83</v>
      </c>
      <c r="AY164" s="18" t="s">
        <v>264</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351</v>
      </c>
      <c r="BM164" s="239" t="s">
        <v>519</v>
      </c>
    </row>
    <row r="165" s="2" customFormat="1" ht="16.5" customHeight="1">
      <c r="A165" s="39"/>
      <c r="B165" s="40"/>
      <c r="C165" s="228" t="s">
        <v>407</v>
      </c>
      <c r="D165" s="228" t="s">
        <v>266</v>
      </c>
      <c r="E165" s="229" t="s">
        <v>1851</v>
      </c>
      <c r="F165" s="230" t="s">
        <v>1852</v>
      </c>
      <c r="G165" s="231" t="s">
        <v>420</v>
      </c>
      <c r="H165" s="232">
        <v>2</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351</v>
      </c>
      <c r="AT165" s="239" t="s">
        <v>266</v>
      </c>
      <c r="AU165" s="239" t="s">
        <v>83</v>
      </c>
      <c r="AY165" s="18" t="s">
        <v>264</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351</v>
      </c>
      <c r="BM165" s="239" t="s">
        <v>527</v>
      </c>
    </row>
    <row r="166" s="2" customFormat="1" ht="16.5" customHeight="1">
      <c r="A166" s="39"/>
      <c r="B166" s="40"/>
      <c r="C166" s="228" t="s">
        <v>412</v>
      </c>
      <c r="D166" s="228" t="s">
        <v>266</v>
      </c>
      <c r="E166" s="229" t="s">
        <v>1853</v>
      </c>
      <c r="F166" s="230" t="s">
        <v>1854</v>
      </c>
      <c r="G166" s="231" t="s">
        <v>420</v>
      </c>
      <c r="H166" s="232">
        <v>10</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351</v>
      </c>
      <c r="AT166" s="239" t="s">
        <v>266</v>
      </c>
      <c r="AU166" s="239" t="s">
        <v>83</v>
      </c>
      <c r="AY166" s="18" t="s">
        <v>264</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351</v>
      </c>
      <c r="BM166" s="239" t="s">
        <v>538</v>
      </c>
    </row>
    <row r="167" s="2" customFormat="1" ht="16.5" customHeight="1">
      <c r="A167" s="39"/>
      <c r="B167" s="40"/>
      <c r="C167" s="228" t="s">
        <v>417</v>
      </c>
      <c r="D167" s="228" t="s">
        <v>266</v>
      </c>
      <c r="E167" s="229" t="s">
        <v>1855</v>
      </c>
      <c r="F167" s="230" t="s">
        <v>1856</v>
      </c>
      <c r="G167" s="231" t="s">
        <v>453</v>
      </c>
      <c r="H167" s="232">
        <v>2</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351</v>
      </c>
      <c r="AT167" s="239" t="s">
        <v>266</v>
      </c>
      <c r="AU167" s="239" t="s">
        <v>83</v>
      </c>
      <c r="AY167" s="18" t="s">
        <v>264</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351</v>
      </c>
      <c r="BM167" s="239" t="s">
        <v>546</v>
      </c>
    </row>
    <row r="168" s="2" customFormat="1" ht="16.5" customHeight="1">
      <c r="A168" s="39"/>
      <c r="B168" s="40"/>
      <c r="C168" s="228" t="s">
        <v>422</v>
      </c>
      <c r="D168" s="228" t="s">
        <v>266</v>
      </c>
      <c r="E168" s="229" t="s">
        <v>1857</v>
      </c>
      <c r="F168" s="230" t="s">
        <v>1858</v>
      </c>
      <c r="G168" s="231" t="s">
        <v>1051</v>
      </c>
      <c r="H168" s="232">
        <v>2</v>
      </c>
      <c r="I168" s="233"/>
      <c r="J168" s="234">
        <f>ROUND(I168*H168,2)</f>
        <v>0</v>
      </c>
      <c r="K168" s="230" t="s">
        <v>1</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351</v>
      </c>
      <c r="AT168" s="239" t="s">
        <v>266</v>
      </c>
      <c r="AU168" s="239" t="s">
        <v>83</v>
      </c>
      <c r="AY168" s="18" t="s">
        <v>264</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351</v>
      </c>
      <c r="BM168" s="239" t="s">
        <v>556</v>
      </c>
    </row>
    <row r="169" s="2" customFormat="1" ht="16.5" customHeight="1">
      <c r="A169" s="39"/>
      <c r="B169" s="40"/>
      <c r="C169" s="228" t="s">
        <v>426</v>
      </c>
      <c r="D169" s="228" t="s">
        <v>266</v>
      </c>
      <c r="E169" s="229" t="s">
        <v>1859</v>
      </c>
      <c r="F169" s="230" t="s">
        <v>1860</v>
      </c>
      <c r="G169" s="231" t="s">
        <v>1051</v>
      </c>
      <c r="H169" s="232">
        <v>2</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351</v>
      </c>
      <c r="AT169" s="239" t="s">
        <v>266</v>
      </c>
      <c r="AU169" s="239" t="s">
        <v>83</v>
      </c>
      <c r="AY169" s="18" t="s">
        <v>264</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351</v>
      </c>
      <c r="BM169" s="239" t="s">
        <v>564</v>
      </c>
    </row>
    <row r="170" s="2" customFormat="1" ht="16.5" customHeight="1">
      <c r="A170" s="39"/>
      <c r="B170" s="40"/>
      <c r="C170" s="228" t="s">
        <v>430</v>
      </c>
      <c r="D170" s="228" t="s">
        <v>266</v>
      </c>
      <c r="E170" s="229" t="s">
        <v>1861</v>
      </c>
      <c r="F170" s="230" t="s">
        <v>1862</v>
      </c>
      <c r="G170" s="231" t="s">
        <v>1051</v>
      </c>
      <c r="H170" s="232">
        <v>1</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351</v>
      </c>
      <c r="AT170" s="239" t="s">
        <v>266</v>
      </c>
      <c r="AU170" s="239" t="s">
        <v>83</v>
      </c>
      <c r="AY170" s="18" t="s">
        <v>264</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351</v>
      </c>
      <c r="BM170" s="239" t="s">
        <v>575</v>
      </c>
    </row>
    <row r="171" s="2" customFormat="1" ht="16.5" customHeight="1">
      <c r="A171" s="39"/>
      <c r="B171" s="40"/>
      <c r="C171" s="228" t="s">
        <v>434</v>
      </c>
      <c r="D171" s="228" t="s">
        <v>266</v>
      </c>
      <c r="E171" s="229" t="s">
        <v>1863</v>
      </c>
      <c r="F171" s="230" t="s">
        <v>1864</v>
      </c>
      <c r="G171" s="231" t="s">
        <v>453</v>
      </c>
      <c r="H171" s="232">
        <v>95.5</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351</v>
      </c>
      <c r="AT171" s="239" t="s">
        <v>266</v>
      </c>
      <c r="AU171" s="239" t="s">
        <v>83</v>
      </c>
      <c r="AY171" s="18" t="s">
        <v>264</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351</v>
      </c>
      <c r="BM171" s="239" t="s">
        <v>585</v>
      </c>
    </row>
    <row r="172" s="2" customFormat="1" ht="16.5" customHeight="1">
      <c r="A172" s="39"/>
      <c r="B172" s="40"/>
      <c r="C172" s="228" t="s">
        <v>438</v>
      </c>
      <c r="D172" s="228" t="s">
        <v>266</v>
      </c>
      <c r="E172" s="229" t="s">
        <v>1865</v>
      </c>
      <c r="F172" s="230" t="s">
        <v>1866</v>
      </c>
      <c r="G172" s="231" t="s">
        <v>983</v>
      </c>
      <c r="H172" s="299"/>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351</v>
      </c>
      <c r="AT172" s="239" t="s">
        <v>266</v>
      </c>
      <c r="AU172" s="239" t="s">
        <v>83</v>
      </c>
      <c r="AY172" s="18" t="s">
        <v>264</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351</v>
      </c>
      <c r="BM172" s="239" t="s">
        <v>593</v>
      </c>
    </row>
    <row r="173" s="12" customFormat="1" ht="25.92" customHeight="1">
      <c r="A173" s="12"/>
      <c r="B173" s="212"/>
      <c r="C173" s="213"/>
      <c r="D173" s="214" t="s">
        <v>75</v>
      </c>
      <c r="E173" s="215" t="s">
        <v>1775</v>
      </c>
      <c r="F173" s="215" t="s">
        <v>1867</v>
      </c>
      <c r="G173" s="213"/>
      <c r="H173" s="213"/>
      <c r="I173" s="216"/>
      <c r="J173" s="217">
        <f>BK173</f>
        <v>0</v>
      </c>
      <c r="K173" s="213"/>
      <c r="L173" s="218"/>
      <c r="M173" s="219"/>
      <c r="N173" s="220"/>
      <c r="O173" s="220"/>
      <c r="P173" s="221">
        <f>SUM(P174:P183)</f>
        <v>0</v>
      </c>
      <c r="Q173" s="220"/>
      <c r="R173" s="221">
        <f>SUM(R174:R183)</f>
        <v>0</v>
      </c>
      <c r="S173" s="220"/>
      <c r="T173" s="222">
        <f>SUM(T174:T183)</f>
        <v>0</v>
      </c>
      <c r="U173" s="12"/>
      <c r="V173" s="12"/>
      <c r="W173" s="12"/>
      <c r="X173" s="12"/>
      <c r="Y173" s="12"/>
      <c r="Z173" s="12"/>
      <c r="AA173" s="12"/>
      <c r="AB173" s="12"/>
      <c r="AC173" s="12"/>
      <c r="AD173" s="12"/>
      <c r="AE173" s="12"/>
      <c r="AR173" s="223" t="s">
        <v>85</v>
      </c>
      <c r="AT173" s="224" t="s">
        <v>75</v>
      </c>
      <c r="AU173" s="224" t="s">
        <v>76</v>
      </c>
      <c r="AY173" s="223" t="s">
        <v>264</v>
      </c>
      <c r="BK173" s="225">
        <f>SUM(BK174:BK183)</f>
        <v>0</v>
      </c>
    </row>
    <row r="174" s="2" customFormat="1" ht="16.5" customHeight="1">
      <c r="A174" s="39"/>
      <c r="B174" s="40"/>
      <c r="C174" s="228" t="s">
        <v>442</v>
      </c>
      <c r="D174" s="228" t="s">
        <v>266</v>
      </c>
      <c r="E174" s="229" t="s">
        <v>1868</v>
      </c>
      <c r="F174" s="230" t="s">
        <v>1869</v>
      </c>
      <c r="G174" s="231" t="s">
        <v>420</v>
      </c>
      <c r="H174" s="232">
        <v>3</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351</v>
      </c>
      <c r="AT174" s="239" t="s">
        <v>266</v>
      </c>
      <c r="AU174" s="239" t="s">
        <v>83</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351</v>
      </c>
      <c r="BM174" s="239" t="s">
        <v>601</v>
      </c>
    </row>
    <row r="175" s="2" customFormat="1" ht="16.5" customHeight="1">
      <c r="A175" s="39"/>
      <c r="B175" s="40"/>
      <c r="C175" s="228" t="s">
        <v>446</v>
      </c>
      <c r="D175" s="228" t="s">
        <v>266</v>
      </c>
      <c r="E175" s="229" t="s">
        <v>1870</v>
      </c>
      <c r="F175" s="230" t="s">
        <v>1871</v>
      </c>
      <c r="G175" s="231" t="s">
        <v>420</v>
      </c>
      <c r="H175" s="232">
        <v>2</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351</v>
      </c>
      <c r="AT175" s="239" t="s">
        <v>266</v>
      </c>
      <c r="AU175" s="239" t="s">
        <v>83</v>
      </c>
      <c r="AY175" s="18" t="s">
        <v>264</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351</v>
      </c>
      <c r="BM175" s="239" t="s">
        <v>610</v>
      </c>
    </row>
    <row r="176" s="2" customFormat="1" ht="16.5" customHeight="1">
      <c r="A176" s="39"/>
      <c r="B176" s="40"/>
      <c r="C176" s="228" t="s">
        <v>450</v>
      </c>
      <c r="D176" s="228" t="s">
        <v>266</v>
      </c>
      <c r="E176" s="229" t="s">
        <v>1872</v>
      </c>
      <c r="F176" s="230" t="s">
        <v>1873</v>
      </c>
      <c r="G176" s="231" t="s">
        <v>420</v>
      </c>
      <c r="H176" s="232">
        <v>2</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351</v>
      </c>
      <c r="AT176" s="239" t="s">
        <v>266</v>
      </c>
      <c r="AU176" s="239" t="s">
        <v>83</v>
      </c>
      <c r="AY176" s="18" t="s">
        <v>264</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351</v>
      </c>
      <c r="BM176" s="239" t="s">
        <v>618</v>
      </c>
    </row>
    <row r="177" s="2" customFormat="1" ht="16.5" customHeight="1">
      <c r="A177" s="39"/>
      <c r="B177" s="40"/>
      <c r="C177" s="228" t="s">
        <v>456</v>
      </c>
      <c r="D177" s="228" t="s">
        <v>266</v>
      </c>
      <c r="E177" s="229" t="s">
        <v>1874</v>
      </c>
      <c r="F177" s="230" t="s">
        <v>1875</v>
      </c>
      <c r="G177" s="231" t="s">
        <v>420</v>
      </c>
      <c r="H177" s="232">
        <v>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351</v>
      </c>
      <c r="AT177" s="239" t="s">
        <v>266</v>
      </c>
      <c r="AU177" s="239" t="s">
        <v>83</v>
      </c>
      <c r="AY177" s="18" t="s">
        <v>264</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351</v>
      </c>
      <c r="BM177" s="239" t="s">
        <v>629</v>
      </c>
    </row>
    <row r="178" s="2" customFormat="1" ht="16.5" customHeight="1">
      <c r="A178" s="39"/>
      <c r="B178" s="40"/>
      <c r="C178" s="228" t="s">
        <v>461</v>
      </c>
      <c r="D178" s="228" t="s">
        <v>266</v>
      </c>
      <c r="E178" s="229" t="s">
        <v>1876</v>
      </c>
      <c r="F178" s="230" t="s">
        <v>1877</v>
      </c>
      <c r="G178" s="231" t="s">
        <v>420</v>
      </c>
      <c r="H178" s="232">
        <v>7</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351</v>
      </c>
      <c r="AT178" s="239" t="s">
        <v>266</v>
      </c>
      <c r="AU178" s="239" t="s">
        <v>83</v>
      </c>
      <c r="AY178" s="18" t="s">
        <v>264</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351</v>
      </c>
      <c r="BM178" s="239" t="s">
        <v>637</v>
      </c>
    </row>
    <row r="179" s="2" customFormat="1" ht="16.5" customHeight="1">
      <c r="A179" s="39"/>
      <c r="B179" s="40"/>
      <c r="C179" s="228" t="s">
        <v>466</v>
      </c>
      <c r="D179" s="228" t="s">
        <v>266</v>
      </c>
      <c r="E179" s="229" t="s">
        <v>1880</v>
      </c>
      <c r="F179" s="230" t="s">
        <v>1881</v>
      </c>
      <c r="G179" s="231" t="s">
        <v>420</v>
      </c>
      <c r="H179" s="232">
        <v>2</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351</v>
      </c>
      <c r="AT179" s="239" t="s">
        <v>266</v>
      </c>
      <c r="AU179" s="239" t="s">
        <v>83</v>
      </c>
      <c r="AY179" s="18" t="s">
        <v>264</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351</v>
      </c>
      <c r="BM179" s="239" t="s">
        <v>647</v>
      </c>
    </row>
    <row r="180" s="2" customFormat="1" ht="16.5" customHeight="1">
      <c r="A180" s="39"/>
      <c r="B180" s="40"/>
      <c r="C180" s="228" t="s">
        <v>470</v>
      </c>
      <c r="D180" s="228" t="s">
        <v>266</v>
      </c>
      <c r="E180" s="229" t="s">
        <v>1882</v>
      </c>
      <c r="F180" s="230" t="s">
        <v>1883</v>
      </c>
      <c r="G180" s="231" t="s">
        <v>420</v>
      </c>
      <c r="H180" s="232">
        <v>6</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351</v>
      </c>
      <c r="AT180" s="239" t="s">
        <v>266</v>
      </c>
      <c r="AU180" s="239" t="s">
        <v>83</v>
      </c>
      <c r="AY180" s="18" t="s">
        <v>264</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351</v>
      </c>
      <c r="BM180" s="239" t="s">
        <v>656</v>
      </c>
    </row>
    <row r="181" s="2" customFormat="1" ht="16.5" customHeight="1">
      <c r="A181" s="39"/>
      <c r="B181" s="40"/>
      <c r="C181" s="228" t="s">
        <v>474</v>
      </c>
      <c r="D181" s="228" t="s">
        <v>266</v>
      </c>
      <c r="E181" s="229" t="s">
        <v>1884</v>
      </c>
      <c r="F181" s="230" t="s">
        <v>1885</v>
      </c>
      <c r="G181" s="231" t="s">
        <v>1051</v>
      </c>
      <c r="H181" s="232">
        <v>2</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351</v>
      </c>
      <c r="AT181" s="239" t="s">
        <v>266</v>
      </c>
      <c r="AU181" s="239" t="s">
        <v>83</v>
      </c>
      <c r="AY181" s="18" t="s">
        <v>264</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351</v>
      </c>
      <c r="BM181" s="239" t="s">
        <v>664</v>
      </c>
    </row>
    <row r="182" s="2" customFormat="1" ht="16.5" customHeight="1">
      <c r="A182" s="39"/>
      <c r="B182" s="40"/>
      <c r="C182" s="228" t="s">
        <v>479</v>
      </c>
      <c r="D182" s="228" t="s">
        <v>266</v>
      </c>
      <c r="E182" s="229" t="s">
        <v>3376</v>
      </c>
      <c r="F182" s="230" t="s">
        <v>3377</v>
      </c>
      <c r="G182" s="231" t="s">
        <v>1051</v>
      </c>
      <c r="H182" s="232">
        <v>1</v>
      </c>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351</v>
      </c>
      <c r="AT182" s="239" t="s">
        <v>266</v>
      </c>
      <c r="AU182" s="239" t="s">
        <v>83</v>
      </c>
      <c r="AY182" s="18" t="s">
        <v>264</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351</v>
      </c>
      <c r="BM182" s="239" t="s">
        <v>673</v>
      </c>
    </row>
    <row r="183" s="2" customFormat="1" ht="16.5" customHeight="1">
      <c r="A183" s="39"/>
      <c r="B183" s="40"/>
      <c r="C183" s="228" t="s">
        <v>484</v>
      </c>
      <c r="D183" s="228" t="s">
        <v>266</v>
      </c>
      <c r="E183" s="229" t="s">
        <v>1886</v>
      </c>
      <c r="F183" s="230" t="s">
        <v>1887</v>
      </c>
      <c r="G183" s="231" t="s">
        <v>983</v>
      </c>
      <c r="H183" s="299"/>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351</v>
      </c>
      <c r="AT183" s="239" t="s">
        <v>266</v>
      </c>
      <c r="AU183" s="239" t="s">
        <v>83</v>
      </c>
      <c r="AY183" s="18" t="s">
        <v>264</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351</v>
      </c>
      <c r="BM183" s="239" t="s">
        <v>683</v>
      </c>
    </row>
    <row r="184" s="12" customFormat="1" ht="25.92" customHeight="1">
      <c r="A184" s="12"/>
      <c r="B184" s="212"/>
      <c r="C184" s="213"/>
      <c r="D184" s="214" t="s">
        <v>75</v>
      </c>
      <c r="E184" s="215" t="s">
        <v>1888</v>
      </c>
      <c r="F184" s="215" t="s">
        <v>1889</v>
      </c>
      <c r="G184" s="213"/>
      <c r="H184" s="213"/>
      <c r="I184" s="216"/>
      <c r="J184" s="217">
        <f>BK184</f>
        <v>0</v>
      </c>
      <c r="K184" s="213"/>
      <c r="L184" s="218"/>
      <c r="M184" s="219"/>
      <c r="N184" s="220"/>
      <c r="O184" s="220"/>
      <c r="P184" s="221">
        <f>SUM(P185:P189)</f>
        <v>0</v>
      </c>
      <c r="Q184" s="220"/>
      <c r="R184" s="221">
        <f>SUM(R185:R189)</f>
        <v>0</v>
      </c>
      <c r="S184" s="220"/>
      <c r="T184" s="222">
        <f>SUM(T185:T189)</f>
        <v>0</v>
      </c>
      <c r="U184" s="12"/>
      <c r="V184" s="12"/>
      <c r="W184" s="12"/>
      <c r="X184" s="12"/>
      <c r="Y184" s="12"/>
      <c r="Z184" s="12"/>
      <c r="AA184" s="12"/>
      <c r="AB184" s="12"/>
      <c r="AC184" s="12"/>
      <c r="AD184" s="12"/>
      <c r="AE184" s="12"/>
      <c r="AR184" s="223" t="s">
        <v>85</v>
      </c>
      <c r="AT184" s="224" t="s">
        <v>75</v>
      </c>
      <c r="AU184" s="224" t="s">
        <v>76</v>
      </c>
      <c r="AY184" s="223" t="s">
        <v>264</v>
      </c>
      <c r="BK184" s="225">
        <f>SUM(BK185:BK189)</f>
        <v>0</v>
      </c>
    </row>
    <row r="185" s="2" customFormat="1" ht="16.5" customHeight="1">
      <c r="A185" s="39"/>
      <c r="B185" s="40"/>
      <c r="C185" s="228" t="s">
        <v>489</v>
      </c>
      <c r="D185" s="228" t="s">
        <v>266</v>
      </c>
      <c r="E185" s="229" t="s">
        <v>1890</v>
      </c>
      <c r="F185" s="230" t="s">
        <v>1891</v>
      </c>
      <c r="G185" s="231" t="s">
        <v>420</v>
      </c>
      <c r="H185" s="232">
        <v>4</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351</v>
      </c>
      <c r="AT185" s="239" t="s">
        <v>266</v>
      </c>
      <c r="AU185" s="239" t="s">
        <v>83</v>
      </c>
      <c r="AY185" s="18" t="s">
        <v>264</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351</v>
      </c>
      <c r="BM185" s="239" t="s">
        <v>691</v>
      </c>
    </row>
    <row r="186" s="2" customFormat="1" ht="16.5" customHeight="1">
      <c r="A186" s="39"/>
      <c r="B186" s="40"/>
      <c r="C186" s="228" t="s">
        <v>494</v>
      </c>
      <c r="D186" s="228" t="s">
        <v>266</v>
      </c>
      <c r="E186" s="229" t="s">
        <v>1892</v>
      </c>
      <c r="F186" s="230" t="s">
        <v>1893</v>
      </c>
      <c r="G186" s="231" t="s">
        <v>1051</v>
      </c>
      <c r="H186" s="232">
        <v>1</v>
      </c>
      <c r="I186" s="233"/>
      <c r="J186" s="234">
        <f>ROUND(I186*H186,2)</f>
        <v>0</v>
      </c>
      <c r="K186" s="230" t="s">
        <v>1</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351</v>
      </c>
      <c r="AT186" s="239" t="s">
        <v>266</v>
      </c>
      <c r="AU186" s="239" t="s">
        <v>83</v>
      </c>
      <c r="AY186" s="18" t="s">
        <v>264</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351</v>
      </c>
      <c r="BM186" s="239" t="s">
        <v>701</v>
      </c>
    </row>
    <row r="187" s="2" customFormat="1" ht="16.5" customHeight="1">
      <c r="A187" s="39"/>
      <c r="B187" s="40"/>
      <c r="C187" s="228" t="s">
        <v>498</v>
      </c>
      <c r="D187" s="228" t="s">
        <v>266</v>
      </c>
      <c r="E187" s="229" t="s">
        <v>1894</v>
      </c>
      <c r="F187" s="230" t="s">
        <v>1895</v>
      </c>
      <c r="G187" s="231" t="s">
        <v>1051</v>
      </c>
      <c r="H187" s="232">
        <v>2</v>
      </c>
      <c r="I187" s="233"/>
      <c r="J187" s="234">
        <f>ROUND(I187*H187,2)</f>
        <v>0</v>
      </c>
      <c r="K187" s="230" t="s">
        <v>1</v>
      </c>
      <c r="L187" s="45"/>
      <c r="M187" s="235" t="s">
        <v>1</v>
      </c>
      <c r="N187" s="236" t="s">
        <v>42</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351</v>
      </c>
      <c r="AT187" s="239" t="s">
        <v>266</v>
      </c>
      <c r="AU187" s="239" t="s">
        <v>83</v>
      </c>
      <c r="AY187" s="18" t="s">
        <v>264</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351</v>
      </c>
      <c r="BM187" s="239" t="s">
        <v>710</v>
      </c>
    </row>
    <row r="188" s="2" customFormat="1" ht="16.5" customHeight="1">
      <c r="A188" s="39"/>
      <c r="B188" s="40"/>
      <c r="C188" s="228" t="s">
        <v>504</v>
      </c>
      <c r="D188" s="228" t="s">
        <v>266</v>
      </c>
      <c r="E188" s="229" t="s">
        <v>2931</v>
      </c>
      <c r="F188" s="230" t="s">
        <v>2932</v>
      </c>
      <c r="G188" s="231" t="s">
        <v>1051</v>
      </c>
      <c r="H188" s="232">
        <v>1</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351</v>
      </c>
      <c r="AT188" s="239" t="s">
        <v>266</v>
      </c>
      <c r="AU188" s="239" t="s">
        <v>83</v>
      </c>
      <c r="AY188" s="18" t="s">
        <v>264</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351</v>
      </c>
      <c r="BM188" s="239" t="s">
        <v>719</v>
      </c>
    </row>
    <row r="189" s="2" customFormat="1" ht="16.5" customHeight="1">
      <c r="A189" s="39"/>
      <c r="B189" s="40"/>
      <c r="C189" s="228" t="s">
        <v>509</v>
      </c>
      <c r="D189" s="228" t="s">
        <v>266</v>
      </c>
      <c r="E189" s="229" t="s">
        <v>1896</v>
      </c>
      <c r="F189" s="230" t="s">
        <v>1897</v>
      </c>
      <c r="G189" s="231" t="s">
        <v>983</v>
      </c>
      <c r="H189" s="299"/>
      <c r="I189" s="233"/>
      <c r="J189" s="234">
        <f>ROUND(I189*H189,2)</f>
        <v>0</v>
      </c>
      <c r="K189" s="230" t="s">
        <v>1</v>
      </c>
      <c r="L189" s="45"/>
      <c r="M189" s="235" t="s">
        <v>1</v>
      </c>
      <c r="N189" s="236" t="s">
        <v>42</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351</v>
      </c>
      <c r="AT189" s="239" t="s">
        <v>266</v>
      </c>
      <c r="AU189" s="239" t="s">
        <v>83</v>
      </c>
      <c r="AY189" s="18" t="s">
        <v>264</v>
      </c>
      <c r="BE189" s="240">
        <f>IF(N189="základní",J189,0)</f>
        <v>0</v>
      </c>
      <c r="BF189" s="240">
        <f>IF(N189="snížená",J189,0)</f>
        <v>0</v>
      </c>
      <c r="BG189" s="240">
        <f>IF(N189="zákl. přenesená",J189,0)</f>
        <v>0</v>
      </c>
      <c r="BH189" s="240">
        <f>IF(N189="sníž. přenesená",J189,0)</f>
        <v>0</v>
      </c>
      <c r="BI189" s="240">
        <f>IF(N189="nulová",J189,0)</f>
        <v>0</v>
      </c>
      <c r="BJ189" s="18" t="s">
        <v>85</v>
      </c>
      <c r="BK189" s="240">
        <f>ROUND(I189*H189,2)</f>
        <v>0</v>
      </c>
      <c r="BL189" s="18" t="s">
        <v>351</v>
      </c>
      <c r="BM189" s="239" t="s">
        <v>728</v>
      </c>
    </row>
    <row r="190" s="12" customFormat="1" ht="25.92" customHeight="1">
      <c r="A190" s="12"/>
      <c r="B190" s="212"/>
      <c r="C190" s="213"/>
      <c r="D190" s="214" t="s">
        <v>75</v>
      </c>
      <c r="E190" s="215" t="s">
        <v>1898</v>
      </c>
      <c r="F190" s="215" t="s">
        <v>1899</v>
      </c>
      <c r="G190" s="213"/>
      <c r="H190" s="213"/>
      <c r="I190" s="216"/>
      <c r="J190" s="217">
        <f>BK190</f>
        <v>0</v>
      </c>
      <c r="K190" s="213"/>
      <c r="L190" s="218"/>
      <c r="M190" s="219"/>
      <c r="N190" s="220"/>
      <c r="O190" s="220"/>
      <c r="P190" s="221">
        <f>SUM(P191:P209)</f>
        <v>0</v>
      </c>
      <c r="Q190" s="220"/>
      <c r="R190" s="221">
        <f>SUM(R191:R209)</f>
        <v>0</v>
      </c>
      <c r="S190" s="220"/>
      <c r="T190" s="222">
        <f>SUM(T191:T209)</f>
        <v>0</v>
      </c>
      <c r="U190" s="12"/>
      <c r="V190" s="12"/>
      <c r="W190" s="12"/>
      <c r="X190" s="12"/>
      <c r="Y190" s="12"/>
      <c r="Z190" s="12"/>
      <c r="AA190" s="12"/>
      <c r="AB190" s="12"/>
      <c r="AC190" s="12"/>
      <c r="AD190" s="12"/>
      <c r="AE190" s="12"/>
      <c r="AR190" s="223" t="s">
        <v>85</v>
      </c>
      <c r="AT190" s="224" t="s">
        <v>75</v>
      </c>
      <c r="AU190" s="224" t="s">
        <v>76</v>
      </c>
      <c r="AY190" s="223" t="s">
        <v>264</v>
      </c>
      <c r="BK190" s="225">
        <f>SUM(BK191:BK209)</f>
        <v>0</v>
      </c>
    </row>
    <row r="191" s="2" customFormat="1" ht="16.5" customHeight="1">
      <c r="A191" s="39"/>
      <c r="B191" s="40"/>
      <c r="C191" s="228" t="s">
        <v>515</v>
      </c>
      <c r="D191" s="228" t="s">
        <v>266</v>
      </c>
      <c r="E191" s="229" t="s">
        <v>1900</v>
      </c>
      <c r="F191" s="230" t="s">
        <v>1901</v>
      </c>
      <c r="G191" s="231" t="s">
        <v>318</v>
      </c>
      <c r="H191" s="232">
        <v>278</v>
      </c>
      <c r="I191" s="233"/>
      <c r="J191" s="234">
        <f>ROUND(I191*H191,2)</f>
        <v>0</v>
      </c>
      <c r="K191" s="230" t="s">
        <v>1</v>
      </c>
      <c r="L191" s="45"/>
      <c r="M191" s="235" t="s">
        <v>1</v>
      </c>
      <c r="N191" s="236" t="s">
        <v>42</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351</v>
      </c>
      <c r="AT191" s="239" t="s">
        <v>266</v>
      </c>
      <c r="AU191" s="239" t="s">
        <v>83</v>
      </c>
      <c r="AY191" s="18" t="s">
        <v>264</v>
      </c>
      <c r="BE191" s="240">
        <f>IF(N191="základní",J191,0)</f>
        <v>0</v>
      </c>
      <c r="BF191" s="240">
        <f>IF(N191="snížená",J191,0)</f>
        <v>0</v>
      </c>
      <c r="BG191" s="240">
        <f>IF(N191="zákl. přenesená",J191,0)</f>
        <v>0</v>
      </c>
      <c r="BH191" s="240">
        <f>IF(N191="sníž. přenesená",J191,0)</f>
        <v>0</v>
      </c>
      <c r="BI191" s="240">
        <f>IF(N191="nulová",J191,0)</f>
        <v>0</v>
      </c>
      <c r="BJ191" s="18" t="s">
        <v>85</v>
      </c>
      <c r="BK191" s="240">
        <f>ROUND(I191*H191,2)</f>
        <v>0</v>
      </c>
      <c r="BL191" s="18" t="s">
        <v>351</v>
      </c>
      <c r="BM191" s="239" t="s">
        <v>740</v>
      </c>
    </row>
    <row r="192" s="2" customFormat="1" ht="16.5" customHeight="1">
      <c r="A192" s="39"/>
      <c r="B192" s="40"/>
      <c r="C192" s="228" t="s">
        <v>519</v>
      </c>
      <c r="D192" s="228" t="s">
        <v>266</v>
      </c>
      <c r="E192" s="229" t="s">
        <v>1902</v>
      </c>
      <c r="F192" s="230" t="s">
        <v>2933</v>
      </c>
      <c r="G192" s="231" t="s">
        <v>1051</v>
      </c>
      <c r="H192" s="232">
        <v>34</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351</v>
      </c>
      <c r="AT192" s="239" t="s">
        <v>266</v>
      </c>
      <c r="AU192" s="239" t="s">
        <v>83</v>
      </c>
      <c r="AY192" s="18" t="s">
        <v>264</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351</v>
      </c>
      <c r="BM192" s="239" t="s">
        <v>749</v>
      </c>
    </row>
    <row r="193" s="2" customFormat="1" ht="16.5" customHeight="1">
      <c r="A193" s="39"/>
      <c r="B193" s="40"/>
      <c r="C193" s="228" t="s">
        <v>523</v>
      </c>
      <c r="D193" s="228" t="s">
        <v>266</v>
      </c>
      <c r="E193" s="229" t="s">
        <v>1904</v>
      </c>
      <c r="F193" s="230" t="s">
        <v>2934</v>
      </c>
      <c r="G193" s="231" t="s">
        <v>453</v>
      </c>
      <c r="H193" s="232">
        <v>305</v>
      </c>
      <c r="I193" s="233"/>
      <c r="J193" s="234">
        <f>ROUND(I193*H193,2)</f>
        <v>0</v>
      </c>
      <c r="K193" s="230" t="s">
        <v>1</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351</v>
      </c>
      <c r="AT193" s="239" t="s">
        <v>266</v>
      </c>
      <c r="AU193" s="239" t="s">
        <v>83</v>
      </c>
      <c r="AY193" s="18" t="s">
        <v>264</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351</v>
      </c>
      <c r="BM193" s="239" t="s">
        <v>757</v>
      </c>
    </row>
    <row r="194" s="2" customFormat="1" ht="16.5" customHeight="1">
      <c r="A194" s="39"/>
      <c r="B194" s="40"/>
      <c r="C194" s="228" t="s">
        <v>527</v>
      </c>
      <c r="D194" s="228" t="s">
        <v>266</v>
      </c>
      <c r="E194" s="229" t="s">
        <v>1906</v>
      </c>
      <c r="F194" s="230" t="s">
        <v>1907</v>
      </c>
      <c r="G194" s="231" t="s">
        <v>453</v>
      </c>
      <c r="H194" s="232">
        <v>1050</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351</v>
      </c>
      <c r="AT194" s="239" t="s">
        <v>266</v>
      </c>
      <c r="AU194" s="239" t="s">
        <v>83</v>
      </c>
      <c r="AY194" s="18" t="s">
        <v>264</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351</v>
      </c>
      <c r="BM194" s="239" t="s">
        <v>765</v>
      </c>
    </row>
    <row r="195" s="2" customFormat="1" ht="16.5" customHeight="1">
      <c r="A195" s="39"/>
      <c r="B195" s="40"/>
      <c r="C195" s="228" t="s">
        <v>532</v>
      </c>
      <c r="D195" s="228" t="s">
        <v>266</v>
      </c>
      <c r="E195" s="229" t="s">
        <v>1908</v>
      </c>
      <c r="F195" s="230" t="s">
        <v>1909</v>
      </c>
      <c r="G195" s="231" t="s">
        <v>453</v>
      </c>
      <c r="H195" s="232">
        <v>63</v>
      </c>
      <c r="I195" s="233"/>
      <c r="J195" s="234">
        <f>ROUND(I195*H195,2)</f>
        <v>0</v>
      </c>
      <c r="K195" s="230" t="s">
        <v>1</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351</v>
      </c>
      <c r="AT195" s="239" t="s">
        <v>266</v>
      </c>
      <c r="AU195" s="239" t="s">
        <v>83</v>
      </c>
      <c r="AY195" s="18" t="s">
        <v>264</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351</v>
      </c>
      <c r="BM195" s="239" t="s">
        <v>774</v>
      </c>
    </row>
    <row r="196" s="2" customFormat="1" ht="16.5" customHeight="1">
      <c r="A196" s="39"/>
      <c r="B196" s="40"/>
      <c r="C196" s="228" t="s">
        <v>538</v>
      </c>
      <c r="D196" s="228" t="s">
        <v>266</v>
      </c>
      <c r="E196" s="229" t="s">
        <v>3378</v>
      </c>
      <c r="F196" s="230" t="s">
        <v>3379</v>
      </c>
      <c r="G196" s="231" t="s">
        <v>420</v>
      </c>
      <c r="H196" s="232">
        <v>1</v>
      </c>
      <c r="I196" s="233"/>
      <c r="J196" s="234">
        <f>ROUND(I196*H196,2)</f>
        <v>0</v>
      </c>
      <c r="K196" s="230" t="s">
        <v>1</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351</v>
      </c>
      <c r="AT196" s="239" t="s">
        <v>266</v>
      </c>
      <c r="AU196" s="239" t="s">
        <v>83</v>
      </c>
      <c r="AY196" s="18" t="s">
        <v>264</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351</v>
      </c>
      <c r="BM196" s="239" t="s">
        <v>783</v>
      </c>
    </row>
    <row r="197" s="2" customFormat="1" ht="16.5" customHeight="1">
      <c r="A197" s="39"/>
      <c r="B197" s="40"/>
      <c r="C197" s="228" t="s">
        <v>542</v>
      </c>
      <c r="D197" s="228" t="s">
        <v>266</v>
      </c>
      <c r="E197" s="229" t="s">
        <v>2935</v>
      </c>
      <c r="F197" s="230" t="s">
        <v>2936</v>
      </c>
      <c r="G197" s="231" t="s">
        <v>420</v>
      </c>
      <c r="H197" s="232">
        <v>1</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351</v>
      </c>
      <c r="AT197" s="239" t="s">
        <v>266</v>
      </c>
      <c r="AU197" s="239" t="s">
        <v>83</v>
      </c>
      <c r="AY197" s="18" t="s">
        <v>264</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351</v>
      </c>
      <c r="BM197" s="239" t="s">
        <v>796</v>
      </c>
    </row>
    <row r="198" s="2" customFormat="1" ht="16.5" customHeight="1">
      <c r="A198" s="39"/>
      <c r="B198" s="40"/>
      <c r="C198" s="228" t="s">
        <v>546</v>
      </c>
      <c r="D198" s="228" t="s">
        <v>266</v>
      </c>
      <c r="E198" s="229" t="s">
        <v>1912</v>
      </c>
      <c r="F198" s="230" t="s">
        <v>1913</v>
      </c>
      <c r="G198" s="231" t="s">
        <v>420</v>
      </c>
      <c r="H198" s="232">
        <v>1</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351</v>
      </c>
      <c r="AT198" s="239" t="s">
        <v>266</v>
      </c>
      <c r="AU198" s="239" t="s">
        <v>83</v>
      </c>
      <c r="AY198" s="18" t="s">
        <v>264</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351</v>
      </c>
      <c r="BM198" s="239" t="s">
        <v>805</v>
      </c>
    </row>
    <row r="199" s="2" customFormat="1" ht="16.5" customHeight="1">
      <c r="A199" s="39"/>
      <c r="B199" s="40"/>
      <c r="C199" s="228" t="s">
        <v>550</v>
      </c>
      <c r="D199" s="228" t="s">
        <v>266</v>
      </c>
      <c r="E199" s="229" t="s">
        <v>1914</v>
      </c>
      <c r="F199" s="230" t="s">
        <v>3380</v>
      </c>
      <c r="G199" s="231" t="s">
        <v>420</v>
      </c>
      <c r="H199" s="232">
        <v>1</v>
      </c>
      <c r="I199" s="233"/>
      <c r="J199" s="234">
        <f>ROUND(I199*H199,2)</f>
        <v>0</v>
      </c>
      <c r="K199" s="230" t="s">
        <v>1</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351</v>
      </c>
      <c r="AT199" s="239" t="s">
        <v>266</v>
      </c>
      <c r="AU199" s="239" t="s">
        <v>83</v>
      </c>
      <c r="AY199" s="18" t="s">
        <v>264</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351</v>
      </c>
      <c r="BM199" s="239" t="s">
        <v>815</v>
      </c>
    </row>
    <row r="200" s="2" customFormat="1" ht="16.5" customHeight="1">
      <c r="A200" s="39"/>
      <c r="B200" s="40"/>
      <c r="C200" s="228" t="s">
        <v>556</v>
      </c>
      <c r="D200" s="228" t="s">
        <v>266</v>
      </c>
      <c r="E200" s="229" t="s">
        <v>1916</v>
      </c>
      <c r="F200" s="230" t="s">
        <v>1915</v>
      </c>
      <c r="G200" s="231" t="s">
        <v>420</v>
      </c>
      <c r="H200" s="232">
        <v>1</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351</v>
      </c>
      <c r="AT200" s="239" t="s">
        <v>266</v>
      </c>
      <c r="AU200" s="239" t="s">
        <v>83</v>
      </c>
      <c r="AY200" s="18" t="s">
        <v>264</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351</v>
      </c>
      <c r="BM200" s="239" t="s">
        <v>823</v>
      </c>
    </row>
    <row r="201" s="2" customFormat="1" ht="16.5" customHeight="1">
      <c r="A201" s="39"/>
      <c r="B201" s="40"/>
      <c r="C201" s="228" t="s">
        <v>560</v>
      </c>
      <c r="D201" s="228" t="s">
        <v>266</v>
      </c>
      <c r="E201" s="229" t="s">
        <v>3381</v>
      </c>
      <c r="F201" s="230" t="s">
        <v>1917</v>
      </c>
      <c r="G201" s="231" t="s">
        <v>420</v>
      </c>
      <c r="H201" s="232">
        <v>1</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351</v>
      </c>
      <c r="AT201" s="239" t="s">
        <v>266</v>
      </c>
      <c r="AU201" s="239" t="s">
        <v>83</v>
      </c>
      <c r="AY201" s="18" t="s">
        <v>264</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351</v>
      </c>
      <c r="BM201" s="239" t="s">
        <v>832</v>
      </c>
    </row>
    <row r="202" s="2" customFormat="1" ht="16.5" customHeight="1">
      <c r="A202" s="39"/>
      <c r="B202" s="40"/>
      <c r="C202" s="228" t="s">
        <v>564</v>
      </c>
      <c r="D202" s="228" t="s">
        <v>266</v>
      </c>
      <c r="E202" s="229" t="s">
        <v>1918</v>
      </c>
      <c r="F202" s="230" t="s">
        <v>1919</v>
      </c>
      <c r="G202" s="231" t="s">
        <v>420</v>
      </c>
      <c r="H202" s="232">
        <v>34</v>
      </c>
      <c r="I202" s="233"/>
      <c r="J202" s="234">
        <f>ROUND(I202*H202,2)</f>
        <v>0</v>
      </c>
      <c r="K202" s="230" t="s">
        <v>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351</v>
      </c>
      <c r="AT202" s="239" t="s">
        <v>266</v>
      </c>
      <c r="AU202" s="239" t="s">
        <v>83</v>
      </c>
      <c r="AY202" s="18" t="s">
        <v>264</v>
      </c>
      <c r="BE202" s="240">
        <f>IF(N202="základní",J202,0)</f>
        <v>0</v>
      </c>
      <c r="BF202" s="240">
        <f>IF(N202="snížená",J202,0)</f>
        <v>0</v>
      </c>
      <c r="BG202" s="240">
        <f>IF(N202="zákl. přenesená",J202,0)</f>
        <v>0</v>
      </c>
      <c r="BH202" s="240">
        <f>IF(N202="sníž. přenesená",J202,0)</f>
        <v>0</v>
      </c>
      <c r="BI202" s="240">
        <f>IF(N202="nulová",J202,0)</f>
        <v>0</v>
      </c>
      <c r="BJ202" s="18" t="s">
        <v>85</v>
      </c>
      <c r="BK202" s="240">
        <f>ROUND(I202*H202,2)</f>
        <v>0</v>
      </c>
      <c r="BL202" s="18" t="s">
        <v>351</v>
      </c>
      <c r="BM202" s="239" t="s">
        <v>839</v>
      </c>
    </row>
    <row r="203" s="2" customFormat="1" ht="16.5" customHeight="1">
      <c r="A203" s="39"/>
      <c r="B203" s="40"/>
      <c r="C203" s="228" t="s">
        <v>568</v>
      </c>
      <c r="D203" s="228" t="s">
        <v>266</v>
      </c>
      <c r="E203" s="229" t="s">
        <v>1920</v>
      </c>
      <c r="F203" s="230" t="s">
        <v>1921</v>
      </c>
      <c r="G203" s="231" t="s">
        <v>1051</v>
      </c>
      <c r="H203" s="232">
        <v>6</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351</v>
      </c>
      <c r="AT203" s="239" t="s">
        <v>266</v>
      </c>
      <c r="AU203" s="239" t="s">
        <v>83</v>
      </c>
      <c r="AY203" s="18" t="s">
        <v>264</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351</v>
      </c>
      <c r="BM203" s="239" t="s">
        <v>848</v>
      </c>
    </row>
    <row r="204" s="2" customFormat="1" ht="16.5" customHeight="1">
      <c r="A204" s="39"/>
      <c r="B204" s="40"/>
      <c r="C204" s="228" t="s">
        <v>575</v>
      </c>
      <c r="D204" s="228" t="s">
        <v>266</v>
      </c>
      <c r="E204" s="229" t="s">
        <v>1922</v>
      </c>
      <c r="F204" s="230" t="s">
        <v>1923</v>
      </c>
      <c r="G204" s="231" t="s">
        <v>1051</v>
      </c>
      <c r="H204" s="232">
        <v>5</v>
      </c>
      <c r="I204" s="233"/>
      <c r="J204" s="234">
        <f>ROUND(I204*H204,2)</f>
        <v>0</v>
      </c>
      <c r="K204" s="230" t="s">
        <v>1</v>
      </c>
      <c r="L204" s="45"/>
      <c r="M204" s="235" t="s">
        <v>1</v>
      </c>
      <c r="N204" s="236" t="s">
        <v>42</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351</v>
      </c>
      <c r="AT204" s="239" t="s">
        <v>266</v>
      </c>
      <c r="AU204" s="239" t="s">
        <v>83</v>
      </c>
      <c r="AY204" s="18" t="s">
        <v>264</v>
      </c>
      <c r="BE204" s="240">
        <f>IF(N204="základní",J204,0)</f>
        <v>0</v>
      </c>
      <c r="BF204" s="240">
        <f>IF(N204="snížená",J204,0)</f>
        <v>0</v>
      </c>
      <c r="BG204" s="240">
        <f>IF(N204="zákl. přenesená",J204,0)</f>
        <v>0</v>
      </c>
      <c r="BH204" s="240">
        <f>IF(N204="sníž. přenesená",J204,0)</f>
        <v>0</v>
      </c>
      <c r="BI204" s="240">
        <f>IF(N204="nulová",J204,0)</f>
        <v>0</v>
      </c>
      <c r="BJ204" s="18" t="s">
        <v>85</v>
      </c>
      <c r="BK204" s="240">
        <f>ROUND(I204*H204,2)</f>
        <v>0</v>
      </c>
      <c r="BL204" s="18" t="s">
        <v>351</v>
      </c>
      <c r="BM204" s="239" t="s">
        <v>859</v>
      </c>
    </row>
    <row r="205" s="2" customFormat="1" ht="16.5" customHeight="1">
      <c r="A205" s="39"/>
      <c r="B205" s="40"/>
      <c r="C205" s="228" t="s">
        <v>580</v>
      </c>
      <c r="D205" s="228" t="s">
        <v>266</v>
      </c>
      <c r="E205" s="229" t="s">
        <v>1924</v>
      </c>
      <c r="F205" s="230" t="s">
        <v>1925</v>
      </c>
      <c r="G205" s="231" t="s">
        <v>1051</v>
      </c>
      <c r="H205" s="232">
        <v>34</v>
      </c>
      <c r="I205" s="233"/>
      <c r="J205" s="234">
        <f>ROUND(I205*H205,2)</f>
        <v>0</v>
      </c>
      <c r="K205" s="230" t="s">
        <v>1</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351</v>
      </c>
      <c r="AT205" s="239" t="s">
        <v>266</v>
      </c>
      <c r="AU205" s="239" t="s">
        <v>83</v>
      </c>
      <c r="AY205" s="18" t="s">
        <v>264</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351</v>
      </c>
      <c r="BM205" s="239" t="s">
        <v>866</v>
      </c>
    </row>
    <row r="206" s="2" customFormat="1" ht="16.5" customHeight="1">
      <c r="A206" s="39"/>
      <c r="B206" s="40"/>
      <c r="C206" s="228" t="s">
        <v>585</v>
      </c>
      <c r="D206" s="228" t="s">
        <v>266</v>
      </c>
      <c r="E206" s="229" t="s">
        <v>1926</v>
      </c>
      <c r="F206" s="230" t="s">
        <v>1927</v>
      </c>
      <c r="G206" s="231" t="s">
        <v>1051</v>
      </c>
      <c r="H206" s="232">
        <v>10</v>
      </c>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351</v>
      </c>
      <c r="AT206" s="239" t="s">
        <v>266</v>
      </c>
      <c r="AU206" s="239" t="s">
        <v>83</v>
      </c>
      <c r="AY206" s="18" t="s">
        <v>264</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351</v>
      </c>
      <c r="BM206" s="239" t="s">
        <v>876</v>
      </c>
    </row>
    <row r="207" s="2" customFormat="1" ht="16.5" customHeight="1">
      <c r="A207" s="39"/>
      <c r="B207" s="40"/>
      <c r="C207" s="228" t="s">
        <v>589</v>
      </c>
      <c r="D207" s="228" t="s">
        <v>266</v>
      </c>
      <c r="E207" s="229" t="s">
        <v>1928</v>
      </c>
      <c r="F207" s="230" t="s">
        <v>2937</v>
      </c>
      <c r="G207" s="231" t="s">
        <v>1051</v>
      </c>
      <c r="H207" s="232">
        <v>3</v>
      </c>
      <c r="I207" s="233"/>
      <c r="J207" s="234">
        <f>ROUND(I207*H207,2)</f>
        <v>0</v>
      </c>
      <c r="K207" s="230" t="s">
        <v>1</v>
      </c>
      <c r="L207" s="45"/>
      <c r="M207" s="235" t="s">
        <v>1</v>
      </c>
      <c r="N207" s="236" t="s">
        <v>42</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351</v>
      </c>
      <c r="AT207" s="239" t="s">
        <v>266</v>
      </c>
      <c r="AU207" s="239" t="s">
        <v>83</v>
      </c>
      <c r="AY207" s="18" t="s">
        <v>264</v>
      </c>
      <c r="BE207" s="240">
        <f>IF(N207="základní",J207,0)</f>
        <v>0</v>
      </c>
      <c r="BF207" s="240">
        <f>IF(N207="snížená",J207,0)</f>
        <v>0</v>
      </c>
      <c r="BG207" s="240">
        <f>IF(N207="zákl. přenesená",J207,0)</f>
        <v>0</v>
      </c>
      <c r="BH207" s="240">
        <f>IF(N207="sníž. přenesená",J207,0)</f>
        <v>0</v>
      </c>
      <c r="BI207" s="240">
        <f>IF(N207="nulová",J207,0)</f>
        <v>0</v>
      </c>
      <c r="BJ207" s="18" t="s">
        <v>85</v>
      </c>
      <c r="BK207" s="240">
        <f>ROUND(I207*H207,2)</f>
        <v>0</v>
      </c>
      <c r="BL207" s="18" t="s">
        <v>351</v>
      </c>
      <c r="BM207" s="239" t="s">
        <v>884</v>
      </c>
    </row>
    <row r="208" s="2" customFormat="1" ht="16.5" customHeight="1">
      <c r="A208" s="39"/>
      <c r="B208" s="40"/>
      <c r="C208" s="228" t="s">
        <v>593</v>
      </c>
      <c r="D208" s="228" t="s">
        <v>266</v>
      </c>
      <c r="E208" s="229" t="s">
        <v>1930</v>
      </c>
      <c r="F208" s="230" t="s">
        <v>1931</v>
      </c>
      <c r="G208" s="231" t="s">
        <v>1051</v>
      </c>
      <c r="H208" s="232">
        <v>11</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351</v>
      </c>
      <c r="AT208" s="239" t="s">
        <v>266</v>
      </c>
      <c r="AU208" s="239" t="s">
        <v>83</v>
      </c>
      <c r="AY208" s="18" t="s">
        <v>264</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351</v>
      </c>
      <c r="BM208" s="239" t="s">
        <v>891</v>
      </c>
    </row>
    <row r="209" s="2" customFormat="1" ht="16.5" customHeight="1">
      <c r="A209" s="39"/>
      <c r="B209" s="40"/>
      <c r="C209" s="228" t="s">
        <v>597</v>
      </c>
      <c r="D209" s="228" t="s">
        <v>266</v>
      </c>
      <c r="E209" s="229" t="s">
        <v>1932</v>
      </c>
      <c r="F209" s="230" t="s">
        <v>1933</v>
      </c>
      <c r="G209" s="231" t="s">
        <v>983</v>
      </c>
      <c r="H209" s="299"/>
      <c r="I209" s="233"/>
      <c r="J209" s="234">
        <f>ROUND(I209*H209,2)</f>
        <v>0</v>
      </c>
      <c r="K209" s="230" t="s">
        <v>1</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351</v>
      </c>
      <c r="AT209" s="239" t="s">
        <v>266</v>
      </c>
      <c r="AU209" s="239" t="s">
        <v>83</v>
      </c>
      <c r="AY209" s="18" t="s">
        <v>264</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351</v>
      </c>
      <c r="BM209" s="239" t="s">
        <v>901</v>
      </c>
    </row>
    <row r="210" s="12" customFormat="1" ht="25.92" customHeight="1">
      <c r="A210" s="12"/>
      <c r="B210" s="212"/>
      <c r="C210" s="213"/>
      <c r="D210" s="214" t="s">
        <v>75</v>
      </c>
      <c r="E210" s="215" t="s">
        <v>1096</v>
      </c>
      <c r="F210" s="215" t="s">
        <v>1097</v>
      </c>
      <c r="G210" s="213"/>
      <c r="H210" s="213"/>
      <c r="I210" s="216"/>
      <c r="J210" s="217">
        <f>BK210</f>
        <v>0</v>
      </c>
      <c r="K210" s="213"/>
      <c r="L210" s="218"/>
      <c r="M210" s="219"/>
      <c r="N210" s="220"/>
      <c r="O210" s="220"/>
      <c r="P210" s="221">
        <f>SUM(P211:P212)</f>
        <v>0</v>
      </c>
      <c r="Q210" s="220"/>
      <c r="R210" s="221">
        <f>SUM(R211:R212)</f>
        <v>0</v>
      </c>
      <c r="S210" s="220"/>
      <c r="T210" s="222">
        <f>SUM(T211:T212)</f>
        <v>0</v>
      </c>
      <c r="U210" s="12"/>
      <c r="V210" s="12"/>
      <c r="W210" s="12"/>
      <c r="X210" s="12"/>
      <c r="Y210" s="12"/>
      <c r="Z210" s="12"/>
      <c r="AA210" s="12"/>
      <c r="AB210" s="12"/>
      <c r="AC210" s="12"/>
      <c r="AD210" s="12"/>
      <c r="AE210" s="12"/>
      <c r="AR210" s="223" t="s">
        <v>85</v>
      </c>
      <c r="AT210" s="224" t="s">
        <v>75</v>
      </c>
      <c r="AU210" s="224" t="s">
        <v>76</v>
      </c>
      <c r="AY210" s="223" t="s">
        <v>264</v>
      </c>
      <c r="BK210" s="225">
        <f>SUM(BK211:BK212)</f>
        <v>0</v>
      </c>
    </row>
    <row r="211" s="2" customFormat="1" ht="16.5" customHeight="1">
      <c r="A211" s="39"/>
      <c r="B211" s="40"/>
      <c r="C211" s="228" t="s">
        <v>601</v>
      </c>
      <c r="D211" s="228" t="s">
        <v>266</v>
      </c>
      <c r="E211" s="229" t="s">
        <v>1096</v>
      </c>
      <c r="F211" s="230" t="s">
        <v>1934</v>
      </c>
      <c r="G211" s="231" t="s">
        <v>1101</v>
      </c>
      <c r="H211" s="232">
        <v>100</v>
      </c>
      <c r="I211" s="233"/>
      <c r="J211" s="234">
        <f>ROUND(I211*H211,2)</f>
        <v>0</v>
      </c>
      <c r="K211" s="230" t="s">
        <v>1</v>
      </c>
      <c r="L211" s="45"/>
      <c r="M211" s="235" t="s">
        <v>1</v>
      </c>
      <c r="N211" s="236" t="s">
        <v>42</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351</v>
      </c>
      <c r="AT211" s="239" t="s">
        <v>266</v>
      </c>
      <c r="AU211" s="239" t="s">
        <v>83</v>
      </c>
      <c r="AY211" s="18" t="s">
        <v>264</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351</v>
      </c>
      <c r="BM211" s="239" t="s">
        <v>910</v>
      </c>
    </row>
    <row r="212" s="2" customFormat="1" ht="16.5" customHeight="1">
      <c r="A212" s="39"/>
      <c r="B212" s="40"/>
      <c r="C212" s="228" t="s">
        <v>605</v>
      </c>
      <c r="D212" s="228" t="s">
        <v>266</v>
      </c>
      <c r="E212" s="229" t="s">
        <v>1935</v>
      </c>
      <c r="F212" s="230" t="s">
        <v>1936</v>
      </c>
      <c r="G212" s="231" t="s">
        <v>983</v>
      </c>
      <c r="H212" s="299"/>
      <c r="I212" s="233"/>
      <c r="J212" s="234">
        <f>ROUND(I212*H212,2)</f>
        <v>0</v>
      </c>
      <c r="K212" s="230" t="s">
        <v>1</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351</v>
      </c>
      <c r="AT212" s="239" t="s">
        <v>266</v>
      </c>
      <c r="AU212" s="239" t="s">
        <v>83</v>
      </c>
      <c r="AY212" s="18" t="s">
        <v>264</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351</v>
      </c>
      <c r="BM212" s="239" t="s">
        <v>920</v>
      </c>
    </row>
    <row r="213" s="12" customFormat="1" ht="25.92" customHeight="1">
      <c r="A213" s="12"/>
      <c r="B213" s="212"/>
      <c r="C213" s="213"/>
      <c r="D213" s="214" t="s">
        <v>75</v>
      </c>
      <c r="E213" s="215" t="s">
        <v>1937</v>
      </c>
      <c r="F213" s="215" t="s">
        <v>1400</v>
      </c>
      <c r="G213" s="213"/>
      <c r="H213" s="213"/>
      <c r="I213" s="216"/>
      <c r="J213" s="217">
        <f>BK213</f>
        <v>0</v>
      </c>
      <c r="K213" s="213"/>
      <c r="L213" s="218"/>
      <c r="M213" s="219"/>
      <c r="N213" s="220"/>
      <c r="O213" s="220"/>
      <c r="P213" s="221">
        <f>P214</f>
        <v>0</v>
      </c>
      <c r="Q213" s="220"/>
      <c r="R213" s="221">
        <f>R214</f>
        <v>0</v>
      </c>
      <c r="S213" s="220"/>
      <c r="T213" s="222">
        <f>T214</f>
        <v>0</v>
      </c>
      <c r="U213" s="12"/>
      <c r="V213" s="12"/>
      <c r="W213" s="12"/>
      <c r="X213" s="12"/>
      <c r="Y213" s="12"/>
      <c r="Z213" s="12"/>
      <c r="AA213" s="12"/>
      <c r="AB213" s="12"/>
      <c r="AC213" s="12"/>
      <c r="AD213" s="12"/>
      <c r="AE213" s="12"/>
      <c r="AR213" s="223" t="s">
        <v>83</v>
      </c>
      <c r="AT213" s="224" t="s">
        <v>75</v>
      </c>
      <c r="AU213" s="224" t="s">
        <v>76</v>
      </c>
      <c r="AY213" s="223" t="s">
        <v>264</v>
      </c>
      <c r="BK213" s="225">
        <f>BK214</f>
        <v>0</v>
      </c>
    </row>
    <row r="214" s="2" customFormat="1" ht="16.5" customHeight="1">
      <c r="A214" s="39"/>
      <c r="B214" s="40"/>
      <c r="C214" s="228" t="s">
        <v>610</v>
      </c>
      <c r="D214" s="228" t="s">
        <v>266</v>
      </c>
      <c r="E214" s="229" t="s">
        <v>1938</v>
      </c>
      <c r="F214" s="230" t="s">
        <v>1939</v>
      </c>
      <c r="G214" s="231" t="s">
        <v>1940</v>
      </c>
      <c r="H214" s="232">
        <v>24</v>
      </c>
      <c r="I214" s="233"/>
      <c r="J214" s="234">
        <f>ROUND(I214*H214,2)</f>
        <v>0</v>
      </c>
      <c r="K214" s="230" t="s">
        <v>1</v>
      </c>
      <c r="L214" s="45"/>
      <c r="M214" s="235" t="s">
        <v>1</v>
      </c>
      <c r="N214" s="236" t="s">
        <v>42</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271</v>
      </c>
      <c r="AT214" s="239" t="s">
        <v>266</v>
      </c>
      <c r="AU214" s="239" t="s">
        <v>83</v>
      </c>
      <c r="AY214" s="18" t="s">
        <v>264</v>
      </c>
      <c r="BE214" s="240">
        <f>IF(N214="základní",J214,0)</f>
        <v>0</v>
      </c>
      <c r="BF214" s="240">
        <f>IF(N214="snížená",J214,0)</f>
        <v>0</v>
      </c>
      <c r="BG214" s="240">
        <f>IF(N214="zákl. přenesená",J214,0)</f>
        <v>0</v>
      </c>
      <c r="BH214" s="240">
        <f>IF(N214="sníž. přenesená",J214,0)</f>
        <v>0</v>
      </c>
      <c r="BI214" s="240">
        <f>IF(N214="nulová",J214,0)</f>
        <v>0</v>
      </c>
      <c r="BJ214" s="18" t="s">
        <v>85</v>
      </c>
      <c r="BK214" s="240">
        <f>ROUND(I214*H214,2)</f>
        <v>0</v>
      </c>
      <c r="BL214" s="18" t="s">
        <v>271</v>
      </c>
      <c r="BM214" s="239" t="s">
        <v>929</v>
      </c>
    </row>
    <row r="215" s="12" customFormat="1" ht="25.92" customHeight="1">
      <c r="A215" s="12"/>
      <c r="B215" s="212"/>
      <c r="C215" s="213"/>
      <c r="D215" s="214" t="s">
        <v>75</v>
      </c>
      <c r="E215" s="215" t="s">
        <v>1941</v>
      </c>
      <c r="F215" s="215" t="s">
        <v>1942</v>
      </c>
      <c r="G215" s="213"/>
      <c r="H215" s="213"/>
      <c r="I215" s="216"/>
      <c r="J215" s="217">
        <f>BK215</f>
        <v>0</v>
      </c>
      <c r="K215" s="213"/>
      <c r="L215" s="218"/>
      <c r="M215" s="219"/>
      <c r="N215" s="220"/>
      <c r="O215" s="220"/>
      <c r="P215" s="221">
        <f>SUM(P216:P219)</f>
        <v>0</v>
      </c>
      <c r="Q215" s="220"/>
      <c r="R215" s="221">
        <f>SUM(R216:R219)</f>
        <v>0</v>
      </c>
      <c r="S215" s="220"/>
      <c r="T215" s="222">
        <f>SUM(T216:T219)</f>
        <v>0</v>
      </c>
      <c r="U215" s="12"/>
      <c r="V215" s="12"/>
      <c r="W215" s="12"/>
      <c r="X215" s="12"/>
      <c r="Y215" s="12"/>
      <c r="Z215" s="12"/>
      <c r="AA215" s="12"/>
      <c r="AB215" s="12"/>
      <c r="AC215" s="12"/>
      <c r="AD215" s="12"/>
      <c r="AE215" s="12"/>
      <c r="AR215" s="223" t="s">
        <v>83</v>
      </c>
      <c r="AT215" s="224" t="s">
        <v>75</v>
      </c>
      <c r="AU215" s="224" t="s">
        <v>76</v>
      </c>
      <c r="AY215" s="223" t="s">
        <v>264</v>
      </c>
      <c r="BK215" s="225">
        <f>SUM(BK216:BK219)</f>
        <v>0</v>
      </c>
    </row>
    <row r="216" s="2" customFormat="1" ht="16.5" customHeight="1">
      <c r="A216" s="39"/>
      <c r="B216" s="40"/>
      <c r="C216" s="228" t="s">
        <v>614</v>
      </c>
      <c r="D216" s="228" t="s">
        <v>266</v>
      </c>
      <c r="E216" s="229" t="s">
        <v>1943</v>
      </c>
      <c r="F216" s="230" t="s">
        <v>1944</v>
      </c>
      <c r="G216" s="231" t="s">
        <v>354</v>
      </c>
      <c r="H216" s="232">
        <v>0.11700000000000001</v>
      </c>
      <c r="I216" s="233"/>
      <c r="J216" s="234">
        <f>ROUND(I216*H216,2)</f>
        <v>0</v>
      </c>
      <c r="K216" s="230" t="s">
        <v>1</v>
      </c>
      <c r="L216" s="45"/>
      <c r="M216" s="235" t="s">
        <v>1</v>
      </c>
      <c r="N216" s="236" t="s">
        <v>42</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271</v>
      </c>
      <c r="AT216" s="239" t="s">
        <v>266</v>
      </c>
      <c r="AU216" s="239" t="s">
        <v>83</v>
      </c>
      <c r="AY216" s="18" t="s">
        <v>264</v>
      </c>
      <c r="BE216" s="240">
        <f>IF(N216="základní",J216,0)</f>
        <v>0</v>
      </c>
      <c r="BF216" s="240">
        <f>IF(N216="snížená",J216,0)</f>
        <v>0</v>
      </c>
      <c r="BG216" s="240">
        <f>IF(N216="zákl. přenesená",J216,0)</f>
        <v>0</v>
      </c>
      <c r="BH216" s="240">
        <f>IF(N216="sníž. přenesená",J216,0)</f>
        <v>0</v>
      </c>
      <c r="BI216" s="240">
        <f>IF(N216="nulová",J216,0)</f>
        <v>0</v>
      </c>
      <c r="BJ216" s="18" t="s">
        <v>85</v>
      </c>
      <c r="BK216" s="240">
        <f>ROUND(I216*H216,2)</f>
        <v>0</v>
      </c>
      <c r="BL216" s="18" t="s">
        <v>271</v>
      </c>
      <c r="BM216" s="239" t="s">
        <v>938</v>
      </c>
    </row>
    <row r="217" s="2" customFormat="1" ht="16.5" customHeight="1">
      <c r="A217" s="39"/>
      <c r="B217" s="40"/>
      <c r="C217" s="228" t="s">
        <v>618</v>
      </c>
      <c r="D217" s="228" t="s">
        <v>266</v>
      </c>
      <c r="E217" s="229" t="s">
        <v>1945</v>
      </c>
      <c r="F217" s="230" t="s">
        <v>1946</v>
      </c>
      <c r="G217" s="231" t="s">
        <v>354</v>
      </c>
      <c r="H217" s="232">
        <v>1.7549999999999999</v>
      </c>
      <c r="I217" s="233"/>
      <c r="J217" s="234">
        <f>ROUND(I217*H217,2)</f>
        <v>0</v>
      </c>
      <c r="K217" s="230" t="s">
        <v>1</v>
      </c>
      <c r="L217" s="45"/>
      <c r="M217" s="235" t="s">
        <v>1</v>
      </c>
      <c r="N217" s="236" t="s">
        <v>42</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271</v>
      </c>
      <c r="AT217" s="239" t="s">
        <v>266</v>
      </c>
      <c r="AU217" s="239" t="s">
        <v>83</v>
      </c>
      <c r="AY217" s="18" t="s">
        <v>264</v>
      </c>
      <c r="BE217" s="240">
        <f>IF(N217="základní",J217,0)</f>
        <v>0</v>
      </c>
      <c r="BF217" s="240">
        <f>IF(N217="snížená",J217,0)</f>
        <v>0</v>
      </c>
      <c r="BG217" s="240">
        <f>IF(N217="zákl. přenesená",J217,0)</f>
        <v>0</v>
      </c>
      <c r="BH217" s="240">
        <f>IF(N217="sníž. přenesená",J217,0)</f>
        <v>0</v>
      </c>
      <c r="BI217" s="240">
        <f>IF(N217="nulová",J217,0)</f>
        <v>0</v>
      </c>
      <c r="BJ217" s="18" t="s">
        <v>85</v>
      </c>
      <c r="BK217" s="240">
        <f>ROUND(I217*H217,2)</f>
        <v>0</v>
      </c>
      <c r="BL217" s="18" t="s">
        <v>271</v>
      </c>
      <c r="BM217" s="239" t="s">
        <v>947</v>
      </c>
    </row>
    <row r="218" s="2" customFormat="1" ht="16.5" customHeight="1">
      <c r="A218" s="39"/>
      <c r="B218" s="40"/>
      <c r="C218" s="228" t="s">
        <v>625</v>
      </c>
      <c r="D218" s="228" t="s">
        <v>266</v>
      </c>
      <c r="E218" s="229" t="s">
        <v>1947</v>
      </c>
      <c r="F218" s="230" t="s">
        <v>1948</v>
      </c>
      <c r="G218" s="231" t="s">
        <v>354</v>
      </c>
      <c r="H218" s="232">
        <v>0.11700000000000001</v>
      </c>
      <c r="I218" s="233"/>
      <c r="J218" s="234">
        <f>ROUND(I218*H218,2)</f>
        <v>0</v>
      </c>
      <c r="K218" s="230" t="s">
        <v>1</v>
      </c>
      <c r="L218" s="45"/>
      <c r="M218" s="235" t="s">
        <v>1</v>
      </c>
      <c r="N218" s="236" t="s">
        <v>42</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271</v>
      </c>
      <c r="AT218" s="239" t="s">
        <v>266</v>
      </c>
      <c r="AU218" s="239" t="s">
        <v>83</v>
      </c>
      <c r="AY218" s="18" t="s">
        <v>264</v>
      </c>
      <c r="BE218" s="240">
        <f>IF(N218="základní",J218,0)</f>
        <v>0</v>
      </c>
      <c r="BF218" s="240">
        <f>IF(N218="snížená",J218,0)</f>
        <v>0</v>
      </c>
      <c r="BG218" s="240">
        <f>IF(N218="zákl. přenesená",J218,0)</f>
        <v>0</v>
      </c>
      <c r="BH218" s="240">
        <f>IF(N218="sníž. přenesená",J218,0)</f>
        <v>0</v>
      </c>
      <c r="BI218" s="240">
        <f>IF(N218="nulová",J218,0)</f>
        <v>0</v>
      </c>
      <c r="BJ218" s="18" t="s">
        <v>85</v>
      </c>
      <c r="BK218" s="240">
        <f>ROUND(I218*H218,2)</f>
        <v>0</v>
      </c>
      <c r="BL218" s="18" t="s">
        <v>271</v>
      </c>
      <c r="BM218" s="239" t="s">
        <v>957</v>
      </c>
    </row>
    <row r="219" s="2" customFormat="1" ht="16.5" customHeight="1">
      <c r="A219" s="39"/>
      <c r="B219" s="40"/>
      <c r="C219" s="228" t="s">
        <v>629</v>
      </c>
      <c r="D219" s="228" t="s">
        <v>266</v>
      </c>
      <c r="E219" s="229" t="s">
        <v>1949</v>
      </c>
      <c r="F219" s="230" t="s">
        <v>1950</v>
      </c>
      <c r="G219" s="231" t="s">
        <v>354</v>
      </c>
      <c r="H219" s="232">
        <v>0.11700000000000001</v>
      </c>
      <c r="I219" s="233"/>
      <c r="J219" s="234">
        <f>ROUND(I219*H219,2)</f>
        <v>0</v>
      </c>
      <c r="K219" s="230" t="s">
        <v>1</v>
      </c>
      <c r="L219" s="45"/>
      <c r="M219" s="307" t="s">
        <v>1</v>
      </c>
      <c r="N219" s="308" t="s">
        <v>42</v>
      </c>
      <c r="O219" s="309"/>
      <c r="P219" s="310">
        <f>O219*H219</f>
        <v>0</v>
      </c>
      <c r="Q219" s="310">
        <v>0</v>
      </c>
      <c r="R219" s="310">
        <f>Q219*H219</f>
        <v>0</v>
      </c>
      <c r="S219" s="310">
        <v>0</v>
      </c>
      <c r="T219" s="311">
        <f>S219*H219</f>
        <v>0</v>
      </c>
      <c r="U219" s="39"/>
      <c r="V219" s="39"/>
      <c r="W219" s="39"/>
      <c r="X219" s="39"/>
      <c r="Y219" s="39"/>
      <c r="Z219" s="39"/>
      <c r="AA219" s="39"/>
      <c r="AB219" s="39"/>
      <c r="AC219" s="39"/>
      <c r="AD219" s="39"/>
      <c r="AE219" s="39"/>
      <c r="AR219" s="239" t="s">
        <v>271</v>
      </c>
      <c r="AT219" s="239" t="s">
        <v>266</v>
      </c>
      <c r="AU219" s="239" t="s">
        <v>83</v>
      </c>
      <c r="AY219" s="18" t="s">
        <v>264</v>
      </c>
      <c r="BE219" s="240">
        <f>IF(N219="základní",J219,0)</f>
        <v>0</v>
      </c>
      <c r="BF219" s="240">
        <f>IF(N219="snížená",J219,0)</f>
        <v>0</v>
      </c>
      <c r="BG219" s="240">
        <f>IF(N219="zákl. přenesená",J219,0)</f>
        <v>0</v>
      </c>
      <c r="BH219" s="240">
        <f>IF(N219="sníž. přenesená",J219,0)</f>
        <v>0</v>
      </c>
      <c r="BI219" s="240">
        <f>IF(N219="nulová",J219,0)</f>
        <v>0</v>
      </c>
      <c r="BJ219" s="18" t="s">
        <v>85</v>
      </c>
      <c r="BK219" s="240">
        <f>ROUND(I219*H219,2)</f>
        <v>0</v>
      </c>
      <c r="BL219" s="18" t="s">
        <v>271</v>
      </c>
      <c r="BM219" s="239" t="s">
        <v>969</v>
      </c>
    </row>
    <row r="220" s="2" customFormat="1" ht="6.96" customHeight="1">
      <c r="A220" s="39"/>
      <c r="B220" s="67"/>
      <c r="C220" s="68"/>
      <c r="D220" s="68"/>
      <c r="E220" s="68"/>
      <c r="F220" s="68"/>
      <c r="G220" s="68"/>
      <c r="H220" s="68"/>
      <c r="I220" s="68"/>
      <c r="J220" s="68"/>
      <c r="K220" s="68"/>
      <c r="L220" s="45"/>
      <c r="M220" s="39"/>
      <c r="O220" s="39"/>
      <c r="P220" s="39"/>
      <c r="Q220" s="39"/>
      <c r="R220" s="39"/>
      <c r="S220" s="39"/>
      <c r="T220" s="39"/>
      <c r="U220" s="39"/>
      <c r="V220" s="39"/>
      <c r="W220" s="39"/>
      <c r="X220" s="39"/>
      <c r="Y220" s="39"/>
      <c r="Z220" s="39"/>
      <c r="AA220" s="39"/>
      <c r="AB220" s="39"/>
      <c r="AC220" s="39"/>
      <c r="AD220" s="39"/>
      <c r="AE220" s="39"/>
    </row>
  </sheetData>
  <sheetProtection sheet="1" autoFilter="0" formatColumns="0" formatRows="0" objects="1" scenarios="1" spinCount="100000" saltValue="mLUCg7WOp9AN7FeoNuec4SQ4RpLlgm2/eV4wdB8CmRk7bslo/OXb7XrQ7CVNvUtGzZzqgoHSUZwnb14zP+XQ+Q==" hashValue="hHgjyesPIjowb+lZFPm3Qht1PZny+L0IfSbB7juMZfYP3AqzvTWoQJ3ENdtuYCQyTz4Xhbf4fX3KXUcY/Ndltg==" algorithmName="SHA-512" password="E785"/>
  <autoFilter ref="C133:K219"/>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3013</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1951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ROUND(J157,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ROUND((SUM(BE157:BE267)),  2)</f>
        <v>0</v>
      </c>
      <c r="G37" s="39"/>
      <c r="H37" s="39"/>
      <c r="I37" s="166">
        <v>0.20999999999999999</v>
      </c>
      <c r="J37" s="165">
        <f>ROUND(((SUM(BE157:BE267))*I37),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ROUND((SUM(BF157:BF267)),  2)</f>
        <v>0</v>
      </c>
      <c r="G38" s="39"/>
      <c r="H38" s="39"/>
      <c r="I38" s="166">
        <v>0.12</v>
      </c>
      <c r="J38" s="165">
        <f>ROUND(((SUM(BF157:BF267))*I38),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ROUND((SUM(BG157:BG267)),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ROUND((SUM(BH157:BH267)),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ROUND((SUM(BI157:BI267)),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3013</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D.1.4.C - VZDUCHOTECHNIKA A CHLAZENÍ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J157</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1952</v>
      </c>
      <c r="E101" s="193"/>
      <c r="F101" s="193"/>
      <c r="G101" s="193"/>
      <c r="H101" s="193"/>
      <c r="I101" s="193"/>
      <c r="J101" s="194">
        <f>J158</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1953</v>
      </c>
      <c r="E102" s="198"/>
      <c r="F102" s="198"/>
      <c r="G102" s="198"/>
      <c r="H102" s="198"/>
      <c r="I102" s="198"/>
      <c r="J102" s="199">
        <f>J159</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1954</v>
      </c>
      <c r="E103" s="198"/>
      <c r="F103" s="198"/>
      <c r="G103" s="198"/>
      <c r="H103" s="198"/>
      <c r="I103" s="198"/>
      <c r="J103" s="199">
        <f>J166</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1955</v>
      </c>
      <c r="E104" s="198"/>
      <c r="F104" s="198"/>
      <c r="G104" s="198"/>
      <c r="H104" s="198"/>
      <c r="I104" s="198"/>
      <c r="J104" s="199">
        <f>J168</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1956</v>
      </c>
      <c r="E105" s="198"/>
      <c r="F105" s="198"/>
      <c r="G105" s="198"/>
      <c r="H105" s="198"/>
      <c r="I105" s="198"/>
      <c r="J105" s="199">
        <f>J170</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1957</v>
      </c>
      <c r="E106" s="198"/>
      <c r="F106" s="198"/>
      <c r="G106" s="198"/>
      <c r="H106" s="198"/>
      <c r="I106" s="198"/>
      <c r="J106" s="199">
        <f>J172</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1958</v>
      </c>
      <c r="E107" s="198"/>
      <c r="F107" s="198"/>
      <c r="G107" s="198"/>
      <c r="H107" s="198"/>
      <c r="I107" s="198"/>
      <c r="J107" s="199">
        <f>J186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1959</v>
      </c>
      <c r="E108" s="198"/>
      <c r="F108" s="198"/>
      <c r="G108" s="198"/>
      <c r="H108" s="198"/>
      <c r="I108" s="198"/>
      <c r="J108" s="199">
        <f>J189</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1960</v>
      </c>
      <c r="E109" s="198"/>
      <c r="F109" s="198"/>
      <c r="G109" s="198"/>
      <c r="H109" s="198"/>
      <c r="I109" s="198"/>
      <c r="J109" s="199">
        <f>J191</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3382</v>
      </c>
      <c r="E110" s="198"/>
      <c r="F110" s="198"/>
      <c r="G110" s="198"/>
      <c r="H110" s="198"/>
      <c r="I110" s="198"/>
      <c r="J110" s="199">
        <f>J193</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3383</v>
      </c>
      <c r="E111" s="198"/>
      <c r="F111" s="198"/>
      <c r="G111" s="198"/>
      <c r="H111" s="198"/>
      <c r="I111" s="198"/>
      <c r="J111" s="199">
        <f>J195</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3384</v>
      </c>
      <c r="E112" s="198"/>
      <c r="F112" s="198"/>
      <c r="G112" s="198"/>
      <c r="H112" s="198"/>
      <c r="I112" s="198"/>
      <c r="J112" s="199">
        <f>J199</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3385</v>
      </c>
      <c r="E113" s="198"/>
      <c r="F113" s="198"/>
      <c r="G113" s="198"/>
      <c r="H113" s="198"/>
      <c r="I113" s="198"/>
      <c r="J113" s="199">
        <f>J204</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3386</v>
      </c>
      <c r="E114" s="198"/>
      <c r="F114" s="198"/>
      <c r="G114" s="198"/>
      <c r="H114" s="198"/>
      <c r="I114" s="198"/>
      <c r="J114" s="199">
        <f>J210</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3387</v>
      </c>
      <c r="E115" s="198"/>
      <c r="F115" s="198"/>
      <c r="G115" s="198"/>
      <c r="H115" s="198"/>
      <c r="I115" s="198"/>
      <c r="J115" s="199">
        <f>J215</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3388</v>
      </c>
      <c r="E116" s="198"/>
      <c r="F116" s="198"/>
      <c r="G116" s="198"/>
      <c r="H116" s="198"/>
      <c r="I116" s="198"/>
      <c r="J116" s="199">
        <f>J217</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3389</v>
      </c>
      <c r="E117" s="198"/>
      <c r="F117" s="198"/>
      <c r="G117" s="198"/>
      <c r="H117" s="198"/>
      <c r="I117" s="198"/>
      <c r="J117" s="199">
        <f>J219</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3390</v>
      </c>
      <c r="E118" s="198"/>
      <c r="F118" s="198"/>
      <c r="G118" s="198"/>
      <c r="H118" s="198"/>
      <c r="I118" s="198"/>
      <c r="J118" s="199">
        <f>J221</f>
        <v>0</v>
      </c>
      <c r="K118" s="134"/>
      <c r="L118" s="200"/>
      <c r="S118" s="10"/>
      <c r="T118" s="10"/>
      <c r="U118" s="10"/>
      <c r="V118" s="10"/>
      <c r="W118" s="10"/>
      <c r="X118" s="10"/>
      <c r="Y118" s="10"/>
      <c r="Z118" s="10"/>
      <c r="AA118" s="10"/>
      <c r="AB118" s="10"/>
      <c r="AC118" s="10"/>
      <c r="AD118" s="10"/>
      <c r="AE118" s="10"/>
    </row>
    <row r="119" s="9" customFormat="1" ht="24.96" customHeight="1">
      <c r="A119" s="9"/>
      <c r="B119" s="190"/>
      <c r="C119" s="191"/>
      <c r="D119" s="192" t="s">
        <v>3391</v>
      </c>
      <c r="E119" s="193"/>
      <c r="F119" s="193"/>
      <c r="G119" s="193"/>
      <c r="H119" s="193"/>
      <c r="I119" s="193"/>
      <c r="J119" s="194">
        <f>J223</f>
        <v>0</v>
      </c>
      <c r="K119" s="191"/>
      <c r="L119" s="195"/>
      <c r="S119" s="9"/>
      <c r="T119" s="9"/>
      <c r="U119" s="9"/>
      <c r="V119" s="9"/>
      <c r="W119" s="9"/>
      <c r="X119" s="9"/>
      <c r="Y119" s="9"/>
      <c r="Z119" s="9"/>
      <c r="AA119" s="9"/>
      <c r="AB119" s="9"/>
      <c r="AC119" s="9"/>
      <c r="AD119" s="9"/>
      <c r="AE119" s="9"/>
    </row>
    <row r="120" s="10" customFormat="1" ht="19.92" customHeight="1">
      <c r="A120" s="10"/>
      <c r="B120" s="196"/>
      <c r="C120" s="134"/>
      <c r="D120" s="197" t="s">
        <v>3392</v>
      </c>
      <c r="E120" s="198"/>
      <c r="F120" s="198"/>
      <c r="G120" s="198"/>
      <c r="H120" s="198"/>
      <c r="I120" s="198"/>
      <c r="J120" s="199">
        <f>J224</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3393</v>
      </c>
      <c r="E121" s="198"/>
      <c r="F121" s="198"/>
      <c r="G121" s="198"/>
      <c r="H121" s="198"/>
      <c r="I121" s="198"/>
      <c r="J121" s="199">
        <f>J225</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3394</v>
      </c>
      <c r="E122" s="198"/>
      <c r="F122" s="198"/>
      <c r="G122" s="198"/>
      <c r="H122" s="198"/>
      <c r="I122" s="198"/>
      <c r="J122" s="199">
        <f>J227</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3388</v>
      </c>
      <c r="E123" s="198"/>
      <c r="F123" s="198"/>
      <c r="G123" s="198"/>
      <c r="H123" s="198"/>
      <c r="I123" s="198"/>
      <c r="J123" s="199">
        <f>J247</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3389</v>
      </c>
      <c r="E124" s="198"/>
      <c r="F124" s="198"/>
      <c r="G124" s="198"/>
      <c r="H124" s="198"/>
      <c r="I124" s="198"/>
      <c r="J124" s="199">
        <f>J249</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3390</v>
      </c>
      <c r="E125" s="198"/>
      <c r="F125" s="198"/>
      <c r="G125" s="198"/>
      <c r="H125" s="198"/>
      <c r="I125" s="198"/>
      <c r="J125" s="199">
        <f>J251</f>
        <v>0</v>
      </c>
      <c r="K125" s="134"/>
      <c r="L125" s="200"/>
      <c r="S125" s="10"/>
      <c r="T125" s="10"/>
      <c r="U125" s="10"/>
      <c r="V125" s="10"/>
      <c r="W125" s="10"/>
      <c r="X125" s="10"/>
      <c r="Y125" s="10"/>
      <c r="Z125" s="10"/>
      <c r="AA125" s="10"/>
      <c r="AB125" s="10"/>
      <c r="AC125" s="10"/>
      <c r="AD125" s="10"/>
      <c r="AE125" s="10"/>
    </row>
    <row r="126" s="9" customFormat="1" ht="24.96" customHeight="1">
      <c r="A126" s="9"/>
      <c r="B126" s="190"/>
      <c r="C126" s="191"/>
      <c r="D126" s="192" t="s">
        <v>3395</v>
      </c>
      <c r="E126" s="193"/>
      <c r="F126" s="193"/>
      <c r="G126" s="193"/>
      <c r="H126" s="193"/>
      <c r="I126" s="193"/>
      <c r="J126" s="194">
        <f>J253</f>
        <v>0</v>
      </c>
      <c r="K126" s="191"/>
      <c r="L126" s="195"/>
      <c r="S126" s="9"/>
      <c r="T126" s="9"/>
      <c r="U126" s="9"/>
      <c r="V126" s="9"/>
      <c r="W126" s="9"/>
      <c r="X126" s="9"/>
      <c r="Y126" s="9"/>
      <c r="Z126" s="9"/>
      <c r="AA126" s="9"/>
      <c r="AB126" s="9"/>
      <c r="AC126" s="9"/>
      <c r="AD126" s="9"/>
      <c r="AE126" s="9"/>
    </row>
    <row r="127" s="10" customFormat="1" ht="19.92" customHeight="1">
      <c r="A127" s="10"/>
      <c r="B127" s="196"/>
      <c r="C127" s="134"/>
      <c r="D127" s="197" t="s">
        <v>3396</v>
      </c>
      <c r="E127" s="198"/>
      <c r="F127" s="198"/>
      <c r="G127" s="198"/>
      <c r="H127" s="198"/>
      <c r="I127" s="198"/>
      <c r="J127" s="199">
        <f>J254</f>
        <v>0</v>
      </c>
      <c r="K127" s="134"/>
      <c r="L127" s="200"/>
      <c r="S127" s="10"/>
      <c r="T127" s="10"/>
      <c r="U127" s="10"/>
      <c r="V127" s="10"/>
      <c r="W127" s="10"/>
      <c r="X127" s="10"/>
      <c r="Y127" s="10"/>
      <c r="Z127" s="10"/>
      <c r="AA127" s="10"/>
      <c r="AB127" s="10"/>
      <c r="AC127" s="10"/>
      <c r="AD127" s="10"/>
      <c r="AE127" s="10"/>
    </row>
    <row r="128" s="10" customFormat="1" ht="19.92" customHeight="1">
      <c r="A128" s="10"/>
      <c r="B128" s="196"/>
      <c r="C128" s="134"/>
      <c r="D128" s="197" t="s">
        <v>3397</v>
      </c>
      <c r="E128" s="198"/>
      <c r="F128" s="198"/>
      <c r="G128" s="198"/>
      <c r="H128" s="198"/>
      <c r="I128" s="198"/>
      <c r="J128" s="199">
        <f>J257</f>
        <v>0</v>
      </c>
      <c r="K128" s="134"/>
      <c r="L128" s="200"/>
      <c r="S128" s="10"/>
      <c r="T128" s="10"/>
      <c r="U128" s="10"/>
      <c r="V128" s="10"/>
      <c r="W128" s="10"/>
      <c r="X128" s="10"/>
      <c r="Y128" s="10"/>
      <c r="Z128" s="10"/>
      <c r="AA128" s="10"/>
      <c r="AB128" s="10"/>
      <c r="AC128" s="10"/>
      <c r="AD128" s="10"/>
      <c r="AE128" s="10"/>
    </row>
    <row r="129" s="9" customFormat="1" ht="24.96" customHeight="1">
      <c r="A129" s="9"/>
      <c r="B129" s="190"/>
      <c r="C129" s="191"/>
      <c r="D129" s="192" t="s">
        <v>3398</v>
      </c>
      <c r="E129" s="193"/>
      <c r="F129" s="193"/>
      <c r="G129" s="193"/>
      <c r="H129" s="193"/>
      <c r="I129" s="193"/>
      <c r="J129" s="194">
        <f>J259</f>
        <v>0</v>
      </c>
      <c r="K129" s="191"/>
      <c r="L129" s="195"/>
      <c r="S129" s="9"/>
      <c r="T129" s="9"/>
      <c r="U129" s="9"/>
      <c r="V129" s="9"/>
      <c r="W129" s="9"/>
      <c r="X129" s="9"/>
      <c r="Y129" s="9"/>
      <c r="Z129" s="9"/>
      <c r="AA129" s="9"/>
      <c r="AB129" s="9"/>
      <c r="AC129" s="9"/>
      <c r="AD129" s="9"/>
      <c r="AE129" s="9"/>
    </row>
    <row r="130" s="10" customFormat="1" ht="19.92" customHeight="1">
      <c r="A130" s="10"/>
      <c r="B130" s="196"/>
      <c r="C130" s="134"/>
      <c r="D130" s="197" t="s">
        <v>3399</v>
      </c>
      <c r="E130" s="198"/>
      <c r="F130" s="198"/>
      <c r="G130" s="198"/>
      <c r="H130" s="198"/>
      <c r="I130" s="198"/>
      <c r="J130" s="199">
        <f>J260</f>
        <v>0</v>
      </c>
      <c r="K130" s="134"/>
      <c r="L130" s="200"/>
      <c r="S130" s="10"/>
      <c r="T130" s="10"/>
      <c r="U130" s="10"/>
      <c r="V130" s="10"/>
      <c r="W130" s="10"/>
      <c r="X130" s="10"/>
      <c r="Y130" s="10"/>
      <c r="Z130" s="10"/>
      <c r="AA130" s="10"/>
      <c r="AB130" s="10"/>
      <c r="AC130" s="10"/>
      <c r="AD130" s="10"/>
      <c r="AE130" s="10"/>
    </row>
    <row r="131" s="10" customFormat="1" ht="19.92" customHeight="1">
      <c r="A131" s="10"/>
      <c r="B131" s="196"/>
      <c r="C131" s="134"/>
      <c r="D131" s="197" t="s">
        <v>3400</v>
      </c>
      <c r="E131" s="198"/>
      <c r="F131" s="198"/>
      <c r="G131" s="198"/>
      <c r="H131" s="198"/>
      <c r="I131" s="198"/>
      <c r="J131" s="199">
        <f>J261</f>
        <v>0</v>
      </c>
      <c r="K131" s="134"/>
      <c r="L131" s="200"/>
      <c r="S131" s="10"/>
      <c r="T131" s="10"/>
      <c r="U131" s="10"/>
      <c r="V131" s="10"/>
      <c r="W131" s="10"/>
      <c r="X131" s="10"/>
      <c r="Y131" s="10"/>
      <c r="Z131" s="10"/>
      <c r="AA131" s="10"/>
      <c r="AB131" s="10"/>
      <c r="AC131" s="10"/>
      <c r="AD131" s="10"/>
      <c r="AE131" s="10"/>
    </row>
    <row r="132" s="10" customFormat="1" ht="19.92" customHeight="1">
      <c r="A132" s="10"/>
      <c r="B132" s="196"/>
      <c r="C132" s="134"/>
      <c r="D132" s="197" t="s">
        <v>3401</v>
      </c>
      <c r="E132" s="198"/>
      <c r="F132" s="198"/>
      <c r="G132" s="198"/>
      <c r="H132" s="198"/>
      <c r="I132" s="198"/>
      <c r="J132" s="199">
        <f>J262</f>
        <v>0</v>
      </c>
      <c r="K132" s="134"/>
      <c r="L132" s="200"/>
      <c r="S132" s="10"/>
      <c r="T132" s="10"/>
      <c r="U132" s="10"/>
      <c r="V132" s="10"/>
      <c r="W132" s="10"/>
      <c r="X132" s="10"/>
      <c r="Y132" s="10"/>
      <c r="Z132" s="10"/>
      <c r="AA132" s="10"/>
      <c r="AB132" s="10"/>
      <c r="AC132" s="10"/>
      <c r="AD132" s="10"/>
      <c r="AE132" s="10"/>
    </row>
    <row r="133" s="9" customFormat="1" ht="24.96" customHeight="1">
      <c r="A133" s="9"/>
      <c r="B133" s="190"/>
      <c r="C133" s="191"/>
      <c r="D133" s="192" t="s">
        <v>1980</v>
      </c>
      <c r="E133" s="193"/>
      <c r="F133" s="193"/>
      <c r="G133" s="193"/>
      <c r="H133" s="193"/>
      <c r="I133" s="193"/>
      <c r="J133" s="194">
        <f>J266</f>
        <v>0</v>
      </c>
      <c r="K133" s="191"/>
      <c r="L133" s="195"/>
      <c r="S133" s="9"/>
      <c r="T133" s="9"/>
      <c r="U133" s="9"/>
      <c r="V133" s="9"/>
      <c r="W133" s="9"/>
      <c r="X133" s="9"/>
      <c r="Y133" s="9"/>
      <c r="Z133" s="9"/>
      <c r="AA133" s="9"/>
      <c r="AB133" s="9"/>
      <c r="AC133" s="9"/>
      <c r="AD133" s="9"/>
      <c r="AE133" s="9"/>
    </row>
    <row r="134" s="2" customFormat="1" ht="21.84"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67"/>
      <c r="C135" s="68"/>
      <c r="D135" s="68"/>
      <c r="E135" s="68"/>
      <c r="F135" s="68"/>
      <c r="G135" s="68"/>
      <c r="H135" s="68"/>
      <c r="I135" s="68"/>
      <c r="J135" s="68"/>
      <c r="K135" s="68"/>
      <c r="L135" s="64"/>
      <c r="S135" s="39"/>
      <c r="T135" s="39"/>
      <c r="U135" s="39"/>
      <c r="V135" s="39"/>
      <c r="W135" s="39"/>
      <c r="X135" s="39"/>
      <c r="Y135" s="39"/>
      <c r="Z135" s="39"/>
      <c r="AA135" s="39"/>
      <c r="AB135" s="39"/>
      <c r="AC135" s="39"/>
      <c r="AD135" s="39"/>
      <c r="AE135" s="39"/>
    </row>
    <row r="139" s="2" customFormat="1" ht="6.96" customHeight="1">
      <c r="A139" s="39"/>
      <c r="B139" s="69"/>
      <c r="C139" s="70"/>
      <c r="D139" s="70"/>
      <c r="E139" s="70"/>
      <c r="F139" s="70"/>
      <c r="G139" s="70"/>
      <c r="H139" s="70"/>
      <c r="I139" s="70"/>
      <c r="J139" s="70"/>
      <c r="K139" s="70"/>
      <c r="L139" s="64"/>
      <c r="S139" s="39"/>
      <c r="T139" s="39"/>
      <c r="U139" s="39"/>
      <c r="V139" s="39"/>
      <c r="W139" s="39"/>
      <c r="X139" s="39"/>
      <c r="Y139" s="39"/>
      <c r="Z139" s="39"/>
      <c r="AA139" s="39"/>
      <c r="AB139" s="39"/>
      <c r="AC139" s="39"/>
      <c r="AD139" s="39"/>
      <c r="AE139" s="39"/>
    </row>
    <row r="140" s="2" customFormat="1" ht="24.96" customHeight="1">
      <c r="A140" s="39"/>
      <c r="B140" s="40"/>
      <c r="C140" s="24" t="s">
        <v>249</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2" customHeight="1">
      <c r="A142" s="39"/>
      <c r="B142" s="40"/>
      <c r="C142" s="33" t="s">
        <v>16</v>
      </c>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6.5" customHeight="1">
      <c r="A143" s="39"/>
      <c r="B143" s="40"/>
      <c r="C143" s="41"/>
      <c r="D143" s="41"/>
      <c r="E143" s="185" t="str">
        <f>E7</f>
        <v>Transformace domova Černovice – Lidmaň I. – Polná</v>
      </c>
      <c r="F143" s="33"/>
      <c r="G143" s="33"/>
      <c r="H143" s="33"/>
      <c r="I143" s="41"/>
      <c r="J143" s="41"/>
      <c r="K143" s="41"/>
      <c r="L143" s="64"/>
      <c r="S143" s="39"/>
      <c r="T143" s="39"/>
      <c r="U143" s="39"/>
      <c r="V143" s="39"/>
      <c r="W143" s="39"/>
      <c r="X143" s="39"/>
      <c r="Y143" s="39"/>
      <c r="Z143" s="39"/>
      <c r="AA143" s="39"/>
      <c r="AB143" s="39"/>
      <c r="AC143" s="39"/>
      <c r="AD143" s="39"/>
      <c r="AE143" s="39"/>
    </row>
    <row r="144" s="1" customFormat="1" ht="12" customHeight="1">
      <c r="B144" s="22"/>
      <c r="C144" s="33" t="s">
        <v>210</v>
      </c>
      <c r="D144" s="23"/>
      <c r="E144" s="23"/>
      <c r="F144" s="23"/>
      <c r="G144" s="23"/>
      <c r="H144" s="23"/>
      <c r="I144" s="23"/>
      <c r="J144" s="23"/>
      <c r="K144" s="23"/>
      <c r="L144" s="21"/>
    </row>
    <row r="145" s="1" customFormat="1" ht="16.5" customHeight="1">
      <c r="B145" s="22"/>
      <c r="C145" s="23"/>
      <c r="D145" s="23"/>
      <c r="E145" s="185" t="s">
        <v>3013</v>
      </c>
      <c r="F145" s="23"/>
      <c r="G145" s="23"/>
      <c r="H145" s="23"/>
      <c r="I145" s="23"/>
      <c r="J145" s="23"/>
      <c r="K145" s="23"/>
      <c r="L145" s="21"/>
    </row>
    <row r="146" s="1" customFormat="1" ht="12" customHeight="1">
      <c r="B146" s="22"/>
      <c r="C146" s="33" t="s">
        <v>212</v>
      </c>
      <c r="D146" s="23"/>
      <c r="E146" s="23"/>
      <c r="F146" s="23"/>
      <c r="G146" s="23"/>
      <c r="H146" s="23"/>
      <c r="I146" s="23"/>
      <c r="J146" s="23"/>
      <c r="K146" s="23"/>
      <c r="L146" s="21"/>
    </row>
    <row r="147" s="2" customFormat="1" ht="16.5" customHeight="1">
      <c r="A147" s="39"/>
      <c r="B147" s="40"/>
      <c r="C147" s="41"/>
      <c r="D147" s="41"/>
      <c r="E147" s="303" t="s">
        <v>1408</v>
      </c>
      <c r="F147" s="41"/>
      <c r="G147" s="41"/>
      <c r="H147" s="41"/>
      <c r="I147" s="41"/>
      <c r="J147" s="41"/>
      <c r="K147" s="41"/>
      <c r="L147" s="64"/>
      <c r="S147" s="39"/>
      <c r="T147" s="39"/>
      <c r="U147" s="39"/>
      <c r="V147" s="39"/>
      <c r="W147" s="39"/>
      <c r="X147" s="39"/>
      <c r="Y147" s="39"/>
      <c r="Z147" s="39"/>
      <c r="AA147" s="39"/>
      <c r="AB147" s="39"/>
      <c r="AC147" s="39"/>
      <c r="AD147" s="39"/>
      <c r="AE147" s="39"/>
    </row>
    <row r="148" s="2" customFormat="1" ht="12" customHeight="1">
      <c r="A148" s="39"/>
      <c r="B148" s="40"/>
      <c r="C148" s="33" t="s">
        <v>1409</v>
      </c>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16.5" customHeight="1">
      <c r="A149" s="39"/>
      <c r="B149" s="40"/>
      <c r="C149" s="41"/>
      <c r="D149" s="41"/>
      <c r="E149" s="77" t="str">
        <f>E13</f>
        <v>D.1.4.C - VZDUCHOTECHNIKA A CHLAZENÍ</v>
      </c>
      <c r="F149" s="41"/>
      <c r="G149" s="41"/>
      <c r="H149" s="41"/>
      <c r="I149" s="41"/>
      <c r="J149" s="41"/>
      <c r="K149" s="41"/>
      <c r="L149" s="64"/>
      <c r="S149" s="39"/>
      <c r="T149" s="39"/>
      <c r="U149" s="39"/>
      <c r="V149" s="39"/>
      <c r="W149" s="39"/>
      <c r="X149" s="39"/>
      <c r="Y149" s="39"/>
      <c r="Z149" s="39"/>
      <c r="AA149" s="39"/>
      <c r="AB149" s="39"/>
      <c r="AC149" s="39"/>
      <c r="AD149" s="39"/>
      <c r="AE149" s="39"/>
    </row>
    <row r="150" s="2" customFormat="1" ht="6.96" customHeight="1">
      <c r="A150" s="39"/>
      <c r="B150" s="40"/>
      <c r="C150" s="41"/>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2" customFormat="1" ht="12" customHeight="1">
      <c r="A151" s="39"/>
      <c r="B151" s="40"/>
      <c r="C151" s="33" t="s">
        <v>20</v>
      </c>
      <c r="D151" s="41"/>
      <c r="E151" s="41"/>
      <c r="F151" s="28" t="str">
        <f>F16</f>
        <v xml:space="preserve"> </v>
      </c>
      <c r="G151" s="41"/>
      <c r="H151" s="41"/>
      <c r="I151" s="33" t="s">
        <v>22</v>
      </c>
      <c r="J151" s="80" t="str">
        <f>IF(J16="","",J16)</f>
        <v>18. 9. 2024</v>
      </c>
      <c r="K151" s="41"/>
      <c r="L151" s="64"/>
      <c r="S151" s="39"/>
      <c r="T151" s="39"/>
      <c r="U151" s="39"/>
      <c r="V151" s="39"/>
      <c r="W151" s="39"/>
      <c r="X151" s="39"/>
      <c r="Y151" s="39"/>
      <c r="Z151" s="39"/>
      <c r="AA151" s="39"/>
      <c r="AB151" s="39"/>
      <c r="AC151" s="39"/>
      <c r="AD151" s="39"/>
      <c r="AE151" s="39"/>
    </row>
    <row r="152" s="2" customFormat="1" ht="6.96" customHeight="1">
      <c r="A152" s="39"/>
      <c r="B152" s="40"/>
      <c r="C152" s="41"/>
      <c r="D152" s="41"/>
      <c r="E152" s="41"/>
      <c r="F152" s="41"/>
      <c r="G152" s="41"/>
      <c r="H152" s="41"/>
      <c r="I152" s="41"/>
      <c r="J152" s="41"/>
      <c r="K152" s="41"/>
      <c r="L152" s="64"/>
      <c r="S152" s="39"/>
      <c r="T152" s="39"/>
      <c r="U152" s="39"/>
      <c r="V152" s="39"/>
      <c r="W152" s="39"/>
      <c r="X152" s="39"/>
      <c r="Y152" s="39"/>
      <c r="Z152" s="39"/>
      <c r="AA152" s="39"/>
      <c r="AB152" s="39"/>
      <c r="AC152" s="39"/>
      <c r="AD152" s="39"/>
      <c r="AE152" s="39"/>
    </row>
    <row r="153" s="2" customFormat="1" ht="25.65" customHeight="1">
      <c r="A153" s="39"/>
      <c r="B153" s="40"/>
      <c r="C153" s="33" t="s">
        <v>24</v>
      </c>
      <c r="D153" s="41"/>
      <c r="E153" s="41"/>
      <c r="F153" s="28" t="str">
        <f>E19</f>
        <v>Kraj Vysočina</v>
      </c>
      <c r="G153" s="41"/>
      <c r="H153" s="41"/>
      <c r="I153" s="33" t="s">
        <v>30</v>
      </c>
      <c r="J153" s="37" t="str">
        <f>E25</f>
        <v>ARPIK OSTRAVA s.r.o.</v>
      </c>
      <c r="K153" s="41"/>
      <c r="L153" s="64"/>
      <c r="S153" s="39"/>
      <c r="T153" s="39"/>
      <c r="U153" s="39"/>
      <c r="V153" s="39"/>
      <c r="W153" s="39"/>
      <c r="X153" s="39"/>
      <c r="Y153" s="39"/>
      <c r="Z153" s="39"/>
      <c r="AA153" s="39"/>
      <c r="AB153" s="39"/>
      <c r="AC153" s="39"/>
      <c r="AD153" s="39"/>
      <c r="AE153" s="39"/>
    </row>
    <row r="154" s="2" customFormat="1" ht="15.15" customHeight="1">
      <c r="A154" s="39"/>
      <c r="B154" s="40"/>
      <c r="C154" s="33" t="s">
        <v>28</v>
      </c>
      <c r="D154" s="41"/>
      <c r="E154" s="41"/>
      <c r="F154" s="28" t="str">
        <f>IF(E22="","",E22)</f>
        <v>Vyplň údaj</v>
      </c>
      <c r="G154" s="41"/>
      <c r="H154" s="41"/>
      <c r="I154" s="33" t="s">
        <v>33</v>
      </c>
      <c r="J154" s="37" t="str">
        <f>E28</f>
        <v xml:space="preserve"> </v>
      </c>
      <c r="K154" s="41"/>
      <c r="L154" s="64"/>
      <c r="S154" s="39"/>
      <c r="T154" s="39"/>
      <c r="U154" s="39"/>
      <c r="V154" s="39"/>
      <c r="W154" s="39"/>
      <c r="X154" s="39"/>
      <c r="Y154" s="39"/>
      <c r="Z154" s="39"/>
      <c r="AA154" s="39"/>
      <c r="AB154" s="39"/>
      <c r="AC154" s="39"/>
      <c r="AD154" s="39"/>
      <c r="AE154" s="39"/>
    </row>
    <row r="155" s="2" customFormat="1" ht="10.32" customHeight="1">
      <c r="A155" s="39"/>
      <c r="B155" s="40"/>
      <c r="C155" s="41"/>
      <c r="D155" s="41"/>
      <c r="E155" s="41"/>
      <c r="F155" s="41"/>
      <c r="G155" s="41"/>
      <c r="H155" s="41"/>
      <c r="I155" s="41"/>
      <c r="J155" s="41"/>
      <c r="K155" s="41"/>
      <c r="L155" s="64"/>
      <c r="S155" s="39"/>
      <c r="T155" s="39"/>
      <c r="U155" s="39"/>
      <c r="V155" s="39"/>
      <c r="W155" s="39"/>
      <c r="X155" s="39"/>
      <c r="Y155" s="39"/>
      <c r="Z155" s="39"/>
      <c r="AA155" s="39"/>
      <c r="AB155" s="39"/>
      <c r="AC155" s="39"/>
      <c r="AD155" s="39"/>
      <c r="AE155" s="39"/>
    </row>
    <row r="156" s="11" customFormat="1" ht="29.28" customHeight="1">
      <c r="A156" s="201"/>
      <c r="B156" s="202"/>
      <c r="C156" s="203" t="s">
        <v>250</v>
      </c>
      <c r="D156" s="204" t="s">
        <v>61</v>
      </c>
      <c r="E156" s="204" t="s">
        <v>57</v>
      </c>
      <c r="F156" s="204" t="s">
        <v>58</v>
      </c>
      <c r="G156" s="204" t="s">
        <v>251</v>
      </c>
      <c r="H156" s="204" t="s">
        <v>252</v>
      </c>
      <c r="I156" s="204" t="s">
        <v>253</v>
      </c>
      <c r="J156" s="204" t="s">
        <v>217</v>
      </c>
      <c r="K156" s="205" t="s">
        <v>254</v>
      </c>
      <c r="L156" s="206"/>
      <c r="M156" s="101" t="s">
        <v>1</v>
      </c>
      <c r="N156" s="102" t="s">
        <v>40</v>
      </c>
      <c r="O156" s="102" t="s">
        <v>255</v>
      </c>
      <c r="P156" s="102" t="s">
        <v>256</v>
      </c>
      <c r="Q156" s="102" t="s">
        <v>257</v>
      </c>
      <c r="R156" s="102" t="s">
        <v>258</v>
      </c>
      <c r="S156" s="102" t="s">
        <v>259</v>
      </c>
      <c r="T156" s="103" t="s">
        <v>260</v>
      </c>
      <c r="U156" s="201"/>
      <c r="V156" s="201"/>
      <c r="W156" s="201"/>
      <c r="X156" s="201"/>
      <c r="Y156" s="201"/>
      <c r="Z156" s="201"/>
      <c r="AA156" s="201"/>
      <c r="AB156" s="201"/>
      <c r="AC156" s="201"/>
      <c r="AD156" s="201"/>
      <c r="AE156" s="201"/>
    </row>
    <row r="157" s="2" customFormat="1" ht="22.8" customHeight="1">
      <c r="A157" s="39"/>
      <c r="B157" s="40"/>
      <c r="C157" s="108" t="s">
        <v>261</v>
      </c>
      <c r="D157" s="41"/>
      <c r="E157" s="41"/>
      <c r="F157" s="41"/>
      <c r="G157" s="41"/>
      <c r="H157" s="41"/>
      <c r="I157" s="41"/>
      <c r="J157" s="207">
        <f>BK157</f>
        <v>0</v>
      </c>
      <c r="K157" s="41"/>
      <c r="L157" s="45"/>
      <c r="M157" s="104"/>
      <c r="N157" s="208"/>
      <c r="O157" s="105"/>
      <c r="P157" s="209">
        <f>P158+P223+P253+P259+P266</f>
        <v>0</v>
      </c>
      <c r="Q157" s="105"/>
      <c r="R157" s="209">
        <f>R158+R223+R253+R259+R266</f>
        <v>0</v>
      </c>
      <c r="S157" s="105"/>
      <c r="T157" s="210">
        <f>T158+T223+T253+T259+T266</f>
        <v>0</v>
      </c>
      <c r="U157" s="39"/>
      <c r="V157" s="39"/>
      <c r="W157" s="39"/>
      <c r="X157" s="39"/>
      <c r="Y157" s="39"/>
      <c r="Z157" s="39"/>
      <c r="AA157" s="39"/>
      <c r="AB157" s="39"/>
      <c r="AC157" s="39"/>
      <c r="AD157" s="39"/>
      <c r="AE157" s="39"/>
      <c r="AT157" s="18" t="s">
        <v>75</v>
      </c>
      <c r="AU157" s="18" t="s">
        <v>219</v>
      </c>
      <c r="BK157" s="211">
        <f>BK158+BK223+BK253+BK259+BK266</f>
        <v>0</v>
      </c>
    </row>
    <row r="158" s="12" customFormat="1" ht="25.92" customHeight="1">
      <c r="A158" s="12"/>
      <c r="B158" s="212"/>
      <c r="C158" s="213"/>
      <c r="D158" s="214" t="s">
        <v>75</v>
      </c>
      <c r="E158" s="215" t="s">
        <v>1981</v>
      </c>
      <c r="F158" s="215" t="s">
        <v>1982</v>
      </c>
      <c r="G158" s="213"/>
      <c r="H158" s="213"/>
      <c r="I158" s="216"/>
      <c r="J158" s="217">
        <f>BK158</f>
        <v>0</v>
      </c>
      <c r="K158" s="213"/>
      <c r="L158" s="218"/>
      <c r="M158" s="219"/>
      <c r="N158" s="220"/>
      <c r="O158" s="220"/>
      <c r="P158" s="221">
        <f>P159+P166+P168+P170+P172+P186+P189+P191+P193+P195+P199+P204+P210+P215+P217+P219+P221</f>
        <v>0</v>
      </c>
      <c r="Q158" s="220"/>
      <c r="R158" s="221">
        <f>R159+R166+R168+R170+R172+R186+R189+R191+R193+R195+R199+R204+R210+R215+R217+R219+R221</f>
        <v>0</v>
      </c>
      <c r="S158" s="220"/>
      <c r="T158" s="222">
        <f>T159+T166+T168+T170+T172+T186+T189+T191+T193+T195+T199+T204+T210+T215+T217+T219+T221</f>
        <v>0</v>
      </c>
      <c r="U158" s="12"/>
      <c r="V158" s="12"/>
      <c r="W158" s="12"/>
      <c r="X158" s="12"/>
      <c r="Y158" s="12"/>
      <c r="Z158" s="12"/>
      <c r="AA158" s="12"/>
      <c r="AB158" s="12"/>
      <c r="AC158" s="12"/>
      <c r="AD158" s="12"/>
      <c r="AE158" s="12"/>
      <c r="AR158" s="223" t="s">
        <v>83</v>
      </c>
      <c r="AT158" s="224" t="s">
        <v>75</v>
      </c>
      <c r="AU158" s="224" t="s">
        <v>76</v>
      </c>
      <c r="AY158" s="223" t="s">
        <v>264</v>
      </c>
      <c r="BK158" s="225">
        <f>BK159+BK166+BK168+BK170+BK172+BK186+BK189+BK191+BK193+BK195+BK199+BK204+BK210+BK215+BK217+BK219+BK221</f>
        <v>0</v>
      </c>
    </row>
    <row r="159" s="12" customFormat="1" ht="22.8" customHeight="1">
      <c r="A159" s="12"/>
      <c r="B159" s="212"/>
      <c r="C159" s="213"/>
      <c r="D159" s="214" t="s">
        <v>75</v>
      </c>
      <c r="E159" s="226" t="s">
        <v>1983</v>
      </c>
      <c r="F159" s="226" t="s">
        <v>1984</v>
      </c>
      <c r="G159" s="213"/>
      <c r="H159" s="213"/>
      <c r="I159" s="216"/>
      <c r="J159" s="227">
        <f>BK159</f>
        <v>0</v>
      </c>
      <c r="K159" s="213"/>
      <c r="L159" s="218"/>
      <c r="M159" s="219"/>
      <c r="N159" s="220"/>
      <c r="O159" s="220"/>
      <c r="P159" s="221">
        <f>SUM(P160:P165)</f>
        <v>0</v>
      </c>
      <c r="Q159" s="220"/>
      <c r="R159" s="221">
        <f>SUM(R160:R165)</f>
        <v>0</v>
      </c>
      <c r="S159" s="220"/>
      <c r="T159" s="222">
        <f>SUM(T160:T165)</f>
        <v>0</v>
      </c>
      <c r="U159" s="12"/>
      <c r="V159" s="12"/>
      <c r="W159" s="12"/>
      <c r="X159" s="12"/>
      <c r="Y159" s="12"/>
      <c r="Z159" s="12"/>
      <c r="AA159" s="12"/>
      <c r="AB159" s="12"/>
      <c r="AC159" s="12"/>
      <c r="AD159" s="12"/>
      <c r="AE159" s="12"/>
      <c r="AR159" s="223" t="s">
        <v>83</v>
      </c>
      <c r="AT159" s="224" t="s">
        <v>75</v>
      </c>
      <c r="AU159" s="224" t="s">
        <v>83</v>
      </c>
      <c r="AY159" s="223" t="s">
        <v>264</v>
      </c>
      <c r="BK159" s="225">
        <f>SUM(BK160:BK165)</f>
        <v>0</v>
      </c>
    </row>
    <row r="160" s="2" customFormat="1" ht="16.5" customHeight="1">
      <c r="A160" s="39"/>
      <c r="B160" s="40"/>
      <c r="C160" s="228" t="s">
        <v>83</v>
      </c>
      <c r="D160" s="228" t="s">
        <v>266</v>
      </c>
      <c r="E160" s="229" t="s">
        <v>1985</v>
      </c>
      <c r="F160" s="230" t="s">
        <v>1986</v>
      </c>
      <c r="G160" s="231" t="s">
        <v>1051</v>
      </c>
      <c r="H160" s="232">
        <v>1</v>
      </c>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271</v>
      </c>
      <c r="AT160" s="239" t="s">
        <v>266</v>
      </c>
      <c r="AU160" s="239" t="s">
        <v>85</v>
      </c>
      <c r="AY160" s="18" t="s">
        <v>264</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271</v>
      </c>
      <c r="BM160" s="239" t="s">
        <v>85</v>
      </c>
    </row>
    <row r="161" s="2" customFormat="1">
      <c r="A161" s="39"/>
      <c r="B161" s="40"/>
      <c r="C161" s="41"/>
      <c r="D161" s="243" t="s">
        <v>339</v>
      </c>
      <c r="E161" s="41"/>
      <c r="F161" s="295" t="s">
        <v>3402</v>
      </c>
      <c r="G161" s="41"/>
      <c r="H161" s="41"/>
      <c r="I161" s="296"/>
      <c r="J161" s="41"/>
      <c r="K161" s="41"/>
      <c r="L161" s="45"/>
      <c r="M161" s="297"/>
      <c r="N161" s="298"/>
      <c r="O161" s="92"/>
      <c r="P161" s="92"/>
      <c r="Q161" s="92"/>
      <c r="R161" s="92"/>
      <c r="S161" s="92"/>
      <c r="T161" s="93"/>
      <c r="U161" s="39"/>
      <c r="V161" s="39"/>
      <c r="W161" s="39"/>
      <c r="X161" s="39"/>
      <c r="Y161" s="39"/>
      <c r="Z161" s="39"/>
      <c r="AA161" s="39"/>
      <c r="AB161" s="39"/>
      <c r="AC161" s="39"/>
      <c r="AD161" s="39"/>
      <c r="AE161" s="39"/>
      <c r="AT161" s="18" t="s">
        <v>339</v>
      </c>
      <c r="AU161" s="18" t="s">
        <v>85</v>
      </c>
    </row>
    <row r="162" s="2" customFormat="1" ht="16.5" customHeight="1">
      <c r="A162" s="39"/>
      <c r="B162" s="40"/>
      <c r="C162" s="228" t="s">
        <v>85</v>
      </c>
      <c r="D162" s="228" t="s">
        <v>266</v>
      </c>
      <c r="E162" s="229" t="s">
        <v>1988</v>
      </c>
      <c r="F162" s="230" t="s">
        <v>1989</v>
      </c>
      <c r="G162" s="231" t="s">
        <v>1051</v>
      </c>
      <c r="H162" s="232">
        <v>2</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271</v>
      </c>
      <c r="AT162" s="239" t="s">
        <v>266</v>
      </c>
      <c r="AU162" s="239" t="s">
        <v>85</v>
      </c>
      <c r="AY162" s="18" t="s">
        <v>264</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271</v>
      </c>
      <c r="BM162" s="239" t="s">
        <v>271</v>
      </c>
    </row>
    <row r="163" s="2" customFormat="1" ht="16.5" customHeight="1">
      <c r="A163" s="39"/>
      <c r="B163" s="40"/>
      <c r="C163" s="228" t="s">
        <v>96</v>
      </c>
      <c r="D163" s="228" t="s">
        <v>266</v>
      </c>
      <c r="E163" s="229" t="s">
        <v>1990</v>
      </c>
      <c r="F163" s="230" t="s">
        <v>1991</v>
      </c>
      <c r="G163" s="231" t="s">
        <v>1051</v>
      </c>
      <c r="H163" s="232">
        <v>1</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271</v>
      </c>
      <c r="AT163" s="239" t="s">
        <v>266</v>
      </c>
      <c r="AU163" s="239" t="s">
        <v>85</v>
      </c>
      <c r="AY163" s="18" t="s">
        <v>264</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271</v>
      </c>
      <c r="BM163" s="239" t="s">
        <v>295</v>
      </c>
    </row>
    <row r="164" s="2" customFormat="1" ht="16.5" customHeight="1">
      <c r="A164" s="39"/>
      <c r="B164" s="40"/>
      <c r="C164" s="228" t="s">
        <v>271</v>
      </c>
      <c r="D164" s="228" t="s">
        <v>266</v>
      </c>
      <c r="E164" s="229" t="s">
        <v>1992</v>
      </c>
      <c r="F164" s="230" t="s">
        <v>1993</v>
      </c>
      <c r="G164" s="231" t="s">
        <v>1051</v>
      </c>
      <c r="H164" s="232">
        <v>4</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271</v>
      </c>
      <c r="BM164" s="239" t="s">
        <v>304</v>
      </c>
    </row>
    <row r="165" s="2" customFormat="1" ht="16.5" customHeight="1">
      <c r="A165" s="39"/>
      <c r="B165" s="40"/>
      <c r="C165" s="228" t="s">
        <v>290</v>
      </c>
      <c r="D165" s="228" t="s">
        <v>266</v>
      </c>
      <c r="E165" s="229" t="s">
        <v>1994</v>
      </c>
      <c r="F165" s="230" t="s">
        <v>1995</v>
      </c>
      <c r="G165" s="231" t="s">
        <v>1051</v>
      </c>
      <c r="H165" s="232">
        <v>1</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271</v>
      </c>
      <c r="AT165" s="239" t="s">
        <v>266</v>
      </c>
      <c r="AU165" s="239" t="s">
        <v>85</v>
      </c>
      <c r="AY165" s="18" t="s">
        <v>264</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271</v>
      </c>
      <c r="BM165" s="239" t="s">
        <v>315</v>
      </c>
    </row>
    <row r="166" s="12" customFormat="1" ht="22.8" customHeight="1">
      <c r="A166" s="12"/>
      <c r="B166" s="212"/>
      <c r="C166" s="213"/>
      <c r="D166" s="214" t="s">
        <v>75</v>
      </c>
      <c r="E166" s="226" t="s">
        <v>1996</v>
      </c>
      <c r="F166" s="226" t="s">
        <v>1997</v>
      </c>
      <c r="G166" s="213"/>
      <c r="H166" s="213"/>
      <c r="I166" s="216"/>
      <c r="J166" s="227">
        <f>BK166</f>
        <v>0</v>
      </c>
      <c r="K166" s="213"/>
      <c r="L166" s="218"/>
      <c r="M166" s="219"/>
      <c r="N166" s="220"/>
      <c r="O166" s="220"/>
      <c r="P166" s="221">
        <f>P167</f>
        <v>0</v>
      </c>
      <c r="Q166" s="220"/>
      <c r="R166" s="221">
        <f>R167</f>
        <v>0</v>
      </c>
      <c r="S166" s="220"/>
      <c r="T166" s="222">
        <f>T167</f>
        <v>0</v>
      </c>
      <c r="U166" s="12"/>
      <c r="V166" s="12"/>
      <c r="W166" s="12"/>
      <c r="X166" s="12"/>
      <c r="Y166" s="12"/>
      <c r="Z166" s="12"/>
      <c r="AA166" s="12"/>
      <c r="AB166" s="12"/>
      <c r="AC166" s="12"/>
      <c r="AD166" s="12"/>
      <c r="AE166" s="12"/>
      <c r="AR166" s="223" t="s">
        <v>83</v>
      </c>
      <c r="AT166" s="224" t="s">
        <v>75</v>
      </c>
      <c r="AU166" s="224" t="s">
        <v>83</v>
      </c>
      <c r="AY166" s="223" t="s">
        <v>264</v>
      </c>
      <c r="BK166" s="225">
        <f>BK167</f>
        <v>0</v>
      </c>
    </row>
    <row r="167" s="2" customFormat="1" ht="16.5" customHeight="1">
      <c r="A167" s="39"/>
      <c r="B167" s="40"/>
      <c r="C167" s="228" t="s">
        <v>295</v>
      </c>
      <c r="D167" s="228" t="s">
        <v>266</v>
      </c>
      <c r="E167" s="229" t="s">
        <v>1998</v>
      </c>
      <c r="F167" s="230" t="s">
        <v>1999</v>
      </c>
      <c r="G167" s="231" t="s">
        <v>1051</v>
      </c>
      <c r="H167" s="232">
        <v>2</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271</v>
      </c>
      <c r="AT167" s="239" t="s">
        <v>266</v>
      </c>
      <c r="AU167" s="239" t="s">
        <v>85</v>
      </c>
      <c r="AY167" s="18" t="s">
        <v>264</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271</v>
      </c>
      <c r="BM167" s="239" t="s">
        <v>8</v>
      </c>
    </row>
    <row r="168" s="12" customFormat="1" ht="22.8" customHeight="1">
      <c r="A168" s="12"/>
      <c r="B168" s="212"/>
      <c r="C168" s="213"/>
      <c r="D168" s="214" t="s">
        <v>75</v>
      </c>
      <c r="E168" s="226" t="s">
        <v>2000</v>
      </c>
      <c r="F168" s="226" t="s">
        <v>2001</v>
      </c>
      <c r="G168" s="213"/>
      <c r="H168" s="213"/>
      <c r="I168" s="216"/>
      <c r="J168" s="227">
        <f>BK168</f>
        <v>0</v>
      </c>
      <c r="K168" s="213"/>
      <c r="L168" s="218"/>
      <c r="M168" s="219"/>
      <c r="N168" s="220"/>
      <c r="O168" s="220"/>
      <c r="P168" s="221">
        <f>P169</f>
        <v>0</v>
      </c>
      <c r="Q168" s="220"/>
      <c r="R168" s="221">
        <f>R169</f>
        <v>0</v>
      </c>
      <c r="S168" s="220"/>
      <c r="T168" s="222">
        <f>T169</f>
        <v>0</v>
      </c>
      <c r="U168" s="12"/>
      <c r="V168" s="12"/>
      <c r="W168" s="12"/>
      <c r="X168" s="12"/>
      <c r="Y168" s="12"/>
      <c r="Z168" s="12"/>
      <c r="AA168" s="12"/>
      <c r="AB168" s="12"/>
      <c r="AC168" s="12"/>
      <c r="AD168" s="12"/>
      <c r="AE168" s="12"/>
      <c r="AR168" s="223" t="s">
        <v>83</v>
      </c>
      <c r="AT168" s="224" t="s">
        <v>75</v>
      </c>
      <c r="AU168" s="224" t="s">
        <v>83</v>
      </c>
      <c r="AY168" s="223" t="s">
        <v>264</v>
      </c>
      <c r="BK168" s="225">
        <f>BK169</f>
        <v>0</v>
      </c>
    </row>
    <row r="169" s="2" customFormat="1" ht="16.5" customHeight="1">
      <c r="A169" s="39"/>
      <c r="B169" s="40"/>
      <c r="C169" s="228" t="s">
        <v>300</v>
      </c>
      <c r="D169" s="228" t="s">
        <v>266</v>
      </c>
      <c r="E169" s="229" t="s">
        <v>2002</v>
      </c>
      <c r="F169" s="230" t="s">
        <v>2003</v>
      </c>
      <c r="G169" s="231" t="s">
        <v>1051</v>
      </c>
      <c r="H169" s="232">
        <v>2</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271</v>
      </c>
      <c r="BM169" s="239" t="s">
        <v>342</v>
      </c>
    </row>
    <row r="170" s="12" customFormat="1" ht="22.8" customHeight="1">
      <c r="A170" s="12"/>
      <c r="B170" s="212"/>
      <c r="C170" s="213"/>
      <c r="D170" s="214" t="s">
        <v>75</v>
      </c>
      <c r="E170" s="226" t="s">
        <v>2004</v>
      </c>
      <c r="F170" s="226" t="s">
        <v>2005</v>
      </c>
      <c r="G170" s="213"/>
      <c r="H170" s="213"/>
      <c r="I170" s="216"/>
      <c r="J170" s="227">
        <f>BK170</f>
        <v>0</v>
      </c>
      <c r="K170" s="213"/>
      <c r="L170" s="218"/>
      <c r="M170" s="219"/>
      <c r="N170" s="220"/>
      <c r="O170" s="220"/>
      <c r="P170" s="221">
        <f>P171</f>
        <v>0</v>
      </c>
      <c r="Q170" s="220"/>
      <c r="R170" s="221">
        <f>R171</f>
        <v>0</v>
      </c>
      <c r="S170" s="220"/>
      <c r="T170" s="222">
        <f>T171</f>
        <v>0</v>
      </c>
      <c r="U170" s="12"/>
      <c r="V170" s="12"/>
      <c r="W170" s="12"/>
      <c r="X170" s="12"/>
      <c r="Y170" s="12"/>
      <c r="Z170" s="12"/>
      <c r="AA170" s="12"/>
      <c r="AB170" s="12"/>
      <c r="AC170" s="12"/>
      <c r="AD170" s="12"/>
      <c r="AE170" s="12"/>
      <c r="AR170" s="223" t="s">
        <v>83</v>
      </c>
      <c r="AT170" s="224" t="s">
        <v>75</v>
      </c>
      <c r="AU170" s="224" t="s">
        <v>83</v>
      </c>
      <c r="AY170" s="223" t="s">
        <v>264</v>
      </c>
      <c r="BK170" s="225">
        <f>BK171</f>
        <v>0</v>
      </c>
    </row>
    <row r="171" s="2" customFormat="1" ht="16.5" customHeight="1">
      <c r="A171" s="39"/>
      <c r="B171" s="40"/>
      <c r="C171" s="228" t="s">
        <v>304</v>
      </c>
      <c r="D171" s="228" t="s">
        <v>266</v>
      </c>
      <c r="E171" s="229" t="s">
        <v>2006</v>
      </c>
      <c r="F171" s="230" t="s">
        <v>2007</v>
      </c>
      <c r="G171" s="231" t="s">
        <v>1051</v>
      </c>
      <c r="H171" s="232">
        <v>2</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271</v>
      </c>
      <c r="AT171" s="239" t="s">
        <v>266</v>
      </c>
      <c r="AU171" s="239" t="s">
        <v>85</v>
      </c>
      <c r="AY171" s="18" t="s">
        <v>264</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271</v>
      </c>
      <c r="BM171" s="239" t="s">
        <v>351</v>
      </c>
    </row>
    <row r="172" s="12" customFormat="1" ht="22.8" customHeight="1">
      <c r="A172" s="12"/>
      <c r="B172" s="212"/>
      <c r="C172" s="213"/>
      <c r="D172" s="214" t="s">
        <v>75</v>
      </c>
      <c r="E172" s="226" t="s">
        <v>2008</v>
      </c>
      <c r="F172" s="226" t="s">
        <v>2009</v>
      </c>
      <c r="G172" s="213"/>
      <c r="H172" s="213"/>
      <c r="I172" s="216"/>
      <c r="J172" s="227">
        <f>BK172</f>
        <v>0</v>
      </c>
      <c r="K172" s="213"/>
      <c r="L172" s="218"/>
      <c r="M172" s="219"/>
      <c r="N172" s="220"/>
      <c r="O172" s="220"/>
      <c r="P172" s="221">
        <f>SUM(P173:P185)</f>
        <v>0</v>
      </c>
      <c r="Q172" s="220"/>
      <c r="R172" s="221">
        <f>SUM(R173:R185)</f>
        <v>0</v>
      </c>
      <c r="S172" s="220"/>
      <c r="T172" s="222">
        <f>SUM(T173:T185)</f>
        <v>0</v>
      </c>
      <c r="U172" s="12"/>
      <c r="V172" s="12"/>
      <c r="W172" s="12"/>
      <c r="X172" s="12"/>
      <c r="Y172" s="12"/>
      <c r="Z172" s="12"/>
      <c r="AA172" s="12"/>
      <c r="AB172" s="12"/>
      <c r="AC172" s="12"/>
      <c r="AD172" s="12"/>
      <c r="AE172" s="12"/>
      <c r="AR172" s="223" t="s">
        <v>83</v>
      </c>
      <c r="AT172" s="224" t="s">
        <v>75</v>
      </c>
      <c r="AU172" s="224" t="s">
        <v>83</v>
      </c>
      <c r="AY172" s="223" t="s">
        <v>264</v>
      </c>
      <c r="BK172" s="225">
        <f>SUM(BK173:BK185)</f>
        <v>0</v>
      </c>
    </row>
    <row r="173" s="2" customFormat="1" ht="16.5" customHeight="1">
      <c r="A173" s="39"/>
      <c r="B173" s="40"/>
      <c r="C173" s="228" t="s">
        <v>309</v>
      </c>
      <c r="D173" s="228" t="s">
        <v>266</v>
      </c>
      <c r="E173" s="229" t="s">
        <v>2010</v>
      </c>
      <c r="F173" s="230" t="s">
        <v>2943</v>
      </c>
      <c r="G173" s="231" t="s">
        <v>1051</v>
      </c>
      <c r="H173" s="232">
        <v>1</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271</v>
      </c>
      <c r="AT173" s="239" t="s">
        <v>266</v>
      </c>
      <c r="AU173" s="239" t="s">
        <v>85</v>
      </c>
      <c r="AY173" s="18" t="s">
        <v>264</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271</v>
      </c>
      <c r="BM173" s="239" t="s">
        <v>366</v>
      </c>
    </row>
    <row r="174" s="2" customFormat="1" ht="16.5" customHeight="1">
      <c r="A174" s="39"/>
      <c r="B174" s="40"/>
      <c r="C174" s="228" t="s">
        <v>315</v>
      </c>
      <c r="D174" s="228" t="s">
        <v>266</v>
      </c>
      <c r="E174" s="229" t="s">
        <v>2012</v>
      </c>
      <c r="F174" s="230" t="s">
        <v>2943</v>
      </c>
      <c r="G174" s="231" t="s">
        <v>1051</v>
      </c>
      <c r="H174" s="232">
        <v>1</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271</v>
      </c>
      <c r="AT174" s="239" t="s">
        <v>266</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271</v>
      </c>
      <c r="BM174" s="239" t="s">
        <v>377</v>
      </c>
    </row>
    <row r="175" s="2" customFormat="1" ht="16.5" customHeight="1">
      <c r="A175" s="39"/>
      <c r="B175" s="40"/>
      <c r="C175" s="228" t="s">
        <v>322</v>
      </c>
      <c r="D175" s="228" t="s">
        <v>266</v>
      </c>
      <c r="E175" s="229" t="s">
        <v>2014</v>
      </c>
      <c r="F175" s="230" t="s">
        <v>2943</v>
      </c>
      <c r="G175" s="231" t="s">
        <v>1051</v>
      </c>
      <c r="H175" s="232">
        <v>1</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271</v>
      </c>
      <c r="AT175" s="239" t="s">
        <v>266</v>
      </c>
      <c r="AU175" s="239" t="s">
        <v>85</v>
      </c>
      <c r="AY175" s="18" t="s">
        <v>264</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271</v>
      </c>
      <c r="BM175" s="239" t="s">
        <v>386</v>
      </c>
    </row>
    <row r="176" s="2" customFormat="1" ht="16.5" customHeight="1">
      <c r="A176" s="39"/>
      <c r="B176" s="40"/>
      <c r="C176" s="228" t="s">
        <v>8</v>
      </c>
      <c r="D176" s="228" t="s">
        <v>266</v>
      </c>
      <c r="E176" s="229" t="s">
        <v>2015</v>
      </c>
      <c r="F176" s="230" t="s">
        <v>3403</v>
      </c>
      <c r="G176" s="231" t="s">
        <v>1051</v>
      </c>
      <c r="H176" s="232">
        <v>1</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271</v>
      </c>
      <c r="AT176" s="239" t="s">
        <v>266</v>
      </c>
      <c r="AU176" s="239" t="s">
        <v>85</v>
      </c>
      <c r="AY176" s="18" t="s">
        <v>264</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271</v>
      </c>
      <c r="BM176" s="239" t="s">
        <v>395</v>
      </c>
    </row>
    <row r="177" s="2" customFormat="1" ht="16.5" customHeight="1">
      <c r="A177" s="39"/>
      <c r="B177" s="40"/>
      <c r="C177" s="228" t="s">
        <v>335</v>
      </c>
      <c r="D177" s="228" t="s">
        <v>266</v>
      </c>
      <c r="E177" s="229" t="s">
        <v>2016</v>
      </c>
      <c r="F177" s="230" t="s">
        <v>2943</v>
      </c>
      <c r="G177" s="231" t="s">
        <v>1051</v>
      </c>
      <c r="H177" s="232">
        <v>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85</v>
      </c>
      <c r="AY177" s="18" t="s">
        <v>264</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271</v>
      </c>
      <c r="BM177" s="239" t="s">
        <v>407</v>
      </c>
    </row>
    <row r="178" s="2" customFormat="1" ht="16.5" customHeight="1">
      <c r="A178" s="39"/>
      <c r="B178" s="40"/>
      <c r="C178" s="228" t="s">
        <v>342</v>
      </c>
      <c r="D178" s="228" t="s">
        <v>266</v>
      </c>
      <c r="E178" s="229" t="s">
        <v>2018</v>
      </c>
      <c r="F178" s="230" t="s">
        <v>2943</v>
      </c>
      <c r="G178" s="231" t="s">
        <v>1051</v>
      </c>
      <c r="H178" s="232">
        <v>1</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271</v>
      </c>
      <c r="AT178" s="239" t="s">
        <v>266</v>
      </c>
      <c r="AU178" s="239" t="s">
        <v>85</v>
      </c>
      <c r="AY178" s="18" t="s">
        <v>264</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271</v>
      </c>
      <c r="BM178" s="239" t="s">
        <v>417</v>
      </c>
    </row>
    <row r="179" s="2" customFormat="1" ht="16.5" customHeight="1">
      <c r="A179" s="39"/>
      <c r="B179" s="40"/>
      <c r="C179" s="228" t="s">
        <v>347</v>
      </c>
      <c r="D179" s="228" t="s">
        <v>266</v>
      </c>
      <c r="E179" s="229" t="s">
        <v>2019</v>
      </c>
      <c r="F179" s="230" t="s">
        <v>2943</v>
      </c>
      <c r="G179" s="231" t="s">
        <v>1051</v>
      </c>
      <c r="H179" s="232">
        <v>1</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271</v>
      </c>
      <c r="AT179" s="239" t="s">
        <v>266</v>
      </c>
      <c r="AU179" s="239" t="s">
        <v>85</v>
      </c>
      <c r="AY179" s="18" t="s">
        <v>264</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271</v>
      </c>
      <c r="BM179" s="239" t="s">
        <v>426</v>
      </c>
    </row>
    <row r="180" s="2" customFormat="1" ht="16.5" customHeight="1">
      <c r="A180" s="39"/>
      <c r="B180" s="40"/>
      <c r="C180" s="228" t="s">
        <v>351</v>
      </c>
      <c r="D180" s="228" t="s">
        <v>266</v>
      </c>
      <c r="E180" s="229" t="s">
        <v>2021</v>
      </c>
      <c r="F180" s="230" t="s">
        <v>2943</v>
      </c>
      <c r="G180" s="231" t="s">
        <v>1051</v>
      </c>
      <c r="H180" s="232">
        <v>1</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271</v>
      </c>
      <c r="AT180" s="239" t="s">
        <v>266</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271</v>
      </c>
      <c r="BM180" s="239" t="s">
        <v>434</v>
      </c>
    </row>
    <row r="181" s="2" customFormat="1" ht="16.5" customHeight="1">
      <c r="A181" s="39"/>
      <c r="B181" s="40"/>
      <c r="C181" s="228" t="s">
        <v>358</v>
      </c>
      <c r="D181" s="228" t="s">
        <v>266</v>
      </c>
      <c r="E181" s="229" t="s">
        <v>2023</v>
      </c>
      <c r="F181" s="230" t="s">
        <v>2946</v>
      </c>
      <c r="G181" s="231" t="s">
        <v>1051</v>
      </c>
      <c r="H181" s="232">
        <v>1</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271</v>
      </c>
      <c r="AT181" s="239" t="s">
        <v>266</v>
      </c>
      <c r="AU181" s="239" t="s">
        <v>85</v>
      </c>
      <c r="AY181" s="18" t="s">
        <v>264</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271</v>
      </c>
      <c r="BM181" s="239" t="s">
        <v>442</v>
      </c>
    </row>
    <row r="182" s="2" customFormat="1" ht="16.5" customHeight="1">
      <c r="A182" s="39"/>
      <c r="B182" s="40"/>
      <c r="C182" s="228" t="s">
        <v>366</v>
      </c>
      <c r="D182" s="228" t="s">
        <v>266</v>
      </c>
      <c r="E182" s="229" t="s">
        <v>2945</v>
      </c>
      <c r="F182" s="230" t="s">
        <v>3404</v>
      </c>
      <c r="G182" s="231" t="s">
        <v>1051</v>
      </c>
      <c r="H182" s="232">
        <v>1</v>
      </c>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271</v>
      </c>
      <c r="AT182" s="239" t="s">
        <v>266</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271</v>
      </c>
      <c r="BM182" s="239" t="s">
        <v>450</v>
      </c>
    </row>
    <row r="183" s="2" customFormat="1" ht="16.5" customHeight="1">
      <c r="A183" s="39"/>
      <c r="B183" s="40"/>
      <c r="C183" s="228" t="s">
        <v>373</v>
      </c>
      <c r="D183" s="228" t="s">
        <v>266</v>
      </c>
      <c r="E183" s="229" t="s">
        <v>2947</v>
      </c>
      <c r="F183" s="230" t="s">
        <v>2946</v>
      </c>
      <c r="G183" s="231" t="s">
        <v>1051</v>
      </c>
      <c r="H183" s="232">
        <v>1</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271</v>
      </c>
      <c r="BM183" s="239" t="s">
        <v>461</v>
      </c>
    </row>
    <row r="184" s="2" customFormat="1" ht="16.5" customHeight="1">
      <c r="A184" s="39"/>
      <c r="B184" s="40"/>
      <c r="C184" s="228" t="s">
        <v>377</v>
      </c>
      <c r="D184" s="228" t="s">
        <v>266</v>
      </c>
      <c r="E184" s="229" t="s">
        <v>2949</v>
      </c>
      <c r="F184" s="230" t="s">
        <v>2946</v>
      </c>
      <c r="G184" s="231" t="s">
        <v>1051</v>
      </c>
      <c r="H184" s="232">
        <v>1</v>
      </c>
      <c r="I184" s="233"/>
      <c r="J184" s="234">
        <f>ROUND(I184*H184,2)</f>
        <v>0</v>
      </c>
      <c r="K184" s="230" t="s">
        <v>1</v>
      </c>
      <c r="L184" s="45"/>
      <c r="M184" s="235" t="s">
        <v>1</v>
      </c>
      <c r="N184" s="236" t="s">
        <v>42</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271</v>
      </c>
      <c r="AT184" s="239" t="s">
        <v>266</v>
      </c>
      <c r="AU184" s="239" t="s">
        <v>85</v>
      </c>
      <c r="AY184" s="18" t="s">
        <v>264</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271</v>
      </c>
      <c r="BM184" s="239" t="s">
        <v>470</v>
      </c>
    </row>
    <row r="185" s="2" customFormat="1" ht="16.5" customHeight="1">
      <c r="A185" s="39"/>
      <c r="B185" s="40"/>
      <c r="C185" s="228" t="s">
        <v>7</v>
      </c>
      <c r="D185" s="228" t="s">
        <v>266</v>
      </c>
      <c r="E185" s="229" t="s">
        <v>2950</v>
      </c>
      <c r="F185" s="230" t="s">
        <v>3405</v>
      </c>
      <c r="G185" s="231" t="s">
        <v>1051</v>
      </c>
      <c r="H185" s="232">
        <v>1</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271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271</v>
      </c>
      <c r="BM185" s="239" t="s">
        <v>479</v>
      </c>
    </row>
    <row r="186" s="12" customFormat="1" ht="22.8" customHeight="1">
      <c r="A186" s="12"/>
      <c r="B186" s="212"/>
      <c r="C186" s="213"/>
      <c r="D186" s="214" t="s">
        <v>75</v>
      </c>
      <c r="E186" s="226" t="s">
        <v>2024</v>
      </c>
      <c r="F186" s="226" t="s">
        <v>2025</v>
      </c>
      <c r="G186" s="213"/>
      <c r="H186" s="213"/>
      <c r="I186" s="216"/>
      <c r="J186" s="227">
        <f>BK186</f>
        <v>0</v>
      </c>
      <c r="K186" s="213"/>
      <c r="L186" s="218"/>
      <c r="M186" s="219"/>
      <c r="N186" s="220"/>
      <c r="O186" s="220"/>
      <c r="P186" s="221">
        <f>SUM(P187:P188)</f>
        <v>0</v>
      </c>
      <c r="Q186" s="220"/>
      <c r="R186" s="221">
        <f>SUM(R187:R188)</f>
        <v>0</v>
      </c>
      <c r="S186" s="220"/>
      <c r="T186" s="222">
        <f>SUM(T187:T188)</f>
        <v>0</v>
      </c>
      <c r="U186" s="12"/>
      <c r="V186" s="12"/>
      <c r="W186" s="12"/>
      <c r="X186" s="12"/>
      <c r="Y186" s="12"/>
      <c r="Z186" s="12"/>
      <c r="AA186" s="12"/>
      <c r="AB186" s="12"/>
      <c r="AC186" s="12"/>
      <c r="AD186" s="12"/>
      <c r="AE186" s="12"/>
      <c r="AR186" s="223" t="s">
        <v>83</v>
      </c>
      <c r="AT186" s="224" t="s">
        <v>75</v>
      </c>
      <c r="AU186" s="224" t="s">
        <v>83</v>
      </c>
      <c r="AY186" s="223" t="s">
        <v>264</v>
      </c>
      <c r="BK186" s="225">
        <f>SUM(BK187:BK188)</f>
        <v>0</v>
      </c>
    </row>
    <row r="187" s="2" customFormat="1" ht="16.5" customHeight="1">
      <c r="A187" s="39"/>
      <c r="B187" s="40"/>
      <c r="C187" s="228" t="s">
        <v>386</v>
      </c>
      <c r="D187" s="228" t="s">
        <v>266</v>
      </c>
      <c r="E187" s="229" t="s">
        <v>2026</v>
      </c>
      <c r="F187" s="230" t="s">
        <v>2027</v>
      </c>
      <c r="G187" s="231" t="s">
        <v>1051</v>
      </c>
      <c r="H187" s="232">
        <v>2</v>
      </c>
      <c r="I187" s="233"/>
      <c r="J187" s="234">
        <f>ROUND(I187*H187,2)</f>
        <v>0</v>
      </c>
      <c r="K187" s="230" t="s">
        <v>1</v>
      </c>
      <c r="L187" s="45"/>
      <c r="M187" s="235" t="s">
        <v>1</v>
      </c>
      <c r="N187" s="236" t="s">
        <v>42</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271</v>
      </c>
      <c r="AT187" s="239" t="s">
        <v>266</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271</v>
      </c>
      <c r="BM187" s="239" t="s">
        <v>489</v>
      </c>
    </row>
    <row r="188" s="2" customFormat="1" ht="16.5" customHeight="1">
      <c r="A188" s="39"/>
      <c r="B188" s="40"/>
      <c r="C188" s="228" t="s">
        <v>391</v>
      </c>
      <c r="D188" s="228" t="s">
        <v>266</v>
      </c>
      <c r="E188" s="229" t="s">
        <v>2028</v>
      </c>
      <c r="F188" s="230" t="s">
        <v>2953</v>
      </c>
      <c r="G188" s="231" t="s">
        <v>1</v>
      </c>
      <c r="H188" s="232">
        <v>0</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271</v>
      </c>
      <c r="AT188" s="239" t="s">
        <v>266</v>
      </c>
      <c r="AU188" s="239" t="s">
        <v>85</v>
      </c>
      <c r="AY188" s="18" t="s">
        <v>264</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271</v>
      </c>
      <c r="BM188" s="239" t="s">
        <v>498</v>
      </c>
    </row>
    <row r="189" s="12" customFormat="1" ht="22.8" customHeight="1">
      <c r="A189" s="12"/>
      <c r="B189" s="212"/>
      <c r="C189" s="213"/>
      <c r="D189" s="214" t="s">
        <v>75</v>
      </c>
      <c r="E189" s="226" t="s">
        <v>2030</v>
      </c>
      <c r="F189" s="226" t="s">
        <v>2031</v>
      </c>
      <c r="G189" s="213"/>
      <c r="H189" s="213"/>
      <c r="I189" s="216"/>
      <c r="J189" s="227">
        <f>BK189</f>
        <v>0</v>
      </c>
      <c r="K189" s="213"/>
      <c r="L189" s="218"/>
      <c r="M189" s="219"/>
      <c r="N189" s="220"/>
      <c r="O189" s="220"/>
      <c r="P189" s="221">
        <f>P190</f>
        <v>0</v>
      </c>
      <c r="Q189" s="220"/>
      <c r="R189" s="221">
        <f>R190</f>
        <v>0</v>
      </c>
      <c r="S189" s="220"/>
      <c r="T189" s="222">
        <f>T190</f>
        <v>0</v>
      </c>
      <c r="U189" s="12"/>
      <c r="V189" s="12"/>
      <c r="W189" s="12"/>
      <c r="X189" s="12"/>
      <c r="Y189" s="12"/>
      <c r="Z189" s="12"/>
      <c r="AA189" s="12"/>
      <c r="AB189" s="12"/>
      <c r="AC189" s="12"/>
      <c r="AD189" s="12"/>
      <c r="AE189" s="12"/>
      <c r="AR189" s="223" t="s">
        <v>83</v>
      </c>
      <c r="AT189" s="224" t="s">
        <v>75</v>
      </c>
      <c r="AU189" s="224" t="s">
        <v>83</v>
      </c>
      <c r="AY189" s="223" t="s">
        <v>264</v>
      </c>
      <c r="BK189" s="225">
        <f>BK190</f>
        <v>0</v>
      </c>
    </row>
    <row r="190" s="2" customFormat="1" ht="16.5" customHeight="1">
      <c r="A190" s="39"/>
      <c r="B190" s="40"/>
      <c r="C190" s="228" t="s">
        <v>395</v>
      </c>
      <c r="D190" s="228" t="s">
        <v>266</v>
      </c>
      <c r="E190" s="229" t="s">
        <v>2032</v>
      </c>
      <c r="F190" s="230" t="s">
        <v>2033</v>
      </c>
      <c r="G190" s="231" t="s">
        <v>1051</v>
      </c>
      <c r="H190" s="232">
        <v>1</v>
      </c>
      <c r="I190" s="233"/>
      <c r="J190" s="234">
        <f>ROUND(I190*H190,2)</f>
        <v>0</v>
      </c>
      <c r="K190" s="230" t="s">
        <v>1</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271</v>
      </c>
      <c r="AT190" s="239" t="s">
        <v>266</v>
      </c>
      <c r="AU190" s="239" t="s">
        <v>85</v>
      </c>
      <c r="AY190" s="18" t="s">
        <v>264</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271</v>
      </c>
      <c r="BM190" s="239" t="s">
        <v>509</v>
      </c>
    </row>
    <row r="191" s="12" customFormat="1" ht="22.8" customHeight="1">
      <c r="A191" s="12"/>
      <c r="B191" s="212"/>
      <c r="C191" s="213"/>
      <c r="D191" s="214" t="s">
        <v>75</v>
      </c>
      <c r="E191" s="226" t="s">
        <v>2034</v>
      </c>
      <c r="F191" s="226" t="s">
        <v>2035</v>
      </c>
      <c r="G191" s="213"/>
      <c r="H191" s="213"/>
      <c r="I191" s="216"/>
      <c r="J191" s="227">
        <f>BK191</f>
        <v>0</v>
      </c>
      <c r="K191" s="213"/>
      <c r="L191" s="218"/>
      <c r="M191" s="219"/>
      <c r="N191" s="220"/>
      <c r="O191" s="220"/>
      <c r="P191" s="221">
        <f>P192</f>
        <v>0</v>
      </c>
      <c r="Q191" s="220"/>
      <c r="R191" s="221">
        <f>R192</f>
        <v>0</v>
      </c>
      <c r="S191" s="220"/>
      <c r="T191" s="222">
        <f>T192</f>
        <v>0</v>
      </c>
      <c r="U191" s="12"/>
      <c r="V191" s="12"/>
      <c r="W191" s="12"/>
      <c r="X191" s="12"/>
      <c r="Y191" s="12"/>
      <c r="Z191" s="12"/>
      <c r="AA191" s="12"/>
      <c r="AB191" s="12"/>
      <c r="AC191" s="12"/>
      <c r="AD191" s="12"/>
      <c r="AE191" s="12"/>
      <c r="AR191" s="223" t="s">
        <v>83</v>
      </c>
      <c r="AT191" s="224" t="s">
        <v>75</v>
      </c>
      <c r="AU191" s="224" t="s">
        <v>83</v>
      </c>
      <c r="AY191" s="223" t="s">
        <v>264</v>
      </c>
      <c r="BK191" s="225">
        <f>BK192</f>
        <v>0</v>
      </c>
    </row>
    <row r="192" s="2" customFormat="1" ht="24.15" customHeight="1">
      <c r="A192" s="39"/>
      <c r="B192" s="40"/>
      <c r="C192" s="228" t="s">
        <v>401</v>
      </c>
      <c r="D192" s="228" t="s">
        <v>266</v>
      </c>
      <c r="E192" s="229" t="s">
        <v>2036</v>
      </c>
      <c r="F192" s="230" t="s">
        <v>3406</v>
      </c>
      <c r="G192" s="231" t="s">
        <v>1051</v>
      </c>
      <c r="H192" s="232">
        <v>7</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271</v>
      </c>
      <c r="BM192" s="239" t="s">
        <v>519</v>
      </c>
    </row>
    <row r="193" s="12" customFormat="1" ht="22.8" customHeight="1">
      <c r="A193" s="12"/>
      <c r="B193" s="212"/>
      <c r="C193" s="213"/>
      <c r="D193" s="214" t="s">
        <v>75</v>
      </c>
      <c r="E193" s="226" t="s">
        <v>2042</v>
      </c>
      <c r="F193" s="226" t="s">
        <v>3407</v>
      </c>
      <c r="G193" s="213"/>
      <c r="H193" s="213"/>
      <c r="I193" s="216"/>
      <c r="J193" s="227">
        <f>BK193</f>
        <v>0</v>
      </c>
      <c r="K193" s="213"/>
      <c r="L193" s="218"/>
      <c r="M193" s="219"/>
      <c r="N193" s="220"/>
      <c r="O193" s="220"/>
      <c r="P193" s="221">
        <f>P194</f>
        <v>0</v>
      </c>
      <c r="Q193" s="220"/>
      <c r="R193" s="221">
        <f>R194</f>
        <v>0</v>
      </c>
      <c r="S193" s="220"/>
      <c r="T193" s="222">
        <f>T194</f>
        <v>0</v>
      </c>
      <c r="U193" s="12"/>
      <c r="V193" s="12"/>
      <c r="W193" s="12"/>
      <c r="X193" s="12"/>
      <c r="Y193" s="12"/>
      <c r="Z193" s="12"/>
      <c r="AA193" s="12"/>
      <c r="AB193" s="12"/>
      <c r="AC193" s="12"/>
      <c r="AD193" s="12"/>
      <c r="AE193" s="12"/>
      <c r="AR193" s="223" t="s">
        <v>83</v>
      </c>
      <c r="AT193" s="224" t="s">
        <v>75</v>
      </c>
      <c r="AU193" s="224" t="s">
        <v>83</v>
      </c>
      <c r="AY193" s="223" t="s">
        <v>264</v>
      </c>
      <c r="BK193" s="225">
        <f>BK194</f>
        <v>0</v>
      </c>
    </row>
    <row r="194" s="2" customFormat="1" ht="21.75" customHeight="1">
      <c r="A194" s="39"/>
      <c r="B194" s="40"/>
      <c r="C194" s="228" t="s">
        <v>407</v>
      </c>
      <c r="D194" s="228" t="s">
        <v>266</v>
      </c>
      <c r="E194" s="229" t="s">
        <v>2038</v>
      </c>
      <c r="F194" s="230" t="s">
        <v>3408</v>
      </c>
      <c r="G194" s="231" t="s">
        <v>1051</v>
      </c>
      <c r="H194" s="232">
        <v>4</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271</v>
      </c>
      <c r="AT194" s="239" t="s">
        <v>266</v>
      </c>
      <c r="AU194" s="239" t="s">
        <v>85</v>
      </c>
      <c r="AY194" s="18" t="s">
        <v>264</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271</v>
      </c>
      <c r="BM194" s="239" t="s">
        <v>527</v>
      </c>
    </row>
    <row r="195" s="12" customFormat="1" ht="22.8" customHeight="1">
      <c r="A195" s="12"/>
      <c r="B195" s="212"/>
      <c r="C195" s="213"/>
      <c r="D195" s="214" t="s">
        <v>75</v>
      </c>
      <c r="E195" s="226" t="s">
        <v>2050</v>
      </c>
      <c r="F195" s="226" t="s">
        <v>2043</v>
      </c>
      <c r="G195" s="213"/>
      <c r="H195" s="213"/>
      <c r="I195" s="216"/>
      <c r="J195" s="227">
        <f>BK195</f>
        <v>0</v>
      </c>
      <c r="K195" s="213"/>
      <c r="L195" s="218"/>
      <c r="M195" s="219"/>
      <c r="N195" s="220"/>
      <c r="O195" s="220"/>
      <c r="P195" s="221">
        <f>SUM(P196:P198)</f>
        <v>0</v>
      </c>
      <c r="Q195" s="220"/>
      <c r="R195" s="221">
        <f>SUM(R196:R198)</f>
        <v>0</v>
      </c>
      <c r="S195" s="220"/>
      <c r="T195" s="222">
        <f>SUM(T196:T198)</f>
        <v>0</v>
      </c>
      <c r="U195" s="12"/>
      <c r="V195" s="12"/>
      <c r="W195" s="12"/>
      <c r="X195" s="12"/>
      <c r="Y195" s="12"/>
      <c r="Z195" s="12"/>
      <c r="AA195" s="12"/>
      <c r="AB195" s="12"/>
      <c r="AC195" s="12"/>
      <c r="AD195" s="12"/>
      <c r="AE195" s="12"/>
      <c r="AR195" s="223" t="s">
        <v>83</v>
      </c>
      <c r="AT195" s="224" t="s">
        <v>75</v>
      </c>
      <c r="AU195" s="224" t="s">
        <v>83</v>
      </c>
      <c r="AY195" s="223" t="s">
        <v>264</v>
      </c>
      <c r="BK195" s="225">
        <f>SUM(BK196:BK198)</f>
        <v>0</v>
      </c>
    </row>
    <row r="196" s="2" customFormat="1" ht="16.5" customHeight="1">
      <c r="A196" s="39"/>
      <c r="B196" s="40"/>
      <c r="C196" s="228" t="s">
        <v>412</v>
      </c>
      <c r="D196" s="228" t="s">
        <v>266</v>
      </c>
      <c r="E196" s="229" t="s">
        <v>2044</v>
      </c>
      <c r="F196" s="230" t="s">
        <v>2045</v>
      </c>
      <c r="G196" s="231" t="s">
        <v>1051</v>
      </c>
      <c r="H196" s="232">
        <v>5</v>
      </c>
      <c r="I196" s="233"/>
      <c r="J196" s="234">
        <f>ROUND(I196*H196,2)</f>
        <v>0</v>
      </c>
      <c r="K196" s="230" t="s">
        <v>1</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271</v>
      </c>
      <c r="AT196" s="239" t="s">
        <v>266</v>
      </c>
      <c r="AU196" s="239" t="s">
        <v>85</v>
      </c>
      <c r="AY196" s="18" t="s">
        <v>264</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271</v>
      </c>
      <c r="BM196" s="239" t="s">
        <v>538</v>
      </c>
    </row>
    <row r="197" s="2" customFormat="1" ht="16.5" customHeight="1">
      <c r="A197" s="39"/>
      <c r="B197" s="40"/>
      <c r="C197" s="228" t="s">
        <v>417</v>
      </c>
      <c r="D197" s="228" t="s">
        <v>266</v>
      </c>
      <c r="E197" s="229" t="s">
        <v>2046</v>
      </c>
      <c r="F197" s="230" t="s">
        <v>2953</v>
      </c>
      <c r="G197" s="231" t="s">
        <v>1</v>
      </c>
      <c r="H197" s="232">
        <v>0</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271</v>
      </c>
      <c r="BM197" s="239" t="s">
        <v>546</v>
      </c>
    </row>
    <row r="198" s="2" customFormat="1" ht="16.5" customHeight="1">
      <c r="A198" s="39"/>
      <c r="B198" s="40"/>
      <c r="C198" s="228" t="s">
        <v>422</v>
      </c>
      <c r="D198" s="228" t="s">
        <v>266</v>
      </c>
      <c r="E198" s="229" t="s">
        <v>2048</v>
      </c>
      <c r="F198" s="230" t="s">
        <v>2049</v>
      </c>
      <c r="G198" s="231" t="s">
        <v>1051</v>
      </c>
      <c r="H198" s="232">
        <v>3</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271</v>
      </c>
      <c r="BM198" s="239" t="s">
        <v>556</v>
      </c>
    </row>
    <row r="199" s="12" customFormat="1" ht="22.8" customHeight="1">
      <c r="A199" s="12"/>
      <c r="B199" s="212"/>
      <c r="C199" s="213"/>
      <c r="D199" s="214" t="s">
        <v>75</v>
      </c>
      <c r="E199" s="226" t="s">
        <v>2060</v>
      </c>
      <c r="F199" s="226" t="s">
        <v>2051</v>
      </c>
      <c r="G199" s="213"/>
      <c r="H199" s="213"/>
      <c r="I199" s="216"/>
      <c r="J199" s="227">
        <f>BK199</f>
        <v>0</v>
      </c>
      <c r="K199" s="213"/>
      <c r="L199" s="218"/>
      <c r="M199" s="219"/>
      <c r="N199" s="220"/>
      <c r="O199" s="220"/>
      <c r="P199" s="221">
        <f>SUM(P200:P203)</f>
        <v>0</v>
      </c>
      <c r="Q199" s="220"/>
      <c r="R199" s="221">
        <f>SUM(R200:R203)</f>
        <v>0</v>
      </c>
      <c r="S199" s="220"/>
      <c r="T199" s="222">
        <f>SUM(T200:T203)</f>
        <v>0</v>
      </c>
      <c r="U199" s="12"/>
      <c r="V199" s="12"/>
      <c r="W199" s="12"/>
      <c r="X199" s="12"/>
      <c r="Y199" s="12"/>
      <c r="Z199" s="12"/>
      <c r="AA199" s="12"/>
      <c r="AB199" s="12"/>
      <c r="AC199" s="12"/>
      <c r="AD199" s="12"/>
      <c r="AE199" s="12"/>
      <c r="AR199" s="223" t="s">
        <v>83</v>
      </c>
      <c r="AT199" s="224" t="s">
        <v>75</v>
      </c>
      <c r="AU199" s="224" t="s">
        <v>83</v>
      </c>
      <c r="AY199" s="223" t="s">
        <v>264</v>
      </c>
      <c r="BK199" s="225">
        <f>SUM(BK200:BK203)</f>
        <v>0</v>
      </c>
    </row>
    <row r="200" s="2" customFormat="1" ht="16.5" customHeight="1">
      <c r="A200" s="39"/>
      <c r="B200" s="40"/>
      <c r="C200" s="228" t="s">
        <v>426</v>
      </c>
      <c r="D200" s="228" t="s">
        <v>266</v>
      </c>
      <c r="E200" s="229" t="s">
        <v>2052</v>
      </c>
      <c r="F200" s="230" t="s">
        <v>2053</v>
      </c>
      <c r="G200" s="231" t="s">
        <v>1035</v>
      </c>
      <c r="H200" s="232">
        <v>1</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271</v>
      </c>
      <c r="BM200" s="239" t="s">
        <v>564</v>
      </c>
    </row>
    <row r="201" s="2" customFormat="1" ht="16.5" customHeight="1">
      <c r="A201" s="39"/>
      <c r="B201" s="40"/>
      <c r="C201" s="228" t="s">
        <v>430</v>
      </c>
      <c r="D201" s="228" t="s">
        <v>266</v>
      </c>
      <c r="E201" s="229" t="s">
        <v>3409</v>
      </c>
      <c r="F201" s="230" t="s">
        <v>3410</v>
      </c>
      <c r="G201" s="231" t="s">
        <v>1035</v>
      </c>
      <c r="H201" s="232">
        <v>12</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271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271</v>
      </c>
      <c r="BM201" s="239" t="s">
        <v>575</v>
      </c>
    </row>
    <row r="202" s="2" customFormat="1" ht="16.5" customHeight="1">
      <c r="A202" s="39"/>
      <c r="B202" s="40"/>
      <c r="C202" s="228" t="s">
        <v>434</v>
      </c>
      <c r="D202" s="228" t="s">
        <v>266</v>
      </c>
      <c r="E202" s="229" t="s">
        <v>2056</v>
      </c>
      <c r="F202" s="230" t="s">
        <v>2057</v>
      </c>
      <c r="G202" s="231" t="s">
        <v>1035</v>
      </c>
      <c r="H202" s="232">
        <v>20</v>
      </c>
      <c r="I202" s="233"/>
      <c r="J202" s="234">
        <f>ROUND(I202*H202,2)</f>
        <v>0</v>
      </c>
      <c r="K202" s="230" t="s">
        <v>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271</v>
      </c>
      <c r="AT202" s="239" t="s">
        <v>266</v>
      </c>
      <c r="AU202" s="239" t="s">
        <v>85</v>
      </c>
      <c r="AY202" s="18" t="s">
        <v>264</v>
      </c>
      <c r="BE202" s="240">
        <f>IF(N202="základní",J202,0)</f>
        <v>0</v>
      </c>
      <c r="BF202" s="240">
        <f>IF(N202="snížená",J202,0)</f>
        <v>0</v>
      </c>
      <c r="BG202" s="240">
        <f>IF(N202="zákl. přenesená",J202,0)</f>
        <v>0</v>
      </c>
      <c r="BH202" s="240">
        <f>IF(N202="sníž. přenesená",J202,0)</f>
        <v>0</v>
      </c>
      <c r="BI202" s="240">
        <f>IF(N202="nulová",J202,0)</f>
        <v>0</v>
      </c>
      <c r="BJ202" s="18" t="s">
        <v>85</v>
      </c>
      <c r="BK202" s="240">
        <f>ROUND(I202*H202,2)</f>
        <v>0</v>
      </c>
      <c r="BL202" s="18" t="s">
        <v>271</v>
      </c>
      <c r="BM202" s="239" t="s">
        <v>585</v>
      </c>
    </row>
    <row r="203" s="2" customFormat="1" ht="16.5" customHeight="1">
      <c r="A203" s="39"/>
      <c r="B203" s="40"/>
      <c r="C203" s="228" t="s">
        <v>438</v>
      </c>
      <c r="D203" s="228" t="s">
        <v>266</v>
      </c>
      <c r="E203" s="229" t="s">
        <v>2058</v>
      </c>
      <c r="F203" s="230" t="s">
        <v>2059</v>
      </c>
      <c r="G203" s="231" t="s">
        <v>1035</v>
      </c>
      <c r="H203" s="232">
        <v>1</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271</v>
      </c>
      <c r="AT203" s="239" t="s">
        <v>266</v>
      </c>
      <c r="AU203" s="239" t="s">
        <v>85</v>
      </c>
      <c r="AY203" s="18" t="s">
        <v>264</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271</v>
      </c>
      <c r="BM203" s="239" t="s">
        <v>593</v>
      </c>
    </row>
    <row r="204" s="12" customFormat="1" ht="22.8" customHeight="1">
      <c r="A204" s="12"/>
      <c r="B204" s="212"/>
      <c r="C204" s="213"/>
      <c r="D204" s="214" t="s">
        <v>75</v>
      </c>
      <c r="E204" s="226" t="s">
        <v>2070</v>
      </c>
      <c r="F204" s="226" t="s">
        <v>2061</v>
      </c>
      <c r="G204" s="213"/>
      <c r="H204" s="213"/>
      <c r="I204" s="216"/>
      <c r="J204" s="227">
        <f>BK204</f>
        <v>0</v>
      </c>
      <c r="K204" s="213"/>
      <c r="L204" s="218"/>
      <c r="M204" s="219"/>
      <c r="N204" s="220"/>
      <c r="O204" s="220"/>
      <c r="P204" s="221">
        <f>SUM(P205:P209)</f>
        <v>0</v>
      </c>
      <c r="Q204" s="220"/>
      <c r="R204" s="221">
        <f>SUM(R205:R209)</f>
        <v>0</v>
      </c>
      <c r="S204" s="220"/>
      <c r="T204" s="222">
        <f>SUM(T205:T209)</f>
        <v>0</v>
      </c>
      <c r="U204" s="12"/>
      <c r="V204" s="12"/>
      <c r="W204" s="12"/>
      <c r="X204" s="12"/>
      <c r="Y204" s="12"/>
      <c r="Z204" s="12"/>
      <c r="AA204" s="12"/>
      <c r="AB204" s="12"/>
      <c r="AC204" s="12"/>
      <c r="AD204" s="12"/>
      <c r="AE204" s="12"/>
      <c r="AR204" s="223" t="s">
        <v>83</v>
      </c>
      <c r="AT204" s="224" t="s">
        <v>75</v>
      </c>
      <c r="AU204" s="224" t="s">
        <v>83</v>
      </c>
      <c r="AY204" s="223" t="s">
        <v>264</v>
      </c>
      <c r="BK204" s="225">
        <f>SUM(BK205:BK209)</f>
        <v>0</v>
      </c>
    </row>
    <row r="205" s="2" customFormat="1" ht="16.5" customHeight="1">
      <c r="A205" s="39"/>
      <c r="B205" s="40"/>
      <c r="C205" s="228" t="s">
        <v>442</v>
      </c>
      <c r="D205" s="228" t="s">
        <v>266</v>
      </c>
      <c r="E205" s="229" t="s">
        <v>2062</v>
      </c>
      <c r="F205" s="230" t="s">
        <v>2063</v>
      </c>
      <c r="G205" s="231" t="s">
        <v>1035</v>
      </c>
      <c r="H205" s="232">
        <v>60</v>
      </c>
      <c r="I205" s="233"/>
      <c r="J205" s="234">
        <f>ROUND(I205*H205,2)</f>
        <v>0</v>
      </c>
      <c r="K205" s="230" t="s">
        <v>1</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271</v>
      </c>
      <c r="AT205" s="239" t="s">
        <v>266</v>
      </c>
      <c r="AU205" s="239" t="s">
        <v>85</v>
      </c>
      <c r="AY205" s="18" t="s">
        <v>264</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271</v>
      </c>
      <c r="BM205" s="239" t="s">
        <v>601</v>
      </c>
    </row>
    <row r="206" s="2" customFormat="1" ht="16.5" customHeight="1">
      <c r="A206" s="39"/>
      <c r="B206" s="40"/>
      <c r="C206" s="228" t="s">
        <v>446</v>
      </c>
      <c r="D206" s="228" t="s">
        <v>266</v>
      </c>
      <c r="E206" s="229" t="s">
        <v>2064</v>
      </c>
      <c r="F206" s="230" t="s">
        <v>2065</v>
      </c>
      <c r="G206" s="231" t="s">
        <v>1035</v>
      </c>
      <c r="H206" s="232">
        <v>13</v>
      </c>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271</v>
      </c>
      <c r="AT206" s="239" t="s">
        <v>266</v>
      </c>
      <c r="AU206" s="239" t="s">
        <v>85</v>
      </c>
      <c r="AY206" s="18" t="s">
        <v>264</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271</v>
      </c>
      <c r="BM206" s="239" t="s">
        <v>610</v>
      </c>
    </row>
    <row r="207" s="2" customFormat="1" ht="16.5" customHeight="1">
      <c r="A207" s="39"/>
      <c r="B207" s="40"/>
      <c r="C207" s="228" t="s">
        <v>450</v>
      </c>
      <c r="D207" s="228" t="s">
        <v>266</v>
      </c>
      <c r="E207" s="229" t="s">
        <v>3411</v>
      </c>
      <c r="F207" s="230" t="s">
        <v>3412</v>
      </c>
      <c r="G207" s="231" t="s">
        <v>1035</v>
      </c>
      <c r="H207" s="232">
        <v>40</v>
      </c>
      <c r="I207" s="233"/>
      <c r="J207" s="234">
        <f>ROUND(I207*H207,2)</f>
        <v>0</v>
      </c>
      <c r="K207" s="230" t="s">
        <v>1</v>
      </c>
      <c r="L207" s="45"/>
      <c r="M207" s="235" t="s">
        <v>1</v>
      </c>
      <c r="N207" s="236" t="s">
        <v>42</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271</v>
      </c>
      <c r="AT207" s="239" t="s">
        <v>266</v>
      </c>
      <c r="AU207" s="239" t="s">
        <v>85</v>
      </c>
      <c r="AY207" s="18" t="s">
        <v>264</v>
      </c>
      <c r="BE207" s="240">
        <f>IF(N207="základní",J207,0)</f>
        <v>0</v>
      </c>
      <c r="BF207" s="240">
        <f>IF(N207="snížená",J207,0)</f>
        <v>0</v>
      </c>
      <c r="BG207" s="240">
        <f>IF(N207="zákl. přenesená",J207,0)</f>
        <v>0</v>
      </c>
      <c r="BH207" s="240">
        <f>IF(N207="sníž. přenesená",J207,0)</f>
        <v>0</v>
      </c>
      <c r="BI207" s="240">
        <f>IF(N207="nulová",J207,0)</f>
        <v>0</v>
      </c>
      <c r="BJ207" s="18" t="s">
        <v>85</v>
      </c>
      <c r="BK207" s="240">
        <f>ROUND(I207*H207,2)</f>
        <v>0</v>
      </c>
      <c r="BL207" s="18" t="s">
        <v>271</v>
      </c>
      <c r="BM207" s="239" t="s">
        <v>618</v>
      </c>
    </row>
    <row r="208" s="2" customFormat="1" ht="16.5" customHeight="1">
      <c r="A208" s="39"/>
      <c r="B208" s="40"/>
      <c r="C208" s="228" t="s">
        <v>456</v>
      </c>
      <c r="D208" s="228" t="s">
        <v>266</v>
      </c>
      <c r="E208" s="229" t="s">
        <v>3413</v>
      </c>
      <c r="F208" s="230" t="s">
        <v>3414</v>
      </c>
      <c r="G208" s="231" t="s">
        <v>1035</v>
      </c>
      <c r="H208" s="232">
        <v>3</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271</v>
      </c>
      <c r="AT208" s="239" t="s">
        <v>266</v>
      </c>
      <c r="AU208" s="239" t="s">
        <v>85</v>
      </c>
      <c r="AY208" s="18" t="s">
        <v>264</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271</v>
      </c>
      <c r="BM208" s="239" t="s">
        <v>629</v>
      </c>
    </row>
    <row r="209" s="2" customFormat="1" ht="16.5" customHeight="1">
      <c r="A209" s="39"/>
      <c r="B209" s="40"/>
      <c r="C209" s="228" t="s">
        <v>461</v>
      </c>
      <c r="D209" s="228" t="s">
        <v>266</v>
      </c>
      <c r="E209" s="229" t="s">
        <v>2068</v>
      </c>
      <c r="F209" s="230" t="s">
        <v>2069</v>
      </c>
      <c r="G209" s="231" t="s">
        <v>1035</v>
      </c>
      <c r="H209" s="232">
        <v>5</v>
      </c>
      <c r="I209" s="233"/>
      <c r="J209" s="234">
        <f>ROUND(I209*H209,2)</f>
        <v>0</v>
      </c>
      <c r="K209" s="230" t="s">
        <v>1</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271</v>
      </c>
      <c r="AT209" s="239" t="s">
        <v>266</v>
      </c>
      <c r="AU209" s="239" t="s">
        <v>85</v>
      </c>
      <c r="AY209" s="18" t="s">
        <v>264</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271</v>
      </c>
      <c r="BM209" s="239" t="s">
        <v>637</v>
      </c>
    </row>
    <row r="210" s="12" customFormat="1" ht="22.8" customHeight="1">
      <c r="A210" s="12"/>
      <c r="B210" s="212"/>
      <c r="C210" s="213"/>
      <c r="D210" s="214" t="s">
        <v>75</v>
      </c>
      <c r="E210" s="226" t="s">
        <v>2080</v>
      </c>
      <c r="F210" s="226" t="s">
        <v>2071</v>
      </c>
      <c r="G210" s="213"/>
      <c r="H210" s="213"/>
      <c r="I210" s="216"/>
      <c r="J210" s="227">
        <f>BK210</f>
        <v>0</v>
      </c>
      <c r="K210" s="213"/>
      <c r="L210" s="218"/>
      <c r="M210" s="219"/>
      <c r="N210" s="220"/>
      <c r="O210" s="220"/>
      <c r="P210" s="221">
        <f>SUM(P211:P214)</f>
        <v>0</v>
      </c>
      <c r="Q210" s="220"/>
      <c r="R210" s="221">
        <f>SUM(R211:R214)</f>
        <v>0</v>
      </c>
      <c r="S210" s="220"/>
      <c r="T210" s="222">
        <f>SUM(T211:T214)</f>
        <v>0</v>
      </c>
      <c r="U210" s="12"/>
      <c r="V210" s="12"/>
      <c r="W210" s="12"/>
      <c r="X210" s="12"/>
      <c r="Y210" s="12"/>
      <c r="Z210" s="12"/>
      <c r="AA210" s="12"/>
      <c r="AB210" s="12"/>
      <c r="AC210" s="12"/>
      <c r="AD210" s="12"/>
      <c r="AE210" s="12"/>
      <c r="AR210" s="223" t="s">
        <v>83</v>
      </c>
      <c r="AT210" s="224" t="s">
        <v>75</v>
      </c>
      <c r="AU210" s="224" t="s">
        <v>83</v>
      </c>
      <c r="AY210" s="223" t="s">
        <v>264</v>
      </c>
      <c r="BK210" s="225">
        <f>SUM(BK211:BK214)</f>
        <v>0</v>
      </c>
    </row>
    <row r="211" s="2" customFormat="1" ht="16.5" customHeight="1">
      <c r="A211" s="39"/>
      <c r="B211" s="40"/>
      <c r="C211" s="228" t="s">
        <v>466</v>
      </c>
      <c r="D211" s="228" t="s">
        <v>266</v>
      </c>
      <c r="E211" s="229" t="s">
        <v>2072</v>
      </c>
      <c r="F211" s="230" t="s">
        <v>2073</v>
      </c>
      <c r="G211" s="231" t="s">
        <v>453</v>
      </c>
      <c r="H211" s="232">
        <v>20</v>
      </c>
      <c r="I211" s="233"/>
      <c r="J211" s="234">
        <f>ROUND(I211*H211,2)</f>
        <v>0</v>
      </c>
      <c r="K211" s="230" t="s">
        <v>1</v>
      </c>
      <c r="L211" s="45"/>
      <c r="M211" s="235" t="s">
        <v>1</v>
      </c>
      <c r="N211" s="236" t="s">
        <v>42</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271</v>
      </c>
      <c r="AT211" s="239" t="s">
        <v>266</v>
      </c>
      <c r="AU211" s="239" t="s">
        <v>85</v>
      </c>
      <c r="AY211" s="18" t="s">
        <v>264</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271</v>
      </c>
      <c r="BM211" s="239" t="s">
        <v>647</v>
      </c>
    </row>
    <row r="212" s="2" customFormat="1" ht="16.5" customHeight="1">
      <c r="A212" s="39"/>
      <c r="B212" s="40"/>
      <c r="C212" s="228" t="s">
        <v>470</v>
      </c>
      <c r="D212" s="228" t="s">
        <v>266</v>
      </c>
      <c r="E212" s="229" t="s">
        <v>2074</v>
      </c>
      <c r="F212" s="230" t="s">
        <v>2075</v>
      </c>
      <c r="G212" s="231" t="s">
        <v>453</v>
      </c>
      <c r="H212" s="232">
        <v>5</v>
      </c>
      <c r="I212" s="233"/>
      <c r="J212" s="234">
        <f>ROUND(I212*H212,2)</f>
        <v>0</v>
      </c>
      <c r="K212" s="230" t="s">
        <v>1</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271</v>
      </c>
      <c r="AT212" s="239" t="s">
        <v>266</v>
      </c>
      <c r="AU212" s="239" t="s">
        <v>85</v>
      </c>
      <c r="AY212" s="18" t="s">
        <v>264</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271</v>
      </c>
      <c r="BM212" s="239" t="s">
        <v>656</v>
      </c>
    </row>
    <row r="213" s="2" customFormat="1" ht="16.5" customHeight="1">
      <c r="A213" s="39"/>
      <c r="B213" s="40"/>
      <c r="C213" s="228" t="s">
        <v>474</v>
      </c>
      <c r="D213" s="228" t="s">
        <v>266</v>
      </c>
      <c r="E213" s="229" t="s">
        <v>2076</v>
      </c>
      <c r="F213" s="230" t="s">
        <v>2077</v>
      </c>
      <c r="G213" s="231" t="s">
        <v>453</v>
      </c>
      <c r="H213" s="232">
        <v>15</v>
      </c>
      <c r="I213" s="233"/>
      <c r="J213" s="234">
        <f>ROUND(I213*H213,2)</f>
        <v>0</v>
      </c>
      <c r="K213" s="230" t="s">
        <v>1</v>
      </c>
      <c r="L213" s="45"/>
      <c r="M213" s="235" t="s">
        <v>1</v>
      </c>
      <c r="N213" s="236" t="s">
        <v>42</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271</v>
      </c>
      <c r="AT213" s="239" t="s">
        <v>266</v>
      </c>
      <c r="AU213" s="239" t="s">
        <v>85</v>
      </c>
      <c r="AY213" s="18" t="s">
        <v>264</v>
      </c>
      <c r="BE213" s="240">
        <f>IF(N213="základní",J213,0)</f>
        <v>0</v>
      </c>
      <c r="BF213" s="240">
        <f>IF(N213="snížená",J213,0)</f>
        <v>0</v>
      </c>
      <c r="BG213" s="240">
        <f>IF(N213="zákl. přenesená",J213,0)</f>
        <v>0</v>
      </c>
      <c r="BH213" s="240">
        <f>IF(N213="sníž. přenesená",J213,0)</f>
        <v>0</v>
      </c>
      <c r="BI213" s="240">
        <f>IF(N213="nulová",J213,0)</f>
        <v>0</v>
      </c>
      <c r="BJ213" s="18" t="s">
        <v>85</v>
      </c>
      <c r="BK213" s="240">
        <f>ROUND(I213*H213,2)</f>
        <v>0</v>
      </c>
      <c r="BL213" s="18" t="s">
        <v>271</v>
      </c>
      <c r="BM213" s="239" t="s">
        <v>664</v>
      </c>
    </row>
    <row r="214" s="2" customFormat="1" ht="16.5" customHeight="1">
      <c r="A214" s="39"/>
      <c r="B214" s="40"/>
      <c r="C214" s="228" t="s">
        <v>479</v>
      </c>
      <c r="D214" s="228" t="s">
        <v>266</v>
      </c>
      <c r="E214" s="229" t="s">
        <v>2078</v>
      </c>
      <c r="F214" s="230" t="s">
        <v>2079</v>
      </c>
      <c r="G214" s="231" t="s">
        <v>453</v>
      </c>
      <c r="H214" s="232">
        <v>10</v>
      </c>
      <c r="I214" s="233"/>
      <c r="J214" s="234">
        <f>ROUND(I214*H214,2)</f>
        <v>0</v>
      </c>
      <c r="K214" s="230" t="s">
        <v>1</v>
      </c>
      <c r="L214" s="45"/>
      <c r="M214" s="235" t="s">
        <v>1</v>
      </c>
      <c r="N214" s="236" t="s">
        <v>42</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271</v>
      </c>
      <c r="AT214" s="239" t="s">
        <v>266</v>
      </c>
      <c r="AU214" s="239" t="s">
        <v>85</v>
      </c>
      <c r="AY214" s="18" t="s">
        <v>264</v>
      </c>
      <c r="BE214" s="240">
        <f>IF(N214="základní",J214,0)</f>
        <v>0</v>
      </c>
      <c r="BF214" s="240">
        <f>IF(N214="snížená",J214,0)</f>
        <v>0</v>
      </c>
      <c r="BG214" s="240">
        <f>IF(N214="zákl. přenesená",J214,0)</f>
        <v>0</v>
      </c>
      <c r="BH214" s="240">
        <f>IF(N214="sníž. přenesená",J214,0)</f>
        <v>0</v>
      </c>
      <c r="BI214" s="240">
        <f>IF(N214="nulová",J214,0)</f>
        <v>0</v>
      </c>
      <c r="BJ214" s="18" t="s">
        <v>85</v>
      </c>
      <c r="BK214" s="240">
        <f>ROUND(I214*H214,2)</f>
        <v>0</v>
      </c>
      <c r="BL214" s="18" t="s">
        <v>271</v>
      </c>
      <c r="BM214" s="239" t="s">
        <v>673</v>
      </c>
    </row>
    <row r="215" s="12" customFormat="1" ht="22.8" customHeight="1">
      <c r="A215" s="12"/>
      <c r="B215" s="212"/>
      <c r="C215" s="213"/>
      <c r="D215" s="214" t="s">
        <v>75</v>
      </c>
      <c r="E215" s="226" t="s">
        <v>2084</v>
      </c>
      <c r="F215" s="226" t="s">
        <v>2081</v>
      </c>
      <c r="G215" s="213"/>
      <c r="H215" s="213"/>
      <c r="I215" s="216"/>
      <c r="J215" s="227">
        <f>BK215</f>
        <v>0</v>
      </c>
      <c r="K215" s="213"/>
      <c r="L215" s="218"/>
      <c r="M215" s="219"/>
      <c r="N215" s="220"/>
      <c r="O215" s="220"/>
      <c r="P215" s="221">
        <f>P216</f>
        <v>0</v>
      </c>
      <c r="Q215" s="220"/>
      <c r="R215" s="221">
        <f>R216</f>
        <v>0</v>
      </c>
      <c r="S215" s="220"/>
      <c r="T215" s="222">
        <f>T216</f>
        <v>0</v>
      </c>
      <c r="U215" s="12"/>
      <c r="V215" s="12"/>
      <c r="W215" s="12"/>
      <c r="X215" s="12"/>
      <c r="Y215" s="12"/>
      <c r="Z215" s="12"/>
      <c r="AA215" s="12"/>
      <c r="AB215" s="12"/>
      <c r="AC215" s="12"/>
      <c r="AD215" s="12"/>
      <c r="AE215" s="12"/>
      <c r="AR215" s="223" t="s">
        <v>83</v>
      </c>
      <c r="AT215" s="224" t="s">
        <v>75</v>
      </c>
      <c r="AU215" s="224" t="s">
        <v>83</v>
      </c>
      <c r="AY215" s="223" t="s">
        <v>264</v>
      </c>
      <c r="BK215" s="225">
        <f>BK216</f>
        <v>0</v>
      </c>
    </row>
    <row r="216" s="2" customFormat="1" ht="16.5" customHeight="1">
      <c r="A216" s="39"/>
      <c r="B216" s="40"/>
      <c r="C216" s="228" t="s">
        <v>484</v>
      </c>
      <c r="D216" s="228" t="s">
        <v>266</v>
      </c>
      <c r="E216" s="229" t="s">
        <v>2082</v>
      </c>
      <c r="F216" s="230" t="s">
        <v>2083</v>
      </c>
      <c r="G216" s="231" t="s">
        <v>453</v>
      </c>
      <c r="H216" s="232">
        <v>3</v>
      </c>
      <c r="I216" s="233"/>
      <c r="J216" s="234">
        <f>ROUND(I216*H216,2)</f>
        <v>0</v>
      </c>
      <c r="K216" s="230" t="s">
        <v>1</v>
      </c>
      <c r="L216" s="45"/>
      <c r="M216" s="235" t="s">
        <v>1</v>
      </c>
      <c r="N216" s="236" t="s">
        <v>42</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271</v>
      </c>
      <c r="AT216" s="239" t="s">
        <v>266</v>
      </c>
      <c r="AU216" s="239" t="s">
        <v>85</v>
      </c>
      <c r="AY216" s="18" t="s">
        <v>264</v>
      </c>
      <c r="BE216" s="240">
        <f>IF(N216="základní",J216,0)</f>
        <v>0</v>
      </c>
      <c r="BF216" s="240">
        <f>IF(N216="snížená",J216,0)</f>
        <v>0</v>
      </c>
      <c r="BG216" s="240">
        <f>IF(N216="zákl. přenesená",J216,0)</f>
        <v>0</v>
      </c>
      <c r="BH216" s="240">
        <f>IF(N216="sníž. přenesená",J216,0)</f>
        <v>0</v>
      </c>
      <c r="BI216" s="240">
        <f>IF(N216="nulová",J216,0)</f>
        <v>0</v>
      </c>
      <c r="BJ216" s="18" t="s">
        <v>85</v>
      </c>
      <c r="BK216" s="240">
        <f>ROUND(I216*H216,2)</f>
        <v>0</v>
      </c>
      <c r="BL216" s="18" t="s">
        <v>271</v>
      </c>
      <c r="BM216" s="239" t="s">
        <v>683</v>
      </c>
    </row>
    <row r="217" s="12" customFormat="1" ht="22.8" customHeight="1">
      <c r="A217" s="12"/>
      <c r="B217" s="212"/>
      <c r="C217" s="213"/>
      <c r="D217" s="214" t="s">
        <v>75</v>
      </c>
      <c r="E217" s="226" t="s">
        <v>2088</v>
      </c>
      <c r="F217" s="226" t="s">
        <v>2085</v>
      </c>
      <c r="G217" s="213"/>
      <c r="H217" s="213"/>
      <c r="I217" s="216"/>
      <c r="J217" s="227">
        <f>BK217</f>
        <v>0</v>
      </c>
      <c r="K217" s="213"/>
      <c r="L217" s="218"/>
      <c r="M217" s="219"/>
      <c r="N217" s="220"/>
      <c r="O217" s="220"/>
      <c r="P217" s="221">
        <f>P218</f>
        <v>0</v>
      </c>
      <c r="Q217" s="220"/>
      <c r="R217" s="221">
        <f>R218</f>
        <v>0</v>
      </c>
      <c r="S217" s="220"/>
      <c r="T217" s="222">
        <f>T218</f>
        <v>0</v>
      </c>
      <c r="U217" s="12"/>
      <c r="V217" s="12"/>
      <c r="W217" s="12"/>
      <c r="X217" s="12"/>
      <c r="Y217" s="12"/>
      <c r="Z217" s="12"/>
      <c r="AA217" s="12"/>
      <c r="AB217" s="12"/>
      <c r="AC217" s="12"/>
      <c r="AD217" s="12"/>
      <c r="AE217" s="12"/>
      <c r="AR217" s="223" t="s">
        <v>83</v>
      </c>
      <c r="AT217" s="224" t="s">
        <v>75</v>
      </c>
      <c r="AU217" s="224" t="s">
        <v>83</v>
      </c>
      <c r="AY217" s="223" t="s">
        <v>264</v>
      </c>
      <c r="BK217" s="225">
        <f>BK218</f>
        <v>0</v>
      </c>
    </row>
    <row r="218" s="2" customFormat="1" ht="16.5" customHeight="1">
      <c r="A218" s="39"/>
      <c r="B218" s="40"/>
      <c r="C218" s="228" t="s">
        <v>489</v>
      </c>
      <c r="D218" s="228" t="s">
        <v>266</v>
      </c>
      <c r="E218" s="229" t="s">
        <v>2086</v>
      </c>
      <c r="F218" s="230" t="s">
        <v>2087</v>
      </c>
      <c r="G218" s="231" t="s">
        <v>1051</v>
      </c>
      <c r="H218" s="232">
        <v>13</v>
      </c>
      <c r="I218" s="233"/>
      <c r="J218" s="234">
        <f>ROUND(I218*H218,2)</f>
        <v>0</v>
      </c>
      <c r="K218" s="230" t="s">
        <v>1</v>
      </c>
      <c r="L218" s="45"/>
      <c r="M218" s="235" t="s">
        <v>1</v>
      </c>
      <c r="N218" s="236" t="s">
        <v>42</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271</v>
      </c>
      <c r="AT218" s="239" t="s">
        <v>266</v>
      </c>
      <c r="AU218" s="239" t="s">
        <v>85</v>
      </c>
      <c r="AY218" s="18" t="s">
        <v>264</v>
      </c>
      <c r="BE218" s="240">
        <f>IF(N218="základní",J218,0)</f>
        <v>0</v>
      </c>
      <c r="BF218" s="240">
        <f>IF(N218="snížená",J218,0)</f>
        <v>0</v>
      </c>
      <c r="BG218" s="240">
        <f>IF(N218="zákl. přenesená",J218,0)</f>
        <v>0</v>
      </c>
      <c r="BH218" s="240">
        <f>IF(N218="sníž. přenesená",J218,0)</f>
        <v>0</v>
      </c>
      <c r="BI218" s="240">
        <f>IF(N218="nulová",J218,0)</f>
        <v>0</v>
      </c>
      <c r="BJ218" s="18" t="s">
        <v>85</v>
      </c>
      <c r="BK218" s="240">
        <f>ROUND(I218*H218,2)</f>
        <v>0</v>
      </c>
      <c r="BL218" s="18" t="s">
        <v>271</v>
      </c>
      <c r="BM218" s="239" t="s">
        <v>691</v>
      </c>
    </row>
    <row r="219" s="12" customFormat="1" ht="22.8" customHeight="1">
      <c r="A219" s="12"/>
      <c r="B219" s="212"/>
      <c r="C219" s="213"/>
      <c r="D219" s="214" t="s">
        <v>75</v>
      </c>
      <c r="E219" s="226" t="s">
        <v>2092</v>
      </c>
      <c r="F219" s="226" t="s">
        <v>2089</v>
      </c>
      <c r="G219" s="213"/>
      <c r="H219" s="213"/>
      <c r="I219" s="216"/>
      <c r="J219" s="227">
        <f>BK219</f>
        <v>0</v>
      </c>
      <c r="K219" s="213"/>
      <c r="L219" s="218"/>
      <c r="M219" s="219"/>
      <c r="N219" s="220"/>
      <c r="O219" s="220"/>
      <c r="P219" s="221">
        <f>P220</f>
        <v>0</v>
      </c>
      <c r="Q219" s="220"/>
      <c r="R219" s="221">
        <f>R220</f>
        <v>0</v>
      </c>
      <c r="S219" s="220"/>
      <c r="T219" s="222">
        <f>T220</f>
        <v>0</v>
      </c>
      <c r="U219" s="12"/>
      <c r="V219" s="12"/>
      <c r="W219" s="12"/>
      <c r="X219" s="12"/>
      <c r="Y219" s="12"/>
      <c r="Z219" s="12"/>
      <c r="AA219" s="12"/>
      <c r="AB219" s="12"/>
      <c r="AC219" s="12"/>
      <c r="AD219" s="12"/>
      <c r="AE219" s="12"/>
      <c r="AR219" s="223" t="s">
        <v>83</v>
      </c>
      <c r="AT219" s="224" t="s">
        <v>75</v>
      </c>
      <c r="AU219" s="224" t="s">
        <v>83</v>
      </c>
      <c r="AY219" s="223" t="s">
        <v>264</v>
      </c>
      <c r="BK219" s="225">
        <f>BK220</f>
        <v>0</v>
      </c>
    </row>
    <row r="220" s="2" customFormat="1" ht="16.5" customHeight="1">
      <c r="A220" s="39"/>
      <c r="B220" s="40"/>
      <c r="C220" s="228" t="s">
        <v>494</v>
      </c>
      <c r="D220" s="228" t="s">
        <v>266</v>
      </c>
      <c r="E220" s="229" t="s">
        <v>2090</v>
      </c>
      <c r="F220" s="230" t="s">
        <v>2091</v>
      </c>
      <c r="G220" s="231" t="s">
        <v>1101</v>
      </c>
      <c r="H220" s="232">
        <v>70</v>
      </c>
      <c r="I220" s="233"/>
      <c r="J220" s="234">
        <f>ROUND(I220*H220,2)</f>
        <v>0</v>
      </c>
      <c r="K220" s="230" t="s">
        <v>1</v>
      </c>
      <c r="L220" s="45"/>
      <c r="M220" s="235" t="s">
        <v>1</v>
      </c>
      <c r="N220" s="236" t="s">
        <v>42</v>
      </c>
      <c r="O220" s="92"/>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271</v>
      </c>
      <c r="AT220" s="239" t="s">
        <v>266</v>
      </c>
      <c r="AU220" s="239" t="s">
        <v>85</v>
      </c>
      <c r="AY220" s="18" t="s">
        <v>264</v>
      </c>
      <c r="BE220" s="240">
        <f>IF(N220="základní",J220,0)</f>
        <v>0</v>
      </c>
      <c r="BF220" s="240">
        <f>IF(N220="snížená",J220,0)</f>
        <v>0</v>
      </c>
      <c r="BG220" s="240">
        <f>IF(N220="zákl. přenesená",J220,0)</f>
        <v>0</v>
      </c>
      <c r="BH220" s="240">
        <f>IF(N220="sníž. přenesená",J220,0)</f>
        <v>0</v>
      </c>
      <c r="BI220" s="240">
        <f>IF(N220="nulová",J220,0)</f>
        <v>0</v>
      </c>
      <c r="BJ220" s="18" t="s">
        <v>85</v>
      </c>
      <c r="BK220" s="240">
        <f>ROUND(I220*H220,2)</f>
        <v>0</v>
      </c>
      <c r="BL220" s="18" t="s">
        <v>271</v>
      </c>
      <c r="BM220" s="239" t="s">
        <v>701</v>
      </c>
    </row>
    <row r="221" s="12" customFormat="1" ht="22.8" customHeight="1">
      <c r="A221" s="12"/>
      <c r="B221" s="212"/>
      <c r="C221" s="213"/>
      <c r="D221" s="214" t="s">
        <v>75</v>
      </c>
      <c r="E221" s="226" t="s">
        <v>2096</v>
      </c>
      <c r="F221" s="226" t="s">
        <v>2093</v>
      </c>
      <c r="G221" s="213"/>
      <c r="H221" s="213"/>
      <c r="I221" s="216"/>
      <c r="J221" s="227">
        <f>BK221</f>
        <v>0</v>
      </c>
      <c r="K221" s="213"/>
      <c r="L221" s="218"/>
      <c r="M221" s="219"/>
      <c r="N221" s="220"/>
      <c r="O221" s="220"/>
      <c r="P221" s="221">
        <f>P222</f>
        <v>0</v>
      </c>
      <c r="Q221" s="220"/>
      <c r="R221" s="221">
        <f>R222</f>
        <v>0</v>
      </c>
      <c r="S221" s="220"/>
      <c r="T221" s="222">
        <f>T222</f>
        <v>0</v>
      </c>
      <c r="U221" s="12"/>
      <c r="V221" s="12"/>
      <c r="W221" s="12"/>
      <c r="X221" s="12"/>
      <c r="Y221" s="12"/>
      <c r="Z221" s="12"/>
      <c r="AA221" s="12"/>
      <c r="AB221" s="12"/>
      <c r="AC221" s="12"/>
      <c r="AD221" s="12"/>
      <c r="AE221" s="12"/>
      <c r="AR221" s="223" t="s">
        <v>83</v>
      </c>
      <c r="AT221" s="224" t="s">
        <v>75</v>
      </c>
      <c r="AU221" s="224" t="s">
        <v>83</v>
      </c>
      <c r="AY221" s="223" t="s">
        <v>264</v>
      </c>
      <c r="BK221" s="225">
        <f>BK222</f>
        <v>0</v>
      </c>
    </row>
    <row r="222" s="2" customFormat="1" ht="16.5" customHeight="1">
      <c r="A222" s="39"/>
      <c r="B222" s="40"/>
      <c r="C222" s="228" t="s">
        <v>498</v>
      </c>
      <c r="D222" s="228" t="s">
        <v>266</v>
      </c>
      <c r="E222" s="229" t="s">
        <v>2094</v>
      </c>
      <c r="F222" s="230" t="s">
        <v>2095</v>
      </c>
      <c r="G222" s="231" t="s">
        <v>1101</v>
      </c>
      <c r="H222" s="232">
        <v>50</v>
      </c>
      <c r="I222" s="233"/>
      <c r="J222" s="234">
        <f>ROUND(I222*H222,2)</f>
        <v>0</v>
      </c>
      <c r="K222" s="230" t="s">
        <v>1</v>
      </c>
      <c r="L222" s="45"/>
      <c r="M222" s="235" t="s">
        <v>1</v>
      </c>
      <c r="N222" s="236" t="s">
        <v>42</v>
      </c>
      <c r="O222" s="92"/>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271</v>
      </c>
      <c r="AT222" s="239" t="s">
        <v>266</v>
      </c>
      <c r="AU222" s="239" t="s">
        <v>85</v>
      </c>
      <c r="AY222" s="18" t="s">
        <v>264</v>
      </c>
      <c r="BE222" s="240">
        <f>IF(N222="základní",J222,0)</f>
        <v>0</v>
      </c>
      <c r="BF222" s="240">
        <f>IF(N222="snížená",J222,0)</f>
        <v>0</v>
      </c>
      <c r="BG222" s="240">
        <f>IF(N222="zákl. přenesená",J222,0)</f>
        <v>0</v>
      </c>
      <c r="BH222" s="240">
        <f>IF(N222="sníž. přenesená",J222,0)</f>
        <v>0</v>
      </c>
      <c r="BI222" s="240">
        <f>IF(N222="nulová",J222,0)</f>
        <v>0</v>
      </c>
      <c r="BJ222" s="18" t="s">
        <v>85</v>
      </c>
      <c r="BK222" s="240">
        <f>ROUND(I222*H222,2)</f>
        <v>0</v>
      </c>
      <c r="BL222" s="18" t="s">
        <v>271</v>
      </c>
      <c r="BM222" s="239" t="s">
        <v>710</v>
      </c>
    </row>
    <row r="223" s="12" customFormat="1" ht="25.92" customHeight="1">
      <c r="A223" s="12"/>
      <c r="B223" s="212"/>
      <c r="C223" s="213"/>
      <c r="D223" s="214" t="s">
        <v>75</v>
      </c>
      <c r="E223" s="215" t="s">
        <v>2098</v>
      </c>
      <c r="F223" s="215" t="s">
        <v>2961</v>
      </c>
      <c r="G223" s="213"/>
      <c r="H223" s="213"/>
      <c r="I223" s="216"/>
      <c r="J223" s="217">
        <f>BK223</f>
        <v>0</v>
      </c>
      <c r="K223" s="213"/>
      <c r="L223" s="218"/>
      <c r="M223" s="219"/>
      <c r="N223" s="220"/>
      <c r="O223" s="220"/>
      <c r="P223" s="221">
        <f>P224+P225+P227+P247+P249+P251</f>
        <v>0</v>
      </c>
      <c r="Q223" s="220"/>
      <c r="R223" s="221">
        <f>R224+R225+R227+R247+R249+R251</f>
        <v>0</v>
      </c>
      <c r="S223" s="220"/>
      <c r="T223" s="222">
        <f>T224+T225+T227+T247+T249+T251</f>
        <v>0</v>
      </c>
      <c r="U223" s="12"/>
      <c r="V223" s="12"/>
      <c r="W223" s="12"/>
      <c r="X223" s="12"/>
      <c r="Y223" s="12"/>
      <c r="Z223" s="12"/>
      <c r="AA223" s="12"/>
      <c r="AB223" s="12"/>
      <c r="AC223" s="12"/>
      <c r="AD223" s="12"/>
      <c r="AE223" s="12"/>
      <c r="AR223" s="223" t="s">
        <v>83</v>
      </c>
      <c r="AT223" s="224" t="s">
        <v>75</v>
      </c>
      <c r="AU223" s="224" t="s">
        <v>76</v>
      </c>
      <c r="AY223" s="223" t="s">
        <v>264</v>
      </c>
      <c r="BK223" s="225">
        <f>BK224+BK225+BK227+BK247+BK249+BK251</f>
        <v>0</v>
      </c>
    </row>
    <row r="224" s="12" customFormat="1" ht="22.8" customHeight="1">
      <c r="A224" s="12"/>
      <c r="B224" s="212"/>
      <c r="C224" s="213"/>
      <c r="D224" s="214" t="s">
        <v>75</v>
      </c>
      <c r="E224" s="226" t="s">
        <v>2100</v>
      </c>
      <c r="F224" s="226" t="s">
        <v>2962</v>
      </c>
      <c r="G224" s="213"/>
      <c r="H224" s="213"/>
      <c r="I224" s="216"/>
      <c r="J224" s="227">
        <f>BK224</f>
        <v>0</v>
      </c>
      <c r="K224" s="213"/>
      <c r="L224" s="218"/>
      <c r="M224" s="219"/>
      <c r="N224" s="220"/>
      <c r="O224" s="220"/>
      <c r="P224" s="221">
        <v>0</v>
      </c>
      <c r="Q224" s="220"/>
      <c r="R224" s="221">
        <v>0</v>
      </c>
      <c r="S224" s="220"/>
      <c r="T224" s="222">
        <v>0</v>
      </c>
      <c r="U224" s="12"/>
      <c r="V224" s="12"/>
      <c r="W224" s="12"/>
      <c r="X224" s="12"/>
      <c r="Y224" s="12"/>
      <c r="Z224" s="12"/>
      <c r="AA224" s="12"/>
      <c r="AB224" s="12"/>
      <c r="AC224" s="12"/>
      <c r="AD224" s="12"/>
      <c r="AE224" s="12"/>
      <c r="AR224" s="223" t="s">
        <v>83</v>
      </c>
      <c r="AT224" s="224" t="s">
        <v>75</v>
      </c>
      <c r="AU224" s="224" t="s">
        <v>83</v>
      </c>
      <c r="AY224" s="223" t="s">
        <v>264</v>
      </c>
      <c r="BK224" s="225">
        <v>0</v>
      </c>
    </row>
    <row r="225" s="12" customFormat="1" ht="22.8" customHeight="1">
      <c r="A225" s="12"/>
      <c r="B225" s="212"/>
      <c r="C225" s="213"/>
      <c r="D225" s="214" t="s">
        <v>75</v>
      </c>
      <c r="E225" s="226" t="s">
        <v>2104</v>
      </c>
      <c r="F225" s="226" t="s">
        <v>2963</v>
      </c>
      <c r="G225" s="213"/>
      <c r="H225" s="213"/>
      <c r="I225" s="216"/>
      <c r="J225" s="227">
        <f>BK225</f>
        <v>0</v>
      </c>
      <c r="K225" s="213"/>
      <c r="L225" s="218"/>
      <c r="M225" s="219"/>
      <c r="N225" s="220"/>
      <c r="O225" s="220"/>
      <c r="P225" s="221">
        <f>P226</f>
        <v>0</v>
      </c>
      <c r="Q225" s="220"/>
      <c r="R225" s="221">
        <f>R226</f>
        <v>0</v>
      </c>
      <c r="S225" s="220"/>
      <c r="T225" s="222">
        <f>T226</f>
        <v>0</v>
      </c>
      <c r="U225" s="12"/>
      <c r="V225" s="12"/>
      <c r="W225" s="12"/>
      <c r="X225" s="12"/>
      <c r="Y225" s="12"/>
      <c r="Z225" s="12"/>
      <c r="AA225" s="12"/>
      <c r="AB225" s="12"/>
      <c r="AC225" s="12"/>
      <c r="AD225" s="12"/>
      <c r="AE225" s="12"/>
      <c r="AR225" s="223" t="s">
        <v>83</v>
      </c>
      <c r="AT225" s="224" t="s">
        <v>75</v>
      </c>
      <c r="AU225" s="224" t="s">
        <v>83</v>
      </c>
      <c r="AY225" s="223" t="s">
        <v>264</v>
      </c>
      <c r="BK225" s="225">
        <f>BK226</f>
        <v>0</v>
      </c>
    </row>
    <row r="226" s="2" customFormat="1" ht="16.5" customHeight="1">
      <c r="A226" s="39"/>
      <c r="B226" s="40"/>
      <c r="C226" s="228" t="s">
        <v>504</v>
      </c>
      <c r="D226" s="228" t="s">
        <v>266</v>
      </c>
      <c r="E226" s="229" t="s">
        <v>2102</v>
      </c>
      <c r="F226" s="230" t="s">
        <v>2964</v>
      </c>
      <c r="G226" s="231" t="s">
        <v>1051</v>
      </c>
      <c r="H226" s="232">
        <v>1</v>
      </c>
      <c r="I226" s="233"/>
      <c r="J226" s="234">
        <f>ROUND(I226*H226,2)</f>
        <v>0</v>
      </c>
      <c r="K226" s="230" t="s">
        <v>1</v>
      </c>
      <c r="L226" s="45"/>
      <c r="M226" s="235" t="s">
        <v>1</v>
      </c>
      <c r="N226" s="236" t="s">
        <v>42</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271</v>
      </c>
      <c r="AT226" s="239" t="s">
        <v>266</v>
      </c>
      <c r="AU226" s="239" t="s">
        <v>85</v>
      </c>
      <c r="AY226" s="18" t="s">
        <v>264</v>
      </c>
      <c r="BE226" s="240">
        <f>IF(N226="základní",J226,0)</f>
        <v>0</v>
      </c>
      <c r="BF226" s="240">
        <f>IF(N226="snížená",J226,0)</f>
        <v>0</v>
      </c>
      <c r="BG226" s="240">
        <f>IF(N226="zákl. přenesená",J226,0)</f>
        <v>0</v>
      </c>
      <c r="BH226" s="240">
        <f>IF(N226="sníž. přenesená",J226,0)</f>
        <v>0</v>
      </c>
      <c r="BI226" s="240">
        <f>IF(N226="nulová",J226,0)</f>
        <v>0</v>
      </c>
      <c r="BJ226" s="18" t="s">
        <v>85</v>
      </c>
      <c r="BK226" s="240">
        <f>ROUND(I226*H226,2)</f>
        <v>0</v>
      </c>
      <c r="BL226" s="18" t="s">
        <v>271</v>
      </c>
      <c r="BM226" s="239" t="s">
        <v>719</v>
      </c>
    </row>
    <row r="227" s="12" customFormat="1" ht="22.8" customHeight="1">
      <c r="A227" s="12"/>
      <c r="B227" s="212"/>
      <c r="C227" s="213"/>
      <c r="D227" s="214" t="s">
        <v>75</v>
      </c>
      <c r="E227" s="226" t="s">
        <v>2142</v>
      </c>
      <c r="F227" s="226" t="s">
        <v>2105</v>
      </c>
      <c r="G227" s="213"/>
      <c r="H227" s="213"/>
      <c r="I227" s="216"/>
      <c r="J227" s="227">
        <f>BK227</f>
        <v>0</v>
      </c>
      <c r="K227" s="213"/>
      <c r="L227" s="218"/>
      <c r="M227" s="219"/>
      <c r="N227" s="220"/>
      <c r="O227" s="220"/>
      <c r="P227" s="221">
        <f>SUM(P228:P246)</f>
        <v>0</v>
      </c>
      <c r="Q227" s="220"/>
      <c r="R227" s="221">
        <f>SUM(R228:R246)</f>
        <v>0</v>
      </c>
      <c r="S227" s="220"/>
      <c r="T227" s="222">
        <f>SUM(T228:T246)</f>
        <v>0</v>
      </c>
      <c r="U227" s="12"/>
      <c r="V227" s="12"/>
      <c r="W227" s="12"/>
      <c r="X227" s="12"/>
      <c r="Y227" s="12"/>
      <c r="Z227" s="12"/>
      <c r="AA227" s="12"/>
      <c r="AB227" s="12"/>
      <c r="AC227" s="12"/>
      <c r="AD227" s="12"/>
      <c r="AE227" s="12"/>
      <c r="AR227" s="223" t="s">
        <v>83</v>
      </c>
      <c r="AT227" s="224" t="s">
        <v>75</v>
      </c>
      <c r="AU227" s="224" t="s">
        <v>83</v>
      </c>
      <c r="AY227" s="223" t="s">
        <v>264</v>
      </c>
      <c r="BK227" s="225">
        <f>SUM(BK228:BK246)</f>
        <v>0</v>
      </c>
    </row>
    <row r="228" s="2" customFormat="1" ht="16.5" customHeight="1">
      <c r="A228" s="39"/>
      <c r="B228" s="40"/>
      <c r="C228" s="228" t="s">
        <v>509</v>
      </c>
      <c r="D228" s="228" t="s">
        <v>266</v>
      </c>
      <c r="E228" s="229" t="s">
        <v>2106</v>
      </c>
      <c r="F228" s="230" t="s">
        <v>3415</v>
      </c>
      <c r="G228" s="231" t="s">
        <v>1051</v>
      </c>
      <c r="H228" s="232">
        <v>1</v>
      </c>
      <c r="I228" s="233"/>
      <c r="J228" s="234">
        <f>ROUND(I228*H228,2)</f>
        <v>0</v>
      </c>
      <c r="K228" s="230" t="s">
        <v>1</v>
      </c>
      <c r="L228" s="45"/>
      <c r="M228" s="235" t="s">
        <v>1</v>
      </c>
      <c r="N228" s="236" t="s">
        <v>42</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271</v>
      </c>
      <c r="AT228" s="239" t="s">
        <v>266</v>
      </c>
      <c r="AU228" s="239" t="s">
        <v>85</v>
      </c>
      <c r="AY228" s="18" t="s">
        <v>264</v>
      </c>
      <c r="BE228" s="240">
        <f>IF(N228="základní",J228,0)</f>
        <v>0</v>
      </c>
      <c r="BF228" s="240">
        <f>IF(N228="snížená",J228,0)</f>
        <v>0</v>
      </c>
      <c r="BG228" s="240">
        <f>IF(N228="zákl. přenesená",J228,0)</f>
        <v>0</v>
      </c>
      <c r="BH228" s="240">
        <f>IF(N228="sníž. přenesená",J228,0)</f>
        <v>0</v>
      </c>
      <c r="BI228" s="240">
        <f>IF(N228="nulová",J228,0)</f>
        <v>0</v>
      </c>
      <c r="BJ228" s="18" t="s">
        <v>85</v>
      </c>
      <c r="BK228" s="240">
        <f>ROUND(I228*H228,2)</f>
        <v>0</v>
      </c>
      <c r="BL228" s="18" t="s">
        <v>271</v>
      </c>
      <c r="BM228" s="239" t="s">
        <v>728</v>
      </c>
    </row>
    <row r="229" s="2" customFormat="1" ht="16.5" customHeight="1">
      <c r="A229" s="39"/>
      <c r="B229" s="40"/>
      <c r="C229" s="228" t="s">
        <v>515</v>
      </c>
      <c r="D229" s="228" t="s">
        <v>266</v>
      </c>
      <c r="E229" s="229" t="s">
        <v>2108</v>
      </c>
      <c r="F229" s="230" t="s">
        <v>3416</v>
      </c>
      <c r="G229" s="231" t="s">
        <v>1051</v>
      </c>
      <c r="H229" s="232">
        <v>1</v>
      </c>
      <c r="I229" s="233"/>
      <c r="J229" s="234">
        <f>ROUND(I229*H229,2)</f>
        <v>0</v>
      </c>
      <c r="K229" s="230" t="s">
        <v>1</v>
      </c>
      <c r="L229" s="45"/>
      <c r="M229" s="235" t="s">
        <v>1</v>
      </c>
      <c r="N229" s="236" t="s">
        <v>42</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271</v>
      </c>
      <c r="AT229" s="239" t="s">
        <v>266</v>
      </c>
      <c r="AU229" s="239" t="s">
        <v>85</v>
      </c>
      <c r="AY229" s="18" t="s">
        <v>264</v>
      </c>
      <c r="BE229" s="240">
        <f>IF(N229="základní",J229,0)</f>
        <v>0</v>
      </c>
      <c r="BF229" s="240">
        <f>IF(N229="snížená",J229,0)</f>
        <v>0</v>
      </c>
      <c r="BG229" s="240">
        <f>IF(N229="zákl. přenesená",J229,0)</f>
        <v>0</v>
      </c>
      <c r="BH229" s="240">
        <f>IF(N229="sníž. přenesená",J229,0)</f>
        <v>0</v>
      </c>
      <c r="BI229" s="240">
        <f>IF(N229="nulová",J229,0)</f>
        <v>0</v>
      </c>
      <c r="BJ229" s="18" t="s">
        <v>85</v>
      </c>
      <c r="BK229" s="240">
        <f>ROUND(I229*H229,2)</f>
        <v>0</v>
      </c>
      <c r="BL229" s="18" t="s">
        <v>271</v>
      </c>
      <c r="BM229" s="239" t="s">
        <v>740</v>
      </c>
    </row>
    <row r="230" s="2" customFormat="1" ht="16.5" customHeight="1">
      <c r="A230" s="39"/>
      <c r="B230" s="40"/>
      <c r="C230" s="228" t="s">
        <v>519</v>
      </c>
      <c r="D230" s="228" t="s">
        <v>266</v>
      </c>
      <c r="E230" s="229" t="s">
        <v>2110</v>
      </c>
      <c r="F230" s="230" t="s">
        <v>3416</v>
      </c>
      <c r="G230" s="231" t="s">
        <v>1051</v>
      </c>
      <c r="H230" s="232">
        <v>1</v>
      </c>
      <c r="I230" s="233"/>
      <c r="J230" s="234">
        <f>ROUND(I230*H230,2)</f>
        <v>0</v>
      </c>
      <c r="K230" s="230" t="s">
        <v>1</v>
      </c>
      <c r="L230" s="45"/>
      <c r="M230" s="235" t="s">
        <v>1</v>
      </c>
      <c r="N230" s="236" t="s">
        <v>42</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271</v>
      </c>
      <c r="AT230" s="239" t="s">
        <v>266</v>
      </c>
      <c r="AU230" s="239" t="s">
        <v>85</v>
      </c>
      <c r="AY230" s="18" t="s">
        <v>264</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271</v>
      </c>
      <c r="BM230" s="239" t="s">
        <v>749</v>
      </c>
    </row>
    <row r="231" s="2" customFormat="1" ht="16.5" customHeight="1">
      <c r="A231" s="39"/>
      <c r="B231" s="40"/>
      <c r="C231" s="228" t="s">
        <v>523</v>
      </c>
      <c r="D231" s="228" t="s">
        <v>266</v>
      </c>
      <c r="E231" s="229" t="s">
        <v>2112</v>
      </c>
      <c r="F231" s="230" t="s">
        <v>3416</v>
      </c>
      <c r="G231" s="231" t="s">
        <v>1051</v>
      </c>
      <c r="H231" s="232">
        <v>1</v>
      </c>
      <c r="I231" s="233"/>
      <c r="J231" s="234">
        <f>ROUND(I231*H231,2)</f>
        <v>0</v>
      </c>
      <c r="K231" s="230" t="s">
        <v>1</v>
      </c>
      <c r="L231" s="45"/>
      <c r="M231" s="235" t="s">
        <v>1</v>
      </c>
      <c r="N231" s="236" t="s">
        <v>42</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271</v>
      </c>
      <c r="AT231" s="239" t="s">
        <v>266</v>
      </c>
      <c r="AU231" s="239" t="s">
        <v>85</v>
      </c>
      <c r="AY231" s="18" t="s">
        <v>264</v>
      </c>
      <c r="BE231" s="240">
        <f>IF(N231="základní",J231,0)</f>
        <v>0</v>
      </c>
      <c r="BF231" s="240">
        <f>IF(N231="snížená",J231,0)</f>
        <v>0</v>
      </c>
      <c r="BG231" s="240">
        <f>IF(N231="zákl. přenesená",J231,0)</f>
        <v>0</v>
      </c>
      <c r="BH231" s="240">
        <f>IF(N231="sníž. přenesená",J231,0)</f>
        <v>0</v>
      </c>
      <c r="BI231" s="240">
        <f>IF(N231="nulová",J231,0)</f>
        <v>0</v>
      </c>
      <c r="BJ231" s="18" t="s">
        <v>85</v>
      </c>
      <c r="BK231" s="240">
        <f>ROUND(I231*H231,2)</f>
        <v>0</v>
      </c>
      <c r="BL231" s="18" t="s">
        <v>271</v>
      </c>
      <c r="BM231" s="239" t="s">
        <v>757</v>
      </c>
    </row>
    <row r="232" s="2" customFormat="1" ht="16.5" customHeight="1">
      <c r="A232" s="39"/>
      <c r="B232" s="40"/>
      <c r="C232" s="228" t="s">
        <v>527</v>
      </c>
      <c r="D232" s="228" t="s">
        <v>266</v>
      </c>
      <c r="E232" s="229" t="s">
        <v>2113</v>
      </c>
      <c r="F232" s="230" t="s">
        <v>2965</v>
      </c>
      <c r="G232" s="231" t="s">
        <v>1051</v>
      </c>
      <c r="H232" s="232">
        <v>1</v>
      </c>
      <c r="I232" s="233"/>
      <c r="J232" s="234">
        <f>ROUND(I232*H232,2)</f>
        <v>0</v>
      </c>
      <c r="K232" s="230" t="s">
        <v>1</v>
      </c>
      <c r="L232" s="45"/>
      <c r="M232" s="235" t="s">
        <v>1</v>
      </c>
      <c r="N232" s="236" t="s">
        <v>42</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271</v>
      </c>
      <c r="AT232" s="239" t="s">
        <v>266</v>
      </c>
      <c r="AU232" s="239" t="s">
        <v>85</v>
      </c>
      <c r="AY232" s="18" t="s">
        <v>264</v>
      </c>
      <c r="BE232" s="240">
        <f>IF(N232="základní",J232,0)</f>
        <v>0</v>
      </c>
      <c r="BF232" s="240">
        <f>IF(N232="snížená",J232,0)</f>
        <v>0</v>
      </c>
      <c r="BG232" s="240">
        <f>IF(N232="zákl. přenesená",J232,0)</f>
        <v>0</v>
      </c>
      <c r="BH232" s="240">
        <f>IF(N232="sníž. přenesená",J232,0)</f>
        <v>0</v>
      </c>
      <c r="BI232" s="240">
        <f>IF(N232="nulová",J232,0)</f>
        <v>0</v>
      </c>
      <c r="BJ232" s="18" t="s">
        <v>85</v>
      </c>
      <c r="BK232" s="240">
        <f>ROUND(I232*H232,2)</f>
        <v>0</v>
      </c>
      <c r="BL232" s="18" t="s">
        <v>271</v>
      </c>
      <c r="BM232" s="239" t="s">
        <v>765</v>
      </c>
    </row>
    <row r="233" s="2" customFormat="1" ht="16.5" customHeight="1">
      <c r="A233" s="39"/>
      <c r="B233" s="40"/>
      <c r="C233" s="228" t="s">
        <v>532</v>
      </c>
      <c r="D233" s="228" t="s">
        <v>266</v>
      </c>
      <c r="E233" s="229" t="s">
        <v>2115</v>
      </c>
      <c r="F233" s="230" t="s">
        <v>3416</v>
      </c>
      <c r="G233" s="231" t="s">
        <v>1051</v>
      </c>
      <c r="H233" s="232">
        <v>1</v>
      </c>
      <c r="I233" s="233"/>
      <c r="J233" s="234">
        <f>ROUND(I233*H233,2)</f>
        <v>0</v>
      </c>
      <c r="K233" s="230" t="s">
        <v>1</v>
      </c>
      <c r="L233" s="45"/>
      <c r="M233" s="235" t="s">
        <v>1</v>
      </c>
      <c r="N233" s="236" t="s">
        <v>42</v>
      </c>
      <c r="O233" s="92"/>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271</v>
      </c>
      <c r="AT233" s="239" t="s">
        <v>266</v>
      </c>
      <c r="AU233" s="239" t="s">
        <v>85</v>
      </c>
      <c r="AY233" s="18" t="s">
        <v>264</v>
      </c>
      <c r="BE233" s="240">
        <f>IF(N233="základní",J233,0)</f>
        <v>0</v>
      </c>
      <c r="BF233" s="240">
        <f>IF(N233="snížená",J233,0)</f>
        <v>0</v>
      </c>
      <c r="BG233" s="240">
        <f>IF(N233="zákl. přenesená",J233,0)</f>
        <v>0</v>
      </c>
      <c r="BH233" s="240">
        <f>IF(N233="sníž. přenesená",J233,0)</f>
        <v>0</v>
      </c>
      <c r="BI233" s="240">
        <f>IF(N233="nulová",J233,0)</f>
        <v>0</v>
      </c>
      <c r="BJ233" s="18" t="s">
        <v>85</v>
      </c>
      <c r="BK233" s="240">
        <f>ROUND(I233*H233,2)</f>
        <v>0</v>
      </c>
      <c r="BL233" s="18" t="s">
        <v>271</v>
      </c>
      <c r="BM233" s="239" t="s">
        <v>774</v>
      </c>
    </row>
    <row r="234" s="2" customFormat="1" ht="16.5" customHeight="1">
      <c r="A234" s="39"/>
      <c r="B234" s="40"/>
      <c r="C234" s="228" t="s">
        <v>538</v>
      </c>
      <c r="D234" s="228" t="s">
        <v>266</v>
      </c>
      <c r="E234" s="229" t="s">
        <v>2967</v>
      </c>
      <c r="F234" s="230" t="s">
        <v>3416</v>
      </c>
      <c r="G234" s="231" t="s">
        <v>1051</v>
      </c>
      <c r="H234" s="232">
        <v>1</v>
      </c>
      <c r="I234" s="233"/>
      <c r="J234" s="234">
        <f>ROUND(I234*H234,2)</f>
        <v>0</v>
      </c>
      <c r="K234" s="230" t="s">
        <v>1</v>
      </c>
      <c r="L234" s="45"/>
      <c r="M234" s="235" t="s">
        <v>1</v>
      </c>
      <c r="N234" s="236" t="s">
        <v>42</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271</v>
      </c>
      <c r="AT234" s="239" t="s">
        <v>266</v>
      </c>
      <c r="AU234" s="239" t="s">
        <v>85</v>
      </c>
      <c r="AY234" s="18" t="s">
        <v>264</v>
      </c>
      <c r="BE234" s="240">
        <f>IF(N234="základní",J234,0)</f>
        <v>0</v>
      </c>
      <c r="BF234" s="240">
        <f>IF(N234="snížená",J234,0)</f>
        <v>0</v>
      </c>
      <c r="BG234" s="240">
        <f>IF(N234="zákl. přenesená",J234,0)</f>
        <v>0</v>
      </c>
      <c r="BH234" s="240">
        <f>IF(N234="sníž. přenesená",J234,0)</f>
        <v>0</v>
      </c>
      <c r="BI234" s="240">
        <f>IF(N234="nulová",J234,0)</f>
        <v>0</v>
      </c>
      <c r="BJ234" s="18" t="s">
        <v>85</v>
      </c>
      <c r="BK234" s="240">
        <f>ROUND(I234*H234,2)</f>
        <v>0</v>
      </c>
      <c r="BL234" s="18" t="s">
        <v>271</v>
      </c>
      <c r="BM234" s="239" t="s">
        <v>783</v>
      </c>
    </row>
    <row r="235" s="2" customFormat="1" ht="16.5" customHeight="1">
      <c r="A235" s="39"/>
      <c r="B235" s="40"/>
      <c r="C235" s="228" t="s">
        <v>542</v>
      </c>
      <c r="D235" s="228" t="s">
        <v>266</v>
      </c>
      <c r="E235" s="229" t="s">
        <v>2968</v>
      </c>
      <c r="F235" s="230" t="s">
        <v>3416</v>
      </c>
      <c r="G235" s="231" t="s">
        <v>1051</v>
      </c>
      <c r="H235" s="232">
        <v>1</v>
      </c>
      <c r="I235" s="233"/>
      <c r="J235" s="234">
        <f>ROUND(I235*H235,2)</f>
        <v>0</v>
      </c>
      <c r="K235" s="230" t="s">
        <v>1</v>
      </c>
      <c r="L235" s="45"/>
      <c r="M235" s="235" t="s">
        <v>1</v>
      </c>
      <c r="N235" s="236" t="s">
        <v>42</v>
      </c>
      <c r="O235" s="92"/>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271</v>
      </c>
      <c r="AT235" s="239" t="s">
        <v>266</v>
      </c>
      <c r="AU235" s="239" t="s">
        <v>85</v>
      </c>
      <c r="AY235" s="18" t="s">
        <v>264</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271</v>
      </c>
      <c r="BM235" s="239" t="s">
        <v>796</v>
      </c>
    </row>
    <row r="236" s="2" customFormat="1" ht="16.5" customHeight="1">
      <c r="A236" s="39"/>
      <c r="B236" s="40"/>
      <c r="C236" s="228" t="s">
        <v>546</v>
      </c>
      <c r="D236" s="228" t="s">
        <v>266</v>
      </c>
      <c r="E236" s="229" t="s">
        <v>2118</v>
      </c>
      <c r="F236" s="230" t="s">
        <v>2119</v>
      </c>
      <c r="G236" s="231" t="s">
        <v>1051</v>
      </c>
      <c r="H236" s="232">
        <v>1</v>
      </c>
      <c r="I236" s="233"/>
      <c r="J236" s="234">
        <f>ROUND(I236*H236,2)</f>
        <v>0</v>
      </c>
      <c r="K236" s="230" t="s">
        <v>1</v>
      </c>
      <c r="L236" s="45"/>
      <c r="M236" s="235" t="s">
        <v>1</v>
      </c>
      <c r="N236" s="236" t="s">
        <v>42</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271</v>
      </c>
      <c r="AT236" s="239" t="s">
        <v>266</v>
      </c>
      <c r="AU236" s="239" t="s">
        <v>85</v>
      </c>
      <c r="AY236" s="18" t="s">
        <v>264</v>
      </c>
      <c r="BE236" s="240">
        <f>IF(N236="základní",J236,0)</f>
        <v>0</v>
      </c>
      <c r="BF236" s="240">
        <f>IF(N236="snížená",J236,0)</f>
        <v>0</v>
      </c>
      <c r="BG236" s="240">
        <f>IF(N236="zákl. přenesená",J236,0)</f>
        <v>0</v>
      </c>
      <c r="BH236" s="240">
        <f>IF(N236="sníž. přenesená",J236,0)</f>
        <v>0</v>
      </c>
      <c r="BI236" s="240">
        <f>IF(N236="nulová",J236,0)</f>
        <v>0</v>
      </c>
      <c r="BJ236" s="18" t="s">
        <v>85</v>
      </c>
      <c r="BK236" s="240">
        <f>ROUND(I236*H236,2)</f>
        <v>0</v>
      </c>
      <c r="BL236" s="18" t="s">
        <v>271</v>
      </c>
      <c r="BM236" s="239" t="s">
        <v>805</v>
      </c>
    </row>
    <row r="237" s="2" customFormat="1" ht="16.5" customHeight="1">
      <c r="A237" s="39"/>
      <c r="B237" s="40"/>
      <c r="C237" s="228" t="s">
        <v>550</v>
      </c>
      <c r="D237" s="228" t="s">
        <v>266</v>
      </c>
      <c r="E237" s="229" t="s">
        <v>2971</v>
      </c>
      <c r="F237" s="230" t="s">
        <v>2972</v>
      </c>
      <c r="G237" s="231" t="s">
        <v>1051</v>
      </c>
      <c r="H237" s="232">
        <v>8</v>
      </c>
      <c r="I237" s="233"/>
      <c r="J237" s="234">
        <f>ROUND(I237*H237,2)</f>
        <v>0</v>
      </c>
      <c r="K237" s="230" t="s">
        <v>1</v>
      </c>
      <c r="L237" s="45"/>
      <c r="M237" s="235" t="s">
        <v>1</v>
      </c>
      <c r="N237" s="236" t="s">
        <v>42</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271</v>
      </c>
      <c r="AT237" s="239" t="s">
        <v>266</v>
      </c>
      <c r="AU237" s="239" t="s">
        <v>85</v>
      </c>
      <c r="AY237" s="18" t="s">
        <v>264</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271</v>
      </c>
      <c r="BM237" s="239" t="s">
        <v>815</v>
      </c>
    </row>
    <row r="238" s="2" customFormat="1" ht="16.5" customHeight="1">
      <c r="A238" s="39"/>
      <c r="B238" s="40"/>
      <c r="C238" s="228" t="s">
        <v>556</v>
      </c>
      <c r="D238" s="228" t="s">
        <v>266</v>
      </c>
      <c r="E238" s="229" t="s">
        <v>2973</v>
      </c>
      <c r="F238" s="230" t="s">
        <v>2974</v>
      </c>
      <c r="G238" s="231" t="s">
        <v>1051</v>
      </c>
      <c r="H238" s="232">
        <v>7</v>
      </c>
      <c r="I238" s="233"/>
      <c r="J238" s="234">
        <f>ROUND(I238*H238,2)</f>
        <v>0</v>
      </c>
      <c r="K238" s="230" t="s">
        <v>1</v>
      </c>
      <c r="L238" s="45"/>
      <c r="M238" s="235" t="s">
        <v>1</v>
      </c>
      <c r="N238" s="236" t="s">
        <v>42</v>
      </c>
      <c r="O238" s="92"/>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271</v>
      </c>
      <c r="AT238" s="239" t="s">
        <v>266</v>
      </c>
      <c r="AU238" s="239" t="s">
        <v>85</v>
      </c>
      <c r="AY238" s="18" t="s">
        <v>264</v>
      </c>
      <c r="BE238" s="240">
        <f>IF(N238="základní",J238,0)</f>
        <v>0</v>
      </c>
      <c r="BF238" s="240">
        <f>IF(N238="snížená",J238,0)</f>
        <v>0</v>
      </c>
      <c r="BG238" s="240">
        <f>IF(N238="zákl. přenesená",J238,0)</f>
        <v>0</v>
      </c>
      <c r="BH238" s="240">
        <f>IF(N238="sníž. přenesená",J238,0)</f>
        <v>0</v>
      </c>
      <c r="BI238" s="240">
        <f>IF(N238="nulová",J238,0)</f>
        <v>0</v>
      </c>
      <c r="BJ238" s="18" t="s">
        <v>85</v>
      </c>
      <c r="BK238" s="240">
        <f>ROUND(I238*H238,2)</f>
        <v>0</v>
      </c>
      <c r="BL238" s="18" t="s">
        <v>271</v>
      </c>
      <c r="BM238" s="239" t="s">
        <v>823</v>
      </c>
    </row>
    <row r="239" s="2" customFormat="1" ht="16.5" customHeight="1">
      <c r="A239" s="39"/>
      <c r="B239" s="40"/>
      <c r="C239" s="228" t="s">
        <v>560</v>
      </c>
      <c r="D239" s="228" t="s">
        <v>266</v>
      </c>
      <c r="E239" s="229" t="s">
        <v>2975</v>
      </c>
      <c r="F239" s="230" t="s">
        <v>2976</v>
      </c>
      <c r="G239" s="231" t="s">
        <v>1051</v>
      </c>
      <c r="H239" s="232">
        <v>8</v>
      </c>
      <c r="I239" s="233"/>
      <c r="J239" s="234">
        <f>ROUND(I239*H239,2)</f>
        <v>0</v>
      </c>
      <c r="K239" s="230" t="s">
        <v>1</v>
      </c>
      <c r="L239" s="45"/>
      <c r="M239" s="235" t="s">
        <v>1</v>
      </c>
      <c r="N239" s="236" t="s">
        <v>42</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271</v>
      </c>
      <c r="AT239" s="239" t="s">
        <v>266</v>
      </c>
      <c r="AU239" s="239" t="s">
        <v>85</v>
      </c>
      <c r="AY239" s="18" t="s">
        <v>264</v>
      </c>
      <c r="BE239" s="240">
        <f>IF(N239="základní",J239,0)</f>
        <v>0</v>
      </c>
      <c r="BF239" s="240">
        <f>IF(N239="snížená",J239,0)</f>
        <v>0</v>
      </c>
      <c r="BG239" s="240">
        <f>IF(N239="zákl. přenesená",J239,0)</f>
        <v>0</v>
      </c>
      <c r="BH239" s="240">
        <f>IF(N239="sníž. přenesená",J239,0)</f>
        <v>0</v>
      </c>
      <c r="BI239" s="240">
        <f>IF(N239="nulová",J239,0)</f>
        <v>0</v>
      </c>
      <c r="BJ239" s="18" t="s">
        <v>85</v>
      </c>
      <c r="BK239" s="240">
        <f>ROUND(I239*H239,2)</f>
        <v>0</v>
      </c>
      <c r="BL239" s="18" t="s">
        <v>271</v>
      </c>
      <c r="BM239" s="239" t="s">
        <v>832</v>
      </c>
    </row>
    <row r="240" s="2" customFormat="1" ht="16.5" customHeight="1">
      <c r="A240" s="39"/>
      <c r="B240" s="40"/>
      <c r="C240" s="228" t="s">
        <v>564</v>
      </c>
      <c r="D240" s="228" t="s">
        <v>266</v>
      </c>
      <c r="E240" s="229" t="s">
        <v>2130</v>
      </c>
      <c r="F240" s="230" t="s">
        <v>2131</v>
      </c>
      <c r="G240" s="231" t="s">
        <v>1051</v>
      </c>
      <c r="H240" s="232">
        <v>8</v>
      </c>
      <c r="I240" s="233"/>
      <c r="J240" s="234">
        <f>ROUND(I240*H240,2)</f>
        <v>0</v>
      </c>
      <c r="K240" s="230" t="s">
        <v>1</v>
      </c>
      <c r="L240" s="45"/>
      <c r="M240" s="235" t="s">
        <v>1</v>
      </c>
      <c r="N240" s="236" t="s">
        <v>42</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271</v>
      </c>
      <c r="AT240" s="239" t="s">
        <v>266</v>
      </c>
      <c r="AU240" s="239" t="s">
        <v>85</v>
      </c>
      <c r="AY240" s="18" t="s">
        <v>264</v>
      </c>
      <c r="BE240" s="240">
        <f>IF(N240="základní",J240,0)</f>
        <v>0</v>
      </c>
      <c r="BF240" s="240">
        <f>IF(N240="snížená",J240,0)</f>
        <v>0</v>
      </c>
      <c r="BG240" s="240">
        <f>IF(N240="zákl. přenesená",J240,0)</f>
        <v>0</v>
      </c>
      <c r="BH240" s="240">
        <f>IF(N240="sníž. přenesená",J240,0)</f>
        <v>0</v>
      </c>
      <c r="BI240" s="240">
        <f>IF(N240="nulová",J240,0)</f>
        <v>0</v>
      </c>
      <c r="BJ240" s="18" t="s">
        <v>85</v>
      </c>
      <c r="BK240" s="240">
        <f>ROUND(I240*H240,2)</f>
        <v>0</v>
      </c>
      <c r="BL240" s="18" t="s">
        <v>271</v>
      </c>
      <c r="BM240" s="239" t="s">
        <v>839</v>
      </c>
    </row>
    <row r="241" s="2" customFormat="1" ht="16.5" customHeight="1">
      <c r="A241" s="39"/>
      <c r="B241" s="40"/>
      <c r="C241" s="228" t="s">
        <v>568</v>
      </c>
      <c r="D241" s="228" t="s">
        <v>266</v>
      </c>
      <c r="E241" s="229" t="s">
        <v>2977</v>
      </c>
      <c r="F241" s="230" t="s">
        <v>2978</v>
      </c>
      <c r="G241" s="231" t="s">
        <v>1035</v>
      </c>
      <c r="H241" s="232">
        <v>80</v>
      </c>
      <c r="I241" s="233"/>
      <c r="J241" s="234">
        <f>ROUND(I241*H241,2)</f>
        <v>0</v>
      </c>
      <c r="K241" s="230" t="s">
        <v>1</v>
      </c>
      <c r="L241" s="45"/>
      <c r="M241" s="235" t="s">
        <v>1</v>
      </c>
      <c r="N241" s="236" t="s">
        <v>42</v>
      </c>
      <c r="O241" s="92"/>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271</v>
      </c>
      <c r="AT241" s="239" t="s">
        <v>266</v>
      </c>
      <c r="AU241" s="239" t="s">
        <v>85</v>
      </c>
      <c r="AY241" s="18" t="s">
        <v>264</v>
      </c>
      <c r="BE241" s="240">
        <f>IF(N241="základní",J241,0)</f>
        <v>0</v>
      </c>
      <c r="BF241" s="240">
        <f>IF(N241="snížená",J241,0)</f>
        <v>0</v>
      </c>
      <c r="BG241" s="240">
        <f>IF(N241="zákl. přenesená",J241,0)</f>
        <v>0</v>
      </c>
      <c r="BH241" s="240">
        <f>IF(N241="sníž. přenesená",J241,0)</f>
        <v>0</v>
      </c>
      <c r="BI241" s="240">
        <f>IF(N241="nulová",J241,0)</f>
        <v>0</v>
      </c>
      <c r="BJ241" s="18" t="s">
        <v>85</v>
      </c>
      <c r="BK241" s="240">
        <f>ROUND(I241*H241,2)</f>
        <v>0</v>
      </c>
      <c r="BL241" s="18" t="s">
        <v>271</v>
      </c>
      <c r="BM241" s="239" t="s">
        <v>848</v>
      </c>
    </row>
    <row r="242" s="2" customFormat="1" ht="16.5" customHeight="1">
      <c r="A242" s="39"/>
      <c r="B242" s="40"/>
      <c r="C242" s="228" t="s">
        <v>575</v>
      </c>
      <c r="D242" s="228" t="s">
        <v>266</v>
      </c>
      <c r="E242" s="229" t="s">
        <v>3417</v>
      </c>
      <c r="F242" s="230" t="s">
        <v>2137</v>
      </c>
      <c r="G242" s="231" t="s">
        <v>1051</v>
      </c>
      <c r="H242" s="232">
        <v>1</v>
      </c>
      <c r="I242" s="233"/>
      <c r="J242" s="234">
        <f>ROUND(I242*H242,2)</f>
        <v>0</v>
      </c>
      <c r="K242" s="230" t="s">
        <v>1</v>
      </c>
      <c r="L242" s="45"/>
      <c r="M242" s="235" t="s">
        <v>1</v>
      </c>
      <c r="N242" s="236" t="s">
        <v>42</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271</v>
      </c>
      <c r="AT242" s="239" t="s">
        <v>266</v>
      </c>
      <c r="AU242" s="239" t="s">
        <v>85</v>
      </c>
      <c r="AY242" s="18" t="s">
        <v>264</v>
      </c>
      <c r="BE242" s="240">
        <f>IF(N242="základní",J242,0)</f>
        <v>0</v>
      </c>
      <c r="BF242" s="240">
        <f>IF(N242="snížená",J242,0)</f>
        <v>0</v>
      </c>
      <c r="BG242" s="240">
        <f>IF(N242="zákl. přenesená",J242,0)</f>
        <v>0</v>
      </c>
      <c r="BH242" s="240">
        <f>IF(N242="sníž. přenesená",J242,0)</f>
        <v>0</v>
      </c>
      <c r="BI242" s="240">
        <f>IF(N242="nulová",J242,0)</f>
        <v>0</v>
      </c>
      <c r="BJ242" s="18" t="s">
        <v>85</v>
      </c>
      <c r="BK242" s="240">
        <f>ROUND(I242*H242,2)</f>
        <v>0</v>
      </c>
      <c r="BL242" s="18" t="s">
        <v>271</v>
      </c>
      <c r="BM242" s="239" t="s">
        <v>859</v>
      </c>
    </row>
    <row r="243" s="2" customFormat="1" ht="16.5" customHeight="1">
      <c r="A243" s="39"/>
      <c r="B243" s="40"/>
      <c r="C243" s="228" t="s">
        <v>580</v>
      </c>
      <c r="D243" s="228" t="s">
        <v>266</v>
      </c>
      <c r="E243" s="229" t="s">
        <v>2134</v>
      </c>
      <c r="F243" s="230" t="s">
        <v>2135</v>
      </c>
      <c r="G243" s="231" t="s">
        <v>1101</v>
      </c>
      <c r="H243" s="232">
        <v>2</v>
      </c>
      <c r="I243" s="233"/>
      <c r="J243" s="234">
        <f>ROUND(I243*H243,2)</f>
        <v>0</v>
      </c>
      <c r="K243" s="230" t="s">
        <v>1</v>
      </c>
      <c r="L243" s="45"/>
      <c r="M243" s="235" t="s">
        <v>1</v>
      </c>
      <c r="N243" s="236" t="s">
        <v>42</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271</v>
      </c>
      <c r="AT243" s="239" t="s">
        <v>266</v>
      </c>
      <c r="AU243" s="239" t="s">
        <v>85</v>
      </c>
      <c r="AY243" s="18" t="s">
        <v>264</v>
      </c>
      <c r="BE243" s="240">
        <f>IF(N243="základní",J243,0)</f>
        <v>0</v>
      </c>
      <c r="BF243" s="240">
        <f>IF(N243="snížená",J243,0)</f>
        <v>0</v>
      </c>
      <c r="BG243" s="240">
        <f>IF(N243="zákl. přenesená",J243,0)</f>
        <v>0</v>
      </c>
      <c r="BH243" s="240">
        <f>IF(N243="sníž. přenesená",J243,0)</f>
        <v>0</v>
      </c>
      <c r="BI243" s="240">
        <f>IF(N243="nulová",J243,0)</f>
        <v>0</v>
      </c>
      <c r="BJ243" s="18" t="s">
        <v>85</v>
      </c>
      <c r="BK243" s="240">
        <f>ROUND(I243*H243,2)</f>
        <v>0</v>
      </c>
      <c r="BL243" s="18" t="s">
        <v>271</v>
      </c>
      <c r="BM243" s="239" t="s">
        <v>866</v>
      </c>
    </row>
    <row r="244" s="2" customFormat="1" ht="16.5" customHeight="1">
      <c r="A244" s="39"/>
      <c r="B244" s="40"/>
      <c r="C244" s="228" t="s">
        <v>585</v>
      </c>
      <c r="D244" s="228" t="s">
        <v>266</v>
      </c>
      <c r="E244" s="229" t="s">
        <v>2132</v>
      </c>
      <c r="F244" s="230" t="s">
        <v>2133</v>
      </c>
      <c r="G244" s="231" t="s">
        <v>1051</v>
      </c>
      <c r="H244" s="232">
        <v>1</v>
      </c>
      <c r="I244" s="233"/>
      <c r="J244" s="234">
        <f>ROUND(I244*H244,2)</f>
        <v>0</v>
      </c>
      <c r="K244" s="230" t="s">
        <v>1</v>
      </c>
      <c r="L244" s="45"/>
      <c r="M244" s="235" t="s">
        <v>1</v>
      </c>
      <c r="N244" s="236" t="s">
        <v>42</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271</v>
      </c>
      <c r="AT244" s="239" t="s">
        <v>266</v>
      </c>
      <c r="AU244" s="239" t="s">
        <v>85</v>
      </c>
      <c r="AY244" s="18" t="s">
        <v>264</v>
      </c>
      <c r="BE244" s="240">
        <f>IF(N244="základní",J244,0)</f>
        <v>0</v>
      </c>
      <c r="BF244" s="240">
        <f>IF(N244="snížená",J244,0)</f>
        <v>0</v>
      </c>
      <c r="BG244" s="240">
        <f>IF(N244="zákl. přenesená",J244,0)</f>
        <v>0</v>
      </c>
      <c r="BH244" s="240">
        <f>IF(N244="sníž. přenesená",J244,0)</f>
        <v>0</v>
      </c>
      <c r="BI244" s="240">
        <f>IF(N244="nulová",J244,0)</f>
        <v>0</v>
      </c>
      <c r="BJ244" s="18" t="s">
        <v>85</v>
      </c>
      <c r="BK244" s="240">
        <f>ROUND(I244*H244,2)</f>
        <v>0</v>
      </c>
      <c r="BL244" s="18" t="s">
        <v>271</v>
      </c>
      <c r="BM244" s="239" t="s">
        <v>876</v>
      </c>
    </row>
    <row r="245" s="2" customFormat="1" ht="16.5" customHeight="1">
      <c r="A245" s="39"/>
      <c r="B245" s="40"/>
      <c r="C245" s="228" t="s">
        <v>589</v>
      </c>
      <c r="D245" s="228" t="s">
        <v>266</v>
      </c>
      <c r="E245" s="229" t="s">
        <v>2138</v>
      </c>
      <c r="F245" s="230" t="s">
        <v>2139</v>
      </c>
      <c r="G245" s="231" t="s">
        <v>1051</v>
      </c>
      <c r="H245" s="232">
        <v>1</v>
      </c>
      <c r="I245" s="233"/>
      <c r="J245" s="234">
        <f>ROUND(I245*H245,2)</f>
        <v>0</v>
      </c>
      <c r="K245" s="230" t="s">
        <v>1</v>
      </c>
      <c r="L245" s="45"/>
      <c r="M245" s="235" t="s">
        <v>1</v>
      </c>
      <c r="N245" s="236" t="s">
        <v>42</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271</v>
      </c>
      <c r="AT245" s="239" t="s">
        <v>266</v>
      </c>
      <c r="AU245" s="239" t="s">
        <v>85</v>
      </c>
      <c r="AY245" s="18" t="s">
        <v>264</v>
      </c>
      <c r="BE245" s="240">
        <f>IF(N245="základní",J245,0)</f>
        <v>0</v>
      </c>
      <c r="BF245" s="240">
        <f>IF(N245="snížená",J245,0)</f>
        <v>0</v>
      </c>
      <c r="BG245" s="240">
        <f>IF(N245="zákl. přenesená",J245,0)</f>
        <v>0</v>
      </c>
      <c r="BH245" s="240">
        <f>IF(N245="sníž. přenesená",J245,0)</f>
        <v>0</v>
      </c>
      <c r="BI245" s="240">
        <f>IF(N245="nulová",J245,0)</f>
        <v>0</v>
      </c>
      <c r="BJ245" s="18" t="s">
        <v>85</v>
      </c>
      <c r="BK245" s="240">
        <f>ROUND(I245*H245,2)</f>
        <v>0</v>
      </c>
      <c r="BL245" s="18" t="s">
        <v>271</v>
      </c>
      <c r="BM245" s="239" t="s">
        <v>884</v>
      </c>
    </row>
    <row r="246" s="2" customFormat="1" ht="16.5" customHeight="1">
      <c r="A246" s="39"/>
      <c r="B246" s="40"/>
      <c r="C246" s="228" t="s">
        <v>593</v>
      </c>
      <c r="D246" s="228" t="s">
        <v>266</v>
      </c>
      <c r="E246" s="229" t="s">
        <v>2140</v>
      </c>
      <c r="F246" s="230" t="s">
        <v>2141</v>
      </c>
      <c r="G246" s="231" t="s">
        <v>1051</v>
      </c>
      <c r="H246" s="232">
        <v>1</v>
      </c>
      <c r="I246" s="233"/>
      <c r="J246" s="234">
        <f>ROUND(I246*H246,2)</f>
        <v>0</v>
      </c>
      <c r="K246" s="230" t="s">
        <v>1</v>
      </c>
      <c r="L246" s="45"/>
      <c r="M246" s="235" t="s">
        <v>1</v>
      </c>
      <c r="N246" s="236" t="s">
        <v>42</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271</v>
      </c>
      <c r="AT246" s="239" t="s">
        <v>266</v>
      </c>
      <c r="AU246" s="239" t="s">
        <v>85</v>
      </c>
      <c r="AY246" s="18" t="s">
        <v>264</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271</v>
      </c>
      <c r="BM246" s="239" t="s">
        <v>891</v>
      </c>
    </row>
    <row r="247" s="12" customFormat="1" ht="22.8" customHeight="1">
      <c r="A247" s="12"/>
      <c r="B247" s="212"/>
      <c r="C247" s="213"/>
      <c r="D247" s="214" t="s">
        <v>75</v>
      </c>
      <c r="E247" s="226" t="s">
        <v>2088</v>
      </c>
      <c r="F247" s="226" t="s">
        <v>2085</v>
      </c>
      <c r="G247" s="213"/>
      <c r="H247" s="213"/>
      <c r="I247" s="216"/>
      <c r="J247" s="227">
        <f>BK247</f>
        <v>0</v>
      </c>
      <c r="K247" s="213"/>
      <c r="L247" s="218"/>
      <c r="M247" s="219"/>
      <c r="N247" s="220"/>
      <c r="O247" s="220"/>
      <c r="P247" s="221">
        <f>P248</f>
        <v>0</v>
      </c>
      <c r="Q247" s="220"/>
      <c r="R247" s="221">
        <f>R248</f>
        <v>0</v>
      </c>
      <c r="S247" s="220"/>
      <c r="T247" s="222">
        <f>T248</f>
        <v>0</v>
      </c>
      <c r="U247" s="12"/>
      <c r="V247" s="12"/>
      <c r="W247" s="12"/>
      <c r="X247" s="12"/>
      <c r="Y247" s="12"/>
      <c r="Z247" s="12"/>
      <c r="AA247" s="12"/>
      <c r="AB247" s="12"/>
      <c r="AC247" s="12"/>
      <c r="AD247" s="12"/>
      <c r="AE247" s="12"/>
      <c r="AR247" s="223" t="s">
        <v>83</v>
      </c>
      <c r="AT247" s="224" t="s">
        <v>75</v>
      </c>
      <c r="AU247" s="224" t="s">
        <v>83</v>
      </c>
      <c r="AY247" s="223" t="s">
        <v>264</v>
      </c>
      <c r="BK247" s="225">
        <f>BK248</f>
        <v>0</v>
      </c>
    </row>
    <row r="248" s="2" customFormat="1" ht="16.5" customHeight="1">
      <c r="A248" s="39"/>
      <c r="B248" s="40"/>
      <c r="C248" s="228" t="s">
        <v>597</v>
      </c>
      <c r="D248" s="228" t="s">
        <v>266</v>
      </c>
      <c r="E248" s="229" t="s">
        <v>2086</v>
      </c>
      <c r="F248" s="230" t="s">
        <v>2087</v>
      </c>
      <c r="G248" s="231" t="s">
        <v>1051</v>
      </c>
      <c r="H248" s="232">
        <v>8</v>
      </c>
      <c r="I248" s="233"/>
      <c r="J248" s="234">
        <f>ROUND(I248*H248,2)</f>
        <v>0</v>
      </c>
      <c r="K248" s="230" t="s">
        <v>1</v>
      </c>
      <c r="L248" s="45"/>
      <c r="M248" s="235" t="s">
        <v>1</v>
      </c>
      <c r="N248" s="236" t="s">
        <v>42</v>
      </c>
      <c r="O248" s="92"/>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271</v>
      </c>
      <c r="AT248" s="239" t="s">
        <v>266</v>
      </c>
      <c r="AU248" s="239" t="s">
        <v>85</v>
      </c>
      <c r="AY248" s="18" t="s">
        <v>264</v>
      </c>
      <c r="BE248" s="240">
        <f>IF(N248="základní",J248,0)</f>
        <v>0</v>
      </c>
      <c r="BF248" s="240">
        <f>IF(N248="snížená",J248,0)</f>
        <v>0</v>
      </c>
      <c r="BG248" s="240">
        <f>IF(N248="zákl. přenesená",J248,0)</f>
        <v>0</v>
      </c>
      <c r="BH248" s="240">
        <f>IF(N248="sníž. přenesená",J248,0)</f>
        <v>0</v>
      </c>
      <c r="BI248" s="240">
        <f>IF(N248="nulová",J248,0)</f>
        <v>0</v>
      </c>
      <c r="BJ248" s="18" t="s">
        <v>85</v>
      </c>
      <c r="BK248" s="240">
        <f>ROUND(I248*H248,2)</f>
        <v>0</v>
      </c>
      <c r="BL248" s="18" t="s">
        <v>271</v>
      </c>
      <c r="BM248" s="239" t="s">
        <v>901</v>
      </c>
    </row>
    <row r="249" s="12" customFormat="1" ht="22.8" customHeight="1">
      <c r="A249" s="12"/>
      <c r="B249" s="212"/>
      <c r="C249" s="213"/>
      <c r="D249" s="214" t="s">
        <v>75</v>
      </c>
      <c r="E249" s="226" t="s">
        <v>2092</v>
      </c>
      <c r="F249" s="226" t="s">
        <v>2089</v>
      </c>
      <c r="G249" s="213"/>
      <c r="H249" s="213"/>
      <c r="I249" s="216"/>
      <c r="J249" s="227">
        <f>BK249</f>
        <v>0</v>
      </c>
      <c r="K249" s="213"/>
      <c r="L249" s="218"/>
      <c r="M249" s="219"/>
      <c r="N249" s="220"/>
      <c r="O249" s="220"/>
      <c r="P249" s="221">
        <f>P250</f>
        <v>0</v>
      </c>
      <c r="Q249" s="220"/>
      <c r="R249" s="221">
        <f>R250</f>
        <v>0</v>
      </c>
      <c r="S249" s="220"/>
      <c r="T249" s="222">
        <f>T250</f>
        <v>0</v>
      </c>
      <c r="U249" s="12"/>
      <c r="V249" s="12"/>
      <c r="W249" s="12"/>
      <c r="X249" s="12"/>
      <c r="Y249" s="12"/>
      <c r="Z249" s="12"/>
      <c r="AA249" s="12"/>
      <c r="AB249" s="12"/>
      <c r="AC249" s="12"/>
      <c r="AD249" s="12"/>
      <c r="AE249" s="12"/>
      <c r="AR249" s="223" t="s">
        <v>83</v>
      </c>
      <c r="AT249" s="224" t="s">
        <v>75</v>
      </c>
      <c r="AU249" s="224" t="s">
        <v>83</v>
      </c>
      <c r="AY249" s="223" t="s">
        <v>264</v>
      </c>
      <c r="BK249" s="225">
        <f>BK250</f>
        <v>0</v>
      </c>
    </row>
    <row r="250" s="2" customFormat="1" ht="16.5" customHeight="1">
      <c r="A250" s="39"/>
      <c r="B250" s="40"/>
      <c r="C250" s="228" t="s">
        <v>601</v>
      </c>
      <c r="D250" s="228" t="s">
        <v>266</v>
      </c>
      <c r="E250" s="229" t="s">
        <v>2980</v>
      </c>
      <c r="F250" s="230" t="s">
        <v>2091</v>
      </c>
      <c r="G250" s="231" t="s">
        <v>1101</v>
      </c>
      <c r="H250" s="232">
        <v>30</v>
      </c>
      <c r="I250" s="233"/>
      <c r="J250" s="234">
        <f>ROUND(I250*H250,2)</f>
        <v>0</v>
      </c>
      <c r="K250" s="230" t="s">
        <v>1</v>
      </c>
      <c r="L250" s="45"/>
      <c r="M250" s="235" t="s">
        <v>1</v>
      </c>
      <c r="N250" s="236" t="s">
        <v>42</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271</v>
      </c>
      <c r="AT250" s="239" t="s">
        <v>266</v>
      </c>
      <c r="AU250" s="239" t="s">
        <v>85</v>
      </c>
      <c r="AY250" s="18" t="s">
        <v>264</v>
      </c>
      <c r="BE250" s="240">
        <f>IF(N250="základní",J250,0)</f>
        <v>0</v>
      </c>
      <c r="BF250" s="240">
        <f>IF(N250="snížená",J250,0)</f>
        <v>0</v>
      </c>
      <c r="BG250" s="240">
        <f>IF(N250="zákl. přenesená",J250,0)</f>
        <v>0</v>
      </c>
      <c r="BH250" s="240">
        <f>IF(N250="sníž. přenesená",J250,0)</f>
        <v>0</v>
      </c>
      <c r="BI250" s="240">
        <f>IF(N250="nulová",J250,0)</f>
        <v>0</v>
      </c>
      <c r="BJ250" s="18" t="s">
        <v>85</v>
      </c>
      <c r="BK250" s="240">
        <f>ROUND(I250*H250,2)</f>
        <v>0</v>
      </c>
      <c r="BL250" s="18" t="s">
        <v>271</v>
      </c>
      <c r="BM250" s="239" t="s">
        <v>910</v>
      </c>
    </row>
    <row r="251" s="12" customFormat="1" ht="22.8" customHeight="1">
      <c r="A251" s="12"/>
      <c r="B251" s="212"/>
      <c r="C251" s="213"/>
      <c r="D251" s="214" t="s">
        <v>75</v>
      </c>
      <c r="E251" s="226" t="s">
        <v>2096</v>
      </c>
      <c r="F251" s="226" t="s">
        <v>2093</v>
      </c>
      <c r="G251" s="213"/>
      <c r="H251" s="213"/>
      <c r="I251" s="216"/>
      <c r="J251" s="227">
        <f>BK251</f>
        <v>0</v>
      </c>
      <c r="K251" s="213"/>
      <c r="L251" s="218"/>
      <c r="M251" s="219"/>
      <c r="N251" s="220"/>
      <c r="O251" s="220"/>
      <c r="P251" s="221">
        <f>P252</f>
        <v>0</v>
      </c>
      <c r="Q251" s="220"/>
      <c r="R251" s="221">
        <f>R252</f>
        <v>0</v>
      </c>
      <c r="S251" s="220"/>
      <c r="T251" s="222">
        <f>T252</f>
        <v>0</v>
      </c>
      <c r="U251" s="12"/>
      <c r="V251" s="12"/>
      <c r="W251" s="12"/>
      <c r="X251" s="12"/>
      <c r="Y251" s="12"/>
      <c r="Z251" s="12"/>
      <c r="AA251" s="12"/>
      <c r="AB251" s="12"/>
      <c r="AC251" s="12"/>
      <c r="AD251" s="12"/>
      <c r="AE251" s="12"/>
      <c r="AR251" s="223" t="s">
        <v>83</v>
      </c>
      <c r="AT251" s="224" t="s">
        <v>75</v>
      </c>
      <c r="AU251" s="224" t="s">
        <v>83</v>
      </c>
      <c r="AY251" s="223" t="s">
        <v>264</v>
      </c>
      <c r="BK251" s="225">
        <f>BK252</f>
        <v>0</v>
      </c>
    </row>
    <row r="252" s="2" customFormat="1" ht="16.5" customHeight="1">
      <c r="A252" s="39"/>
      <c r="B252" s="40"/>
      <c r="C252" s="228" t="s">
        <v>605</v>
      </c>
      <c r="D252" s="228" t="s">
        <v>266</v>
      </c>
      <c r="E252" s="229" t="s">
        <v>2981</v>
      </c>
      <c r="F252" s="230" t="s">
        <v>2095</v>
      </c>
      <c r="G252" s="231" t="s">
        <v>1101</v>
      </c>
      <c r="H252" s="232">
        <v>40</v>
      </c>
      <c r="I252" s="233"/>
      <c r="J252" s="234">
        <f>ROUND(I252*H252,2)</f>
        <v>0</v>
      </c>
      <c r="K252" s="230" t="s">
        <v>1</v>
      </c>
      <c r="L252" s="45"/>
      <c r="M252" s="235" t="s">
        <v>1</v>
      </c>
      <c r="N252" s="236" t="s">
        <v>42</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271</v>
      </c>
      <c r="AT252" s="239" t="s">
        <v>266</v>
      </c>
      <c r="AU252" s="239" t="s">
        <v>85</v>
      </c>
      <c r="AY252" s="18" t="s">
        <v>264</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271</v>
      </c>
      <c r="BM252" s="239" t="s">
        <v>920</v>
      </c>
    </row>
    <row r="253" s="12" customFormat="1" ht="25.92" customHeight="1">
      <c r="A253" s="12"/>
      <c r="B253" s="212"/>
      <c r="C253" s="213"/>
      <c r="D253" s="214" t="s">
        <v>75</v>
      </c>
      <c r="E253" s="215" t="s">
        <v>2143</v>
      </c>
      <c r="F253" s="215" t="s">
        <v>896</v>
      </c>
      <c r="G253" s="213"/>
      <c r="H253" s="213"/>
      <c r="I253" s="216"/>
      <c r="J253" s="217">
        <f>BK253</f>
        <v>0</v>
      </c>
      <c r="K253" s="213"/>
      <c r="L253" s="218"/>
      <c r="M253" s="219"/>
      <c r="N253" s="220"/>
      <c r="O253" s="220"/>
      <c r="P253" s="221">
        <f>P254+P257</f>
        <v>0</v>
      </c>
      <c r="Q253" s="220"/>
      <c r="R253" s="221">
        <f>R254+R257</f>
        <v>0</v>
      </c>
      <c r="S253" s="220"/>
      <c r="T253" s="222">
        <f>T254+T257</f>
        <v>0</v>
      </c>
      <c r="U253" s="12"/>
      <c r="V253" s="12"/>
      <c r="W253" s="12"/>
      <c r="X253" s="12"/>
      <c r="Y253" s="12"/>
      <c r="Z253" s="12"/>
      <c r="AA253" s="12"/>
      <c r="AB253" s="12"/>
      <c r="AC253" s="12"/>
      <c r="AD253" s="12"/>
      <c r="AE253" s="12"/>
      <c r="AR253" s="223" t="s">
        <v>83</v>
      </c>
      <c r="AT253" s="224" t="s">
        <v>75</v>
      </c>
      <c r="AU253" s="224" t="s">
        <v>76</v>
      </c>
      <c r="AY253" s="223" t="s">
        <v>264</v>
      </c>
      <c r="BK253" s="225">
        <f>BK254+BK257</f>
        <v>0</v>
      </c>
    </row>
    <row r="254" s="12" customFormat="1" ht="22.8" customHeight="1">
      <c r="A254" s="12"/>
      <c r="B254" s="212"/>
      <c r="C254" s="213"/>
      <c r="D254" s="214" t="s">
        <v>75</v>
      </c>
      <c r="E254" s="226" t="s">
        <v>2149</v>
      </c>
      <c r="F254" s="226" t="s">
        <v>2144</v>
      </c>
      <c r="G254" s="213"/>
      <c r="H254" s="213"/>
      <c r="I254" s="216"/>
      <c r="J254" s="227">
        <f>BK254</f>
        <v>0</v>
      </c>
      <c r="K254" s="213"/>
      <c r="L254" s="218"/>
      <c r="M254" s="219"/>
      <c r="N254" s="220"/>
      <c r="O254" s="220"/>
      <c r="P254" s="221">
        <f>SUM(P255:P256)</f>
        <v>0</v>
      </c>
      <c r="Q254" s="220"/>
      <c r="R254" s="221">
        <f>SUM(R255:R256)</f>
        <v>0</v>
      </c>
      <c r="S254" s="220"/>
      <c r="T254" s="222">
        <f>SUM(T255:T256)</f>
        <v>0</v>
      </c>
      <c r="U254" s="12"/>
      <c r="V254" s="12"/>
      <c r="W254" s="12"/>
      <c r="X254" s="12"/>
      <c r="Y254" s="12"/>
      <c r="Z254" s="12"/>
      <c r="AA254" s="12"/>
      <c r="AB254" s="12"/>
      <c r="AC254" s="12"/>
      <c r="AD254" s="12"/>
      <c r="AE254" s="12"/>
      <c r="AR254" s="223" t="s">
        <v>83</v>
      </c>
      <c r="AT254" s="224" t="s">
        <v>75</v>
      </c>
      <c r="AU254" s="224" t="s">
        <v>83</v>
      </c>
      <c r="AY254" s="223" t="s">
        <v>264</v>
      </c>
      <c r="BK254" s="225">
        <f>SUM(BK255:BK256)</f>
        <v>0</v>
      </c>
    </row>
    <row r="255" s="2" customFormat="1" ht="16.5" customHeight="1">
      <c r="A255" s="39"/>
      <c r="B255" s="40"/>
      <c r="C255" s="228" t="s">
        <v>610</v>
      </c>
      <c r="D255" s="228" t="s">
        <v>266</v>
      </c>
      <c r="E255" s="229" t="s">
        <v>2145</v>
      </c>
      <c r="F255" s="230" t="s">
        <v>2146</v>
      </c>
      <c r="G255" s="231" t="s">
        <v>318</v>
      </c>
      <c r="H255" s="232">
        <v>20</v>
      </c>
      <c r="I255" s="233"/>
      <c r="J255" s="234">
        <f>ROUND(I255*H255,2)</f>
        <v>0</v>
      </c>
      <c r="K255" s="230" t="s">
        <v>1</v>
      </c>
      <c r="L255" s="45"/>
      <c r="M255" s="235" t="s">
        <v>1</v>
      </c>
      <c r="N255" s="236" t="s">
        <v>42</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271</v>
      </c>
      <c r="AT255" s="239" t="s">
        <v>266</v>
      </c>
      <c r="AU255" s="239" t="s">
        <v>85</v>
      </c>
      <c r="AY255" s="18" t="s">
        <v>264</v>
      </c>
      <c r="BE255" s="240">
        <f>IF(N255="základní",J255,0)</f>
        <v>0</v>
      </c>
      <c r="BF255" s="240">
        <f>IF(N255="snížená",J255,0)</f>
        <v>0</v>
      </c>
      <c r="BG255" s="240">
        <f>IF(N255="zákl. přenesená",J255,0)</f>
        <v>0</v>
      </c>
      <c r="BH255" s="240">
        <f>IF(N255="sníž. přenesená",J255,0)</f>
        <v>0</v>
      </c>
      <c r="BI255" s="240">
        <f>IF(N255="nulová",J255,0)</f>
        <v>0</v>
      </c>
      <c r="BJ255" s="18" t="s">
        <v>85</v>
      </c>
      <c r="BK255" s="240">
        <f>ROUND(I255*H255,2)</f>
        <v>0</v>
      </c>
      <c r="BL255" s="18" t="s">
        <v>271</v>
      </c>
      <c r="BM255" s="239" t="s">
        <v>929</v>
      </c>
    </row>
    <row r="256" s="2" customFormat="1" ht="16.5" customHeight="1">
      <c r="A256" s="39"/>
      <c r="B256" s="40"/>
      <c r="C256" s="228" t="s">
        <v>614</v>
      </c>
      <c r="D256" s="228" t="s">
        <v>266</v>
      </c>
      <c r="E256" s="229" t="s">
        <v>2147</v>
      </c>
      <c r="F256" s="230" t="s">
        <v>2148</v>
      </c>
      <c r="G256" s="231" t="s">
        <v>318</v>
      </c>
      <c r="H256" s="232">
        <v>20</v>
      </c>
      <c r="I256" s="233"/>
      <c r="J256" s="234">
        <f>ROUND(I256*H256,2)</f>
        <v>0</v>
      </c>
      <c r="K256" s="230" t="s">
        <v>1</v>
      </c>
      <c r="L256" s="45"/>
      <c r="M256" s="235" t="s">
        <v>1</v>
      </c>
      <c r="N256" s="236" t="s">
        <v>42</v>
      </c>
      <c r="O256" s="92"/>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271</v>
      </c>
      <c r="AT256" s="239" t="s">
        <v>266</v>
      </c>
      <c r="AU256" s="239" t="s">
        <v>85</v>
      </c>
      <c r="AY256" s="18" t="s">
        <v>264</v>
      </c>
      <c r="BE256" s="240">
        <f>IF(N256="základní",J256,0)</f>
        <v>0</v>
      </c>
      <c r="BF256" s="240">
        <f>IF(N256="snížená",J256,0)</f>
        <v>0</v>
      </c>
      <c r="BG256" s="240">
        <f>IF(N256="zákl. přenesená",J256,0)</f>
        <v>0</v>
      </c>
      <c r="BH256" s="240">
        <f>IF(N256="sníž. přenesená",J256,0)</f>
        <v>0</v>
      </c>
      <c r="BI256" s="240">
        <f>IF(N256="nulová",J256,0)</f>
        <v>0</v>
      </c>
      <c r="BJ256" s="18" t="s">
        <v>85</v>
      </c>
      <c r="BK256" s="240">
        <f>ROUND(I256*H256,2)</f>
        <v>0</v>
      </c>
      <c r="BL256" s="18" t="s">
        <v>271</v>
      </c>
      <c r="BM256" s="239" t="s">
        <v>938</v>
      </c>
    </row>
    <row r="257" s="12" customFormat="1" ht="22.8" customHeight="1">
      <c r="A257" s="12"/>
      <c r="B257" s="212"/>
      <c r="C257" s="213"/>
      <c r="D257" s="214" t="s">
        <v>75</v>
      </c>
      <c r="E257" s="226" t="s">
        <v>2153</v>
      </c>
      <c r="F257" s="226" t="s">
        <v>2150</v>
      </c>
      <c r="G257" s="213"/>
      <c r="H257" s="213"/>
      <c r="I257" s="216"/>
      <c r="J257" s="227">
        <f>BK257</f>
        <v>0</v>
      </c>
      <c r="K257" s="213"/>
      <c r="L257" s="218"/>
      <c r="M257" s="219"/>
      <c r="N257" s="220"/>
      <c r="O257" s="220"/>
      <c r="P257" s="221">
        <f>P258</f>
        <v>0</v>
      </c>
      <c r="Q257" s="220"/>
      <c r="R257" s="221">
        <f>R258</f>
        <v>0</v>
      </c>
      <c r="S257" s="220"/>
      <c r="T257" s="222">
        <f>T258</f>
        <v>0</v>
      </c>
      <c r="U257" s="12"/>
      <c r="V257" s="12"/>
      <c r="W257" s="12"/>
      <c r="X257" s="12"/>
      <c r="Y257" s="12"/>
      <c r="Z257" s="12"/>
      <c r="AA257" s="12"/>
      <c r="AB257" s="12"/>
      <c r="AC257" s="12"/>
      <c r="AD257" s="12"/>
      <c r="AE257" s="12"/>
      <c r="AR257" s="223" t="s">
        <v>83</v>
      </c>
      <c r="AT257" s="224" t="s">
        <v>75</v>
      </c>
      <c r="AU257" s="224" t="s">
        <v>83</v>
      </c>
      <c r="AY257" s="223" t="s">
        <v>264</v>
      </c>
      <c r="BK257" s="225">
        <f>BK258</f>
        <v>0</v>
      </c>
    </row>
    <row r="258" s="2" customFormat="1" ht="16.5" customHeight="1">
      <c r="A258" s="39"/>
      <c r="B258" s="40"/>
      <c r="C258" s="228" t="s">
        <v>618</v>
      </c>
      <c r="D258" s="228" t="s">
        <v>266</v>
      </c>
      <c r="E258" s="229" t="s">
        <v>2151</v>
      </c>
      <c r="F258" s="230" t="s">
        <v>2152</v>
      </c>
      <c r="G258" s="231" t="s">
        <v>318</v>
      </c>
      <c r="H258" s="232">
        <v>3</v>
      </c>
      <c r="I258" s="233"/>
      <c r="J258" s="234">
        <f>ROUND(I258*H258,2)</f>
        <v>0</v>
      </c>
      <c r="K258" s="230" t="s">
        <v>1</v>
      </c>
      <c r="L258" s="45"/>
      <c r="M258" s="235" t="s">
        <v>1</v>
      </c>
      <c r="N258" s="236" t="s">
        <v>42</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271</v>
      </c>
      <c r="AT258" s="239" t="s">
        <v>266</v>
      </c>
      <c r="AU258" s="239" t="s">
        <v>85</v>
      </c>
      <c r="AY258" s="18" t="s">
        <v>264</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271</v>
      </c>
      <c r="BM258" s="239" t="s">
        <v>947</v>
      </c>
    </row>
    <row r="259" s="12" customFormat="1" ht="25.92" customHeight="1">
      <c r="A259" s="12"/>
      <c r="B259" s="212"/>
      <c r="C259" s="213"/>
      <c r="D259" s="214" t="s">
        <v>75</v>
      </c>
      <c r="E259" s="215" t="s">
        <v>2155</v>
      </c>
      <c r="F259" s="215" t="s">
        <v>2154</v>
      </c>
      <c r="G259" s="213"/>
      <c r="H259" s="213"/>
      <c r="I259" s="216"/>
      <c r="J259" s="217">
        <f>BK259</f>
        <v>0</v>
      </c>
      <c r="K259" s="213"/>
      <c r="L259" s="218"/>
      <c r="M259" s="219"/>
      <c r="N259" s="220"/>
      <c r="O259" s="220"/>
      <c r="P259" s="221">
        <f>P260+P261+P262</f>
        <v>0</v>
      </c>
      <c r="Q259" s="220"/>
      <c r="R259" s="221">
        <f>R260+R261+R262</f>
        <v>0</v>
      </c>
      <c r="S259" s="220"/>
      <c r="T259" s="222">
        <f>T260+T261+T262</f>
        <v>0</v>
      </c>
      <c r="U259" s="12"/>
      <c r="V259" s="12"/>
      <c r="W259" s="12"/>
      <c r="X259" s="12"/>
      <c r="Y259" s="12"/>
      <c r="Z259" s="12"/>
      <c r="AA259" s="12"/>
      <c r="AB259" s="12"/>
      <c r="AC259" s="12"/>
      <c r="AD259" s="12"/>
      <c r="AE259" s="12"/>
      <c r="AR259" s="223" t="s">
        <v>83</v>
      </c>
      <c r="AT259" s="224" t="s">
        <v>75</v>
      </c>
      <c r="AU259" s="224" t="s">
        <v>76</v>
      </c>
      <c r="AY259" s="223" t="s">
        <v>264</v>
      </c>
      <c r="BK259" s="225">
        <f>BK260+BK261+BK262</f>
        <v>0</v>
      </c>
    </row>
    <row r="260" s="12" customFormat="1" ht="22.8" customHeight="1">
      <c r="A260" s="12"/>
      <c r="B260" s="212"/>
      <c r="C260" s="213"/>
      <c r="D260" s="214" t="s">
        <v>75</v>
      </c>
      <c r="E260" s="226" t="s">
        <v>2157</v>
      </c>
      <c r="F260" s="226" t="s">
        <v>2156</v>
      </c>
      <c r="G260" s="213"/>
      <c r="H260" s="213"/>
      <c r="I260" s="216"/>
      <c r="J260" s="227">
        <f>BK260</f>
        <v>0</v>
      </c>
      <c r="K260" s="213"/>
      <c r="L260" s="218"/>
      <c r="M260" s="219"/>
      <c r="N260" s="220"/>
      <c r="O260" s="220"/>
      <c r="P260" s="221">
        <v>0</v>
      </c>
      <c r="Q260" s="220"/>
      <c r="R260" s="221">
        <v>0</v>
      </c>
      <c r="S260" s="220"/>
      <c r="T260" s="222">
        <v>0</v>
      </c>
      <c r="U260" s="12"/>
      <c r="V260" s="12"/>
      <c r="W260" s="12"/>
      <c r="X260" s="12"/>
      <c r="Y260" s="12"/>
      <c r="Z260" s="12"/>
      <c r="AA260" s="12"/>
      <c r="AB260" s="12"/>
      <c r="AC260" s="12"/>
      <c r="AD260" s="12"/>
      <c r="AE260" s="12"/>
      <c r="AR260" s="223" t="s">
        <v>83</v>
      </c>
      <c r="AT260" s="224" t="s">
        <v>75</v>
      </c>
      <c r="AU260" s="224" t="s">
        <v>83</v>
      </c>
      <c r="AY260" s="223" t="s">
        <v>264</v>
      </c>
      <c r="BK260" s="225">
        <v>0</v>
      </c>
    </row>
    <row r="261" s="12" customFormat="1" ht="22.8" customHeight="1">
      <c r="A261" s="12"/>
      <c r="B261" s="212"/>
      <c r="C261" s="213"/>
      <c r="D261" s="214" t="s">
        <v>75</v>
      </c>
      <c r="E261" s="226" t="s">
        <v>2159</v>
      </c>
      <c r="F261" s="226" t="s">
        <v>2158</v>
      </c>
      <c r="G261" s="213"/>
      <c r="H261" s="213"/>
      <c r="I261" s="216"/>
      <c r="J261" s="227">
        <f>BK261</f>
        <v>0</v>
      </c>
      <c r="K261" s="213"/>
      <c r="L261" s="218"/>
      <c r="M261" s="219"/>
      <c r="N261" s="220"/>
      <c r="O261" s="220"/>
      <c r="P261" s="221">
        <v>0</v>
      </c>
      <c r="Q261" s="220"/>
      <c r="R261" s="221">
        <v>0</v>
      </c>
      <c r="S261" s="220"/>
      <c r="T261" s="222">
        <v>0</v>
      </c>
      <c r="U261" s="12"/>
      <c r="V261" s="12"/>
      <c r="W261" s="12"/>
      <c r="X261" s="12"/>
      <c r="Y261" s="12"/>
      <c r="Z261" s="12"/>
      <c r="AA261" s="12"/>
      <c r="AB261" s="12"/>
      <c r="AC261" s="12"/>
      <c r="AD261" s="12"/>
      <c r="AE261" s="12"/>
      <c r="AR261" s="223" t="s">
        <v>83</v>
      </c>
      <c r="AT261" s="224" t="s">
        <v>75</v>
      </c>
      <c r="AU261" s="224" t="s">
        <v>83</v>
      </c>
      <c r="AY261" s="223" t="s">
        <v>264</v>
      </c>
      <c r="BK261" s="225">
        <v>0</v>
      </c>
    </row>
    <row r="262" s="12" customFormat="1" ht="22.8" customHeight="1">
      <c r="A262" s="12"/>
      <c r="B262" s="212"/>
      <c r="C262" s="213"/>
      <c r="D262" s="214" t="s">
        <v>75</v>
      </c>
      <c r="E262" s="226" t="s">
        <v>2302</v>
      </c>
      <c r="F262" s="226" t="s">
        <v>2160</v>
      </c>
      <c r="G262" s="213"/>
      <c r="H262" s="213"/>
      <c r="I262" s="216"/>
      <c r="J262" s="227">
        <f>BK262</f>
        <v>0</v>
      </c>
      <c r="K262" s="213"/>
      <c r="L262" s="218"/>
      <c r="M262" s="219"/>
      <c r="N262" s="220"/>
      <c r="O262" s="220"/>
      <c r="P262" s="221">
        <f>SUM(P263:P265)</f>
        <v>0</v>
      </c>
      <c r="Q262" s="220"/>
      <c r="R262" s="221">
        <f>SUM(R263:R265)</f>
        <v>0</v>
      </c>
      <c r="S262" s="220"/>
      <c r="T262" s="222">
        <f>SUM(T263:T265)</f>
        <v>0</v>
      </c>
      <c r="U262" s="12"/>
      <c r="V262" s="12"/>
      <c r="W262" s="12"/>
      <c r="X262" s="12"/>
      <c r="Y262" s="12"/>
      <c r="Z262" s="12"/>
      <c r="AA262" s="12"/>
      <c r="AB262" s="12"/>
      <c r="AC262" s="12"/>
      <c r="AD262" s="12"/>
      <c r="AE262" s="12"/>
      <c r="AR262" s="223" t="s">
        <v>83</v>
      </c>
      <c r="AT262" s="224" t="s">
        <v>75</v>
      </c>
      <c r="AU262" s="224" t="s">
        <v>83</v>
      </c>
      <c r="AY262" s="223" t="s">
        <v>264</v>
      </c>
      <c r="BK262" s="225">
        <f>SUM(BK263:BK265)</f>
        <v>0</v>
      </c>
    </row>
    <row r="263" s="2" customFormat="1" ht="16.5" customHeight="1">
      <c r="A263" s="39"/>
      <c r="B263" s="40"/>
      <c r="C263" s="228" t="s">
        <v>625</v>
      </c>
      <c r="D263" s="228" t="s">
        <v>266</v>
      </c>
      <c r="E263" s="229" t="s">
        <v>2161</v>
      </c>
      <c r="F263" s="230" t="s">
        <v>2162</v>
      </c>
      <c r="G263" s="231" t="s">
        <v>2163</v>
      </c>
      <c r="H263" s="232">
        <v>80</v>
      </c>
      <c r="I263" s="233"/>
      <c r="J263" s="234">
        <f>ROUND(I263*H263,2)</f>
        <v>0</v>
      </c>
      <c r="K263" s="230" t="s">
        <v>1</v>
      </c>
      <c r="L263" s="45"/>
      <c r="M263" s="235" t="s">
        <v>1</v>
      </c>
      <c r="N263" s="236" t="s">
        <v>42</v>
      </c>
      <c r="O263" s="92"/>
      <c r="P263" s="237">
        <f>O263*H263</f>
        <v>0</v>
      </c>
      <c r="Q263" s="237">
        <v>0</v>
      </c>
      <c r="R263" s="237">
        <f>Q263*H263</f>
        <v>0</v>
      </c>
      <c r="S263" s="237">
        <v>0</v>
      </c>
      <c r="T263" s="238">
        <f>S263*H263</f>
        <v>0</v>
      </c>
      <c r="U263" s="39"/>
      <c r="V263" s="39"/>
      <c r="W263" s="39"/>
      <c r="X263" s="39"/>
      <c r="Y263" s="39"/>
      <c r="Z263" s="39"/>
      <c r="AA263" s="39"/>
      <c r="AB263" s="39"/>
      <c r="AC263" s="39"/>
      <c r="AD263" s="39"/>
      <c r="AE263" s="39"/>
      <c r="AR263" s="239" t="s">
        <v>271</v>
      </c>
      <c r="AT263" s="239" t="s">
        <v>266</v>
      </c>
      <c r="AU263" s="239" t="s">
        <v>85</v>
      </c>
      <c r="AY263" s="18" t="s">
        <v>264</v>
      </c>
      <c r="BE263" s="240">
        <f>IF(N263="základní",J263,0)</f>
        <v>0</v>
      </c>
      <c r="BF263" s="240">
        <f>IF(N263="snížená",J263,0)</f>
        <v>0</v>
      </c>
      <c r="BG263" s="240">
        <f>IF(N263="zákl. přenesená",J263,0)</f>
        <v>0</v>
      </c>
      <c r="BH263" s="240">
        <f>IF(N263="sníž. přenesená",J263,0)</f>
        <v>0</v>
      </c>
      <c r="BI263" s="240">
        <f>IF(N263="nulová",J263,0)</f>
        <v>0</v>
      </c>
      <c r="BJ263" s="18" t="s">
        <v>85</v>
      </c>
      <c r="BK263" s="240">
        <f>ROUND(I263*H263,2)</f>
        <v>0</v>
      </c>
      <c r="BL263" s="18" t="s">
        <v>271</v>
      </c>
      <c r="BM263" s="239" t="s">
        <v>957</v>
      </c>
    </row>
    <row r="264" s="2" customFormat="1" ht="16.5" customHeight="1">
      <c r="A264" s="39"/>
      <c r="B264" s="40"/>
      <c r="C264" s="228" t="s">
        <v>629</v>
      </c>
      <c r="D264" s="228" t="s">
        <v>266</v>
      </c>
      <c r="E264" s="229" t="s">
        <v>2164</v>
      </c>
      <c r="F264" s="230" t="s">
        <v>2165</v>
      </c>
      <c r="G264" s="231" t="s">
        <v>2163</v>
      </c>
      <c r="H264" s="232">
        <v>60</v>
      </c>
      <c r="I264" s="233"/>
      <c r="J264" s="234">
        <f>ROUND(I264*H264,2)</f>
        <v>0</v>
      </c>
      <c r="K264" s="230" t="s">
        <v>1</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271</v>
      </c>
      <c r="AT264" s="239" t="s">
        <v>266</v>
      </c>
      <c r="AU264" s="239" t="s">
        <v>85</v>
      </c>
      <c r="AY264" s="18" t="s">
        <v>264</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271</v>
      </c>
      <c r="BM264" s="239" t="s">
        <v>969</v>
      </c>
    </row>
    <row r="265" s="2" customFormat="1" ht="16.5" customHeight="1">
      <c r="A265" s="39"/>
      <c r="B265" s="40"/>
      <c r="C265" s="228" t="s">
        <v>633</v>
      </c>
      <c r="D265" s="228" t="s">
        <v>266</v>
      </c>
      <c r="E265" s="229" t="s">
        <v>2166</v>
      </c>
      <c r="F265" s="230" t="s">
        <v>2167</v>
      </c>
      <c r="G265" s="231" t="s">
        <v>2163</v>
      </c>
      <c r="H265" s="232">
        <v>40</v>
      </c>
      <c r="I265" s="233"/>
      <c r="J265" s="234">
        <f>ROUND(I265*H265,2)</f>
        <v>0</v>
      </c>
      <c r="K265" s="230" t="s">
        <v>1</v>
      </c>
      <c r="L265" s="45"/>
      <c r="M265" s="235" t="s">
        <v>1</v>
      </c>
      <c r="N265" s="236" t="s">
        <v>42</v>
      </c>
      <c r="O265" s="92"/>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271</v>
      </c>
      <c r="AT265" s="239" t="s">
        <v>266</v>
      </c>
      <c r="AU265" s="239" t="s">
        <v>85</v>
      </c>
      <c r="AY265" s="18" t="s">
        <v>264</v>
      </c>
      <c r="BE265" s="240">
        <f>IF(N265="základní",J265,0)</f>
        <v>0</v>
      </c>
      <c r="BF265" s="240">
        <f>IF(N265="snížená",J265,0)</f>
        <v>0</v>
      </c>
      <c r="BG265" s="240">
        <f>IF(N265="zákl. přenesená",J265,0)</f>
        <v>0</v>
      </c>
      <c r="BH265" s="240">
        <f>IF(N265="sníž. přenesená",J265,0)</f>
        <v>0</v>
      </c>
      <c r="BI265" s="240">
        <f>IF(N265="nulová",J265,0)</f>
        <v>0</v>
      </c>
      <c r="BJ265" s="18" t="s">
        <v>85</v>
      </c>
      <c r="BK265" s="240">
        <f>ROUND(I265*H265,2)</f>
        <v>0</v>
      </c>
      <c r="BL265" s="18" t="s">
        <v>271</v>
      </c>
      <c r="BM265" s="239" t="s">
        <v>980</v>
      </c>
    </row>
    <row r="266" s="12" customFormat="1" ht="25.92" customHeight="1">
      <c r="A266" s="12"/>
      <c r="B266" s="212"/>
      <c r="C266" s="213"/>
      <c r="D266" s="214" t="s">
        <v>75</v>
      </c>
      <c r="E266" s="215" t="s">
        <v>2168</v>
      </c>
      <c r="F266" s="215" t="s">
        <v>1400</v>
      </c>
      <c r="G266" s="213"/>
      <c r="H266" s="213"/>
      <c r="I266" s="216"/>
      <c r="J266" s="217">
        <f>BK266</f>
        <v>0</v>
      </c>
      <c r="K266" s="213"/>
      <c r="L266" s="218"/>
      <c r="M266" s="219"/>
      <c r="N266" s="220"/>
      <c r="O266" s="220"/>
      <c r="P266" s="221">
        <f>P267</f>
        <v>0</v>
      </c>
      <c r="Q266" s="220"/>
      <c r="R266" s="221">
        <f>R267</f>
        <v>0</v>
      </c>
      <c r="S266" s="220"/>
      <c r="T266" s="222">
        <f>T267</f>
        <v>0</v>
      </c>
      <c r="U266" s="12"/>
      <c r="V266" s="12"/>
      <c r="W266" s="12"/>
      <c r="X266" s="12"/>
      <c r="Y266" s="12"/>
      <c r="Z266" s="12"/>
      <c r="AA266" s="12"/>
      <c r="AB266" s="12"/>
      <c r="AC266" s="12"/>
      <c r="AD266" s="12"/>
      <c r="AE266" s="12"/>
      <c r="AR266" s="223" t="s">
        <v>271</v>
      </c>
      <c r="AT266" s="224" t="s">
        <v>75</v>
      </c>
      <c r="AU266" s="224" t="s">
        <v>76</v>
      </c>
      <c r="AY266" s="223" t="s">
        <v>264</v>
      </c>
      <c r="BK266" s="225">
        <f>BK267</f>
        <v>0</v>
      </c>
    </row>
    <row r="267" s="2" customFormat="1" ht="16.5" customHeight="1">
      <c r="A267" s="39"/>
      <c r="B267" s="40"/>
      <c r="C267" s="228" t="s">
        <v>637</v>
      </c>
      <c r="D267" s="228" t="s">
        <v>266</v>
      </c>
      <c r="E267" s="229" t="s">
        <v>2169</v>
      </c>
      <c r="F267" s="230" t="s">
        <v>2170</v>
      </c>
      <c r="G267" s="231" t="s">
        <v>420</v>
      </c>
      <c r="H267" s="232">
        <v>1</v>
      </c>
      <c r="I267" s="233"/>
      <c r="J267" s="234">
        <f>ROUND(I267*H267,2)</f>
        <v>0</v>
      </c>
      <c r="K267" s="230" t="s">
        <v>1</v>
      </c>
      <c r="L267" s="45"/>
      <c r="M267" s="307" t="s">
        <v>1</v>
      </c>
      <c r="N267" s="308" t="s">
        <v>42</v>
      </c>
      <c r="O267" s="309"/>
      <c r="P267" s="310">
        <f>O267*H267</f>
        <v>0</v>
      </c>
      <c r="Q267" s="310">
        <v>0</v>
      </c>
      <c r="R267" s="310">
        <f>Q267*H267</f>
        <v>0</v>
      </c>
      <c r="S267" s="310">
        <v>0</v>
      </c>
      <c r="T267" s="311">
        <f>S267*H267</f>
        <v>0</v>
      </c>
      <c r="U267" s="39"/>
      <c r="V267" s="39"/>
      <c r="W267" s="39"/>
      <c r="X267" s="39"/>
      <c r="Y267" s="39"/>
      <c r="Z267" s="39"/>
      <c r="AA267" s="39"/>
      <c r="AB267" s="39"/>
      <c r="AC267" s="39"/>
      <c r="AD267" s="39"/>
      <c r="AE267" s="39"/>
      <c r="AR267" s="239" t="s">
        <v>1385</v>
      </c>
      <c r="AT267" s="239" t="s">
        <v>266</v>
      </c>
      <c r="AU267" s="239" t="s">
        <v>83</v>
      </c>
      <c r="AY267" s="18" t="s">
        <v>264</v>
      </c>
      <c r="BE267" s="240">
        <f>IF(N267="základní",J267,0)</f>
        <v>0</v>
      </c>
      <c r="BF267" s="240">
        <f>IF(N267="snížená",J267,0)</f>
        <v>0</v>
      </c>
      <c r="BG267" s="240">
        <f>IF(N267="zákl. přenesená",J267,0)</f>
        <v>0</v>
      </c>
      <c r="BH267" s="240">
        <f>IF(N267="sníž. přenesená",J267,0)</f>
        <v>0</v>
      </c>
      <c r="BI267" s="240">
        <f>IF(N267="nulová",J267,0)</f>
        <v>0</v>
      </c>
      <c r="BJ267" s="18" t="s">
        <v>85</v>
      </c>
      <c r="BK267" s="240">
        <f>ROUND(I267*H267,2)</f>
        <v>0</v>
      </c>
      <c r="BL267" s="18" t="s">
        <v>1385</v>
      </c>
      <c r="BM267" s="239" t="s">
        <v>3418</v>
      </c>
    </row>
    <row r="268" s="2" customFormat="1" ht="6.96" customHeight="1">
      <c r="A268" s="39"/>
      <c r="B268" s="67"/>
      <c r="C268" s="68"/>
      <c r="D268" s="68"/>
      <c r="E268" s="68"/>
      <c r="F268" s="68"/>
      <c r="G268" s="68"/>
      <c r="H268" s="68"/>
      <c r="I268" s="68"/>
      <c r="J268" s="68"/>
      <c r="K268" s="68"/>
      <c r="L268" s="45"/>
      <c r="M268" s="39"/>
      <c r="O268" s="39"/>
      <c r="P268" s="39"/>
      <c r="Q268" s="39"/>
      <c r="R268" s="39"/>
      <c r="S268" s="39"/>
      <c r="T268" s="39"/>
      <c r="U268" s="39"/>
      <c r="V268" s="39"/>
      <c r="W268" s="39"/>
      <c r="X268" s="39"/>
      <c r="Y268" s="39"/>
      <c r="Z268" s="39"/>
      <c r="AA268" s="39"/>
      <c r="AB268" s="39"/>
      <c r="AC268" s="39"/>
      <c r="AD268" s="39"/>
      <c r="AE268" s="39"/>
    </row>
  </sheetData>
  <sheetProtection sheet="1" autoFilter="0" formatColumns="0" formatRows="0" objects="1" scenarios="1" spinCount="100000" saltValue="FRTC65dMWH70mw4e3R3Zi+PdZ+JojoK+pPmSHW0f0RAtPWVTPvwpr2GQWM65l8yaG8ShtmikDo5cUYz37ZoW8A==" hashValue="IvnBbYvlDtNUjvWZg0cPoznBXj/6UrdC0uacfj6+FcsOJOUVuntnR6ufvcRF4rWalWIwHE+TrGQeVHlQFtc6pQ==" algorithmName="SHA-512" password="E785"/>
  <autoFilter ref="C156:K267"/>
  <mergeCells count="15">
    <mergeCell ref="E7:H7"/>
    <mergeCell ref="E11:H11"/>
    <mergeCell ref="E9:H9"/>
    <mergeCell ref="E13:H13"/>
    <mergeCell ref="E22:H22"/>
    <mergeCell ref="E31:H31"/>
    <mergeCell ref="E85:H85"/>
    <mergeCell ref="E89:H89"/>
    <mergeCell ref="E87:H87"/>
    <mergeCell ref="E91:H91"/>
    <mergeCell ref="E143:H143"/>
    <mergeCell ref="E147:H147"/>
    <mergeCell ref="E145:H145"/>
    <mergeCell ref="E149:H14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3013</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2172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ROUND(J159,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ROUND((SUM(BE159:BE272)),  2)</f>
        <v>0</v>
      </c>
      <c r="G37" s="39"/>
      <c r="H37" s="39"/>
      <c r="I37" s="166">
        <v>0.20999999999999999</v>
      </c>
      <c r="J37" s="165">
        <f>ROUND(((SUM(BE159:BE272))*I37),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ROUND((SUM(BF159:BF272)),  2)</f>
        <v>0</v>
      </c>
      <c r="G38" s="39"/>
      <c r="H38" s="39"/>
      <c r="I38" s="166">
        <v>0.12</v>
      </c>
      <c r="J38" s="165">
        <f>ROUND(((SUM(BF159:BF272))*I38),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ROUND((SUM(BG159:BG272)),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ROUND((SUM(BH159:BH272)),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ROUND((SUM(BI159:BI272)),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3013</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D.1.4.D - SILNOPROUDÁ ELEKTROINSTALACE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J159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3419</v>
      </c>
      <c r="E101" s="193"/>
      <c r="F101" s="193"/>
      <c r="G101" s="193"/>
      <c r="H101" s="193"/>
      <c r="I101" s="193"/>
      <c r="J101" s="194">
        <f>J160</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2174</v>
      </c>
      <c r="E102" s="193"/>
      <c r="F102" s="193"/>
      <c r="G102" s="193"/>
      <c r="H102" s="193"/>
      <c r="I102" s="193"/>
      <c r="J102" s="194">
        <f>J162</f>
        <v>0</v>
      </c>
      <c r="K102" s="191"/>
      <c r="L102" s="195"/>
      <c r="S102" s="9"/>
      <c r="T102" s="9"/>
      <c r="U102" s="9"/>
      <c r="V102" s="9"/>
      <c r="W102" s="9"/>
      <c r="X102" s="9"/>
      <c r="Y102" s="9"/>
      <c r="Z102" s="9"/>
      <c r="AA102" s="9"/>
      <c r="AB102" s="9"/>
      <c r="AC102" s="9"/>
      <c r="AD102" s="9"/>
      <c r="AE102" s="9"/>
    </row>
    <row r="103" s="10" customFormat="1" ht="19.92" customHeight="1">
      <c r="A103" s="10"/>
      <c r="B103" s="196"/>
      <c r="C103" s="134"/>
      <c r="D103" s="197" t="s">
        <v>2175</v>
      </c>
      <c r="E103" s="198"/>
      <c r="F103" s="198"/>
      <c r="G103" s="198"/>
      <c r="H103" s="198"/>
      <c r="I103" s="198"/>
      <c r="J103" s="199">
        <f>J163</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2176</v>
      </c>
      <c r="E104" s="198"/>
      <c r="F104" s="198"/>
      <c r="G104" s="198"/>
      <c r="H104" s="198"/>
      <c r="I104" s="198"/>
      <c r="J104" s="199">
        <f>J168</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2177</v>
      </c>
      <c r="E105" s="198"/>
      <c r="F105" s="198"/>
      <c r="G105" s="198"/>
      <c r="H105" s="198"/>
      <c r="I105" s="198"/>
      <c r="J105" s="199">
        <f>J171</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3420</v>
      </c>
      <c r="E106" s="198"/>
      <c r="F106" s="198"/>
      <c r="G106" s="198"/>
      <c r="H106" s="198"/>
      <c r="I106" s="198"/>
      <c r="J106" s="199">
        <f>J187</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3421</v>
      </c>
      <c r="E107" s="198"/>
      <c r="F107" s="198"/>
      <c r="G107" s="198"/>
      <c r="H107" s="198"/>
      <c r="I107" s="198"/>
      <c r="J107" s="199">
        <f>J196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3422</v>
      </c>
      <c r="E108" s="198"/>
      <c r="F108" s="198"/>
      <c r="G108" s="198"/>
      <c r="H108" s="198"/>
      <c r="I108" s="198"/>
      <c r="J108" s="199">
        <f>J203</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3423</v>
      </c>
      <c r="E109" s="198"/>
      <c r="F109" s="198"/>
      <c r="G109" s="198"/>
      <c r="H109" s="198"/>
      <c r="I109" s="198"/>
      <c r="J109" s="199">
        <f>J205</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3424</v>
      </c>
      <c r="E110" s="198"/>
      <c r="F110" s="198"/>
      <c r="G110" s="198"/>
      <c r="H110" s="198"/>
      <c r="I110" s="198"/>
      <c r="J110" s="199">
        <f>J207</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3425</v>
      </c>
      <c r="E111" s="198"/>
      <c r="F111" s="198"/>
      <c r="G111" s="198"/>
      <c r="H111" s="198"/>
      <c r="I111" s="198"/>
      <c r="J111" s="199">
        <f>J209</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3426</v>
      </c>
      <c r="E112" s="198"/>
      <c r="F112" s="198"/>
      <c r="G112" s="198"/>
      <c r="H112" s="198"/>
      <c r="I112" s="198"/>
      <c r="J112" s="199">
        <f>J210</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3427</v>
      </c>
      <c r="E113" s="198"/>
      <c r="F113" s="198"/>
      <c r="G113" s="198"/>
      <c r="H113" s="198"/>
      <c r="I113" s="198"/>
      <c r="J113" s="199">
        <f>J212</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3428</v>
      </c>
      <c r="E114" s="198"/>
      <c r="F114" s="198"/>
      <c r="G114" s="198"/>
      <c r="H114" s="198"/>
      <c r="I114" s="198"/>
      <c r="J114" s="199">
        <f>J213</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3429</v>
      </c>
      <c r="E115" s="198"/>
      <c r="F115" s="198"/>
      <c r="G115" s="198"/>
      <c r="H115" s="198"/>
      <c r="I115" s="198"/>
      <c r="J115" s="199">
        <f>J215</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3430</v>
      </c>
      <c r="E116" s="198"/>
      <c r="F116" s="198"/>
      <c r="G116" s="198"/>
      <c r="H116" s="198"/>
      <c r="I116" s="198"/>
      <c r="J116" s="199">
        <f>J217</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3431</v>
      </c>
      <c r="E117" s="198"/>
      <c r="F117" s="198"/>
      <c r="G117" s="198"/>
      <c r="H117" s="198"/>
      <c r="I117" s="198"/>
      <c r="J117" s="199">
        <f>J219</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3432</v>
      </c>
      <c r="E118" s="198"/>
      <c r="F118" s="198"/>
      <c r="G118" s="198"/>
      <c r="H118" s="198"/>
      <c r="I118" s="198"/>
      <c r="J118" s="199">
        <f>J222</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2191</v>
      </c>
      <c r="E119" s="198"/>
      <c r="F119" s="198"/>
      <c r="G119" s="198"/>
      <c r="H119" s="198"/>
      <c r="I119" s="198"/>
      <c r="J119" s="199">
        <f>J224</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2192</v>
      </c>
      <c r="E120" s="198"/>
      <c r="F120" s="198"/>
      <c r="G120" s="198"/>
      <c r="H120" s="198"/>
      <c r="I120" s="198"/>
      <c r="J120" s="199">
        <f>J228</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2193</v>
      </c>
      <c r="E121" s="198"/>
      <c r="F121" s="198"/>
      <c r="G121" s="198"/>
      <c r="H121" s="198"/>
      <c r="I121" s="198"/>
      <c r="J121" s="199">
        <f>J231</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2194</v>
      </c>
      <c r="E122" s="198"/>
      <c r="F122" s="198"/>
      <c r="G122" s="198"/>
      <c r="H122" s="198"/>
      <c r="I122" s="198"/>
      <c r="J122" s="199">
        <f>J233</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2195</v>
      </c>
      <c r="E123" s="198"/>
      <c r="F123" s="198"/>
      <c r="G123" s="198"/>
      <c r="H123" s="198"/>
      <c r="I123" s="198"/>
      <c r="J123" s="199">
        <f>J236</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2194</v>
      </c>
      <c r="E124" s="198"/>
      <c r="F124" s="198"/>
      <c r="G124" s="198"/>
      <c r="H124" s="198"/>
      <c r="I124" s="198"/>
      <c r="J124" s="199">
        <f>J238</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3433</v>
      </c>
      <c r="E125" s="198"/>
      <c r="F125" s="198"/>
      <c r="G125" s="198"/>
      <c r="H125" s="198"/>
      <c r="I125" s="198"/>
      <c r="J125" s="199">
        <f>J241</f>
        <v>0</v>
      </c>
      <c r="K125" s="134"/>
      <c r="L125" s="200"/>
      <c r="S125" s="10"/>
      <c r="T125" s="10"/>
      <c r="U125" s="10"/>
      <c r="V125" s="10"/>
      <c r="W125" s="10"/>
      <c r="X125" s="10"/>
      <c r="Y125" s="10"/>
      <c r="Z125" s="10"/>
      <c r="AA125" s="10"/>
      <c r="AB125" s="10"/>
      <c r="AC125" s="10"/>
      <c r="AD125" s="10"/>
      <c r="AE125" s="10"/>
    </row>
    <row r="126" s="10" customFormat="1" ht="19.92" customHeight="1">
      <c r="A126" s="10"/>
      <c r="B126" s="196"/>
      <c r="C126" s="134"/>
      <c r="D126" s="197" t="s">
        <v>2197</v>
      </c>
      <c r="E126" s="198"/>
      <c r="F126" s="198"/>
      <c r="G126" s="198"/>
      <c r="H126" s="198"/>
      <c r="I126" s="198"/>
      <c r="J126" s="199">
        <f>J243</f>
        <v>0</v>
      </c>
      <c r="K126" s="134"/>
      <c r="L126" s="200"/>
      <c r="S126" s="10"/>
      <c r="T126" s="10"/>
      <c r="U126" s="10"/>
      <c r="V126" s="10"/>
      <c r="W126" s="10"/>
      <c r="X126" s="10"/>
      <c r="Y126" s="10"/>
      <c r="Z126" s="10"/>
      <c r="AA126" s="10"/>
      <c r="AB126" s="10"/>
      <c r="AC126" s="10"/>
      <c r="AD126" s="10"/>
      <c r="AE126" s="10"/>
    </row>
    <row r="127" s="10" customFormat="1" ht="19.92" customHeight="1">
      <c r="A127" s="10"/>
      <c r="B127" s="196"/>
      <c r="C127" s="134"/>
      <c r="D127" s="197" t="s">
        <v>3434</v>
      </c>
      <c r="E127" s="198"/>
      <c r="F127" s="198"/>
      <c r="G127" s="198"/>
      <c r="H127" s="198"/>
      <c r="I127" s="198"/>
      <c r="J127" s="199">
        <f>J245</f>
        <v>0</v>
      </c>
      <c r="K127" s="134"/>
      <c r="L127" s="200"/>
      <c r="S127" s="10"/>
      <c r="T127" s="10"/>
      <c r="U127" s="10"/>
      <c r="V127" s="10"/>
      <c r="W127" s="10"/>
      <c r="X127" s="10"/>
      <c r="Y127" s="10"/>
      <c r="Z127" s="10"/>
      <c r="AA127" s="10"/>
      <c r="AB127" s="10"/>
      <c r="AC127" s="10"/>
      <c r="AD127" s="10"/>
      <c r="AE127" s="10"/>
    </row>
    <row r="128" s="9" customFormat="1" ht="24.96" customHeight="1">
      <c r="A128" s="9"/>
      <c r="B128" s="190"/>
      <c r="C128" s="191"/>
      <c r="D128" s="192" t="s">
        <v>2199</v>
      </c>
      <c r="E128" s="193"/>
      <c r="F128" s="193"/>
      <c r="G128" s="193"/>
      <c r="H128" s="193"/>
      <c r="I128" s="193"/>
      <c r="J128" s="194">
        <f>J248</f>
        <v>0</v>
      </c>
      <c r="K128" s="191"/>
      <c r="L128" s="195"/>
      <c r="S128" s="9"/>
      <c r="T128" s="9"/>
      <c r="U128" s="9"/>
      <c r="V128" s="9"/>
      <c r="W128" s="9"/>
      <c r="X128" s="9"/>
      <c r="Y128" s="9"/>
      <c r="Z128" s="9"/>
      <c r="AA128" s="9"/>
      <c r="AB128" s="9"/>
      <c r="AC128" s="9"/>
      <c r="AD128" s="9"/>
      <c r="AE128" s="9"/>
    </row>
    <row r="129" s="9" customFormat="1" ht="24.96" customHeight="1">
      <c r="A129" s="9"/>
      <c r="B129" s="190"/>
      <c r="C129" s="191"/>
      <c r="D129" s="192" t="s">
        <v>2200</v>
      </c>
      <c r="E129" s="193"/>
      <c r="F129" s="193"/>
      <c r="G129" s="193"/>
      <c r="H129" s="193"/>
      <c r="I129" s="193"/>
      <c r="J129" s="194">
        <f>J257</f>
        <v>0</v>
      </c>
      <c r="K129" s="191"/>
      <c r="L129" s="195"/>
      <c r="S129" s="9"/>
      <c r="T129" s="9"/>
      <c r="U129" s="9"/>
      <c r="V129" s="9"/>
      <c r="W129" s="9"/>
      <c r="X129" s="9"/>
      <c r="Y129" s="9"/>
      <c r="Z129" s="9"/>
      <c r="AA129" s="9"/>
      <c r="AB129" s="9"/>
      <c r="AC129" s="9"/>
      <c r="AD129" s="9"/>
      <c r="AE129" s="9"/>
    </row>
    <row r="130" s="10" customFormat="1" ht="19.92" customHeight="1">
      <c r="A130" s="10"/>
      <c r="B130" s="196"/>
      <c r="C130" s="134"/>
      <c r="D130" s="197" t="s">
        <v>2201</v>
      </c>
      <c r="E130" s="198"/>
      <c r="F130" s="198"/>
      <c r="G130" s="198"/>
      <c r="H130" s="198"/>
      <c r="I130" s="198"/>
      <c r="J130" s="199">
        <f>J259</f>
        <v>0</v>
      </c>
      <c r="K130" s="134"/>
      <c r="L130" s="200"/>
      <c r="S130" s="10"/>
      <c r="T130" s="10"/>
      <c r="U130" s="10"/>
      <c r="V130" s="10"/>
      <c r="W130" s="10"/>
      <c r="X130" s="10"/>
      <c r="Y130" s="10"/>
      <c r="Z130" s="10"/>
      <c r="AA130" s="10"/>
      <c r="AB130" s="10"/>
      <c r="AC130" s="10"/>
      <c r="AD130" s="10"/>
      <c r="AE130" s="10"/>
    </row>
    <row r="131" s="10" customFormat="1" ht="19.92" customHeight="1">
      <c r="A131" s="10"/>
      <c r="B131" s="196"/>
      <c r="C131" s="134"/>
      <c r="D131" s="197" t="s">
        <v>2202</v>
      </c>
      <c r="E131" s="198"/>
      <c r="F131" s="198"/>
      <c r="G131" s="198"/>
      <c r="H131" s="198"/>
      <c r="I131" s="198"/>
      <c r="J131" s="199">
        <f>J263</f>
        <v>0</v>
      </c>
      <c r="K131" s="134"/>
      <c r="L131" s="200"/>
      <c r="S131" s="10"/>
      <c r="T131" s="10"/>
      <c r="U131" s="10"/>
      <c r="V131" s="10"/>
      <c r="W131" s="10"/>
      <c r="X131" s="10"/>
      <c r="Y131" s="10"/>
      <c r="Z131" s="10"/>
      <c r="AA131" s="10"/>
      <c r="AB131" s="10"/>
      <c r="AC131" s="10"/>
      <c r="AD131" s="10"/>
      <c r="AE131" s="10"/>
    </row>
    <row r="132" s="10" customFormat="1" ht="19.92" customHeight="1">
      <c r="A132" s="10"/>
      <c r="B132" s="196"/>
      <c r="C132" s="134"/>
      <c r="D132" s="197" t="s">
        <v>2203</v>
      </c>
      <c r="E132" s="198"/>
      <c r="F132" s="198"/>
      <c r="G132" s="198"/>
      <c r="H132" s="198"/>
      <c r="I132" s="198"/>
      <c r="J132" s="199">
        <f>J265</f>
        <v>0</v>
      </c>
      <c r="K132" s="134"/>
      <c r="L132" s="200"/>
      <c r="S132" s="10"/>
      <c r="T132" s="10"/>
      <c r="U132" s="10"/>
      <c r="V132" s="10"/>
      <c r="W132" s="10"/>
      <c r="X132" s="10"/>
      <c r="Y132" s="10"/>
      <c r="Z132" s="10"/>
      <c r="AA132" s="10"/>
      <c r="AB132" s="10"/>
      <c r="AC132" s="10"/>
      <c r="AD132" s="10"/>
      <c r="AE132" s="10"/>
    </row>
    <row r="133" s="10" customFormat="1" ht="19.92" customHeight="1">
      <c r="A133" s="10"/>
      <c r="B133" s="196"/>
      <c r="C133" s="134"/>
      <c r="D133" s="197" t="s">
        <v>2204</v>
      </c>
      <c r="E133" s="198"/>
      <c r="F133" s="198"/>
      <c r="G133" s="198"/>
      <c r="H133" s="198"/>
      <c r="I133" s="198"/>
      <c r="J133" s="199">
        <f>J267</f>
        <v>0</v>
      </c>
      <c r="K133" s="134"/>
      <c r="L133" s="200"/>
      <c r="S133" s="10"/>
      <c r="T133" s="10"/>
      <c r="U133" s="10"/>
      <c r="V133" s="10"/>
      <c r="W133" s="10"/>
      <c r="X133" s="10"/>
      <c r="Y133" s="10"/>
      <c r="Z133" s="10"/>
      <c r="AA133" s="10"/>
      <c r="AB133" s="10"/>
      <c r="AC133" s="10"/>
      <c r="AD133" s="10"/>
      <c r="AE133" s="10"/>
    </row>
    <row r="134" s="10" customFormat="1" ht="19.92" customHeight="1">
      <c r="A134" s="10"/>
      <c r="B134" s="196"/>
      <c r="C134" s="134"/>
      <c r="D134" s="197" t="s">
        <v>2205</v>
      </c>
      <c r="E134" s="198"/>
      <c r="F134" s="198"/>
      <c r="G134" s="198"/>
      <c r="H134" s="198"/>
      <c r="I134" s="198"/>
      <c r="J134" s="199">
        <f>J268</f>
        <v>0</v>
      </c>
      <c r="K134" s="134"/>
      <c r="L134" s="200"/>
      <c r="S134" s="10"/>
      <c r="T134" s="10"/>
      <c r="U134" s="10"/>
      <c r="V134" s="10"/>
      <c r="W134" s="10"/>
      <c r="X134" s="10"/>
      <c r="Y134" s="10"/>
      <c r="Z134" s="10"/>
      <c r="AA134" s="10"/>
      <c r="AB134" s="10"/>
      <c r="AC134" s="10"/>
      <c r="AD134" s="10"/>
      <c r="AE134" s="10"/>
    </row>
    <row r="135" s="9" customFormat="1" ht="24.96" customHeight="1">
      <c r="A135" s="9"/>
      <c r="B135" s="190"/>
      <c r="C135" s="191"/>
      <c r="D135" s="192" t="s">
        <v>1980</v>
      </c>
      <c r="E135" s="193"/>
      <c r="F135" s="193"/>
      <c r="G135" s="193"/>
      <c r="H135" s="193"/>
      <c r="I135" s="193"/>
      <c r="J135" s="194">
        <f>J271</f>
        <v>0</v>
      </c>
      <c r="K135" s="191"/>
      <c r="L135" s="195"/>
      <c r="S135" s="9"/>
      <c r="T135" s="9"/>
      <c r="U135" s="9"/>
      <c r="V135" s="9"/>
      <c r="W135" s="9"/>
      <c r="X135" s="9"/>
      <c r="Y135" s="9"/>
      <c r="Z135" s="9"/>
      <c r="AA135" s="9"/>
      <c r="AB135" s="9"/>
      <c r="AC135" s="9"/>
      <c r="AD135" s="9"/>
      <c r="AE135" s="9"/>
    </row>
    <row r="136" s="2" customFormat="1" ht="21.84"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67"/>
      <c r="C137" s="68"/>
      <c r="D137" s="68"/>
      <c r="E137" s="68"/>
      <c r="F137" s="68"/>
      <c r="G137" s="68"/>
      <c r="H137" s="68"/>
      <c r="I137" s="68"/>
      <c r="J137" s="68"/>
      <c r="K137" s="68"/>
      <c r="L137" s="64"/>
      <c r="S137" s="39"/>
      <c r="T137" s="39"/>
      <c r="U137" s="39"/>
      <c r="V137" s="39"/>
      <c r="W137" s="39"/>
      <c r="X137" s="39"/>
      <c r="Y137" s="39"/>
      <c r="Z137" s="39"/>
      <c r="AA137" s="39"/>
      <c r="AB137" s="39"/>
      <c r="AC137" s="39"/>
      <c r="AD137" s="39"/>
      <c r="AE137" s="39"/>
    </row>
    <row r="141" s="2" customFormat="1" ht="6.96" customHeight="1">
      <c r="A141" s="39"/>
      <c r="B141" s="69"/>
      <c r="C141" s="70"/>
      <c r="D141" s="70"/>
      <c r="E141" s="70"/>
      <c r="F141" s="70"/>
      <c r="G141" s="70"/>
      <c r="H141" s="70"/>
      <c r="I141" s="70"/>
      <c r="J141" s="70"/>
      <c r="K141" s="70"/>
      <c r="L141" s="64"/>
      <c r="S141" s="39"/>
      <c r="T141" s="39"/>
      <c r="U141" s="39"/>
      <c r="V141" s="39"/>
      <c r="W141" s="39"/>
      <c r="X141" s="39"/>
      <c r="Y141" s="39"/>
      <c r="Z141" s="39"/>
      <c r="AA141" s="39"/>
      <c r="AB141" s="39"/>
      <c r="AC141" s="39"/>
      <c r="AD141" s="39"/>
      <c r="AE141" s="39"/>
    </row>
    <row r="142" s="2" customFormat="1" ht="24.96" customHeight="1">
      <c r="A142" s="39"/>
      <c r="B142" s="40"/>
      <c r="C142" s="24" t="s">
        <v>249</v>
      </c>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16</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6.5" customHeight="1">
      <c r="A145" s="39"/>
      <c r="B145" s="40"/>
      <c r="C145" s="41"/>
      <c r="D145" s="41"/>
      <c r="E145" s="185" t="str">
        <f>E7</f>
        <v>Transformace domova Černovice – Lidmaň I. – Polná</v>
      </c>
      <c r="F145" s="33"/>
      <c r="G145" s="33"/>
      <c r="H145" s="33"/>
      <c r="I145" s="41"/>
      <c r="J145" s="41"/>
      <c r="K145" s="41"/>
      <c r="L145" s="64"/>
      <c r="S145" s="39"/>
      <c r="T145" s="39"/>
      <c r="U145" s="39"/>
      <c r="V145" s="39"/>
      <c r="W145" s="39"/>
      <c r="X145" s="39"/>
      <c r="Y145" s="39"/>
      <c r="Z145" s="39"/>
      <c r="AA145" s="39"/>
      <c r="AB145" s="39"/>
      <c r="AC145" s="39"/>
      <c r="AD145" s="39"/>
      <c r="AE145" s="39"/>
    </row>
    <row r="146" s="1" customFormat="1" ht="12" customHeight="1">
      <c r="B146" s="22"/>
      <c r="C146" s="33" t="s">
        <v>210</v>
      </c>
      <c r="D146" s="23"/>
      <c r="E146" s="23"/>
      <c r="F146" s="23"/>
      <c r="G146" s="23"/>
      <c r="H146" s="23"/>
      <c r="I146" s="23"/>
      <c r="J146" s="23"/>
      <c r="K146" s="23"/>
      <c r="L146" s="21"/>
    </row>
    <row r="147" s="1" customFormat="1" ht="16.5" customHeight="1">
      <c r="B147" s="22"/>
      <c r="C147" s="23"/>
      <c r="D147" s="23"/>
      <c r="E147" s="185" t="s">
        <v>3013</v>
      </c>
      <c r="F147" s="23"/>
      <c r="G147" s="23"/>
      <c r="H147" s="23"/>
      <c r="I147" s="23"/>
      <c r="J147" s="23"/>
      <c r="K147" s="23"/>
      <c r="L147" s="21"/>
    </row>
    <row r="148" s="1" customFormat="1" ht="12" customHeight="1">
      <c r="B148" s="22"/>
      <c r="C148" s="33" t="s">
        <v>212</v>
      </c>
      <c r="D148" s="23"/>
      <c r="E148" s="23"/>
      <c r="F148" s="23"/>
      <c r="G148" s="23"/>
      <c r="H148" s="23"/>
      <c r="I148" s="23"/>
      <c r="J148" s="23"/>
      <c r="K148" s="23"/>
      <c r="L148" s="21"/>
    </row>
    <row r="149" s="2" customFormat="1" ht="16.5" customHeight="1">
      <c r="A149" s="39"/>
      <c r="B149" s="40"/>
      <c r="C149" s="41"/>
      <c r="D149" s="41"/>
      <c r="E149" s="303" t="s">
        <v>1408</v>
      </c>
      <c r="F149" s="41"/>
      <c r="G149" s="41"/>
      <c r="H149" s="41"/>
      <c r="I149" s="41"/>
      <c r="J149" s="41"/>
      <c r="K149" s="41"/>
      <c r="L149" s="64"/>
      <c r="S149" s="39"/>
      <c r="T149" s="39"/>
      <c r="U149" s="39"/>
      <c r="V149" s="39"/>
      <c r="W149" s="39"/>
      <c r="X149" s="39"/>
      <c r="Y149" s="39"/>
      <c r="Z149" s="39"/>
      <c r="AA149" s="39"/>
      <c r="AB149" s="39"/>
      <c r="AC149" s="39"/>
      <c r="AD149" s="39"/>
      <c r="AE149" s="39"/>
    </row>
    <row r="150" s="2" customFormat="1" ht="12" customHeight="1">
      <c r="A150" s="39"/>
      <c r="B150" s="40"/>
      <c r="C150" s="33" t="s">
        <v>1409</v>
      </c>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2" customFormat="1" ht="16.5" customHeight="1">
      <c r="A151" s="39"/>
      <c r="B151" s="40"/>
      <c r="C151" s="41"/>
      <c r="D151" s="41"/>
      <c r="E151" s="77" t="str">
        <f>E13</f>
        <v>D.1.4.D - SILNOPROUDÁ ELEKTROINSTALACE</v>
      </c>
      <c r="F151" s="41"/>
      <c r="G151" s="41"/>
      <c r="H151" s="41"/>
      <c r="I151" s="41"/>
      <c r="J151" s="41"/>
      <c r="K151" s="41"/>
      <c r="L151" s="64"/>
      <c r="S151" s="39"/>
      <c r="T151" s="39"/>
      <c r="U151" s="39"/>
      <c r="V151" s="39"/>
      <c r="W151" s="39"/>
      <c r="X151" s="39"/>
      <c r="Y151" s="39"/>
      <c r="Z151" s="39"/>
      <c r="AA151" s="39"/>
      <c r="AB151" s="39"/>
      <c r="AC151" s="39"/>
      <c r="AD151" s="39"/>
      <c r="AE151" s="39"/>
    </row>
    <row r="152" s="2" customFormat="1" ht="6.96" customHeight="1">
      <c r="A152" s="39"/>
      <c r="B152" s="40"/>
      <c r="C152" s="41"/>
      <c r="D152" s="41"/>
      <c r="E152" s="41"/>
      <c r="F152" s="41"/>
      <c r="G152" s="41"/>
      <c r="H152" s="41"/>
      <c r="I152" s="41"/>
      <c r="J152" s="41"/>
      <c r="K152" s="41"/>
      <c r="L152" s="64"/>
      <c r="S152" s="39"/>
      <c r="T152" s="39"/>
      <c r="U152" s="39"/>
      <c r="V152" s="39"/>
      <c r="W152" s="39"/>
      <c r="X152" s="39"/>
      <c r="Y152" s="39"/>
      <c r="Z152" s="39"/>
      <c r="AA152" s="39"/>
      <c r="AB152" s="39"/>
      <c r="AC152" s="39"/>
      <c r="AD152" s="39"/>
      <c r="AE152" s="39"/>
    </row>
    <row r="153" s="2" customFormat="1" ht="12" customHeight="1">
      <c r="A153" s="39"/>
      <c r="B153" s="40"/>
      <c r="C153" s="33" t="s">
        <v>20</v>
      </c>
      <c r="D153" s="41"/>
      <c r="E153" s="41"/>
      <c r="F153" s="28" t="str">
        <f>F16</f>
        <v xml:space="preserve"> </v>
      </c>
      <c r="G153" s="41"/>
      <c r="H153" s="41"/>
      <c r="I153" s="33" t="s">
        <v>22</v>
      </c>
      <c r="J153" s="80" t="str">
        <f>IF(J16="","",J16)</f>
        <v>18. 9. 2024</v>
      </c>
      <c r="K153" s="41"/>
      <c r="L153" s="64"/>
      <c r="S153" s="39"/>
      <c r="T153" s="39"/>
      <c r="U153" s="39"/>
      <c r="V153" s="39"/>
      <c r="W153" s="39"/>
      <c r="X153" s="39"/>
      <c r="Y153" s="39"/>
      <c r="Z153" s="39"/>
      <c r="AA153" s="39"/>
      <c r="AB153" s="39"/>
      <c r="AC153" s="39"/>
      <c r="AD153" s="39"/>
      <c r="AE153" s="39"/>
    </row>
    <row r="154" s="2" customFormat="1" ht="6.96" customHeight="1">
      <c r="A154" s="39"/>
      <c r="B154" s="40"/>
      <c r="C154" s="41"/>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2" customFormat="1" ht="25.65" customHeight="1">
      <c r="A155" s="39"/>
      <c r="B155" s="40"/>
      <c r="C155" s="33" t="s">
        <v>24</v>
      </c>
      <c r="D155" s="41"/>
      <c r="E155" s="41"/>
      <c r="F155" s="28" t="str">
        <f>E19</f>
        <v>Kraj Vysočina</v>
      </c>
      <c r="G155" s="41"/>
      <c r="H155" s="41"/>
      <c r="I155" s="33" t="s">
        <v>30</v>
      </c>
      <c r="J155" s="37" t="str">
        <f>E25</f>
        <v>ARPIK OSTRAVA s.r.o.</v>
      </c>
      <c r="K155" s="41"/>
      <c r="L155" s="64"/>
      <c r="S155" s="39"/>
      <c r="T155" s="39"/>
      <c r="U155" s="39"/>
      <c r="V155" s="39"/>
      <c r="W155" s="39"/>
      <c r="X155" s="39"/>
      <c r="Y155" s="39"/>
      <c r="Z155" s="39"/>
      <c r="AA155" s="39"/>
      <c r="AB155" s="39"/>
      <c r="AC155" s="39"/>
      <c r="AD155" s="39"/>
      <c r="AE155" s="39"/>
    </row>
    <row r="156" s="2" customFormat="1" ht="15.15" customHeight="1">
      <c r="A156" s="39"/>
      <c r="B156" s="40"/>
      <c r="C156" s="33" t="s">
        <v>28</v>
      </c>
      <c r="D156" s="41"/>
      <c r="E156" s="41"/>
      <c r="F156" s="28" t="str">
        <f>IF(E22="","",E22)</f>
        <v>Vyplň údaj</v>
      </c>
      <c r="G156" s="41"/>
      <c r="H156" s="41"/>
      <c r="I156" s="33" t="s">
        <v>33</v>
      </c>
      <c r="J156" s="37" t="str">
        <f>E28</f>
        <v xml:space="preserve"> </v>
      </c>
      <c r="K156" s="41"/>
      <c r="L156" s="64"/>
      <c r="S156" s="39"/>
      <c r="T156" s="39"/>
      <c r="U156" s="39"/>
      <c r="V156" s="39"/>
      <c r="W156" s="39"/>
      <c r="X156" s="39"/>
      <c r="Y156" s="39"/>
      <c r="Z156" s="39"/>
      <c r="AA156" s="39"/>
      <c r="AB156" s="39"/>
      <c r="AC156" s="39"/>
      <c r="AD156" s="39"/>
      <c r="AE156" s="39"/>
    </row>
    <row r="157" s="2" customFormat="1" ht="10.32" customHeight="1">
      <c r="A157" s="39"/>
      <c r="B157" s="40"/>
      <c r="C157" s="41"/>
      <c r="D157" s="41"/>
      <c r="E157" s="41"/>
      <c r="F157" s="41"/>
      <c r="G157" s="41"/>
      <c r="H157" s="41"/>
      <c r="I157" s="41"/>
      <c r="J157" s="41"/>
      <c r="K157" s="41"/>
      <c r="L157" s="64"/>
      <c r="S157" s="39"/>
      <c r="T157" s="39"/>
      <c r="U157" s="39"/>
      <c r="V157" s="39"/>
      <c r="W157" s="39"/>
      <c r="X157" s="39"/>
      <c r="Y157" s="39"/>
      <c r="Z157" s="39"/>
      <c r="AA157" s="39"/>
      <c r="AB157" s="39"/>
      <c r="AC157" s="39"/>
      <c r="AD157" s="39"/>
      <c r="AE157" s="39"/>
    </row>
    <row r="158" s="11" customFormat="1" ht="29.28" customHeight="1">
      <c r="A158" s="201"/>
      <c r="B158" s="202"/>
      <c r="C158" s="203" t="s">
        <v>250</v>
      </c>
      <c r="D158" s="204" t="s">
        <v>61</v>
      </c>
      <c r="E158" s="204" t="s">
        <v>57</v>
      </c>
      <c r="F158" s="204" t="s">
        <v>58</v>
      </c>
      <c r="G158" s="204" t="s">
        <v>251</v>
      </c>
      <c r="H158" s="204" t="s">
        <v>252</v>
      </c>
      <c r="I158" s="204" t="s">
        <v>253</v>
      </c>
      <c r="J158" s="204" t="s">
        <v>217</v>
      </c>
      <c r="K158" s="205" t="s">
        <v>254</v>
      </c>
      <c r="L158" s="206"/>
      <c r="M158" s="101" t="s">
        <v>1</v>
      </c>
      <c r="N158" s="102" t="s">
        <v>40</v>
      </c>
      <c r="O158" s="102" t="s">
        <v>255</v>
      </c>
      <c r="P158" s="102" t="s">
        <v>256</v>
      </c>
      <c r="Q158" s="102" t="s">
        <v>257</v>
      </c>
      <c r="R158" s="102" t="s">
        <v>258</v>
      </c>
      <c r="S158" s="102" t="s">
        <v>259</v>
      </c>
      <c r="T158" s="103" t="s">
        <v>260</v>
      </c>
      <c r="U158" s="201"/>
      <c r="V158" s="201"/>
      <c r="W158" s="201"/>
      <c r="X158" s="201"/>
      <c r="Y158" s="201"/>
      <c r="Z158" s="201"/>
      <c r="AA158" s="201"/>
      <c r="AB158" s="201"/>
      <c r="AC158" s="201"/>
      <c r="AD158" s="201"/>
      <c r="AE158" s="201"/>
    </row>
    <row r="159" s="2" customFormat="1" ht="22.8" customHeight="1">
      <c r="A159" s="39"/>
      <c r="B159" s="40"/>
      <c r="C159" s="108" t="s">
        <v>261</v>
      </c>
      <c r="D159" s="41"/>
      <c r="E159" s="41"/>
      <c r="F159" s="41"/>
      <c r="G159" s="41"/>
      <c r="H159" s="41"/>
      <c r="I159" s="41"/>
      <c r="J159" s="207">
        <f>BK159</f>
        <v>0</v>
      </c>
      <c r="K159" s="41"/>
      <c r="L159" s="45"/>
      <c r="M159" s="104"/>
      <c r="N159" s="208"/>
      <c r="O159" s="105"/>
      <c r="P159" s="209">
        <f>P160+P162+P248+P257+P271</f>
        <v>0</v>
      </c>
      <c r="Q159" s="105"/>
      <c r="R159" s="209">
        <f>R160+R162+R248+R257+R271</f>
        <v>0</v>
      </c>
      <c r="S159" s="105"/>
      <c r="T159" s="210">
        <f>T160+T162+T248+T257+T271</f>
        <v>0</v>
      </c>
      <c r="U159" s="39"/>
      <c r="V159" s="39"/>
      <c r="W159" s="39"/>
      <c r="X159" s="39"/>
      <c r="Y159" s="39"/>
      <c r="Z159" s="39"/>
      <c r="AA159" s="39"/>
      <c r="AB159" s="39"/>
      <c r="AC159" s="39"/>
      <c r="AD159" s="39"/>
      <c r="AE159" s="39"/>
      <c r="AT159" s="18" t="s">
        <v>75</v>
      </c>
      <c r="AU159" s="18" t="s">
        <v>219</v>
      </c>
      <c r="BK159" s="211">
        <f>BK160+BK162+BK248+BK257+BK271</f>
        <v>0</v>
      </c>
    </row>
    <row r="160" s="12" customFormat="1" ht="25.92" customHeight="1">
      <c r="A160" s="12"/>
      <c r="B160" s="212"/>
      <c r="C160" s="213"/>
      <c r="D160" s="214" t="s">
        <v>75</v>
      </c>
      <c r="E160" s="215" t="s">
        <v>1981</v>
      </c>
      <c r="F160" s="215" t="s">
        <v>3435</v>
      </c>
      <c r="G160" s="213"/>
      <c r="H160" s="213"/>
      <c r="I160" s="216"/>
      <c r="J160" s="217">
        <f>BK160</f>
        <v>0</v>
      </c>
      <c r="K160" s="213"/>
      <c r="L160" s="218"/>
      <c r="M160" s="219"/>
      <c r="N160" s="220"/>
      <c r="O160" s="220"/>
      <c r="P160" s="221">
        <f>P161</f>
        <v>0</v>
      </c>
      <c r="Q160" s="220"/>
      <c r="R160" s="221">
        <f>R161</f>
        <v>0</v>
      </c>
      <c r="S160" s="220"/>
      <c r="T160" s="222">
        <f>T161</f>
        <v>0</v>
      </c>
      <c r="U160" s="12"/>
      <c r="V160" s="12"/>
      <c r="W160" s="12"/>
      <c r="X160" s="12"/>
      <c r="Y160" s="12"/>
      <c r="Z160" s="12"/>
      <c r="AA160" s="12"/>
      <c r="AB160" s="12"/>
      <c r="AC160" s="12"/>
      <c r="AD160" s="12"/>
      <c r="AE160" s="12"/>
      <c r="AR160" s="223" t="s">
        <v>83</v>
      </c>
      <c r="AT160" s="224" t="s">
        <v>75</v>
      </c>
      <c r="AU160" s="224" t="s">
        <v>76</v>
      </c>
      <c r="AY160" s="223" t="s">
        <v>264</v>
      </c>
      <c r="BK160" s="225">
        <f>BK161</f>
        <v>0</v>
      </c>
    </row>
    <row r="161" s="2" customFormat="1" ht="16.5" customHeight="1">
      <c r="A161" s="39"/>
      <c r="B161" s="40"/>
      <c r="C161" s="228" t="s">
        <v>83</v>
      </c>
      <c r="D161" s="228" t="s">
        <v>266</v>
      </c>
      <c r="E161" s="229" t="s">
        <v>83</v>
      </c>
      <c r="F161" s="230" t="s">
        <v>2207</v>
      </c>
      <c r="G161" s="231" t="s">
        <v>1051</v>
      </c>
      <c r="H161" s="232">
        <v>1</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83</v>
      </c>
      <c r="AY161" s="18" t="s">
        <v>264</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271</v>
      </c>
      <c r="BM161" s="239" t="s">
        <v>85</v>
      </c>
    </row>
    <row r="162" s="12" customFormat="1" ht="25.92" customHeight="1">
      <c r="A162" s="12"/>
      <c r="B162" s="212"/>
      <c r="C162" s="213"/>
      <c r="D162" s="214" t="s">
        <v>75</v>
      </c>
      <c r="E162" s="215" t="s">
        <v>1983</v>
      </c>
      <c r="F162" s="215" t="s">
        <v>2208</v>
      </c>
      <c r="G162" s="213"/>
      <c r="H162" s="213"/>
      <c r="I162" s="216"/>
      <c r="J162" s="217">
        <f>BK162</f>
        <v>0</v>
      </c>
      <c r="K162" s="213"/>
      <c r="L162" s="218"/>
      <c r="M162" s="219"/>
      <c r="N162" s="220"/>
      <c r="O162" s="220"/>
      <c r="P162" s="221">
        <f>P163+P168+P171+P187+P196+P203+P205+P207+P209+P210+P212+P213+P215+P217+P219+P222+P224+P228+P231+P233+P236+P238+P241+P243+P245</f>
        <v>0</v>
      </c>
      <c r="Q162" s="220"/>
      <c r="R162" s="221">
        <f>R163+R168+R171+R187+R196+R203+R205+R207+R209+R210+R212+R213+R215+R217+R219+R222+R224+R228+R231+R233+R236+R238+R241+R243+R245</f>
        <v>0</v>
      </c>
      <c r="S162" s="220"/>
      <c r="T162" s="222">
        <f>T163+T168+T171+T187+T196+T203+T205+T207+T209+T210+T212+T213+T215+T217+T219+T222+T224+T228+T231+T233+T236+T238+T241+T243+T245</f>
        <v>0</v>
      </c>
      <c r="U162" s="12"/>
      <c r="V162" s="12"/>
      <c r="W162" s="12"/>
      <c r="X162" s="12"/>
      <c r="Y162" s="12"/>
      <c r="Z162" s="12"/>
      <c r="AA162" s="12"/>
      <c r="AB162" s="12"/>
      <c r="AC162" s="12"/>
      <c r="AD162" s="12"/>
      <c r="AE162" s="12"/>
      <c r="AR162" s="223" t="s">
        <v>83</v>
      </c>
      <c r="AT162" s="224" t="s">
        <v>75</v>
      </c>
      <c r="AU162" s="224" t="s">
        <v>76</v>
      </c>
      <c r="AY162" s="223" t="s">
        <v>264</v>
      </c>
      <c r="BK162" s="225">
        <f>BK163+BK168+BK171+BK187+BK196+BK203+BK205+BK207+BK209+BK210+BK212+BK213+BK215+BK217+BK219+BK222+BK224+BK228+BK231+BK233+BK236+BK238+BK241+BK243+BK245</f>
        <v>0</v>
      </c>
    </row>
    <row r="163" s="12" customFormat="1" ht="22.8" customHeight="1">
      <c r="A163" s="12"/>
      <c r="B163" s="212"/>
      <c r="C163" s="213"/>
      <c r="D163" s="214" t="s">
        <v>75</v>
      </c>
      <c r="E163" s="226" t="s">
        <v>1996</v>
      </c>
      <c r="F163" s="226" t="s">
        <v>2209</v>
      </c>
      <c r="G163" s="213"/>
      <c r="H163" s="213"/>
      <c r="I163" s="216"/>
      <c r="J163" s="227">
        <f>BK163</f>
        <v>0</v>
      </c>
      <c r="K163" s="213"/>
      <c r="L163" s="218"/>
      <c r="M163" s="219"/>
      <c r="N163" s="220"/>
      <c r="O163" s="220"/>
      <c r="P163" s="221">
        <f>SUM(P164:P167)</f>
        <v>0</v>
      </c>
      <c r="Q163" s="220"/>
      <c r="R163" s="221">
        <f>SUM(R164:R167)</f>
        <v>0</v>
      </c>
      <c r="S163" s="220"/>
      <c r="T163" s="222">
        <f>SUM(T164:T167)</f>
        <v>0</v>
      </c>
      <c r="U163" s="12"/>
      <c r="V163" s="12"/>
      <c r="W163" s="12"/>
      <c r="X163" s="12"/>
      <c r="Y163" s="12"/>
      <c r="Z163" s="12"/>
      <c r="AA163" s="12"/>
      <c r="AB163" s="12"/>
      <c r="AC163" s="12"/>
      <c r="AD163" s="12"/>
      <c r="AE163" s="12"/>
      <c r="AR163" s="223" t="s">
        <v>83</v>
      </c>
      <c r="AT163" s="224" t="s">
        <v>75</v>
      </c>
      <c r="AU163" s="224" t="s">
        <v>83</v>
      </c>
      <c r="AY163" s="223" t="s">
        <v>264</v>
      </c>
      <c r="BK163" s="225">
        <f>SUM(BK164:BK167)</f>
        <v>0</v>
      </c>
    </row>
    <row r="164" s="2" customFormat="1" ht="16.5" customHeight="1">
      <c r="A164" s="39"/>
      <c r="B164" s="40"/>
      <c r="C164" s="228" t="s">
        <v>85</v>
      </c>
      <c r="D164" s="228" t="s">
        <v>266</v>
      </c>
      <c r="E164" s="229" t="s">
        <v>85</v>
      </c>
      <c r="F164" s="230" t="s">
        <v>2210</v>
      </c>
      <c r="G164" s="231" t="s">
        <v>1051</v>
      </c>
      <c r="H164" s="232">
        <v>12</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271</v>
      </c>
      <c r="BM164" s="239" t="s">
        <v>271</v>
      </c>
    </row>
    <row r="165" s="2" customFormat="1" ht="16.5" customHeight="1">
      <c r="A165" s="39"/>
      <c r="B165" s="40"/>
      <c r="C165" s="228" t="s">
        <v>96</v>
      </c>
      <c r="D165" s="228" t="s">
        <v>266</v>
      </c>
      <c r="E165" s="229" t="s">
        <v>96</v>
      </c>
      <c r="F165" s="230" t="s">
        <v>2211</v>
      </c>
      <c r="G165" s="231" t="s">
        <v>1051</v>
      </c>
      <c r="H165" s="232">
        <v>8</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271</v>
      </c>
      <c r="AT165" s="239" t="s">
        <v>266</v>
      </c>
      <c r="AU165" s="239" t="s">
        <v>85</v>
      </c>
      <c r="AY165" s="18" t="s">
        <v>264</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271</v>
      </c>
      <c r="BM165" s="239" t="s">
        <v>295</v>
      </c>
    </row>
    <row r="166" s="2" customFormat="1" ht="16.5" customHeight="1">
      <c r="A166" s="39"/>
      <c r="B166" s="40"/>
      <c r="C166" s="228" t="s">
        <v>271</v>
      </c>
      <c r="D166" s="228" t="s">
        <v>266</v>
      </c>
      <c r="E166" s="229" t="s">
        <v>271</v>
      </c>
      <c r="F166" s="230" t="s">
        <v>2212</v>
      </c>
      <c r="G166" s="231" t="s">
        <v>1051</v>
      </c>
      <c r="H166" s="232">
        <v>6</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271</v>
      </c>
      <c r="BM166" s="239" t="s">
        <v>304</v>
      </c>
    </row>
    <row r="167" s="2" customFormat="1" ht="16.5" customHeight="1">
      <c r="A167" s="39"/>
      <c r="B167" s="40"/>
      <c r="C167" s="228" t="s">
        <v>290</v>
      </c>
      <c r="D167" s="228" t="s">
        <v>266</v>
      </c>
      <c r="E167" s="229" t="s">
        <v>290</v>
      </c>
      <c r="F167" s="230" t="s">
        <v>2213</v>
      </c>
      <c r="G167" s="231" t="s">
        <v>1051</v>
      </c>
      <c r="H167" s="232">
        <v>2</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271</v>
      </c>
      <c r="AT167" s="239" t="s">
        <v>266</v>
      </c>
      <c r="AU167" s="239" t="s">
        <v>85</v>
      </c>
      <c r="AY167" s="18" t="s">
        <v>264</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271</v>
      </c>
      <c r="BM167" s="239" t="s">
        <v>315</v>
      </c>
    </row>
    <row r="168" s="12" customFormat="1" ht="22.8" customHeight="1">
      <c r="A168" s="12"/>
      <c r="B168" s="212"/>
      <c r="C168" s="213"/>
      <c r="D168" s="214" t="s">
        <v>75</v>
      </c>
      <c r="E168" s="226" t="s">
        <v>2000</v>
      </c>
      <c r="F168" s="226" t="s">
        <v>2214</v>
      </c>
      <c r="G168" s="213"/>
      <c r="H168" s="213"/>
      <c r="I168" s="216"/>
      <c r="J168" s="227">
        <f>BK168</f>
        <v>0</v>
      </c>
      <c r="K168" s="213"/>
      <c r="L168" s="218"/>
      <c r="M168" s="219"/>
      <c r="N168" s="220"/>
      <c r="O168" s="220"/>
      <c r="P168" s="221">
        <f>SUM(P169:P170)</f>
        <v>0</v>
      </c>
      <c r="Q168" s="220"/>
      <c r="R168" s="221">
        <f>SUM(R169:R170)</f>
        <v>0</v>
      </c>
      <c r="S168" s="220"/>
      <c r="T168" s="222">
        <f>SUM(T169:T170)</f>
        <v>0</v>
      </c>
      <c r="U168" s="12"/>
      <c r="V168" s="12"/>
      <c r="W168" s="12"/>
      <c r="X168" s="12"/>
      <c r="Y168" s="12"/>
      <c r="Z168" s="12"/>
      <c r="AA168" s="12"/>
      <c r="AB168" s="12"/>
      <c r="AC168" s="12"/>
      <c r="AD168" s="12"/>
      <c r="AE168" s="12"/>
      <c r="AR168" s="223" t="s">
        <v>83</v>
      </c>
      <c r="AT168" s="224" t="s">
        <v>75</v>
      </c>
      <c r="AU168" s="224" t="s">
        <v>83</v>
      </c>
      <c r="AY168" s="223" t="s">
        <v>264</v>
      </c>
      <c r="BK168" s="225">
        <f>SUM(BK169:BK170)</f>
        <v>0</v>
      </c>
    </row>
    <row r="169" s="2" customFormat="1" ht="16.5" customHeight="1">
      <c r="A169" s="39"/>
      <c r="B169" s="40"/>
      <c r="C169" s="228" t="s">
        <v>295</v>
      </c>
      <c r="D169" s="228" t="s">
        <v>266</v>
      </c>
      <c r="E169" s="229" t="s">
        <v>295</v>
      </c>
      <c r="F169" s="230" t="s">
        <v>2215</v>
      </c>
      <c r="G169" s="231" t="s">
        <v>1051</v>
      </c>
      <c r="H169" s="232">
        <v>22</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271</v>
      </c>
      <c r="BM169" s="239" t="s">
        <v>8</v>
      </c>
    </row>
    <row r="170" s="2" customFormat="1" ht="16.5" customHeight="1">
      <c r="A170" s="39"/>
      <c r="B170" s="40"/>
      <c r="C170" s="228" t="s">
        <v>300</v>
      </c>
      <c r="D170" s="228" t="s">
        <v>266</v>
      </c>
      <c r="E170" s="229" t="s">
        <v>300</v>
      </c>
      <c r="F170" s="230" t="s">
        <v>2216</v>
      </c>
      <c r="G170" s="231" t="s">
        <v>1051</v>
      </c>
      <c r="H170" s="232">
        <v>6</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271</v>
      </c>
      <c r="AT170" s="239" t="s">
        <v>266</v>
      </c>
      <c r="AU170" s="239" t="s">
        <v>85</v>
      </c>
      <c r="AY170" s="18" t="s">
        <v>264</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271</v>
      </c>
      <c r="BM170" s="239" t="s">
        <v>342</v>
      </c>
    </row>
    <row r="171" s="12" customFormat="1" ht="22.8" customHeight="1">
      <c r="A171" s="12"/>
      <c r="B171" s="212"/>
      <c r="C171" s="213"/>
      <c r="D171" s="214" t="s">
        <v>75</v>
      </c>
      <c r="E171" s="226" t="s">
        <v>2004</v>
      </c>
      <c r="F171" s="226" t="s">
        <v>2217</v>
      </c>
      <c r="G171" s="213"/>
      <c r="H171" s="213"/>
      <c r="I171" s="216"/>
      <c r="J171" s="227">
        <f>BK171</f>
        <v>0</v>
      </c>
      <c r="K171" s="213"/>
      <c r="L171" s="218"/>
      <c r="M171" s="219"/>
      <c r="N171" s="220"/>
      <c r="O171" s="220"/>
      <c r="P171" s="221">
        <f>SUM(P172:P186)</f>
        <v>0</v>
      </c>
      <c r="Q171" s="220"/>
      <c r="R171" s="221">
        <f>SUM(R172:R186)</f>
        <v>0</v>
      </c>
      <c r="S171" s="220"/>
      <c r="T171" s="222">
        <f>SUM(T172:T186)</f>
        <v>0</v>
      </c>
      <c r="U171" s="12"/>
      <c r="V171" s="12"/>
      <c r="W171" s="12"/>
      <c r="X171" s="12"/>
      <c r="Y171" s="12"/>
      <c r="Z171" s="12"/>
      <c r="AA171" s="12"/>
      <c r="AB171" s="12"/>
      <c r="AC171" s="12"/>
      <c r="AD171" s="12"/>
      <c r="AE171" s="12"/>
      <c r="AR171" s="223" t="s">
        <v>83</v>
      </c>
      <c r="AT171" s="224" t="s">
        <v>75</v>
      </c>
      <c r="AU171" s="224" t="s">
        <v>83</v>
      </c>
      <c r="AY171" s="223" t="s">
        <v>264</v>
      </c>
      <c r="BK171" s="225">
        <f>SUM(BK172:BK186)</f>
        <v>0</v>
      </c>
    </row>
    <row r="172" s="2" customFormat="1" ht="16.5" customHeight="1">
      <c r="A172" s="39"/>
      <c r="B172" s="40"/>
      <c r="C172" s="228" t="s">
        <v>304</v>
      </c>
      <c r="D172" s="228" t="s">
        <v>266</v>
      </c>
      <c r="E172" s="229" t="s">
        <v>304</v>
      </c>
      <c r="F172" s="230" t="s">
        <v>2218</v>
      </c>
      <c r="G172" s="231" t="s">
        <v>1051</v>
      </c>
      <c r="H172" s="232">
        <v>14</v>
      </c>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271</v>
      </c>
      <c r="AT172" s="239" t="s">
        <v>266</v>
      </c>
      <c r="AU172" s="239" t="s">
        <v>85</v>
      </c>
      <c r="AY172" s="18" t="s">
        <v>264</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271</v>
      </c>
      <c r="BM172" s="239" t="s">
        <v>351</v>
      </c>
    </row>
    <row r="173" s="2" customFormat="1" ht="16.5" customHeight="1">
      <c r="A173" s="39"/>
      <c r="B173" s="40"/>
      <c r="C173" s="228" t="s">
        <v>309</v>
      </c>
      <c r="D173" s="228" t="s">
        <v>266</v>
      </c>
      <c r="E173" s="229" t="s">
        <v>309</v>
      </c>
      <c r="F173" s="230" t="s">
        <v>2219</v>
      </c>
      <c r="G173" s="231" t="s">
        <v>1051</v>
      </c>
      <c r="H173" s="232">
        <v>75</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271</v>
      </c>
      <c r="AT173" s="239" t="s">
        <v>266</v>
      </c>
      <c r="AU173" s="239" t="s">
        <v>85</v>
      </c>
      <c r="AY173" s="18" t="s">
        <v>264</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271</v>
      </c>
      <c r="BM173" s="239" t="s">
        <v>366</v>
      </c>
    </row>
    <row r="174" s="2" customFormat="1" ht="16.5" customHeight="1">
      <c r="A174" s="39"/>
      <c r="B174" s="40"/>
      <c r="C174" s="228" t="s">
        <v>315</v>
      </c>
      <c r="D174" s="228" t="s">
        <v>266</v>
      </c>
      <c r="E174" s="229" t="s">
        <v>315</v>
      </c>
      <c r="F174" s="230" t="s">
        <v>2220</v>
      </c>
      <c r="G174" s="231" t="s">
        <v>1051</v>
      </c>
      <c r="H174" s="232">
        <v>2</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271</v>
      </c>
      <c r="AT174" s="239" t="s">
        <v>266</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271</v>
      </c>
      <c r="BM174" s="239" t="s">
        <v>377</v>
      </c>
    </row>
    <row r="175" s="2" customFormat="1" ht="24.15" customHeight="1">
      <c r="A175" s="39"/>
      <c r="B175" s="40"/>
      <c r="C175" s="228" t="s">
        <v>322</v>
      </c>
      <c r="D175" s="228" t="s">
        <v>266</v>
      </c>
      <c r="E175" s="229" t="s">
        <v>322</v>
      </c>
      <c r="F175" s="230" t="s">
        <v>2229</v>
      </c>
      <c r="G175" s="231" t="s">
        <v>1051</v>
      </c>
      <c r="H175" s="232">
        <v>6</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271</v>
      </c>
      <c r="AT175" s="239" t="s">
        <v>266</v>
      </c>
      <c r="AU175" s="239" t="s">
        <v>85</v>
      </c>
      <c r="AY175" s="18" t="s">
        <v>264</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271</v>
      </c>
      <c r="BM175" s="239" t="s">
        <v>386</v>
      </c>
    </row>
    <row r="176" s="2" customFormat="1" ht="24.15" customHeight="1">
      <c r="A176" s="39"/>
      <c r="B176" s="40"/>
      <c r="C176" s="228" t="s">
        <v>8</v>
      </c>
      <c r="D176" s="228" t="s">
        <v>266</v>
      </c>
      <c r="E176" s="229" t="s">
        <v>8</v>
      </c>
      <c r="F176" s="230" t="s">
        <v>2230</v>
      </c>
      <c r="G176" s="231" t="s">
        <v>1051</v>
      </c>
      <c r="H176" s="232">
        <v>6</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271</v>
      </c>
      <c r="AT176" s="239" t="s">
        <v>266</v>
      </c>
      <c r="AU176" s="239" t="s">
        <v>85</v>
      </c>
      <c r="AY176" s="18" t="s">
        <v>264</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271</v>
      </c>
      <c r="BM176" s="239" t="s">
        <v>395</v>
      </c>
    </row>
    <row r="177" s="2" customFormat="1" ht="21.75" customHeight="1">
      <c r="A177" s="39"/>
      <c r="B177" s="40"/>
      <c r="C177" s="228" t="s">
        <v>335</v>
      </c>
      <c r="D177" s="228" t="s">
        <v>266</v>
      </c>
      <c r="E177" s="229" t="s">
        <v>335</v>
      </c>
      <c r="F177" s="230" t="s">
        <v>2231</v>
      </c>
      <c r="G177" s="231" t="s">
        <v>1051</v>
      </c>
      <c r="H177" s="232">
        <v>2</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85</v>
      </c>
      <c r="AY177" s="18" t="s">
        <v>264</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271</v>
      </c>
      <c r="BM177" s="239" t="s">
        <v>407</v>
      </c>
    </row>
    <row r="178" s="2" customFormat="1" ht="16.5" customHeight="1">
      <c r="A178" s="39"/>
      <c r="B178" s="40"/>
      <c r="C178" s="228" t="s">
        <v>342</v>
      </c>
      <c r="D178" s="228" t="s">
        <v>266</v>
      </c>
      <c r="E178" s="229" t="s">
        <v>342</v>
      </c>
      <c r="F178" s="230" t="s">
        <v>2232</v>
      </c>
      <c r="G178" s="231" t="s">
        <v>1051</v>
      </c>
      <c r="H178" s="232">
        <v>9</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271</v>
      </c>
      <c r="AT178" s="239" t="s">
        <v>266</v>
      </c>
      <c r="AU178" s="239" t="s">
        <v>85</v>
      </c>
      <c r="AY178" s="18" t="s">
        <v>264</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271</v>
      </c>
      <c r="BM178" s="239" t="s">
        <v>417</v>
      </c>
    </row>
    <row r="179" s="2" customFormat="1" ht="21.75" customHeight="1">
      <c r="A179" s="39"/>
      <c r="B179" s="40"/>
      <c r="C179" s="228" t="s">
        <v>347</v>
      </c>
      <c r="D179" s="228" t="s">
        <v>266</v>
      </c>
      <c r="E179" s="229" t="s">
        <v>347</v>
      </c>
      <c r="F179" s="230" t="s">
        <v>2233</v>
      </c>
      <c r="G179" s="231" t="s">
        <v>1051</v>
      </c>
      <c r="H179" s="232">
        <v>5</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271</v>
      </c>
      <c r="AT179" s="239" t="s">
        <v>266</v>
      </c>
      <c r="AU179" s="239" t="s">
        <v>85</v>
      </c>
      <c r="AY179" s="18" t="s">
        <v>264</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271</v>
      </c>
      <c r="BM179" s="239" t="s">
        <v>426</v>
      </c>
    </row>
    <row r="180" s="2" customFormat="1" ht="21.75" customHeight="1">
      <c r="A180" s="39"/>
      <c r="B180" s="40"/>
      <c r="C180" s="228" t="s">
        <v>351</v>
      </c>
      <c r="D180" s="228" t="s">
        <v>266</v>
      </c>
      <c r="E180" s="229" t="s">
        <v>351</v>
      </c>
      <c r="F180" s="230" t="s">
        <v>2234</v>
      </c>
      <c r="G180" s="231" t="s">
        <v>1051</v>
      </c>
      <c r="H180" s="232">
        <v>4</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271</v>
      </c>
      <c r="AT180" s="239" t="s">
        <v>266</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271</v>
      </c>
      <c r="BM180" s="239" t="s">
        <v>434</v>
      </c>
    </row>
    <row r="181" s="2" customFormat="1" ht="24.15" customHeight="1">
      <c r="A181" s="39"/>
      <c r="B181" s="40"/>
      <c r="C181" s="228" t="s">
        <v>358</v>
      </c>
      <c r="D181" s="228" t="s">
        <v>266</v>
      </c>
      <c r="E181" s="229" t="s">
        <v>358</v>
      </c>
      <c r="F181" s="230" t="s">
        <v>2235</v>
      </c>
      <c r="G181" s="231" t="s">
        <v>1051</v>
      </c>
      <c r="H181" s="232">
        <v>1</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271</v>
      </c>
      <c r="AT181" s="239" t="s">
        <v>266</v>
      </c>
      <c r="AU181" s="239" t="s">
        <v>85</v>
      </c>
      <c r="AY181" s="18" t="s">
        <v>264</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271</v>
      </c>
      <c r="BM181" s="239" t="s">
        <v>442</v>
      </c>
    </row>
    <row r="182" s="2" customFormat="1" ht="16.5" customHeight="1">
      <c r="A182" s="39"/>
      <c r="B182" s="40"/>
      <c r="C182" s="228" t="s">
        <v>366</v>
      </c>
      <c r="D182" s="228" t="s">
        <v>266</v>
      </c>
      <c r="E182" s="229" t="s">
        <v>366</v>
      </c>
      <c r="F182" s="230" t="s">
        <v>3436</v>
      </c>
      <c r="G182" s="231" t="s">
        <v>1051</v>
      </c>
      <c r="H182" s="232">
        <v>4</v>
      </c>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271</v>
      </c>
      <c r="AT182" s="239" t="s">
        <v>266</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271</v>
      </c>
      <c r="BM182" s="239" t="s">
        <v>450</v>
      </c>
    </row>
    <row r="183" s="2" customFormat="1" ht="24.15" customHeight="1">
      <c r="A183" s="39"/>
      <c r="B183" s="40"/>
      <c r="C183" s="228" t="s">
        <v>373</v>
      </c>
      <c r="D183" s="228" t="s">
        <v>266</v>
      </c>
      <c r="E183" s="229" t="s">
        <v>373</v>
      </c>
      <c r="F183" s="230" t="s">
        <v>2236</v>
      </c>
      <c r="G183" s="231" t="s">
        <v>1051</v>
      </c>
      <c r="H183" s="232">
        <v>3</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271</v>
      </c>
      <c r="BM183" s="239" t="s">
        <v>461</v>
      </c>
    </row>
    <row r="184" s="2" customFormat="1" ht="16.5" customHeight="1">
      <c r="A184" s="39"/>
      <c r="B184" s="40"/>
      <c r="C184" s="228" t="s">
        <v>377</v>
      </c>
      <c r="D184" s="228" t="s">
        <v>266</v>
      </c>
      <c r="E184" s="229" t="s">
        <v>377</v>
      </c>
      <c r="F184" s="230" t="s">
        <v>2985</v>
      </c>
      <c r="G184" s="231" t="s">
        <v>1051</v>
      </c>
      <c r="H184" s="232">
        <v>12</v>
      </c>
      <c r="I184" s="233"/>
      <c r="J184" s="234">
        <f>ROUND(I184*H184,2)</f>
        <v>0</v>
      </c>
      <c r="K184" s="230" t="s">
        <v>1</v>
      </c>
      <c r="L184" s="45"/>
      <c r="M184" s="235" t="s">
        <v>1</v>
      </c>
      <c r="N184" s="236" t="s">
        <v>42</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271</v>
      </c>
      <c r="AT184" s="239" t="s">
        <v>266</v>
      </c>
      <c r="AU184" s="239" t="s">
        <v>85</v>
      </c>
      <c r="AY184" s="18" t="s">
        <v>264</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271</v>
      </c>
      <c r="BM184" s="239" t="s">
        <v>470</v>
      </c>
    </row>
    <row r="185" s="2" customFormat="1" ht="16.5" customHeight="1">
      <c r="A185" s="39"/>
      <c r="B185" s="40"/>
      <c r="C185" s="228" t="s">
        <v>7</v>
      </c>
      <c r="D185" s="228" t="s">
        <v>266</v>
      </c>
      <c r="E185" s="229" t="s">
        <v>7</v>
      </c>
      <c r="F185" s="230" t="s">
        <v>2237</v>
      </c>
      <c r="G185" s="231" t="s">
        <v>1051</v>
      </c>
      <c r="H185" s="232">
        <v>4</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271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271</v>
      </c>
      <c r="BM185" s="239" t="s">
        <v>479</v>
      </c>
    </row>
    <row r="186" s="2" customFormat="1" ht="16.5" customHeight="1">
      <c r="A186" s="39"/>
      <c r="B186" s="40"/>
      <c r="C186" s="228" t="s">
        <v>386</v>
      </c>
      <c r="D186" s="228" t="s">
        <v>266</v>
      </c>
      <c r="E186" s="229" t="s">
        <v>386</v>
      </c>
      <c r="F186" s="230" t="s">
        <v>2239</v>
      </c>
      <c r="G186" s="231" t="s">
        <v>1051</v>
      </c>
      <c r="H186" s="232">
        <v>2</v>
      </c>
      <c r="I186" s="233"/>
      <c r="J186" s="234">
        <f>ROUND(I186*H186,2)</f>
        <v>0</v>
      </c>
      <c r="K186" s="230" t="s">
        <v>1</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271</v>
      </c>
      <c r="AT186" s="239" t="s">
        <v>266</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271</v>
      </c>
      <c r="BM186" s="239" t="s">
        <v>489</v>
      </c>
    </row>
    <row r="187" s="12" customFormat="1" ht="22.8" customHeight="1">
      <c r="A187" s="12"/>
      <c r="B187" s="212"/>
      <c r="C187" s="213"/>
      <c r="D187" s="214" t="s">
        <v>75</v>
      </c>
      <c r="E187" s="226" t="s">
        <v>2008</v>
      </c>
      <c r="F187" s="226" t="s">
        <v>2240</v>
      </c>
      <c r="G187" s="213"/>
      <c r="H187" s="213"/>
      <c r="I187" s="216"/>
      <c r="J187" s="227">
        <f>BK187</f>
        <v>0</v>
      </c>
      <c r="K187" s="213"/>
      <c r="L187" s="218"/>
      <c r="M187" s="219"/>
      <c r="N187" s="220"/>
      <c r="O187" s="220"/>
      <c r="P187" s="221">
        <f>SUM(P188:P195)</f>
        <v>0</v>
      </c>
      <c r="Q187" s="220"/>
      <c r="R187" s="221">
        <f>SUM(R188:R195)</f>
        <v>0</v>
      </c>
      <c r="S187" s="220"/>
      <c r="T187" s="222">
        <f>SUM(T188:T195)</f>
        <v>0</v>
      </c>
      <c r="U187" s="12"/>
      <c r="V187" s="12"/>
      <c r="W187" s="12"/>
      <c r="X187" s="12"/>
      <c r="Y187" s="12"/>
      <c r="Z187" s="12"/>
      <c r="AA187" s="12"/>
      <c r="AB187" s="12"/>
      <c r="AC187" s="12"/>
      <c r="AD187" s="12"/>
      <c r="AE187" s="12"/>
      <c r="AR187" s="223" t="s">
        <v>83</v>
      </c>
      <c r="AT187" s="224" t="s">
        <v>75</v>
      </c>
      <c r="AU187" s="224" t="s">
        <v>83</v>
      </c>
      <c r="AY187" s="223" t="s">
        <v>264</v>
      </c>
      <c r="BK187" s="225">
        <f>SUM(BK188:BK195)</f>
        <v>0</v>
      </c>
    </row>
    <row r="188" s="2" customFormat="1" ht="16.5" customHeight="1">
      <c r="A188" s="39"/>
      <c r="B188" s="40"/>
      <c r="C188" s="228" t="s">
        <v>391</v>
      </c>
      <c r="D188" s="228" t="s">
        <v>266</v>
      </c>
      <c r="E188" s="229" t="s">
        <v>391</v>
      </c>
      <c r="F188" s="230" t="s">
        <v>2241</v>
      </c>
      <c r="G188" s="231" t="s">
        <v>453</v>
      </c>
      <c r="H188" s="232">
        <v>525</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271</v>
      </c>
      <c r="AT188" s="239" t="s">
        <v>266</v>
      </c>
      <c r="AU188" s="239" t="s">
        <v>85</v>
      </c>
      <c r="AY188" s="18" t="s">
        <v>264</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271</v>
      </c>
      <c r="BM188" s="239" t="s">
        <v>498</v>
      </c>
    </row>
    <row r="189" s="2" customFormat="1" ht="16.5" customHeight="1">
      <c r="A189" s="39"/>
      <c r="B189" s="40"/>
      <c r="C189" s="228" t="s">
        <v>395</v>
      </c>
      <c r="D189" s="228" t="s">
        <v>266</v>
      </c>
      <c r="E189" s="229" t="s">
        <v>395</v>
      </c>
      <c r="F189" s="230" t="s">
        <v>2242</v>
      </c>
      <c r="G189" s="231" t="s">
        <v>453</v>
      </c>
      <c r="H189" s="232">
        <v>620</v>
      </c>
      <c r="I189" s="233"/>
      <c r="J189" s="234">
        <f>ROUND(I189*H189,2)</f>
        <v>0</v>
      </c>
      <c r="K189" s="230" t="s">
        <v>1</v>
      </c>
      <c r="L189" s="45"/>
      <c r="M189" s="235" t="s">
        <v>1</v>
      </c>
      <c r="N189" s="236" t="s">
        <v>42</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271</v>
      </c>
      <c r="AT189" s="239" t="s">
        <v>266</v>
      </c>
      <c r="AU189" s="239" t="s">
        <v>85</v>
      </c>
      <c r="AY189" s="18" t="s">
        <v>264</v>
      </c>
      <c r="BE189" s="240">
        <f>IF(N189="základní",J189,0)</f>
        <v>0</v>
      </c>
      <c r="BF189" s="240">
        <f>IF(N189="snížená",J189,0)</f>
        <v>0</v>
      </c>
      <c r="BG189" s="240">
        <f>IF(N189="zákl. přenesená",J189,0)</f>
        <v>0</v>
      </c>
      <c r="BH189" s="240">
        <f>IF(N189="sníž. přenesená",J189,0)</f>
        <v>0</v>
      </c>
      <c r="BI189" s="240">
        <f>IF(N189="nulová",J189,0)</f>
        <v>0</v>
      </c>
      <c r="BJ189" s="18" t="s">
        <v>85</v>
      </c>
      <c r="BK189" s="240">
        <f>ROUND(I189*H189,2)</f>
        <v>0</v>
      </c>
      <c r="BL189" s="18" t="s">
        <v>271</v>
      </c>
      <c r="BM189" s="239" t="s">
        <v>509</v>
      </c>
    </row>
    <row r="190" s="2" customFormat="1" ht="16.5" customHeight="1">
      <c r="A190" s="39"/>
      <c r="B190" s="40"/>
      <c r="C190" s="228" t="s">
        <v>401</v>
      </c>
      <c r="D190" s="228" t="s">
        <v>266</v>
      </c>
      <c r="E190" s="229" t="s">
        <v>401</v>
      </c>
      <c r="F190" s="230" t="s">
        <v>2243</v>
      </c>
      <c r="G190" s="231" t="s">
        <v>453</v>
      </c>
      <c r="H190" s="232">
        <v>30</v>
      </c>
      <c r="I190" s="233"/>
      <c r="J190" s="234">
        <f>ROUND(I190*H190,2)</f>
        <v>0</v>
      </c>
      <c r="K190" s="230" t="s">
        <v>1</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271</v>
      </c>
      <c r="AT190" s="239" t="s">
        <v>266</v>
      </c>
      <c r="AU190" s="239" t="s">
        <v>85</v>
      </c>
      <c r="AY190" s="18" t="s">
        <v>264</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271</v>
      </c>
      <c r="BM190" s="239" t="s">
        <v>519</v>
      </c>
    </row>
    <row r="191" s="2" customFormat="1" ht="16.5" customHeight="1">
      <c r="A191" s="39"/>
      <c r="B191" s="40"/>
      <c r="C191" s="228" t="s">
        <v>407</v>
      </c>
      <c r="D191" s="228" t="s">
        <v>266</v>
      </c>
      <c r="E191" s="229" t="s">
        <v>407</v>
      </c>
      <c r="F191" s="230" t="s">
        <v>3437</v>
      </c>
      <c r="G191" s="231" t="s">
        <v>453</v>
      </c>
      <c r="H191" s="232">
        <v>20</v>
      </c>
      <c r="I191" s="233"/>
      <c r="J191" s="234">
        <f>ROUND(I191*H191,2)</f>
        <v>0</v>
      </c>
      <c r="K191" s="230" t="s">
        <v>1</v>
      </c>
      <c r="L191" s="45"/>
      <c r="M191" s="235" t="s">
        <v>1</v>
      </c>
      <c r="N191" s="236" t="s">
        <v>42</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271</v>
      </c>
      <c r="AT191" s="239" t="s">
        <v>266</v>
      </c>
      <c r="AU191" s="239" t="s">
        <v>85</v>
      </c>
      <c r="AY191" s="18" t="s">
        <v>264</v>
      </c>
      <c r="BE191" s="240">
        <f>IF(N191="základní",J191,0)</f>
        <v>0</v>
      </c>
      <c r="BF191" s="240">
        <f>IF(N191="snížená",J191,0)</f>
        <v>0</v>
      </c>
      <c r="BG191" s="240">
        <f>IF(N191="zákl. přenesená",J191,0)</f>
        <v>0</v>
      </c>
      <c r="BH191" s="240">
        <f>IF(N191="sníž. přenesená",J191,0)</f>
        <v>0</v>
      </c>
      <c r="BI191" s="240">
        <f>IF(N191="nulová",J191,0)</f>
        <v>0</v>
      </c>
      <c r="BJ191" s="18" t="s">
        <v>85</v>
      </c>
      <c r="BK191" s="240">
        <f>ROUND(I191*H191,2)</f>
        <v>0</v>
      </c>
      <c r="BL191" s="18" t="s">
        <v>271</v>
      </c>
      <c r="BM191" s="239" t="s">
        <v>527</v>
      </c>
    </row>
    <row r="192" s="2" customFormat="1" ht="16.5" customHeight="1">
      <c r="A192" s="39"/>
      <c r="B192" s="40"/>
      <c r="C192" s="228" t="s">
        <v>412</v>
      </c>
      <c r="D192" s="228" t="s">
        <v>266</v>
      </c>
      <c r="E192" s="229" t="s">
        <v>412</v>
      </c>
      <c r="F192" s="230" t="s">
        <v>2246</v>
      </c>
      <c r="G192" s="231" t="s">
        <v>453</v>
      </c>
      <c r="H192" s="232">
        <v>20</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271</v>
      </c>
      <c r="BM192" s="239" t="s">
        <v>538</v>
      </c>
    </row>
    <row r="193" s="2" customFormat="1" ht="16.5" customHeight="1">
      <c r="A193" s="39"/>
      <c r="B193" s="40"/>
      <c r="C193" s="228" t="s">
        <v>417</v>
      </c>
      <c r="D193" s="228" t="s">
        <v>266</v>
      </c>
      <c r="E193" s="229" t="s">
        <v>417</v>
      </c>
      <c r="F193" s="230" t="s">
        <v>2245</v>
      </c>
      <c r="G193" s="231" t="s">
        <v>453</v>
      </c>
      <c r="H193" s="232">
        <v>20</v>
      </c>
      <c r="I193" s="233"/>
      <c r="J193" s="234">
        <f>ROUND(I193*H193,2)</f>
        <v>0</v>
      </c>
      <c r="K193" s="230" t="s">
        <v>1</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271</v>
      </c>
      <c r="AT193" s="239" t="s">
        <v>266</v>
      </c>
      <c r="AU193" s="239" t="s">
        <v>85</v>
      </c>
      <c r="AY193" s="18" t="s">
        <v>264</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271</v>
      </c>
      <c r="BM193" s="239" t="s">
        <v>546</v>
      </c>
    </row>
    <row r="194" s="2" customFormat="1" ht="16.5" customHeight="1">
      <c r="A194" s="39"/>
      <c r="B194" s="40"/>
      <c r="C194" s="228" t="s">
        <v>422</v>
      </c>
      <c r="D194" s="228" t="s">
        <v>266</v>
      </c>
      <c r="E194" s="229" t="s">
        <v>422</v>
      </c>
      <c r="F194" s="230" t="s">
        <v>2244</v>
      </c>
      <c r="G194" s="231" t="s">
        <v>453</v>
      </c>
      <c r="H194" s="232">
        <v>15</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271</v>
      </c>
      <c r="AT194" s="239" t="s">
        <v>266</v>
      </c>
      <c r="AU194" s="239" t="s">
        <v>85</v>
      </c>
      <c r="AY194" s="18" t="s">
        <v>264</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271</v>
      </c>
      <c r="BM194" s="239" t="s">
        <v>556</v>
      </c>
    </row>
    <row r="195" s="2" customFormat="1" ht="16.5" customHeight="1">
      <c r="A195" s="39"/>
      <c r="B195" s="40"/>
      <c r="C195" s="228" t="s">
        <v>426</v>
      </c>
      <c r="D195" s="228" t="s">
        <v>266</v>
      </c>
      <c r="E195" s="229" t="s">
        <v>426</v>
      </c>
      <c r="F195" s="230" t="s">
        <v>3438</v>
      </c>
      <c r="G195" s="231" t="s">
        <v>453</v>
      </c>
      <c r="H195" s="232">
        <v>25</v>
      </c>
      <c r="I195" s="233"/>
      <c r="J195" s="234">
        <f>ROUND(I195*H195,2)</f>
        <v>0</v>
      </c>
      <c r="K195" s="230" t="s">
        <v>1</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271</v>
      </c>
      <c r="BM195" s="239" t="s">
        <v>564</v>
      </c>
    </row>
    <row r="196" s="12" customFormat="1" ht="22.8" customHeight="1">
      <c r="A196" s="12"/>
      <c r="B196" s="212"/>
      <c r="C196" s="213"/>
      <c r="D196" s="214" t="s">
        <v>75</v>
      </c>
      <c r="E196" s="226" t="s">
        <v>2024</v>
      </c>
      <c r="F196" s="226" t="s">
        <v>2247</v>
      </c>
      <c r="G196" s="213"/>
      <c r="H196" s="213"/>
      <c r="I196" s="216"/>
      <c r="J196" s="227">
        <f>BK196</f>
        <v>0</v>
      </c>
      <c r="K196" s="213"/>
      <c r="L196" s="218"/>
      <c r="M196" s="219"/>
      <c r="N196" s="220"/>
      <c r="O196" s="220"/>
      <c r="P196" s="221">
        <f>SUM(P197:P202)</f>
        <v>0</v>
      </c>
      <c r="Q196" s="220"/>
      <c r="R196" s="221">
        <f>SUM(R197:R202)</f>
        <v>0</v>
      </c>
      <c r="S196" s="220"/>
      <c r="T196" s="222">
        <f>SUM(T197:T202)</f>
        <v>0</v>
      </c>
      <c r="U196" s="12"/>
      <c r="V196" s="12"/>
      <c r="W196" s="12"/>
      <c r="X196" s="12"/>
      <c r="Y196" s="12"/>
      <c r="Z196" s="12"/>
      <c r="AA196" s="12"/>
      <c r="AB196" s="12"/>
      <c r="AC196" s="12"/>
      <c r="AD196" s="12"/>
      <c r="AE196" s="12"/>
      <c r="AR196" s="223" t="s">
        <v>83</v>
      </c>
      <c r="AT196" s="224" t="s">
        <v>75</v>
      </c>
      <c r="AU196" s="224" t="s">
        <v>83</v>
      </c>
      <c r="AY196" s="223" t="s">
        <v>264</v>
      </c>
      <c r="BK196" s="225">
        <f>SUM(BK197:BK202)</f>
        <v>0</v>
      </c>
    </row>
    <row r="197" s="2" customFormat="1" ht="16.5" customHeight="1">
      <c r="A197" s="39"/>
      <c r="B197" s="40"/>
      <c r="C197" s="228" t="s">
        <v>430</v>
      </c>
      <c r="D197" s="228" t="s">
        <v>266</v>
      </c>
      <c r="E197" s="229" t="s">
        <v>430</v>
      </c>
      <c r="F197" s="230" t="s">
        <v>2248</v>
      </c>
      <c r="G197" s="231" t="s">
        <v>453</v>
      </c>
      <c r="H197" s="232">
        <v>40</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271</v>
      </c>
      <c r="BM197" s="239" t="s">
        <v>575</v>
      </c>
    </row>
    <row r="198" s="2" customFormat="1" ht="16.5" customHeight="1">
      <c r="A198" s="39"/>
      <c r="B198" s="40"/>
      <c r="C198" s="228" t="s">
        <v>434</v>
      </c>
      <c r="D198" s="228" t="s">
        <v>266</v>
      </c>
      <c r="E198" s="229" t="s">
        <v>434</v>
      </c>
      <c r="F198" s="230" t="s">
        <v>2249</v>
      </c>
      <c r="G198" s="231" t="s">
        <v>1051</v>
      </c>
      <c r="H198" s="232">
        <v>4</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271</v>
      </c>
      <c r="BM198" s="239" t="s">
        <v>585</v>
      </c>
    </row>
    <row r="199" s="2" customFormat="1" ht="16.5" customHeight="1">
      <c r="A199" s="39"/>
      <c r="B199" s="40"/>
      <c r="C199" s="228" t="s">
        <v>438</v>
      </c>
      <c r="D199" s="228" t="s">
        <v>266</v>
      </c>
      <c r="E199" s="229" t="s">
        <v>438</v>
      </c>
      <c r="F199" s="230" t="s">
        <v>2250</v>
      </c>
      <c r="G199" s="231" t="s">
        <v>1051</v>
      </c>
      <c r="H199" s="232">
        <v>1</v>
      </c>
      <c r="I199" s="233"/>
      <c r="J199" s="234">
        <f>ROUND(I199*H199,2)</f>
        <v>0</v>
      </c>
      <c r="K199" s="230" t="s">
        <v>1</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271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271</v>
      </c>
      <c r="BM199" s="239" t="s">
        <v>593</v>
      </c>
    </row>
    <row r="200" s="2" customFormat="1" ht="16.5" customHeight="1">
      <c r="A200" s="39"/>
      <c r="B200" s="40"/>
      <c r="C200" s="228" t="s">
        <v>442</v>
      </c>
      <c r="D200" s="228" t="s">
        <v>266</v>
      </c>
      <c r="E200" s="229" t="s">
        <v>442</v>
      </c>
      <c r="F200" s="230" t="s">
        <v>2251</v>
      </c>
      <c r="G200" s="231" t="s">
        <v>1051</v>
      </c>
      <c r="H200" s="232">
        <v>1</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271</v>
      </c>
      <c r="BM200" s="239" t="s">
        <v>601</v>
      </c>
    </row>
    <row r="201" s="2" customFormat="1" ht="16.5" customHeight="1">
      <c r="A201" s="39"/>
      <c r="B201" s="40"/>
      <c r="C201" s="228" t="s">
        <v>446</v>
      </c>
      <c r="D201" s="228" t="s">
        <v>266</v>
      </c>
      <c r="E201" s="229" t="s">
        <v>446</v>
      </c>
      <c r="F201" s="230" t="s">
        <v>2252</v>
      </c>
      <c r="G201" s="231" t="s">
        <v>1051</v>
      </c>
      <c r="H201" s="232">
        <v>2</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271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271</v>
      </c>
      <c r="BM201" s="239" t="s">
        <v>610</v>
      </c>
    </row>
    <row r="202" s="2" customFormat="1" ht="16.5" customHeight="1">
      <c r="A202" s="39"/>
      <c r="B202" s="40"/>
      <c r="C202" s="228" t="s">
        <v>450</v>
      </c>
      <c r="D202" s="228" t="s">
        <v>266</v>
      </c>
      <c r="E202" s="229" t="s">
        <v>450</v>
      </c>
      <c r="F202" s="230" t="s">
        <v>2253</v>
      </c>
      <c r="G202" s="231" t="s">
        <v>1051</v>
      </c>
      <c r="H202" s="232">
        <v>2</v>
      </c>
      <c r="I202" s="233"/>
      <c r="J202" s="234">
        <f>ROUND(I202*H202,2)</f>
        <v>0</v>
      </c>
      <c r="K202" s="230" t="s">
        <v>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271</v>
      </c>
      <c r="AT202" s="239" t="s">
        <v>266</v>
      </c>
      <c r="AU202" s="239" t="s">
        <v>85</v>
      </c>
      <c r="AY202" s="18" t="s">
        <v>264</v>
      </c>
      <c r="BE202" s="240">
        <f>IF(N202="základní",J202,0)</f>
        <v>0</v>
      </c>
      <c r="BF202" s="240">
        <f>IF(N202="snížená",J202,0)</f>
        <v>0</v>
      </c>
      <c r="BG202" s="240">
        <f>IF(N202="zákl. přenesená",J202,0)</f>
        <v>0</v>
      </c>
      <c r="BH202" s="240">
        <f>IF(N202="sníž. přenesená",J202,0)</f>
        <v>0</v>
      </c>
      <c r="BI202" s="240">
        <f>IF(N202="nulová",J202,0)</f>
        <v>0</v>
      </c>
      <c r="BJ202" s="18" t="s">
        <v>85</v>
      </c>
      <c r="BK202" s="240">
        <f>ROUND(I202*H202,2)</f>
        <v>0</v>
      </c>
      <c r="BL202" s="18" t="s">
        <v>271</v>
      </c>
      <c r="BM202" s="239" t="s">
        <v>618</v>
      </c>
    </row>
    <row r="203" s="12" customFormat="1" ht="22.8" customHeight="1">
      <c r="A203" s="12"/>
      <c r="B203" s="212"/>
      <c r="C203" s="213"/>
      <c r="D203" s="214" t="s">
        <v>75</v>
      </c>
      <c r="E203" s="226" t="s">
        <v>2030</v>
      </c>
      <c r="F203" s="226" t="s">
        <v>2227</v>
      </c>
      <c r="G203" s="213"/>
      <c r="H203" s="213"/>
      <c r="I203" s="216"/>
      <c r="J203" s="227">
        <f>BK203</f>
        <v>0</v>
      </c>
      <c r="K203" s="213"/>
      <c r="L203" s="218"/>
      <c r="M203" s="219"/>
      <c r="N203" s="220"/>
      <c r="O203" s="220"/>
      <c r="P203" s="221">
        <f>P204</f>
        <v>0</v>
      </c>
      <c r="Q203" s="220"/>
      <c r="R203" s="221">
        <f>R204</f>
        <v>0</v>
      </c>
      <c r="S203" s="220"/>
      <c r="T203" s="222">
        <f>T204</f>
        <v>0</v>
      </c>
      <c r="U203" s="12"/>
      <c r="V203" s="12"/>
      <c r="W203" s="12"/>
      <c r="X203" s="12"/>
      <c r="Y203" s="12"/>
      <c r="Z203" s="12"/>
      <c r="AA203" s="12"/>
      <c r="AB203" s="12"/>
      <c r="AC203" s="12"/>
      <c r="AD203" s="12"/>
      <c r="AE203" s="12"/>
      <c r="AR203" s="223" t="s">
        <v>83</v>
      </c>
      <c r="AT203" s="224" t="s">
        <v>75</v>
      </c>
      <c r="AU203" s="224" t="s">
        <v>83</v>
      </c>
      <c r="AY203" s="223" t="s">
        <v>264</v>
      </c>
      <c r="BK203" s="225">
        <f>BK204</f>
        <v>0</v>
      </c>
    </row>
    <row r="204" s="2" customFormat="1" ht="16.5" customHeight="1">
      <c r="A204" s="39"/>
      <c r="B204" s="40"/>
      <c r="C204" s="228" t="s">
        <v>456</v>
      </c>
      <c r="D204" s="228" t="s">
        <v>266</v>
      </c>
      <c r="E204" s="229" t="s">
        <v>456</v>
      </c>
      <c r="F204" s="230" t="s">
        <v>2228</v>
      </c>
      <c r="G204" s="231" t="s">
        <v>1051</v>
      </c>
      <c r="H204" s="232">
        <v>135</v>
      </c>
      <c r="I204" s="233"/>
      <c r="J204" s="234">
        <f>ROUND(I204*H204,2)</f>
        <v>0</v>
      </c>
      <c r="K204" s="230" t="s">
        <v>1</v>
      </c>
      <c r="L204" s="45"/>
      <c r="M204" s="235" t="s">
        <v>1</v>
      </c>
      <c r="N204" s="236" t="s">
        <v>42</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271</v>
      </c>
      <c r="AT204" s="239" t="s">
        <v>266</v>
      </c>
      <c r="AU204" s="239" t="s">
        <v>85</v>
      </c>
      <c r="AY204" s="18" t="s">
        <v>264</v>
      </c>
      <c r="BE204" s="240">
        <f>IF(N204="základní",J204,0)</f>
        <v>0</v>
      </c>
      <c r="BF204" s="240">
        <f>IF(N204="snížená",J204,0)</f>
        <v>0</v>
      </c>
      <c r="BG204" s="240">
        <f>IF(N204="zákl. přenesená",J204,0)</f>
        <v>0</v>
      </c>
      <c r="BH204" s="240">
        <f>IF(N204="sníž. přenesená",J204,0)</f>
        <v>0</v>
      </c>
      <c r="BI204" s="240">
        <f>IF(N204="nulová",J204,0)</f>
        <v>0</v>
      </c>
      <c r="BJ204" s="18" t="s">
        <v>85</v>
      </c>
      <c r="BK204" s="240">
        <f>ROUND(I204*H204,2)</f>
        <v>0</v>
      </c>
      <c r="BL204" s="18" t="s">
        <v>271</v>
      </c>
      <c r="BM204" s="239" t="s">
        <v>629</v>
      </c>
    </row>
    <row r="205" s="12" customFormat="1" ht="22.8" customHeight="1">
      <c r="A205" s="12"/>
      <c r="B205" s="212"/>
      <c r="C205" s="213"/>
      <c r="D205" s="214" t="s">
        <v>75</v>
      </c>
      <c r="E205" s="226" t="s">
        <v>2034</v>
      </c>
      <c r="F205" s="226" t="s">
        <v>2263</v>
      </c>
      <c r="G205" s="213"/>
      <c r="H205" s="213"/>
      <c r="I205" s="216"/>
      <c r="J205" s="227">
        <f>BK205</f>
        <v>0</v>
      </c>
      <c r="K205" s="213"/>
      <c r="L205" s="218"/>
      <c r="M205" s="219"/>
      <c r="N205" s="220"/>
      <c r="O205" s="220"/>
      <c r="P205" s="221">
        <f>P206</f>
        <v>0</v>
      </c>
      <c r="Q205" s="220"/>
      <c r="R205" s="221">
        <f>R206</f>
        <v>0</v>
      </c>
      <c r="S205" s="220"/>
      <c r="T205" s="222">
        <f>T206</f>
        <v>0</v>
      </c>
      <c r="U205" s="12"/>
      <c r="V205" s="12"/>
      <c r="W205" s="12"/>
      <c r="X205" s="12"/>
      <c r="Y205" s="12"/>
      <c r="Z205" s="12"/>
      <c r="AA205" s="12"/>
      <c r="AB205" s="12"/>
      <c r="AC205" s="12"/>
      <c r="AD205" s="12"/>
      <c r="AE205" s="12"/>
      <c r="AR205" s="223" t="s">
        <v>83</v>
      </c>
      <c r="AT205" s="224" t="s">
        <v>75</v>
      </c>
      <c r="AU205" s="224" t="s">
        <v>83</v>
      </c>
      <c r="AY205" s="223" t="s">
        <v>264</v>
      </c>
      <c r="BK205" s="225">
        <f>BK206</f>
        <v>0</v>
      </c>
    </row>
    <row r="206" s="2" customFormat="1" ht="16.5" customHeight="1">
      <c r="A206" s="39"/>
      <c r="B206" s="40"/>
      <c r="C206" s="228" t="s">
        <v>461</v>
      </c>
      <c r="D206" s="228" t="s">
        <v>266</v>
      </c>
      <c r="E206" s="229" t="s">
        <v>461</v>
      </c>
      <c r="F206" s="230" t="s">
        <v>2427</v>
      </c>
      <c r="G206" s="231" t="s">
        <v>453</v>
      </c>
      <c r="H206" s="232">
        <v>80</v>
      </c>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271</v>
      </c>
      <c r="AT206" s="239" t="s">
        <v>266</v>
      </c>
      <c r="AU206" s="239" t="s">
        <v>85</v>
      </c>
      <c r="AY206" s="18" t="s">
        <v>264</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271</v>
      </c>
      <c r="BM206" s="239" t="s">
        <v>637</v>
      </c>
    </row>
    <row r="207" s="12" customFormat="1" ht="22.8" customHeight="1">
      <c r="A207" s="12"/>
      <c r="B207" s="212"/>
      <c r="C207" s="213"/>
      <c r="D207" s="214" t="s">
        <v>75</v>
      </c>
      <c r="E207" s="226" t="s">
        <v>2042</v>
      </c>
      <c r="F207" s="226" t="s">
        <v>3439</v>
      </c>
      <c r="G207" s="213"/>
      <c r="H207" s="213"/>
      <c r="I207" s="216"/>
      <c r="J207" s="227">
        <f>BK207</f>
        <v>0</v>
      </c>
      <c r="K207" s="213"/>
      <c r="L207" s="218"/>
      <c r="M207" s="219"/>
      <c r="N207" s="220"/>
      <c r="O207" s="220"/>
      <c r="P207" s="221">
        <f>P208</f>
        <v>0</v>
      </c>
      <c r="Q207" s="220"/>
      <c r="R207" s="221">
        <f>R208</f>
        <v>0</v>
      </c>
      <c r="S207" s="220"/>
      <c r="T207" s="222">
        <f>T208</f>
        <v>0</v>
      </c>
      <c r="U207" s="12"/>
      <c r="V207" s="12"/>
      <c r="W207" s="12"/>
      <c r="X207" s="12"/>
      <c r="Y207" s="12"/>
      <c r="Z207" s="12"/>
      <c r="AA207" s="12"/>
      <c r="AB207" s="12"/>
      <c r="AC207" s="12"/>
      <c r="AD207" s="12"/>
      <c r="AE207" s="12"/>
      <c r="AR207" s="223" t="s">
        <v>83</v>
      </c>
      <c r="AT207" s="224" t="s">
        <v>75</v>
      </c>
      <c r="AU207" s="224" t="s">
        <v>83</v>
      </c>
      <c r="AY207" s="223" t="s">
        <v>264</v>
      </c>
      <c r="BK207" s="225">
        <f>BK208</f>
        <v>0</v>
      </c>
    </row>
    <row r="208" s="2" customFormat="1" ht="16.5" customHeight="1">
      <c r="A208" s="39"/>
      <c r="B208" s="40"/>
      <c r="C208" s="228" t="s">
        <v>466</v>
      </c>
      <c r="D208" s="228" t="s">
        <v>266</v>
      </c>
      <c r="E208" s="229" t="s">
        <v>466</v>
      </c>
      <c r="F208" s="230" t="s">
        <v>2266</v>
      </c>
      <c r="G208" s="231" t="s">
        <v>453</v>
      </c>
      <c r="H208" s="232">
        <v>50</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271</v>
      </c>
      <c r="AT208" s="239" t="s">
        <v>266</v>
      </c>
      <c r="AU208" s="239" t="s">
        <v>85</v>
      </c>
      <c r="AY208" s="18" t="s">
        <v>264</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271</v>
      </c>
      <c r="BM208" s="239" t="s">
        <v>647</v>
      </c>
    </row>
    <row r="209" s="12" customFormat="1" ht="22.8" customHeight="1">
      <c r="A209" s="12"/>
      <c r="B209" s="212"/>
      <c r="C209" s="213"/>
      <c r="D209" s="214" t="s">
        <v>75</v>
      </c>
      <c r="E209" s="226" t="s">
        <v>2050</v>
      </c>
      <c r="F209" s="226" t="s">
        <v>2221</v>
      </c>
      <c r="G209" s="213"/>
      <c r="H209" s="213"/>
      <c r="I209" s="216"/>
      <c r="J209" s="227">
        <f>BK209</f>
        <v>0</v>
      </c>
      <c r="K209" s="213"/>
      <c r="L209" s="218"/>
      <c r="M209" s="219"/>
      <c r="N209" s="220"/>
      <c r="O209" s="220"/>
      <c r="P209" s="221">
        <v>0</v>
      </c>
      <c r="Q209" s="220"/>
      <c r="R209" s="221">
        <v>0</v>
      </c>
      <c r="S209" s="220"/>
      <c r="T209" s="222">
        <v>0</v>
      </c>
      <c r="U209" s="12"/>
      <c r="V209" s="12"/>
      <c r="W209" s="12"/>
      <c r="X209" s="12"/>
      <c r="Y209" s="12"/>
      <c r="Z209" s="12"/>
      <c r="AA209" s="12"/>
      <c r="AB209" s="12"/>
      <c r="AC209" s="12"/>
      <c r="AD209" s="12"/>
      <c r="AE209" s="12"/>
      <c r="AR209" s="223" t="s">
        <v>83</v>
      </c>
      <c r="AT209" s="224" t="s">
        <v>75</v>
      </c>
      <c r="AU209" s="224" t="s">
        <v>83</v>
      </c>
      <c r="AY209" s="223" t="s">
        <v>264</v>
      </c>
      <c r="BK209" s="225">
        <v>0</v>
      </c>
    </row>
    <row r="210" s="12" customFormat="1" ht="22.8" customHeight="1">
      <c r="A210" s="12"/>
      <c r="B210" s="212"/>
      <c r="C210" s="213"/>
      <c r="D210" s="214" t="s">
        <v>75</v>
      </c>
      <c r="E210" s="226" t="s">
        <v>2060</v>
      </c>
      <c r="F210" s="226" t="s">
        <v>2222</v>
      </c>
      <c r="G210" s="213"/>
      <c r="H210" s="213"/>
      <c r="I210" s="216"/>
      <c r="J210" s="227">
        <f>BK210</f>
        <v>0</v>
      </c>
      <c r="K210" s="213"/>
      <c r="L210" s="218"/>
      <c r="M210" s="219"/>
      <c r="N210" s="220"/>
      <c r="O210" s="220"/>
      <c r="P210" s="221">
        <f>P211</f>
        <v>0</v>
      </c>
      <c r="Q210" s="220"/>
      <c r="R210" s="221">
        <f>R211</f>
        <v>0</v>
      </c>
      <c r="S210" s="220"/>
      <c r="T210" s="222">
        <f>T211</f>
        <v>0</v>
      </c>
      <c r="U210" s="12"/>
      <c r="V210" s="12"/>
      <c r="W210" s="12"/>
      <c r="X210" s="12"/>
      <c r="Y210" s="12"/>
      <c r="Z210" s="12"/>
      <c r="AA210" s="12"/>
      <c r="AB210" s="12"/>
      <c r="AC210" s="12"/>
      <c r="AD210" s="12"/>
      <c r="AE210" s="12"/>
      <c r="AR210" s="223" t="s">
        <v>83</v>
      </c>
      <c r="AT210" s="224" t="s">
        <v>75</v>
      </c>
      <c r="AU210" s="224" t="s">
        <v>83</v>
      </c>
      <c r="AY210" s="223" t="s">
        <v>264</v>
      </c>
      <c r="BK210" s="225">
        <f>BK211</f>
        <v>0</v>
      </c>
    </row>
    <row r="211" s="2" customFormat="1" ht="16.5" customHeight="1">
      <c r="A211" s="39"/>
      <c r="B211" s="40"/>
      <c r="C211" s="228" t="s">
        <v>470</v>
      </c>
      <c r="D211" s="228" t="s">
        <v>266</v>
      </c>
      <c r="E211" s="229" t="s">
        <v>470</v>
      </c>
      <c r="F211" s="230" t="s">
        <v>2223</v>
      </c>
      <c r="G211" s="231" t="s">
        <v>1051</v>
      </c>
      <c r="H211" s="232">
        <v>135</v>
      </c>
      <c r="I211" s="233"/>
      <c r="J211" s="234">
        <f>ROUND(I211*H211,2)</f>
        <v>0</v>
      </c>
      <c r="K211" s="230" t="s">
        <v>1</v>
      </c>
      <c r="L211" s="45"/>
      <c r="M211" s="235" t="s">
        <v>1</v>
      </c>
      <c r="N211" s="236" t="s">
        <v>42</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271</v>
      </c>
      <c r="AT211" s="239" t="s">
        <v>266</v>
      </c>
      <c r="AU211" s="239" t="s">
        <v>85</v>
      </c>
      <c r="AY211" s="18" t="s">
        <v>264</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271</v>
      </c>
      <c r="BM211" s="239" t="s">
        <v>656</v>
      </c>
    </row>
    <row r="212" s="12" customFormat="1" ht="22.8" customHeight="1">
      <c r="A212" s="12"/>
      <c r="B212" s="212"/>
      <c r="C212" s="213"/>
      <c r="D212" s="214" t="s">
        <v>75</v>
      </c>
      <c r="E212" s="226" t="s">
        <v>2070</v>
      </c>
      <c r="F212" s="226" t="s">
        <v>2224</v>
      </c>
      <c r="G212" s="213"/>
      <c r="H212" s="213"/>
      <c r="I212" s="216"/>
      <c r="J212" s="227">
        <f>BK212</f>
        <v>0</v>
      </c>
      <c r="K212" s="213"/>
      <c r="L212" s="218"/>
      <c r="M212" s="219"/>
      <c r="N212" s="220"/>
      <c r="O212" s="220"/>
      <c r="P212" s="221">
        <v>0</v>
      </c>
      <c r="Q212" s="220"/>
      <c r="R212" s="221">
        <v>0</v>
      </c>
      <c r="S212" s="220"/>
      <c r="T212" s="222">
        <v>0</v>
      </c>
      <c r="U212" s="12"/>
      <c r="V212" s="12"/>
      <c r="W212" s="12"/>
      <c r="X212" s="12"/>
      <c r="Y212" s="12"/>
      <c r="Z212" s="12"/>
      <c r="AA212" s="12"/>
      <c r="AB212" s="12"/>
      <c r="AC212" s="12"/>
      <c r="AD212" s="12"/>
      <c r="AE212" s="12"/>
      <c r="AR212" s="223" t="s">
        <v>83</v>
      </c>
      <c r="AT212" s="224" t="s">
        <v>75</v>
      </c>
      <c r="AU212" s="224" t="s">
        <v>83</v>
      </c>
      <c r="AY212" s="223" t="s">
        <v>264</v>
      </c>
      <c r="BK212" s="225">
        <v>0</v>
      </c>
    </row>
    <row r="213" s="12" customFormat="1" ht="22.8" customHeight="1">
      <c r="A213" s="12"/>
      <c r="B213" s="212"/>
      <c r="C213" s="213"/>
      <c r="D213" s="214" t="s">
        <v>75</v>
      </c>
      <c r="E213" s="226" t="s">
        <v>2080</v>
      </c>
      <c r="F213" s="226" t="s">
        <v>2225</v>
      </c>
      <c r="G213" s="213"/>
      <c r="H213" s="213"/>
      <c r="I213" s="216"/>
      <c r="J213" s="227">
        <f>BK213</f>
        <v>0</v>
      </c>
      <c r="K213" s="213"/>
      <c r="L213" s="218"/>
      <c r="M213" s="219"/>
      <c r="N213" s="220"/>
      <c r="O213" s="220"/>
      <c r="P213" s="221">
        <f>P214</f>
        <v>0</v>
      </c>
      <c r="Q213" s="220"/>
      <c r="R213" s="221">
        <f>R214</f>
        <v>0</v>
      </c>
      <c r="S213" s="220"/>
      <c r="T213" s="222">
        <f>T214</f>
        <v>0</v>
      </c>
      <c r="U213" s="12"/>
      <c r="V213" s="12"/>
      <c r="W213" s="12"/>
      <c r="X213" s="12"/>
      <c r="Y213" s="12"/>
      <c r="Z213" s="12"/>
      <c r="AA213" s="12"/>
      <c r="AB213" s="12"/>
      <c r="AC213" s="12"/>
      <c r="AD213" s="12"/>
      <c r="AE213" s="12"/>
      <c r="AR213" s="223" t="s">
        <v>83</v>
      </c>
      <c r="AT213" s="224" t="s">
        <v>75</v>
      </c>
      <c r="AU213" s="224" t="s">
        <v>83</v>
      </c>
      <c r="AY213" s="223" t="s">
        <v>264</v>
      </c>
      <c r="BK213" s="225">
        <f>BK214</f>
        <v>0</v>
      </c>
    </row>
    <row r="214" s="2" customFormat="1" ht="16.5" customHeight="1">
      <c r="A214" s="39"/>
      <c r="B214" s="40"/>
      <c r="C214" s="228" t="s">
        <v>474</v>
      </c>
      <c r="D214" s="228" t="s">
        <v>266</v>
      </c>
      <c r="E214" s="229" t="s">
        <v>474</v>
      </c>
      <c r="F214" s="230" t="s">
        <v>2226</v>
      </c>
      <c r="G214" s="231" t="s">
        <v>453</v>
      </c>
      <c r="H214" s="232">
        <v>400</v>
      </c>
      <c r="I214" s="233"/>
      <c r="J214" s="234">
        <f>ROUND(I214*H214,2)</f>
        <v>0</v>
      </c>
      <c r="K214" s="230" t="s">
        <v>1</v>
      </c>
      <c r="L214" s="45"/>
      <c r="M214" s="235" t="s">
        <v>1</v>
      </c>
      <c r="N214" s="236" t="s">
        <v>42</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271</v>
      </c>
      <c r="AT214" s="239" t="s">
        <v>266</v>
      </c>
      <c r="AU214" s="239" t="s">
        <v>85</v>
      </c>
      <c r="AY214" s="18" t="s">
        <v>264</v>
      </c>
      <c r="BE214" s="240">
        <f>IF(N214="základní",J214,0)</f>
        <v>0</v>
      </c>
      <c r="BF214" s="240">
        <f>IF(N214="snížená",J214,0)</f>
        <v>0</v>
      </c>
      <c r="BG214" s="240">
        <f>IF(N214="zákl. přenesená",J214,0)</f>
        <v>0</v>
      </c>
      <c r="BH214" s="240">
        <f>IF(N214="sníž. přenesená",J214,0)</f>
        <v>0</v>
      </c>
      <c r="BI214" s="240">
        <f>IF(N214="nulová",J214,0)</f>
        <v>0</v>
      </c>
      <c r="BJ214" s="18" t="s">
        <v>85</v>
      </c>
      <c r="BK214" s="240">
        <f>ROUND(I214*H214,2)</f>
        <v>0</v>
      </c>
      <c r="BL214" s="18" t="s">
        <v>271</v>
      </c>
      <c r="BM214" s="239" t="s">
        <v>664</v>
      </c>
    </row>
    <row r="215" s="12" customFormat="1" ht="22.8" customHeight="1">
      <c r="A215" s="12"/>
      <c r="B215" s="212"/>
      <c r="C215" s="213"/>
      <c r="D215" s="214" t="s">
        <v>75</v>
      </c>
      <c r="E215" s="226" t="s">
        <v>2084</v>
      </c>
      <c r="F215" s="226" t="s">
        <v>2254</v>
      </c>
      <c r="G215" s="213"/>
      <c r="H215" s="213"/>
      <c r="I215" s="216"/>
      <c r="J215" s="227">
        <f>BK215</f>
        <v>0</v>
      </c>
      <c r="K215" s="213"/>
      <c r="L215" s="218"/>
      <c r="M215" s="219"/>
      <c r="N215" s="220"/>
      <c r="O215" s="220"/>
      <c r="P215" s="221">
        <f>P216</f>
        <v>0</v>
      </c>
      <c r="Q215" s="220"/>
      <c r="R215" s="221">
        <f>R216</f>
        <v>0</v>
      </c>
      <c r="S215" s="220"/>
      <c r="T215" s="222">
        <f>T216</f>
        <v>0</v>
      </c>
      <c r="U215" s="12"/>
      <c r="V215" s="12"/>
      <c r="W215" s="12"/>
      <c r="X215" s="12"/>
      <c r="Y215" s="12"/>
      <c r="Z215" s="12"/>
      <c r="AA215" s="12"/>
      <c r="AB215" s="12"/>
      <c r="AC215" s="12"/>
      <c r="AD215" s="12"/>
      <c r="AE215" s="12"/>
      <c r="AR215" s="223" t="s">
        <v>83</v>
      </c>
      <c r="AT215" s="224" t="s">
        <v>75</v>
      </c>
      <c r="AU215" s="224" t="s">
        <v>83</v>
      </c>
      <c r="AY215" s="223" t="s">
        <v>264</v>
      </c>
      <c r="BK215" s="225">
        <f>BK216</f>
        <v>0</v>
      </c>
    </row>
    <row r="216" s="2" customFormat="1" ht="16.5" customHeight="1">
      <c r="A216" s="39"/>
      <c r="B216" s="40"/>
      <c r="C216" s="228" t="s">
        <v>479</v>
      </c>
      <c r="D216" s="228" t="s">
        <v>266</v>
      </c>
      <c r="E216" s="229" t="s">
        <v>479</v>
      </c>
      <c r="F216" s="230" t="s">
        <v>2255</v>
      </c>
      <c r="G216" s="231" t="s">
        <v>1051</v>
      </c>
      <c r="H216" s="232">
        <v>93</v>
      </c>
      <c r="I216" s="233"/>
      <c r="J216" s="234">
        <f>ROUND(I216*H216,2)</f>
        <v>0</v>
      </c>
      <c r="K216" s="230" t="s">
        <v>1</v>
      </c>
      <c r="L216" s="45"/>
      <c r="M216" s="235" t="s">
        <v>1</v>
      </c>
      <c r="N216" s="236" t="s">
        <v>42</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271</v>
      </c>
      <c r="AT216" s="239" t="s">
        <v>266</v>
      </c>
      <c r="AU216" s="239" t="s">
        <v>85</v>
      </c>
      <c r="AY216" s="18" t="s">
        <v>264</v>
      </c>
      <c r="BE216" s="240">
        <f>IF(N216="základní",J216,0)</f>
        <v>0</v>
      </c>
      <c r="BF216" s="240">
        <f>IF(N216="snížená",J216,0)</f>
        <v>0</v>
      </c>
      <c r="BG216" s="240">
        <f>IF(N216="zákl. přenesená",J216,0)</f>
        <v>0</v>
      </c>
      <c r="BH216" s="240">
        <f>IF(N216="sníž. přenesená",J216,0)</f>
        <v>0</v>
      </c>
      <c r="BI216" s="240">
        <f>IF(N216="nulová",J216,0)</f>
        <v>0</v>
      </c>
      <c r="BJ216" s="18" t="s">
        <v>85</v>
      </c>
      <c r="BK216" s="240">
        <f>ROUND(I216*H216,2)</f>
        <v>0</v>
      </c>
      <c r="BL216" s="18" t="s">
        <v>271</v>
      </c>
      <c r="BM216" s="239" t="s">
        <v>673</v>
      </c>
    </row>
    <row r="217" s="12" customFormat="1" ht="22.8" customHeight="1">
      <c r="A217" s="12"/>
      <c r="B217" s="212"/>
      <c r="C217" s="213"/>
      <c r="D217" s="214" t="s">
        <v>75</v>
      </c>
      <c r="E217" s="226" t="s">
        <v>2088</v>
      </c>
      <c r="F217" s="226" t="s">
        <v>2256</v>
      </c>
      <c r="G217" s="213"/>
      <c r="H217" s="213"/>
      <c r="I217" s="216"/>
      <c r="J217" s="227">
        <f>BK217</f>
        <v>0</v>
      </c>
      <c r="K217" s="213"/>
      <c r="L217" s="218"/>
      <c r="M217" s="219"/>
      <c r="N217" s="220"/>
      <c r="O217" s="220"/>
      <c r="P217" s="221">
        <f>P218</f>
        <v>0</v>
      </c>
      <c r="Q217" s="220"/>
      <c r="R217" s="221">
        <f>R218</f>
        <v>0</v>
      </c>
      <c r="S217" s="220"/>
      <c r="T217" s="222">
        <f>T218</f>
        <v>0</v>
      </c>
      <c r="U217" s="12"/>
      <c r="V217" s="12"/>
      <c r="W217" s="12"/>
      <c r="X217" s="12"/>
      <c r="Y217" s="12"/>
      <c r="Z217" s="12"/>
      <c r="AA217" s="12"/>
      <c r="AB217" s="12"/>
      <c r="AC217" s="12"/>
      <c r="AD217" s="12"/>
      <c r="AE217" s="12"/>
      <c r="AR217" s="223" t="s">
        <v>83</v>
      </c>
      <c r="AT217" s="224" t="s">
        <v>75</v>
      </c>
      <c r="AU217" s="224" t="s">
        <v>83</v>
      </c>
      <c r="AY217" s="223" t="s">
        <v>264</v>
      </c>
      <c r="BK217" s="225">
        <f>BK218</f>
        <v>0</v>
      </c>
    </row>
    <row r="218" s="2" customFormat="1" ht="16.5" customHeight="1">
      <c r="A218" s="39"/>
      <c r="B218" s="40"/>
      <c r="C218" s="228" t="s">
        <v>484</v>
      </c>
      <c r="D218" s="228" t="s">
        <v>266</v>
      </c>
      <c r="E218" s="229" t="s">
        <v>484</v>
      </c>
      <c r="F218" s="230" t="s">
        <v>2257</v>
      </c>
      <c r="G218" s="231" t="s">
        <v>1051</v>
      </c>
      <c r="H218" s="232">
        <v>2</v>
      </c>
      <c r="I218" s="233"/>
      <c r="J218" s="234">
        <f>ROUND(I218*H218,2)</f>
        <v>0</v>
      </c>
      <c r="K218" s="230" t="s">
        <v>1</v>
      </c>
      <c r="L218" s="45"/>
      <c r="M218" s="235" t="s">
        <v>1</v>
      </c>
      <c r="N218" s="236" t="s">
        <v>42</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271</v>
      </c>
      <c r="AT218" s="239" t="s">
        <v>266</v>
      </c>
      <c r="AU218" s="239" t="s">
        <v>85</v>
      </c>
      <c r="AY218" s="18" t="s">
        <v>264</v>
      </c>
      <c r="BE218" s="240">
        <f>IF(N218="základní",J218,0)</f>
        <v>0</v>
      </c>
      <c r="BF218" s="240">
        <f>IF(N218="snížená",J218,0)</f>
        <v>0</v>
      </c>
      <c r="BG218" s="240">
        <f>IF(N218="zákl. přenesená",J218,0)</f>
        <v>0</v>
      </c>
      <c r="BH218" s="240">
        <f>IF(N218="sníž. přenesená",J218,0)</f>
        <v>0</v>
      </c>
      <c r="BI218" s="240">
        <f>IF(N218="nulová",J218,0)</f>
        <v>0</v>
      </c>
      <c r="BJ218" s="18" t="s">
        <v>85</v>
      </c>
      <c r="BK218" s="240">
        <f>ROUND(I218*H218,2)</f>
        <v>0</v>
      </c>
      <c r="BL218" s="18" t="s">
        <v>271</v>
      </c>
      <c r="BM218" s="239" t="s">
        <v>683</v>
      </c>
    </row>
    <row r="219" s="12" customFormat="1" ht="22.8" customHeight="1">
      <c r="A219" s="12"/>
      <c r="B219" s="212"/>
      <c r="C219" s="213"/>
      <c r="D219" s="214" t="s">
        <v>75</v>
      </c>
      <c r="E219" s="226" t="s">
        <v>2092</v>
      </c>
      <c r="F219" s="226" t="s">
        <v>2258</v>
      </c>
      <c r="G219" s="213"/>
      <c r="H219" s="213"/>
      <c r="I219" s="216"/>
      <c r="J219" s="227">
        <f>BK219</f>
        <v>0</v>
      </c>
      <c r="K219" s="213"/>
      <c r="L219" s="218"/>
      <c r="M219" s="219"/>
      <c r="N219" s="220"/>
      <c r="O219" s="220"/>
      <c r="P219" s="221">
        <f>SUM(P220:P221)</f>
        <v>0</v>
      </c>
      <c r="Q219" s="220"/>
      <c r="R219" s="221">
        <f>SUM(R220:R221)</f>
        <v>0</v>
      </c>
      <c r="S219" s="220"/>
      <c r="T219" s="222">
        <f>SUM(T220:T221)</f>
        <v>0</v>
      </c>
      <c r="U219" s="12"/>
      <c r="V219" s="12"/>
      <c r="W219" s="12"/>
      <c r="X219" s="12"/>
      <c r="Y219" s="12"/>
      <c r="Z219" s="12"/>
      <c r="AA219" s="12"/>
      <c r="AB219" s="12"/>
      <c r="AC219" s="12"/>
      <c r="AD219" s="12"/>
      <c r="AE219" s="12"/>
      <c r="AR219" s="223" t="s">
        <v>83</v>
      </c>
      <c r="AT219" s="224" t="s">
        <v>75</v>
      </c>
      <c r="AU219" s="224" t="s">
        <v>83</v>
      </c>
      <c r="AY219" s="223" t="s">
        <v>264</v>
      </c>
      <c r="BK219" s="225">
        <f>SUM(BK220:BK221)</f>
        <v>0</v>
      </c>
    </row>
    <row r="220" s="2" customFormat="1" ht="16.5" customHeight="1">
      <c r="A220" s="39"/>
      <c r="B220" s="40"/>
      <c r="C220" s="228" t="s">
        <v>489</v>
      </c>
      <c r="D220" s="228" t="s">
        <v>266</v>
      </c>
      <c r="E220" s="229" t="s">
        <v>489</v>
      </c>
      <c r="F220" s="230" t="s">
        <v>2259</v>
      </c>
      <c r="G220" s="231" t="s">
        <v>453</v>
      </c>
      <c r="H220" s="232">
        <v>150</v>
      </c>
      <c r="I220" s="233"/>
      <c r="J220" s="234">
        <f>ROUND(I220*H220,2)</f>
        <v>0</v>
      </c>
      <c r="K220" s="230" t="s">
        <v>1</v>
      </c>
      <c r="L220" s="45"/>
      <c r="M220" s="235" t="s">
        <v>1</v>
      </c>
      <c r="N220" s="236" t="s">
        <v>42</v>
      </c>
      <c r="O220" s="92"/>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271</v>
      </c>
      <c r="AT220" s="239" t="s">
        <v>266</v>
      </c>
      <c r="AU220" s="239" t="s">
        <v>85</v>
      </c>
      <c r="AY220" s="18" t="s">
        <v>264</v>
      </c>
      <c r="BE220" s="240">
        <f>IF(N220="základní",J220,0)</f>
        <v>0</v>
      </c>
      <c r="BF220" s="240">
        <f>IF(N220="snížená",J220,0)</f>
        <v>0</v>
      </c>
      <c r="BG220" s="240">
        <f>IF(N220="zákl. přenesená",J220,0)</f>
        <v>0</v>
      </c>
      <c r="BH220" s="240">
        <f>IF(N220="sníž. přenesená",J220,0)</f>
        <v>0</v>
      </c>
      <c r="BI220" s="240">
        <f>IF(N220="nulová",J220,0)</f>
        <v>0</v>
      </c>
      <c r="BJ220" s="18" t="s">
        <v>85</v>
      </c>
      <c r="BK220" s="240">
        <f>ROUND(I220*H220,2)</f>
        <v>0</v>
      </c>
      <c r="BL220" s="18" t="s">
        <v>271</v>
      </c>
      <c r="BM220" s="239" t="s">
        <v>691</v>
      </c>
    </row>
    <row r="221" s="2" customFormat="1" ht="16.5" customHeight="1">
      <c r="A221" s="39"/>
      <c r="B221" s="40"/>
      <c r="C221" s="228" t="s">
        <v>494</v>
      </c>
      <c r="D221" s="228" t="s">
        <v>266</v>
      </c>
      <c r="E221" s="229" t="s">
        <v>494</v>
      </c>
      <c r="F221" s="230" t="s">
        <v>2260</v>
      </c>
      <c r="G221" s="231" t="s">
        <v>453</v>
      </c>
      <c r="H221" s="232">
        <v>180</v>
      </c>
      <c r="I221" s="233"/>
      <c r="J221" s="234">
        <f>ROUND(I221*H221,2)</f>
        <v>0</v>
      </c>
      <c r="K221" s="230" t="s">
        <v>1</v>
      </c>
      <c r="L221" s="45"/>
      <c r="M221" s="235" t="s">
        <v>1</v>
      </c>
      <c r="N221" s="236" t="s">
        <v>42</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271</v>
      </c>
      <c r="AT221" s="239" t="s">
        <v>266</v>
      </c>
      <c r="AU221" s="239" t="s">
        <v>85</v>
      </c>
      <c r="AY221" s="18" t="s">
        <v>264</v>
      </c>
      <c r="BE221" s="240">
        <f>IF(N221="základní",J221,0)</f>
        <v>0</v>
      </c>
      <c r="BF221" s="240">
        <f>IF(N221="snížená",J221,0)</f>
        <v>0</v>
      </c>
      <c r="BG221" s="240">
        <f>IF(N221="zákl. přenesená",J221,0)</f>
        <v>0</v>
      </c>
      <c r="BH221" s="240">
        <f>IF(N221="sníž. přenesená",J221,0)</f>
        <v>0</v>
      </c>
      <c r="BI221" s="240">
        <f>IF(N221="nulová",J221,0)</f>
        <v>0</v>
      </c>
      <c r="BJ221" s="18" t="s">
        <v>85</v>
      </c>
      <c r="BK221" s="240">
        <f>ROUND(I221*H221,2)</f>
        <v>0</v>
      </c>
      <c r="BL221" s="18" t="s">
        <v>271</v>
      </c>
      <c r="BM221" s="239" t="s">
        <v>701</v>
      </c>
    </row>
    <row r="222" s="12" customFormat="1" ht="22.8" customHeight="1">
      <c r="A222" s="12"/>
      <c r="B222" s="212"/>
      <c r="C222" s="213"/>
      <c r="D222" s="214" t="s">
        <v>75</v>
      </c>
      <c r="E222" s="226" t="s">
        <v>2096</v>
      </c>
      <c r="F222" s="226" t="s">
        <v>2261</v>
      </c>
      <c r="G222" s="213"/>
      <c r="H222" s="213"/>
      <c r="I222" s="216"/>
      <c r="J222" s="227">
        <f>BK222</f>
        <v>0</v>
      </c>
      <c r="K222" s="213"/>
      <c r="L222" s="218"/>
      <c r="M222" s="219"/>
      <c r="N222" s="220"/>
      <c r="O222" s="220"/>
      <c r="P222" s="221">
        <f>P223</f>
        <v>0</v>
      </c>
      <c r="Q222" s="220"/>
      <c r="R222" s="221">
        <f>R223</f>
        <v>0</v>
      </c>
      <c r="S222" s="220"/>
      <c r="T222" s="222">
        <f>T223</f>
        <v>0</v>
      </c>
      <c r="U222" s="12"/>
      <c r="V222" s="12"/>
      <c r="W222" s="12"/>
      <c r="X222" s="12"/>
      <c r="Y222" s="12"/>
      <c r="Z222" s="12"/>
      <c r="AA222" s="12"/>
      <c r="AB222" s="12"/>
      <c r="AC222" s="12"/>
      <c r="AD222" s="12"/>
      <c r="AE222" s="12"/>
      <c r="AR222" s="223" t="s">
        <v>83</v>
      </c>
      <c r="AT222" s="224" t="s">
        <v>75</v>
      </c>
      <c r="AU222" s="224" t="s">
        <v>83</v>
      </c>
      <c r="AY222" s="223" t="s">
        <v>264</v>
      </c>
      <c r="BK222" s="225">
        <f>BK223</f>
        <v>0</v>
      </c>
    </row>
    <row r="223" s="2" customFormat="1" ht="16.5" customHeight="1">
      <c r="A223" s="39"/>
      <c r="B223" s="40"/>
      <c r="C223" s="228" t="s">
        <v>498</v>
      </c>
      <c r="D223" s="228" t="s">
        <v>266</v>
      </c>
      <c r="E223" s="229" t="s">
        <v>498</v>
      </c>
      <c r="F223" s="230" t="s">
        <v>2262</v>
      </c>
      <c r="G223" s="231" t="s">
        <v>1051</v>
      </c>
      <c r="H223" s="232">
        <v>160</v>
      </c>
      <c r="I223" s="233"/>
      <c r="J223" s="234">
        <f>ROUND(I223*H223,2)</f>
        <v>0</v>
      </c>
      <c r="K223" s="230" t="s">
        <v>1</v>
      </c>
      <c r="L223" s="45"/>
      <c r="M223" s="235" t="s">
        <v>1</v>
      </c>
      <c r="N223" s="236" t="s">
        <v>42</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271</v>
      </c>
      <c r="AT223" s="239" t="s">
        <v>266</v>
      </c>
      <c r="AU223" s="239" t="s">
        <v>85</v>
      </c>
      <c r="AY223" s="18" t="s">
        <v>264</v>
      </c>
      <c r="BE223" s="240">
        <f>IF(N223="základní",J223,0)</f>
        <v>0</v>
      </c>
      <c r="BF223" s="240">
        <f>IF(N223="snížená",J223,0)</f>
        <v>0</v>
      </c>
      <c r="BG223" s="240">
        <f>IF(N223="zákl. přenesená",J223,0)</f>
        <v>0</v>
      </c>
      <c r="BH223" s="240">
        <f>IF(N223="sníž. přenesená",J223,0)</f>
        <v>0</v>
      </c>
      <c r="BI223" s="240">
        <f>IF(N223="nulová",J223,0)</f>
        <v>0</v>
      </c>
      <c r="BJ223" s="18" t="s">
        <v>85</v>
      </c>
      <c r="BK223" s="240">
        <f>ROUND(I223*H223,2)</f>
        <v>0</v>
      </c>
      <c r="BL223" s="18" t="s">
        <v>271</v>
      </c>
      <c r="BM223" s="239" t="s">
        <v>710</v>
      </c>
    </row>
    <row r="224" s="12" customFormat="1" ht="22.8" customHeight="1">
      <c r="A224" s="12"/>
      <c r="B224" s="212"/>
      <c r="C224" s="213"/>
      <c r="D224" s="214" t="s">
        <v>75</v>
      </c>
      <c r="E224" s="226" t="s">
        <v>2098</v>
      </c>
      <c r="F224" s="226" t="s">
        <v>2267</v>
      </c>
      <c r="G224" s="213"/>
      <c r="H224" s="213"/>
      <c r="I224" s="216"/>
      <c r="J224" s="227">
        <f>BK224</f>
        <v>0</v>
      </c>
      <c r="K224" s="213"/>
      <c r="L224" s="218"/>
      <c r="M224" s="219"/>
      <c r="N224" s="220"/>
      <c r="O224" s="220"/>
      <c r="P224" s="221">
        <f>SUM(P225:P227)</f>
        <v>0</v>
      </c>
      <c r="Q224" s="220"/>
      <c r="R224" s="221">
        <f>SUM(R225:R227)</f>
        <v>0</v>
      </c>
      <c r="S224" s="220"/>
      <c r="T224" s="222">
        <f>SUM(T225:T227)</f>
        <v>0</v>
      </c>
      <c r="U224" s="12"/>
      <c r="V224" s="12"/>
      <c r="W224" s="12"/>
      <c r="X224" s="12"/>
      <c r="Y224" s="12"/>
      <c r="Z224" s="12"/>
      <c r="AA224" s="12"/>
      <c r="AB224" s="12"/>
      <c r="AC224" s="12"/>
      <c r="AD224" s="12"/>
      <c r="AE224" s="12"/>
      <c r="AR224" s="223" t="s">
        <v>83</v>
      </c>
      <c r="AT224" s="224" t="s">
        <v>75</v>
      </c>
      <c r="AU224" s="224" t="s">
        <v>83</v>
      </c>
      <c r="AY224" s="223" t="s">
        <v>264</v>
      </c>
      <c r="BK224" s="225">
        <f>SUM(BK225:BK227)</f>
        <v>0</v>
      </c>
    </row>
    <row r="225" s="2" customFormat="1" ht="16.5" customHeight="1">
      <c r="A225" s="39"/>
      <c r="B225" s="40"/>
      <c r="C225" s="228" t="s">
        <v>504</v>
      </c>
      <c r="D225" s="228" t="s">
        <v>266</v>
      </c>
      <c r="E225" s="229" t="s">
        <v>504</v>
      </c>
      <c r="F225" s="230" t="s">
        <v>2268</v>
      </c>
      <c r="G225" s="231" t="s">
        <v>1051</v>
      </c>
      <c r="H225" s="232">
        <v>6</v>
      </c>
      <c r="I225" s="233"/>
      <c r="J225" s="234">
        <f>ROUND(I225*H225,2)</f>
        <v>0</v>
      </c>
      <c r="K225" s="230" t="s">
        <v>1</v>
      </c>
      <c r="L225" s="45"/>
      <c r="M225" s="235" t="s">
        <v>1</v>
      </c>
      <c r="N225" s="236" t="s">
        <v>42</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271</v>
      </c>
      <c r="AT225" s="239" t="s">
        <v>266</v>
      </c>
      <c r="AU225" s="239" t="s">
        <v>85</v>
      </c>
      <c r="AY225" s="18" t="s">
        <v>264</v>
      </c>
      <c r="BE225" s="240">
        <f>IF(N225="základní",J225,0)</f>
        <v>0</v>
      </c>
      <c r="BF225" s="240">
        <f>IF(N225="snížená",J225,0)</f>
        <v>0</v>
      </c>
      <c r="BG225" s="240">
        <f>IF(N225="zákl. přenesená",J225,0)</f>
        <v>0</v>
      </c>
      <c r="BH225" s="240">
        <f>IF(N225="sníž. přenesená",J225,0)</f>
        <v>0</v>
      </c>
      <c r="BI225" s="240">
        <f>IF(N225="nulová",J225,0)</f>
        <v>0</v>
      </c>
      <c r="BJ225" s="18" t="s">
        <v>85</v>
      </c>
      <c r="BK225" s="240">
        <f>ROUND(I225*H225,2)</f>
        <v>0</v>
      </c>
      <c r="BL225" s="18" t="s">
        <v>271</v>
      </c>
      <c r="BM225" s="239" t="s">
        <v>719</v>
      </c>
    </row>
    <row r="226" s="2" customFormat="1" ht="16.5" customHeight="1">
      <c r="A226" s="39"/>
      <c r="B226" s="40"/>
      <c r="C226" s="228" t="s">
        <v>509</v>
      </c>
      <c r="D226" s="228" t="s">
        <v>266</v>
      </c>
      <c r="E226" s="229" t="s">
        <v>509</v>
      </c>
      <c r="F226" s="230" t="s">
        <v>2269</v>
      </c>
      <c r="G226" s="231" t="s">
        <v>1051</v>
      </c>
      <c r="H226" s="232">
        <v>6</v>
      </c>
      <c r="I226" s="233"/>
      <c r="J226" s="234">
        <f>ROUND(I226*H226,2)</f>
        <v>0</v>
      </c>
      <c r="K226" s="230" t="s">
        <v>1</v>
      </c>
      <c r="L226" s="45"/>
      <c r="M226" s="235" t="s">
        <v>1</v>
      </c>
      <c r="N226" s="236" t="s">
        <v>42</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271</v>
      </c>
      <c r="AT226" s="239" t="s">
        <v>266</v>
      </c>
      <c r="AU226" s="239" t="s">
        <v>85</v>
      </c>
      <c r="AY226" s="18" t="s">
        <v>264</v>
      </c>
      <c r="BE226" s="240">
        <f>IF(N226="základní",J226,0)</f>
        <v>0</v>
      </c>
      <c r="BF226" s="240">
        <f>IF(N226="snížená",J226,0)</f>
        <v>0</v>
      </c>
      <c r="BG226" s="240">
        <f>IF(N226="zákl. přenesená",J226,0)</f>
        <v>0</v>
      </c>
      <c r="BH226" s="240">
        <f>IF(N226="sníž. přenesená",J226,0)</f>
        <v>0</v>
      </c>
      <c r="BI226" s="240">
        <f>IF(N226="nulová",J226,0)</f>
        <v>0</v>
      </c>
      <c r="BJ226" s="18" t="s">
        <v>85</v>
      </c>
      <c r="BK226" s="240">
        <f>ROUND(I226*H226,2)</f>
        <v>0</v>
      </c>
      <c r="BL226" s="18" t="s">
        <v>271</v>
      </c>
      <c r="BM226" s="239" t="s">
        <v>728</v>
      </c>
    </row>
    <row r="227" s="2" customFormat="1" ht="16.5" customHeight="1">
      <c r="A227" s="39"/>
      <c r="B227" s="40"/>
      <c r="C227" s="228" t="s">
        <v>515</v>
      </c>
      <c r="D227" s="228" t="s">
        <v>266</v>
      </c>
      <c r="E227" s="229" t="s">
        <v>515</v>
      </c>
      <c r="F227" s="230" t="s">
        <v>2270</v>
      </c>
      <c r="G227" s="231" t="s">
        <v>1051</v>
      </c>
      <c r="H227" s="232">
        <v>6</v>
      </c>
      <c r="I227" s="233"/>
      <c r="J227" s="234">
        <f>ROUND(I227*H227,2)</f>
        <v>0</v>
      </c>
      <c r="K227" s="230" t="s">
        <v>1</v>
      </c>
      <c r="L227" s="45"/>
      <c r="M227" s="235" t="s">
        <v>1</v>
      </c>
      <c r="N227" s="236" t="s">
        <v>42</v>
      </c>
      <c r="O227" s="92"/>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271</v>
      </c>
      <c r="AT227" s="239" t="s">
        <v>266</v>
      </c>
      <c r="AU227" s="239" t="s">
        <v>85</v>
      </c>
      <c r="AY227" s="18" t="s">
        <v>264</v>
      </c>
      <c r="BE227" s="240">
        <f>IF(N227="základní",J227,0)</f>
        <v>0</v>
      </c>
      <c r="BF227" s="240">
        <f>IF(N227="snížená",J227,0)</f>
        <v>0</v>
      </c>
      <c r="BG227" s="240">
        <f>IF(N227="zákl. přenesená",J227,0)</f>
        <v>0</v>
      </c>
      <c r="BH227" s="240">
        <f>IF(N227="sníž. přenesená",J227,0)</f>
        <v>0</v>
      </c>
      <c r="BI227" s="240">
        <f>IF(N227="nulová",J227,0)</f>
        <v>0</v>
      </c>
      <c r="BJ227" s="18" t="s">
        <v>85</v>
      </c>
      <c r="BK227" s="240">
        <f>ROUND(I227*H227,2)</f>
        <v>0</v>
      </c>
      <c r="BL227" s="18" t="s">
        <v>271</v>
      </c>
      <c r="BM227" s="239" t="s">
        <v>740</v>
      </c>
    </row>
    <row r="228" s="12" customFormat="1" ht="22.8" customHeight="1">
      <c r="A228" s="12"/>
      <c r="B228" s="212"/>
      <c r="C228" s="213"/>
      <c r="D228" s="214" t="s">
        <v>75</v>
      </c>
      <c r="E228" s="226" t="s">
        <v>2100</v>
      </c>
      <c r="F228" s="226" t="s">
        <v>2271</v>
      </c>
      <c r="G228" s="213"/>
      <c r="H228" s="213"/>
      <c r="I228" s="216"/>
      <c r="J228" s="227">
        <f>BK228</f>
        <v>0</v>
      </c>
      <c r="K228" s="213"/>
      <c r="L228" s="218"/>
      <c r="M228" s="219"/>
      <c r="N228" s="220"/>
      <c r="O228" s="220"/>
      <c r="P228" s="221">
        <f>SUM(P229:P230)</f>
        <v>0</v>
      </c>
      <c r="Q228" s="220"/>
      <c r="R228" s="221">
        <f>SUM(R229:R230)</f>
        <v>0</v>
      </c>
      <c r="S228" s="220"/>
      <c r="T228" s="222">
        <f>SUM(T229:T230)</f>
        <v>0</v>
      </c>
      <c r="U228" s="12"/>
      <c r="V228" s="12"/>
      <c r="W228" s="12"/>
      <c r="X228" s="12"/>
      <c r="Y228" s="12"/>
      <c r="Z228" s="12"/>
      <c r="AA228" s="12"/>
      <c r="AB228" s="12"/>
      <c r="AC228" s="12"/>
      <c r="AD228" s="12"/>
      <c r="AE228" s="12"/>
      <c r="AR228" s="223" t="s">
        <v>83</v>
      </c>
      <c r="AT228" s="224" t="s">
        <v>75</v>
      </c>
      <c r="AU228" s="224" t="s">
        <v>83</v>
      </c>
      <c r="AY228" s="223" t="s">
        <v>264</v>
      </c>
      <c r="BK228" s="225">
        <f>SUM(BK229:BK230)</f>
        <v>0</v>
      </c>
    </row>
    <row r="229" s="2" customFormat="1" ht="16.5" customHeight="1">
      <c r="A229" s="39"/>
      <c r="B229" s="40"/>
      <c r="C229" s="228" t="s">
        <v>519</v>
      </c>
      <c r="D229" s="228" t="s">
        <v>266</v>
      </c>
      <c r="E229" s="229" t="s">
        <v>519</v>
      </c>
      <c r="F229" s="230" t="s">
        <v>2272</v>
      </c>
      <c r="G229" s="231" t="s">
        <v>1051</v>
      </c>
      <c r="H229" s="232">
        <v>6</v>
      </c>
      <c r="I229" s="233"/>
      <c r="J229" s="234">
        <f>ROUND(I229*H229,2)</f>
        <v>0</v>
      </c>
      <c r="K229" s="230" t="s">
        <v>1</v>
      </c>
      <c r="L229" s="45"/>
      <c r="M229" s="235" t="s">
        <v>1</v>
      </c>
      <c r="N229" s="236" t="s">
        <v>42</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271</v>
      </c>
      <c r="AT229" s="239" t="s">
        <v>266</v>
      </c>
      <c r="AU229" s="239" t="s">
        <v>85</v>
      </c>
      <c r="AY229" s="18" t="s">
        <v>264</v>
      </c>
      <c r="BE229" s="240">
        <f>IF(N229="základní",J229,0)</f>
        <v>0</v>
      </c>
      <c r="BF229" s="240">
        <f>IF(N229="snížená",J229,0)</f>
        <v>0</v>
      </c>
      <c r="BG229" s="240">
        <f>IF(N229="zákl. přenesená",J229,0)</f>
        <v>0</v>
      </c>
      <c r="BH229" s="240">
        <f>IF(N229="sníž. přenesená",J229,0)</f>
        <v>0</v>
      </c>
      <c r="BI229" s="240">
        <f>IF(N229="nulová",J229,0)</f>
        <v>0</v>
      </c>
      <c r="BJ229" s="18" t="s">
        <v>85</v>
      </c>
      <c r="BK229" s="240">
        <f>ROUND(I229*H229,2)</f>
        <v>0</v>
      </c>
      <c r="BL229" s="18" t="s">
        <v>271</v>
      </c>
      <c r="BM229" s="239" t="s">
        <v>749</v>
      </c>
    </row>
    <row r="230" s="2" customFormat="1" ht="16.5" customHeight="1">
      <c r="A230" s="39"/>
      <c r="B230" s="40"/>
      <c r="C230" s="228" t="s">
        <v>523</v>
      </c>
      <c r="D230" s="228" t="s">
        <v>266</v>
      </c>
      <c r="E230" s="229" t="s">
        <v>523</v>
      </c>
      <c r="F230" s="230" t="s">
        <v>2273</v>
      </c>
      <c r="G230" s="231" t="s">
        <v>1051</v>
      </c>
      <c r="H230" s="232">
        <v>12</v>
      </c>
      <c r="I230" s="233"/>
      <c r="J230" s="234">
        <f>ROUND(I230*H230,2)</f>
        <v>0</v>
      </c>
      <c r="K230" s="230" t="s">
        <v>1</v>
      </c>
      <c r="L230" s="45"/>
      <c r="M230" s="235" t="s">
        <v>1</v>
      </c>
      <c r="N230" s="236" t="s">
        <v>42</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271</v>
      </c>
      <c r="AT230" s="239" t="s">
        <v>266</v>
      </c>
      <c r="AU230" s="239" t="s">
        <v>85</v>
      </c>
      <c r="AY230" s="18" t="s">
        <v>264</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271</v>
      </c>
      <c r="BM230" s="239" t="s">
        <v>757</v>
      </c>
    </row>
    <row r="231" s="12" customFormat="1" ht="22.8" customHeight="1">
      <c r="A231" s="12"/>
      <c r="B231" s="212"/>
      <c r="C231" s="213"/>
      <c r="D231" s="214" t="s">
        <v>75</v>
      </c>
      <c r="E231" s="226" t="s">
        <v>2104</v>
      </c>
      <c r="F231" s="226" t="s">
        <v>2274</v>
      </c>
      <c r="G231" s="213"/>
      <c r="H231" s="213"/>
      <c r="I231" s="216"/>
      <c r="J231" s="227">
        <f>BK231</f>
        <v>0</v>
      </c>
      <c r="K231" s="213"/>
      <c r="L231" s="218"/>
      <c r="M231" s="219"/>
      <c r="N231" s="220"/>
      <c r="O231" s="220"/>
      <c r="P231" s="221">
        <f>P232</f>
        <v>0</v>
      </c>
      <c r="Q231" s="220"/>
      <c r="R231" s="221">
        <f>R232</f>
        <v>0</v>
      </c>
      <c r="S231" s="220"/>
      <c r="T231" s="222">
        <f>T232</f>
        <v>0</v>
      </c>
      <c r="U231" s="12"/>
      <c r="V231" s="12"/>
      <c r="W231" s="12"/>
      <c r="X231" s="12"/>
      <c r="Y231" s="12"/>
      <c r="Z231" s="12"/>
      <c r="AA231" s="12"/>
      <c r="AB231" s="12"/>
      <c r="AC231" s="12"/>
      <c r="AD231" s="12"/>
      <c r="AE231" s="12"/>
      <c r="AR231" s="223" t="s">
        <v>83</v>
      </c>
      <c r="AT231" s="224" t="s">
        <v>75</v>
      </c>
      <c r="AU231" s="224" t="s">
        <v>83</v>
      </c>
      <c r="AY231" s="223" t="s">
        <v>264</v>
      </c>
      <c r="BK231" s="225">
        <f>BK232</f>
        <v>0</v>
      </c>
    </row>
    <row r="232" s="2" customFormat="1" ht="16.5" customHeight="1">
      <c r="A232" s="39"/>
      <c r="B232" s="40"/>
      <c r="C232" s="228" t="s">
        <v>527</v>
      </c>
      <c r="D232" s="228" t="s">
        <v>266</v>
      </c>
      <c r="E232" s="229" t="s">
        <v>527</v>
      </c>
      <c r="F232" s="230" t="s">
        <v>2275</v>
      </c>
      <c r="G232" s="231" t="s">
        <v>1051</v>
      </c>
      <c r="H232" s="232">
        <v>1</v>
      </c>
      <c r="I232" s="233"/>
      <c r="J232" s="234">
        <f>ROUND(I232*H232,2)</f>
        <v>0</v>
      </c>
      <c r="K232" s="230" t="s">
        <v>1</v>
      </c>
      <c r="L232" s="45"/>
      <c r="M232" s="235" t="s">
        <v>1</v>
      </c>
      <c r="N232" s="236" t="s">
        <v>42</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271</v>
      </c>
      <c r="AT232" s="239" t="s">
        <v>266</v>
      </c>
      <c r="AU232" s="239" t="s">
        <v>85</v>
      </c>
      <c r="AY232" s="18" t="s">
        <v>264</v>
      </c>
      <c r="BE232" s="240">
        <f>IF(N232="základní",J232,0)</f>
        <v>0</v>
      </c>
      <c r="BF232" s="240">
        <f>IF(N232="snížená",J232,0)</f>
        <v>0</v>
      </c>
      <c r="BG232" s="240">
        <f>IF(N232="zákl. přenesená",J232,0)</f>
        <v>0</v>
      </c>
      <c r="BH232" s="240">
        <f>IF(N232="sníž. přenesená",J232,0)</f>
        <v>0</v>
      </c>
      <c r="BI232" s="240">
        <f>IF(N232="nulová",J232,0)</f>
        <v>0</v>
      </c>
      <c r="BJ232" s="18" t="s">
        <v>85</v>
      </c>
      <c r="BK232" s="240">
        <f>ROUND(I232*H232,2)</f>
        <v>0</v>
      </c>
      <c r="BL232" s="18" t="s">
        <v>271</v>
      </c>
      <c r="BM232" s="239" t="s">
        <v>765</v>
      </c>
    </row>
    <row r="233" s="12" customFormat="1" ht="22.8" customHeight="1">
      <c r="A233" s="12"/>
      <c r="B233" s="212"/>
      <c r="C233" s="213"/>
      <c r="D233" s="214" t="s">
        <v>75</v>
      </c>
      <c r="E233" s="226" t="s">
        <v>2142</v>
      </c>
      <c r="F233" s="226" t="s">
        <v>2276</v>
      </c>
      <c r="G233" s="213"/>
      <c r="H233" s="213"/>
      <c r="I233" s="216"/>
      <c r="J233" s="227">
        <f>BK233</f>
        <v>0</v>
      </c>
      <c r="K233" s="213"/>
      <c r="L233" s="218"/>
      <c r="M233" s="219"/>
      <c r="N233" s="220"/>
      <c r="O233" s="220"/>
      <c r="P233" s="221">
        <f>SUM(P234:P235)</f>
        <v>0</v>
      </c>
      <c r="Q233" s="220"/>
      <c r="R233" s="221">
        <f>SUM(R234:R235)</f>
        <v>0</v>
      </c>
      <c r="S233" s="220"/>
      <c r="T233" s="222">
        <f>SUM(T234:T235)</f>
        <v>0</v>
      </c>
      <c r="U233" s="12"/>
      <c r="V233" s="12"/>
      <c r="W233" s="12"/>
      <c r="X233" s="12"/>
      <c r="Y233" s="12"/>
      <c r="Z233" s="12"/>
      <c r="AA233" s="12"/>
      <c r="AB233" s="12"/>
      <c r="AC233" s="12"/>
      <c r="AD233" s="12"/>
      <c r="AE233" s="12"/>
      <c r="AR233" s="223" t="s">
        <v>83</v>
      </c>
      <c r="AT233" s="224" t="s">
        <v>75</v>
      </c>
      <c r="AU233" s="224" t="s">
        <v>83</v>
      </c>
      <c r="AY233" s="223" t="s">
        <v>264</v>
      </c>
      <c r="BK233" s="225">
        <f>SUM(BK234:BK235)</f>
        <v>0</v>
      </c>
    </row>
    <row r="234" s="2" customFormat="1" ht="16.5" customHeight="1">
      <c r="A234" s="39"/>
      <c r="B234" s="40"/>
      <c r="C234" s="228" t="s">
        <v>532</v>
      </c>
      <c r="D234" s="228" t="s">
        <v>266</v>
      </c>
      <c r="E234" s="229" t="s">
        <v>532</v>
      </c>
      <c r="F234" s="230" t="s">
        <v>2277</v>
      </c>
      <c r="G234" s="231" t="s">
        <v>1051</v>
      </c>
      <c r="H234" s="232">
        <v>10</v>
      </c>
      <c r="I234" s="233"/>
      <c r="J234" s="234">
        <f>ROUND(I234*H234,2)</f>
        <v>0</v>
      </c>
      <c r="K234" s="230" t="s">
        <v>1</v>
      </c>
      <c r="L234" s="45"/>
      <c r="M234" s="235" t="s">
        <v>1</v>
      </c>
      <c r="N234" s="236" t="s">
        <v>42</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271</v>
      </c>
      <c r="AT234" s="239" t="s">
        <v>266</v>
      </c>
      <c r="AU234" s="239" t="s">
        <v>85</v>
      </c>
      <c r="AY234" s="18" t="s">
        <v>264</v>
      </c>
      <c r="BE234" s="240">
        <f>IF(N234="základní",J234,0)</f>
        <v>0</v>
      </c>
      <c r="BF234" s="240">
        <f>IF(N234="snížená",J234,0)</f>
        <v>0</v>
      </c>
      <c r="BG234" s="240">
        <f>IF(N234="zákl. přenesená",J234,0)</f>
        <v>0</v>
      </c>
      <c r="BH234" s="240">
        <f>IF(N234="sníž. přenesená",J234,0)</f>
        <v>0</v>
      </c>
      <c r="BI234" s="240">
        <f>IF(N234="nulová",J234,0)</f>
        <v>0</v>
      </c>
      <c r="BJ234" s="18" t="s">
        <v>85</v>
      </c>
      <c r="BK234" s="240">
        <f>ROUND(I234*H234,2)</f>
        <v>0</v>
      </c>
      <c r="BL234" s="18" t="s">
        <v>271</v>
      </c>
      <c r="BM234" s="239" t="s">
        <v>774</v>
      </c>
    </row>
    <row r="235" s="2" customFormat="1" ht="16.5" customHeight="1">
      <c r="A235" s="39"/>
      <c r="B235" s="40"/>
      <c r="C235" s="228" t="s">
        <v>538</v>
      </c>
      <c r="D235" s="228" t="s">
        <v>266</v>
      </c>
      <c r="E235" s="229" t="s">
        <v>538</v>
      </c>
      <c r="F235" s="230" t="s">
        <v>2278</v>
      </c>
      <c r="G235" s="231" t="s">
        <v>1051</v>
      </c>
      <c r="H235" s="232">
        <v>10</v>
      </c>
      <c r="I235" s="233"/>
      <c r="J235" s="234">
        <f>ROUND(I235*H235,2)</f>
        <v>0</v>
      </c>
      <c r="K235" s="230" t="s">
        <v>1</v>
      </c>
      <c r="L235" s="45"/>
      <c r="M235" s="235" t="s">
        <v>1</v>
      </c>
      <c r="N235" s="236" t="s">
        <v>42</v>
      </c>
      <c r="O235" s="92"/>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271</v>
      </c>
      <c r="AT235" s="239" t="s">
        <v>266</v>
      </c>
      <c r="AU235" s="239" t="s">
        <v>85</v>
      </c>
      <c r="AY235" s="18" t="s">
        <v>264</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271</v>
      </c>
      <c r="BM235" s="239" t="s">
        <v>783</v>
      </c>
    </row>
    <row r="236" s="12" customFormat="1" ht="22.8" customHeight="1">
      <c r="A236" s="12"/>
      <c r="B236" s="212"/>
      <c r="C236" s="213"/>
      <c r="D236" s="214" t="s">
        <v>75</v>
      </c>
      <c r="E236" s="226" t="s">
        <v>2143</v>
      </c>
      <c r="F236" s="226" t="s">
        <v>2279</v>
      </c>
      <c r="G236" s="213"/>
      <c r="H236" s="213"/>
      <c r="I236" s="216"/>
      <c r="J236" s="227">
        <f>BK236</f>
        <v>0</v>
      </c>
      <c r="K236" s="213"/>
      <c r="L236" s="218"/>
      <c r="M236" s="219"/>
      <c r="N236" s="220"/>
      <c r="O236" s="220"/>
      <c r="P236" s="221">
        <f>P237</f>
        <v>0</v>
      </c>
      <c r="Q236" s="220"/>
      <c r="R236" s="221">
        <f>R237</f>
        <v>0</v>
      </c>
      <c r="S236" s="220"/>
      <c r="T236" s="222">
        <f>T237</f>
        <v>0</v>
      </c>
      <c r="U236" s="12"/>
      <c r="V236" s="12"/>
      <c r="W236" s="12"/>
      <c r="X236" s="12"/>
      <c r="Y236" s="12"/>
      <c r="Z236" s="12"/>
      <c r="AA236" s="12"/>
      <c r="AB236" s="12"/>
      <c r="AC236" s="12"/>
      <c r="AD236" s="12"/>
      <c r="AE236" s="12"/>
      <c r="AR236" s="223" t="s">
        <v>83</v>
      </c>
      <c r="AT236" s="224" t="s">
        <v>75</v>
      </c>
      <c r="AU236" s="224" t="s">
        <v>83</v>
      </c>
      <c r="AY236" s="223" t="s">
        <v>264</v>
      </c>
      <c r="BK236" s="225">
        <f>BK237</f>
        <v>0</v>
      </c>
    </row>
    <row r="237" s="2" customFormat="1" ht="16.5" customHeight="1">
      <c r="A237" s="39"/>
      <c r="B237" s="40"/>
      <c r="C237" s="228" t="s">
        <v>542</v>
      </c>
      <c r="D237" s="228" t="s">
        <v>266</v>
      </c>
      <c r="E237" s="229" t="s">
        <v>542</v>
      </c>
      <c r="F237" s="230" t="s">
        <v>2280</v>
      </c>
      <c r="G237" s="231" t="s">
        <v>453</v>
      </c>
      <c r="H237" s="232">
        <v>80</v>
      </c>
      <c r="I237" s="233"/>
      <c r="J237" s="234">
        <f>ROUND(I237*H237,2)</f>
        <v>0</v>
      </c>
      <c r="K237" s="230" t="s">
        <v>1</v>
      </c>
      <c r="L237" s="45"/>
      <c r="M237" s="235" t="s">
        <v>1</v>
      </c>
      <c r="N237" s="236" t="s">
        <v>42</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271</v>
      </c>
      <c r="AT237" s="239" t="s">
        <v>266</v>
      </c>
      <c r="AU237" s="239" t="s">
        <v>85</v>
      </c>
      <c r="AY237" s="18" t="s">
        <v>264</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271</v>
      </c>
      <c r="BM237" s="239" t="s">
        <v>796</v>
      </c>
    </row>
    <row r="238" s="12" customFormat="1" ht="22.8" customHeight="1">
      <c r="A238" s="12"/>
      <c r="B238" s="212"/>
      <c r="C238" s="213"/>
      <c r="D238" s="214" t="s">
        <v>75</v>
      </c>
      <c r="E238" s="226" t="s">
        <v>2142</v>
      </c>
      <c r="F238" s="226" t="s">
        <v>2276</v>
      </c>
      <c r="G238" s="213"/>
      <c r="H238" s="213"/>
      <c r="I238" s="216"/>
      <c r="J238" s="227">
        <f>BK238</f>
        <v>0</v>
      </c>
      <c r="K238" s="213"/>
      <c r="L238" s="218"/>
      <c r="M238" s="219"/>
      <c r="N238" s="220"/>
      <c r="O238" s="220"/>
      <c r="P238" s="221">
        <f>SUM(P239:P240)</f>
        <v>0</v>
      </c>
      <c r="Q238" s="220"/>
      <c r="R238" s="221">
        <f>SUM(R239:R240)</f>
        <v>0</v>
      </c>
      <c r="S238" s="220"/>
      <c r="T238" s="222">
        <f>SUM(T239:T240)</f>
        <v>0</v>
      </c>
      <c r="U238" s="12"/>
      <c r="V238" s="12"/>
      <c r="W238" s="12"/>
      <c r="X238" s="12"/>
      <c r="Y238" s="12"/>
      <c r="Z238" s="12"/>
      <c r="AA238" s="12"/>
      <c r="AB238" s="12"/>
      <c r="AC238" s="12"/>
      <c r="AD238" s="12"/>
      <c r="AE238" s="12"/>
      <c r="AR238" s="223" t="s">
        <v>83</v>
      </c>
      <c r="AT238" s="224" t="s">
        <v>75</v>
      </c>
      <c r="AU238" s="224" t="s">
        <v>83</v>
      </c>
      <c r="AY238" s="223" t="s">
        <v>264</v>
      </c>
      <c r="BK238" s="225">
        <f>SUM(BK239:BK240)</f>
        <v>0</v>
      </c>
    </row>
    <row r="239" s="2" customFormat="1" ht="16.5" customHeight="1">
      <c r="A239" s="39"/>
      <c r="B239" s="40"/>
      <c r="C239" s="228" t="s">
        <v>546</v>
      </c>
      <c r="D239" s="228" t="s">
        <v>266</v>
      </c>
      <c r="E239" s="229" t="s">
        <v>546</v>
      </c>
      <c r="F239" s="230" t="s">
        <v>2281</v>
      </c>
      <c r="G239" s="231" t="s">
        <v>1051</v>
      </c>
      <c r="H239" s="232">
        <v>17</v>
      </c>
      <c r="I239" s="233"/>
      <c r="J239" s="234">
        <f>ROUND(I239*H239,2)</f>
        <v>0</v>
      </c>
      <c r="K239" s="230" t="s">
        <v>1</v>
      </c>
      <c r="L239" s="45"/>
      <c r="M239" s="235" t="s">
        <v>1</v>
      </c>
      <c r="N239" s="236" t="s">
        <v>42</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271</v>
      </c>
      <c r="AT239" s="239" t="s">
        <v>266</v>
      </c>
      <c r="AU239" s="239" t="s">
        <v>85</v>
      </c>
      <c r="AY239" s="18" t="s">
        <v>264</v>
      </c>
      <c r="BE239" s="240">
        <f>IF(N239="základní",J239,0)</f>
        <v>0</v>
      </c>
      <c r="BF239" s="240">
        <f>IF(N239="snížená",J239,0)</f>
        <v>0</v>
      </c>
      <c r="BG239" s="240">
        <f>IF(N239="zákl. přenesená",J239,0)</f>
        <v>0</v>
      </c>
      <c r="BH239" s="240">
        <f>IF(N239="sníž. přenesená",J239,0)</f>
        <v>0</v>
      </c>
      <c r="BI239" s="240">
        <f>IF(N239="nulová",J239,0)</f>
        <v>0</v>
      </c>
      <c r="BJ239" s="18" t="s">
        <v>85</v>
      </c>
      <c r="BK239" s="240">
        <f>ROUND(I239*H239,2)</f>
        <v>0</v>
      </c>
      <c r="BL239" s="18" t="s">
        <v>271</v>
      </c>
      <c r="BM239" s="239" t="s">
        <v>805</v>
      </c>
    </row>
    <row r="240" s="2" customFormat="1" ht="16.5" customHeight="1">
      <c r="A240" s="39"/>
      <c r="B240" s="40"/>
      <c r="C240" s="228" t="s">
        <v>550</v>
      </c>
      <c r="D240" s="228" t="s">
        <v>266</v>
      </c>
      <c r="E240" s="229" t="s">
        <v>550</v>
      </c>
      <c r="F240" s="230" t="s">
        <v>2282</v>
      </c>
      <c r="G240" s="231" t="s">
        <v>1051</v>
      </c>
      <c r="H240" s="232">
        <v>1</v>
      </c>
      <c r="I240" s="233"/>
      <c r="J240" s="234">
        <f>ROUND(I240*H240,2)</f>
        <v>0</v>
      </c>
      <c r="K240" s="230" t="s">
        <v>1</v>
      </c>
      <c r="L240" s="45"/>
      <c r="M240" s="235" t="s">
        <v>1</v>
      </c>
      <c r="N240" s="236" t="s">
        <v>42</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271</v>
      </c>
      <c r="AT240" s="239" t="s">
        <v>266</v>
      </c>
      <c r="AU240" s="239" t="s">
        <v>85</v>
      </c>
      <c r="AY240" s="18" t="s">
        <v>264</v>
      </c>
      <c r="BE240" s="240">
        <f>IF(N240="základní",J240,0)</f>
        <v>0</v>
      </c>
      <c r="BF240" s="240">
        <f>IF(N240="snížená",J240,0)</f>
        <v>0</v>
      </c>
      <c r="BG240" s="240">
        <f>IF(N240="zákl. přenesená",J240,0)</f>
        <v>0</v>
      </c>
      <c r="BH240" s="240">
        <f>IF(N240="sníž. přenesená",J240,0)</f>
        <v>0</v>
      </c>
      <c r="BI240" s="240">
        <f>IF(N240="nulová",J240,0)</f>
        <v>0</v>
      </c>
      <c r="BJ240" s="18" t="s">
        <v>85</v>
      </c>
      <c r="BK240" s="240">
        <f>ROUND(I240*H240,2)</f>
        <v>0</v>
      </c>
      <c r="BL240" s="18" t="s">
        <v>271</v>
      </c>
      <c r="BM240" s="239" t="s">
        <v>815</v>
      </c>
    </row>
    <row r="241" s="12" customFormat="1" ht="22.8" customHeight="1">
      <c r="A241" s="12"/>
      <c r="B241" s="212"/>
      <c r="C241" s="213"/>
      <c r="D241" s="214" t="s">
        <v>75</v>
      </c>
      <c r="E241" s="226" t="s">
        <v>2149</v>
      </c>
      <c r="F241" s="226" t="s">
        <v>2417</v>
      </c>
      <c r="G241" s="213"/>
      <c r="H241" s="213"/>
      <c r="I241" s="216"/>
      <c r="J241" s="227">
        <f>BK241</f>
        <v>0</v>
      </c>
      <c r="K241" s="213"/>
      <c r="L241" s="218"/>
      <c r="M241" s="219"/>
      <c r="N241" s="220"/>
      <c r="O241" s="220"/>
      <c r="P241" s="221">
        <f>P242</f>
        <v>0</v>
      </c>
      <c r="Q241" s="220"/>
      <c r="R241" s="221">
        <f>R242</f>
        <v>0</v>
      </c>
      <c r="S241" s="220"/>
      <c r="T241" s="222">
        <f>T242</f>
        <v>0</v>
      </c>
      <c r="U241" s="12"/>
      <c r="V241" s="12"/>
      <c r="W241" s="12"/>
      <c r="X241" s="12"/>
      <c r="Y241" s="12"/>
      <c r="Z241" s="12"/>
      <c r="AA241" s="12"/>
      <c r="AB241" s="12"/>
      <c r="AC241" s="12"/>
      <c r="AD241" s="12"/>
      <c r="AE241" s="12"/>
      <c r="AR241" s="223" t="s">
        <v>83</v>
      </c>
      <c r="AT241" s="224" t="s">
        <v>75</v>
      </c>
      <c r="AU241" s="224" t="s">
        <v>83</v>
      </c>
      <c r="AY241" s="223" t="s">
        <v>264</v>
      </c>
      <c r="BK241" s="225">
        <f>BK242</f>
        <v>0</v>
      </c>
    </row>
    <row r="242" s="2" customFormat="1" ht="16.5" customHeight="1">
      <c r="A242" s="39"/>
      <c r="B242" s="40"/>
      <c r="C242" s="228" t="s">
        <v>556</v>
      </c>
      <c r="D242" s="228" t="s">
        <v>266</v>
      </c>
      <c r="E242" s="229" t="s">
        <v>556</v>
      </c>
      <c r="F242" s="230" t="s">
        <v>3440</v>
      </c>
      <c r="G242" s="231" t="s">
        <v>453</v>
      </c>
      <c r="H242" s="232">
        <v>20</v>
      </c>
      <c r="I242" s="233"/>
      <c r="J242" s="234">
        <f>ROUND(I242*H242,2)</f>
        <v>0</v>
      </c>
      <c r="K242" s="230" t="s">
        <v>1</v>
      </c>
      <c r="L242" s="45"/>
      <c r="M242" s="235" t="s">
        <v>1</v>
      </c>
      <c r="N242" s="236" t="s">
        <v>42</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271</v>
      </c>
      <c r="AT242" s="239" t="s">
        <v>266</v>
      </c>
      <c r="AU242" s="239" t="s">
        <v>85</v>
      </c>
      <c r="AY242" s="18" t="s">
        <v>264</v>
      </c>
      <c r="BE242" s="240">
        <f>IF(N242="základní",J242,0)</f>
        <v>0</v>
      </c>
      <c r="BF242" s="240">
        <f>IF(N242="snížená",J242,0)</f>
        <v>0</v>
      </c>
      <c r="BG242" s="240">
        <f>IF(N242="zákl. přenesená",J242,0)</f>
        <v>0</v>
      </c>
      <c r="BH242" s="240">
        <f>IF(N242="sníž. přenesená",J242,0)</f>
        <v>0</v>
      </c>
      <c r="BI242" s="240">
        <f>IF(N242="nulová",J242,0)</f>
        <v>0</v>
      </c>
      <c r="BJ242" s="18" t="s">
        <v>85</v>
      </c>
      <c r="BK242" s="240">
        <f>ROUND(I242*H242,2)</f>
        <v>0</v>
      </c>
      <c r="BL242" s="18" t="s">
        <v>271</v>
      </c>
      <c r="BM242" s="239" t="s">
        <v>823</v>
      </c>
    </row>
    <row r="243" s="12" customFormat="1" ht="22.8" customHeight="1">
      <c r="A243" s="12"/>
      <c r="B243" s="212"/>
      <c r="C243" s="213"/>
      <c r="D243" s="214" t="s">
        <v>75</v>
      </c>
      <c r="E243" s="226" t="s">
        <v>2153</v>
      </c>
      <c r="F243" s="226" t="s">
        <v>2285</v>
      </c>
      <c r="G243" s="213"/>
      <c r="H243" s="213"/>
      <c r="I243" s="216"/>
      <c r="J243" s="227">
        <f>BK243</f>
        <v>0</v>
      </c>
      <c r="K243" s="213"/>
      <c r="L243" s="218"/>
      <c r="M243" s="219"/>
      <c r="N243" s="220"/>
      <c r="O243" s="220"/>
      <c r="P243" s="221">
        <f>P244</f>
        <v>0</v>
      </c>
      <c r="Q243" s="220"/>
      <c r="R243" s="221">
        <f>R244</f>
        <v>0</v>
      </c>
      <c r="S243" s="220"/>
      <c r="T243" s="222">
        <f>T244</f>
        <v>0</v>
      </c>
      <c r="U243" s="12"/>
      <c r="V243" s="12"/>
      <c r="W243" s="12"/>
      <c r="X243" s="12"/>
      <c r="Y243" s="12"/>
      <c r="Z243" s="12"/>
      <c r="AA243" s="12"/>
      <c r="AB243" s="12"/>
      <c r="AC243" s="12"/>
      <c r="AD243" s="12"/>
      <c r="AE243" s="12"/>
      <c r="AR243" s="223" t="s">
        <v>83</v>
      </c>
      <c r="AT243" s="224" t="s">
        <v>75</v>
      </c>
      <c r="AU243" s="224" t="s">
        <v>83</v>
      </c>
      <c r="AY243" s="223" t="s">
        <v>264</v>
      </c>
      <c r="BK243" s="225">
        <f>BK244</f>
        <v>0</v>
      </c>
    </row>
    <row r="244" s="2" customFormat="1" ht="16.5" customHeight="1">
      <c r="A244" s="39"/>
      <c r="B244" s="40"/>
      <c r="C244" s="228" t="s">
        <v>560</v>
      </c>
      <c r="D244" s="228" t="s">
        <v>266</v>
      </c>
      <c r="E244" s="229" t="s">
        <v>560</v>
      </c>
      <c r="F244" s="230" t="s">
        <v>2286</v>
      </c>
      <c r="G244" s="231" t="s">
        <v>453</v>
      </c>
      <c r="H244" s="232">
        <v>20</v>
      </c>
      <c r="I244" s="233"/>
      <c r="J244" s="234">
        <f>ROUND(I244*H244,2)</f>
        <v>0</v>
      </c>
      <c r="K244" s="230" t="s">
        <v>1</v>
      </c>
      <c r="L244" s="45"/>
      <c r="M244" s="235" t="s">
        <v>1</v>
      </c>
      <c r="N244" s="236" t="s">
        <v>42</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271</v>
      </c>
      <c r="AT244" s="239" t="s">
        <v>266</v>
      </c>
      <c r="AU244" s="239" t="s">
        <v>85</v>
      </c>
      <c r="AY244" s="18" t="s">
        <v>264</v>
      </c>
      <c r="BE244" s="240">
        <f>IF(N244="základní",J244,0)</f>
        <v>0</v>
      </c>
      <c r="BF244" s="240">
        <f>IF(N244="snížená",J244,0)</f>
        <v>0</v>
      </c>
      <c r="BG244" s="240">
        <f>IF(N244="zákl. přenesená",J244,0)</f>
        <v>0</v>
      </c>
      <c r="BH244" s="240">
        <f>IF(N244="sníž. přenesená",J244,0)</f>
        <v>0</v>
      </c>
      <c r="BI244" s="240">
        <f>IF(N244="nulová",J244,0)</f>
        <v>0</v>
      </c>
      <c r="BJ244" s="18" t="s">
        <v>85</v>
      </c>
      <c r="BK244" s="240">
        <f>ROUND(I244*H244,2)</f>
        <v>0</v>
      </c>
      <c r="BL244" s="18" t="s">
        <v>271</v>
      </c>
      <c r="BM244" s="239" t="s">
        <v>832</v>
      </c>
    </row>
    <row r="245" s="12" customFormat="1" ht="22.8" customHeight="1">
      <c r="A245" s="12"/>
      <c r="B245" s="212"/>
      <c r="C245" s="213"/>
      <c r="D245" s="214" t="s">
        <v>75</v>
      </c>
      <c r="E245" s="226" t="s">
        <v>2155</v>
      </c>
      <c r="F245" s="226" t="s">
        <v>3441</v>
      </c>
      <c r="G245" s="213"/>
      <c r="H245" s="213"/>
      <c r="I245" s="216"/>
      <c r="J245" s="227">
        <f>BK245</f>
        <v>0</v>
      </c>
      <c r="K245" s="213"/>
      <c r="L245" s="218"/>
      <c r="M245" s="219"/>
      <c r="N245" s="220"/>
      <c r="O245" s="220"/>
      <c r="P245" s="221">
        <f>SUM(P246:P247)</f>
        <v>0</v>
      </c>
      <c r="Q245" s="220"/>
      <c r="R245" s="221">
        <f>SUM(R246:R247)</f>
        <v>0</v>
      </c>
      <c r="S245" s="220"/>
      <c r="T245" s="222">
        <f>SUM(T246:T247)</f>
        <v>0</v>
      </c>
      <c r="U245" s="12"/>
      <c r="V245" s="12"/>
      <c r="W245" s="12"/>
      <c r="X245" s="12"/>
      <c r="Y245" s="12"/>
      <c r="Z245" s="12"/>
      <c r="AA245" s="12"/>
      <c r="AB245" s="12"/>
      <c r="AC245" s="12"/>
      <c r="AD245" s="12"/>
      <c r="AE245" s="12"/>
      <c r="AR245" s="223" t="s">
        <v>83</v>
      </c>
      <c r="AT245" s="224" t="s">
        <v>75</v>
      </c>
      <c r="AU245" s="224" t="s">
        <v>83</v>
      </c>
      <c r="AY245" s="223" t="s">
        <v>264</v>
      </c>
      <c r="BK245" s="225">
        <f>SUM(BK246:BK247)</f>
        <v>0</v>
      </c>
    </row>
    <row r="246" s="2" customFormat="1" ht="16.5" customHeight="1">
      <c r="A246" s="39"/>
      <c r="B246" s="40"/>
      <c r="C246" s="228" t="s">
        <v>564</v>
      </c>
      <c r="D246" s="228" t="s">
        <v>266</v>
      </c>
      <c r="E246" s="229" t="s">
        <v>564</v>
      </c>
      <c r="F246" s="230" t="s">
        <v>2288</v>
      </c>
      <c r="G246" s="231" t="s">
        <v>453</v>
      </c>
      <c r="H246" s="232">
        <v>40</v>
      </c>
      <c r="I246" s="233"/>
      <c r="J246" s="234">
        <f>ROUND(I246*H246,2)</f>
        <v>0</v>
      </c>
      <c r="K246" s="230" t="s">
        <v>1</v>
      </c>
      <c r="L246" s="45"/>
      <c r="M246" s="235" t="s">
        <v>1</v>
      </c>
      <c r="N246" s="236" t="s">
        <v>42</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271</v>
      </c>
      <c r="AT246" s="239" t="s">
        <v>266</v>
      </c>
      <c r="AU246" s="239" t="s">
        <v>85</v>
      </c>
      <c r="AY246" s="18" t="s">
        <v>264</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271</v>
      </c>
      <c r="BM246" s="239" t="s">
        <v>839</v>
      </c>
    </row>
    <row r="247" s="2" customFormat="1" ht="16.5" customHeight="1">
      <c r="A247" s="39"/>
      <c r="B247" s="40"/>
      <c r="C247" s="228" t="s">
        <v>568</v>
      </c>
      <c r="D247" s="228" t="s">
        <v>266</v>
      </c>
      <c r="E247" s="229" t="s">
        <v>568</v>
      </c>
      <c r="F247" s="230" t="s">
        <v>2290</v>
      </c>
      <c r="G247" s="231" t="s">
        <v>1051</v>
      </c>
      <c r="H247" s="232">
        <v>1</v>
      </c>
      <c r="I247" s="233"/>
      <c r="J247" s="234">
        <f>ROUND(I247*H247,2)</f>
        <v>0</v>
      </c>
      <c r="K247" s="230" t="s">
        <v>1</v>
      </c>
      <c r="L247" s="45"/>
      <c r="M247" s="235" t="s">
        <v>1</v>
      </c>
      <c r="N247" s="236" t="s">
        <v>42</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271</v>
      </c>
      <c r="AT247" s="239" t="s">
        <v>266</v>
      </c>
      <c r="AU247" s="239" t="s">
        <v>85</v>
      </c>
      <c r="AY247" s="18" t="s">
        <v>264</v>
      </c>
      <c r="BE247" s="240">
        <f>IF(N247="základní",J247,0)</f>
        <v>0</v>
      </c>
      <c r="BF247" s="240">
        <f>IF(N247="snížená",J247,0)</f>
        <v>0</v>
      </c>
      <c r="BG247" s="240">
        <f>IF(N247="zákl. přenesená",J247,0)</f>
        <v>0</v>
      </c>
      <c r="BH247" s="240">
        <f>IF(N247="sníž. přenesená",J247,0)</f>
        <v>0</v>
      </c>
      <c r="BI247" s="240">
        <f>IF(N247="nulová",J247,0)</f>
        <v>0</v>
      </c>
      <c r="BJ247" s="18" t="s">
        <v>85</v>
      </c>
      <c r="BK247" s="240">
        <f>ROUND(I247*H247,2)</f>
        <v>0</v>
      </c>
      <c r="BL247" s="18" t="s">
        <v>271</v>
      </c>
      <c r="BM247" s="239" t="s">
        <v>848</v>
      </c>
    </row>
    <row r="248" s="12" customFormat="1" ht="25.92" customHeight="1">
      <c r="A248" s="12"/>
      <c r="B248" s="212"/>
      <c r="C248" s="213"/>
      <c r="D248" s="214" t="s">
        <v>75</v>
      </c>
      <c r="E248" s="215" t="s">
        <v>2157</v>
      </c>
      <c r="F248" s="215" t="s">
        <v>2291</v>
      </c>
      <c r="G248" s="213"/>
      <c r="H248" s="213"/>
      <c r="I248" s="216"/>
      <c r="J248" s="217">
        <f>BK248</f>
        <v>0</v>
      </c>
      <c r="K248" s="213"/>
      <c r="L248" s="218"/>
      <c r="M248" s="219"/>
      <c r="N248" s="220"/>
      <c r="O248" s="220"/>
      <c r="P248" s="221">
        <f>SUM(P249:P256)</f>
        <v>0</v>
      </c>
      <c r="Q248" s="220"/>
      <c r="R248" s="221">
        <f>SUM(R249:R256)</f>
        <v>0</v>
      </c>
      <c r="S248" s="220"/>
      <c r="T248" s="222">
        <f>SUM(T249:T256)</f>
        <v>0</v>
      </c>
      <c r="U248" s="12"/>
      <c r="V248" s="12"/>
      <c r="W248" s="12"/>
      <c r="X248" s="12"/>
      <c r="Y248" s="12"/>
      <c r="Z248" s="12"/>
      <c r="AA248" s="12"/>
      <c r="AB248" s="12"/>
      <c r="AC248" s="12"/>
      <c r="AD248" s="12"/>
      <c r="AE248" s="12"/>
      <c r="AR248" s="223" t="s">
        <v>83</v>
      </c>
      <c r="AT248" s="224" t="s">
        <v>75</v>
      </c>
      <c r="AU248" s="224" t="s">
        <v>76</v>
      </c>
      <c r="AY248" s="223" t="s">
        <v>264</v>
      </c>
      <c r="BK248" s="225">
        <f>SUM(BK249:BK256)</f>
        <v>0</v>
      </c>
    </row>
    <row r="249" s="2" customFormat="1" ht="16.5" customHeight="1">
      <c r="A249" s="39"/>
      <c r="B249" s="40"/>
      <c r="C249" s="228" t="s">
        <v>575</v>
      </c>
      <c r="D249" s="228" t="s">
        <v>266</v>
      </c>
      <c r="E249" s="229" t="s">
        <v>575</v>
      </c>
      <c r="F249" s="230" t="s">
        <v>2292</v>
      </c>
      <c r="G249" s="231" t="s">
        <v>1051</v>
      </c>
      <c r="H249" s="232">
        <v>1</v>
      </c>
      <c r="I249" s="233"/>
      <c r="J249" s="234">
        <f>ROUND(I249*H249,2)</f>
        <v>0</v>
      </c>
      <c r="K249" s="230" t="s">
        <v>1</v>
      </c>
      <c r="L249" s="45"/>
      <c r="M249" s="235" t="s">
        <v>1</v>
      </c>
      <c r="N249" s="236" t="s">
        <v>42</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271</v>
      </c>
      <c r="AT249" s="239" t="s">
        <v>266</v>
      </c>
      <c r="AU249" s="239" t="s">
        <v>83</v>
      </c>
      <c r="AY249" s="18" t="s">
        <v>264</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271</v>
      </c>
      <c r="BM249" s="239" t="s">
        <v>859</v>
      </c>
    </row>
    <row r="250" s="2" customFormat="1" ht="16.5" customHeight="1">
      <c r="A250" s="39"/>
      <c r="B250" s="40"/>
      <c r="C250" s="228" t="s">
        <v>580</v>
      </c>
      <c r="D250" s="228" t="s">
        <v>266</v>
      </c>
      <c r="E250" s="229" t="s">
        <v>580</v>
      </c>
      <c r="F250" s="230" t="s">
        <v>2293</v>
      </c>
      <c r="G250" s="231" t="s">
        <v>1051</v>
      </c>
      <c r="H250" s="232">
        <v>32</v>
      </c>
      <c r="I250" s="233"/>
      <c r="J250" s="234">
        <f>ROUND(I250*H250,2)</f>
        <v>0</v>
      </c>
      <c r="K250" s="230" t="s">
        <v>1</v>
      </c>
      <c r="L250" s="45"/>
      <c r="M250" s="235" t="s">
        <v>1</v>
      </c>
      <c r="N250" s="236" t="s">
        <v>42</v>
      </c>
      <c r="O250" s="92"/>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271</v>
      </c>
      <c r="AT250" s="239" t="s">
        <v>266</v>
      </c>
      <c r="AU250" s="239" t="s">
        <v>83</v>
      </c>
      <c r="AY250" s="18" t="s">
        <v>264</v>
      </c>
      <c r="BE250" s="240">
        <f>IF(N250="základní",J250,0)</f>
        <v>0</v>
      </c>
      <c r="BF250" s="240">
        <f>IF(N250="snížená",J250,0)</f>
        <v>0</v>
      </c>
      <c r="BG250" s="240">
        <f>IF(N250="zákl. přenesená",J250,0)</f>
        <v>0</v>
      </c>
      <c r="BH250" s="240">
        <f>IF(N250="sníž. přenesená",J250,0)</f>
        <v>0</v>
      </c>
      <c r="BI250" s="240">
        <f>IF(N250="nulová",J250,0)</f>
        <v>0</v>
      </c>
      <c r="BJ250" s="18" t="s">
        <v>85</v>
      </c>
      <c r="BK250" s="240">
        <f>ROUND(I250*H250,2)</f>
        <v>0</v>
      </c>
      <c r="BL250" s="18" t="s">
        <v>271</v>
      </c>
      <c r="BM250" s="239" t="s">
        <v>866</v>
      </c>
    </row>
    <row r="251" s="2" customFormat="1" ht="16.5" customHeight="1">
      <c r="A251" s="39"/>
      <c r="B251" s="40"/>
      <c r="C251" s="228" t="s">
        <v>585</v>
      </c>
      <c r="D251" s="228" t="s">
        <v>266</v>
      </c>
      <c r="E251" s="229" t="s">
        <v>585</v>
      </c>
      <c r="F251" s="230" t="s">
        <v>2294</v>
      </c>
      <c r="G251" s="231" t="s">
        <v>1051</v>
      </c>
      <c r="H251" s="232">
        <v>1</v>
      </c>
      <c r="I251" s="233"/>
      <c r="J251" s="234">
        <f>ROUND(I251*H251,2)</f>
        <v>0</v>
      </c>
      <c r="K251" s="230" t="s">
        <v>1</v>
      </c>
      <c r="L251" s="45"/>
      <c r="M251" s="235" t="s">
        <v>1</v>
      </c>
      <c r="N251" s="236" t="s">
        <v>42</v>
      </c>
      <c r="O251" s="92"/>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271</v>
      </c>
      <c r="AT251" s="239" t="s">
        <v>266</v>
      </c>
      <c r="AU251" s="239" t="s">
        <v>83</v>
      </c>
      <c r="AY251" s="18" t="s">
        <v>264</v>
      </c>
      <c r="BE251" s="240">
        <f>IF(N251="základní",J251,0)</f>
        <v>0</v>
      </c>
      <c r="BF251" s="240">
        <f>IF(N251="snížená",J251,0)</f>
        <v>0</v>
      </c>
      <c r="BG251" s="240">
        <f>IF(N251="zákl. přenesená",J251,0)</f>
        <v>0</v>
      </c>
      <c r="BH251" s="240">
        <f>IF(N251="sníž. přenesená",J251,0)</f>
        <v>0</v>
      </c>
      <c r="BI251" s="240">
        <f>IF(N251="nulová",J251,0)</f>
        <v>0</v>
      </c>
      <c r="BJ251" s="18" t="s">
        <v>85</v>
      </c>
      <c r="BK251" s="240">
        <f>ROUND(I251*H251,2)</f>
        <v>0</v>
      </c>
      <c r="BL251" s="18" t="s">
        <v>271</v>
      </c>
      <c r="BM251" s="239" t="s">
        <v>876</v>
      </c>
    </row>
    <row r="252" s="2" customFormat="1" ht="16.5" customHeight="1">
      <c r="A252" s="39"/>
      <c r="B252" s="40"/>
      <c r="C252" s="228" t="s">
        <v>589</v>
      </c>
      <c r="D252" s="228" t="s">
        <v>266</v>
      </c>
      <c r="E252" s="229" t="s">
        <v>589</v>
      </c>
      <c r="F252" s="230" t="s">
        <v>2295</v>
      </c>
      <c r="G252" s="231" t="s">
        <v>1051</v>
      </c>
      <c r="H252" s="232">
        <v>1</v>
      </c>
      <c r="I252" s="233"/>
      <c r="J252" s="234">
        <f>ROUND(I252*H252,2)</f>
        <v>0</v>
      </c>
      <c r="K252" s="230" t="s">
        <v>1</v>
      </c>
      <c r="L252" s="45"/>
      <c r="M252" s="235" t="s">
        <v>1</v>
      </c>
      <c r="N252" s="236" t="s">
        <v>42</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271</v>
      </c>
      <c r="AT252" s="239" t="s">
        <v>266</v>
      </c>
      <c r="AU252" s="239" t="s">
        <v>83</v>
      </c>
      <c r="AY252" s="18" t="s">
        <v>264</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271</v>
      </c>
      <c r="BM252" s="239" t="s">
        <v>884</v>
      </c>
    </row>
    <row r="253" s="2" customFormat="1" ht="16.5" customHeight="1">
      <c r="A253" s="39"/>
      <c r="B253" s="40"/>
      <c r="C253" s="228" t="s">
        <v>593</v>
      </c>
      <c r="D253" s="228" t="s">
        <v>266</v>
      </c>
      <c r="E253" s="229" t="s">
        <v>593</v>
      </c>
      <c r="F253" s="230" t="s">
        <v>2296</v>
      </c>
      <c r="G253" s="231" t="s">
        <v>1051</v>
      </c>
      <c r="H253" s="232">
        <v>32</v>
      </c>
      <c r="I253" s="233"/>
      <c r="J253" s="234">
        <f>ROUND(I253*H253,2)</f>
        <v>0</v>
      </c>
      <c r="K253" s="230" t="s">
        <v>1</v>
      </c>
      <c r="L253" s="45"/>
      <c r="M253" s="235" t="s">
        <v>1</v>
      </c>
      <c r="N253" s="236" t="s">
        <v>42</v>
      </c>
      <c r="O253" s="92"/>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271</v>
      </c>
      <c r="AT253" s="239" t="s">
        <v>266</v>
      </c>
      <c r="AU253" s="239" t="s">
        <v>83</v>
      </c>
      <c r="AY253" s="18" t="s">
        <v>264</v>
      </c>
      <c r="BE253" s="240">
        <f>IF(N253="základní",J253,0)</f>
        <v>0</v>
      </c>
      <c r="BF253" s="240">
        <f>IF(N253="snížená",J253,0)</f>
        <v>0</v>
      </c>
      <c r="BG253" s="240">
        <f>IF(N253="zákl. přenesená",J253,0)</f>
        <v>0</v>
      </c>
      <c r="BH253" s="240">
        <f>IF(N253="sníž. přenesená",J253,0)</f>
        <v>0</v>
      </c>
      <c r="BI253" s="240">
        <f>IF(N253="nulová",J253,0)</f>
        <v>0</v>
      </c>
      <c r="BJ253" s="18" t="s">
        <v>85</v>
      </c>
      <c r="BK253" s="240">
        <f>ROUND(I253*H253,2)</f>
        <v>0</v>
      </c>
      <c r="BL253" s="18" t="s">
        <v>271</v>
      </c>
      <c r="BM253" s="239" t="s">
        <v>891</v>
      </c>
    </row>
    <row r="254" s="2" customFormat="1" ht="16.5" customHeight="1">
      <c r="A254" s="39"/>
      <c r="B254" s="40"/>
      <c r="C254" s="228" t="s">
        <v>597</v>
      </c>
      <c r="D254" s="228" t="s">
        <v>266</v>
      </c>
      <c r="E254" s="229" t="s">
        <v>597</v>
      </c>
      <c r="F254" s="230" t="s">
        <v>2297</v>
      </c>
      <c r="G254" s="231" t="s">
        <v>453</v>
      </c>
      <c r="H254" s="232">
        <v>100</v>
      </c>
      <c r="I254" s="233"/>
      <c r="J254" s="234">
        <f>ROUND(I254*H254,2)</f>
        <v>0</v>
      </c>
      <c r="K254" s="230" t="s">
        <v>1</v>
      </c>
      <c r="L254" s="45"/>
      <c r="M254" s="235" t="s">
        <v>1</v>
      </c>
      <c r="N254" s="236" t="s">
        <v>42</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271</v>
      </c>
      <c r="AT254" s="239" t="s">
        <v>266</v>
      </c>
      <c r="AU254" s="239" t="s">
        <v>83</v>
      </c>
      <c r="AY254" s="18" t="s">
        <v>264</v>
      </c>
      <c r="BE254" s="240">
        <f>IF(N254="základní",J254,0)</f>
        <v>0</v>
      </c>
      <c r="BF254" s="240">
        <f>IF(N254="snížená",J254,0)</f>
        <v>0</v>
      </c>
      <c r="BG254" s="240">
        <f>IF(N254="zákl. přenesená",J254,0)</f>
        <v>0</v>
      </c>
      <c r="BH254" s="240">
        <f>IF(N254="sníž. přenesená",J254,0)</f>
        <v>0</v>
      </c>
      <c r="BI254" s="240">
        <f>IF(N254="nulová",J254,0)</f>
        <v>0</v>
      </c>
      <c r="BJ254" s="18" t="s">
        <v>85</v>
      </c>
      <c r="BK254" s="240">
        <f>ROUND(I254*H254,2)</f>
        <v>0</v>
      </c>
      <c r="BL254" s="18" t="s">
        <v>271</v>
      </c>
      <c r="BM254" s="239" t="s">
        <v>901</v>
      </c>
    </row>
    <row r="255" s="2" customFormat="1" ht="16.5" customHeight="1">
      <c r="A255" s="39"/>
      <c r="B255" s="40"/>
      <c r="C255" s="228" t="s">
        <v>601</v>
      </c>
      <c r="D255" s="228" t="s">
        <v>266</v>
      </c>
      <c r="E255" s="229" t="s">
        <v>601</v>
      </c>
      <c r="F255" s="230" t="s">
        <v>2298</v>
      </c>
      <c r="G255" s="231" t="s">
        <v>1051</v>
      </c>
      <c r="H255" s="232">
        <v>1</v>
      </c>
      <c r="I255" s="233"/>
      <c r="J255" s="234">
        <f>ROUND(I255*H255,2)</f>
        <v>0</v>
      </c>
      <c r="K255" s="230" t="s">
        <v>1</v>
      </c>
      <c r="L255" s="45"/>
      <c r="M255" s="235" t="s">
        <v>1</v>
      </c>
      <c r="N255" s="236" t="s">
        <v>42</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271</v>
      </c>
      <c r="AT255" s="239" t="s">
        <v>266</v>
      </c>
      <c r="AU255" s="239" t="s">
        <v>83</v>
      </c>
      <c r="AY255" s="18" t="s">
        <v>264</v>
      </c>
      <c r="BE255" s="240">
        <f>IF(N255="základní",J255,0)</f>
        <v>0</v>
      </c>
      <c r="BF255" s="240">
        <f>IF(N255="snížená",J255,0)</f>
        <v>0</v>
      </c>
      <c r="BG255" s="240">
        <f>IF(N255="zákl. přenesená",J255,0)</f>
        <v>0</v>
      </c>
      <c r="BH255" s="240">
        <f>IF(N255="sníž. přenesená",J255,0)</f>
        <v>0</v>
      </c>
      <c r="BI255" s="240">
        <f>IF(N255="nulová",J255,0)</f>
        <v>0</v>
      </c>
      <c r="BJ255" s="18" t="s">
        <v>85</v>
      </c>
      <c r="BK255" s="240">
        <f>ROUND(I255*H255,2)</f>
        <v>0</v>
      </c>
      <c r="BL255" s="18" t="s">
        <v>271</v>
      </c>
      <c r="BM255" s="239" t="s">
        <v>910</v>
      </c>
    </row>
    <row r="256" s="2" customFormat="1" ht="16.5" customHeight="1">
      <c r="A256" s="39"/>
      <c r="B256" s="40"/>
      <c r="C256" s="228" t="s">
        <v>605</v>
      </c>
      <c r="D256" s="228" t="s">
        <v>266</v>
      </c>
      <c r="E256" s="229" t="s">
        <v>605</v>
      </c>
      <c r="F256" s="230" t="s">
        <v>2299</v>
      </c>
      <c r="G256" s="231" t="s">
        <v>1051</v>
      </c>
      <c r="H256" s="232">
        <v>1</v>
      </c>
      <c r="I256" s="233"/>
      <c r="J256" s="234">
        <f>ROUND(I256*H256,2)</f>
        <v>0</v>
      </c>
      <c r="K256" s="230" t="s">
        <v>1</v>
      </c>
      <c r="L256" s="45"/>
      <c r="M256" s="235" t="s">
        <v>1</v>
      </c>
      <c r="N256" s="236" t="s">
        <v>42</v>
      </c>
      <c r="O256" s="92"/>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271</v>
      </c>
      <c r="AT256" s="239" t="s">
        <v>266</v>
      </c>
      <c r="AU256" s="239" t="s">
        <v>83</v>
      </c>
      <c r="AY256" s="18" t="s">
        <v>264</v>
      </c>
      <c r="BE256" s="240">
        <f>IF(N256="základní",J256,0)</f>
        <v>0</v>
      </c>
      <c r="BF256" s="240">
        <f>IF(N256="snížená",J256,0)</f>
        <v>0</v>
      </c>
      <c r="BG256" s="240">
        <f>IF(N256="zákl. přenesená",J256,0)</f>
        <v>0</v>
      </c>
      <c r="BH256" s="240">
        <f>IF(N256="sníž. přenesená",J256,0)</f>
        <v>0</v>
      </c>
      <c r="BI256" s="240">
        <f>IF(N256="nulová",J256,0)</f>
        <v>0</v>
      </c>
      <c r="BJ256" s="18" t="s">
        <v>85</v>
      </c>
      <c r="BK256" s="240">
        <f>ROUND(I256*H256,2)</f>
        <v>0</v>
      </c>
      <c r="BL256" s="18" t="s">
        <v>271</v>
      </c>
      <c r="BM256" s="239" t="s">
        <v>920</v>
      </c>
    </row>
    <row r="257" s="12" customFormat="1" ht="25.92" customHeight="1">
      <c r="A257" s="12"/>
      <c r="B257" s="212"/>
      <c r="C257" s="213"/>
      <c r="D257" s="214" t="s">
        <v>75</v>
      </c>
      <c r="E257" s="215" t="s">
        <v>2159</v>
      </c>
      <c r="F257" s="215" t="s">
        <v>2300</v>
      </c>
      <c r="G257" s="213"/>
      <c r="H257" s="213"/>
      <c r="I257" s="216"/>
      <c r="J257" s="217">
        <f>BK257</f>
        <v>0</v>
      </c>
      <c r="K257" s="213"/>
      <c r="L257" s="218"/>
      <c r="M257" s="219"/>
      <c r="N257" s="220"/>
      <c r="O257" s="220"/>
      <c r="P257" s="221">
        <f>P258+P259+P263+P265+P267+P268</f>
        <v>0</v>
      </c>
      <c r="Q257" s="220"/>
      <c r="R257" s="221">
        <f>R258+R259+R263+R265+R267+R268</f>
        <v>0</v>
      </c>
      <c r="S257" s="220"/>
      <c r="T257" s="222">
        <f>T258+T259+T263+T265+T267+T268</f>
        <v>0</v>
      </c>
      <c r="U257" s="12"/>
      <c r="V257" s="12"/>
      <c r="W257" s="12"/>
      <c r="X257" s="12"/>
      <c r="Y257" s="12"/>
      <c r="Z257" s="12"/>
      <c r="AA257" s="12"/>
      <c r="AB257" s="12"/>
      <c r="AC257" s="12"/>
      <c r="AD257" s="12"/>
      <c r="AE257" s="12"/>
      <c r="AR257" s="223" t="s">
        <v>83</v>
      </c>
      <c r="AT257" s="224" t="s">
        <v>75</v>
      </c>
      <c r="AU257" s="224" t="s">
        <v>76</v>
      </c>
      <c r="AY257" s="223" t="s">
        <v>264</v>
      </c>
      <c r="BK257" s="225">
        <f>BK258+BK259+BK263+BK265+BK267+BK268</f>
        <v>0</v>
      </c>
    </row>
    <row r="258" s="2" customFormat="1" ht="16.5" customHeight="1">
      <c r="A258" s="39"/>
      <c r="B258" s="40"/>
      <c r="C258" s="228" t="s">
        <v>610</v>
      </c>
      <c r="D258" s="228" t="s">
        <v>266</v>
      </c>
      <c r="E258" s="229" t="s">
        <v>610</v>
      </c>
      <c r="F258" s="230" t="s">
        <v>2301</v>
      </c>
      <c r="G258" s="231" t="s">
        <v>1051</v>
      </c>
      <c r="H258" s="232">
        <v>1</v>
      </c>
      <c r="I258" s="233"/>
      <c r="J258" s="234">
        <f>ROUND(I258*H258,2)</f>
        <v>0</v>
      </c>
      <c r="K258" s="230" t="s">
        <v>1</v>
      </c>
      <c r="L258" s="45"/>
      <c r="M258" s="235" t="s">
        <v>1</v>
      </c>
      <c r="N258" s="236" t="s">
        <v>42</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271</v>
      </c>
      <c r="AT258" s="239" t="s">
        <v>266</v>
      </c>
      <c r="AU258" s="239" t="s">
        <v>83</v>
      </c>
      <c r="AY258" s="18" t="s">
        <v>264</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271</v>
      </c>
      <c r="BM258" s="239" t="s">
        <v>929</v>
      </c>
    </row>
    <row r="259" s="12" customFormat="1" ht="22.8" customHeight="1">
      <c r="A259" s="12"/>
      <c r="B259" s="212"/>
      <c r="C259" s="213"/>
      <c r="D259" s="214" t="s">
        <v>75</v>
      </c>
      <c r="E259" s="226" t="s">
        <v>2302</v>
      </c>
      <c r="F259" s="226" t="s">
        <v>2303</v>
      </c>
      <c r="G259" s="213"/>
      <c r="H259" s="213"/>
      <c r="I259" s="216"/>
      <c r="J259" s="227">
        <f>BK259</f>
        <v>0</v>
      </c>
      <c r="K259" s="213"/>
      <c r="L259" s="218"/>
      <c r="M259" s="219"/>
      <c r="N259" s="220"/>
      <c r="O259" s="220"/>
      <c r="P259" s="221">
        <f>SUM(P260:P262)</f>
        <v>0</v>
      </c>
      <c r="Q259" s="220"/>
      <c r="R259" s="221">
        <f>SUM(R260:R262)</f>
        <v>0</v>
      </c>
      <c r="S259" s="220"/>
      <c r="T259" s="222">
        <f>SUM(T260:T262)</f>
        <v>0</v>
      </c>
      <c r="U259" s="12"/>
      <c r="V259" s="12"/>
      <c r="W259" s="12"/>
      <c r="X259" s="12"/>
      <c r="Y259" s="12"/>
      <c r="Z259" s="12"/>
      <c r="AA259" s="12"/>
      <c r="AB259" s="12"/>
      <c r="AC259" s="12"/>
      <c r="AD259" s="12"/>
      <c r="AE259" s="12"/>
      <c r="AR259" s="223" t="s">
        <v>83</v>
      </c>
      <c r="AT259" s="224" t="s">
        <v>75</v>
      </c>
      <c r="AU259" s="224" t="s">
        <v>83</v>
      </c>
      <c r="AY259" s="223" t="s">
        <v>264</v>
      </c>
      <c r="BK259" s="225">
        <f>SUM(BK260:BK262)</f>
        <v>0</v>
      </c>
    </row>
    <row r="260" s="2" customFormat="1" ht="16.5" customHeight="1">
      <c r="A260" s="39"/>
      <c r="B260" s="40"/>
      <c r="C260" s="228" t="s">
        <v>614</v>
      </c>
      <c r="D260" s="228" t="s">
        <v>266</v>
      </c>
      <c r="E260" s="229" t="s">
        <v>614</v>
      </c>
      <c r="F260" s="230" t="s">
        <v>2304</v>
      </c>
      <c r="G260" s="231" t="s">
        <v>269</v>
      </c>
      <c r="H260" s="232">
        <v>6</v>
      </c>
      <c r="I260" s="233"/>
      <c r="J260" s="234">
        <f>ROUND(I260*H260,2)</f>
        <v>0</v>
      </c>
      <c r="K260" s="230" t="s">
        <v>1</v>
      </c>
      <c r="L260" s="45"/>
      <c r="M260" s="235" t="s">
        <v>1</v>
      </c>
      <c r="N260" s="236" t="s">
        <v>42</v>
      </c>
      <c r="O260" s="92"/>
      <c r="P260" s="237">
        <f>O260*H260</f>
        <v>0</v>
      </c>
      <c r="Q260" s="237">
        <v>0</v>
      </c>
      <c r="R260" s="237">
        <f>Q260*H260</f>
        <v>0</v>
      </c>
      <c r="S260" s="237">
        <v>0</v>
      </c>
      <c r="T260" s="238">
        <f>S260*H260</f>
        <v>0</v>
      </c>
      <c r="U260" s="39"/>
      <c r="V260" s="39"/>
      <c r="W260" s="39"/>
      <c r="X260" s="39"/>
      <c r="Y260" s="39"/>
      <c r="Z260" s="39"/>
      <c r="AA260" s="39"/>
      <c r="AB260" s="39"/>
      <c r="AC260" s="39"/>
      <c r="AD260" s="39"/>
      <c r="AE260" s="39"/>
      <c r="AR260" s="239" t="s">
        <v>271</v>
      </c>
      <c r="AT260" s="239" t="s">
        <v>266</v>
      </c>
      <c r="AU260" s="239" t="s">
        <v>85</v>
      </c>
      <c r="AY260" s="18" t="s">
        <v>264</v>
      </c>
      <c r="BE260" s="240">
        <f>IF(N260="základní",J260,0)</f>
        <v>0</v>
      </c>
      <c r="BF260" s="240">
        <f>IF(N260="snížená",J260,0)</f>
        <v>0</v>
      </c>
      <c r="BG260" s="240">
        <f>IF(N260="zákl. přenesená",J260,0)</f>
        <v>0</v>
      </c>
      <c r="BH260" s="240">
        <f>IF(N260="sníž. přenesená",J260,0)</f>
        <v>0</v>
      </c>
      <c r="BI260" s="240">
        <f>IF(N260="nulová",J260,0)</f>
        <v>0</v>
      </c>
      <c r="BJ260" s="18" t="s">
        <v>85</v>
      </c>
      <c r="BK260" s="240">
        <f>ROUND(I260*H260,2)</f>
        <v>0</v>
      </c>
      <c r="BL260" s="18" t="s">
        <v>271</v>
      </c>
      <c r="BM260" s="239" t="s">
        <v>938</v>
      </c>
    </row>
    <row r="261" s="2" customFormat="1" ht="16.5" customHeight="1">
      <c r="A261" s="39"/>
      <c r="B261" s="40"/>
      <c r="C261" s="228" t="s">
        <v>618</v>
      </c>
      <c r="D261" s="228" t="s">
        <v>266</v>
      </c>
      <c r="E261" s="229" t="s">
        <v>618</v>
      </c>
      <c r="F261" s="230" t="s">
        <v>2305</v>
      </c>
      <c r="G261" s="231" t="s">
        <v>269</v>
      </c>
      <c r="H261" s="232">
        <v>4</v>
      </c>
      <c r="I261" s="233"/>
      <c r="J261" s="234">
        <f>ROUND(I261*H261,2)</f>
        <v>0</v>
      </c>
      <c r="K261" s="230" t="s">
        <v>1</v>
      </c>
      <c r="L261" s="45"/>
      <c r="M261" s="235" t="s">
        <v>1</v>
      </c>
      <c r="N261" s="236" t="s">
        <v>42</v>
      </c>
      <c r="O261" s="92"/>
      <c r="P261" s="237">
        <f>O261*H261</f>
        <v>0</v>
      </c>
      <c r="Q261" s="237">
        <v>0</v>
      </c>
      <c r="R261" s="237">
        <f>Q261*H261</f>
        <v>0</v>
      </c>
      <c r="S261" s="237">
        <v>0</v>
      </c>
      <c r="T261" s="238">
        <f>S261*H261</f>
        <v>0</v>
      </c>
      <c r="U261" s="39"/>
      <c r="V261" s="39"/>
      <c r="W261" s="39"/>
      <c r="X261" s="39"/>
      <c r="Y261" s="39"/>
      <c r="Z261" s="39"/>
      <c r="AA261" s="39"/>
      <c r="AB261" s="39"/>
      <c r="AC261" s="39"/>
      <c r="AD261" s="39"/>
      <c r="AE261" s="39"/>
      <c r="AR261" s="239" t="s">
        <v>271</v>
      </c>
      <c r="AT261" s="239" t="s">
        <v>266</v>
      </c>
      <c r="AU261" s="239" t="s">
        <v>85</v>
      </c>
      <c r="AY261" s="18" t="s">
        <v>264</v>
      </c>
      <c r="BE261" s="240">
        <f>IF(N261="základní",J261,0)</f>
        <v>0</v>
      </c>
      <c r="BF261" s="240">
        <f>IF(N261="snížená",J261,0)</f>
        <v>0</v>
      </c>
      <c r="BG261" s="240">
        <f>IF(N261="zákl. přenesená",J261,0)</f>
        <v>0</v>
      </c>
      <c r="BH261" s="240">
        <f>IF(N261="sníž. přenesená",J261,0)</f>
        <v>0</v>
      </c>
      <c r="BI261" s="240">
        <f>IF(N261="nulová",J261,0)</f>
        <v>0</v>
      </c>
      <c r="BJ261" s="18" t="s">
        <v>85</v>
      </c>
      <c r="BK261" s="240">
        <f>ROUND(I261*H261,2)</f>
        <v>0</v>
      </c>
      <c r="BL261" s="18" t="s">
        <v>271</v>
      </c>
      <c r="BM261" s="239" t="s">
        <v>947</v>
      </c>
    </row>
    <row r="262" s="2" customFormat="1" ht="16.5" customHeight="1">
      <c r="A262" s="39"/>
      <c r="B262" s="40"/>
      <c r="C262" s="228" t="s">
        <v>625</v>
      </c>
      <c r="D262" s="228" t="s">
        <v>266</v>
      </c>
      <c r="E262" s="229" t="s">
        <v>625</v>
      </c>
      <c r="F262" s="230" t="s">
        <v>2306</v>
      </c>
      <c r="G262" s="231" t="s">
        <v>269</v>
      </c>
      <c r="H262" s="232">
        <v>4</v>
      </c>
      <c r="I262" s="233"/>
      <c r="J262" s="234">
        <f>ROUND(I262*H262,2)</f>
        <v>0</v>
      </c>
      <c r="K262" s="230" t="s">
        <v>1</v>
      </c>
      <c r="L262" s="45"/>
      <c r="M262" s="235" t="s">
        <v>1</v>
      </c>
      <c r="N262" s="236" t="s">
        <v>42</v>
      </c>
      <c r="O262" s="92"/>
      <c r="P262" s="237">
        <f>O262*H262</f>
        <v>0</v>
      </c>
      <c r="Q262" s="237">
        <v>0</v>
      </c>
      <c r="R262" s="237">
        <f>Q262*H262</f>
        <v>0</v>
      </c>
      <c r="S262" s="237">
        <v>0</v>
      </c>
      <c r="T262" s="238">
        <f>S262*H262</f>
        <v>0</v>
      </c>
      <c r="U262" s="39"/>
      <c r="V262" s="39"/>
      <c r="W262" s="39"/>
      <c r="X262" s="39"/>
      <c r="Y262" s="39"/>
      <c r="Z262" s="39"/>
      <c r="AA262" s="39"/>
      <c r="AB262" s="39"/>
      <c r="AC262" s="39"/>
      <c r="AD262" s="39"/>
      <c r="AE262" s="39"/>
      <c r="AR262" s="239" t="s">
        <v>271</v>
      </c>
      <c r="AT262" s="239" t="s">
        <v>266</v>
      </c>
      <c r="AU262" s="239" t="s">
        <v>85</v>
      </c>
      <c r="AY262" s="18" t="s">
        <v>264</v>
      </c>
      <c r="BE262" s="240">
        <f>IF(N262="základní",J262,0)</f>
        <v>0</v>
      </c>
      <c r="BF262" s="240">
        <f>IF(N262="snížená",J262,0)</f>
        <v>0</v>
      </c>
      <c r="BG262" s="240">
        <f>IF(N262="zákl. přenesená",J262,0)</f>
        <v>0</v>
      </c>
      <c r="BH262" s="240">
        <f>IF(N262="sníž. přenesená",J262,0)</f>
        <v>0</v>
      </c>
      <c r="BI262" s="240">
        <f>IF(N262="nulová",J262,0)</f>
        <v>0</v>
      </c>
      <c r="BJ262" s="18" t="s">
        <v>85</v>
      </c>
      <c r="BK262" s="240">
        <f>ROUND(I262*H262,2)</f>
        <v>0</v>
      </c>
      <c r="BL262" s="18" t="s">
        <v>271</v>
      </c>
      <c r="BM262" s="239" t="s">
        <v>957</v>
      </c>
    </row>
    <row r="263" s="12" customFormat="1" ht="22.8" customHeight="1">
      <c r="A263" s="12"/>
      <c r="B263" s="212"/>
      <c r="C263" s="213"/>
      <c r="D263" s="214" t="s">
        <v>75</v>
      </c>
      <c r="E263" s="226" t="s">
        <v>2307</v>
      </c>
      <c r="F263" s="226" t="s">
        <v>2308</v>
      </c>
      <c r="G263" s="213"/>
      <c r="H263" s="213"/>
      <c r="I263" s="216"/>
      <c r="J263" s="227">
        <f>BK263</f>
        <v>0</v>
      </c>
      <c r="K263" s="213"/>
      <c r="L263" s="218"/>
      <c r="M263" s="219"/>
      <c r="N263" s="220"/>
      <c r="O263" s="220"/>
      <c r="P263" s="221">
        <f>P264</f>
        <v>0</v>
      </c>
      <c r="Q263" s="220"/>
      <c r="R263" s="221">
        <f>R264</f>
        <v>0</v>
      </c>
      <c r="S263" s="220"/>
      <c r="T263" s="222">
        <f>T264</f>
        <v>0</v>
      </c>
      <c r="U263" s="12"/>
      <c r="V263" s="12"/>
      <c r="W263" s="12"/>
      <c r="X263" s="12"/>
      <c r="Y263" s="12"/>
      <c r="Z263" s="12"/>
      <c r="AA263" s="12"/>
      <c r="AB263" s="12"/>
      <c r="AC263" s="12"/>
      <c r="AD263" s="12"/>
      <c r="AE263" s="12"/>
      <c r="AR263" s="223" t="s">
        <v>83</v>
      </c>
      <c r="AT263" s="224" t="s">
        <v>75</v>
      </c>
      <c r="AU263" s="224" t="s">
        <v>83</v>
      </c>
      <c r="AY263" s="223" t="s">
        <v>264</v>
      </c>
      <c r="BK263" s="225">
        <f>BK264</f>
        <v>0</v>
      </c>
    </row>
    <row r="264" s="2" customFormat="1" ht="16.5" customHeight="1">
      <c r="A264" s="39"/>
      <c r="B264" s="40"/>
      <c r="C264" s="228" t="s">
        <v>629</v>
      </c>
      <c r="D264" s="228" t="s">
        <v>266</v>
      </c>
      <c r="E264" s="229" t="s">
        <v>629</v>
      </c>
      <c r="F264" s="230" t="s">
        <v>2309</v>
      </c>
      <c r="G264" s="231" t="s">
        <v>269</v>
      </c>
      <c r="H264" s="232">
        <v>4</v>
      </c>
      <c r="I264" s="233"/>
      <c r="J264" s="234">
        <f>ROUND(I264*H264,2)</f>
        <v>0</v>
      </c>
      <c r="K264" s="230" t="s">
        <v>1</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271</v>
      </c>
      <c r="AT264" s="239" t="s">
        <v>266</v>
      </c>
      <c r="AU264" s="239" t="s">
        <v>85</v>
      </c>
      <c r="AY264" s="18" t="s">
        <v>264</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271</v>
      </c>
      <c r="BM264" s="239" t="s">
        <v>969</v>
      </c>
    </row>
    <row r="265" s="12" customFormat="1" ht="22.8" customHeight="1">
      <c r="A265" s="12"/>
      <c r="B265" s="212"/>
      <c r="C265" s="213"/>
      <c r="D265" s="214" t="s">
        <v>75</v>
      </c>
      <c r="E265" s="226" t="s">
        <v>2310</v>
      </c>
      <c r="F265" s="226" t="s">
        <v>2311</v>
      </c>
      <c r="G265" s="213"/>
      <c r="H265" s="213"/>
      <c r="I265" s="216"/>
      <c r="J265" s="227">
        <f>BK265</f>
        <v>0</v>
      </c>
      <c r="K265" s="213"/>
      <c r="L265" s="218"/>
      <c r="M265" s="219"/>
      <c r="N265" s="220"/>
      <c r="O265" s="220"/>
      <c r="P265" s="221">
        <f>P266</f>
        <v>0</v>
      </c>
      <c r="Q265" s="220"/>
      <c r="R265" s="221">
        <f>R266</f>
        <v>0</v>
      </c>
      <c r="S265" s="220"/>
      <c r="T265" s="222">
        <f>T266</f>
        <v>0</v>
      </c>
      <c r="U265" s="12"/>
      <c r="V265" s="12"/>
      <c r="W265" s="12"/>
      <c r="X265" s="12"/>
      <c r="Y265" s="12"/>
      <c r="Z265" s="12"/>
      <c r="AA265" s="12"/>
      <c r="AB265" s="12"/>
      <c r="AC265" s="12"/>
      <c r="AD265" s="12"/>
      <c r="AE265" s="12"/>
      <c r="AR265" s="223" t="s">
        <v>83</v>
      </c>
      <c r="AT265" s="224" t="s">
        <v>75</v>
      </c>
      <c r="AU265" s="224" t="s">
        <v>83</v>
      </c>
      <c r="AY265" s="223" t="s">
        <v>264</v>
      </c>
      <c r="BK265" s="225">
        <f>BK266</f>
        <v>0</v>
      </c>
    </row>
    <row r="266" s="2" customFormat="1" ht="16.5" customHeight="1">
      <c r="A266" s="39"/>
      <c r="B266" s="40"/>
      <c r="C266" s="228" t="s">
        <v>633</v>
      </c>
      <c r="D266" s="228" t="s">
        <v>266</v>
      </c>
      <c r="E266" s="229" t="s">
        <v>633</v>
      </c>
      <c r="F266" s="230" t="s">
        <v>2312</v>
      </c>
      <c r="G266" s="231" t="s">
        <v>269</v>
      </c>
      <c r="H266" s="232">
        <v>12</v>
      </c>
      <c r="I266" s="233"/>
      <c r="J266" s="234">
        <f>ROUND(I266*H266,2)</f>
        <v>0</v>
      </c>
      <c r="K266" s="230" t="s">
        <v>1</v>
      </c>
      <c r="L266" s="45"/>
      <c r="M266" s="235" t="s">
        <v>1</v>
      </c>
      <c r="N266" s="236" t="s">
        <v>42</v>
      </c>
      <c r="O266" s="92"/>
      <c r="P266" s="237">
        <f>O266*H266</f>
        <v>0</v>
      </c>
      <c r="Q266" s="237">
        <v>0</v>
      </c>
      <c r="R266" s="237">
        <f>Q266*H266</f>
        <v>0</v>
      </c>
      <c r="S266" s="237">
        <v>0</v>
      </c>
      <c r="T266" s="238">
        <f>S266*H266</f>
        <v>0</v>
      </c>
      <c r="U266" s="39"/>
      <c r="V266" s="39"/>
      <c r="W266" s="39"/>
      <c r="X266" s="39"/>
      <c r="Y266" s="39"/>
      <c r="Z266" s="39"/>
      <c r="AA266" s="39"/>
      <c r="AB266" s="39"/>
      <c r="AC266" s="39"/>
      <c r="AD266" s="39"/>
      <c r="AE266" s="39"/>
      <c r="AR266" s="239" t="s">
        <v>271</v>
      </c>
      <c r="AT266" s="239" t="s">
        <v>266</v>
      </c>
      <c r="AU266" s="239" t="s">
        <v>85</v>
      </c>
      <c r="AY266" s="18" t="s">
        <v>264</v>
      </c>
      <c r="BE266" s="240">
        <f>IF(N266="základní",J266,0)</f>
        <v>0</v>
      </c>
      <c r="BF266" s="240">
        <f>IF(N266="snížená",J266,0)</f>
        <v>0</v>
      </c>
      <c r="BG266" s="240">
        <f>IF(N266="zákl. přenesená",J266,0)</f>
        <v>0</v>
      </c>
      <c r="BH266" s="240">
        <f>IF(N266="sníž. přenesená",J266,0)</f>
        <v>0</v>
      </c>
      <c r="BI266" s="240">
        <f>IF(N266="nulová",J266,0)</f>
        <v>0</v>
      </c>
      <c r="BJ266" s="18" t="s">
        <v>85</v>
      </c>
      <c r="BK266" s="240">
        <f>ROUND(I266*H266,2)</f>
        <v>0</v>
      </c>
      <c r="BL266" s="18" t="s">
        <v>271</v>
      </c>
      <c r="BM266" s="239" t="s">
        <v>980</v>
      </c>
    </row>
    <row r="267" s="12" customFormat="1" ht="22.8" customHeight="1">
      <c r="A267" s="12"/>
      <c r="B267" s="212"/>
      <c r="C267" s="213"/>
      <c r="D267" s="214" t="s">
        <v>75</v>
      </c>
      <c r="E267" s="226" t="s">
        <v>2313</v>
      </c>
      <c r="F267" s="226" t="s">
        <v>2314</v>
      </c>
      <c r="G267" s="213"/>
      <c r="H267" s="213"/>
      <c r="I267" s="216"/>
      <c r="J267" s="227">
        <f>BK267</f>
        <v>0</v>
      </c>
      <c r="K267" s="213"/>
      <c r="L267" s="218"/>
      <c r="M267" s="219"/>
      <c r="N267" s="220"/>
      <c r="O267" s="220"/>
      <c r="P267" s="221">
        <v>0</v>
      </c>
      <c r="Q267" s="220"/>
      <c r="R267" s="221">
        <v>0</v>
      </c>
      <c r="S267" s="220"/>
      <c r="T267" s="222">
        <v>0</v>
      </c>
      <c r="U267" s="12"/>
      <c r="V267" s="12"/>
      <c r="W267" s="12"/>
      <c r="X267" s="12"/>
      <c r="Y267" s="12"/>
      <c r="Z267" s="12"/>
      <c r="AA267" s="12"/>
      <c r="AB267" s="12"/>
      <c r="AC267" s="12"/>
      <c r="AD267" s="12"/>
      <c r="AE267" s="12"/>
      <c r="AR267" s="223" t="s">
        <v>83</v>
      </c>
      <c r="AT267" s="224" t="s">
        <v>75</v>
      </c>
      <c r="AU267" s="224" t="s">
        <v>83</v>
      </c>
      <c r="AY267" s="223" t="s">
        <v>264</v>
      </c>
      <c r="BK267" s="225">
        <v>0</v>
      </c>
    </row>
    <row r="268" s="12" customFormat="1" ht="22.8" customHeight="1">
      <c r="A268" s="12"/>
      <c r="B268" s="212"/>
      <c r="C268" s="213"/>
      <c r="D268" s="214" t="s">
        <v>75</v>
      </c>
      <c r="E268" s="226" t="s">
        <v>2315</v>
      </c>
      <c r="F268" s="226" t="s">
        <v>2316</v>
      </c>
      <c r="G268" s="213"/>
      <c r="H268" s="213"/>
      <c r="I268" s="216"/>
      <c r="J268" s="227">
        <f>BK268</f>
        <v>0</v>
      </c>
      <c r="K268" s="213"/>
      <c r="L268" s="218"/>
      <c r="M268" s="219"/>
      <c r="N268" s="220"/>
      <c r="O268" s="220"/>
      <c r="P268" s="221">
        <f>SUM(P269:P270)</f>
        <v>0</v>
      </c>
      <c r="Q268" s="220"/>
      <c r="R268" s="221">
        <f>SUM(R269:R270)</f>
        <v>0</v>
      </c>
      <c r="S268" s="220"/>
      <c r="T268" s="222">
        <f>SUM(T269:T270)</f>
        <v>0</v>
      </c>
      <c r="U268" s="12"/>
      <c r="V268" s="12"/>
      <c r="W268" s="12"/>
      <c r="X268" s="12"/>
      <c r="Y268" s="12"/>
      <c r="Z268" s="12"/>
      <c r="AA268" s="12"/>
      <c r="AB268" s="12"/>
      <c r="AC268" s="12"/>
      <c r="AD268" s="12"/>
      <c r="AE268" s="12"/>
      <c r="AR268" s="223" t="s">
        <v>83</v>
      </c>
      <c r="AT268" s="224" t="s">
        <v>75</v>
      </c>
      <c r="AU268" s="224" t="s">
        <v>83</v>
      </c>
      <c r="AY268" s="223" t="s">
        <v>264</v>
      </c>
      <c r="BK268" s="225">
        <f>SUM(BK269:BK270)</f>
        <v>0</v>
      </c>
    </row>
    <row r="269" s="2" customFormat="1" ht="16.5" customHeight="1">
      <c r="A269" s="39"/>
      <c r="B269" s="40"/>
      <c r="C269" s="228" t="s">
        <v>637</v>
      </c>
      <c r="D269" s="228" t="s">
        <v>266</v>
      </c>
      <c r="E269" s="229" t="s">
        <v>637</v>
      </c>
      <c r="F269" s="230" t="s">
        <v>2317</v>
      </c>
      <c r="G269" s="231" t="s">
        <v>269</v>
      </c>
      <c r="H269" s="232">
        <v>8</v>
      </c>
      <c r="I269" s="233"/>
      <c r="J269" s="234">
        <f>ROUND(I269*H269,2)</f>
        <v>0</v>
      </c>
      <c r="K269" s="230" t="s">
        <v>1</v>
      </c>
      <c r="L269" s="45"/>
      <c r="M269" s="235" t="s">
        <v>1</v>
      </c>
      <c r="N269" s="236" t="s">
        <v>42</v>
      </c>
      <c r="O269" s="92"/>
      <c r="P269" s="237">
        <f>O269*H269</f>
        <v>0</v>
      </c>
      <c r="Q269" s="237">
        <v>0</v>
      </c>
      <c r="R269" s="237">
        <f>Q269*H269</f>
        <v>0</v>
      </c>
      <c r="S269" s="237">
        <v>0</v>
      </c>
      <c r="T269" s="238">
        <f>S269*H269</f>
        <v>0</v>
      </c>
      <c r="U269" s="39"/>
      <c r="V269" s="39"/>
      <c r="W269" s="39"/>
      <c r="X269" s="39"/>
      <c r="Y269" s="39"/>
      <c r="Z269" s="39"/>
      <c r="AA269" s="39"/>
      <c r="AB269" s="39"/>
      <c r="AC269" s="39"/>
      <c r="AD269" s="39"/>
      <c r="AE269" s="39"/>
      <c r="AR269" s="239" t="s">
        <v>271</v>
      </c>
      <c r="AT269" s="239" t="s">
        <v>266</v>
      </c>
      <c r="AU269" s="239" t="s">
        <v>85</v>
      </c>
      <c r="AY269" s="18" t="s">
        <v>264</v>
      </c>
      <c r="BE269" s="240">
        <f>IF(N269="základní",J269,0)</f>
        <v>0</v>
      </c>
      <c r="BF269" s="240">
        <f>IF(N269="snížená",J269,0)</f>
        <v>0</v>
      </c>
      <c r="BG269" s="240">
        <f>IF(N269="zákl. přenesená",J269,0)</f>
        <v>0</v>
      </c>
      <c r="BH269" s="240">
        <f>IF(N269="sníž. přenesená",J269,0)</f>
        <v>0</v>
      </c>
      <c r="BI269" s="240">
        <f>IF(N269="nulová",J269,0)</f>
        <v>0</v>
      </c>
      <c r="BJ269" s="18" t="s">
        <v>85</v>
      </c>
      <c r="BK269" s="240">
        <f>ROUND(I269*H269,2)</f>
        <v>0</v>
      </c>
      <c r="BL269" s="18" t="s">
        <v>271</v>
      </c>
      <c r="BM269" s="239" t="s">
        <v>992</v>
      </c>
    </row>
    <row r="270" s="2" customFormat="1" ht="16.5" customHeight="1">
      <c r="A270" s="39"/>
      <c r="B270" s="40"/>
      <c r="C270" s="228" t="s">
        <v>642</v>
      </c>
      <c r="D270" s="228" t="s">
        <v>266</v>
      </c>
      <c r="E270" s="229" t="s">
        <v>642</v>
      </c>
      <c r="F270" s="230" t="s">
        <v>2318</v>
      </c>
      <c r="G270" s="231" t="s">
        <v>269</v>
      </c>
      <c r="H270" s="232">
        <v>16</v>
      </c>
      <c r="I270" s="233"/>
      <c r="J270" s="234">
        <f>ROUND(I270*H270,2)</f>
        <v>0</v>
      </c>
      <c r="K270" s="230" t="s">
        <v>1</v>
      </c>
      <c r="L270" s="45"/>
      <c r="M270" s="235" t="s">
        <v>1</v>
      </c>
      <c r="N270" s="236" t="s">
        <v>42</v>
      </c>
      <c r="O270" s="92"/>
      <c r="P270" s="237">
        <f>O270*H270</f>
        <v>0</v>
      </c>
      <c r="Q270" s="237">
        <v>0</v>
      </c>
      <c r="R270" s="237">
        <f>Q270*H270</f>
        <v>0</v>
      </c>
      <c r="S270" s="237">
        <v>0</v>
      </c>
      <c r="T270" s="238">
        <f>S270*H270</f>
        <v>0</v>
      </c>
      <c r="U270" s="39"/>
      <c r="V270" s="39"/>
      <c r="W270" s="39"/>
      <c r="X270" s="39"/>
      <c r="Y270" s="39"/>
      <c r="Z270" s="39"/>
      <c r="AA270" s="39"/>
      <c r="AB270" s="39"/>
      <c r="AC270" s="39"/>
      <c r="AD270" s="39"/>
      <c r="AE270" s="39"/>
      <c r="AR270" s="239" t="s">
        <v>271</v>
      </c>
      <c r="AT270" s="239" t="s">
        <v>266</v>
      </c>
      <c r="AU270" s="239" t="s">
        <v>85</v>
      </c>
      <c r="AY270" s="18" t="s">
        <v>264</v>
      </c>
      <c r="BE270" s="240">
        <f>IF(N270="základní",J270,0)</f>
        <v>0</v>
      </c>
      <c r="BF270" s="240">
        <f>IF(N270="snížená",J270,0)</f>
        <v>0</v>
      </c>
      <c r="BG270" s="240">
        <f>IF(N270="zákl. přenesená",J270,0)</f>
        <v>0</v>
      </c>
      <c r="BH270" s="240">
        <f>IF(N270="sníž. přenesená",J270,0)</f>
        <v>0</v>
      </c>
      <c r="BI270" s="240">
        <f>IF(N270="nulová",J270,0)</f>
        <v>0</v>
      </c>
      <c r="BJ270" s="18" t="s">
        <v>85</v>
      </c>
      <c r="BK270" s="240">
        <f>ROUND(I270*H270,2)</f>
        <v>0</v>
      </c>
      <c r="BL270" s="18" t="s">
        <v>271</v>
      </c>
      <c r="BM270" s="239" t="s">
        <v>1000</v>
      </c>
    </row>
    <row r="271" s="12" customFormat="1" ht="25.92" customHeight="1">
      <c r="A271" s="12"/>
      <c r="B271" s="212"/>
      <c r="C271" s="213"/>
      <c r="D271" s="214" t="s">
        <v>75</v>
      </c>
      <c r="E271" s="215" t="s">
        <v>2168</v>
      </c>
      <c r="F271" s="215" t="s">
        <v>1400</v>
      </c>
      <c r="G271" s="213"/>
      <c r="H271" s="213"/>
      <c r="I271" s="216"/>
      <c r="J271" s="217">
        <f>BK271</f>
        <v>0</v>
      </c>
      <c r="K271" s="213"/>
      <c r="L271" s="218"/>
      <c r="M271" s="219"/>
      <c r="N271" s="220"/>
      <c r="O271" s="220"/>
      <c r="P271" s="221">
        <f>P272</f>
        <v>0</v>
      </c>
      <c r="Q271" s="220"/>
      <c r="R271" s="221">
        <f>R272</f>
        <v>0</v>
      </c>
      <c r="S271" s="220"/>
      <c r="T271" s="222">
        <f>T272</f>
        <v>0</v>
      </c>
      <c r="U271" s="12"/>
      <c r="V271" s="12"/>
      <c r="W271" s="12"/>
      <c r="X271" s="12"/>
      <c r="Y271" s="12"/>
      <c r="Z271" s="12"/>
      <c r="AA271" s="12"/>
      <c r="AB271" s="12"/>
      <c r="AC271" s="12"/>
      <c r="AD271" s="12"/>
      <c r="AE271" s="12"/>
      <c r="AR271" s="223" t="s">
        <v>271</v>
      </c>
      <c r="AT271" s="224" t="s">
        <v>75</v>
      </c>
      <c r="AU271" s="224" t="s">
        <v>76</v>
      </c>
      <c r="AY271" s="223" t="s">
        <v>264</v>
      </c>
      <c r="BK271" s="225">
        <f>BK272</f>
        <v>0</v>
      </c>
    </row>
    <row r="272" s="2" customFormat="1" ht="16.5" customHeight="1">
      <c r="A272" s="39"/>
      <c r="B272" s="40"/>
      <c r="C272" s="228" t="s">
        <v>647</v>
      </c>
      <c r="D272" s="228" t="s">
        <v>266</v>
      </c>
      <c r="E272" s="229" t="s">
        <v>2169</v>
      </c>
      <c r="F272" s="230" t="s">
        <v>2170</v>
      </c>
      <c r="G272" s="231" t="s">
        <v>420</v>
      </c>
      <c r="H272" s="232">
        <v>1</v>
      </c>
      <c r="I272" s="233"/>
      <c r="J272" s="234">
        <f>ROUND(I272*H272,2)</f>
        <v>0</v>
      </c>
      <c r="K272" s="230" t="s">
        <v>1</v>
      </c>
      <c r="L272" s="45"/>
      <c r="M272" s="307" t="s">
        <v>1</v>
      </c>
      <c r="N272" s="308" t="s">
        <v>42</v>
      </c>
      <c r="O272" s="309"/>
      <c r="P272" s="310">
        <f>O272*H272</f>
        <v>0</v>
      </c>
      <c r="Q272" s="310">
        <v>0</v>
      </c>
      <c r="R272" s="310">
        <f>Q272*H272</f>
        <v>0</v>
      </c>
      <c r="S272" s="310">
        <v>0</v>
      </c>
      <c r="T272" s="311">
        <f>S272*H272</f>
        <v>0</v>
      </c>
      <c r="U272" s="39"/>
      <c r="V272" s="39"/>
      <c r="W272" s="39"/>
      <c r="X272" s="39"/>
      <c r="Y272" s="39"/>
      <c r="Z272" s="39"/>
      <c r="AA272" s="39"/>
      <c r="AB272" s="39"/>
      <c r="AC272" s="39"/>
      <c r="AD272" s="39"/>
      <c r="AE272" s="39"/>
      <c r="AR272" s="239" t="s">
        <v>1385</v>
      </c>
      <c r="AT272" s="239" t="s">
        <v>266</v>
      </c>
      <c r="AU272" s="239" t="s">
        <v>83</v>
      </c>
      <c r="AY272" s="18" t="s">
        <v>264</v>
      </c>
      <c r="BE272" s="240">
        <f>IF(N272="základní",J272,0)</f>
        <v>0</v>
      </c>
      <c r="BF272" s="240">
        <f>IF(N272="snížená",J272,0)</f>
        <v>0</v>
      </c>
      <c r="BG272" s="240">
        <f>IF(N272="zákl. přenesená",J272,0)</f>
        <v>0</v>
      </c>
      <c r="BH272" s="240">
        <f>IF(N272="sníž. přenesená",J272,0)</f>
        <v>0</v>
      </c>
      <c r="BI272" s="240">
        <f>IF(N272="nulová",J272,0)</f>
        <v>0</v>
      </c>
      <c r="BJ272" s="18" t="s">
        <v>85</v>
      </c>
      <c r="BK272" s="240">
        <f>ROUND(I272*H272,2)</f>
        <v>0</v>
      </c>
      <c r="BL272" s="18" t="s">
        <v>1385</v>
      </c>
      <c r="BM272" s="239" t="s">
        <v>3442</v>
      </c>
    </row>
    <row r="273" s="2" customFormat="1" ht="6.96" customHeight="1">
      <c r="A273" s="39"/>
      <c r="B273" s="67"/>
      <c r="C273" s="68"/>
      <c r="D273" s="68"/>
      <c r="E273" s="68"/>
      <c r="F273" s="68"/>
      <c r="G273" s="68"/>
      <c r="H273" s="68"/>
      <c r="I273" s="68"/>
      <c r="J273" s="68"/>
      <c r="K273" s="68"/>
      <c r="L273" s="45"/>
      <c r="M273" s="39"/>
      <c r="O273" s="39"/>
      <c r="P273" s="39"/>
      <c r="Q273" s="39"/>
      <c r="R273" s="39"/>
      <c r="S273" s="39"/>
      <c r="T273" s="39"/>
      <c r="U273" s="39"/>
      <c r="V273" s="39"/>
      <c r="W273" s="39"/>
      <c r="X273" s="39"/>
      <c r="Y273" s="39"/>
      <c r="Z273" s="39"/>
      <c r="AA273" s="39"/>
      <c r="AB273" s="39"/>
      <c r="AC273" s="39"/>
      <c r="AD273" s="39"/>
      <c r="AE273" s="39"/>
    </row>
  </sheetData>
  <sheetProtection sheet="1" autoFilter="0" formatColumns="0" formatRows="0" objects="1" scenarios="1" spinCount="100000" saltValue="uuPaKBqy7V/O0JVSm6QRMUb6TLfvxNcngWT3WGM0pMwOoLpZ/DB9cdKIAmtR840HXsNVbh/jnq+KNRiXtsrIoA==" hashValue="N4YEZznY1ZT18lhhIhWo+5hsRXmoPZ1Q6Fe+WPrZQNUy2FNaOA6iQAKKMob6yAT1bxZ6zNwcwqFWKp5szfhqiw==" algorithmName="SHA-512" password="E785"/>
  <autoFilter ref="C158:K272"/>
  <mergeCells count="15">
    <mergeCell ref="E7:H7"/>
    <mergeCell ref="E11:H11"/>
    <mergeCell ref="E9:H9"/>
    <mergeCell ref="E13:H13"/>
    <mergeCell ref="E22:H22"/>
    <mergeCell ref="E31:H31"/>
    <mergeCell ref="E85:H85"/>
    <mergeCell ref="E89:H89"/>
    <mergeCell ref="E87:H87"/>
    <mergeCell ref="E91:H91"/>
    <mergeCell ref="E145:H145"/>
    <mergeCell ref="E149:H149"/>
    <mergeCell ref="E147:H147"/>
    <mergeCell ref="E151:H15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3013</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2320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ROUND((SUM(BE129:BE188)),  2)</f>
        <v>0</v>
      </c>
      <c r="G37" s="39"/>
      <c r="H37" s="39"/>
      <c r="I37" s="166">
        <v>0.20999999999999999</v>
      </c>
      <c r="J37" s="165">
        <f>ROUND(((SUM(BE129:BE188))*I37),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ROUND((SUM(BF129:BF188)),  2)</f>
        <v>0</v>
      </c>
      <c r="G38" s="39"/>
      <c r="H38" s="39"/>
      <c r="I38" s="166">
        <v>0.12</v>
      </c>
      <c r="J38" s="165">
        <f>ROUND(((SUM(BF129:BF188))*I38),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ROUND((SUM(BG129:BG188)),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ROUND((SUM(BH129:BH188)),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ROUND((SUM(BI129:BI188)),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3013</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D.1.4.E - SLABOPROUDÁ ELEKTROINSTALACE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3443</v>
      </c>
      <c r="E101" s="193"/>
      <c r="F101" s="193"/>
      <c r="G101" s="193"/>
      <c r="H101" s="193"/>
      <c r="I101" s="193"/>
      <c r="J101" s="194">
        <f>J130</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2322</v>
      </c>
      <c r="E102" s="193"/>
      <c r="F102" s="193"/>
      <c r="G102" s="193"/>
      <c r="H102" s="193"/>
      <c r="I102" s="193"/>
      <c r="J102" s="194">
        <f>J165</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2323</v>
      </c>
      <c r="E103" s="193"/>
      <c r="F103" s="193"/>
      <c r="G103" s="193"/>
      <c r="H103" s="193"/>
      <c r="I103" s="193"/>
      <c r="J103" s="194">
        <f>J176</f>
        <v>0</v>
      </c>
      <c r="K103" s="191"/>
      <c r="L103" s="195"/>
      <c r="S103" s="9"/>
      <c r="T103" s="9"/>
      <c r="U103" s="9"/>
      <c r="V103" s="9"/>
      <c r="W103" s="9"/>
      <c r="X103" s="9"/>
      <c r="Y103" s="9"/>
      <c r="Z103" s="9"/>
      <c r="AA103" s="9"/>
      <c r="AB103" s="9"/>
      <c r="AC103" s="9"/>
      <c r="AD103" s="9"/>
      <c r="AE103" s="9"/>
    </row>
    <row r="104" s="10" customFormat="1" ht="19.92" customHeight="1">
      <c r="A104" s="10"/>
      <c r="B104" s="196"/>
      <c r="C104" s="134"/>
      <c r="D104" s="197" t="s">
        <v>2324</v>
      </c>
      <c r="E104" s="198"/>
      <c r="F104" s="198"/>
      <c r="G104" s="198"/>
      <c r="H104" s="198"/>
      <c r="I104" s="198"/>
      <c r="J104" s="199">
        <f>J184</f>
        <v>0</v>
      </c>
      <c r="K104" s="134"/>
      <c r="L104" s="200"/>
      <c r="S104" s="10"/>
      <c r="T104" s="10"/>
      <c r="U104" s="10"/>
      <c r="V104" s="10"/>
      <c r="W104" s="10"/>
      <c r="X104" s="10"/>
      <c r="Y104" s="10"/>
      <c r="Z104" s="10"/>
      <c r="AA104" s="10"/>
      <c r="AB104" s="10"/>
      <c r="AC104" s="10"/>
      <c r="AD104" s="10"/>
      <c r="AE104" s="10"/>
    </row>
    <row r="105" s="9" customFormat="1" ht="24.96" customHeight="1">
      <c r="A105" s="9"/>
      <c r="B105" s="190"/>
      <c r="C105" s="191"/>
      <c r="D105" s="192" t="s">
        <v>1980</v>
      </c>
      <c r="E105" s="193"/>
      <c r="F105" s="193"/>
      <c r="G105" s="193"/>
      <c r="H105" s="193"/>
      <c r="I105" s="193"/>
      <c r="J105" s="194">
        <f>J187</f>
        <v>0</v>
      </c>
      <c r="K105" s="191"/>
      <c r="L105" s="19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249</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Transformace domova Černovice – Lidmaň I. – Polná</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210</v>
      </c>
      <c r="D116" s="23"/>
      <c r="E116" s="23"/>
      <c r="F116" s="23"/>
      <c r="G116" s="23"/>
      <c r="H116" s="23"/>
      <c r="I116" s="23"/>
      <c r="J116" s="23"/>
      <c r="K116" s="23"/>
      <c r="L116" s="21"/>
    </row>
    <row r="117" s="1" customFormat="1" ht="16.5" customHeight="1">
      <c r="B117" s="22"/>
      <c r="C117" s="23"/>
      <c r="D117" s="23"/>
      <c r="E117" s="185" t="s">
        <v>3013</v>
      </c>
      <c r="F117" s="23"/>
      <c r="G117" s="23"/>
      <c r="H117" s="23"/>
      <c r="I117" s="23"/>
      <c r="J117" s="23"/>
      <c r="K117" s="23"/>
      <c r="L117" s="21"/>
    </row>
    <row r="118" s="1" customFormat="1" ht="12" customHeight="1">
      <c r="B118" s="22"/>
      <c r="C118" s="33" t="s">
        <v>212</v>
      </c>
      <c r="D118" s="23"/>
      <c r="E118" s="23"/>
      <c r="F118" s="23"/>
      <c r="G118" s="23"/>
      <c r="H118" s="23"/>
      <c r="I118" s="23"/>
      <c r="J118" s="23"/>
      <c r="K118" s="23"/>
      <c r="L118" s="21"/>
    </row>
    <row r="119" s="2" customFormat="1" ht="16.5" customHeight="1">
      <c r="A119" s="39"/>
      <c r="B119" s="40"/>
      <c r="C119" s="41"/>
      <c r="D119" s="41"/>
      <c r="E119" s="303" t="s">
        <v>1408</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1409</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D.1.4.E - SLABOPROUDÁ ELEKTROINSTALACE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18. 9. 2024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Kraj Vysočina</v>
      </c>
      <c r="G125" s="41"/>
      <c r="H125" s="41"/>
      <c r="I125" s="33" t="s">
        <v>30</v>
      </c>
      <c r="J125" s="37" t="str">
        <f>E25</f>
        <v>ARPIK OSTRAVA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1"/>
      <c r="B128" s="202"/>
      <c r="C128" s="203" t="s">
        <v>250</v>
      </c>
      <c r="D128" s="204" t="s">
        <v>61</v>
      </c>
      <c r="E128" s="204" t="s">
        <v>57</v>
      </c>
      <c r="F128" s="204" t="s">
        <v>58</v>
      </c>
      <c r="G128" s="204" t="s">
        <v>251</v>
      </c>
      <c r="H128" s="204" t="s">
        <v>252</v>
      </c>
      <c r="I128" s="204" t="s">
        <v>253</v>
      </c>
      <c r="J128" s="204" t="s">
        <v>217</v>
      </c>
      <c r="K128" s="205" t="s">
        <v>254</v>
      </c>
      <c r="L128" s="206"/>
      <c r="M128" s="101" t="s">
        <v>1</v>
      </c>
      <c r="N128" s="102" t="s">
        <v>40</v>
      </c>
      <c r="O128" s="102" t="s">
        <v>255</v>
      </c>
      <c r="P128" s="102" t="s">
        <v>256</v>
      </c>
      <c r="Q128" s="102" t="s">
        <v>257</v>
      </c>
      <c r="R128" s="102" t="s">
        <v>258</v>
      </c>
      <c r="S128" s="102" t="s">
        <v>259</v>
      </c>
      <c r="T128" s="103" t="s">
        <v>260</v>
      </c>
      <c r="U128" s="201"/>
      <c r="V128" s="201"/>
      <c r="W128" s="201"/>
      <c r="X128" s="201"/>
      <c r="Y128" s="201"/>
      <c r="Z128" s="201"/>
      <c r="AA128" s="201"/>
      <c r="AB128" s="201"/>
      <c r="AC128" s="201"/>
      <c r="AD128" s="201"/>
      <c r="AE128" s="201"/>
    </row>
    <row r="129" s="2" customFormat="1" ht="22.8" customHeight="1">
      <c r="A129" s="39"/>
      <c r="B129" s="40"/>
      <c r="C129" s="108" t="s">
        <v>261</v>
      </c>
      <c r="D129" s="41"/>
      <c r="E129" s="41"/>
      <c r="F129" s="41"/>
      <c r="G129" s="41"/>
      <c r="H129" s="41"/>
      <c r="I129" s="41"/>
      <c r="J129" s="207">
        <f>BK129</f>
        <v>0</v>
      </c>
      <c r="K129" s="41"/>
      <c r="L129" s="45"/>
      <c r="M129" s="104"/>
      <c r="N129" s="208"/>
      <c r="O129" s="105"/>
      <c r="P129" s="209">
        <f>P130+P165+P176+P187</f>
        <v>0</v>
      </c>
      <c r="Q129" s="105"/>
      <c r="R129" s="209">
        <f>R130+R165+R176+R187</f>
        <v>0</v>
      </c>
      <c r="S129" s="105"/>
      <c r="T129" s="210">
        <f>T130+T165+T176+T187</f>
        <v>0</v>
      </c>
      <c r="U129" s="39"/>
      <c r="V129" s="39"/>
      <c r="W129" s="39"/>
      <c r="X129" s="39"/>
      <c r="Y129" s="39"/>
      <c r="Z129" s="39"/>
      <c r="AA129" s="39"/>
      <c r="AB129" s="39"/>
      <c r="AC129" s="39"/>
      <c r="AD129" s="39"/>
      <c r="AE129" s="39"/>
      <c r="AT129" s="18" t="s">
        <v>75</v>
      </c>
      <c r="AU129" s="18" t="s">
        <v>219</v>
      </c>
      <c r="BK129" s="211">
        <f>BK130+BK165+BK176+BK187</f>
        <v>0</v>
      </c>
    </row>
    <row r="130" s="12" customFormat="1" ht="25.92" customHeight="1">
      <c r="A130" s="12"/>
      <c r="B130" s="212"/>
      <c r="C130" s="213"/>
      <c r="D130" s="214" t="s">
        <v>75</v>
      </c>
      <c r="E130" s="215" t="s">
        <v>1981</v>
      </c>
      <c r="F130" s="215" t="s">
        <v>3444</v>
      </c>
      <c r="G130" s="213"/>
      <c r="H130" s="213"/>
      <c r="I130" s="216"/>
      <c r="J130" s="217">
        <f>BK130</f>
        <v>0</v>
      </c>
      <c r="K130" s="213"/>
      <c r="L130" s="218"/>
      <c r="M130" s="219"/>
      <c r="N130" s="220"/>
      <c r="O130" s="220"/>
      <c r="P130" s="221">
        <f>SUM(P131:P164)</f>
        <v>0</v>
      </c>
      <c r="Q130" s="220"/>
      <c r="R130" s="221">
        <f>SUM(R131:R164)</f>
        <v>0</v>
      </c>
      <c r="S130" s="220"/>
      <c r="T130" s="222">
        <f>SUM(T131:T164)</f>
        <v>0</v>
      </c>
      <c r="U130" s="12"/>
      <c r="V130" s="12"/>
      <c r="W130" s="12"/>
      <c r="X130" s="12"/>
      <c r="Y130" s="12"/>
      <c r="Z130" s="12"/>
      <c r="AA130" s="12"/>
      <c r="AB130" s="12"/>
      <c r="AC130" s="12"/>
      <c r="AD130" s="12"/>
      <c r="AE130" s="12"/>
      <c r="AR130" s="223" t="s">
        <v>83</v>
      </c>
      <c r="AT130" s="224" t="s">
        <v>75</v>
      </c>
      <c r="AU130" s="224" t="s">
        <v>76</v>
      </c>
      <c r="AY130" s="223" t="s">
        <v>264</v>
      </c>
      <c r="BK130" s="225">
        <f>SUM(BK131:BK164)</f>
        <v>0</v>
      </c>
    </row>
    <row r="131" s="2" customFormat="1" ht="16.5" customHeight="1">
      <c r="A131" s="39"/>
      <c r="B131" s="40"/>
      <c r="C131" s="228" t="s">
        <v>83</v>
      </c>
      <c r="D131" s="228" t="s">
        <v>266</v>
      </c>
      <c r="E131" s="229" t="s">
        <v>83</v>
      </c>
      <c r="F131" s="230" t="s">
        <v>2326</v>
      </c>
      <c r="G131" s="231" t="s">
        <v>1051</v>
      </c>
      <c r="H131" s="232">
        <v>1</v>
      </c>
      <c r="I131" s="233"/>
      <c r="J131" s="234">
        <f>ROUND(I131*H131,2)</f>
        <v>0</v>
      </c>
      <c r="K131" s="230" t="s">
        <v>1</v>
      </c>
      <c r="L131" s="45"/>
      <c r="M131" s="235" t="s">
        <v>1</v>
      </c>
      <c r="N131" s="236"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271</v>
      </c>
      <c r="AT131" s="239" t="s">
        <v>266</v>
      </c>
      <c r="AU131" s="239" t="s">
        <v>83</v>
      </c>
      <c r="AY131" s="18" t="s">
        <v>264</v>
      </c>
      <c r="BE131" s="240">
        <f>IF(N131="základní",J131,0)</f>
        <v>0</v>
      </c>
      <c r="BF131" s="240">
        <f>IF(N131="snížená",J131,0)</f>
        <v>0</v>
      </c>
      <c r="BG131" s="240">
        <f>IF(N131="zákl. přenesená",J131,0)</f>
        <v>0</v>
      </c>
      <c r="BH131" s="240">
        <f>IF(N131="sníž. přenesená",J131,0)</f>
        <v>0</v>
      </c>
      <c r="BI131" s="240">
        <f>IF(N131="nulová",J131,0)</f>
        <v>0</v>
      </c>
      <c r="BJ131" s="18" t="s">
        <v>85</v>
      </c>
      <c r="BK131" s="240">
        <f>ROUND(I131*H131,2)</f>
        <v>0</v>
      </c>
      <c r="BL131" s="18" t="s">
        <v>271</v>
      </c>
      <c r="BM131" s="239" t="s">
        <v>85</v>
      </c>
    </row>
    <row r="132" s="2" customFormat="1" ht="16.5" customHeight="1">
      <c r="A132" s="39"/>
      <c r="B132" s="40"/>
      <c r="C132" s="228" t="s">
        <v>85</v>
      </c>
      <c r="D132" s="228" t="s">
        <v>266</v>
      </c>
      <c r="E132" s="229" t="s">
        <v>85</v>
      </c>
      <c r="F132" s="230" t="s">
        <v>2327</v>
      </c>
      <c r="G132" s="231" t="s">
        <v>1051</v>
      </c>
      <c r="H132" s="232">
        <v>1</v>
      </c>
      <c r="I132" s="233"/>
      <c r="J132" s="234">
        <f>ROUND(I132*H132,2)</f>
        <v>0</v>
      </c>
      <c r="K132" s="230" t="s">
        <v>1</v>
      </c>
      <c r="L132" s="45"/>
      <c r="M132" s="235" t="s">
        <v>1</v>
      </c>
      <c r="N132" s="236" t="s">
        <v>42</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271</v>
      </c>
      <c r="AT132" s="239" t="s">
        <v>266</v>
      </c>
      <c r="AU132" s="239" t="s">
        <v>83</v>
      </c>
      <c r="AY132" s="18" t="s">
        <v>264</v>
      </c>
      <c r="BE132" s="240">
        <f>IF(N132="základní",J132,0)</f>
        <v>0</v>
      </c>
      <c r="BF132" s="240">
        <f>IF(N132="snížená",J132,0)</f>
        <v>0</v>
      </c>
      <c r="BG132" s="240">
        <f>IF(N132="zákl. přenesená",J132,0)</f>
        <v>0</v>
      </c>
      <c r="BH132" s="240">
        <f>IF(N132="sníž. přenesená",J132,0)</f>
        <v>0</v>
      </c>
      <c r="BI132" s="240">
        <f>IF(N132="nulová",J132,0)</f>
        <v>0</v>
      </c>
      <c r="BJ132" s="18" t="s">
        <v>85</v>
      </c>
      <c r="BK132" s="240">
        <f>ROUND(I132*H132,2)</f>
        <v>0</v>
      </c>
      <c r="BL132" s="18" t="s">
        <v>271</v>
      </c>
      <c r="BM132" s="239" t="s">
        <v>271</v>
      </c>
    </row>
    <row r="133" s="2" customFormat="1" ht="16.5" customHeight="1">
      <c r="A133" s="39"/>
      <c r="B133" s="40"/>
      <c r="C133" s="228" t="s">
        <v>96</v>
      </c>
      <c r="D133" s="228" t="s">
        <v>266</v>
      </c>
      <c r="E133" s="229" t="s">
        <v>96</v>
      </c>
      <c r="F133" s="230" t="s">
        <v>2328</v>
      </c>
      <c r="G133" s="231" t="s">
        <v>1051</v>
      </c>
      <c r="H133" s="232">
        <v>1</v>
      </c>
      <c r="I133" s="233"/>
      <c r="J133" s="234">
        <f>ROUND(I133*H133,2)</f>
        <v>0</v>
      </c>
      <c r="K133" s="230" t="s">
        <v>1</v>
      </c>
      <c r="L133" s="45"/>
      <c r="M133" s="235" t="s">
        <v>1</v>
      </c>
      <c r="N133" s="236" t="s">
        <v>42</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271</v>
      </c>
      <c r="AT133" s="239" t="s">
        <v>266</v>
      </c>
      <c r="AU133" s="239" t="s">
        <v>83</v>
      </c>
      <c r="AY133" s="18" t="s">
        <v>264</v>
      </c>
      <c r="BE133" s="240">
        <f>IF(N133="základní",J133,0)</f>
        <v>0</v>
      </c>
      <c r="BF133" s="240">
        <f>IF(N133="snížená",J133,0)</f>
        <v>0</v>
      </c>
      <c r="BG133" s="240">
        <f>IF(N133="zákl. přenesená",J133,0)</f>
        <v>0</v>
      </c>
      <c r="BH133" s="240">
        <f>IF(N133="sníž. přenesená",J133,0)</f>
        <v>0</v>
      </c>
      <c r="BI133" s="240">
        <f>IF(N133="nulová",J133,0)</f>
        <v>0</v>
      </c>
      <c r="BJ133" s="18" t="s">
        <v>85</v>
      </c>
      <c r="BK133" s="240">
        <f>ROUND(I133*H133,2)</f>
        <v>0</v>
      </c>
      <c r="BL133" s="18" t="s">
        <v>271</v>
      </c>
      <c r="BM133" s="239" t="s">
        <v>295</v>
      </c>
    </row>
    <row r="134" s="2" customFormat="1" ht="16.5" customHeight="1">
      <c r="A134" s="39"/>
      <c r="B134" s="40"/>
      <c r="C134" s="228" t="s">
        <v>271</v>
      </c>
      <c r="D134" s="228" t="s">
        <v>266</v>
      </c>
      <c r="E134" s="229" t="s">
        <v>271</v>
      </c>
      <c r="F134" s="230" t="s">
        <v>2329</v>
      </c>
      <c r="G134" s="231" t="s">
        <v>1051</v>
      </c>
      <c r="H134" s="232">
        <v>1</v>
      </c>
      <c r="I134" s="233"/>
      <c r="J134" s="234">
        <f>ROUND(I134*H134,2)</f>
        <v>0</v>
      </c>
      <c r="K134" s="230" t="s">
        <v>1</v>
      </c>
      <c r="L134" s="45"/>
      <c r="M134" s="235" t="s">
        <v>1</v>
      </c>
      <c r="N134" s="236" t="s">
        <v>42</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271</v>
      </c>
      <c r="AT134" s="239" t="s">
        <v>266</v>
      </c>
      <c r="AU134" s="239" t="s">
        <v>83</v>
      </c>
      <c r="AY134" s="18" t="s">
        <v>264</v>
      </c>
      <c r="BE134" s="240">
        <f>IF(N134="základní",J134,0)</f>
        <v>0</v>
      </c>
      <c r="BF134" s="240">
        <f>IF(N134="snížená",J134,0)</f>
        <v>0</v>
      </c>
      <c r="BG134" s="240">
        <f>IF(N134="zákl. přenesená",J134,0)</f>
        <v>0</v>
      </c>
      <c r="BH134" s="240">
        <f>IF(N134="sníž. přenesená",J134,0)</f>
        <v>0</v>
      </c>
      <c r="BI134" s="240">
        <f>IF(N134="nulová",J134,0)</f>
        <v>0</v>
      </c>
      <c r="BJ134" s="18" t="s">
        <v>85</v>
      </c>
      <c r="BK134" s="240">
        <f>ROUND(I134*H134,2)</f>
        <v>0</v>
      </c>
      <c r="BL134" s="18" t="s">
        <v>271</v>
      </c>
      <c r="BM134" s="239" t="s">
        <v>304</v>
      </c>
    </row>
    <row r="135" s="2" customFormat="1" ht="16.5" customHeight="1">
      <c r="A135" s="39"/>
      <c r="B135" s="40"/>
      <c r="C135" s="228" t="s">
        <v>290</v>
      </c>
      <c r="D135" s="228" t="s">
        <v>266</v>
      </c>
      <c r="E135" s="229" t="s">
        <v>290</v>
      </c>
      <c r="F135" s="230" t="s">
        <v>2330</v>
      </c>
      <c r="G135" s="231" t="s">
        <v>1051</v>
      </c>
      <c r="H135" s="232">
        <v>3</v>
      </c>
      <c r="I135" s="233"/>
      <c r="J135" s="234">
        <f>ROUND(I135*H135,2)</f>
        <v>0</v>
      </c>
      <c r="K135" s="230" t="s">
        <v>1</v>
      </c>
      <c r="L135" s="45"/>
      <c r="M135" s="235" t="s">
        <v>1</v>
      </c>
      <c r="N135" s="236" t="s">
        <v>42</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271</v>
      </c>
      <c r="AT135" s="239" t="s">
        <v>266</v>
      </c>
      <c r="AU135" s="239" t="s">
        <v>83</v>
      </c>
      <c r="AY135" s="18" t="s">
        <v>264</v>
      </c>
      <c r="BE135" s="240">
        <f>IF(N135="základní",J135,0)</f>
        <v>0</v>
      </c>
      <c r="BF135" s="240">
        <f>IF(N135="snížená",J135,0)</f>
        <v>0</v>
      </c>
      <c r="BG135" s="240">
        <f>IF(N135="zákl. přenesená",J135,0)</f>
        <v>0</v>
      </c>
      <c r="BH135" s="240">
        <f>IF(N135="sníž. přenesená",J135,0)</f>
        <v>0</v>
      </c>
      <c r="BI135" s="240">
        <f>IF(N135="nulová",J135,0)</f>
        <v>0</v>
      </c>
      <c r="BJ135" s="18" t="s">
        <v>85</v>
      </c>
      <c r="BK135" s="240">
        <f>ROUND(I135*H135,2)</f>
        <v>0</v>
      </c>
      <c r="BL135" s="18" t="s">
        <v>271</v>
      </c>
      <c r="BM135" s="239" t="s">
        <v>315</v>
      </c>
    </row>
    <row r="136" s="2" customFormat="1" ht="16.5" customHeight="1">
      <c r="A136" s="39"/>
      <c r="B136" s="40"/>
      <c r="C136" s="228" t="s">
        <v>295</v>
      </c>
      <c r="D136" s="228" t="s">
        <v>266</v>
      </c>
      <c r="E136" s="229" t="s">
        <v>295</v>
      </c>
      <c r="F136" s="230" t="s">
        <v>2332</v>
      </c>
      <c r="G136" s="231" t="s">
        <v>1051</v>
      </c>
      <c r="H136" s="232">
        <v>3</v>
      </c>
      <c r="I136" s="233"/>
      <c r="J136" s="234">
        <f>ROUND(I136*H136,2)</f>
        <v>0</v>
      </c>
      <c r="K136" s="230" t="s">
        <v>1</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271</v>
      </c>
      <c r="AT136" s="239" t="s">
        <v>266</v>
      </c>
      <c r="AU136" s="239" t="s">
        <v>83</v>
      </c>
      <c r="AY136" s="18" t="s">
        <v>264</v>
      </c>
      <c r="BE136" s="240">
        <f>IF(N136="základní",J136,0)</f>
        <v>0</v>
      </c>
      <c r="BF136" s="240">
        <f>IF(N136="snížená",J136,0)</f>
        <v>0</v>
      </c>
      <c r="BG136" s="240">
        <f>IF(N136="zákl. přenesená",J136,0)</f>
        <v>0</v>
      </c>
      <c r="BH136" s="240">
        <f>IF(N136="sníž. přenesená",J136,0)</f>
        <v>0</v>
      </c>
      <c r="BI136" s="240">
        <f>IF(N136="nulová",J136,0)</f>
        <v>0</v>
      </c>
      <c r="BJ136" s="18" t="s">
        <v>85</v>
      </c>
      <c r="BK136" s="240">
        <f>ROUND(I136*H136,2)</f>
        <v>0</v>
      </c>
      <c r="BL136" s="18" t="s">
        <v>271</v>
      </c>
      <c r="BM136" s="239" t="s">
        <v>8</v>
      </c>
    </row>
    <row r="137" s="2" customFormat="1" ht="16.5" customHeight="1">
      <c r="A137" s="39"/>
      <c r="B137" s="40"/>
      <c r="C137" s="228" t="s">
        <v>300</v>
      </c>
      <c r="D137" s="228" t="s">
        <v>266</v>
      </c>
      <c r="E137" s="229" t="s">
        <v>300</v>
      </c>
      <c r="F137" s="230" t="s">
        <v>2331</v>
      </c>
      <c r="G137" s="231" t="s">
        <v>1051</v>
      </c>
      <c r="H137" s="232">
        <v>2</v>
      </c>
      <c r="I137" s="233"/>
      <c r="J137" s="234">
        <f>ROUND(I137*H137,2)</f>
        <v>0</v>
      </c>
      <c r="K137" s="230" t="s">
        <v>1</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271</v>
      </c>
      <c r="AT137" s="239" t="s">
        <v>266</v>
      </c>
      <c r="AU137" s="239" t="s">
        <v>83</v>
      </c>
      <c r="AY137" s="18" t="s">
        <v>264</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271</v>
      </c>
      <c r="BM137" s="239" t="s">
        <v>342</v>
      </c>
    </row>
    <row r="138" s="2" customFormat="1" ht="16.5" customHeight="1">
      <c r="A138" s="39"/>
      <c r="B138" s="40"/>
      <c r="C138" s="228" t="s">
        <v>304</v>
      </c>
      <c r="D138" s="228" t="s">
        <v>266</v>
      </c>
      <c r="E138" s="229" t="s">
        <v>304</v>
      </c>
      <c r="F138" s="230" t="s">
        <v>3445</v>
      </c>
      <c r="G138" s="231" t="s">
        <v>1051</v>
      </c>
      <c r="H138" s="232">
        <v>6</v>
      </c>
      <c r="I138" s="233"/>
      <c r="J138" s="234">
        <f>ROUND(I138*H138,2)</f>
        <v>0</v>
      </c>
      <c r="K138" s="230" t="s">
        <v>1</v>
      </c>
      <c r="L138" s="45"/>
      <c r="M138" s="235" t="s">
        <v>1</v>
      </c>
      <c r="N138" s="236" t="s">
        <v>42</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271</v>
      </c>
      <c r="AT138" s="239" t="s">
        <v>266</v>
      </c>
      <c r="AU138" s="239" t="s">
        <v>83</v>
      </c>
      <c r="AY138" s="18" t="s">
        <v>264</v>
      </c>
      <c r="BE138" s="240">
        <f>IF(N138="základní",J138,0)</f>
        <v>0</v>
      </c>
      <c r="BF138" s="240">
        <f>IF(N138="snížená",J138,0)</f>
        <v>0</v>
      </c>
      <c r="BG138" s="240">
        <f>IF(N138="zákl. přenesená",J138,0)</f>
        <v>0</v>
      </c>
      <c r="BH138" s="240">
        <f>IF(N138="sníž. přenesená",J138,0)</f>
        <v>0</v>
      </c>
      <c r="BI138" s="240">
        <f>IF(N138="nulová",J138,0)</f>
        <v>0</v>
      </c>
      <c r="BJ138" s="18" t="s">
        <v>85</v>
      </c>
      <c r="BK138" s="240">
        <f>ROUND(I138*H138,2)</f>
        <v>0</v>
      </c>
      <c r="BL138" s="18" t="s">
        <v>271</v>
      </c>
      <c r="BM138" s="239" t="s">
        <v>351</v>
      </c>
    </row>
    <row r="139" s="2" customFormat="1" ht="16.5" customHeight="1">
      <c r="A139" s="39"/>
      <c r="B139" s="40"/>
      <c r="C139" s="228" t="s">
        <v>309</v>
      </c>
      <c r="D139" s="228" t="s">
        <v>266</v>
      </c>
      <c r="E139" s="229" t="s">
        <v>309</v>
      </c>
      <c r="F139" s="230" t="s">
        <v>3446</v>
      </c>
      <c r="G139" s="231" t="s">
        <v>1051</v>
      </c>
      <c r="H139" s="232">
        <v>6</v>
      </c>
      <c r="I139" s="233"/>
      <c r="J139" s="234">
        <f>ROUND(I139*H139,2)</f>
        <v>0</v>
      </c>
      <c r="K139" s="230" t="s">
        <v>1</v>
      </c>
      <c r="L139" s="45"/>
      <c r="M139" s="235" t="s">
        <v>1</v>
      </c>
      <c r="N139" s="236" t="s">
        <v>42</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271</v>
      </c>
      <c r="AT139" s="239" t="s">
        <v>266</v>
      </c>
      <c r="AU139" s="239" t="s">
        <v>83</v>
      </c>
      <c r="AY139" s="18" t="s">
        <v>264</v>
      </c>
      <c r="BE139" s="240">
        <f>IF(N139="základní",J139,0)</f>
        <v>0</v>
      </c>
      <c r="BF139" s="240">
        <f>IF(N139="snížená",J139,0)</f>
        <v>0</v>
      </c>
      <c r="BG139" s="240">
        <f>IF(N139="zákl. přenesená",J139,0)</f>
        <v>0</v>
      </c>
      <c r="BH139" s="240">
        <f>IF(N139="sníž. přenesená",J139,0)</f>
        <v>0</v>
      </c>
      <c r="BI139" s="240">
        <f>IF(N139="nulová",J139,0)</f>
        <v>0</v>
      </c>
      <c r="BJ139" s="18" t="s">
        <v>85</v>
      </c>
      <c r="BK139" s="240">
        <f>ROUND(I139*H139,2)</f>
        <v>0</v>
      </c>
      <c r="BL139" s="18" t="s">
        <v>271</v>
      </c>
      <c r="BM139" s="239" t="s">
        <v>366</v>
      </c>
    </row>
    <row r="140" s="2" customFormat="1" ht="16.5" customHeight="1">
      <c r="A140" s="39"/>
      <c r="B140" s="40"/>
      <c r="C140" s="228" t="s">
        <v>315</v>
      </c>
      <c r="D140" s="228" t="s">
        <v>266</v>
      </c>
      <c r="E140" s="229" t="s">
        <v>315</v>
      </c>
      <c r="F140" s="230" t="s">
        <v>3447</v>
      </c>
      <c r="G140" s="231" t="s">
        <v>1051</v>
      </c>
      <c r="H140" s="232">
        <v>6</v>
      </c>
      <c r="I140" s="233"/>
      <c r="J140" s="234">
        <f>ROUND(I140*H140,2)</f>
        <v>0</v>
      </c>
      <c r="K140" s="230" t="s">
        <v>1</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271</v>
      </c>
      <c r="AT140" s="239" t="s">
        <v>266</v>
      </c>
      <c r="AU140" s="239" t="s">
        <v>83</v>
      </c>
      <c r="AY140" s="18" t="s">
        <v>264</v>
      </c>
      <c r="BE140" s="240">
        <f>IF(N140="základní",J140,0)</f>
        <v>0</v>
      </c>
      <c r="BF140" s="240">
        <f>IF(N140="snížená",J140,0)</f>
        <v>0</v>
      </c>
      <c r="BG140" s="240">
        <f>IF(N140="zákl. přenesená",J140,0)</f>
        <v>0</v>
      </c>
      <c r="BH140" s="240">
        <f>IF(N140="sníž. přenesená",J140,0)</f>
        <v>0</v>
      </c>
      <c r="BI140" s="240">
        <f>IF(N140="nulová",J140,0)</f>
        <v>0</v>
      </c>
      <c r="BJ140" s="18" t="s">
        <v>85</v>
      </c>
      <c r="BK140" s="240">
        <f>ROUND(I140*H140,2)</f>
        <v>0</v>
      </c>
      <c r="BL140" s="18" t="s">
        <v>271</v>
      </c>
      <c r="BM140" s="239" t="s">
        <v>377</v>
      </c>
    </row>
    <row r="141" s="2" customFormat="1" ht="16.5" customHeight="1">
      <c r="A141" s="39"/>
      <c r="B141" s="40"/>
      <c r="C141" s="228" t="s">
        <v>322</v>
      </c>
      <c r="D141" s="228" t="s">
        <v>266</v>
      </c>
      <c r="E141" s="229" t="s">
        <v>322</v>
      </c>
      <c r="F141" s="230" t="s">
        <v>2332</v>
      </c>
      <c r="G141" s="231" t="s">
        <v>1051</v>
      </c>
      <c r="H141" s="232">
        <v>2</v>
      </c>
      <c r="I141" s="233"/>
      <c r="J141" s="234">
        <f>ROUND(I141*H141,2)</f>
        <v>0</v>
      </c>
      <c r="K141" s="230" t="s">
        <v>1</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271</v>
      </c>
      <c r="AT141" s="239" t="s">
        <v>266</v>
      </c>
      <c r="AU141" s="239" t="s">
        <v>83</v>
      </c>
      <c r="AY141" s="18" t="s">
        <v>264</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271</v>
      </c>
      <c r="BM141" s="239" t="s">
        <v>386</v>
      </c>
    </row>
    <row r="142" s="2" customFormat="1" ht="16.5" customHeight="1">
      <c r="A142" s="39"/>
      <c r="B142" s="40"/>
      <c r="C142" s="228" t="s">
        <v>8</v>
      </c>
      <c r="D142" s="228" t="s">
        <v>266</v>
      </c>
      <c r="E142" s="229" t="s">
        <v>8</v>
      </c>
      <c r="F142" s="230" t="s">
        <v>2333</v>
      </c>
      <c r="G142" s="231" t="s">
        <v>1051</v>
      </c>
      <c r="H142" s="232">
        <v>11</v>
      </c>
      <c r="I142" s="233"/>
      <c r="J142" s="234">
        <f>ROUND(I142*H142,2)</f>
        <v>0</v>
      </c>
      <c r="K142" s="230" t="s">
        <v>1</v>
      </c>
      <c r="L142" s="45"/>
      <c r="M142" s="235" t="s">
        <v>1</v>
      </c>
      <c r="N142" s="236" t="s">
        <v>42</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271</v>
      </c>
      <c r="AT142" s="239" t="s">
        <v>266</v>
      </c>
      <c r="AU142" s="239" t="s">
        <v>83</v>
      </c>
      <c r="AY142" s="18" t="s">
        <v>264</v>
      </c>
      <c r="BE142" s="240">
        <f>IF(N142="základní",J142,0)</f>
        <v>0</v>
      </c>
      <c r="BF142" s="240">
        <f>IF(N142="snížená",J142,0)</f>
        <v>0</v>
      </c>
      <c r="BG142" s="240">
        <f>IF(N142="zákl. přenesená",J142,0)</f>
        <v>0</v>
      </c>
      <c r="BH142" s="240">
        <f>IF(N142="sníž. přenesená",J142,0)</f>
        <v>0</v>
      </c>
      <c r="BI142" s="240">
        <f>IF(N142="nulová",J142,0)</f>
        <v>0</v>
      </c>
      <c r="BJ142" s="18" t="s">
        <v>85</v>
      </c>
      <c r="BK142" s="240">
        <f>ROUND(I142*H142,2)</f>
        <v>0</v>
      </c>
      <c r="BL142" s="18" t="s">
        <v>271</v>
      </c>
      <c r="BM142" s="239" t="s">
        <v>395</v>
      </c>
    </row>
    <row r="143" s="2" customFormat="1" ht="16.5" customHeight="1">
      <c r="A143" s="39"/>
      <c r="B143" s="40"/>
      <c r="C143" s="228" t="s">
        <v>335</v>
      </c>
      <c r="D143" s="228" t="s">
        <v>266</v>
      </c>
      <c r="E143" s="229" t="s">
        <v>335</v>
      </c>
      <c r="F143" s="230" t="s">
        <v>2334</v>
      </c>
      <c r="G143" s="231" t="s">
        <v>1051</v>
      </c>
      <c r="H143" s="232">
        <v>2</v>
      </c>
      <c r="I143" s="233"/>
      <c r="J143" s="234">
        <f>ROUND(I143*H143,2)</f>
        <v>0</v>
      </c>
      <c r="K143" s="230" t="s">
        <v>1</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271</v>
      </c>
      <c r="AT143" s="239" t="s">
        <v>266</v>
      </c>
      <c r="AU143" s="239" t="s">
        <v>83</v>
      </c>
      <c r="AY143" s="18" t="s">
        <v>264</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271</v>
      </c>
      <c r="BM143" s="239" t="s">
        <v>407</v>
      </c>
    </row>
    <row r="144" s="2" customFormat="1" ht="16.5" customHeight="1">
      <c r="A144" s="39"/>
      <c r="B144" s="40"/>
      <c r="C144" s="228" t="s">
        <v>342</v>
      </c>
      <c r="D144" s="228" t="s">
        <v>266</v>
      </c>
      <c r="E144" s="229" t="s">
        <v>342</v>
      </c>
      <c r="F144" s="230" t="s">
        <v>2335</v>
      </c>
      <c r="G144" s="231" t="s">
        <v>1051</v>
      </c>
      <c r="H144" s="232">
        <v>1</v>
      </c>
      <c r="I144" s="233"/>
      <c r="J144" s="234">
        <f>ROUND(I144*H144,2)</f>
        <v>0</v>
      </c>
      <c r="K144" s="230" t="s">
        <v>1</v>
      </c>
      <c r="L144" s="45"/>
      <c r="M144" s="235" t="s">
        <v>1</v>
      </c>
      <c r="N144" s="236" t="s">
        <v>42</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271</v>
      </c>
      <c r="AT144" s="239" t="s">
        <v>266</v>
      </c>
      <c r="AU144" s="239" t="s">
        <v>83</v>
      </c>
      <c r="AY144" s="18" t="s">
        <v>264</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271</v>
      </c>
      <c r="BM144" s="239" t="s">
        <v>417</v>
      </c>
    </row>
    <row r="145" s="2" customFormat="1" ht="16.5" customHeight="1">
      <c r="A145" s="39"/>
      <c r="B145" s="40"/>
      <c r="C145" s="228" t="s">
        <v>347</v>
      </c>
      <c r="D145" s="228" t="s">
        <v>266</v>
      </c>
      <c r="E145" s="229" t="s">
        <v>347</v>
      </c>
      <c r="F145" s="230" t="s">
        <v>2336</v>
      </c>
      <c r="G145" s="231" t="s">
        <v>453</v>
      </c>
      <c r="H145" s="232">
        <v>30</v>
      </c>
      <c r="I145" s="233"/>
      <c r="J145" s="234">
        <f>ROUND(I145*H145,2)</f>
        <v>0</v>
      </c>
      <c r="K145" s="230" t="s">
        <v>1</v>
      </c>
      <c r="L145" s="45"/>
      <c r="M145" s="235" t="s">
        <v>1</v>
      </c>
      <c r="N145" s="236" t="s">
        <v>42</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271</v>
      </c>
      <c r="AT145" s="239" t="s">
        <v>266</v>
      </c>
      <c r="AU145" s="239" t="s">
        <v>83</v>
      </c>
      <c r="AY145" s="18" t="s">
        <v>264</v>
      </c>
      <c r="BE145" s="240">
        <f>IF(N145="základní",J145,0)</f>
        <v>0</v>
      </c>
      <c r="BF145" s="240">
        <f>IF(N145="snížená",J145,0)</f>
        <v>0</v>
      </c>
      <c r="BG145" s="240">
        <f>IF(N145="zákl. přenesená",J145,0)</f>
        <v>0</v>
      </c>
      <c r="BH145" s="240">
        <f>IF(N145="sníž. přenesená",J145,0)</f>
        <v>0</v>
      </c>
      <c r="BI145" s="240">
        <f>IF(N145="nulová",J145,0)</f>
        <v>0</v>
      </c>
      <c r="BJ145" s="18" t="s">
        <v>85</v>
      </c>
      <c r="BK145" s="240">
        <f>ROUND(I145*H145,2)</f>
        <v>0</v>
      </c>
      <c r="BL145" s="18" t="s">
        <v>271</v>
      </c>
      <c r="BM145" s="239" t="s">
        <v>426</v>
      </c>
    </row>
    <row r="146" s="2" customFormat="1" ht="16.5" customHeight="1">
      <c r="A146" s="39"/>
      <c r="B146" s="40"/>
      <c r="C146" s="228" t="s">
        <v>351</v>
      </c>
      <c r="D146" s="228" t="s">
        <v>266</v>
      </c>
      <c r="E146" s="229" t="s">
        <v>351</v>
      </c>
      <c r="F146" s="230" t="s">
        <v>2337</v>
      </c>
      <c r="G146" s="231" t="s">
        <v>453</v>
      </c>
      <c r="H146" s="232">
        <v>230</v>
      </c>
      <c r="I146" s="233"/>
      <c r="J146" s="234">
        <f>ROUND(I146*H146,2)</f>
        <v>0</v>
      </c>
      <c r="K146" s="230" t="s">
        <v>1</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271</v>
      </c>
      <c r="AT146" s="239" t="s">
        <v>266</v>
      </c>
      <c r="AU146" s="239" t="s">
        <v>83</v>
      </c>
      <c r="AY146" s="18" t="s">
        <v>264</v>
      </c>
      <c r="BE146" s="240">
        <f>IF(N146="základní",J146,0)</f>
        <v>0</v>
      </c>
      <c r="BF146" s="240">
        <f>IF(N146="snížená",J146,0)</f>
        <v>0</v>
      </c>
      <c r="BG146" s="240">
        <f>IF(N146="zákl. přenesená",J146,0)</f>
        <v>0</v>
      </c>
      <c r="BH146" s="240">
        <f>IF(N146="sníž. přenesená",J146,0)</f>
        <v>0</v>
      </c>
      <c r="BI146" s="240">
        <f>IF(N146="nulová",J146,0)</f>
        <v>0</v>
      </c>
      <c r="BJ146" s="18" t="s">
        <v>85</v>
      </c>
      <c r="BK146" s="240">
        <f>ROUND(I146*H146,2)</f>
        <v>0</v>
      </c>
      <c r="BL146" s="18" t="s">
        <v>271</v>
      </c>
      <c r="BM146" s="239" t="s">
        <v>434</v>
      </c>
    </row>
    <row r="147" s="2" customFormat="1" ht="16.5" customHeight="1">
      <c r="A147" s="39"/>
      <c r="B147" s="40"/>
      <c r="C147" s="228" t="s">
        <v>358</v>
      </c>
      <c r="D147" s="228" t="s">
        <v>266</v>
      </c>
      <c r="E147" s="229" t="s">
        <v>358</v>
      </c>
      <c r="F147" s="230" t="s">
        <v>2338</v>
      </c>
      <c r="G147" s="231" t="s">
        <v>1051</v>
      </c>
      <c r="H147" s="232">
        <v>30</v>
      </c>
      <c r="I147" s="233"/>
      <c r="J147" s="234">
        <f>ROUND(I147*H147,2)</f>
        <v>0</v>
      </c>
      <c r="K147" s="230" t="s">
        <v>1</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271</v>
      </c>
      <c r="AT147" s="239" t="s">
        <v>266</v>
      </c>
      <c r="AU147" s="239" t="s">
        <v>83</v>
      </c>
      <c r="AY147" s="18" t="s">
        <v>264</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271</v>
      </c>
      <c r="BM147" s="239" t="s">
        <v>442</v>
      </c>
    </row>
    <row r="148" s="2" customFormat="1" ht="16.5" customHeight="1">
      <c r="A148" s="39"/>
      <c r="B148" s="40"/>
      <c r="C148" s="228" t="s">
        <v>366</v>
      </c>
      <c r="D148" s="228" t="s">
        <v>266</v>
      </c>
      <c r="E148" s="229" t="s">
        <v>366</v>
      </c>
      <c r="F148" s="230" t="s">
        <v>2339</v>
      </c>
      <c r="G148" s="231" t="s">
        <v>1326</v>
      </c>
      <c r="H148" s="232">
        <v>1</v>
      </c>
      <c r="I148" s="233"/>
      <c r="J148" s="234">
        <f>ROUND(I148*H148,2)</f>
        <v>0</v>
      </c>
      <c r="K148" s="230" t="s">
        <v>1</v>
      </c>
      <c r="L148" s="45"/>
      <c r="M148" s="235" t="s">
        <v>1</v>
      </c>
      <c r="N148" s="236" t="s">
        <v>42</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271</v>
      </c>
      <c r="AT148" s="239" t="s">
        <v>266</v>
      </c>
      <c r="AU148" s="239" t="s">
        <v>83</v>
      </c>
      <c r="AY148" s="18" t="s">
        <v>264</v>
      </c>
      <c r="BE148" s="240">
        <f>IF(N148="základní",J148,0)</f>
        <v>0</v>
      </c>
      <c r="BF148" s="240">
        <f>IF(N148="snížená",J148,0)</f>
        <v>0</v>
      </c>
      <c r="BG148" s="240">
        <f>IF(N148="zákl. přenesená",J148,0)</f>
        <v>0</v>
      </c>
      <c r="BH148" s="240">
        <f>IF(N148="sníž. přenesená",J148,0)</f>
        <v>0</v>
      </c>
      <c r="BI148" s="240">
        <f>IF(N148="nulová",J148,0)</f>
        <v>0</v>
      </c>
      <c r="BJ148" s="18" t="s">
        <v>85</v>
      </c>
      <c r="BK148" s="240">
        <f>ROUND(I148*H148,2)</f>
        <v>0</v>
      </c>
      <c r="BL148" s="18" t="s">
        <v>271</v>
      </c>
      <c r="BM148" s="239" t="s">
        <v>450</v>
      </c>
    </row>
    <row r="149" s="2" customFormat="1" ht="16.5" customHeight="1">
      <c r="A149" s="39"/>
      <c r="B149" s="40"/>
      <c r="C149" s="228" t="s">
        <v>373</v>
      </c>
      <c r="D149" s="228" t="s">
        <v>266</v>
      </c>
      <c r="E149" s="229" t="s">
        <v>373</v>
      </c>
      <c r="F149" s="230" t="s">
        <v>2340</v>
      </c>
      <c r="G149" s="231" t="s">
        <v>1326</v>
      </c>
      <c r="H149" s="232">
        <v>1</v>
      </c>
      <c r="I149" s="233"/>
      <c r="J149" s="234">
        <f>ROUND(I149*H149,2)</f>
        <v>0</v>
      </c>
      <c r="K149" s="230" t="s">
        <v>1</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271</v>
      </c>
      <c r="AT149" s="239" t="s">
        <v>266</v>
      </c>
      <c r="AU149" s="239" t="s">
        <v>83</v>
      </c>
      <c r="AY149" s="18" t="s">
        <v>264</v>
      </c>
      <c r="BE149" s="240">
        <f>IF(N149="základní",J149,0)</f>
        <v>0</v>
      </c>
      <c r="BF149" s="240">
        <f>IF(N149="snížená",J149,0)</f>
        <v>0</v>
      </c>
      <c r="BG149" s="240">
        <f>IF(N149="zákl. přenesená",J149,0)</f>
        <v>0</v>
      </c>
      <c r="BH149" s="240">
        <f>IF(N149="sníž. přenesená",J149,0)</f>
        <v>0</v>
      </c>
      <c r="BI149" s="240">
        <f>IF(N149="nulová",J149,0)</f>
        <v>0</v>
      </c>
      <c r="BJ149" s="18" t="s">
        <v>85</v>
      </c>
      <c r="BK149" s="240">
        <f>ROUND(I149*H149,2)</f>
        <v>0</v>
      </c>
      <c r="BL149" s="18" t="s">
        <v>271</v>
      </c>
      <c r="BM149" s="239" t="s">
        <v>461</v>
      </c>
    </row>
    <row r="150" s="2" customFormat="1" ht="16.5" customHeight="1">
      <c r="A150" s="39"/>
      <c r="B150" s="40"/>
      <c r="C150" s="228" t="s">
        <v>377</v>
      </c>
      <c r="D150" s="228" t="s">
        <v>266</v>
      </c>
      <c r="E150" s="229" t="s">
        <v>377</v>
      </c>
      <c r="F150" s="230" t="s">
        <v>2341</v>
      </c>
      <c r="G150" s="231" t="s">
        <v>420</v>
      </c>
      <c r="H150" s="232">
        <v>4</v>
      </c>
      <c r="I150" s="233"/>
      <c r="J150" s="234">
        <f>ROUND(I150*H150,2)</f>
        <v>0</v>
      </c>
      <c r="K150" s="230" t="s">
        <v>1</v>
      </c>
      <c r="L150" s="45"/>
      <c r="M150" s="235" t="s">
        <v>1</v>
      </c>
      <c r="N150" s="236" t="s">
        <v>42</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271</v>
      </c>
      <c r="AT150" s="239" t="s">
        <v>266</v>
      </c>
      <c r="AU150" s="239" t="s">
        <v>83</v>
      </c>
      <c r="AY150" s="18" t="s">
        <v>264</v>
      </c>
      <c r="BE150" s="240">
        <f>IF(N150="základní",J150,0)</f>
        <v>0</v>
      </c>
      <c r="BF150" s="240">
        <f>IF(N150="snížená",J150,0)</f>
        <v>0</v>
      </c>
      <c r="BG150" s="240">
        <f>IF(N150="zákl. přenesená",J150,0)</f>
        <v>0</v>
      </c>
      <c r="BH150" s="240">
        <f>IF(N150="sníž. přenesená",J150,0)</f>
        <v>0</v>
      </c>
      <c r="BI150" s="240">
        <f>IF(N150="nulová",J150,0)</f>
        <v>0</v>
      </c>
      <c r="BJ150" s="18" t="s">
        <v>85</v>
      </c>
      <c r="BK150" s="240">
        <f>ROUND(I150*H150,2)</f>
        <v>0</v>
      </c>
      <c r="BL150" s="18" t="s">
        <v>271</v>
      </c>
      <c r="BM150" s="239" t="s">
        <v>470</v>
      </c>
    </row>
    <row r="151" s="2" customFormat="1" ht="16.5" customHeight="1">
      <c r="A151" s="39"/>
      <c r="B151" s="40"/>
      <c r="C151" s="228" t="s">
        <v>7</v>
      </c>
      <c r="D151" s="228" t="s">
        <v>266</v>
      </c>
      <c r="E151" s="229" t="s">
        <v>7</v>
      </c>
      <c r="F151" s="230" t="s">
        <v>2342</v>
      </c>
      <c r="G151" s="231" t="s">
        <v>420</v>
      </c>
      <c r="H151" s="232">
        <v>2</v>
      </c>
      <c r="I151" s="233"/>
      <c r="J151" s="234">
        <f>ROUND(I151*H151,2)</f>
        <v>0</v>
      </c>
      <c r="K151" s="230" t="s">
        <v>1</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271</v>
      </c>
      <c r="AT151" s="239" t="s">
        <v>266</v>
      </c>
      <c r="AU151" s="239" t="s">
        <v>83</v>
      </c>
      <c r="AY151" s="18" t="s">
        <v>264</v>
      </c>
      <c r="BE151" s="240">
        <f>IF(N151="základní",J151,0)</f>
        <v>0</v>
      </c>
      <c r="BF151" s="240">
        <f>IF(N151="snížená",J151,0)</f>
        <v>0</v>
      </c>
      <c r="BG151" s="240">
        <f>IF(N151="zákl. přenesená",J151,0)</f>
        <v>0</v>
      </c>
      <c r="BH151" s="240">
        <f>IF(N151="sníž. přenesená",J151,0)</f>
        <v>0</v>
      </c>
      <c r="BI151" s="240">
        <f>IF(N151="nulová",J151,0)</f>
        <v>0</v>
      </c>
      <c r="BJ151" s="18" t="s">
        <v>85</v>
      </c>
      <c r="BK151" s="240">
        <f>ROUND(I151*H151,2)</f>
        <v>0</v>
      </c>
      <c r="BL151" s="18" t="s">
        <v>271</v>
      </c>
      <c r="BM151" s="239" t="s">
        <v>479</v>
      </c>
    </row>
    <row r="152" s="2" customFormat="1" ht="16.5" customHeight="1">
      <c r="A152" s="39"/>
      <c r="B152" s="40"/>
      <c r="C152" s="228" t="s">
        <v>386</v>
      </c>
      <c r="D152" s="228" t="s">
        <v>266</v>
      </c>
      <c r="E152" s="229" t="s">
        <v>386</v>
      </c>
      <c r="F152" s="230" t="s">
        <v>2343</v>
      </c>
      <c r="G152" s="231" t="s">
        <v>420</v>
      </c>
      <c r="H152" s="232">
        <v>30</v>
      </c>
      <c r="I152" s="233"/>
      <c r="J152" s="234">
        <f>ROUND(I152*H152,2)</f>
        <v>0</v>
      </c>
      <c r="K152" s="230" t="s">
        <v>1</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271</v>
      </c>
      <c r="AT152" s="239" t="s">
        <v>266</v>
      </c>
      <c r="AU152" s="239" t="s">
        <v>83</v>
      </c>
      <c r="AY152" s="18" t="s">
        <v>264</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271</v>
      </c>
      <c r="BM152" s="239" t="s">
        <v>489</v>
      </c>
    </row>
    <row r="153" s="2" customFormat="1" ht="16.5" customHeight="1">
      <c r="A153" s="39"/>
      <c r="B153" s="40"/>
      <c r="C153" s="228" t="s">
        <v>391</v>
      </c>
      <c r="D153" s="228" t="s">
        <v>266</v>
      </c>
      <c r="E153" s="229" t="s">
        <v>391</v>
      </c>
      <c r="F153" s="230" t="s">
        <v>2344</v>
      </c>
      <c r="G153" s="231" t="s">
        <v>1326</v>
      </c>
      <c r="H153" s="232">
        <v>1</v>
      </c>
      <c r="I153" s="233"/>
      <c r="J153" s="234">
        <f>ROUND(I153*H153,2)</f>
        <v>0</v>
      </c>
      <c r="K153" s="230" t="s">
        <v>1</v>
      </c>
      <c r="L153" s="45"/>
      <c r="M153" s="235" t="s">
        <v>1</v>
      </c>
      <c r="N153" s="236" t="s">
        <v>42</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271</v>
      </c>
      <c r="AT153" s="239" t="s">
        <v>266</v>
      </c>
      <c r="AU153" s="239" t="s">
        <v>83</v>
      </c>
      <c r="AY153" s="18" t="s">
        <v>264</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271</v>
      </c>
      <c r="BM153" s="239" t="s">
        <v>498</v>
      </c>
    </row>
    <row r="154" s="2" customFormat="1" ht="16.5" customHeight="1">
      <c r="A154" s="39"/>
      <c r="B154" s="40"/>
      <c r="C154" s="228" t="s">
        <v>395</v>
      </c>
      <c r="D154" s="228" t="s">
        <v>266</v>
      </c>
      <c r="E154" s="229" t="s">
        <v>395</v>
      </c>
      <c r="F154" s="230" t="s">
        <v>2345</v>
      </c>
      <c r="G154" s="231" t="s">
        <v>1326</v>
      </c>
      <c r="H154" s="232">
        <v>1</v>
      </c>
      <c r="I154" s="233"/>
      <c r="J154" s="234">
        <f>ROUND(I154*H154,2)</f>
        <v>0</v>
      </c>
      <c r="K154" s="230" t="s">
        <v>1</v>
      </c>
      <c r="L154" s="45"/>
      <c r="M154" s="235" t="s">
        <v>1</v>
      </c>
      <c r="N154" s="236" t="s">
        <v>42</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271</v>
      </c>
      <c r="AT154" s="239" t="s">
        <v>266</v>
      </c>
      <c r="AU154" s="239" t="s">
        <v>83</v>
      </c>
      <c r="AY154" s="18" t="s">
        <v>264</v>
      </c>
      <c r="BE154" s="240">
        <f>IF(N154="základní",J154,0)</f>
        <v>0</v>
      </c>
      <c r="BF154" s="240">
        <f>IF(N154="snížená",J154,0)</f>
        <v>0</v>
      </c>
      <c r="BG154" s="240">
        <f>IF(N154="zákl. přenesená",J154,0)</f>
        <v>0</v>
      </c>
      <c r="BH154" s="240">
        <f>IF(N154="sníž. přenesená",J154,0)</f>
        <v>0</v>
      </c>
      <c r="BI154" s="240">
        <f>IF(N154="nulová",J154,0)</f>
        <v>0</v>
      </c>
      <c r="BJ154" s="18" t="s">
        <v>85</v>
      </c>
      <c r="BK154" s="240">
        <f>ROUND(I154*H154,2)</f>
        <v>0</v>
      </c>
      <c r="BL154" s="18" t="s">
        <v>271</v>
      </c>
      <c r="BM154" s="239" t="s">
        <v>509</v>
      </c>
    </row>
    <row r="155" s="2" customFormat="1" ht="16.5" customHeight="1">
      <c r="A155" s="39"/>
      <c r="B155" s="40"/>
      <c r="C155" s="228" t="s">
        <v>401</v>
      </c>
      <c r="D155" s="228" t="s">
        <v>266</v>
      </c>
      <c r="E155" s="229" t="s">
        <v>401</v>
      </c>
      <c r="F155" s="230" t="s">
        <v>2346</v>
      </c>
      <c r="G155" s="231" t="s">
        <v>1326</v>
      </c>
      <c r="H155" s="232">
        <v>1</v>
      </c>
      <c r="I155" s="233"/>
      <c r="J155" s="234">
        <f>ROUND(I155*H155,2)</f>
        <v>0</v>
      </c>
      <c r="K155" s="230" t="s">
        <v>1</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271</v>
      </c>
      <c r="AT155" s="239" t="s">
        <v>266</v>
      </c>
      <c r="AU155" s="239" t="s">
        <v>83</v>
      </c>
      <c r="AY155" s="18" t="s">
        <v>264</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271</v>
      </c>
      <c r="BM155" s="239" t="s">
        <v>519</v>
      </c>
    </row>
    <row r="156" s="2" customFormat="1" ht="16.5" customHeight="1">
      <c r="A156" s="39"/>
      <c r="B156" s="40"/>
      <c r="C156" s="228" t="s">
        <v>407</v>
      </c>
      <c r="D156" s="228" t="s">
        <v>266</v>
      </c>
      <c r="E156" s="229" t="s">
        <v>407</v>
      </c>
      <c r="F156" s="230" t="s">
        <v>2347</v>
      </c>
      <c r="G156" s="231" t="s">
        <v>1326</v>
      </c>
      <c r="H156" s="232">
        <v>11</v>
      </c>
      <c r="I156" s="233"/>
      <c r="J156" s="234">
        <f>ROUND(I156*H156,2)</f>
        <v>0</v>
      </c>
      <c r="K156" s="230" t="s">
        <v>1</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271</v>
      </c>
      <c r="AT156" s="239" t="s">
        <v>266</v>
      </c>
      <c r="AU156" s="239" t="s">
        <v>83</v>
      </c>
      <c r="AY156" s="18" t="s">
        <v>264</v>
      </c>
      <c r="BE156" s="240">
        <f>IF(N156="základní",J156,0)</f>
        <v>0</v>
      </c>
      <c r="BF156" s="240">
        <f>IF(N156="snížená",J156,0)</f>
        <v>0</v>
      </c>
      <c r="BG156" s="240">
        <f>IF(N156="zákl. přenesená",J156,0)</f>
        <v>0</v>
      </c>
      <c r="BH156" s="240">
        <f>IF(N156="sníž. přenesená",J156,0)</f>
        <v>0</v>
      </c>
      <c r="BI156" s="240">
        <f>IF(N156="nulová",J156,0)</f>
        <v>0</v>
      </c>
      <c r="BJ156" s="18" t="s">
        <v>85</v>
      </c>
      <c r="BK156" s="240">
        <f>ROUND(I156*H156,2)</f>
        <v>0</v>
      </c>
      <c r="BL156" s="18" t="s">
        <v>271</v>
      </c>
      <c r="BM156" s="239" t="s">
        <v>527</v>
      </c>
    </row>
    <row r="157" s="2" customFormat="1" ht="16.5" customHeight="1">
      <c r="A157" s="39"/>
      <c r="B157" s="40"/>
      <c r="C157" s="228" t="s">
        <v>412</v>
      </c>
      <c r="D157" s="228" t="s">
        <v>266</v>
      </c>
      <c r="E157" s="229" t="s">
        <v>412</v>
      </c>
      <c r="F157" s="230" t="s">
        <v>2348</v>
      </c>
      <c r="G157" s="231" t="s">
        <v>1326</v>
      </c>
      <c r="H157" s="232">
        <v>1</v>
      </c>
      <c r="I157" s="233"/>
      <c r="J157" s="234">
        <f>ROUND(I157*H157,2)</f>
        <v>0</v>
      </c>
      <c r="K157" s="230" t="s">
        <v>1</v>
      </c>
      <c r="L157" s="45"/>
      <c r="M157" s="235" t="s">
        <v>1</v>
      </c>
      <c r="N157" s="236" t="s">
        <v>42</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271</v>
      </c>
      <c r="AT157" s="239" t="s">
        <v>266</v>
      </c>
      <c r="AU157" s="239" t="s">
        <v>83</v>
      </c>
      <c r="AY157" s="18" t="s">
        <v>264</v>
      </c>
      <c r="BE157" s="240">
        <f>IF(N157="základní",J157,0)</f>
        <v>0</v>
      </c>
      <c r="BF157" s="240">
        <f>IF(N157="snížená",J157,0)</f>
        <v>0</v>
      </c>
      <c r="BG157" s="240">
        <f>IF(N157="zákl. přenesená",J157,0)</f>
        <v>0</v>
      </c>
      <c r="BH157" s="240">
        <f>IF(N157="sníž. přenesená",J157,0)</f>
        <v>0</v>
      </c>
      <c r="BI157" s="240">
        <f>IF(N157="nulová",J157,0)</f>
        <v>0</v>
      </c>
      <c r="BJ157" s="18" t="s">
        <v>85</v>
      </c>
      <c r="BK157" s="240">
        <f>ROUND(I157*H157,2)</f>
        <v>0</v>
      </c>
      <c r="BL157" s="18" t="s">
        <v>271</v>
      </c>
      <c r="BM157" s="239" t="s">
        <v>538</v>
      </c>
    </row>
    <row r="158" s="2" customFormat="1" ht="16.5" customHeight="1">
      <c r="A158" s="39"/>
      <c r="B158" s="40"/>
      <c r="C158" s="228" t="s">
        <v>417</v>
      </c>
      <c r="D158" s="228" t="s">
        <v>266</v>
      </c>
      <c r="E158" s="229" t="s">
        <v>417</v>
      </c>
      <c r="F158" s="230" t="s">
        <v>2349</v>
      </c>
      <c r="G158" s="231" t="s">
        <v>453</v>
      </c>
      <c r="H158" s="232">
        <v>180</v>
      </c>
      <c r="I158" s="233"/>
      <c r="J158" s="234">
        <f>ROUND(I158*H158,2)</f>
        <v>0</v>
      </c>
      <c r="K158" s="230" t="s">
        <v>1</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271</v>
      </c>
      <c r="AT158" s="239" t="s">
        <v>266</v>
      </c>
      <c r="AU158" s="239" t="s">
        <v>83</v>
      </c>
      <c r="AY158" s="18" t="s">
        <v>264</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271</v>
      </c>
      <c r="BM158" s="239" t="s">
        <v>546</v>
      </c>
    </row>
    <row r="159" s="2" customFormat="1" ht="16.5" customHeight="1">
      <c r="A159" s="39"/>
      <c r="B159" s="40"/>
      <c r="C159" s="228" t="s">
        <v>422</v>
      </c>
      <c r="D159" s="228" t="s">
        <v>266</v>
      </c>
      <c r="E159" s="229" t="s">
        <v>422</v>
      </c>
      <c r="F159" s="230" t="s">
        <v>2350</v>
      </c>
      <c r="G159" s="231" t="s">
        <v>1051</v>
      </c>
      <c r="H159" s="232">
        <v>8</v>
      </c>
      <c r="I159" s="233"/>
      <c r="J159" s="234">
        <f>ROUND(I159*H159,2)</f>
        <v>0</v>
      </c>
      <c r="K159" s="230" t="s">
        <v>1</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271</v>
      </c>
      <c r="AT159" s="239" t="s">
        <v>266</v>
      </c>
      <c r="AU159" s="239" t="s">
        <v>83</v>
      </c>
      <c r="AY159" s="18" t="s">
        <v>264</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271</v>
      </c>
      <c r="BM159" s="239" t="s">
        <v>556</v>
      </c>
    </row>
    <row r="160" s="2" customFormat="1" ht="16.5" customHeight="1">
      <c r="A160" s="39"/>
      <c r="B160" s="40"/>
      <c r="C160" s="228" t="s">
        <v>426</v>
      </c>
      <c r="D160" s="228" t="s">
        <v>266</v>
      </c>
      <c r="E160" s="229" t="s">
        <v>426</v>
      </c>
      <c r="F160" s="230" t="s">
        <v>3448</v>
      </c>
      <c r="G160" s="231" t="s">
        <v>1051</v>
      </c>
      <c r="H160" s="232">
        <v>3</v>
      </c>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271</v>
      </c>
      <c r="AT160" s="239" t="s">
        <v>266</v>
      </c>
      <c r="AU160" s="239" t="s">
        <v>83</v>
      </c>
      <c r="AY160" s="18" t="s">
        <v>264</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271</v>
      </c>
      <c r="BM160" s="239" t="s">
        <v>564</v>
      </c>
    </row>
    <row r="161" s="2" customFormat="1" ht="16.5" customHeight="1">
      <c r="A161" s="39"/>
      <c r="B161" s="40"/>
      <c r="C161" s="228" t="s">
        <v>430</v>
      </c>
      <c r="D161" s="228" t="s">
        <v>266</v>
      </c>
      <c r="E161" s="229" t="s">
        <v>430</v>
      </c>
      <c r="F161" s="230" t="s">
        <v>2352</v>
      </c>
      <c r="G161" s="231" t="s">
        <v>1051</v>
      </c>
      <c r="H161" s="232">
        <v>20</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83</v>
      </c>
      <c r="AY161" s="18" t="s">
        <v>264</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271</v>
      </c>
      <c r="BM161" s="239" t="s">
        <v>575</v>
      </c>
    </row>
    <row r="162" s="2" customFormat="1" ht="16.5" customHeight="1">
      <c r="A162" s="39"/>
      <c r="B162" s="40"/>
      <c r="C162" s="228" t="s">
        <v>434</v>
      </c>
      <c r="D162" s="228" t="s">
        <v>266</v>
      </c>
      <c r="E162" s="229" t="s">
        <v>434</v>
      </c>
      <c r="F162" s="230" t="s">
        <v>2353</v>
      </c>
      <c r="G162" s="231" t="s">
        <v>1051</v>
      </c>
      <c r="H162" s="232">
        <v>6</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271</v>
      </c>
      <c r="AT162" s="239" t="s">
        <v>266</v>
      </c>
      <c r="AU162" s="239" t="s">
        <v>83</v>
      </c>
      <c r="AY162" s="18" t="s">
        <v>264</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271</v>
      </c>
      <c r="BM162" s="239" t="s">
        <v>585</v>
      </c>
    </row>
    <row r="163" s="2" customFormat="1" ht="16.5" customHeight="1">
      <c r="A163" s="39"/>
      <c r="B163" s="40"/>
      <c r="C163" s="228" t="s">
        <v>438</v>
      </c>
      <c r="D163" s="228" t="s">
        <v>266</v>
      </c>
      <c r="E163" s="229" t="s">
        <v>438</v>
      </c>
      <c r="F163" s="230" t="s">
        <v>2354</v>
      </c>
      <c r="G163" s="231" t="s">
        <v>1051</v>
      </c>
      <c r="H163" s="232">
        <v>1</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271</v>
      </c>
      <c r="AT163" s="239" t="s">
        <v>266</v>
      </c>
      <c r="AU163" s="239" t="s">
        <v>83</v>
      </c>
      <c r="AY163" s="18" t="s">
        <v>264</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271</v>
      </c>
      <c r="BM163" s="239" t="s">
        <v>593</v>
      </c>
    </row>
    <row r="164" s="2" customFormat="1" ht="16.5" customHeight="1">
      <c r="A164" s="39"/>
      <c r="B164" s="40"/>
      <c r="C164" s="228" t="s">
        <v>442</v>
      </c>
      <c r="D164" s="228" t="s">
        <v>266</v>
      </c>
      <c r="E164" s="229" t="s">
        <v>442</v>
      </c>
      <c r="F164" s="230" t="s">
        <v>3449</v>
      </c>
      <c r="G164" s="231" t="s">
        <v>1051</v>
      </c>
      <c r="H164" s="232">
        <v>4</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83</v>
      </c>
      <c r="AY164" s="18" t="s">
        <v>264</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271</v>
      </c>
      <c r="BM164" s="239" t="s">
        <v>601</v>
      </c>
    </row>
    <row r="165" s="12" customFormat="1" ht="25.92" customHeight="1">
      <c r="A165" s="12"/>
      <c r="B165" s="212"/>
      <c r="C165" s="213"/>
      <c r="D165" s="214" t="s">
        <v>75</v>
      </c>
      <c r="E165" s="215" t="s">
        <v>1983</v>
      </c>
      <c r="F165" s="215" t="s">
        <v>2356</v>
      </c>
      <c r="G165" s="213"/>
      <c r="H165" s="213"/>
      <c r="I165" s="216"/>
      <c r="J165" s="217">
        <f>BK165</f>
        <v>0</v>
      </c>
      <c r="K165" s="213"/>
      <c r="L165" s="218"/>
      <c r="M165" s="219"/>
      <c r="N165" s="220"/>
      <c r="O165" s="220"/>
      <c r="P165" s="221">
        <f>SUM(P166:P175)</f>
        <v>0</v>
      </c>
      <c r="Q165" s="220"/>
      <c r="R165" s="221">
        <f>SUM(R166:R175)</f>
        <v>0</v>
      </c>
      <c r="S165" s="220"/>
      <c r="T165" s="222">
        <f>SUM(T166:T175)</f>
        <v>0</v>
      </c>
      <c r="U165" s="12"/>
      <c r="V165" s="12"/>
      <c r="W165" s="12"/>
      <c r="X165" s="12"/>
      <c r="Y165" s="12"/>
      <c r="Z165" s="12"/>
      <c r="AA165" s="12"/>
      <c r="AB165" s="12"/>
      <c r="AC165" s="12"/>
      <c r="AD165" s="12"/>
      <c r="AE165" s="12"/>
      <c r="AR165" s="223" t="s">
        <v>83</v>
      </c>
      <c r="AT165" s="224" t="s">
        <v>75</v>
      </c>
      <c r="AU165" s="224" t="s">
        <v>76</v>
      </c>
      <c r="AY165" s="223" t="s">
        <v>264</v>
      </c>
      <c r="BK165" s="225">
        <f>SUM(BK166:BK175)</f>
        <v>0</v>
      </c>
    </row>
    <row r="166" s="2" customFormat="1" ht="16.5" customHeight="1">
      <c r="A166" s="39"/>
      <c r="B166" s="40"/>
      <c r="C166" s="228" t="s">
        <v>446</v>
      </c>
      <c r="D166" s="228" t="s">
        <v>266</v>
      </c>
      <c r="E166" s="229" t="s">
        <v>446</v>
      </c>
      <c r="F166" s="230" t="s">
        <v>2357</v>
      </c>
      <c r="G166" s="231" t="s">
        <v>1051</v>
      </c>
      <c r="H166" s="232">
        <v>14</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83</v>
      </c>
      <c r="AY166" s="18" t="s">
        <v>264</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271</v>
      </c>
      <c r="BM166" s="239" t="s">
        <v>610</v>
      </c>
    </row>
    <row r="167" s="2" customFormat="1" ht="16.5" customHeight="1">
      <c r="A167" s="39"/>
      <c r="B167" s="40"/>
      <c r="C167" s="228" t="s">
        <v>450</v>
      </c>
      <c r="D167" s="228" t="s">
        <v>266</v>
      </c>
      <c r="E167" s="229" t="s">
        <v>450</v>
      </c>
      <c r="F167" s="230" t="s">
        <v>2358</v>
      </c>
      <c r="G167" s="231" t="s">
        <v>1051</v>
      </c>
      <c r="H167" s="232">
        <v>5</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271</v>
      </c>
      <c r="AT167" s="239" t="s">
        <v>266</v>
      </c>
      <c r="AU167" s="239" t="s">
        <v>83</v>
      </c>
      <c r="AY167" s="18" t="s">
        <v>264</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271</v>
      </c>
      <c r="BM167" s="239" t="s">
        <v>618</v>
      </c>
    </row>
    <row r="168" s="2" customFormat="1" ht="16.5" customHeight="1">
      <c r="A168" s="39"/>
      <c r="B168" s="40"/>
      <c r="C168" s="228" t="s">
        <v>456</v>
      </c>
      <c r="D168" s="228" t="s">
        <v>266</v>
      </c>
      <c r="E168" s="229" t="s">
        <v>456</v>
      </c>
      <c r="F168" s="230" t="s">
        <v>2359</v>
      </c>
      <c r="G168" s="231" t="s">
        <v>1051</v>
      </c>
      <c r="H168" s="232">
        <v>66</v>
      </c>
      <c r="I168" s="233"/>
      <c r="J168" s="234">
        <f>ROUND(I168*H168,2)</f>
        <v>0</v>
      </c>
      <c r="K168" s="230" t="s">
        <v>1</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271</v>
      </c>
      <c r="AT168" s="239" t="s">
        <v>266</v>
      </c>
      <c r="AU168" s="239" t="s">
        <v>83</v>
      </c>
      <c r="AY168" s="18" t="s">
        <v>264</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271</v>
      </c>
      <c r="BM168" s="239" t="s">
        <v>629</v>
      </c>
    </row>
    <row r="169" s="2" customFormat="1" ht="16.5" customHeight="1">
      <c r="A169" s="39"/>
      <c r="B169" s="40"/>
      <c r="C169" s="228" t="s">
        <v>461</v>
      </c>
      <c r="D169" s="228" t="s">
        <v>266</v>
      </c>
      <c r="E169" s="229" t="s">
        <v>461</v>
      </c>
      <c r="F169" s="230" t="s">
        <v>2360</v>
      </c>
      <c r="G169" s="231" t="s">
        <v>1051</v>
      </c>
      <c r="H169" s="232">
        <v>2</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83</v>
      </c>
      <c r="AY169" s="18" t="s">
        <v>264</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271</v>
      </c>
      <c r="BM169" s="239" t="s">
        <v>637</v>
      </c>
    </row>
    <row r="170" s="2" customFormat="1" ht="16.5" customHeight="1">
      <c r="A170" s="39"/>
      <c r="B170" s="40"/>
      <c r="C170" s="228" t="s">
        <v>466</v>
      </c>
      <c r="D170" s="228" t="s">
        <v>266</v>
      </c>
      <c r="E170" s="229" t="s">
        <v>466</v>
      </c>
      <c r="F170" s="230" t="s">
        <v>2361</v>
      </c>
      <c r="G170" s="231" t="s">
        <v>1051</v>
      </c>
      <c r="H170" s="232">
        <v>1</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271</v>
      </c>
      <c r="AT170" s="239" t="s">
        <v>266</v>
      </c>
      <c r="AU170" s="239" t="s">
        <v>83</v>
      </c>
      <c r="AY170" s="18" t="s">
        <v>264</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271</v>
      </c>
      <c r="BM170" s="239" t="s">
        <v>647</v>
      </c>
    </row>
    <row r="171" s="2" customFormat="1" ht="16.5" customHeight="1">
      <c r="A171" s="39"/>
      <c r="B171" s="40"/>
      <c r="C171" s="228" t="s">
        <v>470</v>
      </c>
      <c r="D171" s="228" t="s">
        <v>266</v>
      </c>
      <c r="E171" s="229" t="s">
        <v>470</v>
      </c>
      <c r="F171" s="230" t="s">
        <v>2362</v>
      </c>
      <c r="G171" s="231" t="s">
        <v>1051</v>
      </c>
      <c r="H171" s="232">
        <v>1</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271</v>
      </c>
      <c r="AT171" s="239" t="s">
        <v>266</v>
      </c>
      <c r="AU171" s="239" t="s">
        <v>83</v>
      </c>
      <c r="AY171" s="18" t="s">
        <v>264</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271</v>
      </c>
      <c r="BM171" s="239" t="s">
        <v>656</v>
      </c>
    </row>
    <row r="172" s="2" customFormat="1" ht="16.5" customHeight="1">
      <c r="A172" s="39"/>
      <c r="B172" s="40"/>
      <c r="C172" s="228" t="s">
        <v>474</v>
      </c>
      <c r="D172" s="228" t="s">
        <v>266</v>
      </c>
      <c r="E172" s="229" t="s">
        <v>474</v>
      </c>
      <c r="F172" s="230" t="s">
        <v>2363</v>
      </c>
      <c r="G172" s="231" t="s">
        <v>1051</v>
      </c>
      <c r="H172" s="232">
        <v>1</v>
      </c>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271</v>
      </c>
      <c r="AT172" s="239" t="s">
        <v>266</v>
      </c>
      <c r="AU172" s="239" t="s">
        <v>83</v>
      </c>
      <c r="AY172" s="18" t="s">
        <v>264</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271</v>
      </c>
      <c r="BM172" s="239" t="s">
        <v>664</v>
      </c>
    </row>
    <row r="173" s="2" customFormat="1" ht="16.5" customHeight="1">
      <c r="A173" s="39"/>
      <c r="B173" s="40"/>
      <c r="C173" s="228" t="s">
        <v>479</v>
      </c>
      <c r="D173" s="228" t="s">
        <v>266</v>
      </c>
      <c r="E173" s="229" t="s">
        <v>479</v>
      </c>
      <c r="F173" s="230" t="s">
        <v>2364</v>
      </c>
      <c r="G173" s="231" t="s">
        <v>1051</v>
      </c>
      <c r="H173" s="232">
        <v>3</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271</v>
      </c>
      <c r="AT173" s="239" t="s">
        <v>266</v>
      </c>
      <c r="AU173" s="239" t="s">
        <v>83</v>
      </c>
      <c r="AY173" s="18" t="s">
        <v>264</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271</v>
      </c>
      <c r="BM173" s="239" t="s">
        <v>673</v>
      </c>
    </row>
    <row r="174" s="2" customFormat="1" ht="16.5" customHeight="1">
      <c r="A174" s="39"/>
      <c r="B174" s="40"/>
      <c r="C174" s="228" t="s">
        <v>484</v>
      </c>
      <c r="D174" s="228" t="s">
        <v>266</v>
      </c>
      <c r="E174" s="229" t="s">
        <v>484</v>
      </c>
      <c r="F174" s="230" t="s">
        <v>2365</v>
      </c>
      <c r="G174" s="231" t="s">
        <v>453</v>
      </c>
      <c r="H174" s="232">
        <v>640</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271</v>
      </c>
      <c r="AT174" s="239" t="s">
        <v>266</v>
      </c>
      <c r="AU174" s="239" t="s">
        <v>83</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271</v>
      </c>
      <c r="BM174" s="239" t="s">
        <v>683</v>
      </c>
    </row>
    <row r="175" s="2" customFormat="1" ht="16.5" customHeight="1">
      <c r="A175" s="39"/>
      <c r="B175" s="40"/>
      <c r="C175" s="228" t="s">
        <v>489</v>
      </c>
      <c r="D175" s="228" t="s">
        <v>266</v>
      </c>
      <c r="E175" s="229" t="s">
        <v>489</v>
      </c>
      <c r="F175" s="230" t="s">
        <v>2290</v>
      </c>
      <c r="G175" s="231" t="s">
        <v>1051</v>
      </c>
      <c r="H175" s="232">
        <v>1</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271</v>
      </c>
      <c r="AT175" s="239" t="s">
        <v>266</v>
      </c>
      <c r="AU175" s="239" t="s">
        <v>83</v>
      </c>
      <c r="AY175" s="18" t="s">
        <v>264</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271</v>
      </c>
      <c r="BM175" s="239" t="s">
        <v>691</v>
      </c>
    </row>
    <row r="176" s="12" customFormat="1" ht="25.92" customHeight="1">
      <c r="A176" s="12"/>
      <c r="B176" s="212"/>
      <c r="C176" s="213"/>
      <c r="D176" s="214" t="s">
        <v>75</v>
      </c>
      <c r="E176" s="215" t="s">
        <v>1996</v>
      </c>
      <c r="F176" s="215" t="s">
        <v>2366</v>
      </c>
      <c r="G176" s="213"/>
      <c r="H176" s="213"/>
      <c r="I176" s="216"/>
      <c r="J176" s="217">
        <f>BK176</f>
        <v>0</v>
      </c>
      <c r="K176" s="213"/>
      <c r="L176" s="218"/>
      <c r="M176" s="219"/>
      <c r="N176" s="220"/>
      <c r="O176" s="220"/>
      <c r="P176" s="221">
        <f>P177+SUM(P178:P184)</f>
        <v>0</v>
      </c>
      <c r="Q176" s="220"/>
      <c r="R176" s="221">
        <f>R177+SUM(R178:R184)</f>
        <v>0</v>
      </c>
      <c r="S176" s="220"/>
      <c r="T176" s="222">
        <f>T177+SUM(T178:T184)</f>
        <v>0</v>
      </c>
      <c r="U176" s="12"/>
      <c r="V176" s="12"/>
      <c r="W176" s="12"/>
      <c r="X176" s="12"/>
      <c r="Y176" s="12"/>
      <c r="Z176" s="12"/>
      <c r="AA176" s="12"/>
      <c r="AB176" s="12"/>
      <c r="AC176" s="12"/>
      <c r="AD176" s="12"/>
      <c r="AE176" s="12"/>
      <c r="AR176" s="223" t="s">
        <v>83</v>
      </c>
      <c r="AT176" s="224" t="s">
        <v>75</v>
      </c>
      <c r="AU176" s="224" t="s">
        <v>76</v>
      </c>
      <c r="AY176" s="223" t="s">
        <v>264</v>
      </c>
      <c r="BK176" s="225">
        <f>BK177+SUM(BK178:BK184)</f>
        <v>0</v>
      </c>
    </row>
    <row r="177" s="2" customFormat="1" ht="16.5" customHeight="1">
      <c r="A177" s="39"/>
      <c r="B177" s="40"/>
      <c r="C177" s="228" t="s">
        <v>494</v>
      </c>
      <c r="D177" s="228" t="s">
        <v>266</v>
      </c>
      <c r="E177" s="229" t="s">
        <v>494</v>
      </c>
      <c r="F177" s="230" t="s">
        <v>2367</v>
      </c>
      <c r="G177" s="231" t="s">
        <v>1051</v>
      </c>
      <c r="H177" s="232">
        <v>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83</v>
      </c>
      <c r="AY177" s="18" t="s">
        <v>264</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271</v>
      </c>
      <c r="BM177" s="239" t="s">
        <v>701</v>
      </c>
    </row>
    <row r="178" s="2" customFormat="1" ht="16.5" customHeight="1">
      <c r="A178" s="39"/>
      <c r="B178" s="40"/>
      <c r="C178" s="228" t="s">
        <v>498</v>
      </c>
      <c r="D178" s="228" t="s">
        <v>266</v>
      </c>
      <c r="E178" s="229" t="s">
        <v>498</v>
      </c>
      <c r="F178" s="230" t="s">
        <v>2368</v>
      </c>
      <c r="G178" s="231" t="s">
        <v>1051</v>
      </c>
      <c r="H178" s="232">
        <v>1</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271</v>
      </c>
      <c r="AT178" s="239" t="s">
        <v>266</v>
      </c>
      <c r="AU178" s="239" t="s">
        <v>83</v>
      </c>
      <c r="AY178" s="18" t="s">
        <v>264</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271</v>
      </c>
      <c r="BM178" s="239" t="s">
        <v>710</v>
      </c>
    </row>
    <row r="179" s="2" customFormat="1" ht="16.5" customHeight="1">
      <c r="A179" s="39"/>
      <c r="B179" s="40"/>
      <c r="C179" s="228" t="s">
        <v>504</v>
      </c>
      <c r="D179" s="228" t="s">
        <v>266</v>
      </c>
      <c r="E179" s="229" t="s">
        <v>504</v>
      </c>
      <c r="F179" s="230" t="s">
        <v>2369</v>
      </c>
      <c r="G179" s="231" t="s">
        <v>1051</v>
      </c>
      <c r="H179" s="232">
        <v>1</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271</v>
      </c>
      <c r="AT179" s="239" t="s">
        <v>266</v>
      </c>
      <c r="AU179" s="239" t="s">
        <v>83</v>
      </c>
      <c r="AY179" s="18" t="s">
        <v>264</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271</v>
      </c>
      <c r="BM179" s="239" t="s">
        <v>719</v>
      </c>
    </row>
    <row r="180" s="2" customFormat="1" ht="16.5" customHeight="1">
      <c r="A180" s="39"/>
      <c r="B180" s="40"/>
      <c r="C180" s="228" t="s">
        <v>509</v>
      </c>
      <c r="D180" s="228" t="s">
        <v>266</v>
      </c>
      <c r="E180" s="229" t="s">
        <v>509</v>
      </c>
      <c r="F180" s="230" t="s">
        <v>2370</v>
      </c>
      <c r="G180" s="231" t="s">
        <v>1051</v>
      </c>
      <c r="H180" s="232">
        <v>1</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271</v>
      </c>
      <c r="AT180" s="239" t="s">
        <v>266</v>
      </c>
      <c r="AU180" s="239" t="s">
        <v>83</v>
      </c>
      <c r="AY180" s="18" t="s">
        <v>264</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271</v>
      </c>
      <c r="BM180" s="239" t="s">
        <v>728</v>
      </c>
    </row>
    <row r="181" s="2" customFormat="1" ht="16.5" customHeight="1">
      <c r="A181" s="39"/>
      <c r="B181" s="40"/>
      <c r="C181" s="228" t="s">
        <v>515</v>
      </c>
      <c r="D181" s="228" t="s">
        <v>266</v>
      </c>
      <c r="E181" s="229" t="s">
        <v>515</v>
      </c>
      <c r="F181" s="230" t="s">
        <v>2371</v>
      </c>
      <c r="G181" s="231" t="s">
        <v>1051</v>
      </c>
      <c r="H181" s="232">
        <v>1</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271</v>
      </c>
      <c r="AT181" s="239" t="s">
        <v>266</v>
      </c>
      <c r="AU181" s="239" t="s">
        <v>83</v>
      </c>
      <c r="AY181" s="18" t="s">
        <v>264</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271</v>
      </c>
      <c r="BM181" s="239" t="s">
        <v>740</v>
      </c>
    </row>
    <row r="182" s="2" customFormat="1" ht="16.5" customHeight="1">
      <c r="A182" s="39"/>
      <c r="B182" s="40"/>
      <c r="C182" s="228" t="s">
        <v>519</v>
      </c>
      <c r="D182" s="228" t="s">
        <v>266</v>
      </c>
      <c r="E182" s="229" t="s">
        <v>519</v>
      </c>
      <c r="F182" s="230" t="s">
        <v>2372</v>
      </c>
      <c r="G182" s="231" t="s">
        <v>453</v>
      </c>
      <c r="H182" s="232">
        <v>20</v>
      </c>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271</v>
      </c>
      <c r="AT182" s="239" t="s">
        <v>266</v>
      </c>
      <c r="AU182" s="239" t="s">
        <v>83</v>
      </c>
      <c r="AY182" s="18" t="s">
        <v>264</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271</v>
      </c>
      <c r="BM182" s="239" t="s">
        <v>749</v>
      </c>
    </row>
    <row r="183" s="2" customFormat="1" ht="16.5" customHeight="1">
      <c r="A183" s="39"/>
      <c r="B183" s="40"/>
      <c r="C183" s="228" t="s">
        <v>523</v>
      </c>
      <c r="D183" s="228" t="s">
        <v>266</v>
      </c>
      <c r="E183" s="229" t="s">
        <v>523</v>
      </c>
      <c r="F183" s="230" t="s">
        <v>2373</v>
      </c>
      <c r="G183" s="231" t="s">
        <v>453</v>
      </c>
      <c r="H183" s="232">
        <v>20</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271</v>
      </c>
      <c r="AT183" s="239" t="s">
        <v>266</v>
      </c>
      <c r="AU183" s="239" t="s">
        <v>83</v>
      </c>
      <c r="AY183" s="18" t="s">
        <v>264</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271</v>
      </c>
      <c r="BM183" s="239" t="s">
        <v>757</v>
      </c>
    </row>
    <row r="184" s="12" customFormat="1" ht="22.8" customHeight="1">
      <c r="A184" s="12"/>
      <c r="B184" s="212"/>
      <c r="C184" s="213"/>
      <c r="D184" s="214" t="s">
        <v>75</v>
      </c>
      <c r="E184" s="226" t="s">
        <v>2000</v>
      </c>
      <c r="F184" s="226" t="s">
        <v>2287</v>
      </c>
      <c r="G184" s="213"/>
      <c r="H184" s="213"/>
      <c r="I184" s="216"/>
      <c r="J184" s="227">
        <f>BK184</f>
        <v>0</v>
      </c>
      <c r="K184" s="213"/>
      <c r="L184" s="218"/>
      <c r="M184" s="219"/>
      <c r="N184" s="220"/>
      <c r="O184" s="220"/>
      <c r="P184" s="221">
        <f>SUM(P185:P186)</f>
        <v>0</v>
      </c>
      <c r="Q184" s="220"/>
      <c r="R184" s="221">
        <f>SUM(R185:R186)</f>
        <v>0</v>
      </c>
      <c r="S184" s="220"/>
      <c r="T184" s="222">
        <f>SUM(T185:T186)</f>
        <v>0</v>
      </c>
      <c r="U184" s="12"/>
      <c r="V184" s="12"/>
      <c r="W184" s="12"/>
      <c r="X184" s="12"/>
      <c r="Y184" s="12"/>
      <c r="Z184" s="12"/>
      <c r="AA184" s="12"/>
      <c r="AB184" s="12"/>
      <c r="AC184" s="12"/>
      <c r="AD184" s="12"/>
      <c r="AE184" s="12"/>
      <c r="AR184" s="223" t="s">
        <v>83</v>
      </c>
      <c r="AT184" s="224" t="s">
        <v>75</v>
      </c>
      <c r="AU184" s="224" t="s">
        <v>83</v>
      </c>
      <c r="AY184" s="223" t="s">
        <v>264</v>
      </c>
      <c r="BK184" s="225">
        <f>SUM(BK185:BK186)</f>
        <v>0</v>
      </c>
    </row>
    <row r="185" s="2" customFormat="1" ht="16.5" customHeight="1">
      <c r="A185" s="39"/>
      <c r="B185" s="40"/>
      <c r="C185" s="228" t="s">
        <v>527</v>
      </c>
      <c r="D185" s="228" t="s">
        <v>266</v>
      </c>
      <c r="E185" s="229" t="s">
        <v>527</v>
      </c>
      <c r="F185" s="230" t="s">
        <v>2374</v>
      </c>
      <c r="G185" s="231" t="s">
        <v>453</v>
      </c>
      <c r="H185" s="232">
        <v>15</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271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271</v>
      </c>
      <c r="BM185" s="239" t="s">
        <v>765</v>
      </c>
    </row>
    <row r="186" s="2" customFormat="1" ht="16.5" customHeight="1">
      <c r="A186" s="39"/>
      <c r="B186" s="40"/>
      <c r="C186" s="228" t="s">
        <v>532</v>
      </c>
      <c r="D186" s="228" t="s">
        <v>266</v>
      </c>
      <c r="E186" s="229" t="s">
        <v>532</v>
      </c>
      <c r="F186" s="230" t="s">
        <v>2289</v>
      </c>
      <c r="G186" s="231" t="s">
        <v>453</v>
      </c>
      <c r="H186" s="232">
        <v>15</v>
      </c>
      <c r="I186" s="233"/>
      <c r="J186" s="234">
        <f>ROUND(I186*H186,2)</f>
        <v>0</v>
      </c>
      <c r="K186" s="230" t="s">
        <v>1</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271</v>
      </c>
      <c r="AT186" s="239" t="s">
        <v>266</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271</v>
      </c>
      <c r="BM186" s="239" t="s">
        <v>774</v>
      </c>
    </row>
    <row r="187" s="12" customFormat="1" ht="25.92" customHeight="1">
      <c r="A187" s="12"/>
      <c r="B187" s="212"/>
      <c r="C187" s="213"/>
      <c r="D187" s="214" t="s">
        <v>75</v>
      </c>
      <c r="E187" s="215" t="s">
        <v>2168</v>
      </c>
      <c r="F187" s="215" t="s">
        <v>1400</v>
      </c>
      <c r="G187" s="213"/>
      <c r="H187" s="213"/>
      <c r="I187" s="216"/>
      <c r="J187" s="217">
        <f>BK187</f>
        <v>0</v>
      </c>
      <c r="K187" s="213"/>
      <c r="L187" s="218"/>
      <c r="M187" s="219"/>
      <c r="N187" s="220"/>
      <c r="O187" s="220"/>
      <c r="P187" s="221">
        <f>P188</f>
        <v>0</v>
      </c>
      <c r="Q187" s="220"/>
      <c r="R187" s="221">
        <f>R188</f>
        <v>0</v>
      </c>
      <c r="S187" s="220"/>
      <c r="T187" s="222">
        <f>T188</f>
        <v>0</v>
      </c>
      <c r="U187" s="12"/>
      <c r="V187" s="12"/>
      <c r="W187" s="12"/>
      <c r="X187" s="12"/>
      <c r="Y187" s="12"/>
      <c r="Z187" s="12"/>
      <c r="AA187" s="12"/>
      <c r="AB187" s="12"/>
      <c r="AC187" s="12"/>
      <c r="AD187" s="12"/>
      <c r="AE187" s="12"/>
      <c r="AR187" s="223" t="s">
        <v>271</v>
      </c>
      <c r="AT187" s="224" t="s">
        <v>75</v>
      </c>
      <c r="AU187" s="224" t="s">
        <v>76</v>
      </c>
      <c r="AY187" s="223" t="s">
        <v>264</v>
      </c>
      <c r="BK187" s="225">
        <f>BK188</f>
        <v>0</v>
      </c>
    </row>
    <row r="188" s="2" customFormat="1" ht="16.5" customHeight="1">
      <c r="A188" s="39"/>
      <c r="B188" s="40"/>
      <c r="C188" s="228" t="s">
        <v>538</v>
      </c>
      <c r="D188" s="228" t="s">
        <v>266</v>
      </c>
      <c r="E188" s="229" t="s">
        <v>2169</v>
      </c>
      <c r="F188" s="230" t="s">
        <v>2170</v>
      </c>
      <c r="G188" s="231" t="s">
        <v>420</v>
      </c>
      <c r="H188" s="232">
        <v>1</v>
      </c>
      <c r="I188" s="233"/>
      <c r="J188" s="234">
        <f>ROUND(I188*H188,2)</f>
        <v>0</v>
      </c>
      <c r="K188" s="230" t="s">
        <v>1</v>
      </c>
      <c r="L188" s="45"/>
      <c r="M188" s="307" t="s">
        <v>1</v>
      </c>
      <c r="N188" s="308" t="s">
        <v>42</v>
      </c>
      <c r="O188" s="309"/>
      <c r="P188" s="310">
        <f>O188*H188</f>
        <v>0</v>
      </c>
      <c r="Q188" s="310">
        <v>0</v>
      </c>
      <c r="R188" s="310">
        <f>Q188*H188</f>
        <v>0</v>
      </c>
      <c r="S188" s="310">
        <v>0</v>
      </c>
      <c r="T188" s="311">
        <f>S188*H188</f>
        <v>0</v>
      </c>
      <c r="U188" s="39"/>
      <c r="V188" s="39"/>
      <c r="W188" s="39"/>
      <c r="X188" s="39"/>
      <c r="Y188" s="39"/>
      <c r="Z188" s="39"/>
      <c r="AA188" s="39"/>
      <c r="AB188" s="39"/>
      <c r="AC188" s="39"/>
      <c r="AD188" s="39"/>
      <c r="AE188" s="39"/>
      <c r="AR188" s="239" t="s">
        <v>1385</v>
      </c>
      <c r="AT188" s="239" t="s">
        <v>266</v>
      </c>
      <c r="AU188" s="239" t="s">
        <v>83</v>
      </c>
      <c r="AY188" s="18" t="s">
        <v>264</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1385</v>
      </c>
      <c r="BM188" s="239" t="s">
        <v>3450</v>
      </c>
    </row>
    <row r="189" s="2" customFormat="1" ht="6.96" customHeight="1">
      <c r="A189" s="39"/>
      <c r="B189" s="67"/>
      <c r="C189" s="68"/>
      <c r="D189" s="68"/>
      <c r="E189" s="68"/>
      <c r="F189" s="68"/>
      <c r="G189" s="68"/>
      <c r="H189" s="68"/>
      <c r="I189" s="68"/>
      <c r="J189" s="68"/>
      <c r="K189" s="68"/>
      <c r="L189" s="45"/>
      <c r="M189" s="39"/>
      <c r="O189" s="39"/>
      <c r="P189" s="39"/>
      <c r="Q189" s="39"/>
      <c r="R189" s="39"/>
      <c r="S189" s="39"/>
      <c r="T189" s="39"/>
      <c r="U189" s="39"/>
      <c r="V189" s="39"/>
      <c r="W189" s="39"/>
      <c r="X189" s="39"/>
      <c r="Y189" s="39"/>
      <c r="Z189" s="39"/>
      <c r="AA189" s="39"/>
      <c r="AB189" s="39"/>
      <c r="AC189" s="39"/>
      <c r="AD189" s="39"/>
      <c r="AE189" s="39"/>
    </row>
  </sheetData>
  <sheetProtection sheet="1" autoFilter="0" formatColumns="0" formatRows="0" objects="1" scenarios="1" spinCount="100000" saltValue="EHAUqjIUUNpd3LF/XgzJeQLwHZ3X381Q4DEx0zCq1elMwp7p04QXmKo0shYWwZTw8USxYpcNrkJ+zldjYf4Ydg==" hashValue="UW4nst+bwv6Cqbq7SjcAHASJhy4V6kWCQSWvVZx4y7DNp8LttVZYKVMG19VMxMWRBmAqFd/JmFhf7ygTCr+dTw==" algorithmName="SHA-512" password="E785"/>
  <autoFilter ref="C128:K18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c r="B8" s="21"/>
      <c r="D8" s="152" t="s">
        <v>210</v>
      </c>
      <c r="L8" s="21"/>
    </row>
    <row r="9" s="1" customFormat="1" ht="16.5" customHeight="1">
      <c r="B9" s="21"/>
      <c r="E9" s="153" t="s">
        <v>3013</v>
      </c>
      <c r="F9" s="1"/>
      <c r="G9" s="1"/>
      <c r="H9" s="1"/>
      <c r="L9" s="21"/>
    </row>
    <row r="10" s="1" customFormat="1" ht="12" customHeight="1">
      <c r="B10" s="21"/>
      <c r="D10" s="152" t="s">
        <v>212</v>
      </c>
      <c r="L10" s="21"/>
    </row>
    <row r="11" s="2" customFormat="1" ht="16.5" customHeight="1">
      <c r="A11" s="39"/>
      <c r="B11" s="45"/>
      <c r="C11" s="39"/>
      <c r="D11" s="39"/>
      <c r="E11" s="164" t="s">
        <v>1408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1409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2376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18. 9. 2024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Kraj Vysočina</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ARPIK OSTRAVA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36</v>
      </c>
      <c r="E34" s="39"/>
      <c r="F34" s="39"/>
      <c r="G34" s="39"/>
      <c r="H34" s="39"/>
      <c r="I34" s="39"/>
      <c r="J34" s="162">
        <f>ROUND(J149,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38</v>
      </c>
      <c r="G36" s="39"/>
      <c r="H36" s="39"/>
      <c r="I36" s="163" t="s">
        <v>37</v>
      </c>
      <c r="J36" s="163" t="s">
        <v>39</v>
      </c>
      <c r="K36" s="39"/>
      <c r="L36" s="64"/>
      <c r="S36" s="39"/>
      <c r="T36" s="39"/>
      <c r="U36" s="39"/>
      <c r="V36" s="39"/>
      <c r="W36" s="39"/>
      <c r="X36" s="39"/>
      <c r="Y36" s="39"/>
      <c r="Z36" s="39"/>
      <c r="AA36" s="39"/>
      <c r="AB36" s="39"/>
      <c r="AC36" s="39"/>
      <c r="AD36" s="39"/>
      <c r="AE36" s="39"/>
    </row>
    <row r="37" s="2" customFormat="1" ht="14.4" customHeight="1">
      <c r="A37" s="39"/>
      <c r="B37" s="45"/>
      <c r="C37" s="39"/>
      <c r="D37" s="164" t="s">
        <v>40</v>
      </c>
      <c r="E37" s="152" t="s">
        <v>41</v>
      </c>
      <c r="F37" s="165">
        <f>ROUND((SUM(BE149:BE211)),  2)</f>
        <v>0</v>
      </c>
      <c r="G37" s="39"/>
      <c r="H37" s="39"/>
      <c r="I37" s="166">
        <v>0.20999999999999999</v>
      </c>
      <c r="J37" s="165">
        <f>ROUND(((SUM(BE149:BE211))*I37),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ROUND((SUM(BF149:BF211)),  2)</f>
        <v>0</v>
      </c>
      <c r="G38" s="39"/>
      <c r="H38" s="39"/>
      <c r="I38" s="166">
        <v>0.12</v>
      </c>
      <c r="J38" s="165">
        <f>ROUND(((SUM(BF149:BF211))*I38),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ROUND((SUM(BG149:BG211)),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ROUND((SUM(BH149:BH211)),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ROUND((SUM(BI149:BI211)),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1" customFormat="1" ht="16.5" customHeight="1">
      <c r="B87" s="22"/>
      <c r="C87" s="23"/>
      <c r="D87" s="23"/>
      <c r="E87" s="185" t="s">
        <v>3013</v>
      </c>
      <c r="F87" s="23"/>
      <c r="G87" s="23"/>
      <c r="H87" s="23"/>
      <c r="I87" s="23"/>
      <c r="J87" s="23"/>
      <c r="K87" s="23"/>
      <c r="L87" s="21"/>
    </row>
    <row r="88" s="1" customFormat="1" ht="12" customHeight="1">
      <c r="B88" s="22"/>
      <c r="C88" s="33" t="s">
        <v>212</v>
      </c>
      <c r="D88" s="23"/>
      <c r="E88" s="23"/>
      <c r="F88" s="23"/>
      <c r="G88" s="23"/>
      <c r="H88" s="23"/>
      <c r="I88" s="23"/>
      <c r="J88" s="23"/>
      <c r="K88" s="23"/>
      <c r="L88" s="21"/>
    </row>
    <row r="89" s="2" customFormat="1" ht="16.5" customHeight="1">
      <c r="A89" s="39"/>
      <c r="B89" s="40"/>
      <c r="C89" s="41"/>
      <c r="D89" s="41"/>
      <c r="E89" s="303" t="s">
        <v>1408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1409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D.1.4.F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18. 9. 2024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Kraj Vysočina</v>
      </c>
      <c r="G95" s="41"/>
      <c r="H95" s="41"/>
      <c r="I95" s="33" t="s">
        <v>30</v>
      </c>
      <c r="J95" s="37" t="str">
        <f>E25</f>
        <v>ARPIK OSTRAVA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216</v>
      </c>
      <c r="D98" s="187"/>
      <c r="E98" s="187"/>
      <c r="F98" s="187"/>
      <c r="G98" s="187"/>
      <c r="H98" s="187"/>
      <c r="I98" s="187"/>
      <c r="J98" s="188" t="s">
        <v>217</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218</v>
      </c>
      <c r="D100" s="41"/>
      <c r="E100" s="41"/>
      <c r="F100" s="41"/>
      <c r="G100" s="41"/>
      <c r="H100" s="41"/>
      <c r="I100" s="41"/>
      <c r="J100" s="111">
        <f>J149</f>
        <v>0</v>
      </c>
      <c r="K100" s="41"/>
      <c r="L100" s="64"/>
      <c r="S100" s="39"/>
      <c r="T100" s="39"/>
      <c r="U100" s="39"/>
      <c r="V100" s="39"/>
      <c r="W100" s="39"/>
      <c r="X100" s="39"/>
      <c r="Y100" s="39"/>
      <c r="Z100" s="39"/>
      <c r="AA100" s="39"/>
      <c r="AB100" s="39"/>
      <c r="AC100" s="39"/>
      <c r="AD100" s="39"/>
      <c r="AE100" s="39"/>
      <c r="AU100" s="18" t="s">
        <v>219</v>
      </c>
    </row>
    <row r="101" s="9" customFormat="1" ht="24.96" customHeight="1">
      <c r="A101" s="9"/>
      <c r="B101" s="190"/>
      <c r="C101" s="191"/>
      <c r="D101" s="192" t="s">
        <v>2377</v>
      </c>
      <c r="E101" s="193"/>
      <c r="F101" s="193"/>
      <c r="G101" s="193"/>
      <c r="H101" s="193"/>
      <c r="I101" s="193"/>
      <c r="J101" s="194">
        <f>J150</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2378</v>
      </c>
      <c r="E102" s="198"/>
      <c r="F102" s="198"/>
      <c r="G102" s="198"/>
      <c r="H102" s="198"/>
      <c r="I102" s="198"/>
      <c r="J102" s="199">
        <f>J151</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2379</v>
      </c>
      <c r="E103" s="198"/>
      <c r="F103" s="198"/>
      <c r="G103" s="198"/>
      <c r="H103" s="198"/>
      <c r="I103" s="198"/>
      <c r="J103" s="199">
        <f>J153</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2380</v>
      </c>
      <c r="E104" s="193"/>
      <c r="F104" s="193"/>
      <c r="G104" s="193"/>
      <c r="H104" s="193"/>
      <c r="I104" s="193"/>
      <c r="J104" s="194">
        <f>J155</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2381</v>
      </c>
      <c r="E105" s="198"/>
      <c r="F105" s="198"/>
      <c r="G105" s="198"/>
      <c r="H105" s="198"/>
      <c r="I105" s="198"/>
      <c r="J105" s="199">
        <f>J159</f>
        <v>0</v>
      </c>
      <c r="K105" s="134"/>
      <c r="L105" s="200"/>
      <c r="S105" s="10"/>
      <c r="T105" s="10"/>
      <c r="U105" s="10"/>
      <c r="V105" s="10"/>
      <c r="W105" s="10"/>
      <c r="X105" s="10"/>
      <c r="Y105" s="10"/>
      <c r="Z105" s="10"/>
      <c r="AA105" s="10"/>
      <c r="AB105" s="10"/>
      <c r="AC105" s="10"/>
      <c r="AD105" s="10"/>
      <c r="AE105" s="10"/>
    </row>
    <row r="106" s="9" customFormat="1" ht="24.96" customHeight="1">
      <c r="A106" s="9"/>
      <c r="B106" s="190"/>
      <c r="C106" s="191"/>
      <c r="D106" s="192" t="s">
        <v>2382</v>
      </c>
      <c r="E106" s="193"/>
      <c r="F106" s="193"/>
      <c r="G106" s="193"/>
      <c r="H106" s="193"/>
      <c r="I106" s="193"/>
      <c r="J106" s="194">
        <f>J165</f>
        <v>0</v>
      </c>
      <c r="K106" s="191"/>
      <c r="L106" s="195"/>
      <c r="S106" s="9"/>
      <c r="T106" s="9"/>
      <c r="U106" s="9"/>
      <c r="V106" s="9"/>
      <c r="W106" s="9"/>
      <c r="X106" s="9"/>
      <c r="Y106" s="9"/>
      <c r="Z106" s="9"/>
      <c r="AA106" s="9"/>
      <c r="AB106" s="9"/>
      <c r="AC106" s="9"/>
      <c r="AD106" s="9"/>
      <c r="AE106" s="9"/>
    </row>
    <row r="107" s="10" customFormat="1" ht="19.92" customHeight="1">
      <c r="A107" s="10"/>
      <c r="B107" s="196"/>
      <c r="C107" s="134"/>
      <c r="D107" s="197" t="s">
        <v>2383</v>
      </c>
      <c r="E107" s="198"/>
      <c r="F107" s="198"/>
      <c r="G107" s="198"/>
      <c r="H107" s="198"/>
      <c r="I107" s="198"/>
      <c r="J107" s="199">
        <f>J166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2384</v>
      </c>
      <c r="E108" s="198"/>
      <c r="F108" s="198"/>
      <c r="G108" s="198"/>
      <c r="H108" s="198"/>
      <c r="I108" s="198"/>
      <c r="J108" s="199">
        <f>J168</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2385</v>
      </c>
      <c r="E109" s="198"/>
      <c r="F109" s="198"/>
      <c r="G109" s="198"/>
      <c r="H109" s="198"/>
      <c r="I109" s="198"/>
      <c r="J109" s="199">
        <f>J170</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2385</v>
      </c>
      <c r="E110" s="198"/>
      <c r="F110" s="198"/>
      <c r="G110" s="198"/>
      <c r="H110" s="198"/>
      <c r="I110" s="198"/>
      <c r="J110" s="199">
        <f>J172</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2386</v>
      </c>
      <c r="E111" s="198"/>
      <c r="F111" s="198"/>
      <c r="G111" s="198"/>
      <c r="H111" s="198"/>
      <c r="I111" s="198"/>
      <c r="J111" s="199">
        <f>J174</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2387</v>
      </c>
      <c r="E112" s="198"/>
      <c r="F112" s="198"/>
      <c r="G112" s="198"/>
      <c r="H112" s="198"/>
      <c r="I112" s="198"/>
      <c r="J112" s="199">
        <f>J180</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2388</v>
      </c>
      <c r="E113" s="198"/>
      <c r="F113" s="198"/>
      <c r="G113" s="198"/>
      <c r="H113" s="198"/>
      <c r="I113" s="198"/>
      <c r="J113" s="199">
        <f>J182</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2389</v>
      </c>
      <c r="E114" s="198"/>
      <c r="F114" s="198"/>
      <c r="G114" s="198"/>
      <c r="H114" s="198"/>
      <c r="I114" s="198"/>
      <c r="J114" s="199">
        <f>J184</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2390</v>
      </c>
      <c r="E115" s="198"/>
      <c r="F115" s="198"/>
      <c r="G115" s="198"/>
      <c r="H115" s="198"/>
      <c r="I115" s="198"/>
      <c r="J115" s="199">
        <f>J186</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2391</v>
      </c>
      <c r="E116" s="198"/>
      <c r="F116" s="198"/>
      <c r="G116" s="198"/>
      <c r="H116" s="198"/>
      <c r="I116" s="198"/>
      <c r="J116" s="199">
        <f>J187</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2392</v>
      </c>
      <c r="E117" s="198"/>
      <c r="F117" s="198"/>
      <c r="G117" s="198"/>
      <c r="H117" s="198"/>
      <c r="I117" s="198"/>
      <c r="J117" s="199">
        <f>J189</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2393</v>
      </c>
      <c r="E118" s="198"/>
      <c r="F118" s="198"/>
      <c r="G118" s="198"/>
      <c r="H118" s="198"/>
      <c r="I118" s="198"/>
      <c r="J118" s="199">
        <f>J190</f>
        <v>0</v>
      </c>
      <c r="K118" s="134"/>
      <c r="L118" s="200"/>
      <c r="S118" s="10"/>
      <c r="T118" s="10"/>
      <c r="U118" s="10"/>
      <c r="V118" s="10"/>
      <c r="W118" s="10"/>
      <c r="X118" s="10"/>
      <c r="Y118" s="10"/>
      <c r="Z118" s="10"/>
      <c r="AA118" s="10"/>
      <c r="AB118" s="10"/>
      <c r="AC118" s="10"/>
      <c r="AD118" s="10"/>
      <c r="AE118" s="10"/>
    </row>
    <row r="119" s="9" customFormat="1" ht="24.96" customHeight="1">
      <c r="A119" s="9"/>
      <c r="B119" s="190"/>
      <c r="C119" s="191"/>
      <c r="D119" s="192" t="s">
        <v>2394</v>
      </c>
      <c r="E119" s="193"/>
      <c r="F119" s="193"/>
      <c r="G119" s="193"/>
      <c r="H119" s="193"/>
      <c r="I119" s="193"/>
      <c r="J119" s="194">
        <f>J193</f>
        <v>0</v>
      </c>
      <c r="K119" s="191"/>
      <c r="L119" s="195"/>
      <c r="S119" s="9"/>
      <c r="T119" s="9"/>
      <c r="U119" s="9"/>
      <c r="V119" s="9"/>
      <c r="W119" s="9"/>
      <c r="X119" s="9"/>
      <c r="Y119" s="9"/>
      <c r="Z119" s="9"/>
      <c r="AA119" s="9"/>
      <c r="AB119" s="9"/>
      <c r="AC119" s="9"/>
      <c r="AD119" s="9"/>
      <c r="AE119" s="9"/>
    </row>
    <row r="120" s="10" customFormat="1" ht="19.92" customHeight="1">
      <c r="A120" s="10"/>
      <c r="B120" s="196"/>
      <c r="C120" s="134"/>
      <c r="D120" s="197" t="s">
        <v>2395</v>
      </c>
      <c r="E120" s="198"/>
      <c r="F120" s="198"/>
      <c r="G120" s="198"/>
      <c r="H120" s="198"/>
      <c r="I120" s="198"/>
      <c r="J120" s="199">
        <f>J194</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2396</v>
      </c>
      <c r="E121" s="198"/>
      <c r="F121" s="198"/>
      <c r="G121" s="198"/>
      <c r="H121" s="198"/>
      <c r="I121" s="198"/>
      <c r="J121" s="199">
        <f>J202</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2397</v>
      </c>
      <c r="E122" s="198"/>
      <c r="F122" s="198"/>
      <c r="G122" s="198"/>
      <c r="H122" s="198"/>
      <c r="I122" s="198"/>
      <c r="J122" s="199">
        <f>J204</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2398</v>
      </c>
      <c r="E123" s="198"/>
      <c r="F123" s="198"/>
      <c r="G123" s="198"/>
      <c r="H123" s="198"/>
      <c r="I123" s="198"/>
      <c r="J123" s="199">
        <f>J206</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2399</v>
      </c>
      <c r="E124" s="198"/>
      <c r="F124" s="198"/>
      <c r="G124" s="198"/>
      <c r="H124" s="198"/>
      <c r="I124" s="198"/>
      <c r="J124" s="199">
        <f>J207</f>
        <v>0</v>
      </c>
      <c r="K124" s="134"/>
      <c r="L124" s="200"/>
      <c r="S124" s="10"/>
      <c r="T124" s="10"/>
      <c r="U124" s="10"/>
      <c r="V124" s="10"/>
      <c r="W124" s="10"/>
      <c r="X124" s="10"/>
      <c r="Y124" s="10"/>
      <c r="Z124" s="10"/>
      <c r="AA124" s="10"/>
      <c r="AB124" s="10"/>
      <c r="AC124" s="10"/>
      <c r="AD124" s="10"/>
      <c r="AE124" s="10"/>
    </row>
    <row r="125" s="9" customFormat="1" ht="24.96" customHeight="1">
      <c r="A125" s="9"/>
      <c r="B125" s="190"/>
      <c r="C125" s="191"/>
      <c r="D125" s="192" t="s">
        <v>1980</v>
      </c>
      <c r="E125" s="193"/>
      <c r="F125" s="193"/>
      <c r="G125" s="193"/>
      <c r="H125" s="193"/>
      <c r="I125" s="193"/>
      <c r="J125" s="194">
        <f>J210</f>
        <v>0</v>
      </c>
      <c r="K125" s="191"/>
      <c r="L125" s="195"/>
      <c r="S125" s="9"/>
      <c r="T125" s="9"/>
      <c r="U125" s="9"/>
      <c r="V125" s="9"/>
      <c r="W125" s="9"/>
      <c r="X125" s="9"/>
      <c r="Y125" s="9"/>
      <c r="Z125" s="9"/>
      <c r="AA125" s="9"/>
      <c r="AB125" s="9"/>
      <c r="AC125" s="9"/>
      <c r="AD125" s="9"/>
      <c r="AE125" s="9"/>
    </row>
    <row r="126" s="2" customFormat="1" ht="21.84"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67"/>
      <c r="C127" s="68"/>
      <c r="D127" s="68"/>
      <c r="E127" s="68"/>
      <c r="F127" s="68"/>
      <c r="G127" s="68"/>
      <c r="H127" s="68"/>
      <c r="I127" s="68"/>
      <c r="J127" s="68"/>
      <c r="K127" s="68"/>
      <c r="L127" s="64"/>
      <c r="S127" s="39"/>
      <c r="T127" s="39"/>
      <c r="U127" s="39"/>
      <c r="V127" s="39"/>
      <c r="W127" s="39"/>
      <c r="X127" s="39"/>
      <c r="Y127" s="39"/>
      <c r="Z127" s="39"/>
      <c r="AA127" s="39"/>
      <c r="AB127" s="39"/>
      <c r="AC127" s="39"/>
      <c r="AD127" s="39"/>
      <c r="AE127" s="39"/>
    </row>
    <row r="131" s="2" customFormat="1" ht="6.96" customHeight="1">
      <c r="A131" s="39"/>
      <c r="B131" s="69"/>
      <c r="C131" s="70"/>
      <c r="D131" s="70"/>
      <c r="E131" s="70"/>
      <c r="F131" s="70"/>
      <c r="G131" s="70"/>
      <c r="H131" s="70"/>
      <c r="I131" s="70"/>
      <c r="J131" s="70"/>
      <c r="K131" s="70"/>
      <c r="L131" s="64"/>
      <c r="S131" s="39"/>
      <c r="T131" s="39"/>
      <c r="U131" s="39"/>
      <c r="V131" s="39"/>
      <c r="W131" s="39"/>
      <c r="X131" s="39"/>
      <c r="Y131" s="39"/>
      <c r="Z131" s="39"/>
      <c r="AA131" s="39"/>
      <c r="AB131" s="39"/>
      <c r="AC131" s="39"/>
      <c r="AD131" s="39"/>
      <c r="AE131" s="39"/>
    </row>
    <row r="132" s="2" customFormat="1" ht="24.96" customHeight="1">
      <c r="A132" s="39"/>
      <c r="B132" s="40"/>
      <c r="C132" s="24" t="s">
        <v>249</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16</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6.5" customHeight="1">
      <c r="A135" s="39"/>
      <c r="B135" s="40"/>
      <c r="C135" s="41"/>
      <c r="D135" s="41"/>
      <c r="E135" s="185" t="str">
        <f>E7</f>
        <v>Transformace domova Černovice – Lidmaň I. – Polná</v>
      </c>
      <c r="F135" s="33"/>
      <c r="G135" s="33"/>
      <c r="H135" s="33"/>
      <c r="I135" s="41"/>
      <c r="J135" s="41"/>
      <c r="K135" s="41"/>
      <c r="L135" s="64"/>
      <c r="S135" s="39"/>
      <c r="T135" s="39"/>
      <c r="U135" s="39"/>
      <c r="V135" s="39"/>
      <c r="W135" s="39"/>
      <c r="X135" s="39"/>
      <c r="Y135" s="39"/>
      <c r="Z135" s="39"/>
      <c r="AA135" s="39"/>
      <c r="AB135" s="39"/>
      <c r="AC135" s="39"/>
      <c r="AD135" s="39"/>
      <c r="AE135" s="39"/>
    </row>
    <row r="136" s="1" customFormat="1" ht="12" customHeight="1">
      <c r="B136" s="22"/>
      <c r="C136" s="33" t="s">
        <v>210</v>
      </c>
      <c r="D136" s="23"/>
      <c r="E136" s="23"/>
      <c r="F136" s="23"/>
      <c r="G136" s="23"/>
      <c r="H136" s="23"/>
      <c r="I136" s="23"/>
      <c r="J136" s="23"/>
      <c r="K136" s="23"/>
      <c r="L136" s="21"/>
    </row>
    <row r="137" s="1" customFormat="1" ht="16.5" customHeight="1">
      <c r="B137" s="22"/>
      <c r="C137" s="23"/>
      <c r="D137" s="23"/>
      <c r="E137" s="185" t="s">
        <v>3013</v>
      </c>
      <c r="F137" s="23"/>
      <c r="G137" s="23"/>
      <c r="H137" s="23"/>
      <c r="I137" s="23"/>
      <c r="J137" s="23"/>
      <c r="K137" s="23"/>
      <c r="L137" s="21"/>
    </row>
    <row r="138" s="1" customFormat="1" ht="12" customHeight="1">
      <c r="B138" s="22"/>
      <c r="C138" s="33" t="s">
        <v>212</v>
      </c>
      <c r="D138" s="23"/>
      <c r="E138" s="23"/>
      <c r="F138" s="23"/>
      <c r="G138" s="23"/>
      <c r="H138" s="23"/>
      <c r="I138" s="23"/>
      <c r="J138" s="23"/>
      <c r="K138" s="23"/>
      <c r="L138" s="21"/>
    </row>
    <row r="139" s="2" customFormat="1" ht="16.5" customHeight="1">
      <c r="A139" s="39"/>
      <c r="B139" s="40"/>
      <c r="C139" s="41"/>
      <c r="D139" s="41"/>
      <c r="E139" s="303" t="s">
        <v>1408</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1409</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77" t="str">
        <f>E13</f>
        <v>D.1.4.F - MĚŘENÍ A REGULACE</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20</v>
      </c>
      <c r="D143" s="41"/>
      <c r="E143" s="41"/>
      <c r="F143" s="28" t="str">
        <f>F16</f>
        <v xml:space="preserve"> </v>
      </c>
      <c r="G143" s="41"/>
      <c r="H143" s="41"/>
      <c r="I143" s="33" t="s">
        <v>22</v>
      </c>
      <c r="J143" s="80" t="str">
        <f>IF(J16="","",J16)</f>
        <v>18. 9. 2024</v>
      </c>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25.65" customHeight="1">
      <c r="A145" s="39"/>
      <c r="B145" s="40"/>
      <c r="C145" s="33" t="s">
        <v>24</v>
      </c>
      <c r="D145" s="41"/>
      <c r="E145" s="41"/>
      <c r="F145" s="28" t="str">
        <f>E19</f>
        <v>Kraj Vysočina</v>
      </c>
      <c r="G145" s="41"/>
      <c r="H145" s="41"/>
      <c r="I145" s="33" t="s">
        <v>30</v>
      </c>
      <c r="J145" s="37" t="str">
        <f>E25</f>
        <v>ARPIK OSTRAVA s.r.o.</v>
      </c>
      <c r="K145" s="41"/>
      <c r="L145" s="64"/>
      <c r="S145" s="39"/>
      <c r="T145" s="39"/>
      <c r="U145" s="39"/>
      <c r="V145" s="39"/>
      <c r="W145" s="39"/>
      <c r="X145" s="39"/>
      <c r="Y145" s="39"/>
      <c r="Z145" s="39"/>
      <c r="AA145" s="39"/>
      <c r="AB145" s="39"/>
      <c r="AC145" s="39"/>
      <c r="AD145" s="39"/>
      <c r="AE145" s="39"/>
    </row>
    <row r="146" s="2" customFormat="1" ht="15.15" customHeight="1">
      <c r="A146" s="39"/>
      <c r="B146" s="40"/>
      <c r="C146" s="33" t="s">
        <v>28</v>
      </c>
      <c r="D146" s="41"/>
      <c r="E146" s="41"/>
      <c r="F146" s="28" t="str">
        <f>IF(E22="","",E22)</f>
        <v>Vyplň údaj</v>
      </c>
      <c r="G146" s="41"/>
      <c r="H146" s="41"/>
      <c r="I146" s="33" t="s">
        <v>33</v>
      </c>
      <c r="J146" s="37" t="str">
        <f>E28</f>
        <v xml:space="preserve"> </v>
      </c>
      <c r="K146" s="41"/>
      <c r="L146" s="64"/>
      <c r="S146" s="39"/>
      <c r="T146" s="39"/>
      <c r="U146" s="39"/>
      <c r="V146" s="39"/>
      <c r="W146" s="39"/>
      <c r="X146" s="39"/>
      <c r="Y146" s="39"/>
      <c r="Z146" s="39"/>
      <c r="AA146" s="39"/>
      <c r="AB146" s="39"/>
      <c r="AC146" s="39"/>
      <c r="AD146" s="39"/>
      <c r="AE146" s="39"/>
    </row>
    <row r="147" s="2" customFormat="1" ht="10.32"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11" customFormat="1" ht="29.28" customHeight="1">
      <c r="A148" s="201"/>
      <c r="B148" s="202"/>
      <c r="C148" s="203" t="s">
        <v>250</v>
      </c>
      <c r="D148" s="204" t="s">
        <v>61</v>
      </c>
      <c r="E148" s="204" t="s">
        <v>57</v>
      </c>
      <c r="F148" s="204" t="s">
        <v>58</v>
      </c>
      <c r="G148" s="204" t="s">
        <v>251</v>
      </c>
      <c r="H148" s="204" t="s">
        <v>252</v>
      </c>
      <c r="I148" s="204" t="s">
        <v>253</v>
      </c>
      <c r="J148" s="204" t="s">
        <v>217</v>
      </c>
      <c r="K148" s="205" t="s">
        <v>254</v>
      </c>
      <c r="L148" s="206"/>
      <c r="M148" s="101" t="s">
        <v>1</v>
      </c>
      <c r="N148" s="102" t="s">
        <v>40</v>
      </c>
      <c r="O148" s="102" t="s">
        <v>255</v>
      </c>
      <c r="P148" s="102" t="s">
        <v>256</v>
      </c>
      <c r="Q148" s="102" t="s">
        <v>257</v>
      </c>
      <c r="R148" s="102" t="s">
        <v>258</v>
      </c>
      <c r="S148" s="102" t="s">
        <v>259</v>
      </c>
      <c r="T148" s="103" t="s">
        <v>260</v>
      </c>
      <c r="U148" s="201"/>
      <c r="V148" s="201"/>
      <c r="W148" s="201"/>
      <c r="X148" s="201"/>
      <c r="Y148" s="201"/>
      <c r="Z148" s="201"/>
      <c r="AA148" s="201"/>
      <c r="AB148" s="201"/>
      <c r="AC148" s="201"/>
      <c r="AD148" s="201"/>
      <c r="AE148" s="201"/>
    </row>
    <row r="149" s="2" customFormat="1" ht="22.8" customHeight="1">
      <c r="A149" s="39"/>
      <c r="B149" s="40"/>
      <c r="C149" s="108" t="s">
        <v>261</v>
      </c>
      <c r="D149" s="41"/>
      <c r="E149" s="41"/>
      <c r="F149" s="41"/>
      <c r="G149" s="41"/>
      <c r="H149" s="41"/>
      <c r="I149" s="41"/>
      <c r="J149" s="207">
        <f>BK149</f>
        <v>0</v>
      </c>
      <c r="K149" s="41"/>
      <c r="L149" s="45"/>
      <c r="M149" s="104"/>
      <c r="N149" s="208"/>
      <c r="O149" s="105"/>
      <c r="P149" s="209">
        <f>P150+P155+P165+P193+P210</f>
        <v>0</v>
      </c>
      <c r="Q149" s="105"/>
      <c r="R149" s="209">
        <f>R150+R155+R165+R193+R210</f>
        <v>0</v>
      </c>
      <c r="S149" s="105"/>
      <c r="T149" s="210">
        <f>T150+T155+T165+T193+T210</f>
        <v>0</v>
      </c>
      <c r="U149" s="39"/>
      <c r="V149" s="39"/>
      <c r="W149" s="39"/>
      <c r="X149" s="39"/>
      <c r="Y149" s="39"/>
      <c r="Z149" s="39"/>
      <c r="AA149" s="39"/>
      <c r="AB149" s="39"/>
      <c r="AC149" s="39"/>
      <c r="AD149" s="39"/>
      <c r="AE149" s="39"/>
      <c r="AT149" s="18" t="s">
        <v>75</v>
      </c>
      <c r="AU149" s="18" t="s">
        <v>219</v>
      </c>
      <c r="BK149" s="211">
        <f>BK150+BK155+BK165+BK193+BK210</f>
        <v>0</v>
      </c>
    </row>
    <row r="150" s="12" customFormat="1" ht="25.92" customHeight="1">
      <c r="A150" s="12"/>
      <c r="B150" s="212"/>
      <c r="C150" s="213"/>
      <c r="D150" s="214" t="s">
        <v>75</v>
      </c>
      <c r="E150" s="215" t="s">
        <v>1981</v>
      </c>
      <c r="F150" s="215" t="s">
        <v>2400</v>
      </c>
      <c r="G150" s="213"/>
      <c r="H150" s="213"/>
      <c r="I150" s="216"/>
      <c r="J150" s="217">
        <f>BK150</f>
        <v>0</v>
      </c>
      <c r="K150" s="213"/>
      <c r="L150" s="218"/>
      <c r="M150" s="219"/>
      <c r="N150" s="220"/>
      <c r="O150" s="220"/>
      <c r="P150" s="221">
        <f>P151+P153</f>
        <v>0</v>
      </c>
      <c r="Q150" s="220"/>
      <c r="R150" s="221">
        <f>R151+R153</f>
        <v>0</v>
      </c>
      <c r="S150" s="220"/>
      <c r="T150" s="222">
        <f>T151+T153</f>
        <v>0</v>
      </c>
      <c r="U150" s="12"/>
      <c r="V150" s="12"/>
      <c r="W150" s="12"/>
      <c r="X150" s="12"/>
      <c r="Y150" s="12"/>
      <c r="Z150" s="12"/>
      <c r="AA150" s="12"/>
      <c r="AB150" s="12"/>
      <c r="AC150" s="12"/>
      <c r="AD150" s="12"/>
      <c r="AE150" s="12"/>
      <c r="AR150" s="223" t="s">
        <v>83</v>
      </c>
      <c r="AT150" s="224" t="s">
        <v>75</v>
      </c>
      <c r="AU150" s="224" t="s">
        <v>76</v>
      </c>
      <c r="AY150" s="223" t="s">
        <v>264</v>
      </c>
      <c r="BK150" s="225">
        <f>BK151+BK153</f>
        <v>0</v>
      </c>
    </row>
    <row r="151" s="12" customFormat="1" ht="22.8" customHeight="1">
      <c r="A151" s="12"/>
      <c r="B151" s="212"/>
      <c r="C151" s="213"/>
      <c r="D151" s="214" t="s">
        <v>75</v>
      </c>
      <c r="E151" s="226" t="s">
        <v>1983</v>
      </c>
      <c r="F151" s="226" t="s">
        <v>2401</v>
      </c>
      <c r="G151" s="213"/>
      <c r="H151" s="213"/>
      <c r="I151" s="216"/>
      <c r="J151" s="227">
        <f>BK151</f>
        <v>0</v>
      </c>
      <c r="K151" s="213"/>
      <c r="L151" s="218"/>
      <c r="M151" s="219"/>
      <c r="N151" s="220"/>
      <c r="O151" s="220"/>
      <c r="P151" s="221">
        <f>P152</f>
        <v>0</v>
      </c>
      <c r="Q151" s="220"/>
      <c r="R151" s="221">
        <f>R152</f>
        <v>0</v>
      </c>
      <c r="S151" s="220"/>
      <c r="T151" s="222">
        <f>T152</f>
        <v>0</v>
      </c>
      <c r="U151" s="12"/>
      <c r="V151" s="12"/>
      <c r="W151" s="12"/>
      <c r="X151" s="12"/>
      <c r="Y151" s="12"/>
      <c r="Z151" s="12"/>
      <c r="AA151" s="12"/>
      <c r="AB151" s="12"/>
      <c r="AC151" s="12"/>
      <c r="AD151" s="12"/>
      <c r="AE151" s="12"/>
      <c r="AR151" s="223" t="s">
        <v>83</v>
      </c>
      <c r="AT151" s="224" t="s">
        <v>75</v>
      </c>
      <c r="AU151" s="224" t="s">
        <v>83</v>
      </c>
      <c r="AY151" s="223" t="s">
        <v>264</v>
      </c>
      <c r="BK151" s="225">
        <f>BK152</f>
        <v>0</v>
      </c>
    </row>
    <row r="152" s="2" customFormat="1" ht="16.5" customHeight="1">
      <c r="A152" s="39"/>
      <c r="B152" s="40"/>
      <c r="C152" s="228" t="s">
        <v>83</v>
      </c>
      <c r="D152" s="228" t="s">
        <v>266</v>
      </c>
      <c r="E152" s="229" t="s">
        <v>83</v>
      </c>
      <c r="F152" s="230" t="s">
        <v>2402</v>
      </c>
      <c r="G152" s="231" t="s">
        <v>1051</v>
      </c>
      <c r="H152" s="232">
        <v>1</v>
      </c>
      <c r="I152" s="233"/>
      <c r="J152" s="234">
        <f>ROUND(I152*H152,2)</f>
        <v>0</v>
      </c>
      <c r="K152" s="230" t="s">
        <v>1</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271</v>
      </c>
      <c r="AT152" s="239" t="s">
        <v>266</v>
      </c>
      <c r="AU152" s="239" t="s">
        <v>85</v>
      </c>
      <c r="AY152" s="18" t="s">
        <v>264</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271</v>
      </c>
      <c r="BM152" s="239" t="s">
        <v>85</v>
      </c>
    </row>
    <row r="153" s="12" customFormat="1" ht="22.8" customHeight="1">
      <c r="A153" s="12"/>
      <c r="B153" s="212"/>
      <c r="C153" s="213"/>
      <c r="D153" s="214" t="s">
        <v>75</v>
      </c>
      <c r="E153" s="226" t="s">
        <v>1996</v>
      </c>
      <c r="F153" s="226" t="s">
        <v>2403</v>
      </c>
      <c r="G153" s="213"/>
      <c r="H153" s="213"/>
      <c r="I153" s="216"/>
      <c r="J153" s="227">
        <f>BK153</f>
        <v>0</v>
      </c>
      <c r="K153" s="213"/>
      <c r="L153" s="218"/>
      <c r="M153" s="219"/>
      <c r="N153" s="220"/>
      <c r="O153" s="220"/>
      <c r="P153" s="221">
        <f>P154</f>
        <v>0</v>
      </c>
      <c r="Q153" s="220"/>
      <c r="R153" s="221">
        <f>R154</f>
        <v>0</v>
      </c>
      <c r="S153" s="220"/>
      <c r="T153" s="222">
        <f>T154</f>
        <v>0</v>
      </c>
      <c r="U153" s="12"/>
      <c r="V153" s="12"/>
      <c r="W153" s="12"/>
      <c r="X153" s="12"/>
      <c r="Y153" s="12"/>
      <c r="Z153" s="12"/>
      <c r="AA153" s="12"/>
      <c r="AB153" s="12"/>
      <c r="AC153" s="12"/>
      <c r="AD153" s="12"/>
      <c r="AE153" s="12"/>
      <c r="AR153" s="223" t="s">
        <v>83</v>
      </c>
      <c r="AT153" s="224" t="s">
        <v>75</v>
      </c>
      <c r="AU153" s="224" t="s">
        <v>83</v>
      </c>
      <c r="AY153" s="223" t="s">
        <v>264</v>
      </c>
      <c r="BK153" s="225">
        <f>BK154</f>
        <v>0</v>
      </c>
    </row>
    <row r="154" s="2" customFormat="1" ht="16.5" customHeight="1">
      <c r="A154" s="39"/>
      <c r="B154" s="40"/>
      <c r="C154" s="228" t="s">
        <v>85</v>
      </c>
      <c r="D154" s="228" t="s">
        <v>266</v>
      </c>
      <c r="E154" s="229" t="s">
        <v>85</v>
      </c>
      <c r="F154" s="230" t="s">
        <v>2404</v>
      </c>
      <c r="G154" s="231" t="s">
        <v>1051</v>
      </c>
      <c r="H154" s="232">
        <v>1</v>
      </c>
      <c r="I154" s="233"/>
      <c r="J154" s="234">
        <f>ROUND(I154*H154,2)</f>
        <v>0</v>
      </c>
      <c r="K154" s="230" t="s">
        <v>1</v>
      </c>
      <c r="L154" s="45"/>
      <c r="M154" s="235" t="s">
        <v>1</v>
      </c>
      <c r="N154" s="236" t="s">
        <v>42</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271</v>
      </c>
      <c r="AT154" s="239" t="s">
        <v>266</v>
      </c>
      <c r="AU154" s="239" t="s">
        <v>85</v>
      </c>
      <c r="AY154" s="18" t="s">
        <v>264</v>
      </c>
      <c r="BE154" s="240">
        <f>IF(N154="základní",J154,0)</f>
        <v>0</v>
      </c>
      <c r="BF154" s="240">
        <f>IF(N154="snížená",J154,0)</f>
        <v>0</v>
      </c>
      <c r="BG154" s="240">
        <f>IF(N154="zákl. přenesená",J154,0)</f>
        <v>0</v>
      </c>
      <c r="BH154" s="240">
        <f>IF(N154="sníž. přenesená",J154,0)</f>
        <v>0</v>
      </c>
      <c r="BI154" s="240">
        <f>IF(N154="nulová",J154,0)</f>
        <v>0</v>
      </c>
      <c r="BJ154" s="18" t="s">
        <v>85</v>
      </c>
      <c r="BK154" s="240">
        <f>ROUND(I154*H154,2)</f>
        <v>0</v>
      </c>
      <c r="BL154" s="18" t="s">
        <v>271</v>
      </c>
      <c r="BM154" s="239" t="s">
        <v>271</v>
      </c>
    </row>
    <row r="155" s="12" customFormat="1" ht="25.92" customHeight="1">
      <c r="A155" s="12"/>
      <c r="B155" s="212"/>
      <c r="C155" s="213"/>
      <c r="D155" s="214" t="s">
        <v>75</v>
      </c>
      <c r="E155" s="215" t="s">
        <v>2000</v>
      </c>
      <c r="F155" s="215" t="s">
        <v>2405</v>
      </c>
      <c r="G155" s="213"/>
      <c r="H155" s="213"/>
      <c r="I155" s="216"/>
      <c r="J155" s="217">
        <f>BK155</f>
        <v>0</v>
      </c>
      <c r="K155" s="213"/>
      <c r="L155" s="218"/>
      <c r="M155" s="219"/>
      <c r="N155" s="220"/>
      <c r="O155" s="220"/>
      <c r="P155" s="221">
        <f>P156+SUM(P157:P159)</f>
        <v>0</v>
      </c>
      <c r="Q155" s="220"/>
      <c r="R155" s="221">
        <f>R156+SUM(R157:R159)</f>
        <v>0</v>
      </c>
      <c r="S155" s="220"/>
      <c r="T155" s="222">
        <f>T156+SUM(T157:T159)</f>
        <v>0</v>
      </c>
      <c r="U155" s="12"/>
      <c r="V155" s="12"/>
      <c r="W155" s="12"/>
      <c r="X155" s="12"/>
      <c r="Y155" s="12"/>
      <c r="Z155" s="12"/>
      <c r="AA155" s="12"/>
      <c r="AB155" s="12"/>
      <c r="AC155" s="12"/>
      <c r="AD155" s="12"/>
      <c r="AE155" s="12"/>
      <c r="AR155" s="223" t="s">
        <v>83</v>
      </c>
      <c r="AT155" s="224" t="s">
        <v>75</v>
      </c>
      <c r="AU155" s="224" t="s">
        <v>76</v>
      </c>
      <c r="AY155" s="223" t="s">
        <v>264</v>
      </c>
      <c r="BK155" s="225">
        <f>BK156+SUM(BK157:BK159)</f>
        <v>0</v>
      </c>
    </row>
    <row r="156" s="2" customFormat="1" ht="16.5" customHeight="1">
      <c r="A156" s="39"/>
      <c r="B156" s="40"/>
      <c r="C156" s="228" t="s">
        <v>96</v>
      </c>
      <c r="D156" s="228" t="s">
        <v>266</v>
      </c>
      <c r="E156" s="229" t="s">
        <v>96</v>
      </c>
      <c r="F156" s="230" t="s">
        <v>2406</v>
      </c>
      <c r="G156" s="231" t="s">
        <v>1051</v>
      </c>
      <c r="H156" s="232">
        <v>1</v>
      </c>
      <c r="I156" s="233"/>
      <c r="J156" s="234">
        <f>ROUND(I156*H156,2)</f>
        <v>0</v>
      </c>
      <c r="K156" s="230" t="s">
        <v>1</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271</v>
      </c>
      <c r="AT156" s="239" t="s">
        <v>266</v>
      </c>
      <c r="AU156" s="239" t="s">
        <v>83</v>
      </c>
      <c r="AY156" s="18" t="s">
        <v>264</v>
      </c>
      <c r="BE156" s="240">
        <f>IF(N156="základní",J156,0)</f>
        <v>0</v>
      </c>
      <c r="BF156" s="240">
        <f>IF(N156="snížená",J156,0)</f>
        <v>0</v>
      </c>
      <c r="BG156" s="240">
        <f>IF(N156="zákl. přenesená",J156,0)</f>
        <v>0</v>
      </c>
      <c r="BH156" s="240">
        <f>IF(N156="sníž. přenesená",J156,0)</f>
        <v>0</v>
      </c>
      <c r="BI156" s="240">
        <f>IF(N156="nulová",J156,0)</f>
        <v>0</v>
      </c>
      <c r="BJ156" s="18" t="s">
        <v>85</v>
      </c>
      <c r="BK156" s="240">
        <f>ROUND(I156*H156,2)</f>
        <v>0</v>
      </c>
      <c r="BL156" s="18" t="s">
        <v>271</v>
      </c>
      <c r="BM156" s="239" t="s">
        <v>295</v>
      </c>
    </row>
    <row r="157" s="2" customFormat="1" ht="16.5" customHeight="1">
      <c r="A157" s="39"/>
      <c r="B157" s="40"/>
      <c r="C157" s="228" t="s">
        <v>271</v>
      </c>
      <c r="D157" s="228" t="s">
        <v>266</v>
      </c>
      <c r="E157" s="229" t="s">
        <v>271</v>
      </c>
      <c r="F157" s="230" t="s">
        <v>2407</v>
      </c>
      <c r="G157" s="231" t="s">
        <v>1051</v>
      </c>
      <c r="H157" s="232">
        <v>1</v>
      </c>
      <c r="I157" s="233"/>
      <c r="J157" s="234">
        <f>ROUND(I157*H157,2)</f>
        <v>0</v>
      </c>
      <c r="K157" s="230" t="s">
        <v>1</v>
      </c>
      <c r="L157" s="45"/>
      <c r="M157" s="235" t="s">
        <v>1</v>
      </c>
      <c r="N157" s="236" t="s">
        <v>42</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271</v>
      </c>
      <c r="AT157" s="239" t="s">
        <v>266</v>
      </c>
      <c r="AU157" s="239" t="s">
        <v>83</v>
      </c>
      <c r="AY157" s="18" t="s">
        <v>264</v>
      </c>
      <c r="BE157" s="240">
        <f>IF(N157="základní",J157,0)</f>
        <v>0</v>
      </c>
      <c r="BF157" s="240">
        <f>IF(N157="snížená",J157,0)</f>
        <v>0</v>
      </c>
      <c r="BG157" s="240">
        <f>IF(N157="zákl. přenesená",J157,0)</f>
        <v>0</v>
      </c>
      <c r="BH157" s="240">
        <f>IF(N157="sníž. přenesená",J157,0)</f>
        <v>0</v>
      </c>
      <c r="BI157" s="240">
        <f>IF(N157="nulová",J157,0)</f>
        <v>0</v>
      </c>
      <c r="BJ157" s="18" t="s">
        <v>85</v>
      </c>
      <c r="BK157" s="240">
        <f>ROUND(I157*H157,2)</f>
        <v>0</v>
      </c>
      <c r="BL157" s="18" t="s">
        <v>271</v>
      </c>
      <c r="BM157" s="239" t="s">
        <v>304</v>
      </c>
    </row>
    <row r="158" s="2" customFormat="1" ht="16.5" customHeight="1">
      <c r="A158" s="39"/>
      <c r="B158" s="40"/>
      <c r="C158" s="228" t="s">
        <v>290</v>
      </c>
      <c r="D158" s="228" t="s">
        <v>266</v>
      </c>
      <c r="E158" s="229" t="s">
        <v>290</v>
      </c>
      <c r="F158" s="230" t="s">
        <v>2408</v>
      </c>
      <c r="G158" s="231" t="s">
        <v>1051</v>
      </c>
      <c r="H158" s="232">
        <v>4</v>
      </c>
      <c r="I158" s="233"/>
      <c r="J158" s="234">
        <f>ROUND(I158*H158,2)</f>
        <v>0</v>
      </c>
      <c r="K158" s="230" t="s">
        <v>1</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271</v>
      </c>
      <c r="AT158" s="239" t="s">
        <v>266</v>
      </c>
      <c r="AU158" s="239" t="s">
        <v>83</v>
      </c>
      <c r="AY158" s="18" t="s">
        <v>264</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271</v>
      </c>
      <c r="BM158" s="239" t="s">
        <v>315</v>
      </c>
    </row>
    <row r="159" s="12" customFormat="1" ht="22.8" customHeight="1">
      <c r="A159" s="12"/>
      <c r="B159" s="212"/>
      <c r="C159" s="213"/>
      <c r="D159" s="214" t="s">
        <v>75</v>
      </c>
      <c r="E159" s="226" t="s">
        <v>2004</v>
      </c>
      <c r="F159" s="226" t="s">
        <v>2409</v>
      </c>
      <c r="G159" s="213"/>
      <c r="H159" s="213"/>
      <c r="I159" s="216"/>
      <c r="J159" s="227">
        <f>BK159</f>
        <v>0</v>
      </c>
      <c r="K159" s="213"/>
      <c r="L159" s="218"/>
      <c r="M159" s="219"/>
      <c r="N159" s="220"/>
      <c r="O159" s="220"/>
      <c r="P159" s="221">
        <f>SUM(P160:P164)</f>
        <v>0</v>
      </c>
      <c r="Q159" s="220"/>
      <c r="R159" s="221">
        <f>SUM(R160:R164)</f>
        <v>0</v>
      </c>
      <c r="S159" s="220"/>
      <c r="T159" s="222">
        <f>SUM(T160:T164)</f>
        <v>0</v>
      </c>
      <c r="U159" s="12"/>
      <c r="V159" s="12"/>
      <c r="W159" s="12"/>
      <c r="X159" s="12"/>
      <c r="Y159" s="12"/>
      <c r="Z159" s="12"/>
      <c r="AA159" s="12"/>
      <c r="AB159" s="12"/>
      <c r="AC159" s="12"/>
      <c r="AD159" s="12"/>
      <c r="AE159" s="12"/>
      <c r="AR159" s="223" t="s">
        <v>83</v>
      </c>
      <c r="AT159" s="224" t="s">
        <v>75</v>
      </c>
      <c r="AU159" s="224" t="s">
        <v>83</v>
      </c>
      <c r="AY159" s="223" t="s">
        <v>264</v>
      </c>
      <c r="BK159" s="225">
        <f>SUM(BK160:BK164)</f>
        <v>0</v>
      </c>
    </row>
    <row r="160" s="2" customFormat="1" ht="16.5" customHeight="1">
      <c r="A160" s="39"/>
      <c r="B160" s="40"/>
      <c r="C160" s="228" t="s">
        <v>295</v>
      </c>
      <c r="D160" s="228" t="s">
        <v>266</v>
      </c>
      <c r="E160" s="229" t="s">
        <v>295</v>
      </c>
      <c r="F160" s="230" t="s">
        <v>2410</v>
      </c>
      <c r="G160" s="231" t="s">
        <v>1051</v>
      </c>
      <c r="H160" s="232">
        <v>1</v>
      </c>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271</v>
      </c>
      <c r="AT160" s="239" t="s">
        <v>266</v>
      </c>
      <c r="AU160" s="239" t="s">
        <v>85</v>
      </c>
      <c r="AY160" s="18" t="s">
        <v>264</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271</v>
      </c>
      <c r="BM160" s="239" t="s">
        <v>8</v>
      </c>
    </row>
    <row r="161" s="2" customFormat="1" ht="16.5" customHeight="1">
      <c r="A161" s="39"/>
      <c r="B161" s="40"/>
      <c r="C161" s="228" t="s">
        <v>300</v>
      </c>
      <c r="D161" s="228" t="s">
        <v>266</v>
      </c>
      <c r="E161" s="229" t="s">
        <v>300</v>
      </c>
      <c r="F161" s="230" t="s">
        <v>2411</v>
      </c>
      <c r="G161" s="231" t="s">
        <v>1051</v>
      </c>
      <c r="H161" s="232">
        <v>2</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85</v>
      </c>
      <c r="AY161" s="18" t="s">
        <v>264</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271</v>
      </c>
      <c r="BM161" s="239" t="s">
        <v>342</v>
      </c>
    </row>
    <row r="162" s="2" customFormat="1" ht="16.5" customHeight="1">
      <c r="A162" s="39"/>
      <c r="B162" s="40"/>
      <c r="C162" s="228" t="s">
        <v>304</v>
      </c>
      <c r="D162" s="228" t="s">
        <v>266</v>
      </c>
      <c r="E162" s="229" t="s">
        <v>304</v>
      </c>
      <c r="F162" s="230" t="s">
        <v>2412</v>
      </c>
      <c r="G162" s="231" t="s">
        <v>1051</v>
      </c>
      <c r="H162" s="232">
        <v>1</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271</v>
      </c>
      <c r="AT162" s="239" t="s">
        <v>266</v>
      </c>
      <c r="AU162" s="239" t="s">
        <v>85</v>
      </c>
      <c r="AY162" s="18" t="s">
        <v>264</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271</v>
      </c>
      <c r="BM162" s="239" t="s">
        <v>351</v>
      </c>
    </row>
    <row r="163" s="2" customFormat="1" ht="16.5" customHeight="1">
      <c r="A163" s="39"/>
      <c r="B163" s="40"/>
      <c r="C163" s="228" t="s">
        <v>309</v>
      </c>
      <c r="D163" s="228" t="s">
        <v>266</v>
      </c>
      <c r="E163" s="229" t="s">
        <v>309</v>
      </c>
      <c r="F163" s="230" t="s">
        <v>2413</v>
      </c>
      <c r="G163" s="231" t="s">
        <v>1051</v>
      </c>
      <c r="H163" s="232">
        <v>1</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271</v>
      </c>
      <c r="AT163" s="239" t="s">
        <v>266</v>
      </c>
      <c r="AU163" s="239" t="s">
        <v>85</v>
      </c>
      <c r="AY163" s="18" t="s">
        <v>264</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271</v>
      </c>
      <c r="BM163" s="239" t="s">
        <v>366</v>
      </c>
    </row>
    <row r="164" s="2" customFormat="1" ht="16.5" customHeight="1">
      <c r="A164" s="39"/>
      <c r="B164" s="40"/>
      <c r="C164" s="228" t="s">
        <v>315</v>
      </c>
      <c r="D164" s="228" t="s">
        <v>266</v>
      </c>
      <c r="E164" s="229" t="s">
        <v>315</v>
      </c>
      <c r="F164" s="230" t="s">
        <v>2414</v>
      </c>
      <c r="G164" s="231" t="s">
        <v>269</v>
      </c>
      <c r="H164" s="232">
        <v>16</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271</v>
      </c>
      <c r="BM164" s="239" t="s">
        <v>377</v>
      </c>
    </row>
    <row r="165" s="12" customFormat="1" ht="25.92" customHeight="1">
      <c r="A165" s="12"/>
      <c r="B165" s="212"/>
      <c r="C165" s="213"/>
      <c r="D165" s="214" t="s">
        <v>75</v>
      </c>
      <c r="E165" s="215" t="s">
        <v>2008</v>
      </c>
      <c r="F165" s="215" t="s">
        <v>2208</v>
      </c>
      <c r="G165" s="213"/>
      <c r="H165" s="213"/>
      <c r="I165" s="216"/>
      <c r="J165" s="217">
        <f>BK165</f>
        <v>0</v>
      </c>
      <c r="K165" s="213"/>
      <c r="L165" s="218"/>
      <c r="M165" s="219"/>
      <c r="N165" s="220"/>
      <c r="O165" s="220"/>
      <c r="P165" s="221">
        <f>P166+P168+P170+P172+P174+P180+P182+P184+P186+P187+P189+P190</f>
        <v>0</v>
      </c>
      <c r="Q165" s="220"/>
      <c r="R165" s="221">
        <f>R166+R168+R170+R172+R174+R180+R182+R184+R186+R187+R189+R190</f>
        <v>0</v>
      </c>
      <c r="S165" s="220"/>
      <c r="T165" s="222">
        <f>T166+T168+T170+T172+T174+T180+T182+T184+T186+T187+T189+T190</f>
        <v>0</v>
      </c>
      <c r="U165" s="12"/>
      <c r="V165" s="12"/>
      <c r="W165" s="12"/>
      <c r="X165" s="12"/>
      <c r="Y165" s="12"/>
      <c r="Z165" s="12"/>
      <c r="AA165" s="12"/>
      <c r="AB165" s="12"/>
      <c r="AC165" s="12"/>
      <c r="AD165" s="12"/>
      <c r="AE165" s="12"/>
      <c r="AR165" s="223" t="s">
        <v>83</v>
      </c>
      <c r="AT165" s="224" t="s">
        <v>75</v>
      </c>
      <c r="AU165" s="224" t="s">
        <v>76</v>
      </c>
      <c r="AY165" s="223" t="s">
        <v>264</v>
      </c>
      <c r="BK165" s="225">
        <f>BK166+BK168+BK170+BK172+BK174+BK180+BK182+BK184+BK186+BK187+BK189+BK190</f>
        <v>0</v>
      </c>
    </row>
    <row r="166" s="12" customFormat="1" ht="22.8" customHeight="1">
      <c r="A166" s="12"/>
      <c r="B166" s="212"/>
      <c r="C166" s="213"/>
      <c r="D166" s="214" t="s">
        <v>75</v>
      </c>
      <c r="E166" s="226" t="s">
        <v>2024</v>
      </c>
      <c r="F166" s="226" t="s">
        <v>2415</v>
      </c>
      <c r="G166" s="213"/>
      <c r="H166" s="213"/>
      <c r="I166" s="216"/>
      <c r="J166" s="227">
        <f>BK166</f>
        <v>0</v>
      </c>
      <c r="K166" s="213"/>
      <c r="L166" s="218"/>
      <c r="M166" s="219"/>
      <c r="N166" s="220"/>
      <c r="O166" s="220"/>
      <c r="P166" s="221">
        <f>P167</f>
        <v>0</v>
      </c>
      <c r="Q166" s="220"/>
      <c r="R166" s="221">
        <f>R167</f>
        <v>0</v>
      </c>
      <c r="S166" s="220"/>
      <c r="T166" s="222">
        <f>T167</f>
        <v>0</v>
      </c>
      <c r="U166" s="12"/>
      <c r="V166" s="12"/>
      <c r="W166" s="12"/>
      <c r="X166" s="12"/>
      <c r="Y166" s="12"/>
      <c r="Z166" s="12"/>
      <c r="AA166" s="12"/>
      <c r="AB166" s="12"/>
      <c r="AC166" s="12"/>
      <c r="AD166" s="12"/>
      <c r="AE166" s="12"/>
      <c r="AR166" s="223" t="s">
        <v>83</v>
      </c>
      <c r="AT166" s="224" t="s">
        <v>75</v>
      </c>
      <c r="AU166" s="224" t="s">
        <v>83</v>
      </c>
      <c r="AY166" s="223" t="s">
        <v>264</v>
      </c>
      <c r="BK166" s="225">
        <f>BK167</f>
        <v>0</v>
      </c>
    </row>
    <row r="167" s="2" customFormat="1" ht="16.5" customHeight="1">
      <c r="A167" s="39"/>
      <c r="B167" s="40"/>
      <c r="C167" s="228" t="s">
        <v>322</v>
      </c>
      <c r="D167" s="228" t="s">
        <v>266</v>
      </c>
      <c r="E167" s="229" t="s">
        <v>322</v>
      </c>
      <c r="F167" s="230" t="s">
        <v>2416</v>
      </c>
      <c r="G167" s="231" t="s">
        <v>1051</v>
      </c>
      <c r="H167" s="232">
        <v>1</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271</v>
      </c>
      <c r="AT167" s="239" t="s">
        <v>266</v>
      </c>
      <c r="AU167" s="239" t="s">
        <v>85</v>
      </c>
      <c r="AY167" s="18" t="s">
        <v>264</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271</v>
      </c>
      <c r="BM167" s="239" t="s">
        <v>386</v>
      </c>
    </row>
    <row r="168" s="12" customFormat="1" ht="22.8" customHeight="1">
      <c r="A168" s="12"/>
      <c r="B168" s="212"/>
      <c r="C168" s="213"/>
      <c r="D168" s="214" t="s">
        <v>75</v>
      </c>
      <c r="E168" s="226" t="s">
        <v>2030</v>
      </c>
      <c r="F168" s="226" t="s">
        <v>2417</v>
      </c>
      <c r="G168" s="213"/>
      <c r="H168" s="213"/>
      <c r="I168" s="216"/>
      <c r="J168" s="227">
        <f>BK168</f>
        <v>0</v>
      </c>
      <c r="K168" s="213"/>
      <c r="L168" s="218"/>
      <c r="M168" s="219"/>
      <c r="N168" s="220"/>
      <c r="O168" s="220"/>
      <c r="P168" s="221">
        <f>P169</f>
        <v>0</v>
      </c>
      <c r="Q168" s="220"/>
      <c r="R168" s="221">
        <f>R169</f>
        <v>0</v>
      </c>
      <c r="S168" s="220"/>
      <c r="T168" s="222">
        <f>T169</f>
        <v>0</v>
      </c>
      <c r="U168" s="12"/>
      <c r="V168" s="12"/>
      <c r="W168" s="12"/>
      <c r="X168" s="12"/>
      <c r="Y168" s="12"/>
      <c r="Z168" s="12"/>
      <c r="AA168" s="12"/>
      <c r="AB168" s="12"/>
      <c r="AC168" s="12"/>
      <c r="AD168" s="12"/>
      <c r="AE168" s="12"/>
      <c r="AR168" s="223" t="s">
        <v>83</v>
      </c>
      <c r="AT168" s="224" t="s">
        <v>75</v>
      </c>
      <c r="AU168" s="224" t="s">
        <v>83</v>
      </c>
      <c r="AY168" s="223" t="s">
        <v>264</v>
      </c>
      <c r="BK168" s="225">
        <f>BK169</f>
        <v>0</v>
      </c>
    </row>
    <row r="169" s="2" customFormat="1" ht="16.5" customHeight="1">
      <c r="A169" s="39"/>
      <c r="B169" s="40"/>
      <c r="C169" s="228" t="s">
        <v>8</v>
      </c>
      <c r="D169" s="228" t="s">
        <v>266</v>
      </c>
      <c r="E169" s="229" t="s">
        <v>8</v>
      </c>
      <c r="F169" s="230" t="s">
        <v>2418</v>
      </c>
      <c r="G169" s="231" t="s">
        <v>453</v>
      </c>
      <c r="H169" s="232">
        <v>15</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271</v>
      </c>
      <c r="BM169" s="239" t="s">
        <v>395</v>
      </c>
    </row>
    <row r="170" s="12" customFormat="1" ht="22.8" customHeight="1">
      <c r="A170" s="12"/>
      <c r="B170" s="212"/>
      <c r="C170" s="213"/>
      <c r="D170" s="214" t="s">
        <v>75</v>
      </c>
      <c r="E170" s="226" t="s">
        <v>2034</v>
      </c>
      <c r="F170" s="226" t="s">
        <v>2240</v>
      </c>
      <c r="G170" s="213"/>
      <c r="H170" s="213"/>
      <c r="I170" s="216"/>
      <c r="J170" s="227">
        <f>BK170</f>
        <v>0</v>
      </c>
      <c r="K170" s="213"/>
      <c r="L170" s="218"/>
      <c r="M170" s="219"/>
      <c r="N170" s="220"/>
      <c r="O170" s="220"/>
      <c r="P170" s="221">
        <f>P171</f>
        <v>0</v>
      </c>
      <c r="Q170" s="220"/>
      <c r="R170" s="221">
        <f>R171</f>
        <v>0</v>
      </c>
      <c r="S170" s="220"/>
      <c r="T170" s="222">
        <f>T171</f>
        <v>0</v>
      </c>
      <c r="U170" s="12"/>
      <c r="V170" s="12"/>
      <c r="W170" s="12"/>
      <c r="X170" s="12"/>
      <c r="Y170" s="12"/>
      <c r="Z170" s="12"/>
      <c r="AA170" s="12"/>
      <c r="AB170" s="12"/>
      <c r="AC170" s="12"/>
      <c r="AD170" s="12"/>
      <c r="AE170" s="12"/>
      <c r="AR170" s="223" t="s">
        <v>83</v>
      </c>
      <c r="AT170" s="224" t="s">
        <v>75</v>
      </c>
      <c r="AU170" s="224" t="s">
        <v>83</v>
      </c>
      <c r="AY170" s="223" t="s">
        <v>264</v>
      </c>
      <c r="BK170" s="225">
        <f>BK171</f>
        <v>0</v>
      </c>
    </row>
    <row r="171" s="2" customFormat="1" ht="16.5" customHeight="1">
      <c r="A171" s="39"/>
      <c r="B171" s="40"/>
      <c r="C171" s="228" t="s">
        <v>335</v>
      </c>
      <c r="D171" s="228" t="s">
        <v>266</v>
      </c>
      <c r="E171" s="229" t="s">
        <v>335</v>
      </c>
      <c r="F171" s="230" t="s">
        <v>2419</v>
      </c>
      <c r="G171" s="231" t="s">
        <v>453</v>
      </c>
      <c r="H171" s="232">
        <v>90</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271</v>
      </c>
      <c r="AT171" s="239" t="s">
        <v>266</v>
      </c>
      <c r="AU171" s="239" t="s">
        <v>85</v>
      </c>
      <c r="AY171" s="18" t="s">
        <v>264</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271</v>
      </c>
      <c r="BM171" s="239" t="s">
        <v>407</v>
      </c>
    </row>
    <row r="172" s="12" customFormat="1" ht="22.8" customHeight="1">
      <c r="A172" s="12"/>
      <c r="B172" s="212"/>
      <c r="C172" s="213"/>
      <c r="D172" s="214" t="s">
        <v>75</v>
      </c>
      <c r="E172" s="226" t="s">
        <v>2034</v>
      </c>
      <c r="F172" s="226" t="s">
        <v>2240</v>
      </c>
      <c r="G172" s="213"/>
      <c r="H172" s="213"/>
      <c r="I172" s="216"/>
      <c r="J172" s="227">
        <f>BK172</f>
        <v>0</v>
      </c>
      <c r="K172" s="213"/>
      <c r="L172" s="218"/>
      <c r="M172" s="219"/>
      <c r="N172" s="220"/>
      <c r="O172" s="220"/>
      <c r="P172" s="221">
        <f>P173</f>
        <v>0</v>
      </c>
      <c r="Q172" s="220"/>
      <c r="R172" s="221">
        <f>R173</f>
        <v>0</v>
      </c>
      <c r="S172" s="220"/>
      <c r="T172" s="222">
        <f>T173</f>
        <v>0</v>
      </c>
      <c r="U172" s="12"/>
      <c r="V172" s="12"/>
      <c r="W172" s="12"/>
      <c r="X172" s="12"/>
      <c r="Y172" s="12"/>
      <c r="Z172" s="12"/>
      <c r="AA172" s="12"/>
      <c r="AB172" s="12"/>
      <c r="AC172" s="12"/>
      <c r="AD172" s="12"/>
      <c r="AE172" s="12"/>
      <c r="AR172" s="223" t="s">
        <v>83</v>
      </c>
      <c r="AT172" s="224" t="s">
        <v>75</v>
      </c>
      <c r="AU172" s="224" t="s">
        <v>83</v>
      </c>
      <c r="AY172" s="223" t="s">
        <v>264</v>
      </c>
      <c r="BK172" s="225">
        <f>BK173</f>
        <v>0</v>
      </c>
    </row>
    <row r="173" s="2" customFormat="1" ht="16.5" customHeight="1">
      <c r="A173" s="39"/>
      <c r="B173" s="40"/>
      <c r="C173" s="228" t="s">
        <v>342</v>
      </c>
      <c r="D173" s="228" t="s">
        <v>266</v>
      </c>
      <c r="E173" s="229" t="s">
        <v>342</v>
      </c>
      <c r="F173" s="230" t="s">
        <v>2241</v>
      </c>
      <c r="G173" s="231" t="s">
        <v>453</v>
      </c>
      <c r="H173" s="232">
        <v>40</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271</v>
      </c>
      <c r="AT173" s="239" t="s">
        <v>266</v>
      </c>
      <c r="AU173" s="239" t="s">
        <v>85</v>
      </c>
      <c r="AY173" s="18" t="s">
        <v>264</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271</v>
      </c>
      <c r="BM173" s="239" t="s">
        <v>417</v>
      </c>
    </row>
    <row r="174" s="12" customFormat="1" ht="22.8" customHeight="1">
      <c r="A174" s="12"/>
      <c r="B174" s="212"/>
      <c r="C174" s="213"/>
      <c r="D174" s="214" t="s">
        <v>75</v>
      </c>
      <c r="E174" s="226" t="s">
        <v>2042</v>
      </c>
      <c r="F174" s="226" t="s">
        <v>2420</v>
      </c>
      <c r="G174" s="213"/>
      <c r="H174" s="213"/>
      <c r="I174" s="216"/>
      <c r="J174" s="227">
        <f>BK174</f>
        <v>0</v>
      </c>
      <c r="K174" s="213"/>
      <c r="L174" s="218"/>
      <c r="M174" s="219"/>
      <c r="N174" s="220"/>
      <c r="O174" s="220"/>
      <c r="P174" s="221">
        <f>SUM(P175:P179)</f>
        <v>0</v>
      </c>
      <c r="Q174" s="220"/>
      <c r="R174" s="221">
        <f>SUM(R175:R179)</f>
        <v>0</v>
      </c>
      <c r="S174" s="220"/>
      <c r="T174" s="222">
        <f>SUM(T175:T179)</f>
        <v>0</v>
      </c>
      <c r="U174" s="12"/>
      <c r="V174" s="12"/>
      <c r="W174" s="12"/>
      <c r="X174" s="12"/>
      <c r="Y174" s="12"/>
      <c r="Z174" s="12"/>
      <c r="AA174" s="12"/>
      <c r="AB174" s="12"/>
      <c r="AC174" s="12"/>
      <c r="AD174" s="12"/>
      <c r="AE174" s="12"/>
      <c r="AR174" s="223" t="s">
        <v>83</v>
      </c>
      <c r="AT174" s="224" t="s">
        <v>75</v>
      </c>
      <c r="AU174" s="224" t="s">
        <v>83</v>
      </c>
      <c r="AY174" s="223" t="s">
        <v>264</v>
      </c>
      <c r="BK174" s="225">
        <f>SUM(BK175:BK179)</f>
        <v>0</v>
      </c>
    </row>
    <row r="175" s="2" customFormat="1" ht="16.5" customHeight="1">
      <c r="A175" s="39"/>
      <c r="B175" s="40"/>
      <c r="C175" s="228" t="s">
        <v>347</v>
      </c>
      <c r="D175" s="228" t="s">
        <v>266</v>
      </c>
      <c r="E175" s="229" t="s">
        <v>347</v>
      </c>
      <c r="F175" s="230" t="s">
        <v>2421</v>
      </c>
      <c r="G175" s="231" t="s">
        <v>453</v>
      </c>
      <c r="H175" s="232">
        <v>40</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271</v>
      </c>
      <c r="AT175" s="239" t="s">
        <v>266</v>
      </c>
      <c r="AU175" s="239" t="s">
        <v>85</v>
      </c>
      <c r="AY175" s="18" t="s">
        <v>264</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271</v>
      </c>
      <c r="BM175" s="239" t="s">
        <v>426</v>
      </c>
    </row>
    <row r="176" s="2" customFormat="1" ht="16.5" customHeight="1">
      <c r="A176" s="39"/>
      <c r="B176" s="40"/>
      <c r="C176" s="228" t="s">
        <v>351</v>
      </c>
      <c r="D176" s="228" t="s">
        <v>266</v>
      </c>
      <c r="E176" s="229" t="s">
        <v>351</v>
      </c>
      <c r="F176" s="230" t="s">
        <v>2422</v>
      </c>
      <c r="G176" s="231" t="s">
        <v>453</v>
      </c>
      <c r="H176" s="232">
        <v>80</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271</v>
      </c>
      <c r="AT176" s="239" t="s">
        <v>266</v>
      </c>
      <c r="AU176" s="239" t="s">
        <v>85</v>
      </c>
      <c r="AY176" s="18" t="s">
        <v>264</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271</v>
      </c>
      <c r="BM176" s="239" t="s">
        <v>434</v>
      </c>
    </row>
    <row r="177" s="2" customFormat="1" ht="16.5" customHeight="1">
      <c r="A177" s="39"/>
      <c r="B177" s="40"/>
      <c r="C177" s="228" t="s">
        <v>358</v>
      </c>
      <c r="D177" s="228" t="s">
        <v>266</v>
      </c>
      <c r="E177" s="229" t="s">
        <v>358</v>
      </c>
      <c r="F177" s="230" t="s">
        <v>2423</v>
      </c>
      <c r="G177" s="231" t="s">
        <v>1051</v>
      </c>
      <c r="H177" s="232">
        <v>15</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85</v>
      </c>
      <c r="AY177" s="18" t="s">
        <v>264</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271</v>
      </c>
      <c r="BM177" s="239" t="s">
        <v>442</v>
      </c>
    </row>
    <row r="178" s="2" customFormat="1" ht="16.5" customHeight="1">
      <c r="A178" s="39"/>
      <c r="B178" s="40"/>
      <c r="C178" s="228" t="s">
        <v>366</v>
      </c>
      <c r="D178" s="228" t="s">
        <v>266</v>
      </c>
      <c r="E178" s="229" t="s">
        <v>366</v>
      </c>
      <c r="F178" s="230" t="s">
        <v>2424</v>
      </c>
      <c r="G178" s="231" t="s">
        <v>1051</v>
      </c>
      <c r="H178" s="232">
        <v>20</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271</v>
      </c>
      <c r="AT178" s="239" t="s">
        <v>266</v>
      </c>
      <c r="AU178" s="239" t="s">
        <v>85</v>
      </c>
      <c r="AY178" s="18" t="s">
        <v>264</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271</v>
      </c>
      <c r="BM178" s="239" t="s">
        <v>450</v>
      </c>
    </row>
    <row r="179" s="2" customFormat="1" ht="16.5" customHeight="1">
      <c r="A179" s="39"/>
      <c r="B179" s="40"/>
      <c r="C179" s="228" t="s">
        <v>373</v>
      </c>
      <c r="D179" s="228" t="s">
        <v>266</v>
      </c>
      <c r="E179" s="229" t="s">
        <v>373</v>
      </c>
      <c r="F179" s="230" t="s">
        <v>2425</v>
      </c>
      <c r="G179" s="231" t="s">
        <v>1051</v>
      </c>
      <c r="H179" s="232">
        <v>30</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271</v>
      </c>
      <c r="AT179" s="239" t="s">
        <v>266</v>
      </c>
      <c r="AU179" s="239" t="s">
        <v>85</v>
      </c>
      <c r="AY179" s="18" t="s">
        <v>264</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271</v>
      </c>
      <c r="BM179" s="239" t="s">
        <v>461</v>
      </c>
    </row>
    <row r="180" s="12" customFormat="1" ht="22.8" customHeight="1">
      <c r="A180" s="12"/>
      <c r="B180" s="212"/>
      <c r="C180" s="213"/>
      <c r="D180" s="214" t="s">
        <v>75</v>
      </c>
      <c r="E180" s="226" t="s">
        <v>2050</v>
      </c>
      <c r="F180" s="226" t="s">
        <v>2426</v>
      </c>
      <c r="G180" s="213"/>
      <c r="H180" s="213"/>
      <c r="I180" s="216"/>
      <c r="J180" s="227">
        <f>BK180</f>
        <v>0</v>
      </c>
      <c r="K180" s="213"/>
      <c r="L180" s="218"/>
      <c r="M180" s="219"/>
      <c r="N180" s="220"/>
      <c r="O180" s="220"/>
      <c r="P180" s="221">
        <f>P181</f>
        <v>0</v>
      </c>
      <c r="Q180" s="220"/>
      <c r="R180" s="221">
        <f>R181</f>
        <v>0</v>
      </c>
      <c r="S180" s="220"/>
      <c r="T180" s="222">
        <f>T181</f>
        <v>0</v>
      </c>
      <c r="U180" s="12"/>
      <c r="V180" s="12"/>
      <c r="W180" s="12"/>
      <c r="X180" s="12"/>
      <c r="Y180" s="12"/>
      <c r="Z180" s="12"/>
      <c r="AA180" s="12"/>
      <c r="AB180" s="12"/>
      <c r="AC180" s="12"/>
      <c r="AD180" s="12"/>
      <c r="AE180" s="12"/>
      <c r="AR180" s="223" t="s">
        <v>83</v>
      </c>
      <c r="AT180" s="224" t="s">
        <v>75</v>
      </c>
      <c r="AU180" s="224" t="s">
        <v>83</v>
      </c>
      <c r="AY180" s="223" t="s">
        <v>264</v>
      </c>
      <c r="BK180" s="225">
        <f>BK181</f>
        <v>0</v>
      </c>
    </row>
    <row r="181" s="2" customFormat="1" ht="16.5" customHeight="1">
      <c r="A181" s="39"/>
      <c r="B181" s="40"/>
      <c r="C181" s="228" t="s">
        <v>377</v>
      </c>
      <c r="D181" s="228" t="s">
        <v>266</v>
      </c>
      <c r="E181" s="229" t="s">
        <v>377</v>
      </c>
      <c r="F181" s="230" t="s">
        <v>2427</v>
      </c>
      <c r="G181" s="231" t="s">
        <v>453</v>
      </c>
      <c r="H181" s="232">
        <v>15</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271</v>
      </c>
      <c r="AT181" s="239" t="s">
        <v>266</v>
      </c>
      <c r="AU181" s="239" t="s">
        <v>85</v>
      </c>
      <c r="AY181" s="18" t="s">
        <v>264</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271</v>
      </c>
      <c r="BM181" s="239" t="s">
        <v>470</v>
      </c>
    </row>
    <row r="182" s="12" customFormat="1" ht="22.8" customHeight="1">
      <c r="A182" s="12"/>
      <c r="B182" s="212"/>
      <c r="C182" s="213"/>
      <c r="D182" s="214" t="s">
        <v>75</v>
      </c>
      <c r="E182" s="226" t="s">
        <v>2060</v>
      </c>
      <c r="F182" s="226" t="s">
        <v>2428</v>
      </c>
      <c r="G182" s="213"/>
      <c r="H182" s="213"/>
      <c r="I182" s="216"/>
      <c r="J182" s="227">
        <f>BK182</f>
        <v>0</v>
      </c>
      <c r="K182" s="213"/>
      <c r="L182" s="218"/>
      <c r="M182" s="219"/>
      <c r="N182" s="220"/>
      <c r="O182" s="220"/>
      <c r="P182" s="221">
        <f>P183</f>
        <v>0</v>
      </c>
      <c r="Q182" s="220"/>
      <c r="R182" s="221">
        <f>R183</f>
        <v>0</v>
      </c>
      <c r="S182" s="220"/>
      <c r="T182" s="222">
        <f>T183</f>
        <v>0</v>
      </c>
      <c r="U182" s="12"/>
      <c r="V182" s="12"/>
      <c r="W182" s="12"/>
      <c r="X182" s="12"/>
      <c r="Y182" s="12"/>
      <c r="Z182" s="12"/>
      <c r="AA182" s="12"/>
      <c r="AB182" s="12"/>
      <c r="AC182" s="12"/>
      <c r="AD182" s="12"/>
      <c r="AE182" s="12"/>
      <c r="AR182" s="223" t="s">
        <v>83</v>
      </c>
      <c r="AT182" s="224" t="s">
        <v>75</v>
      </c>
      <c r="AU182" s="224" t="s">
        <v>83</v>
      </c>
      <c r="AY182" s="223" t="s">
        <v>264</v>
      </c>
      <c r="BK182" s="225">
        <f>BK183</f>
        <v>0</v>
      </c>
    </row>
    <row r="183" s="2" customFormat="1" ht="16.5" customHeight="1">
      <c r="A183" s="39"/>
      <c r="B183" s="40"/>
      <c r="C183" s="228" t="s">
        <v>7</v>
      </c>
      <c r="D183" s="228" t="s">
        <v>266</v>
      </c>
      <c r="E183" s="229" t="s">
        <v>7</v>
      </c>
      <c r="F183" s="230" t="s">
        <v>2429</v>
      </c>
      <c r="G183" s="231" t="s">
        <v>453</v>
      </c>
      <c r="H183" s="232">
        <v>20</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271</v>
      </c>
      <c r="BM183" s="239" t="s">
        <v>479</v>
      </c>
    </row>
    <row r="184" s="12" customFormat="1" ht="22.8" customHeight="1">
      <c r="A184" s="12"/>
      <c r="B184" s="212"/>
      <c r="C184" s="213"/>
      <c r="D184" s="214" t="s">
        <v>75</v>
      </c>
      <c r="E184" s="226" t="s">
        <v>2070</v>
      </c>
      <c r="F184" s="226" t="s">
        <v>2227</v>
      </c>
      <c r="G184" s="213"/>
      <c r="H184" s="213"/>
      <c r="I184" s="216"/>
      <c r="J184" s="227">
        <f>BK184</f>
        <v>0</v>
      </c>
      <c r="K184" s="213"/>
      <c r="L184" s="218"/>
      <c r="M184" s="219"/>
      <c r="N184" s="220"/>
      <c r="O184" s="220"/>
      <c r="P184" s="221">
        <f>P185</f>
        <v>0</v>
      </c>
      <c r="Q184" s="220"/>
      <c r="R184" s="221">
        <f>R185</f>
        <v>0</v>
      </c>
      <c r="S184" s="220"/>
      <c r="T184" s="222">
        <f>T185</f>
        <v>0</v>
      </c>
      <c r="U184" s="12"/>
      <c r="V184" s="12"/>
      <c r="W184" s="12"/>
      <c r="X184" s="12"/>
      <c r="Y184" s="12"/>
      <c r="Z184" s="12"/>
      <c r="AA184" s="12"/>
      <c r="AB184" s="12"/>
      <c r="AC184" s="12"/>
      <c r="AD184" s="12"/>
      <c r="AE184" s="12"/>
      <c r="AR184" s="223" t="s">
        <v>83</v>
      </c>
      <c r="AT184" s="224" t="s">
        <v>75</v>
      </c>
      <c r="AU184" s="224" t="s">
        <v>83</v>
      </c>
      <c r="AY184" s="223" t="s">
        <v>264</v>
      </c>
      <c r="BK184" s="225">
        <f>BK185</f>
        <v>0</v>
      </c>
    </row>
    <row r="185" s="2" customFormat="1" ht="16.5" customHeight="1">
      <c r="A185" s="39"/>
      <c r="B185" s="40"/>
      <c r="C185" s="228" t="s">
        <v>386</v>
      </c>
      <c r="D185" s="228" t="s">
        <v>266</v>
      </c>
      <c r="E185" s="229" t="s">
        <v>386</v>
      </c>
      <c r="F185" s="230" t="s">
        <v>2430</v>
      </c>
      <c r="G185" s="231" t="s">
        <v>1051</v>
      </c>
      <c r="H185" s="232">
        <v>9</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271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271</v>
      </c>
      <c r="BM185" s="239" t="s">
        <v>489</v>
      </c>
    </row>
    <row r="186" s="12" customFormat="1" ht="22.8" customHeight="1">
      <c r="A186" s="12"/>
      <c r="B186" s="212"/>
      <c r="C186" s="213"/>
      <c r="D186" s="214" t="s">
        <v>75</v>
      </c>
      <c r="E186" s="226" t="s">
        <v>2080</v>
      </c>
      <c r="F186" s="226" t="s">
        <v>2221</v>
      </c>
      <c r="G186" s="213"/>
      <c r="H186" s="213"/>
      <c r="I186" s="216"/>
      <c r="J186" s="227">
        <f>BK186</f>
        <v>0</v>
      </c>
      <c r="K186" s="213"/>
      <c r="L186" s="218"/>
      <c r="M186" s="219"/>
      <c r="N186" s="220"/>
      <c r="O186" s="220"/>
      <c r="P186" s="221">
        <v>0</v>
      </c>
      <c r="Q186" s="220"/>
      <c r="R186" s="221">
        <v>0</v>
      </c>
      <c r="S186" s="220"/>
      <c r="T186" s="222">
        <v>0</v>
      </c>
      <c r="U186" s="12"/>
      <c r="V186" s="12"/>
      <c r="W186" s="12"/>
      <c r="X186" s="12"/>
      <c r="Y186" s="12"/>
      <c r="Z186" s="12"/>
      <c r="AA186" s="12"/>
      <c r="AB186" s="12"/>
      <c r="AC186" s="12"/>
      <c r="AD186" s="12"/>
      <c r="AE186" s="12"/>
      <c r="AR186" s="223" t="s">
        <v>83</v>
      </c>
      <c r="AT186" s="224" t="s">
        <v>75</v>
      </c>
      <c r="AU186" s="224" t="s">
        <v>83</v>
      </c>
      <c r="AY186" s="223" t="s">
        <v>264</v>
      </c>
      <c r="BK186" s="225">
        <v>0</v>
      </c>
    </row>
    <row r="187" s="12" customFormat="1" ht="22.8" customHeight="1">
      <c r="A187" s="12"/>
      <c r="B187" s="212"/>
      <c r="C187" s="213"/>
      <c r="D187" s="214" t="s">
        <v>75</v>
      </c>
      <c r="E187" s="226" t="s">
        <v>2084</v>
      </c>
      <c r="F187" s="226" t="s">
        <v>2222</v>
      </c>
      <c r="G187" s="213"/>
      <c r="H187" s="213"/>
      <c r="I187" s="216"/>
      <c r="J187" s="227">
        <f>BK187</f>
        <v>0</v>
      </c>
      <c r="K187" s="213"/>
      <c r="L187" s="218"/>
      <c r="M187" s="219"/>
      <c r="N187" s="220"/>
      <c r="O187" s="220"/>
      <c r="P187" s="221">
        <f>P188</f>
        <v>0</v>
      </c>
      <c r="Q187" s="220"/>
      <c r="R187" s="221">
        <f>R188</f>
        <v>0</v>
      </c>
      <c r="S187" s="220"/>
      <c r="T187" s="222">
        <f>T188</f>
        <v>0</v>
      </c>
      <c r="U187" s="12"/>
      <c r="V187" s="12"/>
      <c r="W187" s="12"/>
      <c r="X187" s="12"/>
      <c r="Y187" s="12"/>
      <c r="Z187" s="12"/>
      <c r="AA187" s="12"/>
      <c r="AB187" s="12"/>
      <c r="AC187" s="12"/>
      <c r="AD187" s="12"/>
      <c r="AE187" s="12"/>
      <c r="AR187" s="223" t="s">
        <v>83</v>
      </c>
      <c r="AT187" s="224" t="s">
        <v>75</v>
      </c>
      <c r="AU187" s="224" t="s">
        <v>83</v>
      </c>
      <c r="AY187" s="223" t="s">
        <v>264</v>
      </c>
      <c r="BK187" s="225">
        <f>BK188</f>
        <v>0</v>
      </c>
    </row>
    <row r="188" s="2" customFormat="1" ht="16.5" customHeight="1">
      <c r="A188" s="39"/>
      <c r="B188" s="40"/>
      <c r="C188" s="228" t="s">
        <v>391</v>
      </c>
      <c r="D188" s="228" t="s">
        <v>266</v>
      </c>
      <c r="E188" s="229" t="s">
        <v>391</v>
      </c>
      <c r="F188" s="230" t="s">
        <v>2223</v>
      </c>
      <c r="G188" s="231" t="s">
        <v>1051</v>
      </c>
      <c r="H188" s="232">
        <v>9</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271</v>
      </c>
      <c r="AT188" s="239" t="s">
        <v>266</v>
      </c>
      <c r="AU188" s="239" t="s">
        <v>85</v>
      </c>
      <c r="AY188" s="18" t="s">
        <v>264</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271</v>
      </c>
      <c r="BM188" s="239" t="s">
        <v>498</v>
      </c>
    </row>
    <row r="189" s="12" customFormat="1" ht="22.8" customHeight="1">
      <c r="A189" s="12"/>
      <c r="B189" s="212"/>
      <c r="C189" s="213"/>
      <c r="D189" s="214" t="s">
        <v>75</v>
      </c>
      <c r="E189" s="226" t="s">
        <v>2088</v>
      </c>
      <c r="F189" s="226" t="s">
        <v>2224</v>
      </c>
      <c r="G189" s="213"/>
      <c r="H189" s="213"/>
      <c r="I189" s="216"/>
      <c r="J189" s="227">
        <f>BK189</f>
        <v>0</v>
      </c>
      <c r="K189" s="213"/>
      <c r="L189" s="218"/>
      <c r="M189" s="219"/>
      <c r="N189" s="220"/>
      <c r="O189" s="220"/>
      <c r="P189" s="221">
        <v>0</v>
      </c>
      <c r="Q189" s="220"/>
      <c r="R189" s="221">
        <v>0</v>
      </c>
      <c r="S189" s="220"/>
      <c r="T189" s="222">
        <v>0</v>
      </c>
      <c r="U189" s="12"/>
      <c r="V189" s="12"/>
      <c r="W189" s="12"/>
      <c r="X189" s="12"/>
      <c r="Y189" s="12"/>
      <c r="Z189" s="12"/>
      <c r="AA189" s="12"/>
      <c r="AB189" s="12"/>
      <c r="AC189" s="12"/>
      <c r="AD189" s="12"/>
      <c r="AE189" s="12"/>
      <c r="AR189" s="223" t="s">
        <v>83</v>
      </c>
      <c r="AT189" s="224" t="s">
        <v>75</v>
      </c>
      <c r="AU189" s="224" t="s">
        <v>83</v>
      </c>
      <c r="AY189" s="223" t="s">
        <v>264</v>
      </c>
      <c r="BK189" s="225">
        <v>0</v>
      </c>
    </row>
    <row r="190" s="12" customFormat="1" ht="22.8" customHeight="1">
      <c r="A190" s="12"/>
      <c r="B190" s="212"/>
      <c r="C190" s="213"/>
      <c r="D190" s="214" t="s">
        <v>75</v>
      </c>
      <c r="E190" s="226" t="s">
        <v>2092</v>
      </c>
      <c r="F190" s="226" t="s">
        <v>2431</v>
      </c>
      <c r="G190" s="213"/>
      <c r="H190" s="213"/>
      <c r="I190" s="216"/>
      <c r="J190" s="227">
        <f>BK190</f>
        <v>0</v>
      </c>
      <c r="K190" s="213"/>
      <c r="L190" s="218"/>
      <c r="M190" s="219"/>
      <c r="N190" s="220"/>
      <c r="O190" s="220"/>
      <c r="P190" s="221">
        <f>SUM(P191:P192)</f>
        <v>0</v>
      </c>
      <c r="Q190" s="220"/>
      <c r="R190" s="221">
        <f>SUM(R191:R192)</f>
        <v>0</v>
      </c>
      <c r="S190" s="220"/>
      <c r="T190" s="222">
        <f>SUM(T191:T192)</f>
        <v>0</v>
      </c>
      <c r="U190" s="12"/>
      <c r="V190" s="12"/>
      <c r="W190" s="12"/>
      <c r="X190" s="12"/>
      <c r="Y190" s="12"/>
      <c r="Z190" s="12"/>
      <c r="AA190" s="12"/>
      <c r="AB190" s="12"/>
      <c r="AC190" s="12"/>
      <c r="AD190" s="12"/>
      <c r="AE190" s="12"/>
      <c r="AR190" s="223" t="s">
        <v>83</v>
      </c>
      <c r="AT190" s="224" t="s">
        <v>75</v>
      </c>
      <c r="AU190" s="224" t="s">
        <v>83</v>
      </c>
      <c r="AY190" s="223" t="s">
        <v>264</v>
      </c>
      <c r="BK190" s="225">
        <f>SUM(BK191:BK192)</f>
        <v>0</v>
      </c>
    </row>
    <row r="191" s="2" customFormat="1" ht="16.5" customHeight="1">
      <c r="A191" s="39"/>
      <c r="B191" s="40"/>
      <c r="C191" s="228" t="s">
        <v>395</v>
      </c>
      <c r="D191" s="228" t="s">
        <v>266</v>
      </c>
      <c r="E191" s="229" t="s">
        <v>395</v>
      </c>
      <c r="F191" s="230" t="s">
        <v>2226</v>
      </c>
      <c r="G191" s="231" t="s">
        <v>453</v>
      </c>
      <c r="H191" s="232">
        <v>36</v>
      </c>
      <c r="I191" s="233"/>
      <c r="J191" s="234">
        <f>ROUND(I191*H191,2)</f>
        <v>0</v>
      </c>
      <c r="K191" s="230" t="s">
        <v>1</v>
      </c>
      <c r="L191" s="45"/>
      <c r="M191" s="235" t="s">
        <v>1</v>
      </c>
      <c r="N191" s="236" t="s">
        <v>42</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271</v>
      </c>
      <c r="AT191" s="239" t="s">
        <v>266</v>
      </c>
      <c r="AU191" s="239" t="s">
        <v>85</v>
      </c>
      <c r="AY191" s="18" t="s">
        <v>264</v>
      </c>
      <c r="BE191" s="240">
        <f>IF(N191="základní",J191,0)</f>
        <v>0</v>
      </c>
      <c r="BF191" s="240">
        <f>IF(N191="snížená",J191,0)</f>
        <v>0</v>
      </c>
      <c r="BG191" s="240">
        <f>IF(N191="zákl. přenesená",J191,0)</f>
        <v>0</v>
      </c>
      <c r="BH191" s="240">
        <f>IF(N191="sníž. přenesená",J191,0)</f>
        <v>0</v>
      </c>
      <c r="BI191" s="240">
        <f>IF(N191="nulová",J191,0)</f>
        <v>0</v>
      </c>
      <c r="BJ191" s="18" t="s">
        <v>85</v>
      </c>
      <c r="BK191" s="240">
        <f>ROUND(I191*H191,2)</f>
        <v>0</v>
      </c>
      <c r="BL191" s="18" t="s">
        <v>271</v>
      </c>
      <c r="BM191" s="239" t="s">
        <v>509</v>
      </c>
    </row>
    <row r="192" s="2" customFormat="1" ht="16.5" customHeight="1">
      <c r="A192" s="39"/>
      <c r="B192" s="40"/>
      <c r="C192" s="228" t="s">
        <v>401</v>
      </c>
      <c r="D192" s="228" t="s">
        <v>266</v>
      </c>
      <c r="E192" s="229" t="s">
        <v>401</v>
      </c>
      <c r="F192" s="230" t="s">
        <v>2290</v>
      </c>
      <c r="G192" s="231" t="s">
        <v>1051</v>
      </c>
      <c r="H192" s="232">
        <v>1</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271</v>
      </c>
      <c r="BM192" s="239" t="s">
        <v>519</v>
      </c>
    </row>
    <row r="193" s="12" customFormat="1" ht="25.92" customHeight="1">
      <c r="A193" s="12"/>
      <c r="B193" s="212"/>
      <c r="C193" s="213"/>
      <c r="D193" s="214" t="s">
        <v>75</v>
      </c>
      <c r="E193" s="215" t="s">
        <v>2096</v>
      </c>
      <c r="F193" s="215" t="s">
        <v>2300</v>
      </c>
      <c r="G193" s="213"/>
      <c r="H193" s="213"/>
      <c r="I193" s="216"/>
      <c r="J193" s="217">
        <f>BK193</f>
        <v>0</v>
      </c>
      <c r="K193" s="213"/>
      <c r="L193" s="218"/>
      <c r="M193" s="219"/>
      <c r="N193" s="220"/>
      <c r="O193" s="220"/>
      <c r="P193" s="221">
        <f>P194+P202+P204+P206+P207</f>
        <v>0</v>
      </c>
      <c r="Q193" s="220"/>
      <c r="R193" s="221">
        <f>R194+R202+R204+R206+R207</f>
        <v>0</v>
      </c>
      <c r="S193" s="220"/>
      <c r="T193" s="222">
        <f>T194+T202+T204+T206+T207</f>
        <v>0</v>
      </c>
      <c r="U193" s="12"/>
      <c r="V193" s="12"/>
      <c r="W193" s="12"/>
      <c r="X193" s="12"/>
      <c r="Y193" s="12"/>
      <c r="Z193" s="12"/>
      <c r="AA193" s="12"/>
      <c r="AB193" s="12"/>
      <c r="AC193" s="12"/>
      <c r="AD193" s="12"/>
      <c r="AE193" s="12"/>
      <c r="AR193" s="223" t="s">
        <v>83</v>
      </c>
      <c r="AT193" s="224" t="s">
        <v>75</v>
      </c>
      <c r="AU193" s="224" t="s">
        <v>76</v>
      </c>
      <c r="AY193" s="223" t="s">
        <v>264</v>
      </c>
      <c r="BK193" s="225">
        <f>BK194+BK202+BK204+BK206+BK207</f>
        <v>0</v>
      </c>
    </row>
    <row r="194" s="12" customFormat="1" ht="22.8" customHeight="1">
      <c r="A194" s="12"/>
      <c r="B194" s="212"/>
      <c r="C194" s="213"/>
      <c r="D194" s="214" t="s">
        <v>75</v>
      </c>
      <c r="E194" s="226" t="s">
        <v>2098</v>
      </c>
      <c r="F194" s="226" t="s">
        <v>2303</v>
      </c>
      <c r="G194" s="213"/>
      <c r="H194" s="213"/>
      <c r="I194" s="216"/>
      <c r="J194" s="227">
        <f>BK194</f>
        <v>0</v>
      </c>
      <c r="K194" s="213"/>
      <c r="L194" s="218"/>
      <c r="M194" s="219"/>
      <c r="N194" s="220"/>
      <c r="O194" s="220"/>
      <c r="P194" s="221">
        <f>SUM(P195:P201)</f>
        <v>0</v>
      </c>
      <c r="Q194" s="220"/>
      <c r="R194" s="221">
        <f>SUM(R195:R201)</f>
        <v>0</v>
      </c>
      <c r="S194" s="220"/>
      <c r="T194" s="222">
        <f>SUM(T195:T201)</f>
        <v>0</v>
      </c>
      <c r="U194" s="12"/>
      <c r="V194" s="12"/>
      <c r="W194" s="12"/>
      <c r="X194" s="12"/>
      <c r="Y194" s="12"/>
      <c r="Z194" s="12"/>
      <c r="AA194" s="12"/>
      <c r="AB194" s="12"/>
      <c r="AC194" s="12"/>
      <c r="AD194" s="12"/>
      <c r="AE194" s="12"/>
      <c r="AR194" s="223" t="s">
        <v>83</v>
      </c>
      <c r="AT194" s="224" t="s">
        <v>75</v>
      </c>
      <c r="AU194" s="224" t="s">
        <v>83</v>
      </c>
      <c r="AY194" s="223" t="s">
        <v>264</v>
      </c>
      <c r="BK194" s="225">
        <f>SUM(BK195:BK201)</f>
        <v>0</v>
      </c>
    </row>
    <row r="195" s="2" customFormat="1" ht="16.5" customHeight="1">
      <c r="A195" s="39"/>
      <c r="B195" s="40"/>
      <c r="C195" s="228" t="s">
        <v>407</v>
      </c>
      <c r="D195" s="228" t="s">
        <v>266</v>
      </c>
      <c r="E195" s="229" t="s">
        <v>407</v>
      </c>
      <c r="F195" s="230" t="s">
        <v>2432</v>
      </c>
      <c r="G195" s="231" t="s">
        <v>1051</v>
      </c>
      <c r="H195" s="232">
        <v>1</v>
      </c>
      <c r="I195" s="233"/>
      <c r="J195" s="234">
        <f>ROUND(I195*H195,2)</f>
        <v>0</v>
      </c>
      <c r="K195" s="230" t="s">
        <v>1</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271</v>
      </c>
      <c r="BM195" s="239" t="s">
        <v>527</v>
      </c>
    </row>
    <row r="196" s="2" customFormat="1" ht="16.5" customHeight="1">
      <c r="A196" s="39"/>
      <c r="B196" s="40"/>
      <c r="C196" s="228" t="s">
        <v>412</v>
      </c>
      <c r="D196" s="228" t="s">
        <v>266</v>
      </c>
      <c r="E196" s="229" t="s">
        <v>412</v>
      </c>
      <c r="F196" s="230" t="s">
        <v>2433</v>
      </c>
      <c r="G196" s="231" t="s">
        <v>269</v>
      </c>
      <c r="H196" s="232">
        <v>3</v>
      </c>
      <c r="I196" s="233"/>
      <c r="J196" s="234">
        <f>ROUND(I196*H196,2)</f>
        <v>0</v>
      </c>
      <c r="K196" s="230" t="s">
        <v>1</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271</v>
      </c>
      <c r="AT196" s="239" t="s">
        <v>266</v>
      </c>
      <c r="AU196" s="239" t="s">
        <v>85</v>
      </c>
      <c r="AY196" s="18" t="s">
        <v>264</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271</v>
      </c>
      <c r="BM196" s="239" t="s">
        <v>538</v>
      </c>
    </row>
    <row r="197" s="2" customFormat="1" ht="16.5" customHeight="1">
      <c r="A197" s="39"/>
      <c r="B197" s="40"/>
      <c r="C197" s="228" t="s">
        <v>417</v>
      </c>
      <c r="D197" s="228" t="s">
        <v>266</v>
      </c>
      <c r="E197" s="229" t="s">
        <v>417</v>
      </c>
      <c r="F197" s="230" t="s">
        <v>2434</v>
      </c>
      <c r="G197" s="231" t="s">
        <v>269</v>
      </c>
      <c r="H197" s="232">
        <v>24</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271</v>
      </c>
      <c r="BM197" s="239" t="s">
        <v>546</v>
      </c>
    </row>
    <row r="198" s="2" customFormat="1" ht="16.5" customHeight="1">
      <c r="A198" s="39"/>
      <c r="B198" s="40"/>
      <c r="C198" s="228" t="s">
        <v>422</v>
      </c>
      <c r="D198" s="228" t="s">
        <v>266</v>
      </c>
      <c r="E198" s="229" t="s">
        <v>422</v>
      </c>
      <c r="F198" s="230" t="s">
        <v>2435</v>
      </c>
      <c r="G198" s="231" t="s">
        <v>269</v>
      </c>
      <c r="H198" s="232">
        <v>18</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271</v>
      </c>
      <c r="BM198" s="239" t="s">
        <v>556</v>
      </c>
    </row>
    <row r="199" s="2" customFormat="1" ht="16.5" customHeight="1">
      <c r="A199" s="39"/>
      <c r="B199" s="40"/>
      <c r="C199" s="228" t="s">
        <v>426</v>
      </c>
      <c r="D199" s="228" t="s">
        <v>266</v>
      </c>
      <c r="E199" s="229" t="s">
        <v>426</v>
      </c>
      <c r="F199" s="230" t="s">
        <v>2305</v>
      </c>
      <c r="G199" s="231" t="s">
        <v>269</v>
      </c>
      <c r="H199" s="232">
        <v>16</v>
      </c>
      <c r="I199" s="233"/>
      <c r="J199" s="234">
        <f>ROUND(I199*H199,2)</f>
        <v>0</v>
      </c>
      <c r="K199" s="230" t="s">
        <v>1</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271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271</v>
      </c>
      <c r="BM199" s="239" t="s">
        <v>564</v>
      </c>
    </row>
    <row r="200" s="2" customFormat="1" ht="16.5" customHeight="1">
      <c r="A200" s="39"/>
      <c r="B200" s="40"/>
      <c r="C200" s="228" t="s">
        <v>430</v>
      </c>
      <c r="D200" s="228" t="s">
        <v>266</v>
      </c>
      <c r="E200" s="229" t="s">
        <v>430</v>
      </c>
      <c r="F200" s="230" t="s">
        <v>2306</v>
      </c>
      <c r="G200" s="231" t="s">
        <v>269</v>
      </c>
      <c r="H200" s="232">
        <v>4</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271</v>
      </c>
      <c r="BM200" s="239" t="s">
        <v>575</v>
      </c>
    </row>
    <row r="201" s="2" customFormat="1" ht="16.5" customHeight="1">
      <c r="A201" s="39"/>
      <c r="B201" s="40"/>
      <c r="C201" s="228" t="s">
        <v>434</v>
      </c>
      <c r="D201" s="228" t="s">
        <v>266</v>
      </c>
      <c r="E201" s="229" t="s">
        <v>434</v>
      </c>
      <c r="F201" s="230" t="s">
        <v>2304</v>
      </c>
      <c r="G201" s="231" t="s">
        <v>269</v>
      </c>
      <c r="H201" s="232">
        <v>2</v>
      </c>
      <c r="I201" s="233"/>
      <c r="J201" s="234">
        <f>ROUND(I201*H201,2)</f>
        <v>0</v>
      </c>
      <c r="K201" s="230" t="s">
        <v>1</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271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271</v>
      </c>
      <c r="BM201" s="239" t="s">
        <v>585</v>
      </c>
    </row>
    <row r="202" s="12" customFormat="1" ht="22.8" customHeight="1">
      <c r="A202" s="12"/>
      <c r="B202" s="212"/>
      <c r="C202" s="213"/>
      <c r="D202" s="214" t="s">
        <v>75</v>
      </c>
      <c r="E202" s="226" t="s">
        <v>2100</v>
      </c>
      <c r="F202" s="226" t="s">
        <v>2308</v>
      </c>
      <c r="G202" s="213"/>
      <c r="H202" s="213"/>
      <c r="I202" s="216"/>
      <c r="J202" s="227">
        <f>BK202</f>
        <v>0</v>
      </c>
      <c r="K202" s="213"/>
      <c r="L202" s="218"/>
      <c r="M202" s="219"/>
      <c r="N202" s="220"/>
      <c r="O202" s="220"/>
      <c r="P202" s="221">
        <f>P203</f>
        <v>0</v>
      </c>
      <c r="Q202" s="220"/>
      <c r="R202" s="221">
        <f>R203</f>
        <v>0</v>
      </c>
      <c r="S202" s="220"/>
      <c r="T202" s="222">
        <f>T203</f>
        <v>0</v>
      </c>
      <c r="U202" s="12"/>
      <c r="V202" s="12"/>
      <c r="W202" s="12"/>
      <c r="X202" s="12"/>
      <c r="Y202" s="12"/>
      <c r="Z202" s="12"/>
      <c r="AA202" s="12"/>
      <c r="AB202" s="12"/>
      <c r="AC202" s="12"/>
      <c r="AD202" s="12"/>
      <c r="AE202" s="12"/>
      <c r="AR202" s="223" t="s">
        <v>83</v>
      </c>
      <c r="AT202" s="224" t="s">
        <v>75</v>
      </c>
      <c r="AU202" s="224" t="s">
        <v>83</v>
      </c>
      <c r="AY202" s="223" t="s">
        <v>264</v>
      </c>
      <c r="BK202" s="225">
        <f>BK203</f>
        <v>0</v>
      </c>
    </row>
    <row r="203" s="2" customFormat="1" ht="16.5" customHeight="1">
      <c r="A203" s="39"/>
      <c r="B203" s="40"/>
      <c r="C203" s="228" t="s">
        <v>438</v>
      </c>
      <c r="D203" s="228" t="s">
        <v>266</v>
      </c>
      <c r="E203" s="229" t="s">
        <v>438</v>
      </c>
      <c r="F203" s="230" t="s">
        <v>2309</v>
      </c>
      <c r="G203" s="231" t="s">
        <v>269</v>
      </c>
      <c r="H203" s="232">
        <v>6</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271</v>
      </c>
      <c r="AT203" s="239" t="s">
        <v>266</v>
      </c>
      <c r="AU203" s="239" t="s">
        <v>85</v>
      </c>
      <c r="AY203" s="18" t="s">
        <v>264</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271</v>
      </c>
      <c r="BM203" s="239" t="s">
        <v>593</v>
      </c>
    </row>
    <row r="204" s="12" customFormat="1" ht="22.8" customHeight="1">
      <c r="A204" s="12"/>
      <c r="B204" s="212"/>
      <c r="C204" s="213"/>
      <c r="D204" s="214" t="s">
        <v>75</v>
      </c>
      <c r="E204" s="226" t="s">
        <v>2104</v>
      </c>
      <c r="F204" s="226" t="s">
        <v>2311</v>
      </c>
      <c r="G204" s="213"/>
      <c r="H204" s="213"/>
      <c r="I204" s="216"/>
      <c r="J204" s="227">
        <f>BK204</f>
        <v>0</v>
      </c>
      <c r="K204" s="213"/>
      <c r="L204" s="218"/>
      <c r="M204" s="219"/>
      <c r="N204" s="220"/>
      <c r="O204" s="220"/>
      <c r="P204" s="221">
        <f>P205</f>
        <v>0</v>
      </c>
      <c r="Q204" s="220"/>
      <c r="R204" s="221">
        <f>R205</f>
        <v>0</v>
      </c>
      <c r="S204" s="220"/>
      <c r="T204" s="222">
        <f>T205</f>
        <v>0</v>
      </c>
      <c r="U204" s="12"/>
      <c r="V204" s="12"/>
      <c r="W204" s="12"/>
      <c r="X204" s="12"/>
      <c r="Y204" s="12"/>
      <c r="Z204" s="12"/>
      <c r="AA204" s="12"/>
      <c r="AB204" s="12"/>
      <c r="AC204" s="12"/>
      <c r="AD204" s="12"/>
      <c r="AE204" s="12"/>
      <c r="AR204" s="223" t="s">
        <v>83</v>
      </c>
      <c r="AT204" s="224" t="s">
        <v>75</v>
      </c>
      <c r="AU204" s="224" t="s">
        <v>83</v>
      </c>
      <c r="AY204" s="223" t="s">
        <v>264</v>
      </c>
      <c r="BK204" s="225">
        <f>BK205</f>
        <v>0</v>
      </c>
    </row>
    <row r="205" s="2" customFormat="1" ht="16.5" customHeight="1">
      <c r="A205" s="39"/>
      <c r="B205" s="40"/>
      <c r="C205" s="228" t="s">
        <v>442</v>
      </c>
      <c r="D205" s="228" t="s">
        <v>266</v>
      </c>
      <c r="E205" s="229" t="s">
        <v>442</v>
      </c>
      <c r="F205" s="230" t="s">
        <v>2312</v>
      </c>
      <c r="G205" s="231" t="s">
        <v>269</v>
      </c>
      <c r="H205" s="232">
        <v>24</v>
      </c>
      <c r="I205" s="233"/>
      <c r="J205" s="234">
        <f>ROUND(I205*H205,2)</f>
        <v>0</v>
      </c>
      <c r="K205" s="230" t="s">
        <v>1</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271</v>
      </c>
      <c r="AT205" s="239" t="s">
        <v>266</v>
      </c>
      <c r="AU205" s="239" t="s">
        <v>85</v>
      </c>
      <c r="AY205" s="18" t="s">
        <v>264</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271</v>
      </c>
      <c r="BM205" s="239" t="s">
        <v>601</v>
      </c>
    </row>
    <row r="206" s="12" customFormat="1" ht="22.8" customHeight="1">
      <c r="A206" s="12"/>
      <c r="B206" s="212"/>
      <c r="C206" s="213"/>
      <c r="D206" s="214" t="s">
        <v>75</v>
      </c>
      <c r="E206" s="226" t="s">
        <v>2142</v>
      </c>
      <c r="F206" s="226" t="s">
        <v>2314</v>
      </c>
      <c r="G206" s="213"/>
      <c r="H206" s="213"/>
      <c r="I206" s="216"/>
      <c r="J206" s="227">
        <f>BK206</f>
        <v>0</v>
      </c>
      <c r="K206" s="213"/>
      <c r="L206" s="218"/>
      <c r="M206" s="219"/>
      <c r="N206" s="220"/>
      <c r="O206" s="220"/>
      <c r="P206" s="221">
        <v>0</v>
      </c>
      <c r="Q206" s="220"/>
      <c r="R206" s="221">
        <v>0</v>
      </c>
      <c r="S206" s="220"/>
      <c r="T206" s="222">
        <v>0</v>
      </c>
      <c r="U206" s="12"/>
      <c r="V206" s="12"/>
      <c r="W206" s="12"/>
      <c r="X206" s="12"/>
      <c r="Y206" s="12"/>
      <c r="Z206" s="12"/>
      <c r="AA206" s="12"/>
      <c r="AB206" s="12"/>
      <c r="AC206" s="12"/>
      <c r="AD206" s="12"/>
      <c r="AE206" s="12"/>
      <c r="AR206" s="223" t="s">
        <v>83</v>
      </c>
      <c r="AT206" s="224" t="s">
        <v>75</v>
      </c>
      <c r="AU206" s="224" t="s">
        <v>83</v>
      </c>
      <c r="AY206" s="223" t="s">
        <v>264</v>
      </c>
      <c r="BK206" s="225">
        <v>0</v>
      </c>
    </row>
    <row r="207" s="12" customFormat="1" ht="22.8" customHeight="1">
      <c r="A207" s="12"/>
      <c r="B207" s="212"/>
      <c r="C207" s="213"/>
      <c r="D207" s="214" t="s">
        <v>75</v>
      </c>
      <c r="E207" s="226" t="s">
        <v>2143</v>
      </c>
      <c r="F207" s="226" t="s">
        <v>2436</v>
      </c>
      <c r="G207" s="213"/>
      <c r="H207" s="213"/>
      <c r="I207" s="216"/>
      <c r="J207" s="227">
        <f>BK207</f>
        <v>0</v>
      </c>
      <c r="K207" s="213"/>
      <c r="L207" s="218"/>
      <c r="M207" s="219"/>
      <c r="N207" s="220"/>
      <c r="O207" s="220"/>
      <c r="P207" s="221">
        <f>SUM(P208:P209)</f>
        <v>0</v>
      </c>
      <c r="Q207" s="220"/>
      <c r="R207" s="221">
        <f>SUM(R208:R209)</f>
        <v>0</v>
      </c>
      <c r="S207" s="220"/>
      <c r="T207" s="222">
        <f>SUM(T208:T209)</f>
        <v>0</v>
      </c>
      <c r="U207" s="12"/>
      <c r="V207" s="12"/>
      <c r="W207" s="12"/>
      <c r="X207" s="12"/>
      <c r="Y207" s="12"/>
      <c r="Z207" s="12"/>
      <c r="AA207" s="12"/>
      <c r="AB207" s="12"/>
      <c r="AC207" s="12"/>
      <c r="AD207" s="12"/>
      <c r="AE207" s="12"/>
      <c r="AR207" s="223" t="s">
        <v>83</v>
      </c>
      <c r="AT207" s="224" t="s">
        <v>75</v>
      </c>
      <c r="AU207" s="224" t="s">
        <v>83</v>
      </c>
      <c r="AY207" s="223" t="s">
        <v>264</v>
      </c>
      <c r="BK207" s="225">
        <f>SUM(BK208:BK209)</f>
        <v>0</v>
      </c>
    </row>
    <row r="208" s="2" customFormat="1" ht="16.5" customHeight="1">
      <c r="A208" s="39"/>
      <c r="B208" s="40"/>
      <c r="C208" s="228" t="s">
        <v>446</v>
      </c>
      <c r="D208" s="228" t="s">
        <v>266</v>
      </c>
      <c r="E208" s="229" t="s">
        <v>446</v>
      </c>
      <c r="F208" s="230" t="s">
        <v>2318</v>
      </c>
      <c r="G208" s="231" t="s">
        <v>269</v>
      </c>
      <c r="H208" s="232">
        <v>8</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271</v>
      </c>
      <c r="AT208" s="239" t="s">
        <v>266</v>
      </c>
      <c r="AU208" s="239" t="s">
        <v>85</v>
      </c>
      <c r="AY208" s="18" t="s">
        <v>264</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271</v>
      </c>
      <c r="BM208" s="239" t="s">
        <v>610</v>
      </c>
    </row>
    <row r="209" s="2" customFormat="1" ht="16.5" customHeight="1">
      <c r="A209" s="39"/>
      <c r="B209" s="40"/>
      <c r="C209" s="228" t="s">
        <v>450</v>
      </c>
      <c r="D209" s="228" t="s">
        <v>266</v>
      </c>
      <c r="E209" s="229" t="s">
        <v>450</v>
      </c>
      <c r="F209" s="230" t="s">
        <v>2437</v>
      </c>
      <c r="G209" s="231" t="s">
        <v>1051</v>
      </c>
      <c r="H209" s="232">
        <v>1</v>
      </c>
      <c r="I209" s="233"/>
      <c r="J209" s="234">
        <f>ROUND(I209*H209,2)</f>
        <v>0</v>
      </c>
      <c r="K209" s="230" t="s">
        <v>1</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271</v>
      </c>
      <c r="AT209" s="239" t="s">
        <v>266</v>
      </c>
      <c r="AU209" s="239" t="s">
        <v>85</v>
      </c>
      <c r="AY209" s="18" t="s">
        <v>264</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271</v>
      </c>
      <c r="BM209" s="239" t="s">
        <v>618</v>
      </c>
    </row>
    <row r="210" s="12" customFormat="1" ht="25.92" customHeight="1">
      <c r="A210" s="12"/>
      <c r="B210" s="212"/>
      <c r="C210" s="213"/>
      <c r="D210" s="214" t="s">
        <v>75</v>
      </c>
      <c r="E210" s="215" t="s">
        <v>2168</v>
      </c>
      <c r="F210" s="215" t="s">
        <v>1400</v>
      </c>
      <c r="G210" s="213"/>
      <c r="H210" s="213"/>
      <c r="I210" s="216"/>
      <c r="J210" s="217">
        <f>BK210</f>
        <v>0</v>
      </c>
      <c r="K210" s="213"/>
      <c r="L210" s="218"/>
      <c r="M210" s="219"/>
      <c r="N210" s="220"/>
      <c r="O210" s="220"/>
      <c r="P210" s="221">
        <f>P211</f>
        <v>0</v>
      </c>
      <c r="Q210" s="220"/>
      <c r="R210" s="221">
        <f>R211</f>
        <v>0</v>
      </c>
      <c r="S210" s="220"/>
      <c r="T210" s="222">
        <f>T211</f>
        <v>0</v>
      </c>
      <c r="U210" s="12"/>
      <c r="V210" s="12"/>
      <c r="W210" s="12"/>
      <c r="X210" s="12"/>
      <c r="Y210" s="12"/>
      <c r="Z210" s="12"/>
      <c r="AA210" s="12"/>
      <c r="AB210" s="12"/>
      <c r="AC210" s="12"/>
      <c r="AD210" s="12"/>
      <c r="AE210" s="12"/>
      <c r="AR210" s="223" t="s">
        <v>271</v>
      </c>
      <c r="AT210" s="224" t="s">
        <v>75</v>
      </c>
      <c r="AU210" s="224" t="s">
        <v>76</v>
      </c>
      <c r="AY210" s="223" t="s">
        <v>264</v>
      </c>
      <c r="BK210" s="225">
        <f>BK211</f>
        <v>0</v>
      </c>
    </row>
    <row r="211" s="2" customFormat="1" ht="16.5" customHeight="1">
      <c r="A211" s="39"/>
      <c r="B211" s="40"/>
      <c r="C211" s="228" t="s">
        <v>456</v>
      </c>
      <c r="D211" s="228" t="s">
        <v>266</v>
      </c>
      <c r="E211" s="229" t="s">
        <v>2169</v>
      </c>
      <c r="F211" s="230" t="s">
        <v>2170</v>
      </c>
      <c r="G211" s="231" t="s">
        <v>420</v>
      </c>
      <c r="H211" s="232">
        <v>1</v>
      </c>
      <c r="I211" s="233"/>
      <c r="J211" s="234">
        <f>ROUND(I211*H211,2)</f>
        <v>0</v>
      </c>
      <c r="K211" s="230" t="s">
        <v>1</v>
      </c>
      <c r="L211" s="45"/>
      <c r="M211" s="307" t="s">
        <v>1</v>
      </c>
      <c r="N211" s="308" t="s">
        <v>42</v>
      </c>
      <c r="O211" s="309"/>
      <c r="P211" s="310">
        <f>O211*H211</f>
        <v>0</v>
      </c>
      <c r="Q211" s="310">
        <v>0</v>
      </c>
      <c r="R211" s="310">
        <f>Q211*H211</f>
        <v>0</v>
      </c>
      <c r="S211" s="310">
        <v>0</v>
      </c>
      <c r="T211" s="311">
        <f>S211*H211</f>
        <v>0</v>
      </c>
      <c r="U211" s="39"/>
      <c r="V211" s="39"/>
      <c r="W211" s="39"/>
      <c r="X211" s="39"/>
      <c r="Y211" s="39"/>
      <c r="Z211" s="39"/>
      <c r="AA211" s="39"/>
      <c r="AB211" s="39"/>
      <c r="AC211" s="39"/>
      <c r="AD211" s="39"/>
      <c r="AE211" s="39"/>
      <c r="AR211" s="239" t="s">
        <v>1385</v>
      </c>
      <c r="AT211" s="239" t="s">
        <v>266</v>
      </c>
      <c r="AU211" s="239" t="s">
        <v>83</v>
      </c>
      <c r="AY211" s="18" t="s">
        <v>264</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1385</v>
      </c>
      <c r="BM211" s="239" t="s">
        <v>3451</v>
      </c>
    </row>
    <row r="212" s="2" customFormat="1" ht="6.96" customHeight="1">
      <c r="A212" s="39"/>
      <c r="B212" s="67"/>
      <c r="C212" s="68"/>
      <c r="D212" s="68"/>
      <c r="E212" s="68"/>
      <c r="F212" s="68"/>
      <c r="G212" s="68"/>
      <c r="H212" s="68"/>
      <c r="I212" s="68"/>
      <c r="J212" s="68"/>
      <c r="K212" s="68"/>
      <c r="L212" s="45"/>
      <c r="M212" s="39"/>
      <c r="O212" s="39"/>
      <c r="P212" s="39"/>
      <c r="Q212" s="39"/>
      <c r="R212" s="39"/>
      <c r="S212" s="39"/>
      <c r="T212" s="39"/>
      <c r="U212" s="39"/>
      <c r="V212" s="39"/>
      <c r="W212" s="39"/>
      <c r="X212" s="39"/>
      <c r="Y212" s="39"/>
      <c r="Z212" s="39"/>
      <c r="AA212" s="39"/>
      <c r="AB212" s="39"/>
      <c r="AC212" s="39"/>
      <c r="AD212" s="39"/>
      <c r="AE212" s="39"/>
    </row>
  </sheetData>
  <sheetProtection sheet="1" autoFilter="0" formatColumns="0" formatRows="0" objects="1" scenarios="1" spinCount="100000" saltValue="74LdlhjgsZjUwBanlfgXkKlnft/uQ8ilDXVksKo8aayNHReyuVp8mnozSIsvDl6UmIADSVRGqy/ZQYcv4ddKGA==" hashValue="G5zuqqs8ET1V9Fd4wy5dnfl4/Ircog8uVwGQe6naX/StOcRw7keX6SrBwUrf4KAcngrbhTbZKp/PNAt0sFttZg==" algorithmName="SHA-512" password="E785"/>
  <autoFilter ref="C148:K211"/>
  <mergeCells count="15">
    <mergeCell ref="E7:H7"/>
    <mergeCell ref="E11:H11"/>
    <mergeCell ref="E9:H9"/>
    <mergeCell ref="E13:H13"/>
    <mergeCell ref="E22:H22"/>
    <mergeCell ref="E31:H31"/>
    <mergeCell ref="E85:H85"/>
    <mergeCell ref="E89:H89"/>
    <mergeCell ref="E87:H87"/>
    <mergeCell ref="E91:H91"/>
    <mergeCell ref="E135:H135"/>
    <mergeCell ref="E139:H139"/>
    <mergeCell ref="E137:H137"/>
    <mergeCell ref="E141:H14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1" customFormat="1" ht="12" customHeight="1">
      <c r="B8" s="21"/>
      <c r="D8" s="152" t="s">
        <v>210</v>
      </c>
      <c r="L8" s="21"/>
    </row>
    <row r="9" s="2" customFormat="1" ht="16.5" customHeight="1">
      <c r="A9" s="39"/>
      <c r="B9" s="45"/>
      <c r="C9" s="39"/>
      <c r="D9" s="39"/>
      <c r="E9" s="153" t="s">
        <v>3452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212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3453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18. 9. 2024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19.25" customHeight="1">
      <c r="A29" s="156"/>
      <c r="B29" s="157"/>
      <c r="C29" s="156"/>
      <c r="D29" s="156"/>
      <c r="E29" s="158" t="s">
        <v>214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ROUND(J131,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ROUND((SUM(BE131:BE248)),  2)</f>
        <v>0</v>
      </c>
      <c r="G35" s="39"/>
      <c r="H35" s="39"/>
      <c r="I35" s="166">
        <v>0.20999999999999999</v>
      </c>
      <c r="J35" s="165">
        <f>ROUND(((SUM(BE131:BE248))*I35),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ROUND((SUM(BF131:BF248)),  2)</f>
        <v>0</v>
      </c>
      <c r="G36" s="39"/>
      <c r="H36" s="39"/>
      <c r="I36" s="166">
        <v>0.12</v>
      </c>
      <c r="J36" s="165">
        <f>ROUND(((SUM(BF131:BF248))*I36),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ROUND((SUM(BG131:BG248)),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ROUND((SUM(BH131:BH248)),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ROUND((SUM(BI131:BI248)),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2" customFormat="1" ht="16.5" customHeight="1">
      <c r="A87" s="39"/>
      <c r="B87" s="40"/>
      <c r="C87" s="41"/>
      <c r="D87" s="41"/>
      <c r="E87" s="185" t="s">
        <v>3452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212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D.1.1 - Architektonicko-stavební řešení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18. 9. 2024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30</v>
      </c>
      <c r="J93" s="37" t="str">
        <f>E23</f>
        <v>ARPIK OSTRAVA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216</v>
      </c>
      <c r="D96" s="187"/>
      <c r="E96" s="187"/>
      <c r="F96" s="187"/>
      <c r="G96" s="187"/>
      <c r="H96" s="187"/>
      <c r="I96" s="187"/>
      <c r="J96" s="188" t="s">
        <v>217</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218</v>
      </c>
      <c r="D98" s="41"/>
      <c r="E98" s="41"/>
      <c r="F98" s="41"/>
      <c r="G98" s="41"/>
      <c r="H98" s="41"/>
      <c r="I98" s="41"/>
      <c r="J98" s="111">
        <f>J131</f>
        <v>0</v>
      </c>
      <c r="K98" s="41"/>
      <c r="L98" s="64"/>
      <c r="S98" s="39"/>
      <c r="T98" s="39"/>
      <c r="U98" s="39"/>
      <c r="V98" s="39"/>
      <c r="W98" s="39"/>
      <c r="X98" s="39"/>
      <c r="Y98" s="39"/>
      <c r="Z98" s="39"/>
      <c r="AA98" s="39"/>
      <c r="AB98" s="39"/>
      <c r="AC98" s="39"/>
      <c r="AD98" s="39"/>
      <c r="AE98" s="39"/>
      <c r="AU98" s="18" t="s">
        <v>219</v>
      </c>
    </row>
    <row r="99" s="9" customFormat="1" ht="24.96" customHeight="1">
      <c r="A99" s="9"/>
      <c r="B99" s="190"/>
      <c r="C99" s="191"/>
      <c r="D99" s="192" t="s">
        <v>220</v>
      </c>
      <c r="E99" s="193"/>
      <c r="F99" s="193"/>
      <c r="G99" s="193"/>
      <c r="H99" s="193"/>
      <c r="I99" s="193"/>
      <c r="J99" s="194">
        <f>J132</f>
        <v>0</v>
      </c>
      <c r="K99" s="191"/>
      <c r="L99" s="195"/>
      <c r="S99" s="9"/>
      <c r="T99" s="9"/>
      <c r="U99" s="9"/>
      <c r="V99" s="9"/>
      <c r="W99" s="9"/>
      <c r="X99" s="9"/>
      <c r="Y99" s="9"/>
      <c r="Z99" s="9"/>
      <c r="AA99" s="9"/>
      <c r="AB99" s="9"/>
      <c r="AC99" s="9"/>
      <c r="AD99" s="9"/>
      <c r="AE99" s="9"/>
    </row>
    <row r="100" s="10" customFormat="1" ht="19.92" customHeight="1">
      <c r="A100" s="10"/>
      <c r="B100" s="196"/>
      <c r="C100" s="134"/>
      <c r="D100" s="197" t="s">
        <v>221</v>
      </c>
      <c r="E100" s="198"/>
      <c r="F100" s="198"/>
      <c r="G100" s="198"/>
      <c r="H100" s="198"/>
      <c r="I100" s="198"/>
      <c r="J100" s="199">
        <f>J133</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222</v>
      </c>
      <c r="E101" s="198"/>
      <c r="F101" s="198"/>
      <c r="G101" s="198"/>
      <c r="H101" s="198"/>
      <c r="I101" s="198"/>
      <c r="J101" s="199">
        <f>J161</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225</v>
      </c>
      <c r="E102" s="198"/>
      <c r="F102" s="198"/>
      <c r="G102" s="198"/>
      <c r="H102" s="198"/>
      <c r="I102" s="198"/>
      <c r="J102" s="199">
        <f>J167</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227</v>
      </c>
      <c r="E103" s="198"/>
      <c r="F103" s="198"/>
      <c r="G103" s="198"/>
      <c r="H103" s="198"/>
      <c r="I103" s="198"/>
      <c r="J103" s="199">
        <f>J195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1415</v>
      </c>
      <c r="E104" s="198"/>
      <c r="F104" s="198"/>
      <c r="G104" s="198"/>
      <c r="H104" s="198"/>
      <c r="I104" s="198"/>
      <c r="J104" s="199">
        <f>J233</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228</v>
      </c>
      <c r="E105" s="198"/>
      <c r="F105" s="198"/>
      <c r="G105" s="198"/>
      <c r="H105" s="198"/>
      <c r="I105" s="198"/>
      <c r="J105" s="199">
        <f>J239</f>
        <v>0</v>
      </c>
      <c r="K105" s="134"/>
      <c r="L105" s="200"/>
      <c r="S105" s="10"/>
      <c r="T105" s="10"/>
      <c r="U105" s="10"/>
      <c r="V105" s="10"/>
      <c r="W105" s="10"/>
      <c r="X105" s="10"/>
      <c r="Y105" s="10"/>
      <c r="Z105" s="10"/>
      <c r="AA105" s="10"/>
      <c r="AB105" s="10"/>
      <c r="AC105" s="10"/>
      <c r="AD105" s="10"/>
      <c r="AE105" s="10"/>
    </row>
    <row r="106" s="9" customFormat="1" ht="24.96" customHeight="1">
      <c r="A106" s="9"/>
      <c r="B106" s="190"/>
      <c r="C106" s="191"/>
      <c r="D106" s="192" t="s">
        <v>3454</v>
      </c>
      <c r="E106" s="193"/>
      <c r="F106" s="193"/>
      <c r="G106" s="193"/>
      <c r="H106" s="193"/>
      <c r="I106" s="193"/>
      <c r="J106" s="194">
        <f>J241</f>
        <v>0</v>
      </c>
      <c r="K106" s="191"/>
      <c r="L106" s="195"/>
      <c r="S106" s="9"/>
      <c r="T106" s="9"/>
      <c r="U106" s="9"/>
      <c r="V106" s="9"/>
      <c r="W106" s="9"/>
      <c r="X106" s="9"/>
      <c r="Y106" s="9"/>
      <c r="Z106" s="9"/>
      <c r="AA106" s="9"/>
      <c r="AB106" s="9"/>
      <c r="AC106" s="9"/>
      <c r="AD106" s="9"/>
      <c r="AE106" s="9"/>
    </row>
    <row r="107" s="10" customFormat="1" ht="19.92" customHeight="1">
      <c r="A107" s="10"/>
      <c r="B107" s="196"/>
      <c r="C107" s="134"/>
      <c r="D107" s="197" t="s">
        <v>3455</v>
      </c>
      <c r="E107" s="198"/>
      <c r="F107" s="198"/>
      <c r="G107" s="198"/>
      <c r="H107" s="198"/>
      <c r="I107" s="198"/>
      <c r="J107" s="199">
        <f>J242</f>
        <v>0</v>
      </c>
      <c r="K107" s="134"/>
      <c r="L107" s="200"/>
      <c r="S107" s="10"/>
      <c r="T107" s="10"/>
      <c r="U107" s="10"/>
      <c r="V107" s="10"/>
      <c r="W107" s="10"/>
      <c r="X107" s="10"/>
      <c r="Y107" s="10"/>
      <c r="Z107" s="10"/>
      <c r="AA107" s="10"/>
      <c r="AB107" s="10"/>
      <c r="AC107" s="10"/>
      <c r="AD107" s="10"/>
      <c r="AE107" s="10"/>
    </row>
    <row r="108" s="9" customFormat="1" ht="24.96" customHeight="1">
      <c r="A108" s="9"/>
      <c r="B108" s="190"/>
      <c r="C108" s="191"/>
      <c r="D108" s="192" t="s">
        <v>3456</v>
      </c>
      <c r="E108" s="193"/>
      <c r="F108" s="193"/>
      <c r="G108" s="193"/>
      <c r="H108" s="193"/>
      <c r="I108" s="193"/>
      <c r="J108" s="194">
        <f>J246</f>
        <v>0</v>
      </c>
      <c r="K108" s="191"/>
      <c r="L108" s="195"/>
      <c r="S108" s="9"/>
      <c r="T108" s="9"/>
      <c r="U108" s="9"/>
      <c r="V108" s="9"/>
      <c r="W108" s="9"/>
      <c r="X108" s="9"/>
      <c r="Y108" s="9"/>
      <c r="Z108" s="9"/>
      <c r="AA108" s="9"/>
      <c r="AB108" s="9"/>
      <c r="AC108" s="9"/>
      <c r="AD108" s="9"/>
      <c r="AE108" s="9"/>
    </row>
    <row r="109" s="10" customFormat="1" ht="19.92" customHeight="1">
      <c r="A109" s="10"/>
      <c r="B109" s="196"/>
      <c r="C109" s="134"/>
      <c r="D109" s="197" t="s">
        <v>3457</v>
      </c>
      <c r="E109" s="198"/>
      <c r="F109" s="198"/>
      <c r="G109" s="198"/>
      <c r="H109" s="198"/>
      <c r="I109" s="198"/>
      <c r="J109" s="199">
        <f>J247</f>
        <v>0</v>
      </c>
      <c r="K109" s="134"/>
      <c r="L109" s="200"/>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249</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Transformace domova Černovice – Lidmaň I. – Polná</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210</v>
      </c>
      <c r="D120" s="23"/>
      <c r="E120" s="23"/>
      <c r="F120" s="23"/>
      <c r="G120" s="23"/>
      <c r="H120" s="23"/>
      <c r="I120" s="23"/>
      <c r="J120" s="23"/>
      <c r="K120" s="23"/>
      <c r="L120" s="21"/>
    </row>
    <row r="121" s="2" customFormat="1" ht="16.5" customHeight="1">
      <c r="A121" s="39"/>
      <c r="B121" s="40"/>
      <c r="C121" s="41"/>
      <c r="D121" s="41"/>
      <c r="E121" s="185" t="s">
        <v>3452</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212</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E11</f>
        <v xml:space="preserve">D.1.1 - Architektonicko-stavební řešení </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F14</f>
        <v xml:space="preserve"> </v>
      </c>
      <c r="G125" s="41"/>
      <c r="H125" s="41"/>
      <c r="I125" s="33" t="s">
        <v>22</v>
      </c>
      <c r="J125" s="80" t="str">
        <f>IF(J14="","",J14)</f>
        <v>18. 9. 2024</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24</v>
      </c>
      <c r="D127" s="41"/>
      <c r="E127" s="41"/>
      <c r="F127" s="28" t="str">
        <f>E17</f>
        <v>Kraj Vysočina</v>
      </c>
      <c r="G127" s="41"/>
      <c r="H127" s="41"/>
      <c r="I127" s="33" t="s">
        <v>30</v>
      </c>
      <c r="J127" s="37" t="str">
        <f>E23</f>
        <v>ARPIK OSTRAVA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IF(E20="","",E20)</f>
        <v>Vyplň údaj</v>
      </c>
      <c r="G128" s="41"/>
      <c r="H128" s="41"/>
      <c r="I128" s="33" t="s">
        <v>33</v>
      </c>
      <c r="J128" s="37" t="str">
        <f>E26</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1"/>
      <c r="B130" s="202"/>
      <c r="C130" s="203" t="s">
        <v>250</v>
      </c>
      <c r="D130" s="204" t="s">
        <v>61</v>
      </c>
      <c r="E130" s="204" t="s">
        <v>57</v>
      </c>
      <c r="F130" s="204" t="s">
        <v>58</v>
      </c>
      <c r="G130" s="204" t="s">
        <v>251</v>
      </c>
      <c r="H130" s="204" t="s">
        <v>252</v>
      </c>
      <c r="I130" s="204" t="s">
        <v>253</v>
      </c>
      <c r="J130" s="204" t="s">
        <v>217</v>
      </c>
      <c r="K130" s="205" t="s">
        <v>254</v>
      </c>
      <c r="L130" s="206"/>
      <c r="M130" s="101" t="s">
        <v>1</v>
      </c>
      <c r="N130" s="102" t="s">
        <v>40</v>
      </c>
      <c r="O130" s="102" t="s">
        <v>255</v>
      </c>
      <c r="P130" s="102" t="s">
        <v>256</v>
      </c>
      <c r="Q130" s="102" t="s">
        <v>257</v>
      </c>
      <c r="R130" s="102" t="s">
        <v>258</v>
      </c>
      <c r="S130" s="102" t="s">
        <v>259</v>
      </c>
      <c r="T130" s="103" t="s">
        <v>260</v>
      </c>
      <c r="U130" s="201"/>
      <c r="V130" s="201"/>
      <c r="W130" s="201"/>
      <c r="X130" s="201"/>
      <c r="Y130" s="201"/>
      <c r="Z130" s="201"/>
      <c r="AA130" s="201"/>
      <c r="AB130" s="201"/>
      <c r="AC130" s="201"/>
      <c r="AD130" s="201"/>
      <c r="AE130" s="201"/>
    </row>
    <row r="131" s="2" customFormat="1" ht="22.8" customHeight="1">
      <c r="A131" s="39"/>
      <c r="B131" s="40"/>
      <c r="C131" s="108" t="s">
        <v>261</v>
      </c>
      <c r="D131" s="41"/>
      <c r="E131" s="41"/>
      <c r="F131" s="41"/>
      <c r="G131" s="41"/>
      <c r="H131" s="41"/>
      <c r="I131" s="41"/>
      <c r="J131" s="207">
        <f>BK131</f>
        <v>0</v>
      </c>
      <c r="K131" s="41"/>
      <c r="L131" s="45"/>
      <c r="M131" s="104"/>
      <c r="N131" s="208"/>
      <c r="O131" s="105"/>
      <c r="P131" s="209">
        <f>P132+P241+P246</f>
        <v>0</v>
      </c>
      <c r="Q131" s="105"/>
      <c r="R131" s="209">
        <f>R132+R241+R246</f>
        <v>811.81290372000012</v>
      </c>
      <c r="S131" s="105"/>
      <c r="T131" s="210">
        <f>T132+T241+T246</f>
        <v>23.2483</v>
      </c>
      <c r="U131" s="39"/>
      <c r="V131" s="39"/>
      <c r="W131" s="39"/>
      <c r="X131" s="39"/>
      <c r="Y131" s="39"/>
      <c r="Z131" s="39"/>
      <c r="AA131" s="39"/>
      <c r="AB131" s="39"/>
      <c r="AC131" s="39"/>
      <c r="AD131" s="39"/>
      <c r="AE131" s="39"/>
      <c r="AT131" s="18" t="s">
        <v>75</v>
      </c>
      <c r="AU131" s="18" t="s">
        <v>219</v>
      </c>
      <c r="BK131" s="211">
        <f>BK132+BK241+BK246</f>
        <v>0</v>
      </c>
    </row>
    <row r="132" s="12" customFormat="1" ht="25.92" customHeight="1">
      <c r="A132" s="12"/>
      <c r="B132" s="212"/>
      <c r="C132" s="213"/>
      <c r="D132" s="214" t="s">
        <v>75</v>
      </c>
      <c r="E132" s="215" t="s">
        <v>262</v>
      </c>
      <c r="F132" s="215" t="s">
        <v>263</v>
      </c>
      <c r="G132" s="213"/>
      <c r="H132" s="213"/>
      <c r="I132" s="216"/>
      <c r="J132" s="217">
        <f>BK132</f>
        <v>0</v>
      </c>
      <c r="K132" s="213"/>
      <c r="L132" s="218"/>
      <c r="M132" s="219"/>
      <c r="N132" s="220"/>
      <c r="O132" s="220"/>
      <c r="P132" s="221">
        <f>P133+P161+P167+P195+P233+P239</f>
        <v>0</v>
      </c>
      <c r="Q132" s="220"/>
      <c r="R132" s="221">
        <f>R133+R161+R167+R195+R233+R239</f>
        <v>811.80751372000009</v>
      </c>
      <c r="S132" s="220"/>
      <c r="T132" s="222">
        <f>T133+T161+T167+T195+T233+T239</f>
        <v>23.2483</v>
      </c>
      <c r="U132" s="12"/>
      <c r="V132" s="12"/>
      <c r="W132" s="12"/>
      <c r="X132" s="12"/>
      <c r="Y132" s="12"/>
      <c r="Z132" s="12"/>
      <c r="AA132" s="12"/>
      <c r="AB132" s="12"/>
      <c r="AC132" s="12"/>
      <c r="AD132" s="12"/>
      <c r="AE132" s="12"/>
      <c r="AR132" s="223" t="s">
        <v>83</v>
      </c>
      <c r="AT132" s="224" t="s">
        <v>75</v>
      </c>
      <c r="AU132" s="224" t="s">
        <v>76</v>
      </c>
      <c r="AY132" s="223" t="s">
        <v>264</v>
      </c>
      <c r="BK132" s="225">
        <f>BK133+BK161+BK167+BK195+BK233+BK239</f>
        <v>0</v>
      </c>
    </row>
    <row r="133" s="12" customFormat="1" ht="22.8" customHeight="1">
      <c r="A133" s="12"/>
      <c r="B133" s="212"/>
      <c r="C133" s="213"/>
      <c r="D133" s="214" t="s">
        <v>75</v>
      </c>
      <c r="E133" s="226" t="s">
        <v>83</v>
      </c>
      <c r="F133" s="226" t="s">
        <v>265</v>
      </c>
      <c r="G133" s="213"/>
      <c r="H133" s="213"/>
      <c r="I133" s="216"/>
      <c r="J133" s="227">
        <f>BK133</f>
        <v>0</v>
      </c>
      <c r="K133" s="213"/>
      <c r="L133" s="218"/>
      <c r="M133" s="219"/>
      <c r="N133" s="220"/>
      <c r="O133" s="220"/>
      <c r="P133" s="221">
        <f>SUM(P134:P160)</f>
        <v>0</v>
      </c>
      <c r="Q133" s="220"/>
      <c r="R133" s="221">
        <f>SUM(R134:R160)</f>
        <v>0.0010430000000000001</v>
      </c>
      <c r="S133" s="220"/>
      <c r="T133" s="222">
        <f>SUM(T134:T160)</f>
        <v>23.2483</v>
      </c>
      <c r="U133" s="12"/>
      <c r="V133" s="12"/>
      <c r="W133" s="12"/>
      <c r="X133" s="12"/>
      <c r="Y133" s="12"/>
      <c r="Z133" s="12"/>
      <c r="AA133" s="12"/>
      <c r="AB133" s="12"/>
      <c r="AC133" s="12"/>
      <c r="AD133" s="12"/>
      <c r="AE133" s="12"/>
      <c r="AR133" s="223" t="s">
        <v>83</v>
      </c>
      <c r="AT133" s="224" t="s">
        <v>75</v>
      </c>
      <c r="AU133" s="224" t="s">
        <v>83</v>
      </c>
      <c r="AY133" s="223" t="s">
        <v>264</v>
      </c>
      <c r="BK133" s="225">
        <f>SUM(BK134:BK160)</f>
        <v>0</v>
      </c>
    </row>
    <row r="134" s="2" customFormat="1" ht="16.5" customHeight="1">
      <c r="A134" s="39"/>
      <c r="B134" s="40"/>
      <c r="C134" s="228" t="s">
        <v>83</v>
      </c>
      <c r="D134" s="228" t="s">
        <v>266</v>
      </c>
      <c r="E134" s="229" t="s">
        <v>3458</v>
      </c>
      <c r="F134" s="230" t="s">
        <v>3459</v>
      </c>
      <c r="G134" s="231" t="s">
        <v>318</v>
      </c>
      <c r="H134" s="232">
        <v>19.5</v>
      </c>
      <c r="I134" s="233"/>
      <c r="J134" s="234">
        <f>ROUND(I134*H134,2)</f>
        <v>0</v>
      </c>
      <c r="K134" s="230" t="s">
        <v>270</v>
      </c>
      <c r="L134" s="45"/>
      <c r="M134" s="235" t="s">
        <v>1</v>
      </c>
      <c r="N134" s="236" t="s">
        <v>41</v>
      </c>
      <c r="O134" s="92"/>
      <c r="P134" s="237">
        <f>O134*H134</f>
        <v>0</v>
      </c>
      <c r="Q134" s="237">
        <v>0</v>
      </c>
      <c r="R134" s="237">
        <f>Q134*H134</f>
        <v>0</v>
      </c>
      <c r="S134" s="237">
        <v>0.28999999999999998</v>
      </c>
      <c r="T134" s="238">
        <f>S134*H134</f>
        <v>5.6549999999999994</v>
      </c>
      <c r="U134" s="39"/>
      <c r="V134" s="39"/>
      <c r="W134" s="39"/>
      <c r="X134" s="39"/>
      <c r="Y134" s="39"/>
      <c r="Z134" s="39"/>
      <c r="AA134" s="39"/>
      <c r="AB134" s="39"/>
      <c r="AC134" s="39"/>
      <c r="AD134" s="39"/>
      <c r="AE134" s="39"/>
      <c r="AR134" s="239" t="s">
        <v>271</v>
      </c>
      <c r="AT134" s="239" t="s">
        <v>266</v>
      </c>
      <c r="AU134" s="239" t="s">
        <v>85</v>
      </c>
      <c r="AY134" s="18" t="s">
        <v>264</v>
      </c>
      <c r="BE134" s="240">
        <f>IF(N134="základní",J134,0)</f>
        <v>0</v>
      </c>
      <c r="BF134" s="240">
        <f>IF(N134="snížená",J134,0)</f>
        <v>0</v>
      </c>
      <c r="BG134" s="240">
        <f>IF(N134="zákl. přenesená",J134,0)</f>
        <v>0</v>
      </c>
      <c r="BH134" s="240">
        <f>IF(N134="sníž. přenesená",J134,0)</f>
        <v>0</v>
      </c>
      <c r="BI134" s="240">
        <f>IF(N134="nulová",J134,0)</f>
        <v>0</v>
      </c>
      <c r="BJ134" s="18" t="s">
        <v>83</v>
      </c>
      <c r="BK134" s="240">
        <f>ROUND(I134*H134,2)</f>
        <v>0</v>
      </c>
      <c r="BL134" s="18" t="s">
        <v>271</v>
      </c>
      <c r="BM134" s="239" t="s">
        <v>3460</v>
      </c>
    </row>
    <row r="135" s="2" customFormat="1" ht="16.5" customHeight="1">
      <c r="A135" s="39"/>
      <c r="B135" s="40"/>
      <c r="C135" s="228" t="s">
        <v>85</v>
      </c>
      <c r="D135" s="228" t="s">
        <v>266</v>
      </c>
      <c r="E135" s="229" t="s">
        <v>3461</v>
      </c>
      <c r="F135" s="230" t="s">
        <v>3462</v>
      </c>
      <c r="G135" s="231" t="s">
        <v>318</v>
      </c>
      <c r="H135" s="232">
        <v>44.700000000000003</v>
      </c>
      <c r="I135" s="233"/>
      <c r="J135" s="234">
        <f>ROUND(I135*H135,2)</f>
        <v>0</v>
      </c>
      <c r="K135" s="230" t="s">
        <v>270</v>
      </c>
      <c r="L135" s="45"/>
      <c r="M135" s="235" t="s">
        <v>1</v>
      </c>
      <c r="N135" s="236" t="s">
        <v>41</v>
      </c>
      <c r="O135" s="92"/>
      <c r="P135" s="237">
        <f>O135*H135</f>
        <v>0</v>
      </c>
      <c r="Q135" s="237">
        <v>1.0000000000000001E-05</v>
      </c>
      <c r="R135" s="237">
        <f>Q135*H135</f>
        <v>0.00044700000000000008</v>
      </c>
      <c r="S135" s="237">
        <v>0.091999999999999998</v>
      </c>
      <c r="T135" s="238">
        <f>S135*H135</f>
        <v>4.1124000000000001</v>
      </c>
      <c r="U135" s="39"/>
      <c r="V135" s="39"/>
      <c r="W135" s="39"/>
      <c r="X135" s="39"/>
      <c r="Y135" s="39"/>
      <c r="Z135" s="39"/>
      <c r="AA135" s="39"/>
      <c r="AB135" s="39"/>
      <c r="AC135" s="39"/>
      <c r="AD135" s="39"/>
      <c r="AE135" s="39"/>
      <c r="AR135" s="239" t="s">
        <v>271</v>
      </c>
      <c r="AT135" s="239" t="s">
        <v>266</v>
      </c>
      <c r="AU135" s="239" t="s">
        <v>85</v>
      </c>
      <c r="AY135" s="18" t="s">
        <v>264</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271</v>
      </c>
      <c r="BM135" s="239" t="s">
        <v>3463</v>
      </c>
    </row>
    <row r="136" s="2" customFormat="1" ht="16.5" customHeight="1">
      <c r="A136" s="39"/>
      <c r="B136" s="40"/>
      <c r="C136" s="228" t="s">
        <v>96</v>
      </c>
      <c r="D136" s="228" t="s">
        <v>266</v>
      </c>
      <c r="E136" s="229" t="s">
        <v>3464</v>
      </c>
      <c r="F136" s="230" t="s">
        <v>3465</v>
      </c>
      <c r="G136" s="231" t="s">
        <v>318</v>
      </c>
      <c r="H136" s="232">
        <v>29.800000000000001</v>
      </c>
      <c r="I136" s="233"/>
      <c r="J136" s="234">
        <f>ROUND(I136*H136,2)</f>
        <v>0</v>
      </c>
      <c r="K136" s="230" t="s">
        <v>270</v>
      </c>
      <c r="L136" s="45"/>
      <c r="M136" s="235" t="s">
        <v>1</v>
      </c>
      <c r="N136" s="236" t="s">
        <v>41</v>
      </c>
      <c r="O136" s="92"/>
      <c r="P136" s="237">
        <f>O136*H136</f>
        <v>0</v>
      </c>
      <c r="Q136" s="237">
        <v>2.0000000000000002E-05</v>
      </c>
      <c r="R136" s="237">
        <f>Q136*H136</f>
        <v>0.00059600000000000007</v>
      </c>
      <c r="S136" s="237">
        <v>0.13800000000000001</v>
      </c>
      <c r="T136" s="238">
        <f>S136*H136</f>
        <v>4.1124000000000001</v>
      </c>
      <c r="U136" s="39"/>
      <c r="V136" s="39"/>
      <c r="W136" s="39"/>
      <c r="X136" s="39"/>
      <c r="Y136" s="39"/>
      <c r="Z136" s="39"/>
      <c r="AA136" s="39"/>
      <c r="AB136" s="39"/>
      <c r="AC136" s="39"/>
      <c r="AD136" s="39"/>
      <c r="AE136" s="39"/>
      <c r="AR136" s="239" t="s">
        <v>271</v>
      </c>
      <c r="AT136" s="239" t="s">
        <v>266</v>
      </c>
      <c r="AU136" s="239" t="s">
        <v>85</v>
      </c>
      <c r="AY136" s="18" t="s">
        <v>264</v>
      </c>
      <c r="BE136" s="240">
        <f>IF(N136="základní",J136,0)</f>
        <v>0</v>
      </c>
      <c r="BF136" s="240">
        <f>IF(N136="snížená",J136,0)</f>
        <v>0</v>
      </c>
      <c r="BG136" s="240">
        <f>IF(N136="zákl. přenesená",J136,0)</f>
        <v>0</v>
      </c>
      <c r="BH136" s="240">
        <f>IF(N136="sníž. přenesená",J136,0)</f>
        <v>0</v>
      </c>
      <c r="BI136" s="240">
        <f>IF(N136="nulová",J136,0)</f>
        <v>0</v>
      </c>
      <c r="BJ136" s="18" t="s">
        <v>83</v>
      </c>
      <c r="BK136" s="240">
        <f>ROUND(I136*H136,2)</f>
        <v>0</v>
      </c>
      <c r="BL136" s="18" t="s">
        <v>271</v>
      </c>
      <c r="BM136" s="239" t="s">
        <v>3466</v>
      </c>
    </row>
    <row r="137" s="2" customFormat="1" ht="16.5" customHeight="1">
      <c r="A137" s="39"/>
      <c r="B137" s="40"/>
      <c r="C137" s="228" t="s">
        <v>271</v>
      </c>
      <c r="D137" s="228" t="s">
        <v>266</v>
      </c>
      <c r="E137" s="229" t="s">
        <v>3467</v>
      </c>
      <c r="F137" s="230" t="s">
        <v>3468</v>
      </c>
      <c r="G137" s="231" t="s">
        <v>453</v>
      </c>
      <c r="H137" s="232">
        <v>45.700000000000003</v>
      </c>
      <c r="I137" s="233"/>
      <c r="J137" s="234">
        <f>ROUND(I137*H137,2)</f>
        <v>0</v>
      </c>
      <c r="K137" s="230" t="s">
        <v>270</v>
      </c>
      <c r="L137" s="45"/>
      <c r="M137" s="235" t="s">
        <v>1</v>
      </c>
      <c r="N137" s="236" t="s">
        <v>41</v>
      </c>
      <c r="O137" s="92"/>
      <c r="P137" s="237">
        <f>O137*H137</f>
        <v>0</v>
      </c>
      <c r="Q137" s="237">
        <v>0</v>
      </c>
      <c r="R137" s="237">
        <f>Q137*H137</f>
        <v>0</v>
      </c>
      <c r="S137" s="237">
        <v>0.20499999999999999</v>
      </c>
      <c r="T137" s="238">
        <f>S137*H137</f>
        <v>9.3684999999999992</v>
      </c>
      <c r="U137" s="39"/>
      <c r="V137" s="39"/>
      <c r="W137" s="39"/>
      <c r="X137" s="39"/>
      <c r="Y137" s="39"/>
      <c r="Z137" s="39"/>
      <c r="AA137" s="39"/>
      <c r="AB137" s="39"/>
      <c r="AC137" s="39"/>
      <c r="AD137" s="39"/>
      <c r="AE137" s="39"/>
      <c r="AR137" s="239" t="s">
        <v>271</v>
      </c>
      <c r="AT137" s="239" t="s">
        <v>266</v>
      </c>
      <c r="AU137" s="239" t="s">
        <v>85</v>
      </c>
      <c r="AY137" s="18" t="s">
        <v>264</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271</v>
      </c>
      <c r="BM137" s="239" t="s">
        <v>3469</v>
      </c>
    </row>
    <row r="138" s="2" customFormat="1" ht="16.5" customHeight="1">
      <c r="A138" s="39"/>
      <c r="B138" s="40"/>
      <c r="C138" s="228" t="s">
        <v>290</v>
      </c>
      <c r="D138" s="228" t="s">
        <v>266</v>
      </c>
      <c r="E138" s="229" t="s">
        <v>3470</v>
      </c>
      <c r="F138" s="230" t="s">
        <v>3471</v>
      </c>
      <c r="G138" s="231" t="s">
        <v>278</v>
      </c>
      <c r="H138" s="232">
        <v>98.040000000000006</v>
      </c>
      <c r="I138" s="233"/>
      <c r="J138" s="234">
        <f>ROUND(I138*H138,2)</f>
        <v>0</v>
      </c>
      <c r="K138" s="230" t="s">
        <v>270</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271</v>
      </c>
      <c r="AT138" s="239" t="s">
        <v>266</v>
      </c>
      <c r="AU138" s="239" t="s">
        <v>85</v>
      </c>
      <c r="AY138" s="18" t="s">
        <v>264</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271</v>
      </c>
      <c r="BM138" s="239" t="s">
        <v>3472</v>
      </c>
    </row>
    <row r="139" s="13" customFormat="1">
      <c r="A139" s="13"/>
      <c r="B139" s="241"/>
      <c r="C139" s="242"/>
      <c r="D139" s="243" t="s">
        <v>273</v>
      </c>
      <c r="E139" s="244" t="s">
        <v>1</v>
      </c>
      <c r="F139" s="245" t="s">
        <v>3473</v>
      </c>
      <c r="G139" s="242"/>
      <c r="H139" s="246">
        <v>45.539999999999999</v>
      </c>
      <c r="I139" s="247"/>
      <c r="J139" s="242"/>
      <c r="K139" s="242"/>
      <c r="L139" s="248"/>
      <c r="M139" s="249"/>
      <c r="N139" s="250"/>
      <c r="O139" s="250"/>
      <c r="P139" s="250"/>
      <c r="Q139" s="250"/>
      <c r="R139" s="250"/>
      <c r="S139" s="250"/>
      <c r="T139" s="251"/>
      <c r="U139" s="13"/>
      <c r="V139" s="13"/>
      <c r="W139" s="13"/>
      <c r="X139" s="13"/>
      <c r="Y139" s="13"/>
      <c r="Z139" s="13"/>
      <c r="AA139" s="13"/>
      <c r="AB139" s="13"/>
      <c r="AC139" s="13"/>
      <c r="AD139" s="13"/>
      <c r="AE139" s="13"/>
      <c r="AT139" s="252" t="s">
        <v>273</v>
      </c>
      <c r="AU139" s="252" t="s">
        <v>85</v>
      </c>
      <c r="AV139" s="13" t="s">
        <v>85</v>
      </c>
      <c r="AW139" s="13" t="s">
        <v>32</v>
      </c>
      <c r="AX139" s="13" t="s">
        <v>76</v>
      </c>
      <c r="AY139" s="252" t="s">
        <v>264</v>
      </c>
    </row>
    <row r="140" s="13" customFormat="1">
      <c r="A140" s="13"/>
      <c r="B140" s="241"/>
      <c r="C140" s="242"/>
      <c r="D140" s="243" t="s">
        <v>273</v>
      </c>
      <c r="E140" s="244" t="s">
        <v>1</v>
      </c>
      <c r="F140" s="245" t="s">
        <v>3474</v>
      </c>
      <c r="G140" s="242"/>
      <c r="H140" s="246">
        <v>52.5</v>
      </c>
      <c r="I140" s="247"/>
      <c r="J140" s="242"/>
      <c r="K140" s="242"/>
      <c r="L140" s="248"/>
      <c r="M140" s="249"/>
      <c r="N140" s="250"/>
      <c r="O140" s="250"/>
      <c r="P140" s="250"/>
      <c r="Q140" s="250"/>
      <c r="R140" s="250"/>
      <c r="S140" s="250"/>
      <c r="T140" s="251"/>
      <c r="U140" s="13"/>
      <c r="V140" s="13"/>
      <c r="W140" s="13"/>
      <c r="X140" s="13"/>
      <c r="Y140" s="13"/>
      <c r="Z140" s="13"/>
      <c r="AA140" s="13"/>
      <c r="AB140" s="13"/>
      <c r="AC140" s="13"/>
      <c r="AD140" s="13"/>
      <c r="AE140" s="13"/>
      <c r="AT140" s="252" t="s">
        <v>273</v>
      </c>
      <c r="AU140" s="252" t="s">
        <v>85</v>
      </c>
      <c r="AV140" s="13" t="s">
        <v>85</v>
      </c>
      <c r="AW140" s="13" t="s">
        <v>32</v>
      </c>
      <c r="AX140" s="13" t="s">
        <v>76</v>
      </c>
      <c r="AY140" s="252" t="s">
        <v>264</v>
      </c>
    </row>
    <row r="141" s="14" customFormat="1">
      <c r="A141" s="14"/>
      <c r="B141" s="253"/>
      <c r="C141" s="254"/>
      <c r="D141" s="243" t="s">
        <v>273</v>
      </c>
      <c r="E141" s="255" t="s">
        <v>1</v>
      </c>
      <c r="F141" s="256" t="s">
        <v>275</v>
      </c>
      <c r="G141" s="254"/>
      <c r="H141" s="257">
        <v>98.039999999999992</v>
      </c>
      <c r="I141" s="258"/>
      <c r="J141" s="254"/>
      <c r="K141" s="254"/>
      <c r="L141" s="259"/>
      <c r="M141" s="260"/>
      <c r="N141" s="261"/>
      <c r="O141" s="261"/>
      <c r="P141" s="261"/>
      <c r="Q141" s="261"/>
      <c r="R141" s="261"/>
      <c r="S141" s="261"/>
      <c r="T141" s="262"/>
      <c r="U141" s="14"/>
      <c r="V141" s="14"/>
      <c r="W141" s="14"/>
      <c r="X141" s="14"/>
      <c r="Y141" s="14"/>
      <c r="Z141" s="14"/>
      <c r="AA141" s="14"/>
      <c r="AB141" s="14"/>
      <c r="AC141" s="14"/>
      <c r="AD141" s="14"/>
      <c r="AE141" s="14"/>
      <c r="AT141" s="263" t="s">
        <v>273</v>
      </c>
      <c r="AU141" s="263" t="s">
        <v>85</v>
      </c>
      <c r="AV141" s="14" t="s">
        <v>271</v>
      </c>
      <c r="AW141" s="14" t="s">
        <v>32</v>
      </c>
      <c r="AX141" s="14" t="s">
        <v>83</v>
      </c>
      <c r="AY141" s="263" t="s">
        <v>264</v>
      </c>
    </row>
    <row r="142" s="2" customFormat="1" ht="21.75" customHeight="1">
      <c r="A142" s="39"/>
      <c r="B142" s="40"/>
      <c r="C142" s="228" t="s">
        <v>295</v>
      </c>
      <c r="D142" s="228" t="s">
        <v>266</v>
      </c>
      <c r="E142" s="229" t="s">
        <v>3475</v>
      </c>
      <c r="F142" s="230" t="s">
        <v>3476</v>
      </c>
      <c r="G142" s="231" t="s">
        <v>278</v>
      </c>
      <c r="H142" s="232">
        <v>228.75999999999999</v>
      </c>
      <c r="I142" s="233"/>
      <c r="J142" s="234">
        <f>ROUND(I142*H142,2)</f>
        <v>0</v>
      </c>
      <c r="K142" s="230" t="s">
        <v>270</v>
      </c>
      <c r="L142" s="45"/>
      <c r="M142" s="235" t="s">
        <v>1</v>
      </c>
      <c r="N142" s="236" t="s">
        <v>41</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271</v>
      </c>
      <c r="AT142" s="239" t="s">
        <v>266</v>
      </c>
      <c r="AU142" s="239" t="s">
        <v>85</v>
      </c>
      <c r="AY142" s="18" t="s">
        <v>264</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271</v>
      </c>
      <c r="BM142" s="239" t="s">
        <v>3477</v>
      </c>
    </row>
    <row r="143" s="13" customFormat="1">
      <c r="A143" s="13"/>
      <c r="B143" s="241"/>
      <c r="C143" s="242"/>
      <c r="D143" s="243" t="s">
        <v>273</v>
      </c>
      <c r="E143" s="244" t="s">
        <v>1</v>
      </c>
      <c r="F143" s="245" t="s">
        <v>3478</v>
      </c>
      <c r="G143" s="242"/>
      <c r="H143" s="246">
        <v>106.26000000000001</v>
      </c>
      <c r="I143" s="247"/>
      <c r="J143" s="242"/>
      <c r="K143" s="242"/>
      <c r="L143" s="248"/>
      <c r="M143" s="249"/>
      <c r="N143" s="250"/>
      <c r="O143" s="250"/>
      <c r="P143" s="250"/>
      <c r="Q143" s="250"/>
      <c r="R143" s="250"/>
      <c r="S143" s="250"/>
      <c r="T143" s="251"/>
      <c r="U143" s="13"/>
      <c r="V143" s="13"/>
      <c r="W143" s="13"/>
      <c r="X143" s="13"/>
      <c r="Y143" s="13"/>
      <c r="Z143" s="13"/>
      <c r="AA143" s="13"/>
      <c r="AB143" s="13"/>
      <c r="AC143" s="13"/>
      <c r="AD143" s="13"/>
      <c r="AE143" s="13"/>
      <c r="AT143" s="252" t="s">
        <v>273</v>
      </c>
      <c r="AU143" s="252" t="s">
        <v>85</v>
      </c>
      <c r="AV143" s="13" t="s">
        <v>85</v>
      </c>
      <c r="AW143" s="13" t="s">
        <v>32</v>
      </c>
      <c r="AX143" s="13" t="s">
        <v>76</v>
      </c>
      <c r="AY143" s="252" t="s">
        <v>264</v>
      </c>
    </row>
    <row r="144" s="13" customFormat="1">
      <c r="A144" s="13"/>
      <c r="B144" s="241"/>
      <c r="C144" s="242"/>
      <c r="D144" s="243" t="s">
        <v>273</v>
      </c>
      <c r="E144" s="244" t="s">
        <v>1</v>
      </c>
      <c r="F144" s="245" t="s">
        <v>3479</v>
      </c>
      <c r="G144" s="242"/>
      <c r="H144" s="246">
        <v>122.5</v>
      </c>
      <c r="I144" s="247"/>
      <c r="J144" s="242"/>
      <c r="K144" s="242"/>
      <c r="L144" s="248"/>
      <c r="M144" s="249"/>
      <c r="N144" s="250"/>
      <c r="O144" s="250"/>
      <c r="P144" s="250"/>
      <c r="Q144" s="250"/>
      <c r="R144" s="250"/>
      <c r="S144" s="250"/>
      <c r="T144" s="251"/>
      <c r="U144" s="13"/>
      <c r="V144" s="13"/>
      <c r="W144" s="13"/>
      <c r="X144" s="13"/>
      <c r="Y144" s="13"/>
      <c r="Z144" s="13"/>
      <c r="AA144" s="13"/>
      <c r="AB144" s="13"/>
      <c r="AC144" s="13"/>
      <c r="AD144" s="13"/>
      <c r="AE144" s="13"/>
      <c r="AT144" s="252" t="s">
        <v>273</v>
      </c>
      <c r="AU144" s="252" t="s">
        <v>85</v>
      </c>
      <c r="AV144" s="13" t="s">
        <v>85</v>
      </c>
      <c r="AW144" s="13" t="s">
        <v>32</v>
      </c>
      <c r="AX144" s="13" t="s">
        <v>76</v>
      </c>
      <c r="AY144" s="252" t="s">
        <v>264</v>
      </c>
    </row>
    <row r="145" s="14" customFormat="1">
      <c r="A145" s="14"/>
      <c r="B145" s="253"/>
      <c r="C145" s="254"/>
      <c r="D145" s="243" t="s">
        <v>273</v>
      </c>
      <c r="E145" s="255" t="s">
        <v>1</v>
      </c>
      <c r="F145" s="256" t="s">
        <v>275</v>
      </c>
      <c r="G145" s="254"/>
      <c r="H145" s="257">
        <v>228.75999999999999</v>
      </c>
      <c r="I145" s="258"/>
      <c r="J145" s="254"/>
      <c r="K145" s="254"/>
      <c r="L145" s="259"/>
      <c r="M145" s="260"/>
      <c r="N145" s="261"/>
      <c r="O145" s="261"/>
      <c r="P145" s="261"/>
      <c r="Q145" s="261"/>
      <c r="R145" s="261"/>
      <c r="S145" s="261"/>
      <c r="T145" s="262"/>
      <c r="U145" s="14"/>
      <c r="V145" s="14"/>
      <c r="W145" s="14"/>
      <c r="X145" s="14"/>
      <c r="Y145" s="14"/>
      <c r="Z145" s="14"/>
      <c r="AA145" s="14"/>
      <c r="AB145" s="14"/>
      <c r="AC145" s="14"/>
      <c r="AD145" s="14"/>
      <c r="AE145" s="14"/>
      <c r="AT145" s="263" t="s">
        <v>273</v>
      </c>
      <c r="AU145" s="263" t="s">
        <v>85</v>
      </c>
      <c r="AV145" s="14" t="s">
        <v>271</v>
      </c>
      <c r="AW145" s="14" t="s">
        <v>32</v>
      </c>
      <c r="AX145" s="14" t="s">
        <v>83</v>
      </c>
      <c r="AY145" s="263" t="s">
        <v>264</v>
      </c>
    </row>
    <row r="146" s="2" customFormat="1" ht="21.75" customHeight="1">
      <c r="A146" s="39"/>
      <c r="B146" s="40"/>
      <c r="C146" s="228" t="s">
        <v>300</v>
      </c>
      <c r="D146" s="228" t="s">
        <v>266</v>
      </c>
      <c r="E146" s="229" t="s">
        <v>285</v>
      </c>
      <c r="F146" s="230" t="s">
        <v>286</v>
      </c>
      <c r="G146" s="231" t="s">
        <v>278</v>
      </c>
      <c r="H146" s="232">
        <v>326.80000000000001</v>
      </c>
      <c r="I146" s="233"/>
      <c r="J146" s="234">
        <f>ROUND(I146*H146,2)</f>
        <v>0</v>
      </c>
      <c r="K146" s="230" t="s">
        <v>270</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271</v>
      </c>
      <c r="AT146" s="239" t="s">
        <v>266</v>
      </c>
      <c r="AU146" s="239" t="s">
        <v>85</v>
      </c>
      <c r="AY146" s="18" t="s">
        <v>264</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271</v>
      </c>
      <c r="BM146" s="239" t="s">
        <v>3480</v>
      </c>
    </row>
    <row r="147" s="13" customFormat="1">
      <c r="A147" s="13"/>
      <c r="B147" s="241"/>
      <c r="C147" s="242"/>
      <c r="D147" s="243" t="s">
        <v>273</v>
      </c>
      <c r="E147" s="244" t="s">
        <v>1</v>
      </c>
      <c r="F147" s="245" t="s">
        <v>3481</v>
      </c>
      <c r="G147" s="242"/>
      <c r="H147" s="246">
        <v>151.80000000000001</v>
      </c>
      <c r="I147" s="247"/>
      <c r="J147" s="242"/>
      <c r="K147" s="242"/>
      <c r="L147" s="248"/>
      <c r="M147" s="249"/>
      <c r="N147" s="250"/>
      <c r="O147" s="250"/>
      <c r="P147" s="250"/>
      <c r="Q147" s="250"/>
      <c r="R147" s="250"/>
      <c r="S147" s="250"/>
      <c r="T147" s="251"/>
      <c r="U147" s="13"/>
      <c r="V147" s="13"/>
      <c r="W147" s="13"/>
      <c r="X147" s="13"/>
      <c r="Y147" s="13"/>
      <c r="Z147" s="13"/>
      <c r="AA147" s="13"/>
      <c r="AB147" s="13"/>
      <c r="AC147" s="13"/>
      <c r="AD147" s="13"/>
      <c r="AE147" s="13"/>
      <c r="AT147" s="252" t="s">
        <v>273</v>
      </c>
      <c r="AU147" s="252" t="s">
        <v>85</v>
      </c>
      <c r="AV147" s="13" t="s">
        <v>85</v>
      </c>
      <c r="AW147" s="13" t="s">
        <v>32</v>
      </c>
      <c r="AX147" s="13" t="s">
        <v>76</v>
      </c>
      <c r="AY147" s="252" t="s">
        <v>264</v>
      </c>
    </row>
    <row r="148" s="13" customFormat="1">
      <c r="A148" s="13"/>
      <c r="B148" s="241"/>
      <c r="C148" s="242"/>
      <c r="D148" s="243" t="s">
        <v>273</v>
      </c>
      <c r="E148" s="244" t="s">
        <v>1</v>
      </c>
      <c r="F148" s="245" t="s">
        <v>3482</v>
      </c>
      <c r="G148" s="242"/>
      <c r="H148" s="246">
        <v>175</v>
      </c>
      <c r="I148" s="247"/>
      <c r="J148" s="242"/>
      <c r="K148" s="242"/>
      <c r="L148" s="248"/>
      <c r="M148" s="249"/>
      <c r="N148" s="250"/>
      <c r="O148" s="250"/>
      <c r="P148" s="250"/>
      <c r="Q148" s="250"/>
      <c r="R148" s="250"/>
      <c r="S148" s="250"/>
      <c r="T148" s="251"/>
      <c r="U148" s="13"/>
      <c r="V148" s="13"/>
      <c r="W148" s="13"/>
      <c r="X148" s="13"/>
      <c r="Y148" s="13"/>
      <c r="Z148" s="13"/>
      <c r="AA148" s="13"/>
      <c r="AB148" s="13"/>
      <c r="AC148" s="13"/>
      <c r="AD148" s="13"/>
      <c r="AE148" s="13"/>
      <c r="AT148" s="252" t="s">
        <v>273</v>
      </c>
      <c r="AU148" s="252" t="s">
        <v>85</v>
      </c>
      <c r="AV148" s="13" t="s">
        <v>85</v>
      </c>
      <c r="AW148" s="13" t="s">
        <v>32</v>
      </c>
      <c r="AX148" s="13" t="s">
        <v>76</v>
      </c>
      <c r="AY148" s="252" t="s">
        <v>264</v>
      </c>
    </row>
    <row r="149" s="14" customFormat="1">
      <c r="A149" s="14"/>
      <c r="B149" s="253"/>
      <c r="C149" s="254"/>
      <c r="D149" s="243" t="s">
        <v>273</v>
      </c>
      <c r="E149" s="255" t="s">
        <v>1</v>
      </c>
      <c r="F149" s="256" t="s">
        <v>275</v>
      </c>
      <c r="G149" s="254"/>
      <c r="H149" s="257">
        <v>326.80000000000001</v>
      </c>
      <c r="I149" s="258"/>
      <c r="J149" s="254"/>
      <c r="K149" s="254"/>
      <c r="L149" s="259"/>
      <c r="M149" s="260"/>
      <c r="N149" s="261"/>
      <c r="O149" s="261"/>
      <c r="P149" s="261"/>
      <c r="Q149" s="261"/>
      <c r="R149" s="261"/>
      <c r="S149" s="261"/>
      <c r="T149" s="262"/>
      <c r="U149" s="14"/>
      <c r="V149" s="14"/>
      <c r="W149" s="14"/>
      <c r="X149" s="14"/>
      <c r="Y149" s="14"/>
      <c r="Z149" s="14"/>
      <c r="AA149" s="14"/>
      <c r="AB149" s="14"/>
      <c r="AC149" s="14"/>
      <c r="AD149" s="14"/>
      <c r="AE149" s="14"/>
      <c r="AT149" s="263" t="s">
        <v>273</v>
      </c>
      <c r="AU149" s="263" t="s">
        <v>85</v>
      </c>
      <c r="AV149" s="14" t="s">
        <v>271</v>
      </c>
      <c r="AW149" s="14" t="s">
        <v>32</v>
      </c>
      <c r="AX149" s="14" t="s">
        <v>83</v>
      </c>
      <c r="AY149" s="263" t="s">
        <v>264</v>
      </c>
    </row>
    <row r="150" s="2" customFormat="1" ht="24.15" customHeight="1">
      <c r="A150" s="39"/>
      <c r="B150" s="40"/>
      <c r="C150" s="228" t="s">
        <v>304</v>
      </c>
      <c r="D150" s="228" t="s">
        <v>266</v>
      </c>
      <c r="E150" s="229" t="s">
        <v>291</v>
      </c>
      <c r="F150" s="230" t="s">
        <v>292</v>
      </c>
      <c r="G150" s="231" t="s">
        <v>278</v>
      </c>
      <c r="H150" s="232">
        <v>3268</v>
      </c>
      <c r="I150" s="233"/>
      <c r="J150" s="234">
        <f>ROUND(I150*H150,2)</f>
        <v>0</v>
      </c>
      <c r="K150" s="230" t="s">
        <v>270</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271</v>
      </c>
      <c r="AT150" s="239" t="s">
        <v>266</v>
      </c>
      <c r="AU150" s="239" t="s">
        <v>85</v>
      </c>
      <c r="AY150" s="18" t="s">
        <v>264</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271</v>
      </c>
      <c r="BM150" s="239" t="s">
        <v>3483</v>
      </c>
    </row>
    <row r="151" s="13" customFormat="1">
      <c r="A151" s="13"/>
      <c r="B151" s="241"/>
      <c r="C151" s="242"/>
      <c r="D151" s="243" t="s">
        <v>273</v>
      </c>
      <c r="E151" s="242"/>
      <c r="F151" s="245" t="s">
        <v>3484</v>
      </c>
      <c r="G151" s="242"/>
      <c r="H151" s="246">
        <v>3268</v>
      </c>
      <c r="I151" s="247"/>
      <c r="J151" s="242"/>
      <c r="K151" s="242"/>
      <c r="L151" s="248"/>
      <c r="M151" s="249"/>
      <c r="N151" s="250"/>
      <c r="O151" s="250"/>
      <c r="P151" s="250"/>
      <c r="Q151" s="250"/>
      <c r="R151" s="250"/>
      <c r="S151" s="250"/>
      <c r="T151" s="251"/>
      <c r="U151" s="13"/>
      <c r="V151" s="13"/>
      <c r="W151" s="13"/>
      <c r="X151" s="13"/>
      <c r="Y151" s="13"/>
      <c r="Z151" s="13"/>
      <c r="AA151" s="13"/>
      <c r="AB151" s="13"/>
      <c r="AC151" s="13"/>
      <c r="AD151" s="13"/>
      <c r="AE151" s="13"/>
      <c r="AT151" s="252" t="s">
        <v>273</v>
      </c>
      <c r="AU151" s="252" t="s">
        <v>85</v>
      </c>
      <c r="AV151" s="13" t="s">
        <v>85</v>
      </c>
      <c r="AW151" s="13" t="s">
        <v>4</v>
      </c>
      <c r="AX151" s="13" t="s">
        <v>83</v>
      </c>
      <c r="AY151" s="252" t="s">
        <v>264</v>
      </c>
    </row>
    <row r="152" s="2" customFormat="1" ht="16.5" customHeight="1">
      <c r="A152" s="39"/>
      <c r="B152" s="40"/>
      <c r="C152" s="228" t="s">
        <v>309</v>
      </c>
      <c r="D152" s="228" t="s">
        <v>266</v>
      </c>
      <c r="E152" s="229" t="s">
        <v>296</v>
      </c>
      <c r="F152" s="230" t="s">
        <v>297</v>
      </c>
      <c r="G152" s="231" t="s">
        <v>278</v>
      </c>
      <c r="H152" s="232">
        <v>326.80000000000001</v>
      </c>
      <c r="I152" s="233"/>
      <c r="J152" s="234">
        <f>ROUND(I152*H152,2)</f>
        <v>0</v>
      </c>
      <c r="K152" s="230" t="s">
        <v>298</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271</v>
      </c>
      <c r="AT152" s="239" t="s">
        <v>266</v>
      </c>
      <c r="AU152" s="239" t="s">
        <v>85</v>
      </c>
      <c r="AY152" s="18" t="s">
        <v>264</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271</v>
      </c>
      <c r="BM152" s="239" t="s">
        <v>3485</v>
      </c>
    </row>
    <row r="153" s="2" customFormat="1" ht="16.5" customHeight="1">
      <c r="A153" s="39"/>
      <c r="B153" s="40"/>
      <c r="C153" s="228" t="s">
        <v>315</v>
      </c>
      <c r="D153" s="228" t="s">
        <v>266</v>
      </c>
      <c r="E153" s="229" t="s">
        <v>301</v>
      </c>
      <c r="F153" s="230" t="s">
        <v>302</v>
      </c>
      <c r="G153" s="231" t="s">
        <v>278</v>
      </c>
      <c r="H153" s="232">
        <v>326.80000000000001</v>
      </c>
      <c r="I153" s="233"/>
      <c r="J153" s="234">
        <f>ROUND(I153*H153,2)</f>
        <v>0</v>
      </c>
      <c r="K153" s="230" t="s">
        <v>270</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271</v>
      </c>
      <c r="AT153" s="239" t="s">
        <v>266</v>
      </c>
      <c r="AU153" s="239" t="s">
        <v>85</v>
      </c>
      <c r="AY153" s="18" t="s">
        <v>264</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271</v>
      </c>
      <c r="BM153" s="239" t="s">
        <v>3486</v>
      </c>
    </row>
    <row r="154" s="2" customFormat="1" ht="16.5" customHeight="1">
      <c r="A154" s="39"/>
      <c r="B154" s="40"/>
      <c r="C154" s="228" t="s">
        <v>322</v>
      </c>
      <c r="D154" s="228" t="s">
        <v>266</v>
      </c>
      <c r="E154" s="229" t="s">
        <v>305</v>
      </c>
      <c r="F154" s="230" t="s">
        <v>306</v>
      </c>
      <c r="G154" s="231" t="s">
        <v>278</v>
      </c>
      <c r="H154" s="232">
        <v>10</v>
      </c>
      <c r="I154" s="233"/>
      <c r="J154" s="234">
        <f>ROUND(I154*H154,2)</f>
        <v>0</v>
      </c>
      <c r="K154" s="230" t="s">
        <v>270</v>
      </c>
      <c r="L154" s="45"/>
      <c r="M154" s="235" t="s">
        <v>1</v>
      </c>
      <c r="N154" s="236" t="s">
        <v>41</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271</v>
      </c>
      <c r="AT154" s="239" t="s">
        <v>266</v>
      </c>
      <c r="AU154" s="239" t="s">
        <v>85</v>
      </c>
      <c r="AY154" s="18" t="s">
        <v>264</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271</v>
      </c>
      <c r="BM154" s="239" t="s">
        <v>3487</v>
      </c>
    </row>
    <row r="155" s="2" customFormat="1" ht="16.5" customHeight="1">
      <c r="A155" s="39"/>
      <c r="B155" s="40"/>
      <c r="C155" s="274" t="s">
        <v>8</v>
      </c>
      <c r="D155" s="274" t="s">
        <v>310</v>
      </c>
      <c r="E155" s="275" t="s">
        <v>311</v>
      </c>
      <c r="F155" s="276" t="s">
        <v>312</v>
      </c>
      <c r="G155" s="277" t="s">
        <v>278</v>
      </c>
      <c r="H155" s="278">
        <v>11</v>
      </c>
      <c r="I155" s="279"/>
      <c r="J155" s="280">
        <f>ROUND(I155*H155,2)</f>
        <v>0</v>
      </c>
      <c r="K155" s="276" t="s">
        <v>298</v>
      </c>
      <c r="L155" s="281"/>
      <c r="M155" s="282" t="s">
        <v>1</v>
      </c>
      <c r="N155" s="283"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304</v>
      </c>
      <c r="AT155" s="239" t="s">
        <v>310</v>
      </c>
      <c r="AU155" s="239" t="s">
        <v>85</v>
      </c>
      <c r="AY155" s="18" t="s">
        <v>264</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271</v>
      </c>
      <c r="BM155" s="239" t="s">
        <v>3488</v>
      </c>
    </row>
    <row r="156" s="13" customFormat="1">
      <c r="A156" s="13"/>
      <c r="B156" s="241"/>
      <c r="C156" s="242"/>
      <c r="D156" s="243" t="s">
        <v>273</v>
      </c>
      <c r="E156" s="242"/>
      <c r="F156" s="245" t="s">
        <v>2770</v>
      </c>
      <c r="G156" s="242"/>
      <c r="H156" s="246">
        <v>11</v>
      </c>
      <c r="I156" s="247"/>
      <c r="J156" s="242"/>
      <c r="K156" s="242"/>
      <c r="L156" s="248"/>
      <c r="M156" s="249"/>
      <c r="N156" s="250"/>
      <c r="O156" s="250"/>
      <c r="P156" s="250"/>
      <c r="Q156" s="250"/>
      <c r="R156" s="250"/>
      <c r="S156" s="250"/>
      <c r="T156" s="251"/>
      <c r="U156" s="13"/>
      <c r="V156" s="13"/>
      <c r="W156" s="13"/>
      <c r="X156" s="13"/>
      <c r="Y156" s="13"/>
      <c r="Z156" s="13"/>
      <c r="AA156" s="13"/>
      <c r="AB156" s="13"/>
      <c r="AC156" s="13"/>
      <c r="AD156" s="13"/>
      <c r="AE156" s="13"/>
      <c r="AT156" s="252" t="s">
        <v>273</v>
      </c>
      <c r="AU156" s="252" t="s">
        <v>85</v>
      </c>
      <c r="AV156" s="13" t="s">
        <v>85</v>
      </c>
      <c r="AW156" s="13" t="s">
        <v>4</v>
      </c>
      <c r="AX156" s="13" t="s">
        <v>83</v>
      </c>
      <c r="AY156" s="252" t="s">
        <v>264</v>
      </c>
    </row>
    <row r="157" s="2" customFormat="1" ht="16.5" customHeight="1">
      <c r="A157" s="39"/>
      <c r="B157" s="40"/>
      <c r="C157" s="228" t="s">
        <v>335</v>
      </c>
      <c r="D157" s="228" t="s">
        <v>266</v>
      </c>
      <c r="E157" s="229" t="s">
        <v>316</v>
      </c>
      <c r="F157" s="230" t="s">
        <v>317</v>
      </c>
      <c r="G157" s="231" t="s">
        <v>318</v>
      </c>
      <c r="H157" s="232">
        <v>791.28999999999996</v>
      </c>
      <c r="I157" s="233"/>
      <c r="J157" s="234">
        <f>ROUND(I157*H157,2)</f>
        <v>0</v>
      </c>
      <c r="K157" s="230" t="s">
        <v>270</v>
      </c>
      <c r="L157" s="45"/>
      <c r="M157" s="235" t="s">
        <v>1</v>
      </c>
      <c r="N157" s="236" t="s">
        <v>41</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271</v>
      </c>
      <c r="AT157" s="239" t="s">
        <v>266</v>
      </c>
      <c r="AU157" s="239" t="s">
        <v>85</v>
      </c>
      <c r="AY157" s="18" t="s">
        <v>264</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271</v>
      </c>
      <c r="BM157" s="239" t="s">
        <v>3489</v>
      </c>
    </row>
    <row r="158" s="13" customFormat="1">
      <c r="A158" s="13"/>
      <c r="B158" s="241"/>
      <c r="C158" s="242"/>
      <c r="D158" s="243" t="s">
        <v>273</v>
      </c>
      <c r="E158" s="244" t="s">
        <v>1</v>
      </c>
      <c r="F158" s="245" t="s">
        <v>3490</v>
      </c>
      <c r="G158" s="242"/>
      <c r="H158" s="246">
        <v>394.79000000000002</v>
      </c>
      <c r="I158" s="247"/>
      <c r="J158" s="242"/>
      <c r="K158" s="242"/>
      <c r="L158" s="248"/>
      <c r="M158" s="249"/>
      <c r="N158" s="250"/>
      <c r="O158" s="250"/>
      <c r="P158" s="250"/>
      <c r="Q158" s="250"/>
      <c r="R158" s="250"/>
      <c r="S158" s="250"/>
      <c r="T158" s="251"/>
      <c r="U158" s="13"/>
      <c r="V158" s="13"/>
      <c r="W158" s="13"/>
      <c r="X158" s="13"/>
      <c r="Y158" s="13"/>
      <c r="Z158" s="13"/>
      <c r="AA158" s="13"/>
      <c r="AB158" s="13"/>
      <c r="AC158" s="13"/>
      <c r="AD158" s="13"/>
      <c r="AE158" s="13"/>
      <c r="AT158" s="252" t="s">
        <v>273</v>
      </c>
      <c r="AU158" s="252" t="s">
        <v>85</v>
      </c>
      <c r="AV158" s="13" t="s">
        <v>85</v>
      </c>
      <c r="AW158" s="13" t="s">
        <v>32</v>
      </c>
      <c r="AX158" s="13" t="s">
        <v>76</v>
      </c>
      <c r="AY158" s="252" t="s">
        <v>264</v>
      </c>
    </row>
    <row r="159" s="13" customFormat="1">
      <c r="A159" s="13"/>
      <c r="B159" s="241"/>
      <c r="C159" s="242"/>
      <c r="D159" s="243" t="s">
        <v>273</v>
      </c>
      <c r="E159" s="244" t="s">
        <v>1</v>
      </c>
      <c r="F159" s="245" t="s">
        <v>3491</v>
      </c>
      <c r="G159" s="242"/>
      <c r="H159" s="246">
        <v>396.5</v>
      </c>
      <c r="I159" s="247"/>
      <c r="J159" s="242"/>
      <c r="K159" s="242"/>
      <c r="L159" s="248"/>
      <c r="M159" s="249"/>
      <c r="N159" s="250"/>
      <c r="O159" s="250"/>
      <c r="P159" s="250"/>
      <c r="Q159" s="250"/>
      <c r="R159" s="250"/>
      <c r="S159" s="250"/>
      <c r="T159" s="251"/>
      <c r="U159" s="13"/>
      <c r="V159" s="13"/>
      <c r="W159" s="13"/>
      <c r="X159" s="13"/>
      <c r="Y159" s="13"/>
      <c r="Z159" s="13"/>
      <c r="AA159" s="13"/>
      <c r="AB159" s="13"/>
      <c r="AC159" s="13"/>
      <c r="AD159" s="13"/>
      <c r="AE159" s="13"/>
      <c r="AT159" s="252" t="s">
        <v>273</v>
      </c>
      <c r="AU159" s="252" t="s">
        <v>85</v>
      </c>
      <c r="AV159" s="13" t="s">
        <v>85</v>
      </c>
      <c r="AW159" s="13" t="s">
        <v>32</v>
      </c>
      <c r="AX159" s="13" t="s">
        <v>76</v>
      </c>
      <c r="AY159" s="252" t="s">
        <v>264</v>
      </c>
    </row>
    <row r="160" s="14" customFormat="1">
      <c r="A160" s="14"/>
      <c r="B160" s="253"/>
      <c r="C160" s="254"/>
      <c r="D160" s="243" t="s">
        <v>273</v>
      </c>
      <c r="E160" s="255" t="s">
        <v>1</v>
      </c>
      <c r="F160" s="256" t="s">
        <v>275</v>
      </c>
      <c r="G160" s="254"/>
      <c r="H160" s="257">
        <v>791.28999999999996</v>
      </c>
      <c r="I160" s="258"/>
      <c r="J160" s="254"/>
      <c r="K160" s="254"/>
      <c r="L160" s="259"/>
      <c r="M160" s="260"/>
      <c r="N160" s="261"/>
      <c r="O160" s="261"/>
      <c r="P160" s="261"/>
      <c r="Q160" s="261"/>
      <c r="R160" s="261"/>
      <c r="S160" s="261"/>
      <c r="T160" s="262"/>
      <c r="U160" s="14"/>
      <c r="V160" s="14"/>
      <c r="W160" s="14"/>
      <c r="X160" s="14"/>
      <c r="Y160" s="14"/>
      <c r="Z160" s="14"/>
      <c r="AA160" s="14"/>
      <c r="AB160" s="14"/>
      <c r="AC160" s="14"/>
      <c r="AD160" s="14"/>
      <c r="AE160" s="14"/>
      <c r="AT160" s="263" t="s">
        <v>273</v>
      </c>
      <c r="AU160" s="263" t="s">
        <v>85</v>
      </c>
      <c r="AV160" s="14" t="s">
        <v>271</v>
      </c>
      <c r="AW160" s="14" t="s">
        <v>32</v>
      </c>
      <c r="AX160" s="14" t="s">
        <v>83</v>
      </c>
      <c r="AY160" s="263" t="s">
        <v>264</v>
      </c>
    </row>
    <row r="161" s="12" customFormat="1" ht="22.8" customHeight="1">
      <c r="A161" s="12"/>
      <c r="B161" s="212"/>
      <c r="C161" s="213"/>
      <c r="D161" s="214" t="s">
        <v>75</v>
      </c>
      <c r="E161" s="226" t="s">
        <v>85</v>
      </c>
      <c r="F161" s="226" t="s">
        <v>328</v>
      </c>
      <c r="G161" s="213"/>
      <c r="H161" s="213"/>
      <c r="I161" s="216"/>
      <c r="J161" s="227">
        <f>BK161</f>
        <v>0</v>
      </c>
      <c r="K161" s="213"/>
      <c r="L161" s="218"/>
      <c r="M161" s="219"/>
      <c r="N161" s="220"/>
      <c r="O161" s="220"/>
      <c r="P161" s="221">
        <f>SUM(P162:P166)</f>
        <v>0</v>
      </c>
      <c r="Q161" s="220"/>
      <c r="R161" s="221">
        <f>SUM(R162:R166)</f>
        <v>31.374439199999998</v>
      </c>
      <c r="S161" s="220"/>
      <c r="T161" s="222">
        <f>SUM(T162:T166)</f>
        <v>0</v>
      </c>
      <c r="U161" s="12"/>
      <c r="V161" s="12"/>
      <c r="W161" s="12"/>
      <c r="X161" s="12"/>
      <c r="Y161" s="12"/>
      <c r="Z161" s="12"/>
      <c r="AA161" s="12"/>
      <c r="AB161" s="12"/>
      <c r="AC161" s="12"/>
      <c r="AD161" s="12"/>
      <c r="AE161" s="12"/>
      <c r="AR161" s="223" t="s">
        <v>83</v>
      </c>
      <c r="AT161" s="224" t="s">
        <v>75</v>
      </c>
      <c r="AU161" s="224" t="s">
        <v>83</v>
      </c>
      <c r="AY161" s="223" t="s">
        <v>264</v>
      </c>
      <c r="BK161" s="225">
        <f>SUM(BK162:BK166)</f>
        <v>0</v>
      </c>
    </row>
    <row r="162" s="2" customFormat="1" ht="16.5" customHeight="1">
      <c r="A162" s="39"/>
      <c r="B162" s="40"/>
      <c r="C162" s="228" t="s">
        <v>342</v>
      </c>
      <c r="D162" s="228" t="s">
        <v>266</v>
      </c>
      <c r="E162" s="229" t="s">
        <v>3492</v>
      </c>
      <c r="F162" s="230" t="s">
        <v>3493</v>
      </c>
      <c r="G162" s="231" t="s">
        <v>278</v>
      </c>
      <c r="H162" s="232">
        <v>19.199999999999999</v>
      </c>
      <c r="I162" s="233"/>
      <c r="J162" s="234">
        <f>ROUND(I162*H162,2)</f>
        <v>0</v>
      </c>
      <c r="K162" s="230" t="s">
        <v>270</v>
      </c>
      <c r="L162" s="45"/>
      <c r="M162" s="235" t="s">
        <v>1</v>
      </c>
      <c r="N162" s="236" t="s">
        <v>41</v>
      </c>
      <c r="O162" s="92"/>
      <c r="P162" s="237">
        <f>O162*H162</f>
        <v>0</v>
      </c>
      <c r="Q162" s="237">
        <v>1.6299999999999999</v>
      </c>
      <c r="R162" s="237">
        <f>Q162*H162</f>
        <v>31.295999999999996</v>
      </c>
      <c r="S162" s="237">
        <v>0</v>
      </c>
      <c r="T162" s="238">
        <f>S162*H162</f>
        <v>0</v>
      </c>
      <c r="U162" s="39"/>
      <c r="V162" s="39"/>
      <c r="W162" s="39"/>
      <c r="X162" s="39"/>
      <c r="Y162" s="39"/>
      <c r="Z162" s="39"/>
      <c r="AA162" s="39"/>
      <c r="AB162" s="39"/>
      <c r="AC162" s="39"/>
      <c r="AD162" s="39"/>
      <c r="AE162" s="39"/>
      <c r="AR162" s="239" t="s">
        <v>271</v>
      </c>
      <c r="AT162" s="239" t="s">
        <v>266</v>
      </c>
      <c r="AU162" s="239" t="s">
        <v>85</v>
      </c>
      <c r="AY162" s="18" t="s">
        <v>264</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271</v>
      </c>
      <c r="BM162" s="239" t="s">
        <v>3494</v>
      </c>
    </row>
    <row r="163" s="2" customFormat="1" ht="16.5" customHeight="1">
      <c r="A163" s="39"/>
      <c r="B163" s="40"/>
      <c r="C163" s="228" t="s">
        <v>347</v>
      </c>
      <c r="D163" s="228" t="s">
        <v>266</v>
      </c>
      <c r="E163" s="229" t="s">
        <v>3495</v>
      </c>
      <c r="F163" s="230" t="s">
        <v>3496</v>
      </c>
      <c r="G163" s="231" t="s">
        <v>318</v>
      </c>
      <c r="H163" s="232">
        <v>112</v>
      </c>
      <c r="I163" s="233"/>
      <c r="J163" s="234">
        <f>ROUND(I163*H163,2)</f>
        <v>0</v>
      </c>
      <c r="K163" s="230" t="s">
        <v>270</v>
      </c>
      <c r="L163" s="45"/>
      <c r="M163" s="235" t="s">
        <v>1</v>
      </c>
      <c r="N163" s="236" t="s">
        <v>41</v>
      </c>
      <c r="O163" s="92"/>
      <c r="P163" s="237">
        <f>O163*H163</f>
        <v>0</v>
      </c>
      <c r="Q163" s="237">
        <v>0.00017000000000000001</v>
      </c>
      <c r="R163" s="237">
        <f>Q163*H163</f>
        <v>0.019040000000000001</v>
      </c>
      <c r="S163" s="237">
        <v>0</v>
      </c>
      <c r="T163" s="238">
        <f>S163*H163</f>
        <v>0</v>
      </c>
      <c r="U163" s="39"/>
      <c r="V163" s="39"/>
      <c r="W163" s="39"/>
      <c r="X163" s="39"/>
      <c r="Y163" s="39"/>
      <c r="Z163" s="39"/>
      <c r="AA163" s="39"/>
      <c r="AB163" s="39"/>
      <c r="AC163" s="39"/>
      <c r="AD163" s="39"/>
      <c r="AE163" s="39"/>
      <c r="AR163" s="239" t="s">
        <v>271</v>
      </c>
      <c r="AT163" s="239" t="s">
        <v>266</v>
      </c>
      <c r="AU163" s="239" t="s">
        <v>85</v>
      </c>
      <c r="AY163" s="18" t="s">
        <v>264</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271</v>
      </c>
      <c r="BM163" s="239" t="s">
        <v>3497</v>
      </c>
    </row>
    <row r="164" s="2" customFormat="1" ht="16.5" customHeight="1">
      <c r="A164" s="39"/>
      <c r="B164" s="40"/>
      <c r="C164" s="274" t="s">
        <v>351</v>
      </c>
      <c r="D164" s="274" t="s">
        <v>310</v>
      </c>
      <c r="E164" s="275" t="s">
        <v>3498</v>
      </c>
      <c r="F164" s="276" t="s">
        <v>3499</v>
      </c>
      <c r="G164" s="277" t="s">
        <v>318</v>
      </c>
      <c r="H164" s="278">
        <v>132.66399999999999</v>
      </c>
      <c r="I164" s="279"/>
      <c r="J164" s="280">
        <f>ROUND(I164*H164,2)</f>
        <v>0</v>
      </c>
      <c r="K164" s="276" t="s">
        <v>270</v>
      </c>
      <c r="L164" s="281"/>
      <c r="M164" s="282" t="s">
        <v>1</v>
      </c>
      <c r="N164" s="283" t="s">
        <v>41</v>
      </c>
      <c r="O164" s="92"/>
      <c r="P164" s="237">
        <f>O164*H164</f>
        <v>0</v>
      </c>
      <c r="Q164" s="237">
        <v>0.00029999999999999997</v>
      </c>
      <c r="R164" s="237">
        <f>Q164*H164</f>
        <v>0.039799199999999993</v>
      </c>
      <c r="S164" s="237">
        <v>0</v>
      </c>
      <c r="T164" s="238">
        <f>S164*H164</f>
        <v>0</v>
      </c>
      <c r="U164" s="39"/>
      <c r="V164" s="39"/>
      <c r="W164" s="39"/>
      <c r="X164" s="39"/>
      <c r="Y164" s="39"/>
      <c r="Z164" s="39"/>
      <c r="AA164" s="39"/>
      <c r="AB164" s="39"/>
      <c r="AC164" s="39"/>
      <c r="AD164" s="39"/>
      <c r="AE164" s="39"/>
      <c r="AR164" s="239" t="s">
        <v>304</v>
      </c>
      <c r="AT164" s="239" t="s">
        <v>310</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271</v>
      </c>
      <c r="BM164" s="239" t="s">
        <v>3500</v>
      </c>
    </row>
    <row r="165" s="13" customFormat="1">
      <c r="A165" s="13"/>
      <c r="B165" s="241"/>
      <c r="C165" s="242"/>
      <c r="D165" s="243" t="s">
        <v>273</v>
      </c>
      <c r="E165" s="242"/>
      <c r="F165" s="245" t="s">
        <v>3501</v>
      </c>
      <c r="G165" s="242"/>
      <c r="H165" s="246">
        <v>132.66399999999999</v>
      </c>
      <c r="I165" s="247"/>
      <c r="J165" s="242"/>
      <c r="K165" s="242"/>
      <c r="L165" s="248"/>
      <c r="M165" s="249"/>
      <c r="N165" s="250"/>
      <c r="O165" s="250"/>
      <c r="P165" s="250"/>
      <c r="Q165" s="250"/>
      <c r="R165" s="250"/>
      <c r="S165" s="250"/>
      <c r="T165" s="251"/>
      <c r="U165" s="13"/>
      <c r="V165" s="13"/>
      <c r="W165" s="13"/>
      <c r="X165" s="13"/>
      <c r="Y165" s="13"/>
      <c r="Z165" s="13"/>
      <c r="AA165" s="13"/>
      <c r="AB165" s="13"/>
      <c r="AC165" s="13"/>
      <c r="AD165" s="13"/>
      <c r="AE165" s="13"/>
      <c r="AT165" s="252" t="s">
        <v>273</v>
      </c>
      <c r="AU165" s="252" t="s">
        <v>85</v>
      </c>
      <c r="AV165" s="13" t="s">
        <v>85</v>
      </c>
      <c r="AW165" s="13" t="s">
        <v>4</v>
      </c>
      <c r="AX165" s="13" t="s">
        <v>83</v>
      </c>
      <c r="AY165" s="252" t="s">
        <v>264</v>
      </c>
    </row>
    <row r="166" s="2" customFormat="1" ht="16.5" customHeight="1">
      <c r="A166" s="39"/>
      <c r="B166" s="40"/>
      <c r="C166" s="228" t="s">
        <v>358</v>
      </c>
      <c r="D166" s="228" t="s">
        <v>266</v>
      </c>
      <c r="E166" s="229" t="s">
        <v>3502</v>
      </c>
      <c r="F166" s="230" t="s">
        <v>3503</v>
      </c>
      <c r="G166" s="231" t="s">
        <v>453</v>
      </c>
      <c r="H166" s="232">
        <v>40</v>
      </c>
      <c r="I166" s="233"/>
      <c r="J166" s="234">
        <f>ROUND(I166*H166,2)</f>
        <v>0</v>
      </c>
      <c r="K166" s="230" t="s">
        <v>270</v>
      </c>
      <c r="L166" s="45"/>
      <c r="M166" s="235" t="s">
        <v>1</v>
      </c>
      <c r="N166" s="236" t="s">
        <v>41</v>
      </c>
      <c r="O166" s="92"/>
      <c r="P166" s="237">
        <f>O166*H166</f>
        <v>0</v>
      </c>
      <c r="Q166" s="237">
        <v>0.00048999999999999998</v>
      </c>
      <c r="R166" s="237">
        <f>Q166*H166</f>
        <v>0.019599999999999999</v>
      </c>
      <c r="S166" s="237">
        <v>0</v>
      </c>
      <c r="T166" s="238">
        <f>S166*H166</f>
        <v>0</v>
      </c>
      <c r="U166" s="39"/>
      <c r="V166" s="39"/>
      <c r="W166" s="39"/>
      <c r="X166" s="39"/>
      <c r="Y166" s="39"/>
      <c r="Z166" s="39"/>
      <c r="AA166" s="39"/>
      <c r="AB166" s="39"/>
      <c r="AC166" s="39"/>
      <c r="AD166" s="39"/>
      <c r="AE166" s="39"/>
      <c r="AR166" s="239" t="s">
        <v>271</v>
      </c>
      <c r="AT166" s="239" t="s">
        <v>266</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271</v>
      </c>
      <c r="BM166" s="239" t="s">
        <v>3504</v>
      </c>
    </row>
    <row r="167" s="12" customFormat="1" ht="22.8" customHeight="1">
      <c r="A167" s="12"/>
      <c r="B167" s="212"/>
      <c r="C167" s="213"/>
      <c r="D167" s="214" t="s">
        <v>75</v>
      </c>
      <c r="E167" s="226" t="s">
        <v>290</v>
      </c>
      <c r="F167" s="226" t="s">
        <v>537</v>
      </c>
      <c r="G167" s="213"/>
      <c r="H167" s="213"/>
      <c r="I167" s="216"/>
      <c r="J167" s="227">
        <f>BK167</f>
        <v>0</v>
      </c>
      <c r="K167" s="213"/>
      <c r="L167" s="218"/>
      <c r="M167" s="219"/>
      <c r="N167" s="220"/>
      <c r="O167" s="220"/>
      <c r="P167" s="221">
        <f>SUM(P168:P194)</f>
        <v>0</v>
      </c>
      <c r="Q167" s="220"/>
      <c r="R167" s="221">
        <f>SUM(R168:R194)</f>
        <v>748.43661200000008</v>
      </c>
      <c r="S167" s="220"/>
      <c r="T167" s="222">
        <f>SUM(T168:T194)</f>
        <v>0</v>
      </c>
      <c r="U167" s="12"/>
      <c r="V167" s="12"/>
      <c r="W167" s="12"/>
      <c r="X167" s="12"/>
      <c r="Y167" s="12"/>
      <c r="Z167" s="12"/>
      <c r="AA167" s="12"/>
      <c r="AB167" s="12"/>
      <c r="AC167" s="12"/>
      <c r="AD167" s="12"/>
      <c r="AE167" s="12"/>
      <c r="AR167" s="223" t="s">
        <v>83</v>
      </c>
      <c r="AT167" s="224" t="s">
        <v>75</v>
      </c>
      <c r="AU167" s="224" t="s">
        <v>83</v>
      </c>
      <c r="AY167" s="223" t="s">
        <v>264</v>
      </c>
      <c r="BK167" s="225">
        <f>SUM(BK168:BK194)</f>
        <v>0</v>
      </c>
    </row>
    <row r="168" s="2" customFormat="1" ht="16.5" customHeight="1">
      <c r="A168" s="39"/>
      <c r="B168" s="40"/>
      <c r="C168" s="228" t="s">
        <v>366</v>
      </c>
      <c r="D168" s="228" t="s">
        <v>266</v>
      </c>
      <c r="E168" s="229" t="s">
        <v>539</v>
      </c>
      <c r="F168" s="230" t="s">
        <v>540</v>
      </c>
      <c r="G168" s="231" t="s">
        <v>318</v>
      </c>
      <c r="H168" s="232">
        <v>239.90000000000001</v>
      </c>
      <c r="I168" s="233"/>
      <c r="J168" s="234">
        <f>ROUND(I168*H168,2)</f>
        <v>0</v>
      </c>
      <c r="K168" s="230" t="s">
        <v>270</v>
      </c>
      <c r="L168" s="45"/>
      <c r="M168" s="235" t="s">
        <v>1</v>
      </c>
      <c r="N168" s="236" t="s">
        <v>41</v>
      </c>
      <c r="O168" s="92"/>
      <c r="P168" s="237">
        <f>O168*H168</f>
        <v>0</v>
      </c>
      <c r="Q168" s="237">
        <v>0.091999999999999998</v>
      </c>
      <c r="R168" s="237">
        <f>Q168*H168</f>
        <v>22.070799999999998</v>
      </c>
      <c r="S168" s="237">
        <v>0</v>
      </c>
      <c r="T168" s="238">
        <f>S168*H168</f>
        <v>0</v>
      </c>
      <c r="U168" s="39"/>
      <c r="V168" s="39"/>
      <c r="W168" s="39"/>
      <c r="X168" s="39"/>
      <c r="Y168" s="39"/>
      <c r="Z168" s="39"/>
      <c r="AA168" s="39"/>
      <c r="AB168" s="39"/>
      <c r="AC168" s="39"/>
      <c r="AD168" s="39"/>
      <c r="AE168" s="39"/>
      <c r="AR168" s="239" t="s">
        <v>271</v>
      </c>
      <c r="AT168" s="239" t="s">
        <v>266</v>
      </c>
      <c r="AU168" s="239" t="s">
        <v>85</v>
      </c>
      <c r="AY168" s="18" t="s">
        <v>264</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271</v>
      </c>
      <c r="BM168" s="239" t="s">
        <v>3505</v>
      </c>
    </row>
    <row r="169" s="13" customFormat="1">
      <c r="A169" s="13"/>
      <c r="B169" s="241"/>
      <c r="C169" s="242"/>
      <c r="D169" s="243" t="s">
        <v>273</v>
      </c>
      <c r="E169" s="244" t="s">
        <v>1</v>
      </c>
      <c r="F169" s="245" t="s">
        <v>3506</v>
      </c>
      <c r="G169" s="242"/>
      <c r="H169" s="246">
        <v>239.90000000000001</v>
      </c>
      <c r="I169" s="247"/>
      <c r="J169" s="242"/>
      <c r="K169" s="242"/>
      <c r="L169" s="248"/>
      <c r="M169" s="249"/>
      <c r="N169" s="250"/>
      <c r="O169" s="250"/>
      <c r="P169" s="250"/>
      <c r="Q169" s="250"/>
      <c r="R169" s="250"/>
      <c r="S169" s="250"/>
      <c r="T169" s="251"/>
      <c r="U169" s="13"/>
      <c r="V169" s="13"/>
      <c r="W169" s="13"/>
      <c r="X169" s="13"/>
      <c r="Y169" s="13"/>
      <c r="Z169" s="13"/>
      <c r="AA169" s="13"/>
      <c r="AB169" s="13"/>
      <c r="AC169" s="13"/>
      <c r="AD169" s="13"/>
      <c r="AE169" s="13"/>
      <c r="AT169" s="252" t="s">
        <v>273</v>
      </c>
      <c r="AU169" s="252" t="s">
        <v>85</v>
      </c>
      <c r="AV169" s="13" t="s">
        <v>85</v>
      </c>
      <c r="AW169" s="13" t="s">
        <v>32</v>
      </c>
      <c r="AX169" s="13" t="s">
        <v>76</v>
      </c>
      <c r="AY169" s="252" t="s">
        <v>264</v>
      </c>
    </row>
    <row r="170" s="14" customFormat="1">
      <c r="A170" s="14"/>
      <c r="B170" s="253"/>
      <c r="C170" s="254"/>
      <c r="D170" s="243" t="s">
        <v>273</v>
      </c>
      <c r="E170" s="255" t="s">
        <v>1</v>
      </c>
      <c r="F170" s="256" t="s">
        <v>275</v>
      </c>
      <c r="G170" s="254"/>
      <c r="H170" s="257">
        <v>239.90000000000001</v>
      </c>
      <c r="I170" s="258"/>
      <c r="J170" s="254"/>
      <c r="K170" s="254"/>
      <c r="L170" s="259"/>
      <c r="M170" s="260"/>
      <c r="N170" s="261"/>
      <c r="O170" s="261"/>
      <c r="P170" s="261"/>
      <c r="Q170" s="261"/>
      <c r="R170" s="261"/>
      <c r="S170" s="261"/>
      <c r="T170" s="262"/>
      <c r="U170" s="14"/>
      <c r="V170" s="14"/>
      <c r="W170" s="14"/>
      <c r="X170" s="14"/>
      <c r="Y170" s="14"/>
      <c r="Z170" s="14"/>
      <c r="AA170" s="14"/>
      <c r="AB170" s="14"/>
      <c r="AC170" s="14"/>
      <c r="AD170" s="14"/>
      <c r="AE170" s="14"/>
      <c r="AT170" s="263" t="s">
        <v>273</v>
      </c>
      <c r="AU170" s="263" t="s">
        <v>85</v>
      </c>
      <c r="AV170" s="14" t="s">
        <v>271</v>
      </c>
      <c r="AW170" s="14" t="s">
        <v>32</v>
      </c>
      <c r="AX170" s="14" t="s">
        <v>83</v>
      </c>
      <c r="AY170" s="263" t="s">
        <v>264</v>
      </c>
    </row>
    <row r="171" s="2" customFormat="1" ht="16.5" customHeight="1">
      <c r="A171" s="39"/>
      <c r="B171" s="40"/>
      <c r="C171" s="228" t="s">
        <v>373</v>
      </c>
      <c r="D171" s="228" t="s">
        <v>266</v>
      </c>
      <c r="E171" s="229" t="s">
        <v>543</v>
      </c>
      <c r="F171" s="230" t="s">
        <v>544</v>
      </c>
      <c r="G171" s="231" t="s">
        <v>318</v>
      </c>
      <c r="H171" s="232">
        <v>261.69999999999999</v>
      </c>
      <c r="I171" s="233"/>
      <c r="J171" s="234">
        <f>ROUND(I171*H171,2)</f>
        <v>0</v>
      </c>
      <c r="K171" s="230" t="s">
        <v>270</v>
      </c>
      <c r="L171" s="45"/>
      <c r="M171" s="235" t="s">
        <v>1</v>
      </c>
      <c r="N171" s="236" t="s">
        <v>41</v>
      </c>
      <c r="O171" s="92"/>
      <c r="P171" s="237">
        <f>O171*H171</f>
        <v>0</v>
      </c>
      <c r="Q171" s="237">
        <v>0.34499999999999997</v>
      </c>
      <c r="R171" s="237">
        <f>Q171*H171</f>
        <v>90.28649999999999</v>
      </c>
      <c r="S171" s="237">
        <v>0</v>
      </c>
      <c r="T171" s="238">
        <f>S171*H171</f>
        <v>0</v>
      </c>
      <c r="U171" s="39"/>
      <c r="V171" s="39"/>
      <c r="W171" s="39"/>
      <c r="X171" s="39"/>
      <c r="Y171" s="39"/>
      <c r="Z171" s="39"/>
      <c r="AA171" s="39"/>
      <c r="AB171" s="39"/>
      <c r="AC171" s="39"/>
      <c r="AD171" s="39"/>
      <c r="AE171" s="39"/>
      <c r="AR171" s="239" t="s">
        <v>271</v>
      </c>
      <c r="AT171" s="239" t="s">
        <v>266</v>
      </c>
      <c r="AU171" s="239" t="s">
        <v>85</v>
      </c>
      <c r="AY171" s="18" t="s">
        <v>264</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271</v>
      </c>
      <c r="BM171" s="239" t="s">
        <v>3507</v>
      </c>
    </row>
    <row r="172" s="13" customFormat="1">
      <c r="A172" s="13"/>
      <c r="B172" s="241"/>
      <c r="C172" s="242"/>
      <c r="D172" s="243" t="s">
        <v>273</v>
      </c>
      <c r="E172" s="244" t="s">
        <v>1</v>
      </c>
      <c r="F172" s="245" t="s">
        <v>3508</v>
      </c>
      <c r="G172" s="242"/>
      <c r="H172" s="246">
        <v>261.69999999999999</v>
      </c>
      <c r="I172" s="247"/>
      <c r="J172" s="242"/>
      <c r="K172" s="242"/>
      <c r="L172" s="248"/>
      <c r="M172" s="249"/>
      <c r="N172" s="250"/>
      <c r="O172" s="250"/>
      <c r="P172" s="250"/>
      <c r="Q172" s="250"/>
      <c r="R172" s="250"/>
      <c r="S172" s="250"/>
      <c r="T172" s="251"/>
      <c r="U172" s="13"/>
      <c r="V172" s="13"/>
      <c r="W172" s="13"/>
      <c r="X172" s="13"/>
      <c r="Y172" s="13"/>
      <c r="Z172" s="13"/>
      <c r="AA172" s="13"/>
      <c r="AB172" s="13"/>
      <c r="AC172" s="13"/>
      <c r="AD172" s="13"/>
      <c r="AE172" s="13"/>
      <c r="AT172" s="252" t="s">
        <v>273</v>
      </c>
      <c r="AU172" s="252" t="s">
        <v>85</v>
      </c>
      <c r="AV172" s="13" t="s">
        <v>85</v>
      </c>
      <c r="AW172" s="13" t="s">
        <v>32</v>
      </c>
      <c r="AX172" s="13" t="s">
        <v>76</v>
      </c>
      <c r="AY172" s="252" t="s">
        <v>264</v>
      </c>
    </row>
    <row r="173" s="14" customFormat="1">
      <c r="A173" s="14"/>
      <c r="B173" s="253"/>
      <c r="C173" s="254"/>
      <c r="D173" s="243" t="s">
        <v>273</v>
      </c>
      <c r="E173" s="255" t="s">
        <v>1</v>
      </c>
      <c r="F173" s="256" t="s">
        <v>275</v>
      </c>
      <c r="G173" s="254"/>
      <c r="H173" s="257">
        <v>261.69999999999999</v>
      </c>
      <c r="I173" s="258"/>
      <c r="J173" s="254"/>
      <c r="K173" s="254"/>
      <c r="L173" s="259"/>
      <c r="M173" s="260"/>
      <c r="N173" s="261"/>
      <c r="O173" s="261"/>
      <c r="P173" s="261"/>
      <c r="Q173" s="261"/>
      <c r="R173" s="261"/>
      <c r="S173" s="261"/>
      <c r="T173" s="262"/>
      <c r="U173" s="14"/>
      <c r="V173" s="14"/>
      <c r="W173" s="14"/>
      <c r="X173" s="14"/>
      <c r="Y173" s="14"/>
      <c r="Z173" s="14"/>
      <c r="AA173" s="14"/>
      <c r="AB173" s="14"/>
      <c r="AC173" s="14"/>
      <c r="AD173" s="14"/>
      <c r="AE173" s="14"/>
      <c r="AT173" s="263" t="s">
        <v>273</v>
      </c>
      <c r="AU173" s="263" t="s">
        <v>85</v>
      </c>
      <c r="AV173" s="14" t="s">
        <v>271</v>
      </c>
      <c r="AW173" s="14" t="s">
        <v>32</v>
      </c>
      <c r="AX173" s="14" t="s">
        <v>83</v>
      </c>
      <c r="AY173" s="263" t="s">
        <v>264</v>
      </c>
    </row>
    <row r="174" s="2" customFormat="1" ht="16.5" customHeight="1">
      <c r="A174" s="39"/>
      <c r="B174" s="40"/>
      <c r="C174" s="228" t="s">
        <v>377</v>
      </c>
      <c r="D174" s="228" t="s">
        <v>266</v>
      </c>
      <c r="E174" s="229" t="s">
        <v>3509</v>
      </c>
      <c r="F174" s="230" t="s">
        <v>3510</v>
      </c>
      <c r="G174" s="231" t="s">
        <v>318</v>
      </c>
      <c r="H174" s="232">
        <v>120.67</v>
      </c>
      <c r="I174" s="233"/>
      <c r="J174" s="234">
        <f>ROUND(I174*H174,2)</f>
        <v>0</v>
      </c>
      <c r="K174" s="230" t="s">
        <v>270</v>
      </c>
      <c r="L174" s="45"/>
      <c r="M174" s="235" t="s">
        <v>1</v>
      </c>
      <c r="N174" s="236" t="s">
        <v>41</v>
      </c>
      <c r="O174" s="92"/>
      <c r="P174" s="237">
        <f>O174*H174</f>
        <v>0</v>
      </c>
      <c r="Q174" s="237">
        <v>0.39100000000000001</v>
      </c>
      <c r="R174" s="237">
        <f>Q174*H174</f>
        <v>47.18197</v>
      </c>
      <c r="S174" s="237">
        <v>0</v>
      </c>
      <c r="T174" s="238">
        <f>S174*H174</f>
        <v>0</v>
      </c>
      <c r="U174" s="39"/>
      <c r="V174" s="39"/>
      <c r="W174" s="39"/>
      <c r="X174" s="39"/>
      <c r="Y174" s="39"/>
      <c r="Z174" s="39"/>
      <c r="AA174" s="39"/>
      <c r="AB174" s="39"/>
      <c r="AC174" s="39"/>
      <c r="AD174" s="39"/>
      <c r="AE174" s="39"/>
      <c r="AR174" s="239" t="s">
        <v>271</v>
      </c>
      <c r="AT174" s="239" t="s">
        <v>266</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271</v>
      </c>
      <c r="BM174" s="239" t="s">
        <v>3511</v>
      </c>
    </row>
    <row r="175" s="2" customFormat="1" ht="16.5" customHeight="1">
      <c r="A175" s="39"/>
      <c r="B175" s="40"/>
      <c r="C175" s="228" t="s">
        <v>7</v>
      </c>
      <c r="D175" s="228" t="s">
        <v>266</v>
      </c>
      <c r="E175" s="229" t="s">
        <v>3512</v>
      </c>
      <c r="F175" s="230" t="s">
        <v>3513</v>
      </c>
      <c r="G175" s="231" t="s">
        <v>318</v>
      </c>
      <c r="H175" s="232">
        <v>120.67</v>
      </c>
      <c r="I175" s="233"/>
      <c r="J175" s="234">
        <f>ROUND(I175*H175,2)</f>
        <v>0</v>
      </c>
      <c r="K175" s="230" t="s">
        <v>270</v>
      </c>
      <c r="L175" s="45"/>
      <c r="M175" s="235" t="s">
        <v>1</v>
      </c>
      <c r="N175" s="236" t="s">
        <v>41</v>
      </c>
      <c r="O175" s="92"/>
      <c r="P175" s="237">
        <f>O175*H175</f>
        <v>0</v>
      </c>
      <c r="Q175" s="237">
        <v>0.41399999999999998</v>
      </c>
      <c r="R175" s="237">
        <f>Q175*H175</f>
        <v>49.957380000000001</v>
      </c>
      <c r="S175" s="237">
        <v>0</v>
      </c>
      <c r="T175" s="238">
        <f>S175*H175</f>
        <v>0</v>
      </c>
      <c r="U175" s="39"/>
      <c r="V175" s="39"/>
      <c r="W175" s="39"/>
      <c r="X175" s="39"/>
      <c r="Y175" s="39"/>
      <c r="Z175" s="39"/>
      <c r="AA175" s="39"/>
      <c r="AB175" s="39"/>
      <c r="AC175" s="39"/>
      <c r="AD175" s="39"/>
      <c r="AE175" s="39"/>
      <c r="AR175" s="239" t="s">
        <v>271</v>
      </c>
      <c r="AT175" s="239" t="s">
        <v>266</v>
      </c>
      <c r="AU175" s="239" t="s">
        <v>85</v>
      </c>
      <c r="AY175" s="18" t="s">
        <v>264</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271</v>
      </c>
      <c r="BM175" s="239" t="s">
        <v>3514</v>
      </c>
    </row>
    <row r="176" s="2" customFormat="1" ht="16.5" customHeight="1">
      <c r="A176" s="39"/>
      <c r="B176" s="40"/>
      <c r="C176" s="228" t="s">
        <v>386</v>
      </c>
      <c r="D176" s="228" t="s">
        <v>266</v>
      </c>
      <c r="E176" s="229" t="s">
        <v>3515</v>
      </c>
      <c r="F176" s="230" t="s">
        <v>3516</v>
      </c>
      <c r="G176" s="231" t="s">
        <v>318</v>
      </c>
      <c r="H176" s="232">
        <v>274.12</v>
      </c>
      <c r="I176" s="233"/>
      <c r="J176" s="234">
        <f>ROUND(I176*H176,2)</f>
        <v>0</v>
      </c>
      <c r="K176" s="230" t="s">
        <v>270</v>
      </c>
      <c r="L176" s="45"/>
      <c r="M176" s="235" t="s">
        <v>1</v>
      </c>
      <c r="N176" s="236" t="s">
        <v>41</v>
      </c>
      <c r="O176" s="92"/>
      <c r="P176" s="237">
        <f>O176*H176</f>
        <v>0</v>
      </c>
      <c r="Q176" s="237">
        <v>0.57499999999999996</v>
      </c>
      <c r="R176" s="237">
        <f>Q176*H176</f>
        <v>157.619</v>
      </c>
      <c r="S176" s="237">
        <v>0</v>
      </c>
      <c r="T176" s="238">
        <f>S176*H176</f>
        <v>0</v>
      </c>
      <c r="U176" s="39"/>
      <c r="V176" s="39"/>
      <c r="W176" s="39"/>
      <c r="X176" s="39"/>
      <c r="Y176" s="39"/>
      <c r="Z176" s="39"/>
      <c r="AA176" s="39"/>
      <c r="AB176" s="39"/>
      <c r="AC176" s="39"/>
      <c r="AD176" s="39"/>
      <c r="AE176" s="39"/>
      <c r="AR176" s="239" t="s">
        <v>271</v>
      </c>
      <c r="AT176" s="239" t="s">
        <v>266</v>
      </c>
      <c r="AU176" s="239" t="s">
        <v>85</v>
      </c>
      <c r="AY176" s="18" t="s">
        <v>264</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271</v>
      </c>
      <c r="BM176" s="239" t="s">
        <v>3517</v>
      </c>
    </row>
    <row r="177" s="13" customFormat="1">
      <c r="A177" s="13"/>
      <c r="B177" s="241"/>
      <c r="C177" s="242"/>
      <c r="D177" s="243" t="s">
        <v>273</v>
      </c>
      <c r="E177" s="244" t="s">
        <v>1</v>
      </c>
      <c r="F177" s="245" t="s">
        <v>3518</v>
      </c>
      <c r="G177" s="242"/>
      <c r="H177" s="246">
        <v>274.12</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273</v>
      </c>
      <c r="AU177" s="252" t="s">
        <v>85</v>
      </c>
      <c r="AV177" s="13" t="s">
        <v>85</v>
      </c>
      <c r="AW177" s="13" t="s">
        <v>32</v>
      </c>
      <c r="AX177" s="13" t="s">
        <v>76</v>
      </c>
      <c r="AY177" s="252" t="s">
        <v>264</v>
      </c>
    </row>
    <row r="178" s="14" customFormat="1">
      <c r="A178" s="14"/>
      <c r="B178" s="253"/>
      <c r="C178" s="254"/>
      <c r="D178" s="243" t="s">
        <v>273</v>
      </c>
      <c r="E178" s="255" t="s">
        <v>1</v>
      </c>
      <c r="F178" s="256" t="s">
        <v>275</v>
      </c>
      <c r="G178" s="254"/>
      <c r="H178" s="257">
        <v>274.12</v>
      </c>
      <c r="I178" s="258"/>
      <c r="J178" s="254"/>
      <c r="K178" s="254"/>
      <c r="L178" s="259"/>
      <c r="M178" s="260"/>
      <c r="N178" s="261"/>
      <c r="O178" s="261"/>
      <c r="P178" s="261"/>
      <c r="Q178" s="261"/>
      <c r="R178" s="261"/>
      <c r="S178" s="261"/>
      <c r="T178" s="262"/>
      <c r="U178" s="14"/>
      <c r="V178" s="14"/>
      <c r="W178" s="14"/>
      <c r="X178" s="14"/>
      <c r="Y178" s="14"/>
      <c r="Z178" s="14"/>
      <c r="AA178" s="14"/>
      <c r="AB178" s="14"/>
      <c r="AC178" s="14"/>
      <c r="AD178" s="14"/>
      <c r="AE178" s="14"/>
      <c r="AT178" s="263" t="s">
        <v>273</v>
      </c>
      <c r="AU178" s="263" t="s">
        <v>85</v>
      </c>
      <c r="AV178" s="14" t="s">
        <v>271</v>
      </c>
      <c r="AW178" s="14" t="s">
        <v>32</v>
      </c>
      <c r="AX178" s="14" t="s">
        <v>83</v>
      </c>
      <c r="AY178" s="263" t="s">
        <v>264</v>
      </c>
    </row>
    <row r="179" s="2" customFormat="1" ht="16.5" customHeight="1">
      <c r="A179" s="39"/>
      <c r="B179" s="40"/>
      <c r="C179" s="228" t="s">
        <v>391</v>
      </c>
      <c r="D179" s="228" t="s">
        <v>266</v>
      </c>
      <c r="E179" s="229" t="s">
        <v>3519</v>
      </c>
      <c r="F179" s="230" t="s">
        <v>3520</v>
      </c>
      <c r="G179" s="231" t="s">
        <v>318</v>
      </c>
      <c r="H179" s="232">
        <v>394.79000000000002</v>
      </c>
      <c r="I179" s="233"/>
      <c r="J179" s="234">
        <f>ROUND(I179*H179,2)</f>
        <v>0</v>
      </c>
      <c r="K179" s="230" t="s">
        <v>270</v>
      </c>
      <c r="L179" s="45"/>
      <c r="M179" s="235" t="s">
        <v>1</v>
      </c>
      <c r="N179" s="236" t="s">
        <v>41</v>
      </c>
      <c r="O179" s="92"/>
      <c r="P179" s="237">
        <f>O179*H179</f>
        <v>0</v>
      </c>
      <c r="Q179" s="237">
        <v>0.68999999999999995</v>
      </c>
      <c r="R179" s="237">
        <f>Q179*H179</f>
        <v>272.4051</v>
      </c>
      <c r="S179" s="237">
        <v>0</v>
      </c>
      <c r="T179" s="238">
        <f>S179*H179</f>
        <v>0</v>
      </c>
      <c r="U179" s="39"/>
      <c r="V179" s="39"/>
      <c r="W179" s="39"/>
      <c r="X179" s="39"/>
      <c r="Y179" s="39"/>
      <c r="Z179" s="39"/>
      <c r="AA179" s="39"/>
      <c r="AB179" s="39"/>
      <c r="AC179" s="39"/>
      <c r="AD179" s="39"/>
      <c r="AE179" s="39"/>
      <c r="AR179" s="239" t="s">
        <v>271</v>
      </c>
      <c r="AT179" s="239" t="s">
        <v>266</v>
      </c>
      <c r="AU179" s="239" t="s">
        <v>85</v>
      </c>
      <c r="AY179" s="18" t="s">
        <v>264</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271</v>
      </c>
      <c r="BM179" s="239" t="s">
        <v>3521</v>
      </c>
    </row>
    <row r="180" s="13" customFormat="1">
      <c r="A180" s="13"/>
      <c r="B180" s="241"/>
      <c r="C180" s="242"/>
      <c r="D180" s="243" t="s">
        <v>273</v>
      </c>
      <c r="E180" s="244" t="s">
        <v>1</v>
      </c>
      <c r="F180" s="245" t="s">
        <v>3522</v>
      </c>
      <c r="G180" s="242"/>
      <c r="H180" s="246">
        <v>394.79000000000002</v>
      </c>
      <c r="I180" s="247"/>
      <c r="J180" s="242"/>
      <c r="K180" s="242"/>
      <c r="L180" s="248"/>
      <c r="M180" s="249"/>
      <c r="N180" s="250"/>
      <c r="O180" s="250"/>
      <c r="P180" s="250"/>
      <c r="Q180" s="250"/>
      <c r="R180" s="250"/>
      <c r="S180" s="250"/>
      <c r="T180" s="251"/>
      <c r="U180" s="13"/>
      <c r="V180" s="13"/>
      <c r="W180" s="13"/>
      <c r="X180" s="13"/>
      <c r="Y180" s="13"/>
      <c r="Z180" s="13"/>
      <c r="AA180" s="13"/>
      <c r="AB180" s="13"/>
      <c r="AC180" s="13"/>
      <c r="AD180" s="13"/>
      <c r="AE180" s="13"/>
      <c r="AT180" s="252" t="s">
        <v>273</v>
      </c>
      <c r="AU180" s="252" t="s">
        <v>85</v>
      </c>
      <c r="AV180" s="13" t="s">
        <v>85</v>
      </c>
      <c r="AW180" s="13" t="s">
        <v>32</v>
      </c>
      <c r="AX180" s="13" t="s">
        <v>76</v>
      </c>
      <c r="AY180" s="252" t="s">
        <v>264</v>
      </c>
    </row>
    <row r="181" s="14" customFormat="1">
      <c r="A181" s="14"/>
      <c r="B181" s="253"/>
      <c r="C181" s="254"/>
      <c r="D181" s="243" t="s">
        <v>273</v>
      </c>
      <c r="E181" s="255" t="s">
        <v>1</v>
      </c>
      <c r="F181" s="256" t="s">
        <v>275</v>
      </c>
      <c r="G181" s="254"/>
      <c r="H181" s="257">
        <v>394.79000000000002</v>
      </c>
      <c r="I181" s="258"/>
      <c r="J181" s="254"/>
      <c r="K181" s="254"/>
      <c r="L181" s="259"/>
      <c r="M181" s="260"/>
      <c r="N181" s="261"/>
      <c r="O181" s="261"/>
      <c r="P181" s="261"/>
      <c r="Q181" s="261"/>
      <c r="R181" s="261"/>
      <c r="S181" s="261"/>
      <c r="T181" s="262"/>
      <c r="U181" s="14"/>
      <c r="V181" s="14"/>
      <c r="W181" s="14"/>
      <c r="X181" s="14"/>
      <c r="Y181" s="14"/>
      <c r="Z181" s="14"/>
      <c r="AA181" s="14"/>
      <c r="AB181" s="14"/>
      <c r="AC181" s="14"/>
      <c r="AD181" s="14"/>
      <c r="AE181" s="14"/>
      <c r="AT181" s="263" t="s">
        <v>273</v>
      </c>
      <c r="AU181" s="263" t="s">
        <v>85</v>
      </c>
      <c r="AV181" s="14" t="s">
        <v>271</v>
      </c>
      <c r="AW181" s="14" t="s">
        <v>32</v>
      </c>
      <c r="AX181" s="14" t="s">
        <v>83</v>
      </c>
      <c r="AY181" s="263" t="s">
        <v>264</v>
      </c>
    </row>
    <row r="182" s="2" customFormat="1" ht="16.5" customHeight="1">
      <c r="A182" s="39"/>
      <c r="B182" s="40"/>
      <c r="C182" s="228" t="s">
        <v>395</v>
      </c>
      <c r="D182" s="228" t="s">
        <v>266</v>
      </c>
      <c r="E182" s="229" t="s">
        <v>3523</v>
      </c>
      <c r="F182" s="230" t="s">
        <v>3524</v>
      </c>
      <c r="G182" s="231" t="s">
        <v>318</v>
      </c>
      <c r="H182" s="232">
        <v>143.90000000000001</v>
      </c>
      <c r="I182" s="233"/>
      <c r="J182" s="234">
        <f>ROUND(I182*H182,2)</f>
        <v>0</v>
      </c>
      <c r="K182" s="230" t="s">
        <v>270</v>
      </c>
      <c r="L182" s="45"/>
      <c r="M182" s="235" t="s">
        <v>1</v>
      </c>
      <c r="N182" s="236" t="s">
        <v>41</v>
      </c>
      <c r="O182" s="92"/>
      <c r="P182" s="237">
        <f>O182*H182</f>
        <v>0</v>
      </c>
      <c r="Q182" s="237">
        <v>0.15826000000000001</v>
      </c>
      <c r="R182" s="237">
        <f>Q182*H182</f>
        <v>22.773614000000002</v>
      </c>
      <c r="S182" s="237">
        <v>0</v>
      </c>
      <c r="T182" s="238">
        <f>S182*H182</f>
        <v>0</v>
      </c>
      <c r="U182" s="39"/>
      <c r="V182" s="39"/>
      <c r="W182" s="39"/>
      <c r="X182" s="39"/>
      <c r="Y182" s="39"/>
      <c r="Z182" s="39"/>
      <c r="AA182" s="39"/>
      <c r="AB182" s="39"/>
      <c r="AC182" s="39"/>
      <c r="AD182" s="39"/>
      <c r="AE182" s="39"/>
      <c r="AR182" s="239" t="s">
        <v>271</v>
      </c>
      <c r="AT182" s="239" t="s">
        <v>266</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271</v>
      </c>
      <c r="BM182" s="239" t="s">
        <v>3525</v>
      </c>
    </row>
    <row r="183" s="2" customFormat="1" ht="16.5" customHeight="1">
      <c r="A183" s="39"/>
      <c r="B183" s="40"/>
      <c r="C183" s="228" t="s">
        <v>401</v>
      </c>
      <c r="D183" s="228" t="s">
        <v>266</v>
      </c>
      <c r="E183" s="229" t="s">
        <v>3526</v>
      </c>
      <c r="F183" s="230" t="s">
        <v>3527</v>
      </c>
      <c r="G183" s="231" t="s">
        <v>318</v>
      </c>
      <c r="H183" s="232">
        <v>143.90000000000001</v>
      </c>
      <c r="I183" s="233"/>
      <c r="J183" s="234">
        <f>ROUND(I183*H183,2)</f>
        <v>0</v>
      </c>
      <c r="K183" s="230" t="s">
        <v>270</v>
      </c>
      <c r="L183" s="45"/>
      <c r="M183" s="235" t="s">
        <v>1</v>
      </c>
      <c r="N183" s="236" t="s">
        <v>41</v>
      </c>
      <c r="O183" s="92"/>
      <c r="P183" s="237">
        <f>O183*H183</f>
        <v>0</v>
      </c>
      <c r="Q183" s="237">
        <v>0.00034000000000000002</v>
      </c>
      <c r="R183" s="237">
        <f>Q183*H183</f>
        <v>0.048926000000000004</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271</v>
      </c>
      <c r="BM183" s="239" t="s">
        <v>3528</v>
      </c>
    </row>
    <row r="184" s="2" customFormat="1" ht="16.5" customHeight="1">
      <c r="A184" s="39"/>
      <c r="B184" s="40"/>
      <c r="C184" s="228" t="s">
        <v>407</v>
      </c>
      <c r="D184" s="228" t="s">
        <v>266</v>
      </c>
      <c r="E184" s="229" t="s">
        <v>3529</v>
      </c>
      <c r="F184" s="230" t="s">
        <v>3530</v>
      </c>
      <c r="G184" s="231" t="s">
        <v>318</v>
      </c>
      <c r="H184" s="232">
        <v>156.59999999999999</v>
      </c>
      <c r="I184" s="233"/>
      <c r="J184" s="234">
        <f>ROUND(I184*H184,2)</f>
        <v>0</v>
      </c>
      <c r="K184" s="230" t="s">
        <v>270</v>
      </c>
      <c r="L184" s="45"/>
      <c r="M184" s="235" t="s">
        <v>1</v>
      </c>
      <c r="N184" s="236" t="s">
        <v>41</v>
      </c>
      <c r="O184" s="92"/>
      <c r="P184" s="237">
        <f>O184*H184</f>
        <v>0</v>
      </c>
      <c r="Q184" s="237">
        <v>0.00040999999999999999</v>
      </c>
      <c r="R184" s="237">
        <f>Q184*H184</f>
        <v>0.064205999999999999</v>
      </c>
      <c r="S184" s="237">
        <v>0</v>
      </c>
      <c r="T184" s="238">
        <f>S184*H184</f>
        <v>0</v>
      </c>
      <c r="U184" s="39"/>
      <c r="V184" s="39"/>
      <c r="W184" s="39"/>
      <c r="X184" s="39"/>
      <c r="Y184" s="39"/>
      <c r="Z184" s="39"/>
      <c r="AA184" s="39"/>
      <c r="AB184" s="39"/>
      <c r="AC184" s="39"/>
      <c r="AD184" s="39"/>
      <c r="AE184" s="39"/>
      <c r="AR184" s="239" t="s">
        <v>271</v>
      </c>
      <c r="AT184" s="239" t="s">
        <v>266</v>
      </c>
      <c r="AU184" s="239" t="s">
        <v>85</v>
      </c>
      <c r="AY184" s="18" t="s">
        <v>264</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271</v>
      </c>
      <c r="BM184" s="239" t="s">
        <v>3531</v>
      </c>
    </row>
    <row r="185" s="2" customFormat="1" ht="16.5" customHeight="1">
      <c r="A185" s="39"/>
      <c r="B185" s="40"/>
      <c r="C185" s="228" t="s">
        <v>412</v>
      </c>
      <c r="D185" s="228" t="s">
        <v>266</v>
      </c>
      <c r="E185" s="229" t="s">
        <v>3532</v>
      </c>
      <c r="F185" s="230" t="s">
        <v>3533</v>
      </c>
      <c r="G185" s="231" t="s">
        <v>318</v>
      </c>
      <c r="H185" s="232">
        <v>156.59999999999999</v>
      </c>
      <c r="I185" s="233"/>
      <c r="J185" s="234">
        <f>ROUND(I185*H185,2)</f>
        <v>0</v>
      </c>
      <c r="K185" s="230" t="s">
        <v>270</v>
      </c>
      <c r="L185" s="45"/>
      <c r="M185" s="235" t="s">
        <v>1</v>
      </c>
      <c r="N185" s="236" t="s">
        <v>41</v>
      </c>
      <c r="O185" s="92"/>
      <c r="P185" s="237">
        <f>O185*H185</f>
        <v>0</v>
      </c>
      <c r="Q185" s="237">
        <v>0.10373</v>
      </c>
      <c r="R185" s="237">
        <f>Q185*H185</f>
        <v>16.244118</v>
      </c>
      <c r="S185" s="237">
        <v>0</v>
      </c>
      <c r="T185" s="238">
        <f>S185*H185</f>
        <v>0</v>
      </c>
      <c r="U185" s="39"/>
      <c r="V185" s="39"/>
      <c r="W185" s="39"/>
      <c r="X185" s="39"/>
      <c r="Y185" s="39"/>
      <c r="Z185" s="39"/>
      <c r="AA185" s="39"/>
      <c r="AB185" s="39"/>
      <c r="AC185" s="39"/>
      <c r="AD185" s="39"/>
      <c r="AE185" s="39"/>
      <c r="AR185" s="239" t="s">
        <v>271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271</v>
      </c>
      <c r="BM185" s="239" t="s">
        <v>3534</v>
      </c>
    </row>
    <row r="186" s="2" customFormat="1" ht="16.5" customHeight="1">
      <c r="A186" s="39"/>
      <c r="B186" s="40"/>
      <c r="C186" s="228" t="s">
        <v>417</v>
      </c>
      <c r="D186" s="228" t="s">
        <v>266</v>
      </c>
      <c r="E186" s="229" t="s">
        <v>3535</v>
      </c>
      <c r="F186" s="230" t="s">
        <v>3536</v>
      </c>
      <c r="G186" s="231" t="s">
        <v>318</v>
      </c>
      <c r="H186" s="232">
        <v>9.6999999999999993</v>
      </c>
      <c r="I186" s="233"/>
      <c r="J186" s="234">
        <f>ROUND(I186*H186,2)</f>
        <v>0</v>
      </c>
      <c r="K186" s="230" t="s">
        <v>270</v>
      </c>
      <c r="L186" s="45"/>
      <c r="M186" s="235" t="s">
        <v>1</v>
      </c>
      <c r="N186" s="236" t="s">
        <v>41</v>
      </c>
      <c r="O186" s="92"/>
      <c r="P186" s="237">
        <f>O186*H186</f>
        <v>0</v>
      </c>
      <c r="Q186" s="237">
        <v>0.11162</v>
      </c>
      <c r="R186" s="237">
        <f>Q186*H186</f>
        <v>1.082714</v>
      </c>
      <c r="S186" s="237">
        <v>0</v>
      </c>
      <c r="T186" s="238">
        <f>S186*H186</f>
        <v>0</v>
      </c>
      <c r="U186" s="39"/>
      <c r="V186" s="39"/>
      <c r="W186" s="39"/>
      <c r="X186" s="39"/>
      <c r="Y186" s="39"/>
      <c r="Z186" s="39"/>
      <c r="AA186" s="39"/>
      <c r="AB186" s="39"/>
      <c r="AC186" s="39"/>
      <c r="AD186" s="39"/>
      <c r="AE186" s="39"/>
      <c r="AR186" s="239" t="s">
        <v>271</v>
      </c>
      <c r="AT186" s="239" t="s">
        <v>266</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271</v>
      </c>
      <c r="BM186" s="239" t="s">
        <v>3537</v>
      </c>
    </row>
    <row r="187" s="2" customFormat="1" ht="16.5" customHeight="1">
      <c r="A187" s="39"/>
      <c r="B187" s="40"/>
      <c r="C187" s="274" t="s">
        <v>422</v>
      </c>
      <c r="D187" s="274" t="s">
        <v>310</v>
      </c>
      <c r="E187" s="275" t="s">
        <v>3538</v>
      </c>
      <c r="F187" s="276" t="s">
        <v>3539</v>
      </c>
      <c r="G187" s="277" t="s">
        <v>318</v>
      </c>
      <c r="H187" s="278">
        <v>10.67</v>
      </c>
      <c r="I187" s="279"/>
      <c r="J187" s="280">
        <f>ROUND(I187*H187,2)</f>
        <v>0</v>
      </c>
      <c r="K187" s="276" t="s">
        <v>298</v>
      </c>
      <c r="L187" s="281"/>
      <c r="M187" s="282" t="s">
        <v>1</v>
      </c>
      <c r="N187" s="283" t="s">
        <v>41</v>
      </c>
      <c r="O187" s="92"/>
      <c r="P187" s="237">
        <f>O187*H187</f>
        <v>0</v>
      </c>
      <c r="Q187" s="237">
        <v>0.17599999999999999</v>
      </c>
      <c r="R187" s="237">
        <f>Q187*H187</f>
        <v>1.8779199999999998</v>
      </c>
      <c r="S187" s="237">
        <v>0</v>
      </c>
      <c r="T187" s="238">
        <f>S187*H187</f>
        <v>0</v>
      </c>
      <c r="U187" s="39"/>
      <c r="V187" s="39"/>
      <c r="W187" s="39"/>
      <c r="X187" s="39"/>
      <c r="Y187" s="39"/>
      <c r="Z187" s="39"/>
      <c r="AA187" s="39"/>
      <c r="AB187" s="39"/>
      <c r="AC187" s="39"/>
      <c r="AD187" s="39"/>
      <c r="AE187" s="39"/>
      <c r="AR187" s="239" t="s">
        <v>304</v>
      </c>
      <c r="AT187" s="239" t="s">
        <v>310</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271</v>
      </c>
      <c r="BM187" s="239" t="s">
        <v>3540</v>
      </c>
    </row>
    <row r="188" s="13" customFormat="1">
      <c r="A188" s="13"/>
      <c r="B188" s="241"/>
      <c r="C188" s="242"/>
      <c r="D188" s="243" t="s">
        <v>273</v>
      </c>
      <c r="E188" s="242"/>
      <c r="F188" s="245" t="s">
        <v>3541</v>
      </c>
      <c r="G188" s="242"/>
      <c r="H188" s="246">
        <v>10.67</v>
      </c>
      <c r="I188" s="247"/>
      <c r="J188" s="242"/>
      <c r="K188" s="242"/>
      <c r="L188" s="248"/>
      <c r="M188" s="249"/>
      <c r="N188" s="250"/>
      <c r="O188" s="250"/>
      <c r="P188" s="250"/>
      <c r="Q188" s="250"/>
      <c r="R188" s="250"/>
      <c r="S188" s="250"/>
      <c r="T188" s="251"/>
      <c r="U188" s="13"/>
      <c r="V188" s="13"/>
      <c r="W188" s="13"/>
      <c r="X188" s="13"/>
      <c r="Y188" s="13"/>
      <c r="Z188" s="13"/>
      <c r="AA188" s="13"/>
      <c r="AB188" s="13"/>
      <c r="AC188" s="13"/>
      <c r="AD188" s="13"/>
      <c r="AE188" s="13"/>
      <c r="AT188" s="252" t="s">
        <v>273</v>
      </c>
      <c r="AU188" s="252" t="s">
        <v>85</v>
      </c>
      <c r="AV188" s="13" t="s">
        <v>85</v>
      </c>
      <c r="AW188" s="13" t="s">
        <v>4</v>
      </c>
      <c r="AX188" s="13" t="s">
        <v>83</v>
      </c>
      <c r="AY188" s="252" t="s">
        <v>264</v>
      </c>
    </row>
    <row r="189" s="2" customFormat="1" ht="21.75" customHeight="1">
      <c r="A189" s="39"/>
      <c r="B189" s="40"/>
      <c r="C189" s="228" t="s">
        <v>426</v>
      </c>
      <c r="D189" s="228" t="s">
        <v>266</v>
      </c>
      <c r="E189" s="229" t="s">
        <v>3542</v>
      </c>
      <c r="F189" s="230" t="s">
        <v>3543</v>
      </c>
      <c r="G189" s="231" t="s">
        <v>318</v>
      </c>
      <c r="H189" s="232">
        <v>130.19999999999999</v>
      </c>
      <c r="I189" s="233"/>
      <c r="J189" s="234">
        <f>ROUND(I189*H189,2)</f>
        <v>0</v>
      </c>
      <c r="K189" s="230" t="s">
        <v>270</v>
      </c>
      <c r="L189" s="45"/>
      <c r="M189" s="235" t="s">
        <v>1</v>
      </c>
      <c r="N189" s="236" t="s">
        <v>41</v>
      </c>
      <c r="O189" s="92"/>
      <c r="P189" s="237">
        <f>O189*H189</f>
        <v>0</v>
      </c>
      <c r="Q189" s="237">
        <v>0.11162</v>
      </c>
      <c r="R189" s="237">
        <f>Q189*H189</f>
        <v>14.532923999999998</v>
      </c>
      <c r="S189" s="237">
        <v>0</v>
      </c>
      <c r="T189" s="238">
        <f>S189*H189</f>
        <v>0</v>
      </c>
      <c r="U189" s="39"/>
      <c r="V189" s="39"/>
      <c r="W189" s="39"/>
      <c r="X189" s="39"/>
      <c r="Y189" s="39"/>
      <c r="Z189" s="39"/>
      <c r="AA189" s="39"/>
      <c r="AB189" s="39"/>
      <c r="AC189" s="39"/>
      <c r="AD189" s="39"/>
      <c r="AE189" s="39"/>
      <c r="AR189" s="239" t="s">
        <v>271</v>
      </c>
      <c r="AT189" s="239" t="s">
        <v>266</v>
      </c>
      <c r="AU189" s="239" t="s">
        <v>85</v>
      </c>
      <c r="AY189" s="18" t="s">
        <v>264</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271</v>
      </c>
      <c r="BM189" s="239" t="s">
        <v>3544</v>
      </c>
    </row>
    <row r="190" s="2" customFormat="1" ht="16.5" customHeight="1">
      <c r="A190" s="39"/>
      <c r="B190" s="40"/>
      <c r="C190" s="274" t="s">
        <v>430</v>
      </c>
      <c r="D190" s="274" t="s">
        <v>310</v>
      </c>
      <c r="E190" s="275" t="s">
        <v>3545</v>
      </c>
      <c r="F190" s="276" t="s">
        <v>3546</v>
      </c>
      <c r="G190" s="277" t="s">
        <v>318</v>
      </c>
      <c r="H190" s="278">
        <v>143.22</v>
      </c>
      <c r="I190" s="279"/>
      <c r="J190" s="280">
        <f>ROUND(I190*H190,2)</f>
        <v>0</v>
      </c>
      <c r="K190" s="276" t="s">
        <v>298</v>
      </c>
      <c r="L190" s="281"/>
      <c r="M190" s="282" t="s">
        <v>1</v>
      </c>
      <c r="N190" s="283" t="s">
        <v>41</v>
      </c>
      <c r="O190" s="92"/>
      <c r="P190" s="237">
        <f>O190*H190</f>
        <v>0</v>
      </c>
      <c r="Q190" s="237">
        <v>0.152</v>
      </c>
      <c r="R190" s="237">
        <f>Q190*H190</f>
        <v>21.769439999999999</v>
      </c>
      <c r="S190" s="237">
        <v>0</v>
      </c>
      <c r="T190" s="238">
        <f>S190*H190</f>
        <v>0</v>
      </c>
      <c r="U190" s="39"/>
      <c r="V190" s="39"/>
      <c r="W190" s="39"/>
      <c r="X190" s="39"/>
      <c r="Y190" s="39"/>
      <c r="Z190" s="39"/>
      <c r="AA190" s="39"/>
      <c r="AB190" s="39"/>
      <c r="AC190" s="39"/>
      <c r="AD190" s="39"/>
      <c r="AE190" s="39"/>
      <c r="AR190" s="239" t="s">
        <v>304</v>
      </c>
      <c r="AT190" s="239" t="s">
        <v>310</v>
      </c>
      <c r="AU190" s="239" t="s">
        <v>85</v>
      </c>
      <c r="AY190" s="18" t="s">
        <v>264</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271</v>
      </c>
      <c r="BM190" s="239" t="s">
        <v>3547</v>
      </c>
    </row>
    <row r="191" s="13" customFormat="1">
      <c r="A191" s="13"/>
      <c r="B191" s="241"/>
      <c r="C191" s="242"/>
      <c r="D191" s="243" t="s">
        <v>273</v>
      </c>
      <c r="E191" s="242"/>
      <c r="F191" s="245" t="s">
        <v>3548</v>
      </c>
      <c r="G191" s="242"/>
      <c r="H191" s="246">
        <v>143.22</v>
      </c>
      <c r="I191" s="247"/>
      <c r="J191" s="242"/>
      <c r="K191" s="242"/>
      <c r="L191" s="248"/>
      <c r="M191" s="249"/>
      <c r="N191" s="250"/>
      <c r="O191" s="250"/>
      <c r="P191" s="250"/>
      <c r="Q191" s="250"/>
      <c r="R191" s="250"/>
      <c r="S191" s="250"/>
      <c r="T191" s="251"/>
      <c r="U191" s="13"/>
      <c r="V191" s="13"/>
      <c r="W191" s="13"/>
      <c r="X191" s="13"/>
      <c r="Y191" s="13"/>
      <c r="Z191" s="13"/>
      <c r="AA191" s="13"/>
      <c r="AB191" s="13"/>
      <c r="AC191" s="13"/>
      <c r="AD191" s="13"/>
      <c r="AE191" s="13"/>
      <c r="AT191" s="252" t="s">
        <v>273</v>
      </c>
      <c r="AU191" s="252" t="s">
        <v>85</v>
      </c>
      <c r="AV191" s="13" t="s">
        <v>85</v>
      </c>
      <c r="AW191" s="13" t="s">
        <v>4</v>
      </c>
      <c r="AX191" s="13" t="s">
        <v>83</v>
      </c>
      <c r="AY191" s="252" t="s">
        <v>264</v>
      </c>
    </row>
    <row r="192" s="2" customFormat="1" ht="21.75" customHeight="1">
      <c r="A192" s="39"/>
      <c r="B192" s="40"/>
      <c r="C192" s="228" t="s">
        <v>434</v>
      </c>
      <c r="D192" s="228" t="s">
        <v>266</v>
      </c>
      <c r="E192" s="229" t="s">
        <v>3542</v>
      </c>
      <c r="F192" s="230" t="s">
        <v>3543</v>
      </c>
      <c r="G192" s="231" t="s">
        <v>318</v>
      </c>
      <c r="H192" s="232">
        <v>100</v>
      </c>
      <c r="I192" s="233"/>
      <c r="J192" s="234">
        <f>ROUND(I192*H192,2)</f>
        <v>0</v>
      </c>
      <c r="K192" s="230" t="s">
        <v>270</v>
      </c>
      <c r="L192" s="45"/>
      <c r="M192" s="235" t="s">
        <v>1</v>
      </c>
      <c r="N192" s="236" t="s">
        <v>41</v>
      </c>
      <c r="O192" s="92"/>
      <c r="P192" s="237">
        <f>O192*H192</f>
        <v>0</v>
      </c>
      <c r="Q192" s="237">
        <v>0.11162</v>
      </c>
      <c r="R192" s="237">
        <f>Q192*H192</f>
        <v>11.161999999999999</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271</v>
      </c>
      <c r="BM192" s="239" t="s">
        <v>3549</v>
      </c>
    </row>
    <row r="193" s="2" customFormat="1" ht="16.5" customHeight="1">
      <c r="A193" s="39"/>
      <c r="B193" s="40"/>
      <c r="C193" s="274" t="s">
        <v>438</v>
      </c>
      <c r="D193" s="274" t="s">
        <v>310</v>
      </c>
      <c r="E193" s="275" t="s">
        <v>3550</v>
      </c>
      <c r="F193" s="276" t="s">
        <v>3551</v>
      </c>
      <c r="G193" s="277" t="s">
        <v>318</v>
      </c>
      <c r="H193" s="278">
        <v>110</v>
      </c>
      <c r="I193" s="279"/>
      <c r="J193" s="280">
        <f>ROUND(I193*H193,2)</f>
        <v>0</v>
      </c>
      <c r="K193" s="276" t="s">
        <v>298</v>
      </c>
      <c r="L193" s="281"/>
      <c r="M193" s="282" t="s">
        <v>1</v>
      </c>
      <c r="N193" s="283" t="s">
        <v>41</v>
      </c>
      <c r="O193" s="92"/>
      <c r="P193" s="237">
        <f>O193*H193</f>
        <v>0</v>
      </c>
      <c r="Q193" s="237">
        <v>0.17599999999999999</v>
      </c>
      <c r="R193" s="237">
        <f>Q193*H193</f>
        <v>19.359999999999999</v>
      </c>
      <c r="S193" s="237">
        <v>0</v>
      </c>
      <c r="T193" s="238">
        <f>S193*H193</f>
        <v>0</v>
      </c>
      <c r="U193" s="39"/>
      <c r="V193" s="39"/>
      <c r="W193" s="39"/>
      <c r="X193" s="39"/>
      <c r="Y193" s="39"/>
      <c r="Z193" s="39"/>
      <c r="AA193" s="39"/>
      <c r="AB193" s="39"/>
      <c r="AC193" s="39"/>
      <c r="AD193" s="39"/>
      <c r="AE193" s="39"/>
      <c r="AR193" s="239" t="s">
        <v>304</v>
      </c>
      <c r="AT193" s="239" t="s">
        <v>310</v>
      </c>
      <c r="AU193" s="239" t="s">
        <v>85</v>
      </c>
      <c r="AY193" s="18" t="s">
        <v>264</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271</v>
      </c>
      <c r="BM193" s="239" t="s">
        <v>3552</v>
      </c>
    </row>
    <row r="194" s="13" customFormat="1">
      <c r="A194" s="13"/>
      <c r="B194" s="241"/>
      <c r="C194" s="242"/>
      <c r="D194" s="243" t="s">
        <v>273</v>
      </c>
      <c r="E194" s="242"/>
      <c r="F194" s="245" t="s">
        <v>3553</v>
      </c>
      <c r="G194" s="242"/>
      <c r="H194" s="246">
        <v>110</v>
      </c>
      <c r="I194" s="247"/>
      <c r="J194" s="242"/>
      <c r="K194" s="242"/>
      <c r="L194" s="248"/>
      <c r="M194" s="249"/>
      <c r="N194" s="250"/>
      <c r="O194" s="250"/>
      <c r="P194" s="250"/>
      <c r="Q194" s="250"/>
      <c r="R194" s="250"/>
      <c r="S194" s="250"/>
      <c r="T194" s="251"/>
      <c r="U194" s="13"/>
      <c r="V194" s="13"/>
      <c r="W194" s="13"/>
      <c r="X194" s="13"/>
      <c r="Y194" s="13"/>
      <c r="Z194" s="13"/>
      <c r="AA194" s="13"/>
      <c r="AB194" s="13"/>
      <c r="AC194" s="13"/>
      <c r="AD194" s="13"/>
      <c r="AE194" s="13"/>
      <c r="AT194" s="252" t="s">
        <v>273</v>
      </c>
      <c r="AU194" s="252" t="s">
        <v>85</v>
      </c>
      <c r="AV194" s="13" t="s">
        <v>85</v>
      </c>
      <c r="AW194" s="13" t="s">
        <v>4</v>
      </c>
      <c r="AX194" s="13" t="s">
        <v>83</v>
      </c>
      <c r="AY194" s="252" t="s">
        <v>264</v>
      </c>
    </row>
    <row r="195" s="12" customFormat="1" ht="22.8" customHeight="1">
      <c r="A195" s="12"/>
      <c r="B195" s="212"/>
      <c r="C195" s="213"/>
      <c r="D195" s="214" t="s">
        <v>75</v>
      </c>
      <c r="E195" s="226" t="s">
        <v>309</v>
      </c>
      <c r="F195" s="226" t="s">
        <v>723</v>
      </c>
      <c r="G195" s="213"/>
      <c r="H195" s="213"/>
      <c r="I195" s="216"/>
      <c r="J195" s="227">
        <f>BK195</f>
        <v>0</v>
      </c>
      <c r="K195" s="213"/>
      <c r="L195" s="218"/>
      <c r="M195" s="219"/>
      <c r="N195" s="220"/>
      <c r="O195" s="220"/>
      <c r="P195" s="221">
        <f>SUM(P196:P232)</f>
        <v>0</v>
      </c>
      <c r="Q195" s="220"/>
      <c r="R195" s="221">
        <f>SUM(R196:R232)</f>
        <v>31.995419519999995</v>
      </c>
      <c r="S195" s="220"/>
      <c r="T195" s="222">
        <f>SUM(T196:T232)</f>
        <v>0</v>
      </c>
      <c r="U195" s="12"/>
      <c r="V195" s="12"/>
      <c r="W195" s="12"/>
      <c r="X195" s="12"/>
      <c r="Y195" s="12"/>
      <c r="Z195" s="12"/>
      <c r="AA195" s="12"/>
      <c r="AB195" s="12"/>
      <c r="AC195" s="12"/>
      <c r="AD195" s="12"/>
      <c r="AE195" s="12"/>
      <c r="AR195" s="223" t="s">
        <v>83</v>
      </c>
      <c r="AT195" s="224" t="s">
        <v>75</v>
      </c>
      <c r="AU195" s="224" t="s">
        <v>83</v>
      </c>
      <c r="AY195" s="223" t="s">
        <v>264</v>
      </c>
      <c r="BK195" s="225">
        <f>SUM(BK196:BK232)</f>
        <v>0</v>
      </c>
    </row>
    <row r="196" s="2" customFormat="1" ht="16.5" customHeight="1">
      <c r="A196" s="39"/>
      <c r="B196" s="40"/>
      <c r="C196" s="228" t="s">
        <v>442</v>
      </c>
      <c r="D196" s="228" t="s">
        <v>266</v>
      </c>
      <c r="E196" s="229" t="s">
        <v>3554</v>
      </c>
      <c r="F196" s="230" t="s">
        <v>3555</v>
      </c>
      <c r="G196" s="231" t="s">
        <v>420</v>
      </c>
      <c r="H196" s="232">
        <v>2</v>
      </c>
      <c r="I196" s="233"/>
      <c r="J196" s="234">
        <f>ROUND(I196*H196,2)</f>
        <v>0</v>
      </c>
      <c r="K196" s="230" t="s">
        <v>298</v>
      </c>
      <c r="L196" s="45"/>
      <c r="M196" s="235" t="s">
        <v>1</v>
      </c>
      <c r="N196" s="236" t="s">
        <v>41</v>
      </c>
      <c r="O196" s="92"/>
      <c r="P196" s="237">
        <f>O196*H196</f>
        <v>0</v>
      </c>
      <c r="Q196" s="237">
        <v>0.00069999999999999999</v>
      </c>
      <c r="R196" s="237">
        <f>Q196*H196</f>
        <v>0.0014</v>
      </c>
      <c r="S196" s="237">
        <v>0</v>
      </c>
      <c r="T196" s="238">
        <f>S196*H196</f>
        <v>0</v>
      </c>
      <c r="U196" s="39"/>
      <c r="V196" s="39"/>
      <c r="W196" s="39"/>
      <c r="X196" s="39"/>
      <c r="Y196" s="39"/>
      <c r="Z196" s="39"/>
      <c r="AA196" s="39"/>
      <c r="AB196" s="39"/>
      <c r="AC196" s="39"/>
      <c r="AD196" s="39"/>
      <c r="AE196" s="39"/>
      <c r="AR196" s="239" t="s">
        <v>271</v>
      </c>
      <c r="AT196" s="239" t="s">
        <v>266</v>
      </c>
      <c r="AU196" s="239" t="s">
        <v>85</v>
      </c>
      <c r="AY196" s="18" t="s">
        <v>264</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271</v>
      </c>
      <c r="BM196" s="239" t="s">
        <v>3556</v>
      </c>
    </row>
    <row r="197" s="2" customFormat="1">
      <c r="A197" s="39"/>
      <c r="B197" s="40"/>
      <c r="C197" s="41"/>
      <c r="D197" s="243" t="s">
        <v>339</v>
      </c>
      <c r="E197" s="41"/>
      <c r="F197" s="295" t="s">
        <v>3557</v>
      </c>
      <c r="G197" s="41"/>
      <c r="H197" s="41"/>
      <c r="I197" s="296"/>
      <c r="J197" s="41"/>
      <c r="K197" s="41"/>
      <c r="L197" s="45"/>
      <c r="M197" s="297"/>
      <c r="N197" s="298"/>
      <c r="O197" s="92"/>
      <c r="P197" s="92"/>
      <c r="Q197" s="92"/>
      <c r="R197" s="92"/>
      <c r="S197" s="92"/>
      <c r="T197" s="93"/>
      <c r="U197" s="39"/>
      <c r="V197" s="39"/>
      <c r="W197" s="39"/>
      <c r="X197" s="39"/>
      <c r="Y197" s="39"/>
      <c r="Z197" s="39"/>
      <c r="AA197" s="39"/>
      <c r="AB197" s="39"/>
      <c r="AC197" s="39"/>
      <c r="AD197" s="39"/>
      <c r="AE197" s="39"/>
      <c r="AT197" s="18" t="s">
        <v>339</v>
      </c>
      <c r="AU197" s="18" t="s">
        <v>85</v>
      </c>
    </row>
    <row r="198" s="2" customFormat="1" ht="16.5" customHeight="1">
      <c r="A198" s="39"/>
      <c r="B198" s="40"/>
      <c r="C198" s="228" t="s">
        <v>446</v>
      </c>
      <c r="D198" s="228" t="s">
        <v>266</v>
      </c>
      <c r="E198" s="229" t="s">
        <v>3558</v>
      </c>
      <c r="F198" s="230" t="s">
        <v>3559</v>
      </c>
      <c r="G198" s="231" t="s">
        <v>3560</v>
      </c>
      <c r="H198" s="232">
        <v>1</v>
      </c>
      <c r="I198" s="233"/>
      <c r="J198" s="234">
        <f>ROUND(I198*H198,2)</f>
        <v>0</v>
      </c>
      <c r="K198" s="230" t="s">
        <v>298</v>
      </c>
      <c r="L198" s="45"/>
      <c r="M198" s="235" t="s">
        <v>1</v>
      </c>
      <c r="N198" s="236" t="s">
        <v>41</v>
      </c>
      <c r="O198" s="92"/>
      <c r="P198" s="237">
        <f>O198*H198</f>
        <v>0</v>
      </c>
      <c r="Q198" s="237">
        <v>0.00069999999999999999</v>
      </c>
      <c r="R198" s="237">
        <f>Q198*H198</f>
        <v>0.00069999999999999999</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271</v>
      </c>
      <c r="BM198" s="239" t="s">
        <v>3561</v>
      </c>
    </row>
    <row r="199" s="2" customFormat="1">
      <c r="A199" s="39"/>
      <c r="B199" s="40"/>
      <c r="C199" s="41"/>
      <c r="D199" s="243" t="s">
        <v>339</v>
      </c>
      <c r="E199" s="41"/>
      <c r="F199" s="295" t="s">
        <v>3557</v>
      </c>
      <c r="G199" s="41"/>
      <c r="H199" s="41"/>
      <c r="I199" s="296"/>
      <c r="J199" s="41"/>
      <c r="K199" s="41"/>
      <c r="L199" s="45"/>
      <c r="M199" s="297"/>
      <c r="N199" s="298"/>
      <c r="O199" s="92"/>
      <c r="P199" s="92"/>
      <c r="Q199" s="92"/>
      <c r="R199" s="92"/>
      <c r="S199" s="92"/>
      <c r="T199" s="93"/>
      <c r="U199" s="39"/>
      <c r="V199" s="39"/>
      <c r="W199" s="39"/>
      <c r="X199" s="39"/>
      <c r="Y199" s="39"/>
      <c r="Z199" s="39"/>
      <c r="AA199" s="39"/>
      <c r="AB199" s="39"/>
      <c r="AC199" s="39"/>
      <c r="AD199" s="39"/>
      <c r="AE199" s="39"/>
      <c r="AT199" s="18" t="s">
        <v>339</v>
      </c>
      <c r="AU199" s="18" t="s">
        <v>85</v>
      </c>
    </row>
    <row r="200" s="2" customFormat="1" ht="16.5" customHeight="1">
      <c r="A200" s="39"/>
      <c r="B200" s="40"/>
      <c r="C200" s="228" t="s">
        <v>450</v>
      </c>
      <c r="D200" s="228" t="s">
        <v>266</v>
      </c>
      <c r="E200" s="229" t="s">
        <v>3562</v>
      </c>
      <c r="F200" s="230" t="s">
        <v>3563</v>
      </c>
      <c r="G200" s="231" t="s">
        <v>420</v>
      </c>
      <c r="H200" s="232">
        <v>1</v>
      </c>
      <c r="I200" s="233"/>
      <c r="J200" s="234">
        <f>ROUND(I200*H200,2)</f>
        <v>0</v>
      </c>
      <c r="K200" s="230" t="s">
        <v>298</v>
      </c>
      <c r="L200" s="45"/>
      <c r="M200" s="235" t="s">
        <v>1</v>
      </c>
      <c r="N200" s="236" t="s">
        <v>41</v>
      </c>
      <c r="O200" s="92"/>
      <c r="P200" s="237">
        <f>O200*H200</f>
        <v>0</v>
      </c>
      <c r="Q200" s="237">
        <v>0.00069999999999999999</v>
      </c>
      <c r="R200" s="237">
        <f>Q200*H200</f>
        <v>0.00069999999999999999</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271</v>
      </c>
      <c r="BM200" s="239" t="s">
        <v>3564</v>
      </c>
    </row>
    <row r="201" s="2" customFormat="1">
      <c r="A201" s="39"/>
      <c r="B201" s="40"/>
      <c r="C201" s="41"/>
      <c r="D201" s="243" t="s">
        <v>339</v>
      </c>
      <c r="E201" s="41"/>
      <c r="F201" s="295" t="s">
        <v>3557</v>
      </c>
      <c r="G201" s="41"/>
      <c r="H201" s="41"/>
      <c r="I201" s="296"/>
      <c r="J201" s="41"/>
      <c r="K201" s="41"/>
      <c r="L201" s="45"/>
      <c r="M201" s="297"/>
      <c r="N201" s="298"/>
      <c r="O201" s="92"/>
      <c r="P201" s="92"/>
      <c r="Q201" s="92"/>
      <c r="R201" s="92"/>
      <c r="S201" s="92"/>
      <c r="T201" s="93"/>
      <c r="U201" s="39"/>
      <c r="V201" s="39"/>
      <c r="W201" s="39"/>
      <c r="X201" s="39"/>
      <c r="Y201" s="39"/>
      <c r="Z201" s="39"/>
      <c r="AA201" s="39"/>
      <c r="AB201" s="39"/>
      <c r="AC201" s="39"/>
      <c r="AD201" s="39"/>
      <c r="AE201" s="39"/>
      <c r="AT201" s="18" t="s">
        <v>339</v>
      </c>
      <c r="AU201" s="18" t="s">
        <v>85</v>
      </c>
    </row>
    <row r="202" s="2" customFormat="1" ht="16.5" customHeight="1">
      <c r="A202" s="39"/>
      <c r="B202" s="40"/>
      <c r="C202" s="228" t="s">
        <v>456</v>
      </c>
      <c r="D202" s="228" t="s">
        <v>266</v>
      </c>
      <c r="E202" s="229" t="s">
        <v>3565</v>
      </c>
      <c r="F202" s="230" t="s">
        <v>3566</v>
      </c>
      <c r="G202" s="231" t="s">
        <v>453</v>
      </c>
      <c r="H202" s="232">
        <v>23.199999999999999</v>
      </c>
      <c r="I202" s="233"/>
      <c r="J202" s="234">
        <f>ROUND(I202*H202,2)</f>
        <v>0</v>
      </c>
      <c r="K202" s="230" t="s">
        <v>270</v>
      </c>
      <c r="L202" s="45"/>
      <c r="M202" s="235" t="s">
        <v>1</v>
      </c>
      <c r="N202" s="236" t="s">
        <v>41</v>
      </c>
      <c r="O202" s="92"/>
      <c r="P202" s="237">
        <f>O202*H202</f>
        <v>0</v>
      </c>
      <c r="Q202" s="237">
        <v>0.089779999999999999</v>
      </c>
      <c r="R202" s="237">
        <f>Q202*H202</f>
        <v>2.0828959999999999</v>
      </c>
      <c r="S202" s="237">
        <v>0</v>
      </c>
      <c r="T202" s="238">
        <f>S202*H202</f>
        <v>0</v>
      </c>
      <c r="U202" s="39"/>
      <c r="V202" s="39"/>
      <c r="W202" s="39"/>
      <c r="X202" s="39"/>
      <c r="Y202" s="39"/>
      <c r="Z202" s="39"/>
      <c r="AA202" s="39"/>
      <c r="AB202" s="39"/>
      <c r="AC202" s="39"/>
      <c r="AD202" s="39"/>
      <c r="AE202" s="39"/>
      <c r="AR202" s="239" t="s">
        <v>271</v>
      </c>
      <c r="AT202" s="239" t="s">
        <v>266</v>
      </c>
      <c r="AU202" s="239" t="s">
        <v>85</v>
      </c>
      <c r="AY202" s="18" t="s">
        <v>264</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271</v>
      </c>
      <c r="BM202" s="239" t="s">
        <v>3567</v>
      </c>
    </row>
    <row r="203" s="2" customFormat="1" ht="16.5" customHeight="1">
      <c r="A203" s="39"/>
      <c r="B203" s="40"/>
      <c r="C203" s="274" t="s">
        <v>461</v>
      </c>
      <c r="D203" s="274" t="s">
        <v>310</v>
      </c>
      <c r="E203" s="275" t="s">
        <v>3568</v>
      </c>
      <c r="F203" s="276" t="s">
        <v>3569</v>
      </c>
      <c r="G203" s="277" t="s">
        <v>318</v>
      </c>
      <c r="H203" s="278">
        <v>2.552</v>
      </c>
      <c r="I203" s="279"/>
      <c r="J203" s="280">
        <f>ROUND(I203*H203,2)</f>
        <v>0</v>
      </c>
      <c r="K203" s="276" t="s">
        <v>298</v>
      </c>
      <c r="L203" s="281"/>
      <c r="M203" s="282" t="s">
        <v>1</v>
      </c>
      <c r="N203" s="283" t="s">
        <v>41</v>
      </c>
      <c r="O203" s="92"/>
      <c r="P203" s="237">
        <f>O203*H203</f>
        <v>0</v>
      </c>
      <c r="Q203" s="237">
        <v>0.222</v>
      </c>
      <c r="R203" s="237">
        <f>Q203*H203</f>
        <v>0.56654400000000005</v>
      </c>
      <c r="S203" s="237">
        <v>0</v>
      </c>
      <c r="T203" s="238">
        <f>S203*H203</f>
        <v>0</v>
      </c>
      <c r="U203" s="39"/>
      <c r="V203" s="39"/>
      <c r="W203" s="39"/>
      <c r="X203" s="39"/>
      <c r="Y203" s="39"/>
      <c r="Z203" s="39"/>
      <c r="AA203" s="39"/>
      <c r="AB203" s="39"/>
      <c r="AC203" s="39"/>
      <c r="AD203" s="39"/>
      <c r="AE203" s="39"/>
      <c r="AR203" s="239" t="s">
        <v>304</v>
      </c>
      <c r="AT203" s="239" t="s">
        <v>310</v>
      </c>
      <c r="AU203" s="239" t="s">
        <v>85</v>
      </c>
      <c r="AY203" s="18" t="s">
        <v>264</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271</v>
      </c>
      <c r="BM203" s="239" t="s">
        <v>3570</v>
      </c>
    </row>
    <row r="204" s="2" customFormat="1">
      <c r="A204" s="39"/>
      <c r="B204" s="40"/>
      <c r="C204" s="41"/>
      <c r="D204" s="243" t="s">
        <v>339</v>
      </c>
      <c r="E204" s="41"/>
      <c r="F204" s="295" t="s">
        <v>3571</v>
      </c>
      <c r="G204" s="41"/>
      <c r="H204" s="41"/>
      <c r="I204" s="296"/>
      <c r="J204" s="41"/>
      <c r="K204" s="41"/>
      <c r="L204" s="45"/>
      <c r="M204" s="297"/>
      <c r="N204" s="298"/>
      <c r="O204" s="92"/>
      <c r="P204" s="92"/>
      <c r="Q204" s="92"/>
      <c r="R204" s="92"/>
      <c r="S204" s="92"/>
      <c r="T204" s="93"/>
      <c r="U204" s="39"/>
      <c r="V204" s="39"/>
      <c r="W204" s="39"/>
      <c r="X204" s="39"/>
      <c r="Y204" s="39"/>
      <c r="Z204" s="39"/>
      <c r="AA204" s="39"/>
      <c r="AB204" s="39"/>
      <c r="AC204" s="39"/>
      <c r="AD204" s="39"/>
      <c r="AE204" s="39"/>
      <c r="AT204" s="18" t="s">
        <v>339</v>
      </c>
      <c r="AU204" s="18" t="s">
        <v>85</v>
      </c>
    </row>
    <row r="205" s="13" customFormat="1">
      <c r="A205" s="13"/>
      <c r="B205" s="241"/>
      <c r="C205" s="242"/>
      <c r="D205" s="243" t="s">
        <v>273</v>
      </c>
      <c r="E205" s="242"/>
      <c r="F205" s="245" t="s">
        <v>3572</v>
      </c>
      <c r="G205" s="242"/>
      <c r="H205" s="246">
        <v>2.552</v>
      </c>
      <c r="I205" s="247"/>
      <c r="J205" s="242"/>
      <c r="K205" s="242"/>
      <c r="L205" s="248"/>
      <c r="M205" s="249"/>
      <c r="N205" s="250"/>
      <c r="O205" s="250"/>
      <c r="P205" s="250"/>
      <c r="Q205" s="250"/>
      <c r="R205" s="250"/>
      <c r="S205" s="250"/>
      <c r="T205" s="251"/>
      <c r="U205" s="13"/>
      <c r="V205" s="13"/>
      <c r="W205" s="13"/>
      <c r="X205" s="13"/>
      <c r="Y205" s="13"/>
      <c r="Z205" s="13"/>
      <c r="AA205" s="13"/>
      <c r="AB205" s="13"/>
      <c r="AC205" s="13"/>
      <c r="AD205" s="13"/>
      <c r="AE205" s="13"/>
      <c r="AT205" s="252" t="s">
        <v>273</v>
      </c>
      <c r="AU205" s="252" t="s">
        <v>85</v>
      </c>
      <c r="AV205" s="13" t="s">
        <v>85</v>
      </c>
      <c r="AW205" s="13" t="s">
        <v>4</v>
      </c>
      <c r="AX205" s="13" t="s">
        <v>83</v>
      </c>
      <c r="AY205" s="252" t="s">
        <v>264</v>
      </c>
    </row>
    <row r="206" s="2" customFormat="1" ht="16.5" customHeight="1">
      <c r="A206" s="39"/>
      <c r="B206" s="40"/>
      <c r="C206" s="228" t="s">
        <v>466</v>
      </c>
      <c r="D206" s="228" t="s">
        <v>266</v>
      </c>
      <c r="E206" s="229" t="s">
        <v>3573</v>
      </c>
      <c r="F206" s="230" t="s">
        <v>3574</v>
      </c>
      <c r="G206" s="231" t="s">
        <v>453</v>
      </c>
      <c r="H206" s="232">
        <v>29.600000000000001</v>
      </c>
      <c r="I206" s="233"/>
      <c r="J206" s="234">
        <f>ROUND(I206*H206,2)</f>
        <v>0</v>
      </c>
      <c r="K206" s="230" t="s">
        <v>270</v>
      </c>
      <c r="L206" s="45"/>
      <c r="M206" s="235" t="s">
        <v>1</v>
      </c>
      <c r="N206" s="236" t="s">
        <v>41</v>
      </c>
      <c r="O206" s="92"/>
      <c r="P206" s="237">
        <f>O206*H206</f>
        <v>0</v>
      </c>
      <c r="Q206" s="237">
        <v>0.20219000000000001</v>
      </c>
      <c r="R206" s="237">
        <f>Q206*H206</f>
        <v>5.9848240000000006</v>
      </c>
      <c r="S206" s="237">
        <v>0</v>
      </c>
      <c r="T206" s="238">
        <f>S206*H206</f>
        <v>0</v>
      </c>
      <c r="U206" s="39"/>
      <c r="V206" s="39"/>
      <c r="W206" s="39"/>
      <c r="X206" s="39"/>
      <c r="Y206" s="39"/>
      <c r="Z206" s="39"/>
      <c r="AA206" s="39"/>
      <c r="AB206" s="39"/>
      <c r="AC206" s="39"/>
      <c r="AD206" s="39"/>
      <c r="AE206" s="39"/>
      <c r="AR206" s="239" t="s">
        <v>271</v>
      </c>
      <c r="AT206" s="239" t="s">
        <v>266</v>
      </c>
      <c r="AU206" s="239" t="s">
        <v>85</v>
      </c>
      <c r="AY206" s="18" t="s">
        <v>264</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271</v>
      </c>
      <c r="BM206" s="239" t="s">
        <v>3575</v>
      </c>
    </row>
    <row r="207" s="2" customFormat="1" ht="16.5" customHeight="1">
      <c r="A207" s="39"/>
      <c r="B207" s="40"/>
      <c r="C207" s="274" t="s">
        <v>470</v>
      </c>
      <c r="D207" s="274" t="s">
        <v>310</v>
      </c>
      <c r="E207" s="275" t="s">
        <v>3576</v>
      </c>
      <c r="F207" s="276" t="s">
        <v>3577</v>
      </c>
      <c r="G207" s="277" t="s">
        <v>453</v>
      </c>
      <c r="H207" s="278">
        <v>32.560000000000002</v>
      </c>
      <c r="I207" s="279"/>
      <c r="J207" s="280">
        <f>ROUND(I207*H207,2)</f>
        <v>0</v>
      </c>
      <c r="K207" s="276" t="s">
        <v>298</v>
      </c>
      <c r="L207" s="281"/>
      <c r="M207" s="282" t="s">
        <v>1</v>
      </c>
      <c r="N207" s="283" t="s">
        <v>41</v>
      </c>
      <c r="O207" s="92"/>
      <c r="P207" s="237">
        <f>O207*H207</f>
        <v>0</v>
      </c>
      <c r="Q207" s="237">
        <v>0.055</v>
      </c>
      <c r="R207" s="237">
        <f>Q207*H207</f>
        <v>1.7908000000000002</v>
      </c>
      <c r="S207" s="237">
        <v>0</v>
      </c>
      <c r="T207" s="238">
        <f>S207*H207</f>
        <v>0</v>
      </c>
      <c r="U207" s="39"/>
      <c r="V207" s="39"/>
      <c r="W207" s="39"/>
      <c r="X207" s="39"/>
      <c r="Y207" s="39"/>
      <c r="Z207" s="39"/>
      <c r="AA207" s="39"/>
      <c r="AB207" s="39"/>
      <c r="AC207" s="39"/>
      <c r="AD207" s="39"/>
      <c r="AE207" s="39"/>
      <c r="AR207" s="239" t="s">
        <v>304</v>
      </c>
      <c r="AT207" s="239" t="s">
        <v>310</v>
      </c>
      <c r="AU207" s="239" t="s">
        <v>85</v>
      </c>
      <c r="AY207" s="18" t="s">
        <v>264</v>
      </c>
      <c r="BE207" s="240">
        <f>IF(N207="základní",J207,0)</f>
        <v>0</v>
      </c>
      <c r="BF207" s="240">
        <f>IF(N207="snížená",J207,0)</f>
        <v>0</v>
      </c>
      <c r="BG207" s="240">
        <f>IF(N207="zákl. přenesená",J207,0)</f>
        <v>0</v>
      </c>
      <c r="BH207" s="240">
        <f>IF(N207="sníž. přenesená",J207,0)</f>
        <v>0</v>
      </c>
      <c r="BI207" s="240">
        <f>IF(N207="nulová",J207,0)</f>
        <v>0</v>
      </c>
      <c r="BJ207" s="18" t="s">
        <v>83</v>
      </c>
      <c r="BK207" s="240">
        <f>ROUND(I207*H207,2)</f>
        <v>0</v>
      </c>
      <c r="BL207" s="18" t="s">
        <v>271</v>
      </c>
      <c r="BM207" s="239" t="s">
        <v>3578</v>
      </c>
    </row>
    <row r="208" s="2" customFormat="1">
      <c r="A208" s="39"/>
      <c r="B208" s="40"/>
      <c r="C208" s="41"/>
      <c r="D208" s="243" t="s">
        <v>339</v>
      </c>
      <c r="E208" s="41"/>
      <c r="F208" s="295" t="s">
        <v>3571</v>
      </c>
      <c r="G208" s="41"/>
      <c r="H208" s="41"/>
      <c r="I208" s="296"/>
      <c r="J208" s="41"/>
      <c r="K208" s="41"/>
      <c r="L208" s="45"/>
      <c r="M208" s="297"/>
      <c r="N208" s="298"/>
      <c r="O208" s="92"/>
      <c r="P208" s="92"/>
      <c r="Q208" s="92"/>
      <c r="R208" s="92"/>
      <c r="S208" s="92"/>
      <c r="T208" s="93"/>
      <c r="U208" s="39"/>
      <c r="V208" s="39"/>
      <c r="W208" s="39"/>
      <c r="X208" s="39"/>
      <c r="Y208" s="39"/>
      <c r="Z208" s="39"/>
      <c r="AA208" s="39"/>
      <c r="AB208" s="39"/>
      <c r="AC208" s="39"/>
      <c r="AD208" s="39"/>
      <c r="AE208" s="39"/>
      <c r="AT208" s="18" t="s">
        <v>339</v>
      </c>
      <c r="AU208" s="18" t="s">
        <v>85</v>
      </c>
    </row>
    <row r="209" s="13" customFormat="1">
      <c r="A209" s="13"/>
      <c r="B209" s="241"/>
      <c r="C209" s="242"/>
      <c r="D209" s="243" t="s">
        <v>273</v>
      </c>
      <c r="E209" s="242"/>
      <c r="F209" s="245" t="s">
        <v>3579</v>
      </c>
      <c r="G209" s="242"/>
      <c r="H209" s="246">
        <v>32.560000000000002</v>
      </c>
      <c r="I209" s="247"/>
      <c r="J209" s="242"/>
      <c r="K209" s="242"/>
      <c r="L209" s="248"/>
      <c r="M209" s="249"/>
      <c r="N209" s="250"/>
      <c r="O209" s="250"/>
      <c r="P209" s="250"/>
      <c r="Q209" s="250"/>
      <c r="R209" s="250"/>
      <c r="S209" s="250"/>
      <c r="T209" s="251"/>
      <c r="U209" s="13"/>
      <c r="V209" s="13"/>
      <c r="W209" s="13"/>
      <c r="X209" s="13"/>
      <c r="Y209" s="13"/>
      <c r="Z209" s="13"/>
      <c r="AA209" s="13"/>
      <c r="AB209" s="13"/>
      <c r="AC209" s="13"/>
      <c r="AD209" s="13"/>
      <c r="AE209" s="13"/>
      <c r="AT209" s="252" t="s">
        <v>273</v>
      </c>
      <c r="AU209" s="252" t="s">
        <v>85</v>
      </c>
      <c r="AV209" s="13" t="s">
        <v>85</v>
      </c>
      <c r="AW209" s="13" t="s">
        <v>4</v>
      </c>
      <c r="AX209" s="13" t="s">
        <v>83</v>
      </c>
      <c r="AY209" s="252" t="s">
        <v>264</v>
      </c>
    </row>
    <row r="210" s="2" customFormat="1" ht="16.5" customHeight="1">
      <c r="A210" s="39"/>
      <c r="B210" s="40"/>
      <c r="C210" s="228" t="s">
        <v>474</v>
      </c>
      <c r="D210" s="228" t="s">
        <v>266</v>
      </c>
      <c r="E210" s="229" t="s">
        <v>3573</v>
      </c>
      <c r="F210" s="230" t="s">
        <v>3574</v>
      </c>
      <c r="G210" s="231" t="s">
        <v>453</v>
      </c>
      <c r="H210" s="232">
        <v>5</v>
      </c>
      <c r="I210" s="233"/>
      <c r="J210" s="234">
        <f>ROUND(I210*H210,2)</f>
        <v>0</v>
      </c>
      <c r="K210" s="230" t="s">
        <v>270</v>
      </c>
      <c r="L210" s="45"/>
      <c r="M210" s="235" t="s">
        <v>1</v>
      </c>
      <c r="N210" s="236" t="s">
        <v>41</v>
      </c>
      <c r="O210" s="92"/>
      <c r="P210" s="237">
        <f>O210*H210</f>
        <v>0</v>
      </c>
      <c r="Q210" s="237">
        <v>0.20219000000000001</v>
      </c>
      <c r="R210" s="237">
        <f>Q210*H210</f>
        <v>1.01095</v>
      </c>
      <c r="S210" s="237">
        <v>0</v>
      </c>
      <c r="T210" s="238">
        <f>S210*H210</f>
        <v>0</v>
      </c>
      <c r="U210" s="39"/>
      <c r="V210" s="39"/>
      <c r="W210" s="39"/>
      <c r="X210" s="39"/>
      <c r="Y210" s="39"/>
      <c r="Z210" s="39"/>
      <c r="AA210" s="39"/>
      <c r="AB210" s="39"/>
      <c r="AC210" s="39"/>
      <c r="AD210" s="39"/>
      <c r="AE210" s="39"/>
      <c r="AR210" s="239" t="s">
        <v>271</v>
      </c>
      <c r="AT210" s="239" t="s">
        <v>266</v>
      </c>
      <c r="AU210" s="239" t="s">
        <v>85</v>
      </c>
      <c r="AY210" s="18" t="s">
        <v>264</v>
      </c>
      <c r="BE210" s="240">
        <f>IF(N210="základní",J210,0)</f>
        <v>0</v>
      </c>
      <c r="BF210" s="240">
        <f>IF(N210="snížená",J210,0)</f>
        <v>0</v>
      </c>
      <c r="BG210" s="240">
        <f>IF(N210="zákl. přenesená",J210,0)</f>
        <v>0</v>
      </c>
      <c r="BH210" s="240">
        <f>IF(N210="sníž. přenesená",J210,0)</f>
        <v>0</v>
      </c>
      <c r="BI210" s="240">
        <f>IF(N210="nulová",J210,0)</f>
        <v>0</v>
      </c>
      <c r="BJ210" s="18" t="s">
        <v>83</v>
      </c>
      <c r="BK210" s="240">
        <f>ROUND(I210*H210,2)</f>
        <v>0</v>
      </c>
      <c r="BL210" s="18" t="s">
        <v>271</v>
      </c>
      <c r="BM210" s="239" t="s">
        <v>3580</v>
      </c>
    </row>
    <row r="211" s="2" customFormat="1" ht="16.5" customHeight="1">
      <c r="A211" s="39"/>
      <c r="B211" s="40"/>
      <c r="C211" s="274" t="s">
        <v>479</v>
      </c>
      <c r="D211" s="274" t="s">
        <v>310</v>
      </c>
      <c r="E211" s="275" t="s">
        <v>3581</v>
      </c>
      <c r="F211" s="276" t="s">
        <v>3582</v>
      </c>
      <c r="G211" s="277" t="s">
        <v>453</v>
      </c>
      <c r="H211" s="278">
        <v>5.5</v>
      </c>
      <c r="I211" s="279"/>
      <c r="J211" s="280">
        <f>ROUND(I211*H211,2)</f>
        <v>0</v>
      </c>
      <c r="K211" s="276" t="s">
        <v>298</v>
      </c>
      <c r="L211" s="281"/>
      <c r="M211" s="282" t="s">
        <v>1</v>
      </c>
      <c r="N211" s="283" t="s">
        <v>41</v>
      </c>
      <c r="O211" s="92"/>
      <c r="P211" s="237">
        <f>O211*H211</f>
        <v>0</v>
      </c>
      <c r="Q211" s="237">
        <v>0.085999999999999993</v>
      </c>
      <c r="R211" s="237">
        <f>Q211*H211</f>
        <v>0.47299999999999998</v>
      </c>
      <c r="S211" s="237">
        <v>0</v>
      </c>
      <c r="T211" s="238">
        <f>S211*H211</f>
        <v>0</v>
      </c>
      <c r="U211" s="39"/>
      <c r="V211" s="39"/>
      <c r="W211" s="39"/>
      <c r="X211" s="39"/>
      <c r="Y211" s="39"/>
      <c r="Z211" s="39"/>
      <c r="AA211" s="39"/>
      <c r="AB211" s="39"/>
      <c r="AC211" s="39"/>
      <c r="AD211" s="39"/>
      <c r="AE211" s="39"/>
      <c r="AR211" s="239" t="s">
        <v>304</v>
      </c>
      <c r="AT211" s="239" t="s">
        <v>310</v>
      </c>
      <c r="AU211" s="239" t="s">
        <v>85</v>
      </c>
      <c r="AY211" s="18" t="s">
        <v>264</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271</v>
      </c>
      <c r="BM211" s="239" t="s">
        <v>3583</v>
      </c>
    </row>
    <row r="212" s="2" customFormat="1">
      <c r="A212" s="39"/>
      <c r="B212" s="40"/>
      <c r="C212" s="41"/>
      <c r="D212" s="243" t="s">
        <v>339</v>
      </c>
      <c r="E212" s="41"/>
      <c r="F212" s="295" t="s">
        <v>3571</v>
      </c>
      <c r="G212" s="41"/>
      <c r="H212" s="41"/>
      <c r="I212" s="296"/>
      <c r="J212" s="41"/>
      <c r="K212" s="41"/>
      <c r="L212" s="45"/>
      <c r="M212" s="297"/>
      <c r="N212" s="298"/>
      <c r="O212" s="92"/>
      <c r="P212" s="92"/>
      <c r="Q212" s="92"/>
      <c r="R212" s="92"/>
      <c r="S212" s="92"/>
      <c r="T212" s="93"/>
      <c r="U212" s="39"/>
      <c r="V212" s="39"/>
      <c r="W212" s="39"/>
      <c r="X212" s="39"/>
      <c r="Y212" s="39"/>
      <c r="Z212" s="39"/>
      <c r="AA212" s="39"/>
      <c r="AB212" s="39"/>
      <c r="AC212" s="39"/>
      <c r="AD212" s="39"/>
      <c r="AE212" s="39"/>
      <c r="AT212" s="18" t="s">
        <v>339</v>
      </c>
      <c r="AU212" s="18" t="s">
        <v>85</v>
      </c>
    </row>
    <row r="213" s="13" customFormat="1">
      <c r="A213" s="13"/>
      <c r="B213" s="241"/>
      <c r="C213" s="242"/>
      <c r="D213" s="243" t="s">
        <v>273</v>
      </c>
      <c r="E213" s="242"/>
      <c r="F213" s="245" t="s">
        <v>3584</v>
      </c>
      <c r="G213" s="242"/>
      <c r="H213" s="246">
        <v>5.5</v>
      </c>
      <c r="I213" s="247"/>
      <c r="J213" s="242"/>
      <c r="K213" s="242"/>
      <c r="L213" s="248"/>
      <c r="M213" s="249"/>
      <c r="N213" s="250"/>
      <c r="O213" s="250"/>
      <c r="P213" s="250"/>
      <c r="Q213" s="250"/>
      <c r="R213" s="250"/>
      <c r="S213" s="250"/>
      <c r="T213" s="251"/>
      <c r="U213" s="13"/>
      <c r="V213" s="13"/>
      <c r="W213" s="13"/>
      <c r="X213" s="13"/>
      <c r="Y213" s="13"/>
      <c r="Z213" s="13"/>
      <c r="AA213" s="13"/>
      <c r="AB213" s="13"/>
      <c r="AC213" s="13"/>
      <c r="AD213" s="13"/>
      <c r="AE213" s="13"/>
      <c r="AT213" s="252" t="s">
        <v>273</v>
      </c>
      <c r="AU213" s="252" t="s">
        <v>85</v>
      </c>
      <c r="AV213" s="13" t="s">
        <v>85</v>
      </c>
      <c r="AW213" s="13" t="s">
        <v>4</v>
      </c>
      <c r="AX213" s="13" t="s">
        <v>83</v>
      </c>
      <c r="AY213" s="252" t="s">
        <v>264</v>
      </c>
    </row>
    <row r="214" s="2" customFormat="1" ht="16.5" customHeight="1">
      <c r="A214" s="39"/>
      <c r="B214" s="40"/>
      <c r="C214" s="228" t="s">
        <v>484</v>
      </c>
      <c r="D214" s="228" t="s">
        <v>266</v>
      </c>
      <c r="E214" s="229" t="s">
        <v>3585</v>
      </c>
      <c r="F214" s="230" t="s">
        <v>3586</v>
      </c>
      <c r="G214" s="231" t="s">
        <v>453</v>
      </c>
      <c r="H214" s="232">
        <v>26.300000000000001</v>
      </c>
      <c r="I214" s="233"/>
      <c r="J214" s="234">
        <f>ROUND(I214*H214,2)</f>
        <v>0</v>
      </c>
      <c r="K214" s="230" t="s">
        <v>270</v>
      </c>
      <c r="L214" s="45"/>
      <c r="M214" s="235" t="s">
        <v>1</v>
      </c>
      <c r="N214" s="236" t="s">
        <v>41</v>
      </c>
      <c r="O214" s="92"/>
      <c r="P214" s="237">
        <f>O214*H214</f>
        <v>0</v>
      </c>
      <c r="Q214" s="237">
        <v>0.15540000000000001</v>
      </c>
      <c r="R214" s="237">
        <f>Q214*H214</f>
        <v>4.0870200000000008</v>
      </c>
      <c r="S214" s="237">
        <v>0</v>
      </c>
      <c r="T214" s="238">
        <f>S214*H214</f>
        <v>0</v>
      </c>
      <c r="U214" s="39"/>
      <c r="V214" s="39"/>
      <c r="W214" s="39"/>
      <c r="X214" s="39"/>
      <c r="Y214" s="39"/>
      <c r="Z214" s="39"/>
      <c r="AA214" s="39"/>
      <c r="AB214" s="39"/>
      <c r="AC214" s="39"/>
      <c r="AD214" s="39"/>
      <c r="AE214" s="39"/>
      <c r="AR214" s="239" t="s">
        <v>271</v>
      </c>
      <c r="AT214" s="239" t="s">
        <v>266</v>
      </c>
      <c r="AU214" s="239" t="s">
        <v>85</v>
      </c>
      <c r="AY214" s="18" t="s">
        <v>264</v>
      </c>
      <c r="BE214" s="240">
        <f>IF(N214="základní",J214,0)</f>
        <v>0</v>
      </c>
      <c r="BF214" s="240">
        <f>IF(N214="snížená",J214,0)</f>
        <v>0</v>
      </c>
      <c r="BG214" s="240">
        <f>IF(N214="zákl. přenesená",J214,0)</f>
        <v>0</v>
      </c>
      <c r="BH214" s="240">
        <f>IF(N214="sníž. přenesená",J214,0)</f>
        <v>0</v>
      </c>
      <c r="BI214" s="240">
        <f>IF(N214="nulová",J214,0)</f>
        <v>0</v>
      </c>
      <c r="BJ214" s="18" t="s">
        <v>83</v>
      </c>
      <c r="BK214" s="240">
        <f>ROUND(I214*H214,2)</f>
        <v>0</v>
      </c>
      <c r="BL214" s="18" t="s">
        <v>271</v>
      </c>
      <c r="BM214" s="239" t="s">
        <v>3587</v>
      </c>
    </row>
    <row r="215" s="2" customFormat="1" ht="16.5" customHeight="1">
      <c r="A215" s="39"/>
      <c r="B215" s="40"/>
      <c r="C215" s="274" t="s">
        <v>489</v>
      </c>
      <c r="D215" s="274" t="s">
        <v>310</v>
      </c>
      <c r="E215" s="275" t="s">
        <v>3588</v>
      </c>
      <c r="F215" s="276" t="s">
        <v>3589</v>
      </c>
      <c r="G215" s="277" t="s">
        <v>453</v>
      </c>
      <c r="H215" s="278">
        <v>28.93</v>
      </c>
      <c r="I215" s="279"/>
      <c r="J215" s="280">
        <f>ROUND(I215*H215,2)</f>
        <v>0</v>
      </c>
      <c r="K215" s="276" t="s">
        <v>298</v>
      </c>
      <c r="L215" s="281"/>
      <c r="M215" s="282" t="s">
        <v>1</v>
      </c>
      <c r="N215" s="283" t="s">
        <v>41</v>
      </c>
      <c r="O215" s="92"/>
      <c r="P215" s="237">
        <f>O215*H215</f>
        <v>0</v>
      </c>
      <c r="Q215" s="237">
        <v>0.080000000000000002</v>
      </c>
      <c r="R215" s="237">
        <f>Q215*H215</f>
        <v>2.3144</v>
      </c>
      <c r="S215" s="237">
        <v>0</v>
      </c>
      <c r="T215" s="238">
        <f>S215*H215</f>
        <v>0</v>
      </c>
      <c r="U215" s="39"/>
      <c r="V215" s="39"/>
      <c r="W215" s="39"/>
      <c r="X215" s="39"/>
      <c r="Y215" s="39"/>
      <c r="Z215" s="39"/>
      <c r="AA215" s="39"/>
      <c r="AB215" s="39"/>
      <c r="AC215" s="39"/>
      <c r="AD215" s="39"/>
      <c r="AE215" s="39"/>
      <c r="AR215" s="239" t="s">
        <v>304</v>
      </c>
      <c r="AT215" s="239" t="s">
        <v>310</v>
      </c>
      <c r="AU215" s="239" t="s">
        <v>85</v>
      </c>
      <c r="AY215" s="18" t="s">
        <v>264</v>
      </c>
      <c r="BE215" s="240">
        <f>IF(N215="základní",J215,0)</f>
        <v>0</v>
      </c>
      <c r="BF215" s="240">
        <f>IF(N215="snížená",J215,0)</f>
        <v>0</v>
      </c>
      <c r="BG215" s="240">
        <f>IF(N215="zákl. přenesená",J215,0)</f>
        <v>0</v>
      </c>
      <c r="BH215" s="240">
        <f>IF(N215="sníž. přenesená",J215,0)</f>
        <v>0</v>
      </c>
      <c r="BI215" s="240">
        <f>IF(N215="nulová",J215,0)</f>
        <v>0</v>
      </c>
      <c r="BJ215" s="18" t="s">
        <v>83</v>
      </c>
      <c r="BK215" s="240">
        <f>ROUND(I215*H215,2)</f>
        <v>0</v>
      </c>
      <c r="BL215" s="18" t="s">
        <v>271</v>
      </c>
      <c r="BM215" s="239" t="s">
        <v>3590</v>
      </c>
    </row>
    <row r="216" s="2" customFormat="1">
      <c r="A216" s="39"/>
      <c r="B216" s="40"/>
      <c r="C216" s="41"/>
      <c r="D216" s="243" t="s">
        <v>339</v>
      </c>
      <c r="E216" s="41"/>
      <c r="F216" s="295" t="s">
        <v>3571</v>
      </c>
      <c r="G216" s="41"/>
      <c r="H216" s="41"/>
      <c r="I216" s="296"/>
      <c r="J216" s="41"/>
      <c r="K216" s="41"/>
      <c r="L216" s="45"/>
      <c r="M216" s="297"/>
      <c r="N216" s="298"/>
      <c r="O216" s="92"/>
      <c r="P216" s="92"/>
      <c r="Q216" s="92"/>
      <c r="R216" s="92"/>
      <c r="S216" s="92"/>
      <c r="T216" s="93"/>
      <c r="U216" s="39"/>
      <c r="V216" s="39"/>
      <c r="W216" s="39"/>
      <c r="X216" s="39"/>
      <c r="Y216" s="39"/>
      <c r="Z216" s="39"/>
      <c r="AA216" s="39"/>
      <c r="AB216" s="39"/>
      <c r="AC216" s="39"/>
      <c r="AD216" s="39"/>
      <c r="AE216" s="39"/>
      <c r="AT216" s="18" t="s">
        <v>339</v>
      </c>
      <c r="AU216" s="18" t="s">
        <v>85</v>
      </c>
    </row>
    <row r="217" s="13" customFormat="1">
      <c r="A217" s="13"/>
      <c r="B217" s="241"/>
      <c r="C217" s="242"/>
      <c r="D217" s="243" t="s">
        <v>273</v>
      </c>
      <c r="E217" s="242"/>
      <c r="F217" s="245" t="s">
        <v>3591</v>
      </c>
      <c r="G217" s="242"/>
      <c r="H217" s="246">
        <v>28.93</v>
      </c>
      <c r="I217" s="247"/>
      <c r="J217" s="242"/>
      <c r="K217" s="242"/>
      <c r="L217" s="248"/>
      <c r="M217" s="249"/>
      <c r="N217" s="250"/>
      <c r="O217" s="250"/>
      <c r="P217" s="250"/>
      <c r="Q217" s="250"/>
      <c r="R217" s="250"/>
      <c r="S217" s="250"/>
      <c r="T217" s="251"/>
      <c r="U217" s="13"/>
      <c r="V217" s="13"/>
      <c r="W217" s="13"/>
      <c r="X217" s="13"/>
      <c r="Y217" s="13"/>
      <c r="Z217" s="13"/>
      <c r="AA217" s="13"/>
      <c r="AB217" s="13"/>
      <c r="AC217" s="13"/>
      <c r="AD217" s="13"/>
      <c r="AE217" s="13"/>
      <c r="AT217" s="252" t="s">
        <v>273</v>
      </c>
      <c r="AU217" s="252" t="s">
        <v>85</v>
      </c>
      <c r="AV217" s="13" t="s">
        <v>85</v>
      </c>
      <c r="AW217" s="13" t="s">
        <v>4</v>
      </c>
      <c r="AX217" s="13" t="s">
        <v>83</v>
      </c>
      <c r="AY217" s="252" t="s">
        <v>264</v>
      </c>
    </row>
    <row r="218" s="2" customFormat="1" ht="16.5" customHeight="1">
      <c r="A218" s="39"/>
      <c r="B218" s="40"/>
      <c r="C218" s="228" t="s">
        <v>494</v>
      </c>
      <c r="D218" s="228" t="s">
        <v>266</v>
      </c>
      <c r="E218" s="229" t="s">
        <v>3592</v>
      </c>
      <c r="F218" s="230" t="s">
        <v>3593</v>
      </c>
      <c r="G218" s="231" t="s">
        <v>453</v>
      </c>
      <c r="H218" s="232">
        <v>2</v>
      </c>
      <c r="I218" s="233"/>
      <c r="J218" s="234">
        <f>ROUND(I218*H218,2)</f>
        <v>0</v>
      </c>
      <c r="K218" s="230" t="s">
        <v>270</v>
      </c>
      <c r="L218" s="45"/>
      <c r="M218" s="235" t="s">
        <v>1</v>
      </c>
      <c r="N218" s="236" t="s">
        <v>41</v>
      </c>
      <c r="O218" s="92"/>
      <c r="P218" s="237">
        <f>O218*H218</f>
        <v>0</v>
      </c>
      <c r="Q218" s="237">
        <v>0.31935999999999998</v>
      </c>
      <c r="R218" s="237">
        <f>Q218*H218</f>
        <v>0.63871999999999995</v>
      </c>
      <c r="S218" s="237">
        <v>0</v>
      </c>
      <c r="T218" s="238">
        <f>S218*H218</f>
        <v>0</v>
      </c>
      <c r="U218" s="39"/>
      <c r="V218" s="39"/>
      <c r="W218" s="39"/>
      <c r="X218" s="39"/>
      <c r="Y218" s="39"/>
      <c r="Z218" s="39"/>
      <c r="AA218" s="39"/>
      <c r="AB218" s="39"/>
      <c r="AC218" s="39"/>
      <c r="AD218" s="39"/>
      <c r="AE218" s="39"/>
      <c r="AR218" s="239" t="s">
        <v>271</v>
      </c>
      <c r="AT218" s="239" t="s">
        <v>266</v>
      </c>
      <c r="AU218" s="239" t="s">
        <v>85</v>
      </c>
      <c r="AY218" s="18" t="s">
        <v>264</v>
      </c>
      <c r="BE218" s="240">
        <f>IF(N218="základní",J218,0)</f>
        <v>0</v>
      </c>
      <c r="BF218" s="240">
        <f>IF(N218="snížená",J218,0)</f>
        <v>0</v>
      </c>
      <c r="BG218" s="240">
        <f>IF(N218="zákl. přenesená",J218,0)</f>
        <v>0</v>
      </c>
      <c r="BH218" s="240">
        <f>IF(N218="sníž. přenesená",J218,0)</f>
        <v>0</v>
      </c>
      <c r="BI218" s="240">
        <f>IF(N218="nulová",J218,0)</f>
        <v>0</v>
      </c>
      <c r="BJ218" s="18" t="s">
        <v>83</v>
      </c>
      <c r="BK218" s="240">
        <f>ROUND(I218*H218,2)</f>
        <v>0</v>
      </c>
      <c r="BL218" s="18" t="s">
        <v>271</v>
      </c>
      <c r="BM218" s="239" t="s">
        <v>3594</v>
      </c>
    </row>
    <row r="219" s="2" customFormat="1" ht="16.5" customHeight="1">
      <c r="A219" s="39"/>
      <c r="B219" s="40"/>
      <c r="C219" s="274" t="s">
        <v>498</v>
      </c>
      <c r="D219" s="274" t="s">
        <v>310</v>
      </c>
      <c r="E219" s="275" t="s">
        <v>3595</v>
      </c>
      <c r="F219" s="276" t="s">
        <v>3596</v>
      </c>
      <c r="G219" s="277" t="s">
        <v>453</v>
      </c>
      <c r="H219" s="278">
        <v>2.2000000000000002</v>
      </c>
      <c r="I219" s="279"/>
      <c r="J219" s="280">
        <f>ROUND(I219*H219,2)</f>
        <v>0</v>
      </c>
      <c r="K219" s="276" t="s">
        <v>298</v>
      </c>
      <c r="L219" s="281"/>
      <c r="M219" s="282" t="s">
        <v>1</v>
      </c>
      <c r="N219" s="283" t="s">
        <v>41</v>
      </c>
      <c r="O219" s="92"/>
      <c r="P219" s="237">
        <f>O219*H219</f>
        <v>0</v>
      </c>
      <c r="Q219" s="237">
        <v>0.076340000000000005</v>
      </c>
      <c r="R219" s="237">
        <f>Q219*H219</f>
        <v>0.16794800000000001</v>
      </c>
      <c r="S219" s="237">
        <v>0</v>
      </c>
      <c r="T219" s="238">
        <f>S219*H219</f>
        <v>0</v>
      </c>
      <c r="U219" s="39"/>
      <c r="V219" s="39"/>
      <c r="W219" s="39"/>
      <c r="X219" s="39"/>
      <c r="Y219" s="39"/>
      <c r="Z219" s="39"/>
      <c r="AA219" s="39"/>
      <c r="AB219" s="39"/>
      <c r="AC219" s="39"/>
      <c r="AD219" s="39"/>
      <c r="AE219" s="39"/>
      <c r="AR219" s="239" t="s">
        <v>304</v>
      </c>
      <c r="AT219" s="239" t="s">
        <v>310</v>
      </c>
      <c r="AU219" s="239" t="s">
        <v>85</v>
      </c>
      <c r="AY219" s="18" t="s">
        <v>264</v>
      </c>
      <c r="BE219" s="240">
        <f>IF(N219="základní",J219,0)</f>
        <v>0</v>
      </c>
      <c r="BF219" s="240">
        <f>IF(N219="snížená",J219,0)</f>
        <v>0</v>
      </c>
      <c r="BG219" s="240">
        <f>IF(N219="zákl. přenesená",J219,0)</f>
        <v>0</v>
      </c>
      <c r="BH219" s="240">
        <f>IF(N219="sníž. přenesená",J219,0)</f>
        <v>0</v>
      </c>
      <c r="BI219" s="240">
        <f>IF(N219="nulová",J219,0)</f>
        <v>0</v>
      </c>
      <c r="BJ219" s="18" t="s">
        <v>83</v>
      </c>
      <c r="BK219" s="240">
        <f>ROUND(I219*H219,2)</f>
        <v>0</v>
      </c>
      <c r="BL219" s="18" t="s">
        <v>271</v>
      </c>
      <c r="BM219" s="239" t="s">
        <v>3597</v>
      </c>
    </row>
    <row r="220" s="2" customFormat="1">
      <c r="A220" s="39"/>
      <c r="B220" s="40"/>
      <c r="C220" s="41"/>
      <c r="D220" s="243" t="s">
        <v>339</v>
      </c>
      <c r="E220" s="41"/>
      <c r="F220" s="295" t="s">
        <v>3571</v>
      </c>
      <c r="G220" s="41"/>
      <c r="H220" s="41"/>
      <c r="I220" s="296"/>
      <c r="J220" s="41"/>
      <c r="K220" s="41"/>
      <c r="L220" s="45"/>
      <c r="M220" s="297"/>
      <c r="N220" s="298"/>
      <c r="O220" s="92"/>
      <c r="P220" s="92"/>
      <c r="Q220" s="92"/>
      <c r="R220" s="92"/>
      <c r="S220" s="92"/>
      <c r="T220" s="93"/>
      <c r="U220" s="39"/>
      <c r="V220" s="39"/>
      <c r="W220" s="39"/>
      <c r="X220" s="39"/>
      <c r="Y220" s="39"/>
      <c r="Z220" s="39"/>
      <c r="AA220" s="39"/>
      <c r="AB220" s="39"/>
      <c r="AC220" s="39"/>
      <c r="AD220" s="39"/>
      <c r="AE220" s="39"/>
      <c r="AT220" s="18" t="s">
        <v>339</v>
      </c>
      <c r="AU220" s="18" t="s">
        <v>85</v>
      </c>
    </row>
    <row r="221" s="13" customFormat="1">
      <c r="A221" s="13"/>
      <c r="B221" s="241"/>
      <c r="C221" s="242"/>
      <c r="D221" s="243" t="s">
        <v>273</v>
      </c>
      <c r="E221" s="242"/>
      <c r="F221" s="245" t="s">
        <v>3598</v>
      </c>
      <c r="G221" s="242"/>
      <c r="H221" s="246">
        <v>2.2000000000000002</v>
      </c>
      <c r="I221" s="247"/>
      <c r="J221" s="242"/>
      <c r="K221" s="242"/>
      <c r="L221" s="248"/>
      <c r="M221" s="249"/>
      <c r="N221" s="250"/>
      <c r="O221" s="250"/>
      <c r="P221" s="250"/>
      <c r="Q221" s="250"/>
      <c r="R221" s="250"/>
      <c r="S221" s="250"/>
      <c r="T221" s="251"/>
      <c r="U221" s="13"/>
      <c r="V221" s="13"/>
      <c r="W221" s="13"/>
      <c r="X221" s="13"/>
      <c r="Y221" s="13"/>
      <c r="Z221" s="13"/>
      <c r="AA221" s="13"/>
      <c r="AB221" s="13"/>
      <c r="AC221" s="13"/>
      <c r="AD221" s="13"/>
      <c r="AE221" s="13"/>
      <c r="AT221" s="252" t="s">
        <v>273</v>
      </c>
      <c r="AU221" s="252" t="s">
        <v>85</v>
      </c>
      <c r="AV221" s="13" t="s">
        <v>85</v>
      </c>
      <c r="AW221" s="13" t="s">
        <v>4</v>
      </c>
      <c r="AX221" s="13" t="s">
        <v>83</v>
      </c>
      <c r="AY221" s="252" t="s">
        <v>264</v>
      </c>
    </row>
    <row r="222" s="2" customFormat="1" ht="16.5" customHeight="1">
      <c r="A222" s="39"/>
      <c r="B222" s="40"/>
      <c r="C222" s="228" t="s">
        <v>504</v>
      </c>
      <c r="D222" s="228" t="s">
        <v>266</v>
      </c>
      <c r="E222" s="229" t="s">
        <v>3599</v>
      </c>
      <c r="F222" s="230" t="s">
        <v>3600</v>
      </c>
      <c r="G222" s="231" t="s">
        <v>453</v>
      </c>
      <c r="H222" s="232">
        <v>68.599999999999994</v>
      </c>
      <c r="I222" s="233"/>
      <c r="J222" s="234">
        <f>ROUND(I222*H222,2)</f>
        <v>0</v>
      </c>
      <c r="K222" s="230" t="s">
        <v>270</v>
      </c>
      <c r="L222" s="45"/>
      <c r="M222" s="235" t="s">
        <v>1</v>
      </c>
      <c r="N222" s="236" t="s">
        <v>41</v>
      </c>
      <c r="O222" s="92"/>
      <c r="P222" s="237">
        <f>O222*H222</f>
        <v>0</v>
      </c>
      <c r="Q222" s="237">
        <v>0.1295</v>
      </c>
      <c r="R222" s="237">
        <f>Q222*H222</f>
        <v>8.8836999999999993</v>
      </c>
      <c r="S222" s="237">
        <v>0</v>
      </c>
      <c r="T222" s="238">
        <f>S222*H222</f>
        <v>0</v>
      </c>
      <c r="U222" s="39"/>
      <c r="V222" s="39"/>
      <c r="W222" s="39"/>
      <c r="X222" s="39"/>
      <c r="Y222" s="39"/>
      <c r="Z222" s="39"/>
      <c r="AA222" s="39"/>
      <c r="AB222" s="39"/>
      <c r="AC222" s="39"/>
      <c r="AD222" s="39"/>
      <c r="AE222" s="39"/>
      <c r="AR222" s="239" t="s">
        <v>271</v>
      </c>
      <c r="AT222" s="239" t="s">
        <v>266</v>
      </c>
      <c r="AU222" s="239" t="s">
        <v>85</v>
      </c>
      <c r="AY222" s="18" t="s">
        <v>264</v>
      </c>
      <c r="BE222" s="240">
        <f>IF(N222="základní",J222,0)</f>
        <v>0</v>
      </c>
      <c r="BF222" s="240">
        <f>IF(N222="snížená",J222,0)</f>
        <v>0</v>
      </c>
      <c r="BG222" s="240">
        <f>IF(N222="zákl. přenesená",J222,0)</f>
        <v>0</v>
      </c>
      <c r="BH222" s="240">
        <f>IF(N222="sníž. přenesená",J222,0)</f>
        <v>0</v>
      </c>
      <c r="BI222" s="240">
        <f>IF(N222="nulová",J222,0)</f>
        <v>0</v>
      </c>
      <c r="BJ222" s="18" t="s">
        <v>83</v>
      </c>
      <c r="BK222" s="240">
        <f>ROUND(I222*H222,2)</f>
        <v>0</v>
      </c>
      <c r="BL222" s="18" t="s">
        <v>271</v>
      </c>
      <c r="BM222" s="239" t="s">
        <v>3601</v>
      </c>
    </row>
    <row r="223" s="2" customFormat="1" ht="16.5" customHeight="1">
      <c r="A223" s="39"/>
      <c r="B223" s="40"/>
      <c r="C223" s="274" t="s">
        <v>509</v>
      </c>
      <c r="D223" s="274" t="s">
        <v>310</v>
      </c>
      <c r="E223" s="275" t="s">
        <v>3602</v>
      </c>
      <c r="F223" s="276" t="s">
        <v>3603</v>
      </c>
      <c r="G223" s="277" t="s">
        <v>453</v>
      </c>
      <c r="H223" s="278">
        <v>75.459999999999994</v>
      </c>
      <c r="I223" s="279"/>
      <c r="J223" s="280">
        <f>ROUND(I223*H223,2)</f>
        <v>0</v>
      </c>
      <c r="K223" s="276" t="s">
        <v>298</v>
      </c>
      <c r="L223" s="281"/>
      <c r="M223" s="282" t="s">
        <v>1</v>
      </c>
      <c r="N223" s="283" t="s">
        <v>41</v>
      </c>
      <c r="O223" s="92"/>
      <c r="P223" s="237">
        <f>O223*H223</f>
        <v>0</v>
      </c>
      <c r="Q223" s="237">
        <v>0.044999999999999998</v>
      </c>
      <c r="R223" s="237">
        <f>Q223*H223</f>
        <v>3.3956999999999997</v>
      </c>
      <c r="S223" s="237">
        <v>0</v>
      </c>
      <c r="T223" s="238">
        <f>S223*H223</f>
        <v>0</v>
      </c>
      <c r="U223" s="39"/>
      <c r="V223" s="39"/>
      <c r="W223" s="39"/>
      <c r="X223" s="39"/>
      <c r="Y223" s="39"/>
      <c r="Z223" s="39"/>
      <c r="AA223" s="39"/>
      <c r="AB223" s="39"/>
      <c r="AC223" s="39"/>
      <c r="AD223" s="39"/>
      <c r="AE223" s="39"/>
      <c r="AR223" s="239" t="s">
        <v>304</v>
      </c>
      <c r="AT223" s="239" t="s">
        <v>310</v>
      </c>
      <c r="AU223" s="239" t="s">
        <v>85</v>
      </c>
      <c r="AY223" s="18" t="s">
        <v>264</v>
      </c>
      <c r="BE223" s="240">
        <f>IF(N223="základní",J223,0)</f>
        <v>0</v>
      </c>
      <c r="BF223" s="240">
        <f>IF(N223="snížená",J223,0)</f>
        <v>0</v>
      </c>
      <c r="BG223" s="240">
        <f>IF(N223="zákl. přenesená",J223,0)</f>
        <v>0</v>
      </c>
      <c r="BH223" s="240">
        <f>IF(N223="sníž. přenesená",J223,0)</f>
        <v>0</v>
      </c>
      <c r="BI223" s="240">
        <f>IF(N223="nulová",J223,0)</f>
        <v>0</v>
      </c>
      <c r="BJ223" s="18" t="s">
        <v>83</v>
      </c>
      <c r="BK223" s="240">
        <f>ROUND(I223*H223,2)</f>
        <v>0</v>
      </c>
      <c r="BL223" s="18" t="s">
        <v>271</v>
      </c>
      <c r="BM223" s="239" t="s">
        <v>3604</v>
      </c>
    </row>
    <row r="224" s="2" customFormat="1">
      <c r="A224" s="39"/>
      <c r="B224" s="40"/>
      <c r="C224" s="41"/>
      <c r="D224" s="243" t="s">
        <v>339</v>
      </c>
      <c r="E224" s="41"/>
      <c r="F224" s="295" t="s">
        <v>3571</v>
      </c>
      <c r="G224" s="41"/>
      <c r="H224" s="41"/>
      <c r="I224" s="296"/>
      <c r="J224" s="41"/>
      <c r="K224" s="41"/>
      <c r="L224" s="45"/>
      <c r="M224" s="297"/>
      <c r="N224" s="298"/>
      <c r="O224" s="92"/>
      <c r="P224" s="92"/>
      <c r="Q224" s="92"/>
      <c r="R224" s="92"/>
      <c r="S224" s="92"/>
      <c r="T224" s="93"/>
      <c r="U224" s="39"/>
      <c r="V224" s="39"/>
      <c r="W224" s="39"/>
      <c r="X224" s="39"/>
      <c r="Y224" s="39"/>
      <c r="Z224" s="39"/>
      <c r="AA224" s="39"/>
      <c r="AB224" s="39"/>
      <c r="AC224" s="39"/>
      <c r="AD224" s="39"/>
      <c r="AE224" s="39"/>
      <c r="AT224" s="18" t="s">
        <v>339</v>
      </c>
      <c r="AU224" s="18" t="s">
        <v>85</v>
      </c>
    </row>
    <row r="225" s="13" customFormat="1">
      <c r="A225" s="13"/>
      <c r="B225" s="241"/>
      <c r="C225" s="242"/>
      <c r="D225" s="243" t="s">
        <v>273</v>
      </c>
      <c r="E225" s="242"/>
      <c r="F225" s="245" t="s">
        <v>3605</v>
      </c>
      <c r="G225" s="242"/>
      <c r="H225" s="246">
        <v>75.459999999999994</v>
      </c>
      <c r="I225" s="247"/>
      <c r="J225" s="242"/>
      <c r="K225" s="242"/>
      <c r="L225" s="248"/>
      <c r="M225" s="249"/>
      <c r="N225" s="250"/>
      <c r="O225" s="250"/>
      <c r="P225" s="250"/>
      <c r="Q225" s="250"/>
      <c r="R225" s="250"/>
      <c r="S225" s="250"/>
      <c r="T225" s="251"/>
      <c r="U225" s="13"/>
      <c r="V225" s="13"/>
      <c r="W225" s="13"/>
      <c r="X225" s="13"/>
      <c r="Y225" s="13"/>
      <c r="Z225" s="13"/>
      <c r="AA225" s="13"/>
      <c r="AB225" s="13"/>
      <c r="AC225" s="13"/>
      <c r="AD225" s="13"/>
      <c r="AE225" s="13"/>
      <c r="AT225" s="252" t="s">
        <v>273</v>
      </c>
      <c r="AU225" s="252" t="s">
        <v>85</v>
      </c>
      <c r="AV225" s="13" t="s">
        <v>85</v>
      </c>
      <c r="AW225" s="13" t="s">
        <v>4</v>
      </c>
      <c r="AX225" s="13" t="s">
        <v>83</v>
      </c>
      <c r="AY225" s="252" t="s">
        <v>264</v>
      </c>
    </row>
    <row r="226" s="2" customFormat="1" ht="16.5" customHeight="1">
      <c r="A226" s="39"/>
      <c r="B226" s="40"/>
      <c r="C226" s="228" t="s">
        <v>515</v>
      </c>
      <c r="D226" s="228" t="s">
        <v>266</v>
      </c>
      <c r="E226" s="229" t="s">
        <v>3606</v>
      </c>
      <c r="F226" s="230" t="s">
        <v>3607</v>
      </c>
      <c r="G226" s="231" t="s">
        <v>453</v>
      </c>
      <c r="H226" s="232">
        <v>51</v>
      </c>
      <c r="I226" s="233"/>
      <c r="J226" s="234">
        <f>ROUND(I226*H226,2)</f>
        <v>0</v>
      </c>
      <c r="K226" s="230" t="s">
        <v>270</v>
      </c>
      <c r="L226" s="45"/>
      <c r="M226" s="235" t="s">
        <v>1</v>
      </c>
      <c r="N226" s="236" t="s">
        <v>41</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271</v>
      </c>
      <c r="AT226" s="239" t="s">
        <v>266</v>
      </c>
      <c r="AU226" s="239" t="s">
        <v>85</v>
      </c>
      <c r="AY226" s="18" t="s">
        <v>264</v>
      </c>
      <c r="BE226" s="240">
        <f>IF(N226="základní",J226,0)</f>
        <v>0</v>
      </c>
      <c r="BF226" s="240">
        <f>IF(N226="snížená",J226,0)</f>
        <v>0</v>
      </c>
      <c r="BG226" s="240">
        <f>IF(N226="zákl. přenesená",J226,0)</f>
        <v>0</v>
      </c>
      <c r="BH226" s="240">
        <f>IF(N226="sníž. přenesená",J226,0)</f>
        <v>0</v>
      </c>
      <c r="BI226" s="240">
        <f>IF(N226="nulová",J226,0)</f>
        <v>0</v>
      </c>
      <c r="BJ226" s="18" t="s">
        <v>83</v>
      </c>
      <c r="BK226" s="240">
        <f>ROUND(I226*H226,2)</f>
        <v>0</v>
      </c>
      <c r="BL226" s="18" t="s">
        <v>271</v>
      </c>
      <c r="BM226" s="239" t="s">
        <v>3608</v>
      </c>
    </row>
    <row r="227" s="2" customFormat="1" ht="16.5" customHeight="1">
      <c r="A227" s="39"/>
      <c r="B227" s="40"/>
      <c r="C227" s="228" t="s">
        <v>519</v>
      </c>
      <c r="D227" s="228" t="s">
        <v>266</v>
      </c>
      <c r="E227" s="229" t="s">
        <v>3609</v>
      </c>
      <c r="F227" s="230" t="s">
        <v>3610</v>
      </c>
      <c r="G227" s="231" t="s">
        <v>453</v>
      </c>
      <c r="H227" s="232">
        <v>51</v>
      </c>
      <c r="I227" s="233"/>
      <c r="J227" s="234">
        <f>ROUND(I227*H227,2)</f>
        <v>0</v>
      </c>
      <c r="K227" s="230" t="s">
        <v>270</v>
      </c>
      <c r="L227" s="45"/>
      <c r="M227" s="235" t="s">
        <v>1</v>
      </c>
      <c r="N227" s="236" t="s">
        <v>41</v>
      </c>
      <c r="O227" s="92"/>
      <c r="P227" s="237">
        <f>O227*H227</f>
        <v>0</v>
      </c>
      <c r="Q227" s="237">
        <v>0.00017000000000000001</v>
      </c>
      <c r="R227" s="237">
        <f>Q227*H227</f>
        <v>0.0086700000000000006</v>
      </c>
      <c r="S227" s="237">
        <v>0</v>
      </c>
      <c r="T227" s="238">
        <f>S227*H227</f>
        <v>0</v>
      </c>
      <c r="U227" s="39"/>
      <c r="V227" s="39"/>
      <c r="W227" s="39"/>
      <c r="X227" s="39"/>
      <c r="Y227" s="39"/>
      <c r="Z227" s="39"/>
      <c r="AA227" s="39"/>
      <c r="AB227" s="39"/>
      <c r="AC227" s="39"/>
      <c r="AD227" s="39"/>
      <c r="AE227" s="39"/>
      <c r="AR227" s="239" t="s">
        <v>271</v>
      </c>
      <c r="AT227" s="239" t="s">
        <v>266</v>
      </c>
      <c r="AU227" s="239" t="s">
        <v>85</v>
      </c>
      <c r="AY227" s="18" t="s">
        <v>264</v>
      </c>
      <c r="BE227" s="240">
        <f>IF(N227="základní",J227,0)</f>
        <v>0</v>
      </c>
      <c r="BF227" s="240">
        <f>IF(N227="snížená",J227,0)</f>
        <v>0</v>
      </c>
      <c r="BG227" s="240">
        <f>IF(N227="zákl. přenesená",J227,0)</f>
        <v>0</v>
      </c>
      <c r="BH227" s="240">
        <f>IF(N227="sníž. přenesená",J227,0)</f>
        <v>0</v>
      </c>
      <c r="BI227" s="240">
        <f>IF(N227="nulová",J227,0)</f>
        <v>0</v>
      </c>
      <c r="BJ227" s="18" t="s">
        <v>83</v>
      </c>
      <c r="BK227" s="240">
        <f>ROUND(I227*H227,2)</f>
        <v>0</v>
      </c>
      <c r="BL227" s="18" t="s">
        <v>271</v>
      </c>
      <c r="BM227" s="239" t="s">
        <v>3611</v>
      </c>
    </row>
    <row r="228" s="2" customFormat="1" ht="16.5" customHeight="1">
      <c r="A228" s="39"/>
      <c r="B228" s="40"/>
      <c r="C228" s="228" t="s">
        <v>523</v>
      </c>
      <c r="D228" s="228" t="s">
        <v>266</v>
      </c>
      <c r="E228" s="229" t="s">
        <v>729</v>
      </c>
      <c r="F228" s="230" t="s">
        <v>730</v>
      </c>
      <c r="G228" s="231" t="s">
        <v>318</v>
      </c>
      <c r="H228" s="232">
        <v>473.74799999999999</v>
      </c>
      <c r="I228" s="233"/>
      <c r="J228" s="234">
        <f>ROUND(I228*H228,2)</f>
        <v>0</v>
      </c>
      <c r="K228" s="230" t="s">
        <v>270</v>
      </c>
      <c r="L228" s="45"/>
      <c r="M228" s="235" t="s">
        <v>1</v>
      </c>
      <c r="N228" s="236" t="s">
        <v>41</v>
      </c>
      <c r="O228" s="92"/>
      <c r="P228" s="237">
        <f>O228*H228</f>
        <v>0</v>
      </c>
      <c r="Q228" s="237">
        <v>0.00124</v>
      </c>
      <c r="R228" s="237">
        <f>Q228*H228</f>
        <v>0.58744752</v>
      </c>
      <c r="S228" s="237">
        <v>0</v>
      </c>
      <c r="T228" s="238">
        <f>S228*H228</f>
        <v>0</v>
      </c>
      <c r="U228" s="39"/>
      <c r="V228" s="39"/>
      <c r="W228" s="39"/>
      <c r="X228" s="39"/>
      <c r="Y228" s="39"/>
      <c r="Z228" s="39"/>
      <c r="AA228" s="39"/>
      <c r="AB228" s="39"/>
      <c r="AC228" s="39"/>
      <c r="AD228" s="39"/>
      <c r="AE228" s="39"/>
      <c r="AR228" s="239" t="s">
        <v>271</v>
      </c>
      <c r="AT228" s="239" t="s">
        <v>266</v>
      </c>
      <c r="AU228" s="239" t="s">
        <v>85</v>
      </c>
      <c r="AY228" s="18" t="s">
        <v>264</v>
      </c>
      <c r="BE228" s="240">
        <f>IF(N228="základní",J228,0)</f>
        <v>0</v>
      </c>
      <c r="BF228" s="240">
        <f>IF(N228="snížená",J228,0)</f>
        <v>0</v>
      </c>
      <c r="BG228" s="240">
        <f>IF(N228="zákl. přenesená",J228,0)</f>
        <v>0</v>
      </c>
      <c r="BH228" s="240">
        <f>IF(N228="sníž. přenesená",J228,0)</f>
        <v>0</v>
      </c>
      <c r="BI228" s="240">
        <f>IF(N228="nulová",J228,0)</f>
        <v>0</v>
      </c>
      <c r="BJ228" s="18" t="s">
        <v>83</v>
      </c>
      <c r="BK228" s="240">
        <f>ROUND(I228*H228,2)</f>
        <v>0</v>
      </c>
      <c r="BL228" s="18" t="s">
        <v>271</v>
      </c>
      <c r="BM228" s="239" t="s">
        <v>3612</v>
      </c>
    </row>
    <row r="229" s="13" customFormat="1">
      <c r="A229" s="13"/>
      <c r="B229" s="241"/>
      <c r="C229" s="242"/>
      <c r="D229" s="243" t="s">
        <v>273</v>
      </c>
      <c r="E229" s="244" t="s">
        <v>1</v>
      </c>
      <c r="F229" s="245" t="s">
        <v>3613</v>
      </c>
      <c r="G229" s="242"/>
      <c r="H229" s="246">
        <v>473.74799999999999</v>
      </c>
      <c r="I229" s="247"/>
      <c r="J229" s="242"/>
      <c r="K229" s="242"/>
      <c r="L229" s="248"/>
      <c r="M229" s="249"/>
      <c r="N229" s="250"/>
      <c r="O229" s="250"/>
      <c r="P229" s="250"/>
      <c r="Q229" s="250"/>
      <c r="R229" s="250"/>
      <c r="S229" s="250"/>
      <c r="T229" s="251"/>
      <c r="U229" s="13"/>
      <c r="V229" s="13"/>
      <c r="W229" s="13"/>
      <c r="X229" s="13"/>
      <c r="Y229" s="13"/>
      <c r="Z229" s="13"/>
      <c r="AA229" s="13"/>
      <c r="AB229" s="13"/>
      <c r="AC229" s="13"/>
      <c r="AD229" s="13"/>
      <c r="AE229" s="13"/>
      <c r="AT229" s="252" t="s">
        <v>273</v>
      </c>
      <c r="AU229" s="252" t="s">
        <v>85</v>
      </c>
      <c r="AV229" s="13" t="s">
        <v>85</v>
      </c>
      <c r="AW229" s="13" t="s">
        <v>32</v>
      </c>
      <c r="AX229" s="13" t="s">
        <v>76</v>
      </c>
      <c r="AY229" s="252" t="s">
        <v>264</v>
      </c>
    </row>
    <row r="230" s="14" customFormat="1">
      <c r="A230" s="14"/>
      <c r="B230" s="253"/>
      <c r="C230" s="254"/>
      <c r="D230" s="243" t="s">
        <v>273</v>
      </c>
      <c r="E230" s="255" t="s">
        <v>1</v>
      </c>
      <c r="F230" s="256" t="s">
        <v>275</v>
      </c>
      <c r="G230" s="254"/>
      <c r="H230" s="257">
        <v>473.74799999999999</v>
      </c>
      <c r="I230" s="258"/>
      <c r="J230" s="254"/>
      <c r="K230" s="254"/>
      <c r="L230" s="259"/>
      <c r="M230" s="260"/>
      <c r="N230" s="261"/>
      <c r="O230" s="261"/>
      <c r="P230" s="261"/>
      <c r="Q230" s="261"/>
      <c r="R230" s="261"/>
      <c r="S230" s="261"/>
      <c r="T230" s="262"/>
      <c r="U230" s="14"/>
      <c r="V230" s="14"/>
      <c r="W230" s="14"/>
      <c r="X230" s="14"/>
      <c r="Y230" s="14"/>
      <c r="Z230" s="14"/>
      <c r="AA230" s="14"/>
      <c r="AB230" s="14"/>
      <c r="AC230" s="14"/>
      <c r="AD230" s="14"/>
      <c r="AE230" s="14"/>
      <c r="AT230" s="263" t="s">
        <v>273</v>
      </c>
      <c r="AU230" s="263" t="s">
        <v>85</v>
      </c>
      <c r="AV230" s="14" t="s">
        <v>271</v>
      </c>
      <c r="AW230" s="14" t="s">
        <v>32</v>
      </c>
      <c r="AX230" s="14" t="s">
        <v>83</v>
      </c>
      <c r="AY230" s="263" t="s">
        <v>264</v>
      </c>
    </row>
    <row r="231" s="2" customFormat="1" ht="16.5" customHeight="1">
      <c r="A231" s="39"/>
      <c r="B231" s="40"/>
      <c r="C231" s="228" t="s">
        <v>527</v>
      </c>
      <c r="D231" s="228" t="s">
        <v>266</v>
      </c>
      <c r="E231" s="229" t="s">
        <v>3614</v>
      </c>
      <c r="F231" s="230" t="s">
        <v>3615</v>
      </c>
      <c r="G231" s="231" t="s">
        <v>453</v>
      </c>
      <c r="H231" s="232">
        <v>14.300000000000001</v>
      </c>
      <c r="I231" s="233"/>
      <c r="J231" s="234">
        <f>ROUND(I231*H231,2)</f>
        <v>0</v>
      </c>
      <c r="K231" s="230" t="s">
        <v>270</v>
      </c>
      <c r="L231" s="45"/>
      <c r="M231" s="235" t="s">
        <v>1</v>
      </c>
      <c r="N231" s="236" t="s">
        <v>41</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271</v>
      </c>
      <c r="AT231" s="239" t="s">
        <v>266</v>
      </c>
      <c r="AU231" s="239" t="s">
        <v>85</v>
      </c>
      <c r="AY231" s="18" t="s">
        <v>264</v>
      </c>
      <c r="BE231" s="240">
        <f>IF(N231="základní",J231,0)</f>
        <v>0</v>
      </c>
      <c r="BF231" s="240">
        <f>IF(N231="snížená",J231,0)</f>
        <v>0</v>
      </c>
      <c r="BG231" s="240">
        <f>IF(N231="zákl. přenesená",J231,0)</f>
        <v>0</v>
      </c>
      <c r="BH231" s="240">
        <f>IF(N231="sníž. přenesená",J231,0)</f>
        <v>0</v>
      </c>
      <c r="BI231" s="240">
        <f>IF(N231="nulová",J231,0)</f>
        <v>0</v>
      </c>
      <c r="BJ231" s="18" t="s">
        <v>83</v>
      </c>
      <c r="BK231" s="240">
        <f>ROUND(I231*H231,2)</f>
        <v>0</v>
      </c>
      <c r="BL231" s="18" t="s">
        <v>271</v>
      </c>
      <c r="BM231" s="239" t="s">
        <v>3616</v>
      </c>
    </row>
    <row r="232" s="2" customFormat="1" ht="16.5" customHeight="1">
      <c r="A232" s="39"/>
      <c r="B232" s="40"/>
      <c r="C232" s="228" t="s">
        <v>532</v>
      </c>
      <c r="D232" s="228" t="s">
        <v>266</v>
      </c>
      <c r="E232" s="229" t="s">
        <v>3617</v>
      </c>
      <c r="F232" s="230" t="s">
        <v>3618</v>
      </c>
      <c r="G232" s="231" t="s">
        <v>453</v>
      </c>
      <c r="H232" s="232">
        <v>13.800000000000001</v>
      </c>
      <c r="I232" s="233"/>
      <c r="J232" s="234">
        <f>ROUND(I232*H232,2)</f>
        <v>0</v>
      </c>
      <c r="K232" s="230" t="s">
        <v>270</v>
      </c>
      <c r="L232" s="45"/>
      <c r="M232" s="235" t="s">
        <v>1</v>
      </c>
      <c r="N232" s="236" t="s">
        <v>41</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271</v>
      </c>
      <c r="AT232" s="239" t="s">
        <v>266</v>
      </c>
      <c r="AU232" s="239" t="s">
        <v>85</v>
      </c>
      <c r="AY232" s="18" t="s">
        <v>264</v>
      </c>
      <c r="BE232" s="240">
        <f>IF(N232="základní",J232,0)</f>
        <v>0</v>
      </c>
      <c r="BF232" s="240">
        <f>IF(N232="snížená",J232,0)</f>
        <v>0</v>
      </c>
      <c r="BG232" s="240">
        <f>IF(N232="zákl. přenesená",J232,0)</f>
        <v>0</v>
      </c>
      <c r="BH232" s="240">
        <f>IF(N232="sníž. přenesená",J232,0)</f>
        <v>0</v>
      </c>
      <c r="BI232" s="240">
        <f>IF(N232="nulová",J232,0)</f>
        <v>0</v>
      </c>
      <c r="BJ232" s="18" t="s">
        <v>83</v>
      </c>
      <c r="BK232" s="240">
        <f>ROUND(I232*H232,2)</f>
        <v>0</v>
      </c>
      <c r="BL232" s="18" t="s">
        <v>271</v>
      </c>
      <c r="BM232" s="239" t="s">
        <v>3619</v>
      </c>
    </row>
    <row r="233" s="12" customFormat="1" ht="22.8" customHeight="1">
      <c r="A233" s="12"/>
      <c r="B233" s="212"/>
      <c r="C233" s="213"/>
      <c r="D233" s="214" t="s">
        <v>75</v>
      </c>
      <c r="E233" s="226" t="s">
        <v>1511</v>
      </c>
      <c r="F233" s="226" t="s">
        <v>1512</v>
      </c>
      <c r="G233" s="213"/>
      <c r="H233" s="213"/>
      <c r="I233" s="216"/>
      <c r="J233" s="227">
        <f>BK233</f>
        <v>0</v>
      </c>
      <c r="K233" s="213"/>
      <c r="L233" s="218"/>
      <c r="M233" s="219"/>
      <c r="N233" s="220"/>
      <c r="O233" s="220"/>
      <c r="P233" s="221">
        <f>SUM(P234:P238)</f>
        <v>0</v>
      </c>
      <c r="Q233" s="220"/>
      <c r="R233" s="221">
        <f>SUM(R234:R238)</f>
        <v>0</v>
      </c>
      <c r="S233" s="220"/>
      <c r="T233" s="222">
        <f>SUM(T234:T238)</f>
        <v>0</v>
      </c>
      <c r="U233" s="12"/>
      <c r="V233" s="12"/>
      <c r="W233" s="12"/>
      <c r="X233" s="12"/>
      <c r="Y233" s="12"/>
      <c r="Z233" s="12"/>
      <c r="AA233" s="12"/>
      <c r="AB233" s="12"/>
      <c r="AC233" s="12"/>
      <c r="AD233" s="12"/>
      <c r="AE233" s="12"/>
      <c r="AR233" s="223" t="s">
        <v>83</v>
      </c>
      <c r="AT233" s="224" t="s">
        <v>75</v>
      </c>
      <c r="AU233" s="224" t="s">
        <v>83</v>
      </c>
      <c r="AY233" s="223" t="s">
        <v>264</v>
      </c>
      <c r="BK233" s="225">
        <f>SUM(BK234:BK238)</f>
        <v>0</v>
      </c>
    </row>
    <row r="234" s="2" customFormat="1" ht="16.5" customHeight="1">
      <c r="A234" s="39"/>
      <c r="B234" s="40"/>
      <c r="C234" s="228" t="s">
        <v>538</v>
      </c>
      <c r="D234" s="228" t="s">
        <v>266</v>
      </c>
      <c r="E234" s="229" t="s">
        <v>3620</v>
      </c>
      <c r="F234" s="230" t="s">
        <v>3621</v>
      </c>
      <c r="G234" s="231" t="s">
        <v>354</v>
      </c>
      <c r="H234" s="232">
        <v>23.248000000000001</v>
      </c>
      <c r="I234" s="233"/>
      <c r="J234" s="234">
        <f>ROUND(I234*H234,2)</f>
        <v>0</v>
      </c>
      <c r="K234" s="230" t="s">
        <v>298</v>
      </c>
      <c r="L234" s="45"/>
      <c r="M234" s="235" t="s">
        <v>1</v>
      </c>
      <c r="N234" s="236" t="s">
        <v>41</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271</v>
      </c>
      <c r="AT234" s="239" t="s">
        <v>266</v>
      </c>
      <c r="AU234" s="239" t="s">
        <v>85</v>
      </c>
      <c r="AY234" s="18" t="s">
        <v>264</v>
      </c>
      <c r="BE234" s="240">
        <f>IF(N234="základní",J234,0)</f>
        <v>0</v>
      </c>
      <c r="BF234" s="240">
        <f>IF(N234="snížená",J234,0)</f>
        <v>0</v>
      </c>
      <c r="BG234" s="240">
        <f>IF(N234="zákl. přenesená",J234,0)</f>
        <v>0</v>
      </c>
      <c r="BH234" s="240">
        <f>IF(N234="sníž. přenesená",J234,0)</f>
        <v>0</v>
      </c>
      <c r="BI234" s="240">
        <f>IF(N234="nulová",J234,0)</f>
        <v>0</v>
      </c>
      <c r="BJ234" s="18" t="s">
        <v>83</v>
      </c>
      <c r="BK234" s="240">
        <f>ROUND(I234*H234,2)</f>
        <v>0</v>
      </c>
      <c r="BL234" s="18" t="s">
        <v>271</v>
      </c>
      <c r="BM234" s="239" t="s">
        <v>3622</v>
      </c>
    </row>
    <row r="235" s="2" customFormat="1">
      <c r="A235" s="39"/>
      <c r="B235" s="40"/>
      <c r="C235" s="41"/>
      <c r="D235" s="243" t="s">
        <v>339</v>
      </c>
      <c r="E235" s="41"/>
      <c r="F235" s="295" t="s">
        <v>3623</v>
      </c>
      <c r="G235" s="41"/>
      <c r="H235" s="41"/>
      <c r="I235" s="296"/>
      <c r="J235" s="41"/>
      <c r="K235" s="41"/>
      <c r="L235" s="45"/>
      <c r="M235" s="297"/>
      <c r="N235" s="298"/>
      <c r="O235" s="92"/>
      <c r="P235" s="92"/>
      <c r="Q235" s="92"/>
      <c r="R235" s="92"/>
      <c r="S235" s="92"/>
      <c r="T235" s="93"/>
      <c r="U235" s="39"/>
      <c r="V235" s="39"/>
      <c r="W235" s="39"/>
      <c r="X235" s="39"/>
      <c r="Y235" s="39"/>
      <c r="Z235" s="39"/>
      <c r="AA235" s="39"/>
      <c r="AB235" s="39"/>
      <c r="AC235" s="39"/>
      <c r="AD235" s="39"/>
      <c r="AE235" s="39"/>
      <c r="AT235" s="18" t="s">
        <v>339</v>
      </c>
      <c r="AU235" s="18" t="s">
        <v>85</v>
      </c>
    </row>
    <row r="236" s="2" customFormat="1" ht="16.5" customHeight="1">
      <c r="A236" s="39"/>
      <c r="B236" s="40"/>
      <c r="C236" s="228" t="s">
        <v>542</v>
      </c>
      <c r="D236" s="228" t="s">
        <v>266</v>
      </c>
      <c r="E236" s="229" t="s">
        <v>3624</v>
      </c>
      <c r="F236" s="230" t="s">
        <v>3625</v>
      </c>
      <c r="G236" s="231" t="s">
        <v>354</v>
      </c>
      <c r="H236" s="232">
        <v>23.248000000000001</v>
      </c>
      <c r="I236" s="233"/>
      <c r="J236" s="234">
        <f>ROUND(I236*H236,2)</f>
        <v>0</v>
      </c>
      <c r="K236" s="230" t="s">
        <v>270</v>
      </c>
      <c r="L236" s="45"/>
      <c r="M236" s="235" t="s">
        <v>1</v>
      </c>
      <c r="N236" s="236" t="s">
        <v>41</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271</v>
      </c>
      <c r="AT236" s="239" t="s">
        <v>266</v>
      </c>
      <c r="AU236" s="239" t="s">
        <v>85</v>
      </c>
      <c r="AY236" s="18" t="s">
        <v>264</v>
      </c>
      <c r="BE236" s="240">
        <f>IF(N236="základní",J236,0)</f>
        <v>0</v>
      </c>
      <c r="BF236" s="240">
        <f>IF(N236="snížená",J236,0)</f>
        <v>0</v>
      </c>
      <c r="BG236" s="240">
        <f>IF(N236="zákl. přenesená",J236,0)</f>
        <v>0</v>
      </c>
      <c r="BH236" s="240">
        <f>IF(N236="sníž. přenesená",J236,0)</f>
        <v>0</v>
      </c>
      <c r="BI236" s="240">
        <f>IF(N236="nulová",J236,0)</f>
        <v>0</v>
      </c>
      <c r="BJ236" s="18" t="s">
        <v>83</v>
      </c>
      <c r="BK236" s="240">
        <f>ROUND(I236*H236,2)</f>
        <v>0</v>
      </c>
      <c r="BL236" s="18" t="s">
        <v>271</v>
      </c>
      <c r="BM236" s="239" t="s">
        <v>3626</v>
      </c>
    </row>
    <row r="237" s="2" customFormat="1" ht="16.5" customHeight="1">
      <c r="A237" s="39"/>
      <c r="B237" s="40"/>
      <c r="C237" s="228" t="s">
        <v>546</v>
      </c>
      <c r="D237" s="228" t="s">
        <v>266</v>
      </c>
      <c r="E237" s="229" t="s">
        <v>3627</v>
      </c>
      <c r="F237" s="230" t="s">
        <v>3628</v>
      </c>
      <c r="G237" s="231" t="s">
        <v>354</v>
      </c>
      <c r="H237" s="232">
        <v>464.95999999999998</v>
      </c>
      <c r="I237" s="233"/>
      <c r="J237" s="234">
        <f>ROUND(I237*H237,2)</f>
        <v>0</v>
      </c>
      <c r="K237" s="230" t="s">
        <v>270</v>
      </c>
      <c r="L237" s="45"/>
      <c r="M237" s="235" t="s">
        <v>1</v>
      </c>
      <c r="N237" s="236" t="s">
        <v>41</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271</v>
      </c>
      <c r="AT237" s="239" t="s">
        <v>266</v>
      </c>
      <c r="AU237" s="239" t="s">
        <v>85</v>
      </c>
      <c r="AY237" s="18" t="s">
        <v>264</v>
      </c>
      <c r="BE237" s="240">
        <f>IF(N237="základní",J237,0)</f>
        <v>0</v>
      </c>
      <c r="BF237" s="240">
        <f>IF(N237="snížená",J237,0)</f>
        <v>0</v>
      </c>
      <c r="BG237" s="240">
        <f>IF(N237="zákl. přenesená",J237,0)</f>
        <v>0</v>
      </c>
      <c r="BH237" s="240">
        <f>IF(N237="sníž. přenesená",J237,0)</f>
        <v>0</v>
      </c>
      <c r="BI237" s="240">
        <f>IF(N237="nulová",J237,0)</f>
        <v>0</v>
      </c>
      <c r="BJ237" s="18" t="s">
        <v>83</v>
      </c>
      <c r="BK237" s="240">
        <f>ROUND(I237*H237,2)</f>
        <v>0</v>
      </c>
      <c r="BL237" s="18" t="s">
        <v>271</v>
      </c>
      <c r="BM237" s="239" t="s">
        <v>3629</v>
      </c>
    </row>
    <row r="238" s="13" customFormat="1">
      <c r="A238" s="13"/>
      <c r="B238" s="241"/>
      <c r="C238" s="242"/>
      <c r="D238" s="243" t="s">
        <v>273</v>
      </c>
      <c r="E238" s="242"/>
      <c r="F238" s="245" t="s">
        <v>3630</v>
      </c>
      <c r="G238" s="242"/>
      <c r="H238" s="246">
        <v>464.95999999999998</v>
      </c>
      <c r="I238" s="247"/>
      <c r="J238" s="242"/>
      <c r="K238" s="242"/>
      <c r="L238" s="248"/>
      <c r="M238" s="249"/>
      <c r="N238" s="250"/>
      <c r="O238" s="250"/>
      <c r="P238" s="250"/>
      <c r="Q238" s="250"/>
      <c r="R238" s="250"/>
      <c r="S238" s="250"/>
      <c r="T238" s="251"/>
      <c r="U238" s="13"/>
      <c r="V238" s="13"/>
      <c r="W238" s="13"/>
      <c r="X238" s="13"/>
      <c r="Y238" s="13"/>
      <c r="Z238" s="13"/>
      <c r="AA238" s="13"/>
      <c r="AB238" s="13"/>
      <c r="AC238" s="13"/>
      <c r="AD238" s="13"/>
      <c r="AE238" s="13"/>
      <c r="AT238" s="252" t="s">
        <v>273</v>
      </c>
      <c r="AU238" s="252" t="s">
        <v>85</v>
      </c>
      <c r="AV238" s="13" t="s">
        <v>85</v>
      </c>
      <c r="AW238" s="13" t="s">
        <v>4</v>
      </c>
      <c r="AX238" s="13" t="s">
        <v>83</v>
      </c>
      <c r="AY238" s="252" t="s">
        <v>264</v>
      </c>
    </row>
    <row r="239" s="12" customFormat="1" ht="22.8" customHeight="1">
      <c r="A239" s="12"/>
      <c r="B239" s="212"/>
      <c r="C239" s="213"/>
      <c r="D239" s="214" t="s">
        <v>75</v>
      </c>
      <c r="E239" s="226" t="s">
        <v>786</v>
      </c>
      <c r="F239" s="226" t="s">
        <v>787</v>
      </c>
      <c r="G239" s="213"/>
      <c r="H239" s="213"/>
      <c r="I239" s="216"/>
      <c r="J239" s="227">
        <f>BK239</f>
        <v>0</v>
      </c>
      <c r="K239" s="213"/>
      <c r="L239" s="218"/>
      <c r="M239" s="219"/>
      <c r="N239" s="220"/>
      <c r="O239" s="220"/>
      <c r="P239" s="221">
        <f>P240</f>
        <v>0</v>
      </c>
      <c r="Q239" s="220"/>
      <c r="R239" s="221">
        <f>R240</f>
        <v>0</v>
      </c>
      <c r="S239" s="220"/>
      <c r="T239" s="222">
        <f>T240</f>
        <v>0</v>
      </c>
      <c r="U239" s="12"/>
      <c r="V239" s="12"/>
      <c r="W239" s="12"/>
      <c r="X239" s="12"/>
      <c r="Y239" s="12"/>
      <c r="Z239" s="12"/>
      <c r="AA239" s="12"/>
      <c r="AB239" s="12"/>
      <c r="AC239" s="12"/>
      <c r="AD239" s="12"/>
      <c r="AE239" s="12"/>
      <c r="AR239" s="223" t="s">
        <v>83</v>
      </c>
      <c r="AT239" s="224" t="s">
        <v>75</v>
      </c>
      <c r="AU239" s="224" t="s">
        <v>83</v>
      </c>
      <c r="AY239" s="223" t="s">
        <v>264</v>
      </c>
      <c r="BK239" s="225">
        <f>BK240</f>
        <v>0</v>
      </c>
    </row>
    <row r="240" s="2" customFormat="1" ht="16.5" customHeight="1">
      <c r="A240" s="39"/>
      <c r="B240" s="40"/>
      <c r="C240" s="228" t="s">
        <v>550</v>
      </c>
      <c r="D240" s="228" t="s">
        <v>266</v>
      </c>
      <c r="E240" s="229" t="s">
        <v>3631</v>
      </c>
      <c r="F240" s="230" t="s">
        <v>3632</v>
      </c>
      <c r="G240" s="231" t="s">
        <v>354</v>
      </c>
      <c r="H240" s="232">
        <v>811.80799999999999</v>
      </c>
      <c r="I240" s="233"/>
      <c r="J240" s="234">
        <f>ROUND(I240*H240,2)</f>
        <v>0</v>
      </c>
      <c r="K240" s="230" t="s">
        <v>270</v>
      </c>
      <c r="L240" s="45"/>
      <c r="M240" s="235" t="s">
        <v>1</v>
      </c>
      <c r="N240" s="236" t="s">
        <v>41</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271</v>
      </c>
      <c r="AT240" s="239" t="s">
        <v>266</v>
      </c>
      <c r="AU240" s="239" t="s">
        <v>85</v>
      </c>
      <c r="AY240" s="18" t="s">
        <v>264</v>
      </c>
      <c r="BE240" s="240">
        <f>IF(N240="základní",J240,0)</f>
        <v>0</v>
      </c>
      <c r="BF240" s="240">
        <f>IF(N240="snížená",J240,0)</f>
        <v>0</v>
      </c>
      <c r="BG240" s="240">
        <f>IF(N240="zákl. přenesená",J240,0)</f>
        <v>0</v>
      </c>
      <c r="BH240" s="240">
        <f>IF(N240="sníž. přenesená",J240,0)</f>
        <v>0</v>
      </c>
      <c r="BI240" s="240">
        <f>IF(N240="nulová",J240,0)</f>
        <v>0</v>
      </c>
      <c r="BJ240" s="18" t="s">
        <v>83</v>
      </c>
      <c r="BK240" s="240">
        <f>ROUND(I240*H240,2)</f>
        <v>0</v>
      </c>
      <c r="BL240" s="18" t="s">
        <v>271</v>
      </c>
      <c r="BM240" s="239" t="s">
        <v>3633</v>
      </c>
    </row>
    <row r="241" s="12" customFormat="1" ht="25.92" customHeight="1">
      <c r="A241" s="12"/>
      <c r="B241" s="212"/>
      <c r="C241" s="213"/>
      <c r="D241" s="214" t="s">
        <v>75</v>
      </c>
      <c r="E241" s="215" t="s">
        <v>310</v>
      </c>
      <c r="F241" s="215" t="s">
        <v>3634</v>
      </c>
      <c r="G241" s="213"/>
      <c r="H241" s="213"/>
      <c r="I241" s="216"/>
      <c r="J241" s="217">
        <f>BK241</f>
        <v>0</v>
      </c>
      <c r="K241" s="213"/>
      <c r="L241" s="218"/>
      <c r="M241" s="219"/>
      <c r="N241" s="220"/>
      <c r="O241" s="220"/>
      <c r="P241" s="221">
        <f>P242</f>
        <v>0</v>
      </c>
      <c r="Q241" s="220"/>
      <c r="R241" s="221">
        <f>R242</f>
        <v>0.0053899999999999998</v>
      </c>
      <c r="S241" s="220"/>
      <c r="T241" s="222">
        <f>T242</f>
        <v>0</v>
      </c>
      <c r="U241" s="12"/>
      <c r="V241" s="12"/>
      <c r="W241" s="12"/>
      <c r="X241" s="12"/>
      <c r="Y241" s="12"/>
      <c r="Z241" s="12"/>
      <c r="AA241" s="12"/>
      <c r="AB241" s="12"/>
      <c r="AC241" s="12"/>
      <c r="AD241" s="12"/>
      <c r="AE241" s="12"/>
      <c r="AR241" s="223" t="s">
        <v>96</v>
      </c>
      <c r="AT241" s="224" t="s">
        <v>75</v>
      </c>
      <c r="AU241" s="224" t="s">
        <v>76</v>
      </c>
      <c r="AY241" s="223" t="s">
        <v>264</v>
      </c>
      <c r="BK241" s="225">
        <f>BK242</f>
        <v>0</v>
      </c>
    </row>
    <row r="242" s="12" customFormat="1" ht="22.8" customHeight="1">
      <c r="A242" s="12"/>
      <c r="B242" s="212"/>
      <c r="C242" s="213"/>
      <c r="D242" s="214" t="s">
        <v>75</v>
      </c>
      <c r="E242" s="226" t="s">
        <v>3635</v>
      </c>
      <c r="F242" s="226" t="s">
        <v>3636</v>
      </c>
      <c r="G242" s="213"/>
      <c r="H242" s="213"/>
      <c r="I242" s="216"/>
      <c r="J242" s="227">
        <f>BK242</f>
        <v>0</v>
      </c>
      <c r="K242" s="213"/>
      <c r="L242" s="218"/>
      <c r="M242" s="219"/>
      <c r="N242" s="220"/>
      <c r="O242" s="220"/>
      <c r="P242" s="221">
        <f>SUM(P243:P245)</f>
        <v>0</v>
      </c>
      <c r="Q242" s="220"/>
      <c r="R242" s="221">
        <f>SUM(R243:R245)</f>
        <v>0.0053899999999999998</v>
      </c>
      <c r="S242" s="220"/>
      <c r="T242" s="222">
        <f>SUM(T243:T245)</f>
        <v>0</v>
      </c>
      <c r="U242" s="12"/>
      <c r="V242" s="12"/>
      <c r="W242" s="12"/>
      <c r="X242" s="12"/>
      <c r="Y242" s="12"/>
      <c r="Z242" s="12"/>
      <c r="AA242" s="12"/>
      <c r="AB242" s="12"/>
      <c r="AC242" s="12"/>
      <c r="AD242" s="12"/>
      <c r="AE242" s="12"/>
      <c r="AR242" s="223" t="s">
        <v>96</v>
      </c>
      <c r="AT242" s="224" t="s">
        <v>75</v>
      </c>
      <c r="AU242" s="224" t="s">
        <v>83</v>
      </c>
      <c r="AY242" s="223" t="s">
        <v>264</v>
      </c>
      <c r="BK242" s="225">
        <f>SUM(BK243:BK245)</f>
        <v>0</v>
      </c>
    </row>
    <row r="243" s="2" customFormat="1" ht="16.5" customHeight="1">
      <c r="A243" s="39"/>
      <c r="B243" s="40"/>
      <c r="C243" s="228" t="s">
        <v>556</v>
      </c>
      <c r="D243" s="228" t="s">
        <v>266</v>
      </c>
      <c r="E243" s="229" t="s">
        <v>3637</v>
      </c>
      <c r="F243" s="230" t="s">
        <v>3638</v>
      </c>
      <c r="G243" s="231" t="s">
        <v>453</v>
      </c>
      <c r="H243" s="232">
        <v>49</v>
      </c>
      <c r="I243" s="233"/>
      <c r="J243" s="234">
        <f>ROUND(I243*H243,2)</f>
        <v>0</v>
      </c>
      <c r="K243" s="230" t="s">
        <v>270</v>
      </c>
      <c r="L243" s="45"/>
      <c r="M243" s="235" t="s">
        <v>1</v>
      </c>
      <c r="N243" s="236" t="s">
        <v>41</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585</v>
      </c>
      <c r="AT243" s="239" t="s">
        <v>266</v>
      </c>
      <c r="AU243" s="239" t="s">
        <v>85</v>
      </c>
      <c r="AY243" s="18" t="s">
        <v>264</v>
      </c>
      <c r="BE243" s="240">
        <f>IF(N243="základní",J243,0)</f>
        <v>0</v>
      </c>
      <c r="BF243" s="240">
        <f>IF(N243="snížená",J243,0)</f>
        <v>0</v>
      </c>
      <c r="BG243" s="240">
        <f>IF(N243="zákl. přenesená",J243,0)</f>
        <v>0</v>
      </c>
      <c r="BH243" s="240">
        <f>IF(N243="sníž. přenesená",J243,0)</f>
        <v>0</v>
      </c>
      <c r="BI243" s="240">
        <f>IF(N243="nulová",J243,0)</f>
        <v>0</v>
      </c>
      <c r="BJ243" s="18" t="s">
        <v>83</v>
      </c>
      <c r="BK243" s="240">
        <f>ROUND(I243*H243,2)</f>
        <v>0</v>
      </c>
      <c r="BL243" s="18" t="s">
        <v>585</v>
      </c>
      <c r="BM243" s="239" t="s">
        <v>3639</v>
      </c>
    </row>
    <row r="244" s="2" customFormat="1" ht="16.5" customHeight="1">
      <c r="A244" s="39"/>
      <c r="B244" s="40"/>
      <c r="C244" s="274" t="s">
        <v>560</v>
      </c>
      <c r="D244" s="274" t="s">
        <v>310</v>
      </c>
      <c r="E244" s="275" t="s">
        <v>3640</v>
      </c>
      <c r="F244" s="276" t="s">
        <v>3641</v>
      </c>
      <c r="G244" s="277" t="s">
        <v>453</v>
      </c>
      <c r="H244" s="278">
        <v>53.899999999999999</v>
      </c>
      <c r="I244" s="279"/>
      <c r="J244" s="280">
        <f>ROUND(I244*H244,2)</f>
        <v>0</v>
      </c>
      <c r="K244" s="276" t="s">
        <v>298</v>
      </c>
      <c r="L244" s="281"/>
      <c r="M244" s="282" t="s">
        <v>1</v>
      </c>
      <c r="N244" s="283" t="s">
        <v>41</v>
      </c>
      <c r="O244" s="92"/>
      <c r="P244" s="237">
        <f>O244*H244</f>
        <v>0</v>
      </c>
      <c r="Q244" s="237">
        <v>0.00010000000000000001</v>
      </c>
      <c r="R244" s="237">
        <f>Q244*H244</f>
        <v>0.0053899999999999998</v>
      </c>
      <c r="S244" s="237">
        <v>0</v>
      </c>
      <c r="T244" s="238">
        <f>S244*H244</f>
        <v>0</v>
      </c>
      <c r="U244" s="39"/>
      <c r="V244" s="39"/>
      <c r="W244" s="39"/>
      <c r="X244" s="39"/>
      <c r="Y244" s="39"/>
      <c r="Z244" s="39"/>
      <c r="AA244" s="39"/>
      <c r="AB244" s="39"/>
      <c r="AC244" s="39"/>
      <c r="AD244" s="39"/>
      <c r="AE244" s="39"/>
      <c r="AR244" s="239" t="s">
        <v>2827</v>
      </c>
      <c r="AT244" s="239" t="s">
        <v>310</v>
      </c>
      <c r="AU244" s="239" t="s">
        <v>85</v>
      </c>
      <c r="AY244" s="18" t="s">
        <v>264</v>
      </c>
      <c r="BE244" s="240">
        <f>IF(N244="základní",J244,0)</f>
        <v>0</v>
      </c>
      <c r="BF244" s="240">
        <f>IF(N244="snížená",J244,0)</f>
        <v>0</v>
      </c>
      <c r="BG244" s="240">
        <f>IF(N244="zákl. přenesená",J244,0)</f>
        <v>0</v>
      </c>
      <c r="BH244" s="240">
        <f>IF(N244="sníž. přenesená",J244,0)</f>
        <v>0</v>
      </c>
      <c r="BI244" s="240">
        <f>IF(N244="nulová",J244,0)</f>
        <v>0</v>
      </c>
      <c r="BJ244" s="18" t="s">
        <v>83</v>
      </c>
      <c r="BK244" s="240">
        <f>ROUND(I244*H244,2)</f>
        <v>0</v>
      </c>
      <c r="BL244" s="18" t="s">
        <v>585</v>
      </c>
      <c r="BM244" s="239" t="s">
        <v>3642</v>
      </c>
    </row>
    <row r="245" s="13" customFormat="1">
      <c r="A245" s="13"/>
      <c r="B245" s="241"/>
      <c r="C245" s="242"/>
      <c r="D245" s="243" t="s">
        <v>273</v>
      </c>
      <c r="E245" s="242"/>
      <c r="F245" s="245" t="s">
        <v>3643</v>
      </c>
      <c r="G245" s="242"/>
      <c r="H245" s="246">
        <v>53.899999999999999</v>
      </c>
      <c r="I245" s="247"/>
      <c r="J245" s="242"/>
      <c r="K245" s="242"/>
      <c r="L245" s="248"/>
      <c r="M245" s="249"/>
      <c r="N245" s="250"/>
      <c r="O245" s="250"/>
      <c r="P245" s="250"/>
      <c r="Q245" s="250"/>
      <c r="R245" s="250"/>
      <c r="S245" s="250"/>
      <c r="T245" s="251"/>
      <c r="U245" s="13"/>
      <c r="V245" s="13"/>
      <c r="W245" s="13"/>
      <c r="X245" s="13"/>
      <c r="Y245" s="13"/>
      <c r="Z245" s="13"/>
      <c r="AA245" s="13"/>
      <c r="AB245" s="13"/>
      <c r="AC245" s="13"/>
      <c r="AD245" s="13"/>
      <c r="AE245" s="13"/>
      <c r="AT245" s="252" t="s">
        <v>273</v>
      </c>
      <c r="AU245" s="252" t="s">
        <v>85</v>
      </c>
      <c r="AV245" s="13" t="s">
        <v>85</v>
      </c>
      <c r="AW245" s="13" t="s">
        <v>4</v>
      </c>
      <c r="AX245" s="13" t="s">
        <v>83</v>
      </c>
      <c r="AY245" s="252" t="s">
        <v>264</v>
      </c>
    </row>
    <row r="246" s="12" customFormat="1" ht="25.92" customHeight="1">
      <c r="A246" s="12"/>
      <c r="B246" s="212"/>
      <c r="C246" s="213"/>
      <c r="D246" s="214" t="s">
        <v>75</v>
      </c>
      <c r="E246" s="215" t="s">
        <v>3644</v>
      </c>
      <c r="F246" s="215" t="s">
        <v>3645</v>
      </c>
      <c r="G246" s="213"/>
      <c r="H246" s="213"/>
      <c r="I246" s="216"/>
      <c r="J246" s="217">
        <f>BK246</f>
        <v>0</v>
      </c>
      <c r="K246" s="213"/>
      <c r="L246" s="218"/>
      <c r="M246" s="219"/>
      <c r="N246" s="220"/>
      <c r="O246" s="220"/>
      <c r="P246" s="221">
        <f>P247</f>
        <v>0</v>
      </c>
      <c r="Q246" s="220"/>
      <c r="R246" s="221">
        <f>R247</f>
        <v>0</v>
      </c>
      <c r="S246" s="220"/>
      <c r="T246" s="222">
        <f>T247</f>
        <v>0</v>
      </c>
      <c r="U246" s="12"/>
      <c r="V246" s="12"/>
      <c r="W246" s="12"/>
      <c r="X246" s="12"/>
      <c r="Y246" s="12"/>
      <c r="Z246" s="12"/>
      <c r="AA246" s="12"/>
      <c r="AB246" s="12"/>
      <c r="AC246" s="12"/>
      <c r="AD246" s="12"/>
      <c r="AE246" s="12"/>
      <c r="AR246" s="223" t="s">
        <v>290</v>
      </c>
      <c r="AT246" s="224" t="s">
        <v>75</v>
      </c>
      <c r="AU246" s="224" t="s">
        <v>76</v>
      </c>
      <c r="AY246" s="223" t="s">
        <v>264</v>
      </c>
      <c r="BK246" s="225">
        <f>BK247</f>
        <v>0</v>
      </c>
    </row>
    <row r="247" s="12" customFormat="1" ht="22.8" customHeight="1">
      <c r="A247" s="12"/>
      <c r="B247" s="212"/>
      <c r="C247" s="213"/>
      <c r="D247" s="214" t="s">
        <v>75</v>
      </c>
      <c r="E247" s="226" t="s">
        <v>3646</v>
      </c>
      <c r="F247" s="226" t="s">
        <v>3647</v>
      </c>
      <c r="G247" s="213"/>
      <c r="H247" s="213"/>
      <c r="I247" s="216"/>
      <c r="J247" s="227">
        <f>BK247</f>
        <v>0</v>
      </c>
      <c r="K247" s="213"/>
      <c r="L247" s="218"/>
      <c r="M247" s="219"/>
      <c r="N247" s="220"/>
      <c r="O247" s="220"/>
      <c r="P247" s="221">
        <f>P248</f>
        <v>0</v>
      </c>
      <c r="Q247" s="220"/>
      <c r="R247" s="221">
        <f>R248</f>
        <v>0</v>
      </c>
      <c r="S247" s="220"/>
      <c r="T247" s="222">
        <f>T248</f>
        <v>0</v>
      </c>
      <c r="U247" s="12"/>
      <c r="V247" s="12"/>
      <c r="W247" s="12"/>
      <c r="X247" s="12"/>
      <c r="Y247" s="12"/>
      <c r="Z247" s="12"/>
      <c r="AA247" s="12"/>
      <c r="AB247" s="12"/>
      <c r="AC247" s="12"/>
      <c r="AD247" s="12"/>
      <c r="AE247" s="12"/>
      <c r="AR247" s="223" t="s">
        <v>290</v>
      </c>
      <c r="AT247" s="224" t="s">
        <v>75</v>
      </c>
      <c r="AU247" s="224" t="s">
        <v>83</v>
      </c>
      <c r="AY247" s="223" t="s">
        <v>264</v>
      </c>
      <c r="BK247" s="225">
        <f>BK248</f>
        <v>0</v>
      </c>
    </row>
    <row r="248" s="2" customFormat="1" ht="16.5" customHeight="1">
      <c r="A248" s="39"/>
      <c r="B248" s="40"/>
      <c r="C248" s="228" t="s">
        <v>564</v>
      </c>
      <c r="D248" s="228" t="s">
        <v>266</v>
      </c>
      <c r="E248" s="229" t="s">
        <v>3648</v>
      </c>
      <c r="F248" s="230" t="s">
        <v>3649</v>
      </c>
      <c r="G248" s="231" t="s">
        <v>420</v>
      </c>
      <c r="H248" s="232">
        <v>2</v>
      </c>
      <c r="I248" s="233"/>
      <c r="J248" s="234">
        <f>ROUND(I248*H248,2)</f>
        <v>0</v>
      </c>
      <c r="K248" s="230" t="s">
        <v>270</v>
      </c>
      <c r="L248" s="45"/>
      <c r="M248" s="307" t="s">
        <v>1</v>
      </c>
      <c r="N248" s="308" t="s">
        <v>41</v>
      </c>
      <c r="O248" s="309"/>
      <c r="P248" s="310">
        <f>O248*H248</f>
        <v>0</v>
      </c>
      <c r="Q248" s="310">
        <v>0</v>
      </c>
      <c r="R248" s="310">
        <f>Q248*H248</f>
        <v>0</v>
      </c>
      <c r="S248" s="310">
        <v>0</v>
      </c>
      <c r="T248" s="311">
        <f>S248*H248</f>
        <v>0</v>
      </c>
      <c r="U248" s="39"/>
      <c r="V248" s="39"/>
      <c r="W248" s="39"/>
      <c r="X248" s="39"/>
      <c r="Y248" s="39"/>
      <c r="Z248" s="39"/>
      <c r="AA248" s="39"/>
      <c r="AB248" s="39"/>
      <c r="AC248" s="39"/>
      <c r="AD248" s="39"/>
      <c r="AE248" s="39"/>
      <c r="AR248" s="239" t="s">
        <v>3650</v>
      </c>
      <c r="AT248" s="239" t="s">
        <v>266</v>
      </c>
      <c r="AU248" s="239" t="s">
        <v>85</v>
      </c>
      <c r="AY248" s="18" t="s">
        <v>264</v>
      </c>
      <c r="BE248" s="240">
        <f>IF(N248="základní",J248,0)</f>
        <v>0</v>
      </c>
      <c r="BF248" s="240">
        <f>IF(N248="snížená",J248,0)</f>
        <v>0</v>
      </c>
      <c r="BG248" s="240">
        <f>IF(N248="zákl. přenesená",J248,0)</f>
        <v>0</v>
      </c>
      <c r="BH248" s="240">
        <f>IF(N248="sníž. přenesená",J248,0)</f>
        <v>0</v>
      </c>
      <c r="BI248" s="240">
        <f>IF(N248="nulová",J248,0)</f>
        <v>0</v>
      </c>
      <c r="BJ248" s="18" t="s">
        <v>83</v>
      </c>
      <c r="BK248" s="240">
        <f>ROUND(I248*H248,2)</f>
        <v>0</v>
      </c>
      <c r="BL248" s="18" t="s">
        <v>3650</v>
      </c>
      <c r="BM248" s="239" t="s">
        <v>3651</v>
      </c>
    </row>
    <row r="249" s="2" customFormat="1" ht="6.96" customHeight="1">
      <c r="A249" s="39"/>
      <c r="B249" s="67"/>
      <c r="C249" s="68"/>
      <c r="D249" s="68"/>
      <c r="E249" s="68"/>
      <c r="F249" s="68"/>
      <c r="G249" s="68"/>
      <c r="H249" s="68"/>
      <c r="I249" s="68"/>
      <c r="J249" s="68"/>
      <c r="K249" s="68"/>
      <c r="L249" s="45"/>
      <c r="M249" s="39"/>
      <c r="O249" s="39"/>
      <c r="P249" s="39"/>
      <c r="Q249" s="39"/>
      <c r="R249" s="39"/>
      <c r="S249" s="39"/>
      <c r="T249" s="39"/>
      <c r="U249" s="39"/>
      <c r="V249" s="39"/>
      <c r="W249" s="39"/>
      <c r="X249" s="39"/>
      <c r="Y249" s="39"/>
      <c r="Z249" s="39"/>
      <c r="AA249" s="39"/>
      <c r="AB249" s="39"/>
      <c r="AC249" s="39"/>
      <c r="AD249" s="39"/>
      <c r="AE249" s="39"/>
    </row>
  </sheetData>
  <sheetProtection sheet="1" autoFilter="0" formatColumns="0" formatRows="0" objects="1" scenarios="1" spinCount="100000" saltValue="7Ap95c/9jFkBZIzh7gG7TfPg33Z1xOBZGOVUhjW+wiQlHkCxeMqzf7/4yW/ntMoJmImZDeW+JW6xPk4HAUNrHQ==" hashValue="/8uvrgW9It7TA8TL1l7YuMo+0AHMvzvHGKTs8kF21vehISnGAR6Waoh9cJP77Hot4WdWpBmGYF/jt8h0GvvgcA==" algorithmName="SHA-512" password="E785"/>
  <autoFilter ref="C130:K248"/>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144</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1" customFormat="1" ht="12" customHeight="1">
      <c r="B8" s="21"/>
      <c r="D8" s="152" t="s">
        <v>210</v>
      </c>
      <c r="L8" s="21"/>
    </row>
    <row r="9" s="2" customFormat="1" ht="16.5" customHeight="1">
      <c r="A9" s="39"/>
      <c r="B9" s="45"/>
      <c r="C9" s="39"/>
      <c r="D9" s="39"/>
      <c r="E9" s="153" t="s">
        <v>3652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212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3453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18. 9. 2024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19.25" customHeight="1">
      <c r="A29" s="156"/>
      <c r="B29" s="157"/>
      <c r="C29" s="156"/>
      <c r="D29" s="156"/>
      <c r="E29" s="158" t="s">
        <v>214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ROUND((SUM(BE128:BE204)),  2)</f>
        <v>0</v>
      </c>
      <c r="G35" s="39"/>
      <c r="H35" s="39"/>
      <c r="I35" s="166">
        <v>0.20999999999999999</v>
      </c>
      <c r="J35" s="165">
        <f>ROUND(((SUM(BE128:BE204))*I35),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ROUND((SUM(BF128:BF204)),  2)</f>
        <v>0</v>
      </c>
      <c r="G36" s="39"/>
      <c r="H36" s="39"/>
      <c r="I36" s="166">
        <v>0.12</v>
      </c>
      <c r="J36" s="165">
        <f>ROUND(((SUM(BF128:BF204))*I36),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ROUND((SUM(BG128:BG204)),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ROUND((SUM(BH128:BH204)),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ROUND((SUM(BI128:BI204)),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2" customFormat="1" ht="16.5" customHeight="1">
      <c r="A87" s="39"/>
      <c r="B87" s="40"/>
      <c r="C87" s="41"/>
      <c r="D87" s="41"/>
      <c r="E87" s="185" t="s">
        <v>3652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212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D.1.1 - Architektonicko-stavební řešení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18. 9. 2024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30</v>
      </c>
      <c r="J93" s="37" t="str">
        <f>E23</f>
        <v>ARPIK OSTRAVA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216</v>
      </c>
      <c r="D96" s="187"/>
      <c r="E96" s="187"/>
      <c r="F96" s="187"/>
      <c r="G96" s="187"/>
      <c r="H96" s="187"/>
      <c r="I96" s="187"/>
      <c r="J96" s="188" t="s">
        <v>217</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218</v>
      </c>
      <c r="D98" s="41"/>
      <c r="E98" s="41"/>
      <c r="F98" s="41"/>
      <c r="G98" s="41"/>
      <c r="H98" s="41"/>
      <c r="I98" s="41"/>
      <c r="J98" s="111">
        <f>J128</f>
        <v>0</v>
      </c>
      <c r="K98" s="41"/>
      <c r="L98" s="64"/>
      <c r="S98" s="39"/>
      <c r="T98" s="39"/>
      <c r="U98" s="39"/>
      <c r="V98" s="39"/>
      <c r="W98" s="39"/>
      <c r="X98" s="39"/>
      <c r="Y98" s="39"/>
      <c r="Z98" s="39"/>
      <c r="AA98" s="39"/>
      <c r="AB98" s="39"/>
      <c r="AC98" s="39"/>
      <c r="AD98" s="39"/>
      <c r="AE98" s="39"/>
      <c r="AU98" s="18" t="s">
        <v>219</v>
      </c>
    </row>
    <row r="99" s="9" customFormat="1" ht="24.96" customHeight="1">
      <c r="A99" s="9"/>
      <c r="B99" s="190"/>
      <c r="C99" s="191"/>
      <c r="D99" s="192" t="s">
        <v>220</v>
      </c>
      <c r="E99" s="193"/>
      <c r="F99" s="193"/>
      <c r="G99" s="193"/>
      <c r="H99" s="193"/>
      <c r="I99" s="193"/>
      <c r="J99" s="194">
        <f>J129</f>
        <v>0</v>
      </c>
      <c r="K99" s="191"/>
      <c r="L99" s="195"/>
      <c r="S99" s="9"/>
      <c r="T99" s="9"/>
      <c r="U99" s="9"/>
      <c r="V99" s="9"/>
      <c r="W99" s="9"/>
      <c r="X99" s="9"/>
      <c r="Y99" s="9"/>
      <c r="Z99" s="9"/>
      <c r="AA99" s="9"/>
      <c r="AB99" s="9"/>
      <c r="AC99" s="9"/>
      <c r="AD99" s="9"/>
      <c r="AE99" s="9"/>
    </row>
    <row r="100" s="10" customFormat="1" ht="19.92" customHeight="1">
      <c r="A100" s="10"/>
      <c r="B100" s="196"/>
      <c r="C100" s="134"/>
      <c r="D100" s="197" t="s">
        <v>221</v>
      </c>
      <c r="E100" s="198"/>
      <c r="F100" s="198"/>
      <c r="G100" s="198"/>
      <c r="H100" s="198"/>
      <c r="I100" s="198"/>
      <c r="J100" s="199">
        <f>J130</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225</v>
      </c>
      <c r="E101" s="198"/>
      <c r="F101" s="198"/>
      <c r="G101" s="198"/>
      <c r="H101" s="198"/>
      <c r="I101" s="198"/>
      <c r="J101" s="199">
        <f>J157</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227</v>
      </c>
      <c r="E102" s="198"/>
      <c r="F102" s="198"/>
      <c r="G102" s="198"/>
      <c r="H102" s="198"/>
      <c r="I102" s="198"/>
      <c r="J102" s="199">
        <f>J174</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1415</v>
      </c>
      <c r="E103" s="198"/>
      <c r="F103" s="198"/>
      <c r="G103" s="198"/>
      <c r="H103" s="198"/>
      <c r="I103" s="198"/>
      <c r="J103" s="199">
        <f>J194</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228</v>
      </c>
      <c r="E104" s="198"/>
      <c r="F104" s="198"/>
      <c r="G104" s="198"/>
      <c r="H104" s="198"/>
      <c r="I104" s="198"/>
      <c r="J104" s="199">
        <f>J200</f>
        <v>0</v>
      </c>
      <c r="K104" s="134"/>
      <c r="L104" s="200"/>
      <c r="S104" s="10"/>
      <c r="T104" s="10"/>
      <c r="U104" s="10"/>
      <c r="V104" s="10"/>
      <c r="W104" s="10"/>
      <c r="X104" s="10"/>
      <c r="Y104" s="10"/>
      <c r="Z104" s="10"/>
      <c r="AA104" s="10"/>
      <c r="AB104" s="10"/>
      <c r="AC104" s="10"/>
      <c r="AD104" s="10"/>
      <c r="AE104" s="10"/>
    </row>
    <row r="105" s="9" customFormat="1" ht="24.96" customHeight="1">
      <c r="A105" s="9"/>
      <c r="B105" s="190"/>
      <c r="C105" s="191"/>
      <c r="D105" s="192" t="s">
        <v>3456</v>
      </c>
      <c r="E105" s="193"/>
      <c r="F105" s="193"/>
      <c r="G105" s="193"/>
      <c r="H105" s="193"/>
      <c r="I105" s="193"/>
      <c r="J105" s="194">
        <f>J202</f>
        <v>0</v>
      </c>
      <c r="K105" s="191"/>
      <c r="L105" s="195"/>
      <c r="S105" s="9"/>
      <c r="T105" s="9"/>
      <c r="U105" s="9"/>
      <c r="V105" s="9"/>
      <c r="W105" s="9"/>
      <c r="X105" s="9"/>
      <c r="Y105" s="9"/>
      <c r="Z105" s="9"/>
      <c r="AA105" s="9"/>
      <c r="AB105" s="9"/>
      <c r="AC105" s="9"/>
      <c r="AD105" s="9"/>
      <c r="AE105" s="9"/>
    </row>
    <row r="106" s="10" customFormat="1" ht="19.92" customHeight="1">
      <c r="A106" s="10"/>
      <c r="B106" s="196"/>
      <c r="C106" s="134"/>
      <c r="D106" s="197" t="s">
        <v>3457</v>
      </c>
      <c r="E106" s="198"/>
      <c r="F106" s="198"/>
      <c r="G106" s="198"/>
      <c r="H106" s="198"/>
      <c r="I106" s="198"/>
      <c r="J106" s="199">
        <f>J203</f>
        <v>0</v>
      </c>
      <c r="K106" s="134"/>
      <c r="L106" s="200"/>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249</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Transformace domova Černovice – Lidmaň I. – Polná</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210</v>
      </c>
      <c r="D117" s="23"/>
      <c r="E117" s="23"/>
      <c r="F117" s="23"/>
      <c r="G117" s="23"/>
      <c r="H117" s="23"/>
      <c r="I117" s="23"/>
      <c r="J117" s="23"/>
      <c r="K117" s="23"/>
      <c r="L117" s="21"/>
    </row>
    <row r="118" s="2" customFormat="1" ht="16.5" customHeight="1">
      <c r="A118" s="39"/>
      <c r="B118" s="40"/>
      <c r="C118" s="41"/>
      <c r="D118" s="41"/>
      <c r="E118" s="185" t="s">
        <v>3652</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212</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 xml:space="preserve">D.1.1 - Architektonicko-stavební řešení </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F14</f>
        <v xml:space="preserve"> </v>
      </c>
      <c r="G122" s="41"/>
      <c r="H122" s="41"/>
      <c r="I122" s="33" t="s">
        <v>22</v>
      </c>
      <c r="J122" s="80" t="str">
        <f>IF(J14="","",J14)</f>
        <v>18. 9. 2024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E17</f>
        <v>Kraj Vysočina</v>
      </c>
      <c r="G124" s="41"/>
      <c r="H124" s="41"/>
      <c r="I124" s="33" t="s">
        <v>30</v>
      </c>
      <c r="J124" s="37" t="str">
        <f>E23</f>
        <v>ARPIK OSTRAVA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IF(E20="","",E20)</f>
        <v>Vyplň údaj</v>
      </c>
      <c r="G125" s="41"/>
      <c r="H125" s="41"/>
      <c r="I125" s="33" t="s">
        <v>33</v>
      </c>
      <c r="J125" s="37" t="str">
        <f>E26</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1"/>
      <c r="B127" s="202"/>
      <c r="C127" s="203" t="s">
        <v>250</v>
      </c>
      <c r="D127" s="204" t="s">
        <v>61</v>
      </c>
      <c r="E127" s="204" t="s">
        <v>57</v>
      </c>
      <c r="F127" s="204" t="s">
        <v>58</v>
      </c>
      <c r="G127" s="204" t="s">
        <v>251</v>
      </c>
      <c r="H127" s="204" t="s">
        <v>252</v>
      </c>
      <c r="I127" s="204" t="s">
        <v>253</v>
      </c>
      <c r="J127" s="204" t="s">
        <v>217</v>
      </c>
      <c r="K127" s="205" t="s">
        <v>254</v>
      </c>
      <c r="L127" s="206"/>
      <c r="M127" s="101" t="s">
        <v>1</v>
      </c>
      <c r="N127" s="102" t="s">
        <v>40</v>
      </c>
      <c r="O127" s="102" t="s">
        <v>255</v>
      </c>
      <c r="P127" s="102" t="s">
        <v>256</v>
      </c>
      <c r="Q127" s="102" t="s">
        <v>257</v>
      </c>
      <c r="R127" s="102" t="s">
        <v>258</v>
      </c>
      <c r="S127" s="102" t="s">
        <v>259</v>
      </c>
      <c r="T127" s="103" t="s">
        <v>260</v>
      </c>
      <c r="U127" s="201"/>
      <c r="V127" s="201"/>
      <c r="W127" s="201"/>
      <c r="X127" s="201"/>
      <c r="Y127" s="201"/>
      <c r="Z127" s="201"/>
      <c r="AA127" s="201"/>
      <c r="AB127" s="201"/>
      <c r="AC127" s="201"/>
      <c r="AD127" s="201"/>
      <c r="AE127" s="201"/>
    </row>
    <row r="128" s="2" customFormat="1" ht="22.8" customHeight="1">
      <c r="A128" s="39"/>
      <c r="B128" s="40"/>
      <c r="C128" s="108" t="s">
        <v>261</v>
      </c>
      <c r="D128" s="41"/>
      <c r="E128" s="41"/>
      <c r="F128" s="41"/>
      <c r="G128" s="41"/>
      <c r="H128" s="41"/>
      <c r="I128" s="41"/>
      <c r="J128" s="207">
        <f>BK128</f>
        <v>0</v>
      </c>
      <c r="K128" s="41"/>
      <c r="L128" s="45"/>
      <c r="M128" s="104"/>
      <c r="N128" s="208"/>
      <c r="O128" s="105"/>
      <c r="P128" s="209">
        <f>P129+P202</f>
        <v>0</v>
      </c>
      <c r="Q128" s="105"/>
      <c r="R128" s="209">
        <f>R129+R202</f>
        <v>88.65182440000001</v>
      </c>
      <c r="S128" s="105"/>
      <c r="T128" s="210">
        <f>T129+T202</f>
        <v>1.3245</v>
      </c>
      <c r="U128" s="39"/>
      <c r="V128" s="39"/>
      <c r="W128" s="39"/>
      <c r="X128" s="39"/>
      <c r="Y128" s="39"/>
      <c r="Z128" s="39"/>
      <c r="AA128" s="39"/>
      <c r="AB128" s="39"/>
      <c r="AC128" s="39"/>
      <c r="AD128" s="39"/>
      <c r="AE128" s="39"/>
      <c r="AT128" s="18" t="s">
        <v>75</v>
      </c>
      <c r="AU128" s="18" t="s">
        <v>219</v>
      </c>
      <c r="BK128" s="211">
        <f>BK129+BK202</f>
        <v>0</v>
      </c>
    </row>
    <row r="129" s="12" customFormat="1" ht="25.92" customHeight="1">
      <c r="A129" s="12"/>
      <c r="B129" s="212"/>
      <c r="C129" s="213"/>
      <c r="D129" s="214" t="s">
        <v>75</v>
      </c>
      <c r="E129" s="215" t="s">
        <v>262</v>
      </c>
      <c r="F129" s="215" t="s">
        <v>263</v>
      </c>
      <c r="G129" s="213"/>
      <c r="H129" s="213"/>
      <c r="I129" s="216"/>
      <c r="J129" s="217">
        <f>BK129</f>
        <v>0</v>
      </c>
      <c r="K129" s="213"/>
      <c r="L129" s="218"/>
      <c r="M129" s="219"/>
      <c r="N129" s="220"/>
      <c r="O129" s="220"/>
      <c r="P129" s="221">
        <f>P130+P157+P174+P194+P200</f>
        <v>0</v>
      </c>
      <c r="Q129" s="220"/>
      <c r="R129" s="221">
        <f>R130+R157+R174+R194+R200</f>
        <v>88.65182440000001</v>
      </c>
      <c r="S129" s="220"/>
      <c r="T129" s="222">
        <f>T130+T157+T174+T194+T200</f>
        <v>1.3245</v>
      </c>
      <c r="U129" s="12"/>
      <c r="V129" s="12"/>
      <c r="W129" s="12"/>
      <c r="X129" s="12"/>
      <c r="Y129" s="12"/>
      <c r="Z129" s="12"/>
      <c r="AA129" s="12"/>
      <c r="AB129" s="12"/>
      <c r="AC129" s="12"/>
      <c r="AD129" s="12"/>
      <c r="AE129" s="12"/>
      <c r="AR129" s="223" t="s">
        <v>83</v>
      </c>
      <c r="AT129" s="224" t="s">
        <v>75</v>
      </c>
      <c r="AU129" s="224" t="s">
        <v>76</v>
      </c>
      <c r="AY129" s="223" t="s">
        <v>264</v>
      </c>
      <c r="BK129" s="225">
        <f>BK130+BK157+BK174+BK194+BK200</f>
        <v>0</v>
      </c>
    </row>
    <row r="130" s="12" customFormat="1" ht="22.8" customHeight="1">
      <c r="A130" s="12"/>
      <c r="B130" s="212"/>
      <c r="C130" s="213"/>
      <c r="D130" s="214" t="s">
        <v>75</v>
      </c>
      <c r="E130" s="226" t="s">
        <v>83</v>
      </c>
      <c r="F130" s="226" t="s">
        <v>265</v>
      </c>
      <c r="G130" s="213"/>
      <c r="H130" s="213"/>
      <c r="I130" s="216"/>
      <c r="J130" s="227">
        <f>BK130</f>
        <v>0</v>
      </c>
      <c r="K130" s="213"/>
      <c r="L130" s="218"/>
      <c r="M130" s="219"/>
      <c r="N130" s="220"/>
      <c r="O130" s="220"/>
      <c r="P130" s="221">
        <f>SUM(P131:P156)</f>
        <v>0</v>
      </c>
      <c r="Q130" s="220"/>
      <c r="R130" s="221">
        <f>SUM(R131:R156)</f>
        <v>0</v>
      </c>
      <c r="S130" s="220"/>
      <c r="T130" s="222">
        <f>SUM(T131:T156)</f>
        <v>1.3245</v>
      </c>
      <c r="U130" s="12"/>
      <c r="V130" s="12"/>
      <c r="W130" s="12"/>
      <c r="X130" s="12"/>
      <c r="Y130" s="12"/>
      <c r="Z130" s="12"/>
      <c r="AA130" s="12"/>
      <c r="AB130" s="12"/>
      <c r="AC130" s="12"/>
      <c r="AD130" s="12"/>
      <c r="AE130" s="12"/>
      <c r="AR130" s="223" t="s">
        <v>83</v>
      </c>
      <c r="AT130" s="224" t="s">
        <v>75</v>
      </c>
      <c r="AU130" s="224" t="s">
        <v>83</v>
      </c>
      <c r="AY130" s="223" t="s">
        <v>264</v>
      </c>
      <c r="BK130" s="225">
        <f>SUM(BK131:BK156)</f>
        <v>0</v>
      </c>
    </row>
    <row r="131" s="2" customFormat="1" ht="16.5" customHeight="1">
      <c r="A131" s="39"/>
      <c r="B131" s="40"/>
      <c r="C131" s="228" t="s">
        <v>83</v>
      </c>
      <c r="D131" s="228" t="s">
        <v>266</v>
      </c>
      <c r="E131" s="229" t="s">
        <v>3653</v>
      </c>
      <c r="F131" s="230" t="s">
        <v>3654</v>
      </c>
      <c r="G131" s="231" t="s">
        <v>318</v>
      </c>
      <c r="H131" s="232">
        <v>1.7</v>
      </c>
      <c r="I131" s="233"/>
      <c r="J131" s="234">
        <f>ROUND(I131*H131,2)</f>
        <v>0</v>
      </c>
      <c r="K131" s="230" t="s">
        <v>270</v>
      </c>
      <c r="L131" s="45"/>
      <c r="M131" s="235" t="s">
        <v>1</v>
      </c>
      <c r="N131" s="236" t="s">
        <v>41</v>
      </c>
      <c r="O131" s="92"/>
      <c r="P131" s="237">
        <f>O131*H131</f>
        <v>0</v>
      </c>
      <c r="Q131" s="237">
        <v>0</v>
      </c>
      <c r="R131" s="237">
        <f>Q131*H131</f>
        <v>0</v>
      </c>
      <c r="S131" s="237">
        <v>0.26000000000000001</v>
      </c>
      <c r="T131" s="238">
        <f>S131*H131</f>
        <v>0.442</v>
      </c>
      <c r="U131" s="39"/>
      <c r="V131" s="39"/>
      <c r="W131" s="39"/>
      <c r="X131" s="39"/>
      <c r="Y131" s="39"/>
      <c r="Z131" s="39"/>
      <c r="AA131" s="39"/>
      <c r="AB131" s="39"/>
      <c r="AC131" s="39"/>
      <c r="AD131" s="39"/>
      <c r="AE131" s="39"/>
      <c r="AR131" s="239" t="s">
        <v>271</v>
      </c>
      <c r="AT131" s="239" t="s">
        <v>266</v>
      </c>
      <c r="AU131" s="239" t="s">
        <v>85</v>
      </c>
      <c r="AY131" s="18" t="s">
        <v>264</v>
      </c>
      <c r="BE131" s="240">
        <f>IF(N131="základní",J131,0)</f>
        <v>0</v>
      </c>
      <c r="BF131" s="240">
        <f>IF(N131="snížená",J131,0)</f>
        <v>0</v>
      </c>
      <c r="BG131" s="240">
        <f>IF(N131="zákl. přenesená",J131,0)</f>
        <v>0</v>
      </c>
      <c r="BH131" s="240">
        <f>IF(N131="sníž. přenesená",J131,0)</f>
        <v>0</v>
      </c>
      <c r="BI131" s="240">
        <f>IF(N131="nulová",J131,0)</f>
        <v>0</v>
      </c>
      <c r="BJ131" s="18" t="s">
        <v>83</v>
      </c>
      <c r="BK131" s="240">
        <f>ROUND(I131*H131,2)</f>
        <v>0</v>
      </c>
      <c r="BL131" s="18" t="s">
        <v>271</v>
      </c>
      <c r="BM131" s="239" t="s">
        <v>3655</v>
      </c>
    </row>
    <row r="132" s="2" customFormat="1" ht="16.5" customHeight="1">
      <c r="A132" s="39"/>
      <c r="B132" s="40"/>
      <c r="C132" s="228" t="s">
        <v>85</v>
      </c>
      <c r="D132" s="228" t="s">
        <v>266</v>
      </c>
      <c r="E132" s="229" t="s">
        <v>3656</v>
      </c>
      <c r="F132" s="230" t="s">
        <v>3657</v>
      </c>
      <c r="G132" s="231" t="s">
        <v>318</v>
      </c>
      <c r="H132" s="232">
        <v>1.7</v>
      </c>
      <c r="I132" s="233"/>
      <c r="J132" s="234">
        <f>ROUND(I132*H132,2)</f>
        <v>0</v>
      </c>
      <c r="K132" s="230" t="s">
        <v>270</v>
      </c>
      <c r="L132" s="45"/>
      <c r="M132" s="235" t="s">
        <v>1</v>
      </c>
      <c r="N132" s="236" t="s">
        <v>41</v>
      </c>
      <c r="O132" s="92"/>
      <c r="P132" s="237">
        <f>O132*H132</f>
        <v>0</v>
      </c>
      <c r="Q132" s="237">
        <v>0</v>
      </c>
      <c r="R132" s="237">
        <f>Q132*H132</f>
        <v>0</v>
      </c>
      <c r="S132" s="237">
        <v>0.28999999999999998</v>
      </c>
      <c r="T132" s="238">
        <f>S132*H132</f>
        <v>0.49299999999999994</v>
      </c>
      <c r="U132" s="39"/>
      <c r="V132" s="39"/>
      <c r="W132" s="39"/>
      <c r="X132" s="39"/>
      <c r="Y132" s="39"/>
      <c r="Z132" s="39"/>
      <c r="AA132" s="39"/>
      <c r="AB132" s="39"/>
      <c r="AC132" s="39"/>
      <c r="AD132" s="39"/>
      <c r="AE132" s="39"/>
      <c r="AR132" s="239" t="s">
        <v>271</v>
      </c>
      <c r="AT132" s="239" t="s">
        <v>266</v>
      </c>
      <c r="AU132" s="239" t="s">
        <v>85</v>
      </c>
      <c r="AY132" s="18" t="s">
        <v>264</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271</v>
      </c>
      <c r="BM132" s="239" t="s">
        <v>3658</v>
      </c>
    </row>
    <row r="133" s="2" customFormat="1" ht="16.5" customHeight="1">
      <c r="A133" s="39"/>
      <c r="B133" s="40"/>
      <c r="C133" s="228" t="s">
        <v>96</v>
      </c>
      <c r="D133" s="228" t="s">
        <v>266</v>
      </c>
      <c r="E133" s="229" t="s">
        <v>3467</v>
      </c>
      <c r="F133" s="230" t="s">
        <v>3468</v>
      </c>
      <c r="G133" s="231" t="s">
        <v>453</v>
      </c>
      <c r="H133" s="232">
        <v>1.8999999999999999</v>
      </c>
      <c r="I133" s="233"/>
      <c r="J133" s="234">
        <f>ROUND(I133*H133,2)</f>
        <v>0</v>
      </c>
      <c r="K133" s="230" t="s">
        <v>270</v>
      </c>
      <c r="L133" s="45"/>
      <c r="M133" s="235" t="s">
        <v>1</v>
      </c>
      <c r="N133" s="236" t="s">
        <v>41</v>
      </c>
      <c r="O133" s="92"/>
      <c r="P133" s="237">
        <f>O133*H133</f>
        <v>0</v>
      </c>
      <c r="Q133" s="237">
        <v>0</v>
      </c>
      <c r="R133" s="237">
        <f>Q133*H133</f>
        <v>0</v>
      </c>
      <c r="S133" s="237">
        <v>0.20499999999999999</v>
      </c>
      <c r="T133" s="238">
        <f>S133*H133</f>
        <v>0.38949999999999996</v>
      </c>
      <c r="U133" s="39"/>
      <c r="V133" s="39"/>
      <c r="W133" s="39"/>
      <c r="X133" s="39"/>
      <c r="Y133" s="39"/>
      <c r="Z133" s="39"/>
      <c r="AA133" s="39"/>
      <c r="AB133" s="39"/>
      <c r="AC133" s="39"/>
      <c r="AD133" s="39"/>
      <c r="AE133" s="39"/>
      <c r="AR133" s="239" t="s">
        <v>271</v>
      </c>
      <c r="AT133" s="239" t="s">
        <v>266</v>
      </c>
      <c r="AU133" s="239" t="s">
        <v>85</v>
      </c>
      <c r="AY133" s="18" t="s">
        <v>264</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271</v>
      </c>
      <c r="BM133" s="239" t="s">
        <v>3469</v>
      </c>
    </row>
    <row r="134" s="2" customFormat="1" ht="16.5" customHeight="1">
      <c r="A134" s="39"/>
      <c r="B134" s="40"/>
      <c r="C134" s="228" t="s">
        <v>271</v>
      </c>
      <c r="D134" s="228" t="s">
        <v>266</v>
      </c>
      <c r="E134" s="229" t="s">
        <v>3470</v>
      </c>
      <c r="F134" s="230" t="s">
        <v>3471</v>
      </c>
      <c r="G134" s="231" t="s">
        <v>278</v>
      </c>
      <c r="H134" s="232">
        <v>31.57</v>
      </c>
      <c r="I134" s="233"/>
      <c r="J134" s="234">
        <f>ROUND(I134*H134,2)</f>
        <v>0</v>
      </c>
      <c r="K134" s="230" t="s">
        <v>270</v>
      </c>
      <c r="L134" s="45"/>
      <c r="M134" s="235" t="s">
        <v>1</v>
      </c>
      <c r="N134" s="236" t="s">
        <v>41</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271</v>
      </c>
      <c r="AT134" s="239" t="s">
        <v>266</v>
      </c>
      <c r="AU134" s="239" t="s">
        <v>85</v>
      </c>
      <c r="AY134" s="18" t="s">
        <v>264</v>
      </c>
      <c r="BE134" s="240">
        <f>IF(N134="základní",J134,0)</f>
        <v>0</v>
      </c>
      <c r="BF134" s="240">
        <f>IF(N134="snížená",J134,0)</f>
        <v>0</v>
      </c>
      <c r="BG134" s="240">
        <f>IF(N134="zákl. přenesená",J134,0)</f>
        <v>0</v>
      </c>
      <c r="BH134" s="240">
        <f>IF(N134="sníž. přenesená",J134,0)</f>
        <v>0</v>
      </c>
      <c r="BI134" s="240">
        <f>IF(N134="nulová",J134,0)</f>
        <v>0</v>
      </c>
      <c r="BJ134" s="18" t="s">
        <v>83</v>
      </c>
      <c r="BK134" s="240">
        <f>ROUND(I134*H134,2)</f>
        <v>0</v>
      </c>
      <c r="BL134" s="18" t="s">
        <v>271</v>
      </c>
      <c r="BM134" s="239" t="s">
        <v>3472</v>
      </c>
    </row>
    <row r="135" s="13" customFormat="1">
      <c r="A135" s="13"/>
      <c r="B135" s="241"/>
      <c r="C135" s="242"/>
      <c r="D135" s="243" t="s">
        <v>273</v>
      </c>
      <c r="E135" s="244" t="s">
        <v>1</v>
      </c>
      <c r="F135" s="245" t="s">
        <v>3659</v>
      </c>
      <c r="G135" s="242"/>
      <c r="H135" s="246">
        <v>13.93</v>
      </c>
      <c r="I135" s="247"/>
      <c r="J135" s="242"/>
      <c r="K135" s="242"/>
      <c r="L135" s="248"/>
      <c r="M135" s="249"/>
      <c r="N135" s="250"/>
      <c r="O135" s="250"/>
      <c r="P135" s="250"/>
      <c r="Q135" s="250"/>
      <c r="R135" s="250"/>
      <c r="S135" s="250"/>
      <c r="T135" s="251"/>
      <c r="U135" s="13"/>
      <c r="V135" s="13"/>
      <c r="W135" s="13"/>
      <c r="X135" s="13"/>
      <c r="Y135" s="13"/>
      <c r="Z135" s="13"/>
      <c r="AA135" s="13"/>
      <c r="AB135" s="13"/>
      <c r="AC135" s="13"/>
      <c r="AD135" s="13"/>
      <c r="AE135" s="13"/>
      <c r="AT135" s="252" t="s">
        <v>273</v>
      </c>
      <c r="AU135" s="252" t="s">
        <v>85</v>
      </c>
      <c r="AV135" s="13" t="s">
        <v>85</v>
      </c>
      <c r="AW135" s="13" t="s">
        <v>32</v>
      </c>
      <c r="AX135" s="13" t="s">
        <v>76</v>
      </c>
      <c r="AY135" s="252" t="s">
        <v>264</v>
      </c>
    </row>
    <row r="136" s="13" customFormat="1">
      <c r="A136" s="13"/>
      <c r="B136" s="241"/>
      <c r="C136" s="242"/>
      <c r="D136" s="243" t="s">
        <v>273</v>
      </c>
      <c r="E136" s="244" t="s">
        <v>1</v>
      </c>
      <c r="F136" s="245" t="s">
        <v>3660</v>
      </c>
      <c r="G136" s="242"/>
      <c r="H136" s="246">
        <v>17.640000000000001</v>
      </c>
      <c r="I136" s="247"/>
      <c r="J136" s="242"/>
      <c r="K136" s="242"/>
      <c r="L136" s="248"/>
      <c r="M136" s="249"/>
      <c r="N136" s="250"/>
      <c r="O136" s="250"/>
      <c r="P136" s="250"/>
      <c r="Q136" s="250"/>
      <c r="R136" s="250"/>
      <c r="S136" s="250"/>
      <c r="T136" s="251"/>
      <c r="U136" s="13"/>
      <c r="V136" s="13"/>
      <c r="W136" s="13"/>
      <c r="X136" s="13"/>
      <c r="Y136" s="13"/>
      <c r="Z136" s="13"/>
      <c r="AA136" s="13"/>
      <c r="AB136" s="13"/>
      <c r="AC136" s="13"/>
      <c r="AD136" s="13"/>
      <c r="AE136" s="13"/>
      <c r="AT136" s="252" t="s">
        <v>273</v>
      </c>
      <c r="AU136" s="252" t="s">
        <v>85</v>
      </c>
      <c r="AV136" s="13" t="s">
        <v>85</v>
      </c>
      <c r="AW136" s="13" t="s">
        <v>32</v>
      </c>
      <c r="AX136" s="13" t="s">
        <v>76</v>
      </c>
      <c r="AY136" s="252" t="s">
        <v>264</v>
      </c>
    </row>
    <row r="137" s="14" customFormat="1">
      <c r="A137" s="14"/>
      <c r="B137" s="253"/>
      <c r="C137" s="254"/>
      <c r="D137" s="243" t="s">
        <v>273</v>
      </c>
      <c r="E137" s="255" t="s">
        <v>1</v>
      </c>
      <c r="F137" s="256" t="s">
        <v>275</v>
      </c>
      <c r="G137" s="254"/>
      <c r="H137" s="257">
        <v>31.57</v>
      </c>
      <c r="I137" s="258"/>
      <c r="J137" s="254"/>
      <c r="K137" s="254"/>
      <c r="L137" s="259"/>
      <c r="M137" s="260"/>
      <c r="N137" s="261"/>
      <c r="O137" s="261"/>
      <c r="P137" s="261"/>
      <c r="Q137" s="261"/>
      <c r="R137" s="261"/>
      <c r="S137" s="261"/>
      <c r="T137" s="262"/>
      <c r="U137" s="14"/>
      <c r="V137" s="14"/>
      <c r="W137" s="14"/>
      <c r="X137" s="14"/>
      <c r="Y137" s="14"/>
      <c r="Z137" s="14"/>
      <c r="AA137" s="14"/>
      <c r="AB137" s="14"/>
      <c r="AC137" s="14"/>
      <c r="AD137" s="14"/>
      <c r="AE137" s="14"/>
      <c r="AT137" s="263" t="s">
        <v>273</v>
      </c>
      <c r="AU137" s="263" t="s">
        <v>85</v>
      </c>
      <c r="AV137" s="14" t="s">
        <v>271</v>
      </c>
      <c r="AW137" s="14" t="s">
        <v>32</v>
      </c>
      <c r="AX137" s="14" t="s">
        <v>83</v>
      </c>
      <c r="AY137" s="263" t="s">
        <v>264</v>
      </c>
    </row>
    <row r="138" s="2" customFormat="1" ht="21.75" customHeight="1">
      <c r="A138" s="39"/>
      <c r="B138" s="40"/>
      <c r="C138" s="228" t="s">
        <v>290</v>
      </c>
      <c r="D138" s="228" t="s">
        <v>266</v>
      </c>
      <c r="E138" s="229" t="s">
        <v>3661</v>
      </c>
      <c r="F138" s="230" t="s">
        <v>3662</v>
      </c>
      <c r="G138" s="231" t="s">
        <v>278</v>
      </c>
      <c r="H138" s="232">
        <v>13.529999999999999</v>
      </c>
      <c r="I138" s="233"/>
      <c r="J138" s="234">
        <f>ROUND(I138*H138,2)</f>
        <v>0</v>
      </c>
      <c r="K138" s="230" t="s">
        <v>270</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271</v>
      </c>
      <c r="AT138" s="239" t="s">
        <v>266</v>
      </c>
      <c r="AU138" s="239" t="s">
        <v>85</v>
      </c>
      <c r="AY138" s="18" t="s">
        <v>264</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271</v>
      </c>
      <c r="BM138" s="239" t="s">
        <v>3663</v>
      </c>
    </row>
    <row r="139" s="13" customFormat="1">
      <c r="A139" s="13"/>
      <c r="B139" s="241"/>
      <c r="C139" s="242"/>
      <c r="D139" s="243" t="s">
        <v>273</v>
      </c>
      <c r="E139" s="244" t="s">
        <v>1</v>
      </c>
      <c r="F139" s="245" t="s">
        <v>3664</v>
      </c>
      <c r="G139" s="242"/>
      <c r="H139" s="246">
        <v>5.9699999999999998</v>
      </c>
      <c r="I139" s="247"/>
      <c r="J139" s="242"/>
      <c r="K139" s="242"/>
      <c r="L139" s="248"/>
      <c r="M139" s="249"/>
      <c r="N139" s="250"/>
      <c r="O139" s="250"/>
      <c r="P139" s="250"/>
      <c r="Q139" s="250"/>
      <c r="R139" s="250"/>
      <c r="S139" s="250"/>
      <c r="T139" s="251"/>
      <c r="U139" s="13"/>
      <c r="V139" s="13"/>
      <c r="W139" s="13"/>
      <c r="X139" s="13"/>
      <c r="Y139" s="13"/>
      <c r="Z139" s="13"/>
      <c r="AA139" s="13"/>
      <c r="AB139" s="13"/>
      <c r="AC139" s="13"/>
      <c r="AD139" s="13"/>
      <c r="AE139" s="13"/>
      <c r="AT139" s="252" t="s">
        <v>273</v>
      </c>
      <c r="AU139" s="252" t="s">
        <v>85</v>
      </c>
      <c r="AV139" s="13" t="s">
        <v>85</v>
      </c>
      <c r="AW139" s="13" t="s">
        <v>32</v>
      </c>
      <c r="AX139" s="13" t="s">
        <v>76</v>
      </c>
      <c r="AY139" s="252" t="s">
        <v>264</v>
      </c>
    </row>
    <row r="140" s="13" customFormat="1">
      <c r="A140" s="13"/>
      <c r="B140" s="241"/>
      <c r="C140" s="242"/>
      <c r="D140" s="243" t="s">
        <v>273</v>
      </c>
      <c r="E140" s="244" t="s">
        <v>1</v>
      </c>
      <c r="F140" s="245" t="s">
        <v>3665</v>
      </c>
      <c r="G140" s="242"/>
      <c r="H140" s="246">
        <v>7.5599999999999996</v>
      </c>
      <c r="I140" s="247"/>
      <c r="J140" s="242"/>
      <c r="K140" s="242"/>
      <c r="L140" s="248"/>
      <c r="M140" s="249"/>
      <c r="N140" s="250"/>
      <c r="O140" s="250"/>
      <c r="P140" s="250"/>
      <c r="Q140" s="250"/>
      <c r="R140" s="250"/>
      <c r="S140" s="250"/>
      <c r="T140" s="251"/>
      <c r="U140" s="13"/>
      <c r="V140" s="13"/>
      <c r="W140" s="13"/>
      <c r="X140" s="13"/>
      <c r="Y140" s="13"/>
      <c r="Z140" s="13"/>
      <c r="AA140" s="13"/>
      <c r="AB140" s="13"/>
      <c r="AC140" s="13"/>
      <c r="AD140" s="13"/>
      <c r="AE140" s="13"/>
      <c r="AT140" s="252" t="s">
        <v>273</v>
      </c>
      <c r="AU140" s="252" t="s">
        <v>85</v>
      </c>
      <c r="AV140" s="13" t="s">
        <v>85</v>
      </c>
      <c r="AW140" s="13" t="s">
        <v>32</v>
      </c>
      <c r="AX140" s="13" t="s">
        <v>76</v>
      </c>
      <c r="AY140" s="252" t="s">
        <v>264</v>
      </c>
    </row>
    <row r="141" s="14" customFormat="1">
      <c r="A141" s="14"/>
      <c r="B141" s="253"/>
      <c r="C141" s="254"/>
      <c r="D141" s="243" t="s">
        <v>273</v>
      </c>
      <c r="E141" s="255" t="s">
        <v>1</v>
      </c>
      <c r="F141" s="256" t="s">
        <v>275</v>
      </c>
      <c r="G141" s="254"/>
      <c r="H141" s="257">
        <v>13.529999999999999</v>
      </c>
      <c r="I141" s="258"/>
      <c r="J141" s="254"/>
      <c r="K141" s="254"/>
      <c r="L141" s="259"/>
      <c r="M141" s="260"/>
      <c r="N141" s="261"/>
      <c r="O141" s="261"/>
      <c r="P141" s="261"/>
      <c r="Q141" s="261"/>
      <c r="R141" s="261"/>
      <c r="S141" s="261"/>
      <c r="T141" s="262"/>
      <c r="U141" s="14"/>
      <c r="V141" s="14"/>
      <c r="W141" s="14"/>
      <c r="X141" s="14"/>
      <c r="Y141" s="14"/>
      <c r="Z141" s="14"/>
      <c r="AA141" s="14"/>
      <c r="AB141" s="14"/>
      <c r="AC141" s="14"/>
      <c r="AD141" s="14"/>
      <c r="AE141" s="14"/>
      <c r="AT141" s="263" t="s">
        <v>273</v>
      </c>
      <c r="AU141" s="263" t="s">
        <v>85</v>
      </c>
      <c r="AV141" s="14" t="s">
        <v>271</v>
      </c>
      <c r="AW141" s="14" t="s">
        <v>32</v>
      </c>
      <c r="AX141" s="14" t="s">
        <v>83</v>
      </c>
      <c r="AY141" s="263" t="s">
        <v>264</v>
      </c>
    </row>
    <row r="142" s="2" customFormat="1" ht="21.75" customHeight="1">
      <c r="A142" s="39"/>
      <c r="B142" s="40"/>
      <c r="C142" s="228" t="s">
        <v>295</v>
      </c>
      <c r="D142" s="228" t="s">
        <v>266</v>
      </c>
      <c r="E142" s="229" t="s">
        <v>285</v>
      </c>
      <c r="F142" s="230" t="s">
        <v>286</v>
      </c>
      <c r="G142" s="231" t="s">
        <v>278</v>
      </c>
      <c r="H142" s="232">
        <v>45.100000000000001</v>
      </c>
      <c r="I142" s="233"/>
      <c r="J142" s="234">
        <f>ROUND(I142*H142,2)</f>
        <v>0</v>
      </c>
      <c r="K142" s="230" t="s">
        <v>270</v>
      </c>
      <c r="L142" s="45"/>
      <c r="M142" s="235" t="s">
        <v>1</v>
      </c>
      <c r="N142" s="236" t="s">
        <v>41</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271</v>
      </c>
      <c r="AT142" s="239" t="s">
        <v>266</v>
      </c>
      <c r="AU142" s="239" t="s">
        <v>85</v>
      </c>
      <c r="AY142" s="18" t="s">
        <v>264</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271</v>
      </c>
      <c r="BM142" s="239" t="s">
        <v>3480</v>
      </c>
    </row>
    <row r="143" s="13" customFormat="1">
      <c r="A143" s="13"/>
      <c r="B143" s="241"/>
      <c r="C143" s="242"/>
      <c r="D143" s="243" t="s">
        <v>273</v>
      </c>
      <c r="E143" s="244" t="s">
        <v>1</v>
      </c>
      <c r="F143" s="245" t="s">
        <v>3666</v>
      </c>
      <c r="G143" s="242"/>
      <c r="H143" s="246">
        <v>19.899999999999999</v>
      </c>
      <c r="I143" s="247"/>
      <c r="J143" s="242"/>
      <c r="K143" s="242"/>
      <c r="L143" s="248"/>
      <c r="M143" s="249"/>
      <c r="N143" s="250"/>
      <c r="O143" s="250"/>
      <c r="P143" s="250"/>
      <c r="Q143" s="250"/>
      <c r="R143" s="250"/>
      <c r="S143" s="250"/>
      <c r="T143" s="251"/>
      <c r="U143" s="13"/>
      <c r="V143" s="13"/>
      <c r="W143" s="13"/>
      <c r="X143" s="13"/>
      <c r="Y143" s="13"/>
      <c r="Z143" s="13"/>
      <c r="AA143" s="13"/>
      <c r="AB143" s="13"/>
      <c r="AC143" s="13"/>
      <c r="AD143" s="13"/>
      <c r="AE143" s="13"/>
      <c r="AT143" s="252" t="s">
        <v>273</v>
      </c>
      <c r="AU143" s="252" t="s">
        <v>85</v>
      </c>
      <c r="AV143" s="13" t="s">
        <v>85</v>
      </c>
      <c r="AW143" s="13" t="s">
        <v>32</v>
      </c>
      <c r="AX143" s="13" t="s">
        <v>76</v>
      </c>
      <c r="AY143" s="252" t="s">
        <v>264</v>
      </c>
    </row>
    <row r="144" s="13" customFormat="1">
      <c r="A144" s="13"/>
      <c r="B144" s="241"/>
      <c r="C144" s="242"/>
      <c r="D144" s="243" t="s">
        <v>273</v>
      </c>
      <c r="E144" s="244" t="s">
        <v>1</v>
      </c>
      <c r="F144" s="245" t="s">
        <v>3667</v>
      </c>
      <c r="G144" s="242"/>
      <c r="H144" s="246">
        <v>25.199999999999999</v>
      </c>
      <c r="I144" s="247"/>
      <c r="J144" s="242"/>
      <c r="K144" s="242"/>
      <c r="L144" s="248"/>
      <c r="M144" s="249"/>
      <c r="N144" s="250"/>
      <c r="O144" s="250"/>
      <c r="P144" s="250"/>
      <c r="Q144" s="250"/>
      <c r="R144" s="250"/>
      <c r="S144" s="250"/>
      <c r="T144" s="251"/>
      <c r="U144" s="13"/>
      <c r="V144" s="13"/>
      <c r="W144" s="13"/>
      <c r="X144" s="13"/>
      <c r="Y144" s="13"/>
      <c r="Z144" s="13"/>
      <c r="AA144" s="13"/>
      <c r="AB144" s="13"/>
      <c r="AC144" s="13"/>
      <c r="AD144" s="13"/>
      <c r="AE144" s="13"/>
      <c r="AT144" s="252" t="s">
        <v>273</v>
      </c>
      <c r="AU144" s="252" t="s">
        <v>85</v>
      </c>
      <c r="AV144" s="13" t="s">
        <v>85</v>
      </c>
      <c r="AW144" s="13" t="s">
        <v>32</v>
      </c>
      <c r="AX144" s="13" t="s">
        <v>76</v>
      </c>
      <c r="AY144" s="252" t="s">
        <v>264</v>
      </c>
    </row>
    <row r="145" s="14" customFormat="1">
      <c r="A145" s="14"/>
      <c r="B145" s="253"/>
      <c r="C145" s="254"/>
      <c r="D145" s="243" t="s">
        <v>273</v>
      </c>
      <c r="E145" s="255" t="s">
        <v>1</v>
      </c>
      <c r="F145" s="256" t="s">
        <v>275</v>
      </c>
      <c r="G145" s="254"/>
      <c r="H145" s="257">
        <v>45.100000000000001</v>
      </c>
      <c r="I145" s="258"/>
      <c r="J145" s="254"/>
      <c r="K145" s="254"/>
      <c r="L145" s="259"/>
      <c r="M145" s="260"/>
      <c r="N145" s="261"/>
      <c r="O145" s="261"/>
      <c r="P145" s="261"/>
      <c r="Q145" s="261"/>
      <c r="R145" s="261"/>
      <c r="S145" s="261"/>
      <c r="T145" s="262"/>
      <c r="U145" s="14"/>
      <c r="V145" s="14"/>
      <c r="W145" s="14"/>
      <c r="X145" s="14"/>
      <c r="Y145" s="14"/>
      <c r="Z145" s="14"/>
      <c r="AA145" s="14"/>
      <c r="AB145" s="14"/>
      <c r="AC145" s="14"/>
      <c r="AD145" s="14"/>
      <c r="AE145" s="14"/>
      <c r="AT145" s="263" t="s">
        <v>273</v>
      </c>
      <c r="AU145" s="263" t="s">
        <v>85</v>
      </c>
      <c r="AV145" s="14" t="s">
        <v>271</v>
      </c>
      <c r="AW145" s="14" t="s">
        <v>32</v>
      </c>
      <c r="AX145" s="14" t="s">
        <v>83</v>
      </c>
      <c r="AY145" s="263" t="s">
        <v>264</v>
      </c>
    </row>
    <row r="146" s="2" customFormat="1" ht="24.15" customHeight="1">
      <c r="A146" s="39"/>
      <c r="B146" s="40"/>
      <c r="C146" s="228" t="s">
        <v>300</v>
      </c>
      <c r="D146" s="228" t="s">
        <v>266</v>
      </c>
      <c r="E146" s="229" t="s">
        <v>291</v>
      </c>
      <c r="F146" s="230" t="s">
        <v>292</v>
      </c>
      <c r="G146" s="231" t="s">
        <v>278</v>
      </c>
      <c r="H146" s="232">
        <v>451</v>
      </c>
      <c r="I146" s="233"/>
      <c r="J146" s="234">
        <f>ROUND(I146*H146,2)</f>
        <v>0</v>
      </c>
      <c r="K146" s="230" t="s">
        <v>270</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271</v>
      </c>
      <c r="AT146" s="239" t="s">
        <v>266</v>
      </c>
      <c r="AU146" s="239" t="s">
        <v>85</v>
      </c>
      <c r="AY146" s="18" t="s">
        <v>264</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271</v>
      </c>
      <c r="BM146" s="239" t="s">
        <v>3483</v>
      </c>
    </row>
    <row r="147" s="13" customFormat="1">
      <c r="A147" s="13"/>
      <c r="B147" s="241"/>
      <c r="C147" s="242"/>
      <c r="D147" s="243" t="s">
        <v>273</v>
      </c>
      <c r="E147" s="242"/>
      <c r="F147" s="245" t="s">
        <v>3668</v>
      </c>
      <c r="G147" s="242"/>
      <c r="H147" s="246">
        <v>451</v>
      </c>
      <c r="I147" s="247"/>
      <c r="J147" s="242"/>
      <c r="K147" s="242"/>
      <c r="L147" s="248"/>
      <c r="M147" s="249"/>
      <c r="N147" s="250"/>
      <c r="O147" s="250"/>
      <c r="P147" s="250"/>
      <c r="Q147" s="250"/>
      <c r="R147" s="250"/>
      <c r="S147" s="250"/>
      <c r="T147" s="251"/>
      <c r="U147" s="13"/>
      <c r="V147" s="13"/>
      <c r="W147" s="13"/>
      <c r="X147" s="13"/>
      <c r="Y147" s="13"/>
      <c r="Z147" s="13"/>
      <c r="AA147" s="13"/>
      <c r="AB147" s="13"/>
      <c r="AC147" s="13"/>
      <c r="AD147" s="13"/>
      <c r="AE147" s="13"/>
      <c r="AT147" s="252" t="s">
        <v>273</v>
      </c>
      <c r="AU147" s="252" t="s">
        <v>85</v>
      </c>
      <c r="AV147" s="13" t="s">
        <v>85</v>
      </c>
      <c r="AW147" s="13" t="s">
        <v>4</v>
      </c>
      <c r="AX147" s="13" t="s">
        <v>83</v>
      </c>
      <c r="AY147" s="252" t="s">
        <v>264</v>
      </c>
    </row>
    <row r="148" s="2" customFormat="1" ht="16.5" customHeight="1">
      <c r="A148" s="39"/>
      <c r="B148" s="40"/>
      <c r="C148" s="228" t="s">
        <v>304</v>
      </c>
      <c r="D148" s="228" t="s">
        <v>266</v>
      </c>
      <c r="E148" s="229" t="s">
        <v>296</v>
      </c>
      <c r="F148" s="230" t="s">
        <v>297</v>
      </c>
      <c r="G148" s="231" t="s">
        <v>278</v>
      </c>
      <c r="H148" s="232">
        <v>45.100000000000001</v>
      </c>
      <c r="I148" s="233"/>
      <c r="J148" s="234">
        <f>ROUND(I148*H148,2)</f>
        <v>0</v>
      </c>
      <c r="K148" s="230" t="s">
        <v>298</v>
      </c>
      <c r="L148" s="45"/>
      <c r="M148" s="235" t="s">
        <v>1</v>
      </c>
      <c r="N148" s="236" t="s">
        <v>41</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271</v>
      </c>
      <c r="AT148" s="239" t="s">
        <v>266</v>
      </c>
      <c r="AU148" s="239" t="s">
        <v>85</v>
      </c>
      <c r="AY148" s="18" t="s">
        <v>264</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271</v>
      </c>
      <c r="BM148" s="239" t="s">
        <v>3485</v>
      </c>
    </row>
    <row r="149" s="2" customFormat="1" ht="16.5" customHeight="1">
      <c r="A149" s="39"/>
      <c r="B149" s="40"/>
      <c r="C149" s="228" t="s">
        <v>309</v>
      </c>
      <c r="D149" s="228" t="s">
        <v>266</v>
      </c>
      <c r="E149" s="229" t="s">
        <v>301</v>
      </c>
      <c r="F149" s="230" t="s">
        <v>302</v>
      </c>
      <c r="G149" s="231" t="s">
        <v>278</v>
      </c>
      <c r="H149" s="232">
        <v>45.100000000000001</v>
      </c>
      <c r="I149" s="233"/>
      <c r="J149" s="234">
        <f>ROUND(I149*H149,2)</f>
        <v>0</v>
      </c>
      <c r="K149" s="230" t="s">
        <v>270</v>
      </c>
      <c r="L149" s="45"/>
      <c r="M149" s="235" t="s">
        <v>1</v>
      </c>
      <c r="N149" s="236" t="s">
        <v>41</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271</v>
      </c>
      <c r="AT149" s="239" t="s">
        <v>266</v>
      </c>
      <c r="AU149" s="239" t="s">
        <v>85</v>
      </c>
      <c r="AY149" s="18" t="s">
        <v>264</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271</v>
      </c>
      <c r="BM149" s="239" t="s">
        <v>3486</v>
      </c>
    </row>
    <row r="150" s="2" customFormat="1" ht="16.5" customHeight="1">
      <c r="A150" s="39"/>
      <c r="B150" s="40"/>
      <c r="C150" s="228" t="s">
        <v>315</v>
      </c>
      <c r="D150" s="228" t="s">
        <v>266</v>
      </c>
      <c r="E150" s="229" t="s">
        <v>305</v>
      </c>
      <c r="F150" s="230" t="s">
        <v>306</v>
      </c>
      <c r="G150" s="231" t="s">
        <v>278</v>
      </c>
      <c r="H150" s="232">
        <v>3.5</v>
      </c>
      <c r="I150" s="233"/>
      <c r="J150" s="234">
        <f>ROUND(I150*H150,2)</f>
        <v>0</v>
      </c>
      <c r="K150" s="230" t="s">
        <v>270</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271</v>
      </c>
      <c r="AT150" s="239" t="s">
        <v>266</v>
      </c>
      <c r="AU150" s="239" t="s">
        <v>85</v>
      </c>
      <c r="AY150" s="18" t="s">
        <v>264</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271</v>
      </c>
      <c r="BM150" s="239" t="s">
        <v>3487</v>
      </c>
    </row>
    <row r="151" s="2" customFormat="1" ht="16.5" customHeight="1">
      <c r="A151" s="39"/>
      <c r="B151" s="40"/>
      <c r="C151" s="274" t="s">
        <v>322</v>
      </c>
      <c r="D151" s="274" t="s">
        <v>310</v>
      </c>
      <c r="E151" s="275" t="s">
        <v>311</v>
      </c>
      <c r="F151" s="276" t="s">
        <v>312</v>
      </c>
      <c r="G151" s="277" t="s">
        <v>278</v>
      </c>
      <c r="H151" s="278">
        <v>3.8500000000000001</v>
      </c>
      <c r="I151" s="279"/>
      <c r="J151" s="280">
        <f>ROUND(I151*H151,2)</f>
        <v>0</v>
      </c>
      <c r="K151" s="276" t="s">
        <v>298</v>
      </c>
      <c r="L151" s="281"/>
      <c r="M151" s="282" t="s">
        <v>1</v>
      </c>
      <c r="N151" s="283" t="s">
        <v>41</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304</v>
      </c>
      <c r="AT151" s="239" t="s">
        <v>310</v>
      </c>
      <c r="AU151" s="239" t="s">
        <v>85</v>
      </c>
      <c r="AY151" s="18" t="s">
        <v>264</v>
      </c>
      <c r="BE151" s="240">
        <f>IF(N151="základní",J151,0)</f>
        <v>0</v>
      </c>
      <c r="BF151" s="240">
        <f>IF(N151="snížená",J151,0)</f>
        <v>0</v>
      </c>
      <c r="BG151" s="240">
        <f>IF(N151="zákl. přenesená",J151,0)</f>
        <v>0</v>
      </c>
      <c r="BH151" s="240">
        <f>IF(N151="sníž. přenesená",J151,0)</f>
        <v>0</v>
      </c>
      <c r="BI151" s="240">
        <f>IF(N151="nulová",J151,0)</f>
        <v>0</v>
      </c>
      <c r="BJ151" s="18" t="s">
        <v>83</v>
      </c>
      <c r="BK151" s="240">
        <f>ROUND(I151*H151,2)</f>
        <v>0</v>
      </c>
      <c r="BL151" s="18" t="s">
        <v>271</v>
      </c>
      <c r="BM151" s="239" t="s">
        <v>3488</v>
      </c>
    </row>
    <row r="152" s="13" customFormat="1">
      <c r="A152" s="13"/>
      <c r="B152" s="241"/>
      <c r="C152" s="242"/>
      <c r="D152" s="243" t="s">
        <v>273</v>
      </c>
      <c r="E152" s="242"/>
      <c r="F152" s="245" t="s">
        <v>3669</v>
      </c>
      <c r="G152" s="242"/>
      <c r="H152" s="246">
        <v>3.8500000000000001</v>
      </c>
      <c r="I152" s="247"/>
      <c r="J152" s="242"/>
      <c r="K152" s="242"/>
      <c r="L152" s="248"/>
      <c r="M152" s="249"/>
      <c r="N152" s="250"/>
      <c r="O152" s="250"/>
      <c r="P152" s="250"/>
      <c r="Q152" s="250"/>
      <c r="R152" s="250"/>
      <c r="S152" s="250"/>
      <c r="T152" s="251"/>
      <c r="U152" s="13"/>
      <c r="V152" s="13"/>
      <c r="W152" s="13"/>
      <c r="X152" s="13"/>
      <c r="Y152" s="13"/>
      <c r="Z152" s="13"/>
      <c r="AA152" s="13"/>
      <c r="AB152" s="13"/>
      <c r="AC152" s="13"/>
      <c r="AD152" s="13"/>
      <c r="AE152" s="13"/>
      <c r="AT152" s="252" t="s">
        <v>273</v>
      </c>
      <c r="AU152" s="252" t="s">
        <v>85</v>
      </c>
      <c r="AV152" s="13" t="s">
        <v>85</v>
      </c>
      <c r="AW152" s="13" t="s">
        <v>4</v>
      </c>
      <c r="AX152" s="13" t="s">
        <v>83</v>
      </c>
      <c r="AY152" s="252" t="s">
        <v>264</v>
      </c>
    </row>
    <row r="153" s="2" customFormat="1" ht="16.5" customHeight="1">
      <c r="A153" s="39"/>
      <c r="B153" s="40"/>
      <c r="C153" s="228" t="s">
        <v>8</v>
      </c>
      <c r="D153" s="228" t="s">
        <v>266</v>
      </c>
      <c r="E153" s="229" t="s">
        <v>316</v>
      </c>
      <c r="F153" s="230" t="s">
        <v>317</v>
      </c>
      <c r="G153" s="231" t="s">
        <v>318</v>
      </c>
      <c r="H153" s="232">
        <v>87.900000000000006</v>
      </c>
      <c r="I153" s="233"/>
      <c r="J153" s="234">
        <f>ROUND(I153*H153,2)</f>
        <v>0</v>
      </c>
      <c r="K153" s="230" t="s">
        <v>270</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271</v>
      </c>
      <c r="AT153" s="239" t="s">
        <v>266</v>
      </c>
      <c r="AU153" s="239" t="s">
        <v>85</v>
      </c>
      <c r="AY153" s="18" t="s">
        <v>264</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271</v>
      </c>
      <c r="BM153" s="239" t="s">
        <v>3489</v>
      </c>
    </row>
    <row r="154" s="13" customFormat="1">
      <c r="A154" s="13"/>
      <c r="B154" s="241"/>
      <c r="C154" s="242"/>
      <c r="D154" s="243" t="s">
        <v>273</v>
      </c>
      <c r="E154" s="244" t="s">
        <v>1</v>
      </c>
      <c r="F154" s="245" t="s">
        <v>3670</v>
      </c>
      <c r="G154" s="242"/>
      <c r="H154" s="246">
        <v>19.899999999999999</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85</v>
      </c>
      <c r="AV154" s="13" t="s">
        <v>85</v>
      </c>
      <c r="AW154" s="13" t="s">
        <v>32</v>
      </c>
      <c r="AX154" s="13" t="s">
        <v>76</v>
      </c>
      <c r="AY154" s="252" t="s">
        <v>264</v>
      </c>
    </row>
    <row r="155" s="13" customFormat="1">
      <c r="A155" s="13"/>
      <c r="B155" s="241"/>
      <c r="C155" s="242"/>
      <c r="D155" s="243" t="s">
        <v>273</v>
      </c>
      <c r="E155" s="244" t="s">
        <v>1</v>
      </c>
      <c r="F155" s="245" t="s">
        <v>3671</v>
      </c>
      <c r="G155" s="242"/>
      <c r="H155" s="246">
        <v>68</v>
      </c>
      <c r="I155" s="247"/>
      <c r="J155" s="242"/>
      <c r="K155" s="242"/>
      <c r="L155" s="248"/>
      <c r="M155" s="249"/>
      <c r="N155" s="250"/>
      <c r="O155" s="250"/>
      <c r="P155" s="250"/>
      <c r="Q155" s="250"/>
      <c r="R155" s="250"/>
      <c r="S155" s="250"/>
      <c r="T155" s="251"/>
      <c r="U155" s="13"/>
      <c r="V155" s="13"/>
      <c r="W155" s="13"/>
      <c r="X155" s="13"/>
      <c r="Y155" s="13"/>
      <c r="Z155" s="13"/>
      <c r="AA155" s="13"/>
      <c r="AB155" s="13"/>
      <c r="AC155" s="13"/>
      <c r="AD155" s="13"/>
      <c r="AE155" s="13"/>
      <c r="AT155" s="252" t="s">
        <v>273</v>
      </c>
      <c r="AU155" s="252" t="s">
        <v>85</v>
      </c>
      <c r="AV155" s="13" t="s">
        <v>85</v>
      </c>
      <c r="AW155" s="13" t="s">
        <v>32</v>
      </c>
      <c r="AX155" s="13" t="s">
        <v>76</v>
      </c>
      <c r="AY155" s="252" t="s">
        <v>264</v>
      </c>
    </row>
    <row r="156" s="14" customFormat="1">
      <c r="A156" s="14"/>
      <c r="B156" s="253"/>
      <c r="C156" s="254"/>
      <c r="D156" s="243" t="s">
        <v>273</v>
      </c>
      <c r="E156" s="255" t="s">
        <v>1</v>
      </c>
      <c r="F156" s="256" t="s">
        <v>275</v>
      </c>
      <c r="G156" s="254"/>
      <c r="H156" s="257">
        <v>87.900000000000006</v>
      </c>
      <c r="I156" s="258"/>
      <c r="J156" s="254"/>
      <c r="K156" s="254"/>
      <c r="L156" s="259"/>
      <c r="M156" s="260"/>
      <c r="N156" s="261"/>
      <c r="O156" s="261"/>
      <c r="P156" s="261"/>
      <c r="Q156" s="261"/>
      <c r="R156" s="261"/>
      <c r="S156" s="261"/>
      <c r="T156" s="262"/>
      <c r="U156" s="14"/>
      <c r="V156" s="14"/>
      <c r="W156" s="14"/>
      <c r="X156" s="14"/>
      <c r="Y156" s="14"/>
      <c r="Z156" s="14"/>
      <c r="AA156" s="14"/>
      <c r="AB156" s="14"/>
      <c r="AC156" s="14"/>
      <c r="AD156" s="14"/>
      <c r="AE156" s="14"/>
      <c r="AT156" s="263" t="s">
        <v>273</v>
      </c>
      <c r="AU156" s="263" t="s">
        <v>85</v>
      </c>
      <c r="AV156" s="14" t="s">
        <v>271</v>
      </c>
      <c r="AW156" s="14" t="s">
        <v>32</v>
      </c>
      <c r="AX156" s="14" t="s">
        <v>83</v>
      </c>
      <c r="AY156" s="263" t="s">
        <v>264</v>
      </c>
    </row>
    <row r="157" s="12" customFormat="1" ht="22.8" customHeight="1">
      <c r="A157" s="12"/>
      <c r="B157" s="212"/>
      <c r="C157" s="213"/>
      <c r="D157" s="214" t="s">
        <v>75</v>
      </c>
      <c r="E157" s="226" t="s">
        <v>290</v>
      </c>
      <c r="F157" s="226" t="s">
        <v>537</v>
      </c>
      <c r="G157" s="213"/>
      <c r="H157" s="213"/>
      <c r="I157" s="216"/>
      <c r="J157" s="227">
        <f>BK157</f>
        <v>0</v>
      </c>
      <c r="K157" s="213"/>
      <c r="L157" s="218"/>
      <c r="M157" s="219"/>
      <c r="N157" s="220"/>
      <c r="O157" s="220"/>
      <c r="P157" s="221">
        <f>SUM(P158:P173)</f>
        <v>0</v>
      </c>
      <c r="Q157" s="220"/>
      <c r="R157" s="221">
        <f>SUM(R158:R173)</f>
        <v>77.921340000000001</v>
      </c>
      <c r="S157" s="220"/>
      <c r="T157" s="222">
        <f>SUM(T158:T173)</f>
        <v>0</v>
      </c>
      <c r="U157" s="12"/>
      <c r="V157" s="12"/>
      <c r="W157" s="12"/>
      <c r="X157" s="12"/>
      <c r="Y157" s="12"/>
      <c r="Z157" s="12"/>
      <c r="AA157" s="12"/>
      <c r="AB157" s="12"/>
      <c r="AC157" s="12"/>
      <c r="AD157" s="12"/>
      <c r="AE157" s="12"/>
      <c r="AR157" s="223" t="s">
        <v>83</v>
      </c>
      <c r="AT157" s="224" t="s">
        <v>75</v>
      </c>
      <c r="AU157" s="224" t="s">
        <v>83</v>
      </c>
      <c r="AY157" s="223" t="s">
        <v>264</v>
      </c>
      <c r="BK157" s="225">
        <f>SUM(BK158:BK173)</f>
        <v>0</v>
      </c>
    </row>
    <row r="158" s="2" customFormat="1" ht="16.5" customHeight="1">
      <c r="A158" s="39"/>
      <c r="B158" s="40"/>
      <c r="C158" s="228" t="s">
        <v>335</v>
      </c>
      <c r="D158" s="228" t="s">
        <v>266</v>
      </c>
      <c r="E158" s="229" t="s">
        <v>539</v>
      </c>
      <c r="F158" s="230" t="s">
        <v>540</v>
      </c>
      <c r="G158" s="231" t="s">
        <v>318</v>
      </c>
      <c r="H158" s="232">
        <v>66.299999999999997</v>
      </c>
      <c r="I158" s="233"/>
      <c r="J158" s="234">
        <f>ROUND(I158*H158,2)</f>
        <v>0</v>
      </c>
      <c r="K158" s="230" t="s">
        <v>270</v>
      </c>
      <c r="L158" s="45"/>
      <c r="M158" s="235" t="s">
        <v>1</v>
      </c>
      <c r="N158" s="236" t="s">
        <v>41</v>
      </c>
      <c r="O158" s="92"/>
      <c r="P158" s="237">
        <f>O158*H158</f>
        <v>0</v>
      </c>
      <c r="Q158" s="237">
        <v>0.091999999999999998</v>
      </c>
      <c r="R158" s="237">
        <f>Q158*H158</f>
        <v>6.0995999999999997</v>
      </c>
      <c r="S158" s="237">
        <v>0</v>
      </c>
      <c r="T158" s="238">
        <f>S158*H158</f>
        <v>0</v>
      </c>
      <c r="U158" s="39"/>
      <c r="V158" s="39"/>
      <c r="W158" s="39"/>
      <c r="X158" s="39"/>
      <c r="Y158" s="39"/>
      <c r="Z158" s="39"/>
      <c r="AA158" s="39"/>
      <c r="AB158" s="39"/>
      <c r="AC158" s="39"/>
      <c r="AD158" s="39"/>
      <c r="AE158" s="39"/>
      <c r="AR158" s="239" t="s">
        <v>271</v>
      </c>
      <c r="AT158" s="239" t="s">
        <v>266</v>
      </c>
      <c r="AU158" s="239" t="s">
        <v>85</v>
      </c>
      <c r="AY158" s="18" t="s">
        <v>264</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271</v>
      </c>
      <c r="BM158" s="239" t="s">
        <v>3505</v>
      </c>
    </row>
    <row r="159" s="13" customFormat="1">
      <c r="A159" s="13"/>
      <c r="B159" s="241"/>
      <c r="C159" s="242"/>
      <c r="D159" s="243" t="s">
        <v>273</v>
      </c>
      <c r="E159" s="244" t="s">
        <v>1</v>
      </c>
      <c r="F159" s="245" t="s">
        <v>3672</v>
      </c>
      <c r="G159" s="242"/>
      <c r="H159" s="246">
        <v>66.299999999999997</v>
      </c>
      <c r="I159" s="247"/>
      <c r="J159" s="242"/>
      <c r="K159" s="242"/>
      <c r="L159" s="248"/>
      <c r="M159" s="249"/>
      <c r="N159" s="250"/>
      <c r="O159" s="250"/>
      <c r="P159" s="250"/>
      <c r="Q159" s="250"/>
      <c r="R159" s="250"/>
      <c r="S159" s="250"/>
      <c r="T159" s="251"/>
      <c r="U159" s="13"/>
      <c r="V159" s="13"/>
      <c r="W159" s="13"/>
      <c r="X159" s="13"/>
      <c r="Y159" s="13"/>
      <c r="Z159" s="13"/>
      <c r="AA159" s="13"/>
      <c r="AB159" s="13"/>
      <c r="AC159" s="13"/>
      <c r="AD159" s="13"/>
      <c r="AE159" s="13"/>
      <c r="AT159" s="252" t="s">
        <v>273</v>
      </c>
      <c r="AU159" s="252" t="s">
        <v>85</v>
      </c>
      <c r="AV159" s="13" t="s">
        <v>85</v>
      </c>
      <c r="AW159" s="13" t="s">
        <v>32</v>
      </c>
      <c r="AX159" s="13" t="s">
        <v>76</v>
      </c>
      <c r="AY159" s="252" t="s">
        <v>264</v>
      </c>
    </row>
    <row r="160" s="14" customFormat="1">
      <c r="A160" s="14"/>
      <c r="B160" s="253"/>
      <c r="C160" s="254"/>
      <c r="D160" s="243" t="s">
        <v>273</v>
      </c>
      <c r="E160" s="255" t="s">
        <v>1</v>
      </c>
      <c r="F160" s="256" t="s">
        <v>275</v>
      </c>
      <c r="G160" s="254"/>
      <c r="H160" s="257">
        <v>66.299999999999997</v>
      </c>
      <c r="I160" s="258"/>
      <c r="J160" s="254"/>
      <c r="K160" s="254"/>
      <c r="L160" s="259"/>
      <c r="M160" s="260"/>
      <c r="N160" s="261"/>
      <c r="O160" s="261"/>
      <c r="P160" s="261"/>
      <c r="Q160" s="261"/>
      <c r="R160" s="261"/>
      <c r="S160" s="261"/>
      <c r="T160" s="262"/>
      <c r="U160" s="14"/>
      <c r="V160" s="14"/>
      <c r="W160" s="14"/>
      <c r="X160" s="14"/>
      <c r="Y160" s="14"/>
      <c r="Z160" s="14"/>
      <c r="AA160" s="14"/>
      <c r="AB160" s="14"/>
      <c r="AC160" s="14"/>
      <c r="AD160" s="14"/>
      <c r="AE160" s="14"/>
      <c r="AT160" s="263" t="s">
        <v>273</v>
      </c>
      <c r="AU160" s="263" t="s">
        <v>85</v>
      </c>
      <c r="AV160" s="14" t="s">
        <v>271</v>
      </c>
      <c r="AW160" s="14" t="s">
        <v>32</v>
      </c>
      <c r="AX160" s="14" t="s">
        <v>83</v>
      </c>
      <c r="AY160" s="263" t="s">
        <v>264</v>
      </c>
    </row>
    <row r="161" s="2" customFormat="1" ht="16.5" customHeight="1">
      <c r="A161" s="39"/>
      <c r="B161" s="40"/>
      <c r="C161" s="228" t="s">
        <v>342</v>
      </c>
      <c r="D161" s="228" t="s">
        <v>266</v>
      </c>
      <c r="E161" s="229" t="s">
        <v>3515</v>
      </c>
      <c r="F161" s="230" t="s">
        <v>3516</v>
      </c>
      <c r="G161" s="231" t="s">
        <v>318</v>
      </c>
      <c r="H161" s="232">
        <v>66.299999999999997</v>
      </c>
      <c r="I161" s="233"/>
      <c r="J161" s="234">
        <f>ROUND(I161*H161,2)</f>
        <v>0</v>
      </c>
      <c r="K161" s="230" t="s">
        <v>270</v>
      </c>
      <c r="L161" s="45"/>
      <c r="M161" s="235" t="s">
        <v>1</v>
      </c>
      <c r="N161" s="236" t="s">
        <v>41</v>
      </c>
      <c r="O161" s="92"/>
      <c r="P161" s="237">
        <f>O161*H161</f>
        <v>0</v>
      </c>
      <c r="Q161" s="237">
        <v>0.57499999999999996</v>
      </c>
      <c r="R161" s="237">
        <f>Q161*H161</f>
        <v>38.122499999999995</v>
      </c>
      <c r="S161" s="237">
        <v>0</v>
      </c>
      <c r="T161" s="238">
        <f>S161*H161</f>
        <v>0</v>
      </c>
      <c r="U161" s="39"/>
      <c r="V161" s="39"/>
      <c r="W161" s="39"/>
      <c r="X161" s="39"/>
      <c r="Y161" s="39"/>
      <c r="Z161" s="39"/>
      <c r="AA161" s="39"/>
      <c r="AB161" s="39"/>
      <c r="AC161" s="39"/>
      <c r="AD161" s="39"/>
      <c r="AE161" s="39"/>
      <c r="AR161" s="239" t="s">
        <v>271</v>
      </c>
      <c r="AT161" s="239" t="s">
        <v>266</v>
      </c>
      <c r="AU161" s="239" t="s">
        <v>85</v>
      </c>
      <c r="AY161" s="18" t="s">
        <v>264</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271</v>
      </c>
      <c r="BM161" s="239" t="s">
        <v>3517</v>
      </c>
    </row>
    <row r="162" s="2" customFormat="1" ht="16.5" customHeight="1">
      <c r="A162" s="39"/>
      <c r="B162" s="40"/>
      <c r="C162" s="228" t="s">
        <v>347</v>
      </c>
      <c r="D162" s="228" t="s">
        <v>266</v>
      </c>
      <c r="E162" s="229" t="s">
        <v>3519</v>
      </c>
      <c r="F162" s="230" t="s">
        <v>3520</v>
      </c>
      <c r="G162" s="231" t="s">
        <v>318</v>
      </c>
      <c r="H162" s="232">
        <v>19.899999999999999</v>
      </c>
      <c r="I162" s="233"/>
      <c r="J162" s="234">
        <f>ROUND(I162*H162,2)</f>
        <v>0</v>
      </c>
      <c r="K162" s="230" t="s">
        <v>270</v>
      </c>
      <c r="L162" s="45"/>
      <c r="M162" s="235" t="s">
        <v>1</v>
      </c>
      <c r="N162" s="236" t="s">
        <v>41</v>
      </c>
      <c r="O162" s="92"/>
      <c r="P162" s="237">
        <f>O162*H162</f>
        <v>0</v>
      </c>
      <c r="Q162" s="237">
        <v>0.68999999999999995</v>
      </c>
      <c r="R162" s="237">
        <f>Q162*H162</f>
        <v>13.730999999999998</v>
      </c>
      <c r="S162" s="237">
        <v>0</v>
      </c>
      <c r="T162" s="238">
        <f>S162*H162</f>
        <v>0</v>
      </c>
      <c r="U162" s="39"/>
      <c r="V162" s="39"/>
      <c r="W162" s="39"/>
      <c r="X162" s="39"/>
      <c r="Y162" s="39"/>
      <c r="Z162" s="39"/>
      <c r="AA162" s="39"/>
      <c r="AB162" s="39"/>
      <c r="AC162" s="39"/>
      <c r="AD162" s="39"/>
      <c r="AE162" s="39"/>
      <c r="AR162" s="239" t="s">
        <v>271</v>
      </c>
      <c r="AT162" s="239" t="s">
        <v>266</v>
      </c>
      <c r="AU162" s="239" t="s">
        <v>85</v>
      </c>
      <c r="AY162" s="18" t="s">
        <v>264</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271</v>
      </c>
      <c r="BM162" s="239" t="s">
        <v>3521</v>
      </c>
    </row>
    <row r="163" s="13" customFormat="1">
      <c r="A163" s="13"/>
      <c r="B163" s="241"/>
      <c r="C163" s="242"/>
      <c r="D163" s="243" t="s">
        <v>273</v>
      </c>
      <c r="E163" s="244" t="s">
        <v>1</v>
      </c>
      <c r="F163" s="245" t="s">
        <v>3670</v>
      </c>
      <c r="G163" s="242"/>
      <c r="H163" s="246">
        <v>19.899999999999999</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273</v>
      </c>
      <c r="AU163" s="252" t="s">
        <v>85</v>
      </c>
      <c r="AV163" s="13" t="s">
        <v>85</v>
      </c>
      <c r="AW163" s="13" t="s">
        <v>32</v>
      </c>
      <c r="AX163" s="13" t="s">
        <v>76</v>
      </c>
      <c r="AY163" s="252" t="s">
        <v>264</v>
      </c>
    </row>
    <row r="164" s="14" customFormat="1">
      <c r="A164" s="14"/>
      <c r="B164" s="253"/>
      <c r="C164" s="254"/>
      <c r="D164" s="243" t="s">
        <v>273</v>
      </c>
      <c r="E164" s="255" t="s">
        <v>1</v>
      </c>
      <c r="F164" s="256" t="s">
        <v>275</v>
      </c>
      <c r="G164" s="254"/>
      <c r="H164" s="257">
        <v>19.899999999999999</v>
      </c>
      <c r="I164" s="258"/>
      <c r="J164" s="254"/>
      <c r="K164" s="254"/>
      <c r="L164" s="259"/>
      <c r="M164" s="260"/>
      <c r="N164" s="261"/>
      <c r="O164" s="261"/>
      <c r="P164" s="261"/>
      <c r="Q164" s="261"/>
      <c r="R164" s="261"/>
      <c r="S164" s="261"/>
      <c r="T164" s="262"/>
      <c r="U164" s="14"/>
      <c r="V164" s="14"/>
      <c r="W164" s="14"/>
      <c r="X164" s="14"/>
      <c r="Y164" s="14"/>
      <c r="Z164" s="14"/>
      <c r="AA164" s="14"/>
      <c r="AB164" s="14"/>
      <c r="AC164" s="14"/>
      <c r="AD164" s="14"/>
      <c r="AE164" s="14"/>
      <c r="AT164" s="263" t="s">
        <v>273</v>
      </c>
      <c r="AU164" s="263" t="s">
        <v>85</v>
      </c>
      <c r="AV164" s="14" t="s">
        <v>271</v>
      </c>
      <c r="AW164" s="14" t="s">
        <v>32</v>
      </c>
      <c r="AX164" s="14" t="s">
        <v>83</v>
      </c>
      <c r="AY164" s="263" t="s">
        <v>264</v>
      </c>
    </row>
    <row r="165" s="2" customFormat="1" ht="16.5" customHeight="1">
      <c r="A165" s="39"/>
      <c r="B165" s="40"/>
      <c r="C165" s="228" t="s">
        <v>351</v>
      </c>
      <c r="D165" s="228" t="s">
        <v>266</v>
      </c>
      <c r="E165" s="229" t="s">
        <v>3535</v>
      </c>
      <c r="F165" s="230" t="s">
        <v>3536</v>
      </c>
      <c r="G165" s="231" t="s">
        <v>318</v>
      </c>
      <c r="H165" s="232">
        <v>7</v>
      </c>
      <c r="I165" s="233"/>
      <c r="J165" s="234">
        <f>ROUND(I165*H165,2)</f>
        <v>0</v>
      </c>
      <c r="K165" s="230" t="s">
        <v>270</v>
      </c>
      <c r="L165" s="45"/>
      <c r="M165" s="235" t="s">
        <v>1</v>
      </c>
      <c r="N165" s="236" t="s">
        <v>41</v>
      </c>
      <c r="O165" s="92"/>
      <c r="P165" s="237">
        <f>O165*H165</f>
        <v>0</v>
      </c>
      <c r="Q165" s="237">
        <v>0.11162</v>
      </c>
      <c r="R165" s="237">
        <f>Q165*H165</f>
        <v>0.78133999999999992</v>
      </c>
      <c r="S165" s="237">
        <v>0</v>
      </c>
      <c r="T165" s="238">
        <f>S165*H165</f>
        <v>0</v>
      </c>
      <c r="U165" s="39"/>
      <c r="V165" s="39"/>
      <c r="W165" s="39"/>
      <c r="X165" s="39"/>
      <c r="Y165" s="39"/>
      <c r="Z165" s="39"/>
      <c r="AA165" s="39"/>
      <c r="AB165" s="39"/>
      <c r="AC165" s="39"/>
      <c r="AD165" s="39"/>
      <c r="AE165" s="39"/>
      <c r="AR165" s="239" t="s">
        <v>271</v>
      </c>
      <c r="AT165" s="239" t="s">
        <v>266</v>
      </c>
      <c r="AU165" s="239" t="s">
        <v>85</v>
      </c>
      <c r="AY165" s="18" t="s">
        <v>264</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271</v>
      </c>
      <c r="BM165" s="239" t="s">
        <v>3537</v>
      </c>
    </row>
    <row r="166" s="2" customFormat="1" ht="16.5" customHeight="1">
      <c r="A166" s="39"/>
      <c r="B166" s="40"/>
      <c r="C166" s="274" t="s">
        <v>358</v>
      </c>
      <c r="D166" s="274" t="s">
        <v>310</v>
      </c>
      <c r="E166" s="275" t="s">
        <v>3538</v>
      </c>
      <c r="F166" s="276" t="s">
        <v>3539</v>
      </c>
      <c r="G166" s="277" t="s">
        <v>318</v>
      </c>
      <c r="H166" s="278">
        <v>7.7000000000000002</v>
      </c>
      <c r="I166" s="279"/>
      <c r="J166" s="280">
        <f>ROUND(I166*H166,2)</f>
        <v>0</v>
      </c>
      <c r="K166" s="276" t="s">
        <v>298</v>
      </c>
      <c r="L166" s="281"/>
      <c r="M166" s="282" t="s">
        <v>1</v>
      </c>
      <c r="N166" s="283" t="s">
        <v>41</v>
      </c>
      <c r="O166" s="92"/>
      <c r="P166" s="237">
        <f>O166*H166</f>
        <v>0</v>
      </c>
      <c r="Q166" s="237">
        <v>0.17599999999999999</v>
      </c>
      <c r="R166" s="237">
        <f>Q166*H166</f>
        <v>1.3552</v>
      </c>
      <c r="S166" s="237">
        <v>0</v>
      </c>
      <c r="T166" s="238">
        <f>S166*H166</f>
        <v>0</v>
      </c>
      <c r="U166" s="39"/>
      <c r="V166" s="39"/>
      <c r="W166" s="39"/>
      <c r="X166" s="39"/>
      <c r="Y166" s="39"/>
      <c r="Z166" s="39"/>
      <c r="AA166" s="39"/>
      <c r="AB166" s="39"/>
      <c r="AC166" s="39"/>
      <c r="AD166" s="39"/>
      <c r="AE166" s="39"/>
      <c r="AR166" s="239" t="s">
        <v>304</v>
      </c>
      <c r="AT166" s="239" t="s">
        <v>310</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271</v>
      </c>
      <c r="BM166" s="239" t="s">
        <v>3540</v>
      </c>
    </row>
    <row r="167" s="13" customFormat="1">
      <c r="A167" s="13"/>
      <c r="B167" s="241"/>
      <c r="C167" s="242"/>
      <c r="D167" s="243" t="s">
        <v>273</v>
      </c>
      <c r="E167" s="242"/>
      <c r="F167" s="245" t="s">
        <v>3673</v>
      </c>
      <c r="G167" s="242"/>
      <c r="H167" s="246">
        <v>7.7000000000000002</v>
      </c>
      <c r="I167" s="247"/>
      <c r="J167" s="242"/>
      <c r="K167" s="242"/>
      <c r="L167" s="248"/>
      <c r="M167" s="249"/>
      <c r="N167" s="250"/>
      <c r="O167" s="250"/>
      <c r="P167" s="250"/>
      <c r="Q167" s="250"/>
      <c r="R167" s="250"/>
      <c r="S167" s="250"/>
      <c r="T167" s="251"/>
      <c r="U167" s="13"/>
      <c r="V167" s="13"/>
      <c r="W167" s="13"/>
      <c r="X167" s="13"/>
      <c r="Y167" s="13"/>
      <c r="Z167" s="13"/>
      <c r="AA167" s="13"/>
      <c r="AB167" s="13"/>
      <c r="AC167" s="13"/>
      <c r="AD167" s="13"/>
      <c r="AE167" s="13"/>
      <c r="AT167" s="252" t="s">
        <v>273</v>
      </c>
      <c r="AU167" s="252" t="s">
        <v>85</v>
      </c>
      <c r="AV167" s="13" t="s">
        <v>85</v>
      </c>
      <c r="AW167" s="13" t="s">
        <v>4</v>
      </c>
      <c r="AX167" s="13" t="s">
        <v>83</v>
      </c>
      <c r="AY167" s="252" t="s">
        <v>264</v>
      </c>
    </row>
    <row r="168" s="2" customFormat="1" ht="16.5" customHeight="1">
      <c r="A168" s="39"/>
      <c r="B168" s="40"/>
      <c r="C168" s="228" t="s">
        <v>366</v>
      </c>
      <c r="D168" s="228" t="s">
        <v>266</v>
      </c>
      <c r="E168" s="229" t="s">
        <v>3535</v>
      </c>
      <c r="F168" s="230" t="s">
        <v>3536</v>
      </c>
      <c r="G168" s="231" t="s">
        <v>318</v>
      </c>
      <c r="H168" s="232">
        <v>29.800000000000001</v>
      </c>
      <c r="I168" s="233"/>
      <c r="J168" s="234">
        <f>ROUND(I168*H168,2)</f>
        <v>0</v>
      </c>
      <c r="K168" s="230" t="s">
        <v>270</v>
      </c>
      <c r="L168" s="45"/>
      <c r="M168" s="235" t="s">
        <v>1</v>
      </c>
      <c r="N168" s="236" t="s">
        <v>41</v>
      </c>
      <c r="O168" s="92"/>
      <c r="P168" s="237">
        <f>O168*H168</f>
        <v>0</v>
      </c>
      <c r="Q168" s="237">
        <v>0.11162</v>
      </c>
      <c r="R168" s="237">
        <f>Q168*H168</f>
        <v>3.326276</v>
      </c>
      <c r="S168" s="237">
        <v>0</v>
      </c>
      <c r="T168" s="238">
        <f>S168*H168</f>
        <v>0</v>
      </c>
      <c r="U168" s="39"/>
      <c r="V168" s="39"/>
      <c r="W168" s="39"/>
      <c r="X168" s="39"/>
      <c r="Y168" s="39"/>
      <c r="Z168" s="39"/>
      <c r="AA168" s="39"/>
      <c r="AB168" s="39"/>
      <c r="AC168" s="39"/>
      <c r="AD168" s="39"/>
      <c r="AE168" s="39"/>
      <c r="AR168" s="239" t="s">
        <v>271</v>
      </c>
      <c r="AT168" s="239" t="s">
        <v>266</v>
      </c>
      <c r="AU168" s="239" t="s">
        <v>85</v>
      </c>
      <c r="AY168" s="18" t="s">
        <v>264</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271</v>
      </c>
      <c r="BM168" s="239" t="s">
        <v>3674</v>
      </c>
    </row>
    <row r="169" s="2" customFormat="1" ht="16.5" customHeight="1">
      <c r="A169" s="39"/>
      <c r="B169" s="40"/>
      <c r="C169" s="274" t="s">
        <v>373</v>
      </c>
      <c r="D169" s="274" t="s">
        <v>310</v>
      </c>
      <c r="E169" s="275" t="s">
        <v>3545</v>
      </c>
      <c r="F169" s="276" t="s">
        <v>3675</v>
      </c>
      <c r="G169" s="277" t="s">
        <v>318</v>
      </c>
      <c r="H169" s="278">
        <v>32.780000000000001</v>
      </c>
      <c r="I169" s="279"/>
      <c r="J169" s="280">
        <f>ROUND(I169*H169,2)</f>
        <v>0</v>
      </c>
      <c r="K169" s="276" t="s">
        <v>298</v>
      </c>
      <c r="L169" s="281"/>
      <c r="M169" s="282" t="s">
        <v>1</v>
      </c>
      <c r="N169" s="283" t="s">
        <v>41</v>
      </c>
      <c r="O169" s="92"/>
      <c r="P169" s="237">
        <f>O169*H169</f>
        <v>0</v>
      </c>
      <c r="Q169" s="237">
        <v>0.152</v>
      </c>
      <c r="R169" s="237">
        <f>Q169*H169</f>
        <v>4.9825600000000003</v>
      </c>
      <c r="S169" s="237">
        <v>0</v>
      </c>
      <c r="T169" s="238">
        <f>S169*H169</f>
        <v>0</v>
      </c>
      <c r="U169" s="39"/>
      <c r="V169" s="39"/>
      <c r="W169" s="39"/>
      <c r="X169" s="39"/>
      <c r="Y169" s="39"/>
      <c r="Z169" s="39"/>
      <c r="AA169" s="39"/>
      <c r="AB169" s="39"/>
      <c r="AC169" s="39"/>
      <c r="AD169" s="39"/>
      <c r="AE169" s="39"/>
      <c r="AR169" s="239" t="s">
        <v>304</v>
      </c>
      <c r="AT169" s="239" t="s">
        <v>310</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271</v>
      </c>
      <c r="BM169" s="239" t="s">
        <v>3547</v>
      </c>
    </row>
    <row r="170" s="13" customFormat="1">
      <c r="A170" s="13"/>
      <c r="B170" s="241"/>
      <c r="C170" s="242"/>
      <c r="D170" s="243" t="s">
        <v>273</v>
      </c>
      <c r="E170" s="242"/>
      <c r="F170" s="245" t="s">
        <v>3676</v>
      </c>
      <c r="G170" s="242"/>
      <c r="H170" s="246">
        <v>32.780000000000001</v>
      </c>
      <c r="I170" s="247"/>
      <c r="J170" s="242"/>
      <c r="K170" s="242"/>
      <c r="L170" s="248"/>
      <c r="M170" s="249"/>
      <c r="N170" s="250"/>
      <c r="O170" s="250"/>
      <c r="P170" s="250"/>
      <c r="Q170" s="250"/>
      <c r="R170" s="250"/>
      <c r="S170" s="250"/>
      <c r="T170" s="251"/>
      <c r="U170" s="13"/>
      <c r="V170" s="13"/>
      <c r="W170" s="13"/>
      <c r="X170" s="13"/>
      <c r="Y170" s="13"/>
      <c r="Z170" s="13"/>
      <c r="AA170" s="13"/>
      <c r="AB170" s="13"/>
      <c r="AC170" s="13"/>
      <c r="AD170" s="13"/>
      <c r="AE170" s="13"/>
      <c r="AT170" s="252" t="s">
        <v>273</v>
      </c>
      <c r="AU170" s="252" t="s">
        <v>85</v>
      </c>
      <c r="AV170" s="13" t="s">
        <v>85</v>
      </c>
      <c r="AW170" s="13" t="s">
        <v>4</v>
      </c>
      <c r="AX170" s="13" t="s">
        <v>83</v>
      </c>
      <c r="AY170" s="252" t="s">
        <v>264</v>
      </c>
    </row>
    <row r="171" s="2" customFormat="1" ht="16.5" customHeight="1">
      <c r="A171" s="39"/>
      <c r="B171" s="40"/>
      <c r="C171" s="228" t="s">
        <v>377</v>
      </c>
      <c r="D171" s="228" t="s">
        <v>266</v>
      </c>
      <c r="E171" s="229" t="s">
        <v>3535</v>
      </c>
      <c r="F171" s="230" t="s">
        <v>3536</v>
      </c>
      <c r="G171" s="231" t="s">
        <v>318</v>
      </c>
      <c r="H171" s="232">
        <v>31.199999999999999</v>
      </c>
      <c r="I171" s="233"/>
      <c r="J171" s="234">
        <f>ROUND(I171*H171,2)</f>
        <v>0</v>
      </c>
      <c r="K171" s="230" t="s">
        <v>270</v>
      </c>
      <c r="L171" s="45"/>
      <c r="M171" s="235" t="s">
        <v>1</v>
      </c>
      <c r="N171" s="236" t="s">
        <v>41</v>
      </c>
      <c r="O171" s="92"/>
      <c r="P171" s="237">
        <f>O171*H171</f>
        <v>0</v>
      </c>
      <c r="Q171" s="237">
        <v>0.11162</v>
      </c>
      <c r="R171" s="237">
        <f>Q171*H171</f>
        <v>3.4825439999999999</v>
      </c>
      <c r="S171" s="237">
        <v>0</v>
      </c>
      <c r="T171" s="238">
        <f>S171*H171</f>
        <v>0</v>
      </c>
      <c r="U171" s="39"/>
      <c r="V171" s="39"/>
      <c r="W171" s="39"/>
      <c r="X171" s="39"/>
      <c r="Y171" s="39"/>
      <c r="Z171" s="39"/>
      <c r="AA171" s="39"/>
      <c r="AB171" s="39"/>
      <c r="AC171" s="39"/>
      <c r="AD171" s="39"/>
      <c r="AE171" s="39"/>
      <c r="AR171" s="239" t="s">
        <v>271</v>
      </c>
      <c r="AT171" s="239" t="s">
        <v>266</v>
      </c>
      <c r="AU171" s="239" t="s">
        <v>85</v>
      </c>
      <c r="AY171" s="18" t="s">
        <v>264</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271</v>
      </c>
      <c r="BM171" s="239" t="s">
        <v>3677</v>
      </c>
    </row>
    <row r="172" s="2" customFormat="1" ht="16.5" customHeight="1">
      <c r="A172" s="39"/>
      <c r="B172" s="40"/>
      <c r="C172" s="274" t="s">
        <v>7</v>
      </c>
      <c r="D172" s="274" t="s">
        <v>310</v>
      </c>
      <c r="E172" s="275" t="s">
        <v>3550</v>
      </c>
      <c r="F172" s="276" t="s">
        <v>3678</v>
      </c>
      <c r="G172" s="277" t="s">
        <v>318</v>
      </c>
      <c r="H172" s="278">
        <v>34.32</v>
      </c>
      <c r="I172" s="279"/>
      <c r="J172" s="280">
        <f>ROUND(I172*H172,2)</f>
        <v>0</v>
      </c>
      <c r="K172" s="276" t="s">
        <v>298</v>
      </c>
      <c r="L172" s="281"/>
      <c r="M172" s="282" t="s">
        <v>1</v>
      </c>
      <c r="N172" s="283" t="s">
        <v>41</v>
      </c>
      <c r="O172" s="92"/>
      <c r="P172" s="237">
        <f>O172*H172</f>
        <v>0</v>
      </c>
      <c r="Q172" s="237">
        <v>0.17599999999999999</v>
      </c>
      <c r="R172" s="237">
        <f>Q172*H172</f>
        <v>6.0403199999999995</v>
      </c>
      <c r="S172" s="237">
        <v>0</v>
      </c>
      <c r="T172" s="238">
        <f>S172*H172</f>
        <v>0</v>
      </c>
      <c r="U172" s="39"/>
      <c r="V172" s="39"/>
      <c r="W172" s="39"/>
      <c r="X172" s="39"/>
      <c r="Y172" s="39"/>
      <c r="Z172" s="39"/>
      <c r="AA172" s="39"/>
      <c r="AB172" s="39"/>
      <c r="AC172" s="39"/>
      <c r="AD172" s="39"/>
      <c r="AE172" s="39"/>
      <c r="AR172" s="239" t="s">
        <v>304</v>
      </c>
      <c r="AT172" s="239" t="s">
        <v>310</v>
      </c>
      <c r="AU172" s="239" t="s">
        <v>85</v>
      </c>
      <c r="AY172" s="18" t="s">
        <v>264</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271</v>
      </c>
      <c r="BM172" s="239" t="s">
        <v>3552</v>
      </c>
    </row>
    <row r="173" s="13" customFormat="1">
      <c r="A173" s="13"/>
      <c r="B173" s="241"/>
      <c r="C173" s="242"/>
      <c r="D173" s="243" t="s">
        <v>273</v>
      </c>
      <c r="E173" s="242"/>
      <c r="F173" s="245" t="s">
        <v>3679</v>
      </c>
      <c r="G173" s="242"/>
      <c r="H173" s="246">
        <v>34.32</v>
      </c>
      <c r="I173" s="247"/>
      <c r="J173" s="242"/>
      <c r="K173" s="242"/>
      <c r="L173" s="248"/>
      <c r="M173" s="249"/>
      <c r="N173" s="250"/>
      <c r="O173" s="250"/>
      <c r="P173" s="250"/>
      <c r="Q173" s="250"/>
      <c r="R173" s="250"/>
      <c r="S173" s="250"/>
      <c r="T173" s="251"/>
      <c r="U173" s="13"/>
      <c r="V173" s="13"/>
      <c r="W173" s="13"/>
      <c r="X173" s="13"/>
      <c r="Y173" s="13"/>
      <c r="Z173" s="13"/>
      <c r="AA173" s="13"/>
      <c r="AB173" s="13"/>
      <c r="AC173" s="13"/>
      <c r="AD173" s="13"/>
      <c r="AE173" s="13"/>
      <c r="AT173" s="252" t="s">
        <v>273</v>
      </c>
      <c r="AU173" s="252" t="s">
        <v>85</v>
      </c>
      <c r="AV173" s="13" t="s">
        <v>85</v>
      </c>
      <c r="AW173" s="13" t="s">
        <v>4</v>
      </c>
      <c r="AX173" s="13" t="s">
        <v>83</v>
      </c>
      <c r="AY173" s="252" t="s">
        <v>264</v>
      </c>
    </row>
    <row r="174" s="12" customFormat="1" ht="22.8" customHeight="1">
      <c r="A174" s="12"/>
      <c r="B174" s="212"/>
      <c r="C174" s="213"/>
      <c r="D174" s="214" t="s">
        <v>75</v>
      </c>
      <c r="E174" s="226" t="s">
        <v>309</v>
      </c>
      <c r="F174" s="226" t="s">
        <v>723</v>
      </c>
      <c r="G174" s="213"/>
      <c r="H174" s="213"/>
      <c r="I174" s="216"/>
      <c r="J174" s="227">
        <f>BK174</f>
        <v>0</v>
      </c>
      <c r="K174" s="213"/>
      <c r="L174" s="218"/>
      <c r="M174" s="219"/>
      <c r="N174" s="220"/>
      <c r="O174" s="220"/>
      <c r="P174" s="221">
        <f>SUM(P175:P193)</f>
        <v>0</v>
      </c>
      <c r="Q174" s="220"/>
      <c r="R174" s="221">
        <f>SUM(R175:R193)</f>
        <v>10.730484400000002</v>
      </c>
      <c r="S174" s="220"/>
      <c r="T174" s="222">
        <f>SUM(T175:T193)</f>
        <v>0</v>
      </c>
      <c r="U174" s="12"/>
      <c r="V174" s="12"/>
      <c r="W174" s="12"/>
      <c r="X174" s="12"/>
      <c r="Y174" s="12"/>
      <c r="Z174" s="12"/>
      <c r="AA174" s="12"/>
      <c r="AB174" s="12"/>
      <c r="AC174" s="12"/>
      <c r="AD174" s="12"/>
      <c r="AE174" s="12"/>
      <c r="AR174" s="223" t="s">
        <v>83</v>
      </c>
      <c r="AT174" s="224" t="s">
        <v>75</v>
      </c>
      <c r="AU174" s="224" t="s">
        <v>83</v>
      </c>
      <c r="AY174" s="223" t="s">
        <v>264</v>
      </c>
      <c r="BK174" s="225">
        <f>SUM(BK175:BK193)</f>
        <v>0</v>
      </c>
    </row>
    <row r="175" s="2" customFormat="1" ht="16.5" customHeight="1">
      <c r="A175" s="39"/>
      <c r="B175" s="40"/>
      <c r="C175" s="228" t="s">
        <v>386</v>
      </c>
      <c r="D175" s="228" t="s">
        <v>266</v>
      </c>
      <c r="E175" s="229" t="s">
        <v>3573</v>
      </c>
      <c r="F175" s="230" t="s">
        <v>3574</v>
      </c>
      <c r="G175" s="231" t="s">
        <v>453</v>
      </c>
      <c r="H175" s="232">
        <v>7</v>
      </c>
      <c r="I175" s="233"/>
      <c r="J175" s="234">
        <f>ROUND(I175*H175,2)</f>
        <v>0</v>
      </c>
      <c r="K175" s="230" t="s">
        <v>270</v>
      </c>
      <c r="L175" s="45"/>
      <c r="M175" s="235" t="s">
        <v>1</v>
      </c>
      <c r="N175" s="236" t="s">
        <v>41</v>
      </c>
      <c r="O175" s="92"/>
      <c r="P175" s="237">
        <f>O175*H175</f>
        <v>0</v>
      </c>
      <c r="Q175" s="237">
        <v>0.20219000000000001</v>
      </c>
      <c r="R175" s="237">
        <f>Q175*H175</f>
        <v>1.41533</v>
      </c>
      <c r="S175" s="237">
        <v>0</v>
      </c>
      <c r="T175" s="238">
        <f>S175*H175</f>
        <v>0</v>
      </c>
      <c r="U175" s="39"/>
      <c r="V175" s="39"/>
      <c r="W175" s="39"/>
      <c r="X175" s="39"/>
      <c r="Y175" s="39"/>
      <c r="Z175" s="39"/>
      <c r="AA175" s="39"/>
      <c r="AB175" s="39"/>
      <c r="AC175" s="39"/>
      <c r="AD175" s="39"/>
      <c r="AE175" s="39"/>
      <c r="AR175" s="239" t="s">
        <v>271</v>
      </c>
      <c r="AT175" s="239" t="s">
        <v>266</v>
      </c>
      <c r="AU175" s="239" t="s">
        <v>85</v>
      </c>
      <c r="AY175" s="18" t="s">
        <v>264</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271</v>
      </c>
      <c r="BM175" s="239" t="s">
        <v>3575</v>
      </c>
    </row>
    <row r="176" s="2" customFormat="1" ht="16.5" customHeight="1">
      <c r="A176" s="39"/>
      <c r="B176" s="40"/>
      <c r="C176" s="274" t="s">
        <v>391</v>
      </c>
      <c r="D176" s="274" t="s">
        <v>310</v>
      </c>
      <c r="E176" s="275" t="s">
        <v>3576</v>
      </c>
      <c r="F176" s="276" t="s">
        <v>3577</v>
      </c>
      <c r="G176" s="277" t="s">
        <v>453</v>
      </c>
      <c r="H176" s="278">
        <v>7.7000000000000002</v>
      </c>
      <c r="I176" s="279"/>
      <c r="J176" s="280">
        <f>ROUND(I176*H176,2)</f>
        <v>0</v>
      </c>
      <c r="K176" s="276" t="s">
        <v>298</v>
      </c>
      <c r="L176" s="281"/>
      <c r="M176" s="282" t="s">
        <v>1</v>
      </c>
      <c r="N176" s="283" t="s">
        <v>41</v>
      </c>
      <c r="O176" s="92"/>
      <c r="P176" s="237">
        <f>O176*H176</f>
        <v>0</v>
      </c>
      <c r="Q176" s="237">
        <v>0.055</v>
      </c>
      <c r="R176" s="237">
        <f>Q176*H176</f>
        <v>0.42349999999999999</v>
      </c>
      <c r="S176" s="237">
        <v>0</v>
      </c>
      <c r="T176" s="238">
        <f>S176*H176</f>
        <v>0</v>
      </c>
      <c r="U176" s="39"/>
      <c r="V176" s="39"/>
      <c r="W176" s="39"/>
      <c r="X176" s="39"/>
      <c r="Y176" s="39"/>
      <c r="Z176" s="39"/>
      <c r="AA176" s="39"/>
      <c r="AB176" s="39"/>
      <c r="AC176" s="39"/>
      <c r="AD176" s="39"/>
      <c r="AE176" s="39"/>
      <c r="AR176" s="239" t="s">
        <v>304</v>
      </c>
      <c r="AT176" s="239" t="s">
        <v>310</v>
      </c>
      <c r="AU176" s="239" t="s">
        <v>85</v>
      </c>
      <c r="AY176" s="18" t="s">
        <v>264</v>
      </c>
      <c r="BE176" s="240">
        <f>IF(N176="základní",J176,0)</f>
        <v>0</v>
      </c>
      <c r="BF176" s="240">
        <f>IF(N176="snížená",J176,0)</f>
        <v>0</v>
      </c>
      <c r="BG176" s="240">
        <f>IF(N176="zákl. přenesená",J176,0)</f>
        <v>0</v>
      </c>
      <c r="BH176" s="240">
        <f>IF(N176="sníž. přenesená",J176,0)</f>
        <v>0</v>
      </c>
      <c r="BI176" s="240">
        <f>IF(N176="nulová",J176,0)</f>
        <v>0</v>
      </c>
      <c r="BJ176" s="18" t="s">
        <v>83</v>
      </c>
      <c r="BK176" s="240">
        <f>ROUND(I176*H176,2)</f>
        <v>0</v>
      </c>
      <c r="BL176" s="18" t="s">
        <v>271</v>
      </c>
      <c r="BM176" s="239" t="s">
        <v>3578</v>
      </c>
    </row>
    <row r="177" s="2" customFormat="1">
      <c r="A177" s="39"/>
      <c r="B177" s="40"/>
      <c r="C177" s="41"/>
      <c r="D177" s="243" t="s">
        <v>339</v>
      </c>
      <c r="E177" s="41"/>
      <c r="F177" s="295" t="s">
        <v>3571</v>
      </c>
      <c r="G177" s="41"/>
      <c r="H177" s="41"/>
      <c r="I177" s="296"/>
      <c r="J177" s="41"/>
      <c r="K177" s="41"/>
      <c r="L177" s="45"/>
      <c r="M177" s="297"/>
      <c r="N177" s="298"/>
      <c r="O177" s="92"/>
      <c r="P177" s="92"/>
      <c r="Q177" s="92"/>
      <c r="R177" s="92"/>
      <c r="S177" s="92"/>
      <c r="T177" s="93"/>
      <c r="U177" s="39"/>
      <c r="V177" s="39"/>
      <c r="W177" s="39"/>
      <c r="X177" s="39"/>
      <c r="Y177" s="39"/>
      <c r="Z177" s="39"/>
      <c r="AA177" s="39"/>
      <c r="AB177" s="39"/>
      <c r="AC177" s="39"/>
      <c r="AD177" s="39"/>
      <c r="AE177" s="39"/>
      <c r="AT177" s="18" t="s">
        <v>339</v>
      </c>
      <c r="AU177" s="18" t="s">
        <v>85</v>
      </c>
    </row>
    <row r="178" s="13" customFormat="1">
      <c r="A178" s="13"/>
      <c r="B178" s="241"/>
      <c r="C178" s="242"/>
      <c r="D178" s="243" t="s">
        <v>273</v>
      </c>
      <c r="E178" s="242"/>
      <c r="F178" s="245" t="s">
        <v>3673</v>
      </c>
      <c r="G178" s="242"/>
      <c r="H178" s="246">
        <v>7.7000000000000002</v>
      </c>
      <c r="I178" s="247"/>
      <c r="J178" s="242"/>
      <c r="K178" s="242"/>
      <c r="L178" s="248"/>
      <c r="M178" s="249"/>
      <c r="N178" s="250"/>
      <c r="O178" s="250"/>
      <c r="P178" s="250"/>
      <c r="Q178" s="250"/>
      <c r="R178" s="250"/>
      <c r="S178" s="250"/>
      <c r="T178" s="251"/>
      <c r="U178" s="13"/>
      <c r="V178" s="13"/>
      <c r="W178" s="13"/>
      <c r="X178" s="13"/>
      <c r="Y178" s="13"/>
      <c r="Z178" s="13"/>
      <c r="AA178" s="13"/>
      <c r="AB178" s="13"/>
      <c r="AC178" s="13"/>
      <c r="AD178" s="13"/>
      <c r="AE178" s="13"/>
      <c r="AT178" s="252" t="s">
        <v>273</v>
      </c>
      <c r="AU178" s="252" t="s">
        <v>85</v>
      </c>
      <c r="AV178" s="13" t="s">
        <v>85</v>
      </c>
      <c r="AW178" s="13" t="s">
        <v>4</v>
      </c>
      <c r="AX178" s="13" t="s">
        <v>83</v>
      </c>
      <c r="AY178" s="252" t="s">
        <v>264</v>
      </c>
    </row>
    <row r="179" s="2" customFormat="1" ht="16.5" customHeight="1">
      <c r="A179" s="39"/>
      <c r="B179" s="40"/>
      <c r="C179" s="228" t="s">
        <v>395</v>
      </c>
      <c r="D179" s="228" t="s">
        <v>266</v>
      </c>
      <c r="E179" s="229" t="s">
        <v>3573</v>
      </c>
      <c r="F179" s="230" t="s">
        <v>3574</v>
      </c>
      <c r="G179" s="231" t="s">
        <v>453</v>
      </c>
      <c r="H179" s="232">
        <v>2</v>
      </c>
      <c r="I179" s="233"/>
      <c r="J179" s="234">
        <f>ROUND(I179*H179,2)</f>
        <v>0</v>
      </c>
      <c r="K179" s="230" t="s">
        <v>270</v>
      </c>
      <c r="L179" s="45"/>
      <c r="M179" s="235" t="s">
        <v>1</v>
      </c>
      <c r="N179" s="236" t="s">
        <v>41</v>
      </c>
      <c r="O179" s="92"/>
      <c r="P179" s="237">
        <f>O179*H179</f>
        <v>0</v>
      </c>
      <c r="Q179" s="237">
        <v>0.20219000000000001</v>
      </c>
      <c r="R179" s="237">
        <f>Q179*H179</f>
        <v>0.40438000000000002</v>
      </c>
      <c r="S179" s="237">
        <v>0</v>
      </c>
      <c r="T179" s="238">
        <f>S179*H179</f>
        <v>0</v>
      </c>
      <c r="U179" s="39"/>
      <c r="V179" s="39"/>
      <c r="W179" s="39"/>
      <c r="X179" s="39"/>
      <c r="Y179" s="39"/>
      <c r="Z179" s="39"/>
      <c r="AA179" s="39"/>
      <c r="AB179" s="39"/>
      <c r="AC179" s="39"/>
      <c r="AD179" s="39"/>
      <c r="AE179" s="39"/>
      <c r="AR179" s="239" t="s">
        <v>271</v>
      </c>
      <c r="AT179" s="239" t="s">
        <v>266</v>
      </c>
      <c r="AU179" s="239" t="s">
        <v>85</v>
      </c>
      <c r="AY179" s="18" t="s">
        <v>264</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271</v>
      </c>
      <c r="BM179" s="239" t="s">
        <v>3580</v>
      </c>
    </row>
    <row r="180" s="2" customFormat="1" ht="16.5" customHeight="1">
      <c r="A180" s="39"/>
      <c r="B180" s="40"/>
      <c r="C180" s="274" t="s">
        <v>401</v>
      </c>
      <c r="D180" s="274" t="s">
        <v>310</v>
      </c>
      <c r="E180" s="275" t="s">
        <v>3581</v>
      </c>
      <c r="F180" s="276" t="s">
        <v>3582</v>
      </c>
      <c r="G180" s="277" t="s">
        <v>453</v>
      </c>
      <c r="H180" s="278">
        <v>2.2000000000000002</v>
      </c>
      <c r="I180" s="279"/>
      <c r="J180" s="280">
        <f>ROUND(I180*H180,2)</f>
        <v>0</v>
      </c>
      <c r="K180" s="276" t="s">
        <v>298</v>
      </c>
      <c r="L180" s="281"/>
      <c r="M180" s="282" t="s">
        <v>1</v>
      </c>
      <c r="N180" s="283" t="s">
        <v>41</v>
      </c>
      <c r="O180" s="92"/>
      <c r="P180" s="237">
        <f>O180*H180</f>
        <v>0</v>
      </c>
      <c r="Q180" s="237">
        <v>0.085999999999999993</v>
      </c>
      <c r="R180" s="237">
        <f>Q180*H180</f>
        <v>0.18920000000000001</v>
      </c>
      <c r="S180" s="237">
        <v>0</v>
      </c>
      <c r="T180" s="238">
        <f>S180*H180</f>
        <v>0</v>
      </c>
      <c r="U180" s="39"/>
      <c r="V180" s="39"/>
      <c r="W180" s="39"/>
      <c r="X180" s="39"/>
      <c r="Y180" s="39"/>
      <c r="Z180" s="39"/>
      <c r="AA180" s="39"/>
      <c r="AB180" s="39"/>
      <c r="AC180" s="39"/>
      <c r="AD180" s="39"/>
      <c r="AE180" s="39"/>
      <c r="AR180" s="239" t="s">
        <v>304</v>
      </c>
      <c r="AT180" s="239" t="s">
        <v>310</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271</v>
      </c>
      <c r="BM180" s="239" t="s">
        <v>3583</v>
      </c>
    </row>
    <row r="181" s="2" customFormat="1">
      <c r="A181" s="39"/>
      <c r="B181" s="40"/>
      <c r="C181" s="41"/>
      <c r="D181" s="243" t="s">
        <v>339</v>
      </c>
      <c r="E181" s="41"/>
      <c r="F181" s="295" t="s">
        <v>3571</v>
      </c>
      <c r="G181" s="41"/>
      <c r="H181" s="41"/>
      <c r="I181" s="296"/>
      <c r="J181" s="41"/>
      <c r="K181" s="41"/>
      <c r="L181" s="45"/>
      <c r="M181" s="297"/>
      <c r="N181" s="298"/>
      <c r="O181" s="92"/>
      <c r="P181" s="92"/>
      <c r="Q181" s="92"/>
      <c r="R181" s="92"/>
      <c r="S181" s="92"/>
      <c r="T181" s="93"/>
      <c r="U181" s="39"/>
      <c r="V181" s="39"/>
      <c r="W181" s="39"/>
      <c r="X181" s="39"/>
      <c r="Y181" s="39"/>
      <c r="Z181" s="39"/>
      <c r="AA181" s="39"/>
      <c r="AB181" s="39"/>
      <c r="AC181" s="39"/>
      <c r="AD181" s="39"/>
      <c r="AE181" s="39"/>
      <c r="AT181" s="18" t="s">
        <v>339</v>
      </c>
      <c r="AU181" s="18" t="s">
        <v>85</v>
      </c>
    </row>
    <row r="182" s="13" customFormat="1">
      <c r="A182" s="13"/>
      <c r="B182" s="241"/>
      <c r="C182" s="242"/>
      <c r="D182" s="243" t="s">
        <v>273</v>
      </c>
      <c r="E182" s="242"/>
      <c r="F182" s="245" t="s">
        <v>3598</v>
      </c>
      <c r="G182" s="242"/>
      <c r="H182" s="246">
        <v>2.2000000000000002</v>
      </c>
      <c r="I182" s="247"/>
      <c r="J182" s="242"/>
      <c r="K182" s="242"/>
      <c r="L182" s="248"/>
      <c r="M182" s="249"/>
      <c r="N182" s="250"/>
      <c r="O182" s="250"/>
      <c r="P182" s="250"/>
      <c r="Q182" s="250"/>
      <c r="R182" s="250"/>
      <c r="S182" s="250"/>
      <c r="T182" s="251"/>
      <c r="U182" s="13"/>
      <c r="V182" s="13"/>
      <c r="W182" s="13"/>
      <c r="X182" s="13"/>
      <c r="Y182" s="13"/>
      <c r="Z182" s="13"/>
      <c r="AA182" s="13"/>
      <c r="AB182" s="13"/>
      <c r="AC182" s="13"/>
      <c r="AD182" s="13"/>
      <c r="AE182" s="13"/>
      <c r="AT182" s="252" t="s">
        <v>273</v>
      </c>
      <c r="AU182" s="252" t="s">
        <v>85</v>
      </c>
      <c r="AV182" s="13" t="s">
        <v>85</v>
      </c>
      <c r="AW182" s="13" t="s">
        <v>4</v>
      </c>
      <c r="AX182" s="13" t="s">
        <v>83</v>
      </c>
      <c r="AY182" s="252" t="s">
        <v>264</v>
      </c>
    </row>
    <row r="183" s="2" customFormat="1" ht="16.5" customHeight="1">
      <c r="A183" s="39"/>
      <c r="B183" s="40"/>
      <c r="C183" s="228" t="s">
        <v>407</v>
      </c>
      <c r="D183" s="228" t="s">
        <v>266</v>
      </c>
      <c r="E183" s="229" t="s">
        <v>3585</v>
      </c>
      <c r="F183" s="230" t="s">
        <v>3586</v>
      </c>
      <c r="G183" s="231" t="s">
        <v>453</v>
      </c>
      <c r="H183" s="232">
        <v>5.2999999999999998</v>
      </c>
      <c r="I183" s="233"/>
      <c r="J183" s="234">
        <f>ROUND(I183*H183,2)</f>
        <v>0</v>
      </c>
      <c r="K183" s="230" t="s">
        <v>270</v>
      </c>
      <c r="L183" s="45"/>
      <c r="M183" s="235" t="s">
        <v>1</v>
      </c>
      <c r="N183" s="236" t="s">
        <v>41</v>
      </c>
      <c r="O183" s="92"/>
      <c r="P183" s="237">
        <f>O183*H183</f>
        <v>0</v>
      </c>
      <c r="Q183" s="237">
        <v>0.15540000000000001</v>
      </c>
      <c r="R183" s="237">
        <f>Q183*H183</f>
        <v>0.82362000000000002</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271</v>
      </c>
      <c r="BM183" s="239" t="s">
        <v>3587</v>
      </c>
    </row>
    <row r="184" s="2" customFormat="1" ht="16.5" customHeight="1">
      <c r="A184" s="39"/>
      <c r="B184" s="40"/>
      <c r="C184" s="274" t="s">
        <v>412</v>
      </c>
      <c r="D184" s="274" t="s">
        <v>310</v>
      </c>
      <c r="E184" s="275" t="s">
        <v>3588</v>
      </c>
      <c r="F184" s="276" t="s">
        <v>3589</v>
      </c>
      <c r="G184" s="277" t="s">
        <v>453</v>
      </c>
      <c r="H184" s="278">
        <v>5.8300000000000001</v>
      </c>
      <c r="I184" s="279"/>
      <c r="J184" s="280">
        <f>ROUND(I184*H184,2)</f>
        <v>0</v>
      </c>
      <c r="K184" s="276" t="s">
        <v>298</v>
      </c>
      <c r="L184" s="281"/>
      <c r="M184" s="282" t="s">
        <v>1</v>
      </c>
      <c r="N184" s="283" t="s">
        <v>41</v>
      </c>
      <c r="O184" s="92"/>
      <c r="P184" s="237">
        <f>O184*H184</f>
        <v>0</v>
      </c>
      <c r="Q184" s="237">
        <v>0.080000000000000002</v>
      </c>
      <c r="R184" s="237">
        <f>Q184*H184</f>
        <v>0.46640000000000004</v>
      </c>
      <c r="S184" s="237">
        <v>0</v>
      </c>
      <c r="T184" s="238">
        <f>S184*H184</f>
        <v>0</v>
      </c>
      <c r="U184" s="39"/>
      <c r="V184" s="39"/>
      <c r="W184" s="39"/>
      <c r="X184" s="39"/>
      <c r="Y184" s="39"/>
      <c r="Z184" s="39"/>
      <c r="AA184" s="39"/>
      <c r="AB184" s="39"/>
      <c r="AC184" s="39"/>
      <c r="AD184" s="39"/>
      <c r="AE184" s="39"/>
      <c r="AR184" s="239" t="s">
        <v>304</v>
      </c>
      <c r="AT184" s="239" t="s">
        <v>310</v>
      </c>
      <c r="AU184" s="239" t="s">
        <v>85</v>
      </c>
      <c r="AY184" s="18" t="s">
        <v>264</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271</v>
      </c>
      <c r="BM184" s="239" t="s">
        <v>3590</v>
      </c>
    </row>
    <row r="185" s="2" customFormat="1">
      <c r="A185" s="39"/>
      <c r="B185" s="40"/>
      <c r="C185" s="41"/>
      <c r="D185" s="243" t="s">
        <v>339</v>
      </c>
      <c r="E185" s="41"/>
      <c r="F185" s="295" t="s">
        <v>3571</v>
      </c>
      <c r="G185" s="41"/>
      <c r="H185" s="41"/>
      <c r="I185" s="296"/>
      <c r="J185" s="41"/>
      <c r="K185" s="41"/>
      <c r="L185" s="45"/>
      <c r="M185" s="297"/>
      <c r="N185" s="298"/>
      <c r="O185" s="92"/>
      <c r="P185" s="92"/>
      <c r="Q185" s="92"/>
      <c r="R185" s="92"/>
      <c r="S185" s="92"/>
      <c r="T185" s="93"/>
      <c r="U185" s="39"/>
      <c r="V185" s="39"/>
      <c r="W185" s="39"/>
      <c r="X185" s="39"/>
      <c r="Y185" s="39"/>
      <c r="Z185" s="39"/>
      <c r="AA185" s="39"/>
      <c r="AB185" s="39"/>
      <c r="AC185" s="39"/>
      <c r="AD185" s="39"/>
      <c r="AE185" s="39"/>
      <c r="AT185" s="18" t="s">
        <v>339</v>
      </c>
      <c r="AU185" s="18" t="s">
        <v>85</v>
      </c>
    </row>
    <row r="186" s="13" customFormat="1">
      <c r="A186" s="13"/>
      <c r="B186" s="241"/>
      <c r="C186" s="242"/>
      <c r="D186" s="243" t="s">
        <v>273</v>
      </c>
      <c r="E186" s="242"/>
      <c r="F186" s="245" t="s">
        <v>3680</v>
      </c>
      <c r="G186" s="242"/>
      <c r="H186" s="246">
        <v>5.8300000000000001</v>
      </c>
      <c r="I186" s="247"/>
      <c r="J186" s="242"/>
      <c r="K186" s="242"/>
      <c r="L186" s="248"/>
      <c r="M186" s="249"/>
      <c r="N186" s="250"/>
      <c r="O186" s="250"/>
      <c r="P186" s="250"/>
      <c r="Q186" s="250"/>
      <c r="R186" s="250"/>
      <c r="S186" s="250"/>
      <c r="T186" s="251"/>
      <c r="U186" s="13"/>
      <c r="V186" s="13"/>
      <c r="W186" s="13"/>
      <c r="X186" s="13"/>
      <c r="Y186" s="13"/>
      <c r="Z186" s="13"/>
      <c r="AA186" s="13"/>
      <c r="AB186" s="13"/>
      <c r="AC186" s="13"/>
      <c r="AD186" s="13"/>
      <c r="AE186" s="13"/>
      <c r="AT186" s="252" t="s">
        <v>273</v>
      </c>
      <c r="AU186" s="252" t="s">
        <v>85</v>
      </c>
      <c r="AV186" s="13" t="s">
        <v>85</v>
      </c>
      <c r="AW186" s="13" t="s">
        <v>4</v>
      </c>
      <c r="AX186" s="13" t="s">
        <v>83</v>
      </c>
      <c r="AY186" s="252" t="s">
        <v>264</v>
      </c>
    </row>
    <row r="187" s="2" customFormat="1" ht="16.5" customHeight="1">
      <c r="A187" s="39"/>
      <c r="B187" s="40"/>
      <c r="C187" s="228" t="s">
        <v>417</v>
      </c>
      <c r="D187" s="228" t="s">
        <v>266</v>
      </c>
      <c r="E187" s="229" t="s">
        <v>3599</v>
      </c>
      <c r="F187" s="230" t="s">
        <v>3600</v>
      </c>
      <c r="G187" s="231" t="s">
        <v>453</v>
      </c>
      <c r="H187" s="232">
        <v>38.600000000000001</v>
      </c>
      <c r="I187" s="233"/>
      <c r="J187" s="234">
        <f>ROUND(I187*H187,2)</f>
        <v>0</v>
      </c>
      <c r="K187" s="230" t="s">
        <v>270</v>
      </c>
      <c r="L187" s="45"/>
      <c r="M187" s="235" t="s">
        <v>1</v>
      </c>
      <c r="N187" s="236" t="s">
        <v>41</v>
      </c>
      <c r="O187" s="92"/>
      <c r="P187" s="237">
        <f>O187*H187</f>
        <v>0</v>
      </c>
      <c r="Q187" s="237">
        <v>0.1295</v>
      </c>
      <c r="R187" s="237">
        <f>Q187*H187</f>
        <v>4.9987000000000004</v>
      </c>
      <c r="S187" s="237">
        <v>0</v>
      </c>
      <c r="T187" s="238">
        <f>S187*H187</f>
        <v>0</v>
      </c>
      <c r="U187" s="39"/>
      <c r="V187" s="39"/>
      <c r="W187" s="39"/>
      <c r="X187" s="39"/>
      <c r="Y187" s="39"/>
      <c r="Z187" s="39"/>
      <c r="AA187" s="39"/>
      <c r="AB187" s="39"/>
      <c r="AC187" s="39"/>
      <c r="AD187" s="39"/>
      <c r="AE187" s="39"/>
      <c r="AR187" s="239" t="s">
        <v>271</v>
      </c>
      <c r="AT187" s="239" t="s">
        <v>266</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271</v>
      </c>
      <c r="BM187" s="239" t="s">
        <v>3601</v>
      </c>
    </row>
    <row r="188" s="2" customFormat="1" ht="16.5" customHeight="1">
      <c r="A188" s="39"/>
      <c r="B188" s="40"/>
      <c r="C188" s="274" t="s">
        <v>422</v>
      </c>
      <c r="D188" s="274" t="s">
        <v>310</v>
      </c>
      <c r="E188" s="275" t="s">
        <v>3602</v>
      </c>
      <c r="F188" s="276" t="s">
        <v>3603</v>
      </c>
      <c r="G188" s="277" t="s">
        <v>453</v>
      </c>
      <c r="H188" s="278">
        <v>42.460000000000001</v>
      </c>
      <c r="I188" s="279"/>
      <c r="J188" s="280">
        <f>ROUND(I188*H188,2)</f>
        <v>0</v>
      </c>
      <c r="K188" s="276" t="s">
        <v>298</v>
      </c>
      <c r="L188" s="281"/>
      <c r="M188" s="282" t="s">
        <v>1</v>
      </c>
      <c r="N188" s="283" t="s">
        <v>41</v>
      </c>
      <c r="O188" s="92"/>
      <c r="P188" s="237">
        <f>O188*H188</f>
        <v>0</v>
      </c>
      <c r="Q188" s="237">
        <v>0.044999999999999998</v>
      </c>
      <c r="R188" s="237">
        <f>Q188*H188</f>
        <v>1.9107000000000001</v>
      </c>
      <c r="S188" s="237">
        <v>0</v>
      </c>
      <c r="T188" s="238">
        <f>S188*H188</f>
        <v>0</v>
      </c>
      <c r="U188" s="39"/>
      <c r="V188" s="39"/>
      <c r="W188" s="39"/>
      <c r="X188" s="39"/>
      <c r="Y188" s="39"/>
      <c r="Z188" s="39"/>
      <c r="AA188" s="39"/>
      <c r="AB188" s="39"/>
      <c r="AC188" s="39"/>
      <c r="AD188" s="39"/>
      <c r="AE188" s="39"/>
      <c r="AR188" s="239" t="s">
        <v>304</v>
      </c>
      <c r="AT188" s="239" t="s">
        <v>310</v>
      </c>
      <c r="AU188" s="239" t="s">
        <v>85</v>
      </c>
      <c r="AY188" s="18" t="s">
        <v>264</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271</v>
      </c>
      <c r="BM188" s="239" t="s">
        <v>3604</v>
      </c>
    </row>
    <row r="189" s="2" customFormat="1">
      <c r="A189" s="39"/>
      <c r="B189" s="40"/>
      <c r="C189" s="41"/>
      <c r="D189" s="243" t="s">
        <v>339</v>
      </c>
      <c r="E189" s="41"/>
      <c r="F189" s="295" t="s">
        <v>3571</v>
      </c>
      <c r="G189" s="41"/>
      <c r="H189" s="41"/>
      <c r="I189" s="296"/>
      <c r="J189" s="41"/>
      <c r="K189" s="41"/>
      <c r="L189" s="45"/>
      <c r="M189" s="297"/>
      <c r="N189" s="298"/>
      <c r="O189" s="92"/>
      <c r="P189" s="92"/>
      <c r="Q189" s="92"/>
      <c r="R189" s="92"/>
      <c r="S189" s="92"/>
      <c r="T189" s="93"/>
      <c r="U189" s="39"/>
      <c r="V189" s="39"/>
      <c r="W189" s="39"/>
      <c r="X189" s="39"/>
      <c r="Y189" s="39"/>
      <c r="Z189" s="39"/>
      <c r="AA189" s="39"/>
      <c r="AB189" s="39"/>
      <c r="AC189" s="39"/>
      <c r="AD189" s="39"/>
      <c r="AE189" s="39"/>
      <c r="AT189" s="18" t="s">
        <v>339</v>
      </c>
      <c r="AU189" s="18" t="s">
        <v>85</v>
      </c>
    </row>
    <row r="190" s="13" customFormat="1">
      <c r="A190" s="13"/>
      <c r="B190" s="241"/>
      <c r="C190" s="242"/>
      <c r="D190" s="243" t="s">
        <v>273</v>
      </c>
      <c r="E190" s="242"/>
      <c r="F190" s="245" t="s">
        <v>3681</v>
      </c>
      <c r="G190" s="242"/>
      <c r="H190" s="246">
        <v>42.460000000000001</v>
      </c>
      <c r="I190" s="247"/>
      <c r="J190" s="242"/>
      <c r="K190" s="242"/>
      <c r="L190" s="248"/>
      <c r="M190" s="249"/>
      <c r="N190" s="250"/>
      <c r="O190" s="250"/>
      <c r="P190" s="250"/>
      <c r="Q190" s="250"/>
      <c r="R190" s="250"/>
      <c r="S190" s="250"/>
      <c r="T190" s="251"/>
      <c r="U190" s="13"/>
      <c r="V190" s="13"/>
      <c r="W190" s="13"/>
      <c r="X190" s="13"/>
      <c r="Y190" s="13"/>
      <c r="Z190" s="13"/>
      <c r="AA190" s="13"/>
      <c r="AB190" s="13"/>
      <c r="AC190" s="13"/>
      <c r="AD190" s="13"/>
      <c r="AE190" s="13"/>
      <c r="AT190" s="252" t="s">
        <v>273</v>
      </c>
      <c r="AU190" s="252" t="s">
        <v>85</v>
      </c>
      <c r="AV190" s="13" t="s">
        <v>85</v>
      </c>
      <c r="AW190" s="13" t="s">
        <v>4</v>
      </c>
      <c r="AX190" s="13" t="s">
        <v>83</v>
      </c>
      <c r="AY190" s="252" t="s">
        <v>264</v>
      </c>
    </row>
    <row r="191" s="2" customFormat="1" ht="16.5" customHeight="1">
      <c r="A191" s="39"/>
      <c r="B191" s="40"/>
      <c r="C191" s="228" t="s">
        <v>426</v>
      </c>
      <c r="D191" s="228" t="s">
        <v>266</v>
      </c>
      <c r="E191" s="229" t="s">
        <v>729</v>
      </c>
      <c r="F191" s="230" t="s">
        <v>730</v>
      </c>
      <c r="G191" s="231" t="s">
        <v>318</v>
      </c>
      <c r="H191" s="232">
        <v>79.560000000000002</v>
      </c>
      <c r="I191" s="233"/>
      <c r="J191" s="234">
        <f>ROUND(I191*H191,2)</f>
        <v>0</v>
      </c>
      <c r="K191" s="230" t="s">
        <v>270</v>
      </c>
      <c r="L191" s="45"/>
      <c r="M191" s="235" t="s">
        <v>1</v>
      </c>
      <c r="N191" s="236" t="s">
        <v>41</v>
      </c>
      <c r="O191" s="92"/>
      <c r="P191" s="237">
        <f>O191*H191</f>
        <v>0</v>
      </c>
      <c r="Q191" s="237">
        <v>0.00124</v>
      </c>
      <c r="R191" s="237">
        <f>Q191*H191</f>
        <v>0.098654400000000003</v>
      </c>
      <c r="S191" s="237">
        <v>0</v>
      </c>
      <c r="T191" s="238">
        <f>S191*H191</f>
        <v>0</v>
      </c>
      <c r="U191" s="39"/>
      <c r="V191" s="39"/>
      <c r="W191" s="39"/>
      <c r="X191" s="39"/>
      <c r="Y191" s="39"/>
      <c r="Z191" s="39"/>
      <c r="AA191" s="39"/>
      <c r="AB191" s="39"/>
      <c r="AC191" s="39"/>
      <c r="AD191" s="39"/>
      <c r="AE191" s="39"/>
      <c r="AR191" s="239" t="s">
        <v>271</v>
      </c>
      <c r="AT191" s="239" t="s">
        <v>266</v>
      </c>
      <c r="AU191" s="239" t="s">
        <v>85</v>
      </c>
      <c r="AY191" s="18" t="s">
        <v>264</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271</v>
      </c>
      <c r="BM191" s="239" t="s">
        <v>3612</v>
      </c>
    </row>
    <row r="192" s="13" customFormat="1">
      <c r="A192" s="13"/>
      <c r="B192" s="241"/>
      <c r="C192" s="242"/>
      <c r="D192" s="243" t="s">
        <v>273</v>
      </c>
      <c r="E192" s="244" t="s">
        <v>1</v>
      </c>
      <c r="F192" s="245" t="s">
        <v>3682</v>
      </c>
      <c r="G192" s="242"/>
      <c r="H192" s="246">
        <v>79.560000000000002</v>
      </c>
      <c r="I192" s="247"/>
      <c r="J192" s="242"/>
      <c r="K192" s="242"/>
      <c r="L192" s="248"/>
      <c r="M192" s="249"/>
      <c r="N192" s="250"/>
      <c r="O192" s="250"/>
      <c r="P192" s="250"/>
      <c r="Q192" s="250"/>
      <c r="R192" s="250"/>
      <c r="S192" s="250"/>
      <c r="T192" s="251"/>
      <c r="U192" s="13"/>
      <c r="V192" s="13"/>
      <c r="W192" s="13"/>
      <c r="X192" s="13"/>
      <c r="Y192" s="13"/>
      <c r="Z192" s="13"/>
      <c r="AA192" s="13"/>
      <c r="AB192" s="13"/>
      <c r="AC192" s="13"/>
      <c r="AD192" s="13"/>
      <c r="AE192" s="13"/>
      <c r="AT192" s="252" t="s">
        <v>273</v>
      </c>
      <c r="AU192" s="252" t="s">
        <v>85</v>
      </c>
      <c r="AV192" s="13" t="s">
        <v>85</v>
      </c>
      <c r="AW192" s="13" t="s">
        <v>32</v>
      </c>
      <c r="AX192" s="13" t="s">
        <v>76</v>
      </c>
      <c r="AY192" s="252" t="s">
        <v>264</v>
      </c>
    </row>
    <row r="193" s="14" customFormat="1">
      <c r="A193" s="14"/>
      <c r="B193" s="253"/>
      <c r="C193" s="254"/>
      <c r="D193" s="243" t="s">
        <v>273</v>
      </c>
      <c r="E193" s="255" t="s">
        <v>1</v>
      </c>
      <c r="F193" s="256" t="s">
        <v>275</v>
      </c>
      <c r="G193" s="254"/>
      <c r="H193" s="257">
        <v>79.560000000000002</v>
      </c>
      <c r="I193" s="258"/>
      <c r="J193" s="254"/>
      <c r="K193" s="254"/>
      <c r="L193" s="259"/>
      <c r="M193" s="260"/>
      <c r="N193" s="261"/>
      <c r="O193" s="261"/>
      <c r="P193" s="261"/>
      <c r="Q193" s="261"/>
      <c r="R193" s="261"/>
      <c r="S193" s="261"/>
      <c r="T193" s="262"/>
      <c r="U193" s="14"/>
      <c r="V193" s="14"/>
      <c r="W193" s="14"/>
      <c r="X193" s="14"/>
      <c r="Y193" s="14"/>
      <c r="Z193" s="14"/>
      <c r="AA193" s="14"/>
      <c r="AB193" s="14"/>
      <c r="AC193" s="14"/>
      <c r="AD193" s="14"/>
      <c r="AE193" s="14"/>
      <c r="AT193" s="263" t="s">
        <v>273</v>
      </c>
      <c r="AU193" s="263" t="s">
        <v>85</v>
      </c>
      <c r="AV193" s="14" t="s">
        <v>271</v>
      </c>
      <c r="AW193" s="14" t="s">
        <v>32</v>
      </c>
      <c r="AX193" s="14" t="s">
        <v>83</v>
      </c>
      <c r="AY193" s="263" t="s">
        <v>264</v>
      </c>
    </row>
    <row r="194" s="12" customFormat="1" ht="22.8" customHeight="1">
      <c r="A194" s="12"/>
      <c r="B194" s="212"/>
      <c r="C194" s="213"/>
      <c r="D194" s="214" t="s">
        <v>75</v>
      </c>
      <c r="E194" s="226" t="s">
        <v>1511</v>
      </c>
      <c r="F194" s="226" t="s">
        <v>1512</v>
      </c>
      <c r="G194" s="213"/>
      <c r="H194" s="213"/>
      <c r="I194" s="216"/>
      <c r="J194" s="227">
        <f>BK194</f>
        <v>0</v>
      </c>
      <c r="K194" s="213"/>
      <c r="L194" s="218"/>
      <c r="M194" s="219"/>
      <c r="N194" s="220"/>
      <c r="O194" s="220"/>
      <c r="P194" s="221">
        <f>SUM(P195:P199)</f>
        <v>0</v>
      </c>
      <c r="Q194" s="220"/>
      <c r="R194" s="221">
        <f>SUM(R195:R199)</f>
        <v>0</v>
      </c>
      <c r="S194" s="220"/>
      <c r="T194" s="222">
        <f>SUM(T195:T199)</f>
        <v>0</v>
      </c>
      <c r="U194" s="12"/>
      <c r="V194" s="12"/>
      <c r="W194" s="12"/>
      <c r="X194" s="12"/>
      <c r="Y194" s="12"/>
      <c r="Z194" s="12"/>
      <c r="AA194" s="12"/>
      <c r="AB194" s="12"/>
      <c r="AC194" s="12"/>
      <c r="AD194" s="12"/>
      <c r="AE194" s="12"/>
      <c r="AR194" s="223" t="s">
        <v>83</v>
      </c>
      <c r="AT194" s="224" t="s">
        <v>75</v>
      </c>
      <c r="AU194" s="224" t="s">
        <v>83</v>
      </c>
      <c r="AY194" s="223" t="s">
        <v>264</v>
      </c>
      <c r="BK194" s="225">
        <f>SUM(BK195:BK199)</f>
        <v>0</v>
      </c>
    </row>
    <row r="195" s="2" customFormat="1" ht="16.5" customHeight="1">
      <c r="A195" s="39"/>
      <c r="B195" s="40"/>
      <c r="C195" s="228" t="s">
        <v>430</v>
      </c>
      <c r="D195" s="228" t="s">
        <v>266</v>
      </c>
      <c r="E195" s="229" t="s">
        <v>3620</v>
      </c>
      <c r="F195" s="230" t="s">
        <v>3621</v>
      </c>
      <c r="G195" s="231" t="s">
        <v>354</v>
      </c>
      <c r="H195" s="232">
        <v>1.325</v>
      </c>
      <c r="I195" s="233"/>
      <c r="J195" s="234">
        <f>ROUND(I195*H195,2)</f>
        <v>0</v>
      </c>
      <c r="K195" s="230" t="s">
        <v>298</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271</v>
      </c>
      <c r="BM195" s="239" t="s">
        <v>3622</v>
      </c>
    </row>
    <row r="196" s="2" customFormat="1">
      <c r="A196" s="39"/>
      <c r="B196" s="40"/>
      <c r="C196" s="41"/>
      <c r="D196" s="243" t="s">
        <v>339</v>
      </c>
      <c r="E196" s="41"/>
      <c r="F196" s="295" t="s">
        <v>3623</v>
      </c>
      <c r="G196" s="41"/>
      <c r="H196" s="41"/>
      <c r="I196" s="296"/>
      <c r="J196" s="41"/>
      <c r="K196" s="41"/>
      <c r="L196" s="45"/>
      <c r="M196" s="297"/>
      <c r="N196" s="298"/>
      <c r="O196" s="92"/>
      <c r="P196" s="92"/>
      <c r="Q196" s="92"/>
      <c r="R196" s="92"/>
      <c r="S196" s="92"/>
      <c r="T196" s="93"/>
      <c r="U196" s="39"/>
      <c r="V196" s="39"/>
      <c r="W196" s="39"/>
      <c r="X196" s="39"/>
      <c r="Y196" s="39"/>
      <c r="Z196" s="39"/>
      <c r="AA196" s="39"/>
      <c r="AB196" s="39"/>
      <c r="AC196" s="39"/>
      <c r="AD196" s="39"/>
      <c r="AE196" s="39"/>
      <c r="AT196" s="18" t="s">
        <v>339</v>
      </c>
      <c r="AU196" s="18" t="s">
        <v>85</v>
      </c>
    </row>
    <row r="197" s="2" customFormat="1" ht="16.5" customHeight="1">
      <c r="A197" s="39"/>
      <c r="B197" s="40"/>
      <c r="C197" s="228" t="s">
        <v>434</v>
      </c>
      <c r="D197" s="228" t="s">
        <v>266</v>
      </c>
      <c r="E197" s="229" t="s">
        <v>3624</v>
      </c>
      <c r="F197" s="230" t="s">
        <v>3625</v>
      </c>
      <c r="G197" s="231" t="s">
        <v>354</v>
      </c>
      <c r="H197" s="232">
        <v>1.325</v>
      </c>
      <c r="I197" s="233"/>
      <c r="J197" s="234">
        <f>ROUND(I197*H197,2)</f>
        <v>0</v>
      </c>
      <c r="K197" s="230" t="s">
        <v>270</v>
      </c>
      <c r="L197" s="45"/>
      <c r="M197" s="235" t="s">
        <v>1</v>
      </c>
      <c r="N197" s="236" t="s">
        <v>41</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271</v>
      </c>
      <c r="BM197" s="239" t="s">
        <v>3626</v>
      </c>
    </row>
    <row r="198" s="2" customFormat="1" ht="16.5" customHeight="1">
      <c r="A198" s="39"/>
      <c r="B198" s="40"/>
      <c r="C198" s="228" t="s">
        <v>438</v>
      </c>
      <c r="D198" s="228" t="s">
        <v>266</v>
      </c>
      <c r="E198" s="229" t="s">
        <v>3627</v>
      </c>
      <c r="F198" s="230" t="s">
        <v>3628</v>
      </c>
      <c r="G198" s="231" t="s">
        <v>354</v>
      </c>
      <c r="H198" s="232">
        <v>26.5</v>
      </c>
      <c r="I198" s="233"/>
      <c r="J198" s="234">
        <f>ROUND(I198*H198,2)</f>
        <v>0</v>
      </c>
      <c r="K198" s="230" t="s">
        <v>270</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271</v>
      </c>
      <c r="BM198" s="239" t="s">
        <v>3629</v>
      </c>
    </row>
    <row r="199" s="13" customFormat="1">
      <c r="A199" s="13"/>
      <c r="B199" s="241"/>
      <c r="C199" s="242"/>
      <c r="D199" s="243" t="s">
        <v>273</v>
      </c>
      <c r="E199" s="242"/>
      <c r="F199" s="245" t="s">
        <v>3683</v>
      </c>
      <c r="G199" s="242"/>
      <c r="H199" s="246">
        <v>26.5</v>
      </c>
      <c r="I199" s="247"/>
      <c r="J199" s="242"/>
      <c r="K199" s="242"/>
      <c r="L199" s="248"/>
      <c r="M199" s="249"/>
      <c r="N199" s="250"/>
      <c r="O199" s="250"/>
      <c r="P199" s="250"/>
      <c r="Q199" s="250"/>
      <c r="R199" s="250"/>
      <c r="S199" s="250"/>
      <c r="T199" s="251"/>
      <c r="U199" s="13"/>
      <c r="V199" s="13"/>
      <c r="W199" s="13"/>
      <c r="X199" s="13"/>
      <c r="Y199" s="13"/>
      <c r="Z199" s="13"/>
      <c r="AA199" s="13"/>
      <c r="AB199" s="13"/>
      <c r="AC199" s="13"/>
      <c r="AD199" s="13"/>
      <c r="AE199" s="13"/>
      <c r="AT199" s="252" t="s">
        <v>273</v>
      </c>
      <c r="AU199" s="252" t="s">
        <v>85</v>
      </c>
      <c r="AV199" s="13" t="s">
        <v>85</v>
      </c>
      <c r="AW199" s="13" t="s">
        <v>4</v>
      </c>
      <c r="AX199" s="13" t="s">
        <v>83</v>
      </c>
      <c r="AY199" s="252" t="s">
        <v>264</v>
      </c>
    </row>
    <row r="200" s="12" customFormat="1" ht="22.8" customHeight="1">
      <c r="A200" s="12"/>
      <c r="B200" s="212"/>
      <c r="C200" s="213"/>
      <c r="D200" s="214" t="s">
        <v>75</v>
      </c>
      <c r="E200" s="226" t="s">
        <v>786</v>
      </c>
      <c r="F200" s="226" t="s">
        <v>787</v>
      </c>
      <c r="G200" s="213"/>
      <c r="H200" s="213"/>
      <c r="I200" s="216"/>
      <c r="J200" s="227">
        <f>BK200</f>
        <v>0</v>
      </c>
      <c r="K200" s="213"/>
      <c r="L200" s="218"/>
      <c r="M200" s="219"/>
      <c r="N200" s="220"/>
      <c r="O200" s="220"/>
      <c r="P200" s="221">
        <f>P201</f>
        <v>0</v>
      </c>
      <c r="Q200" s="220"/>
      <c r="R200" s="221">
        <f>R201</f>
        <v>0</v>
      </c>
      <c r="S200" s="220"/>
      <c r="T200" s="222">
        <f>T201</f>
        <v>0</v>
      </c>
      <c r="U200" s="12"/>
      <c r="V200" s="12"/>
      <c r="W200" s="12"/>
      <c r="X200" s="12"/>
      <c r="Y200" s="12"/>
      <c r="Z200" s="12"/>
      <c r="AA200" s="12"/>
      <c r="AB200" s="12"/>
      <c r="AC200" s="12"/>
      <c r="AD200" s="12"/>
      <c r="AE200" s="12"/>
      <c r="AR200" s="223" t="s">
        <v>83</v>
      </c>
      <c r="AT200" s="224" t="s">
        <v>75</v>
      </c>
      <c r="AU200" s="224" t="s">
        <v>83</v>
      </c>
      <c r="AY200" s="223" t="s">
        <v>264</v>
      </c>
      <c r="BK200" s="225">
        <f>BK201</f>
        <v>0</v>
      </c>
    </row>
    <row r="201" s="2" customFormat="1" ht="16.5" customHeight="1">
      <c r="A201" s="39"/>
      <c r="B201" s="40"/>
      <c r="C201" s="228" t="s">
        <v>442</v>
      </c>
      <c r="D201" s="228" t="s">
        <v>266</v>
      </c>
      <c r="E201" s="229" t="s">
        <v>3631</v>
      </c>
      <c r="F201" s="230" t="s">
        <v>3632</v>
      </c>
      <c r="G201" s="231" t="s">
        <v>354</v>
      </c>
      <c r="H201" s="232">
        <v>88.652000000000001</v>
      </c>
      <c r="I201" s="233"/>
      <c r="J201" s="234">
        <f>ROUND(I201*H201,2)</f>
        <v>0</v>
      </c>
      <c r="K201" s="230" t="s">
        <v>270</v>
      </c>
      <c r="L201" s="45"/>
      <c r="M201" s="235" t="s">
        <v>1</v>
      </c>
      <c r="N201" s="236" t="s">
        <v>41</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271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271</v>
      </c>
      <c r="BM201" s="239" t="s">
        <v>3633</v>
      </c>
    </row>
    <row r="202" s="12" customFormat="1" ht="25.92" customHeight="1">
      <c r="A202" s="12"/>
      <c r="B202" s="212"/>
      <c r="C202" s="213"/>
      <c r="D202" s="214" t="s">
        <v>75</v>
      </c>
      <c r="E202" s="215" t="s">
        <v>3644</v>
      </c>
      <c r="F202" s="215" t="s">
        <v>3645</v>
      </c>
      <c r="G202" s="213"/>
      <c r="H202" s="213"/>
      <c r="I202" s="216"/>
      <c r="J202" s="217">
        <f>BK202</f>
        <v>0</v>
      </c>
      <c r="K202" s="213"/>
      <c r="L202" s="218"/>
      <c r="M202" s="219"/>
      <c r="N202" s="220"/>
      <c r="O202" s="220"/>
      <c r="P202" s="221">
        <f>P203</f>
        <v>0</v>
      </c>
      <c r="Q202" s="220"/>
      <c r="R202" s="221">
        <f>R203</f>
        <v>0</v>
      </c>
      <c r="S202" s="220"/>
      <c r="T202" s="222">
        <f>T203</f>
        <v>0</v>
      </c>
      <c r="U202" s="12"/>
      <c r="V202" s="12"/>
      <c r="W202" s="12"/>
      <c r="X202" s="12"/>
      <c r="Y202" s="12"/>
      <c r="Z202" s="12"/>
      <c r="AA202" s="12"/>
      <c r="AB202" s="12"/>
      <c r="AC202" s="12"/>
      <c r="AD202" s="12"/>
      <c r="AE202" s="12"/>
      <c r="AR202" s="223" t="s">
        <v>290</v>
      </c>
      <c r="AT202" s="224" t="s">
        <v>75</v>
      </c>
      <c r="AU202" s="224" t="s">
        <v>76</v>
      </c>
      <c r="AY202" s="223" t="s">
        <v>264</v>
      </c>
      <c r="BK202" s="225">
        <f>BK203</f>
        <v>0</v>
      </c>
    </row>
    <row r="203" s="12" customFormat="1" ht="22.8" customHeight="1">
      <c r="A203" s="12"/>
      <c r="B203" s="212"/>
      <c r="C203" s="213"/>
      <c r="D203" s="214" t="s">
        <v>75</v>
      </c>
      <c r="E203" s="226" t="s">
        <v>3646</v>
      </c>
      <c r="F203" s="226" t="s">
        <v>3647</v>
      </c>
      <c r="G203" s="213"/>
      <c r="H203" s="213"/>
      <c r="I203" s="216"/>
      <c r="J203" s="227">
        <f>BK203</f>
        <v>0</v>
      </c>
      <c r="K203" s="213"/>
      <c r="L203" s="218"/>
      <c r="M203" s="219"/>
      <c r="N203" s="220"/>
      <c r="O203" s="220"/>
      <c r="P203" s="221">
        <f>P204</f>
        <v>0</v>
      </c>
      <c r="Q203" s="220"/>
      <c r="R203" s="221">
        <f>R204</f>
        <v>0</v>
      </c>
      <c r="S203" s="220"/>
      <c r="T203" s="222">
        <f>T204</f>
        <v>0</v>
      </c>
      <c r="U203" s="12"/>
      <c r="V203" s="12"/>
      <c r="W203" s="12"/>
      <c r="X203" s="12"/>
      <c r="Y203" s="12"/>
      <c r="Z203" s="12"/>
      <c r="AA203" s="12"/>
      <c r="AB203" s="12"/>
      <c r="AC203" s="12"/>
      <c r="AD203" s="12"/>
      <c r="AE203" s="12"/>
      <c r="AR203" s="223" t="s">
        <v>290</v>
      </c>
      <c r="AT203" s="224" t="s">
        <v>75</v>
      </c>
      <c r="AU203" s="224" t="s">
        <v>83</v>
      </c>
      <c r="AY203" s="223" t="s">
        <v>264</v>
      </c>
      <c r="BK203" s="225">
        <f>BK204</f>
        <v>0</v>
      </c>
    </row>
    <row r="204" s="2" customFormat="1" ht="16.5" customHeight="1">
      <c r="A204" s="39"/>
      <c r="B204" s="40"/>
      <c r="C204" s="228" t="s">
        <v>446</v>
      </c>
      <c r="D204" s="228" t="s">
        <v>266</v>
      </c>
      <c r="E204" s="229" t="s">
        <v>3648</v>
      </c>
      <c r="F204" s="230" t="s">
        <v>3649</v>
      </c>
      <c r="G204" s="231" t="s">
        <v>420</v>
      </c>
      <c r="H204" s="232">
        <v>2</v>
      </c>
      <c r="I204" s="233"/>
      <c r="J204" s="234">
        <f>ROUND(I204*H204,2)</f>
        <v>0</v>
      </c>
      <c r="K204" s="230" t="s">
        <v>270</v>
      </c>
      <c r="L204" s="45"/>
      <c r="M204" s="307" t="s">
        <v>1</v>
      </c>
      <c r="N204" s="308" t="s">
        <v>41</v>
      </c>
      <c r="O204" s="309"/>
      <c r="P204" s="310">
        <f>O204*H204</f>
        <v>0</v>
      </c>
      <c r="Q204" s="310">
        <v>0</v>
      </c>
      <c r="R204" s="310">
        <f>Q204*H204</f>
        <v>0</v>
      </c>
      <c r="S204" s="310">
        <v>0</v>
      </c>
      <c r="T204" s="311">
        <f>S204*H204</f>
        <v>0</v>
      </c>
      <c r="U204" s="39"/>
      <c r="V204" s="39"/>
      <c r="W204" s="39"/>
      <c r="X204" s="39"/>
      <c r="Y204" s="39"/>
      <c r="Z204" s="39"/>
      <c r="AA204" s="39"/>
      <c r="AB204" s="39"/>
      <c r="AC204" s="39"/>
      <c r="AD204" s="39"/>
      <c r="AE204" s="39"/>
      <c r="AR204" s="239" t="s">
        <v>3650</v>
      </c>
      <c r="AT204" s="239" t="s">
        <v>266</v>
      </c>
      <c r="AU204" s="239" t="s">
        <v>85</v>
      </c>
      <c r="AY204" s="18" t="s">
        <v>264</v>
      </c>
      <c r="BE204" s="240">
        <f>IF(N204="základní",J204,0)</f>
        <v>0</v>
      </c>
      <c r="BF204" s="240">
        <f>IF(N204="snížená",J204,0)</f>
        <v>0</v>
      </c>
      <c r="BG204" s="240">
        <f>IF(N204="zákl. přenesená",J204,0)</f>
        <v>0</v>
      </c>
      <c r="BH204" s="240">
        <f>IF(N204="sníž. přenesená",J204,0)</f>
        <v>0</v>
      </c>
      <c r="BI204" s="240">
        <f>IF(N204="nulová",J204,0)</f>
        <v>0</v>
      </c>
      <c r="BJ204" s="18" t="s">
        <v>83</v>
      </c>
      <c r="BK204" s="240">
        <f>ROUND(I204*H204,2)</f>
        <v>0</v>
      </c>
      <c r="BL204" s="18" t="s">
        <v>3650</v>
      </c>
      <c r="BM204" s="239" t="s">
        <v>3651</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co0CtqZzWJaJtHhdr57rQvhYbcLK+J0XOUPrTI9QeV09FcCnbjNSioT8LfrxISyjQnnG4bQImJc8OV6NXq3tQA==" hashValue="f6x4Ub7gKCeYisobfNyHhaaxpc7CViVhaDKiJNOXXLCg+04kba+xQzYKEY7iicS55/0qz9xsGC4IIluckOSL0g==" algorithmName="SHA-512" password="E785"/>
  <autoFilter ref="C127:K20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148</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1" customFormat="1" ht="12" customHeight="1">
      <c r="B8" s="21"/>
      <c r="D8" s="152" t="s">
        <v>210</v>
      </c>
      <c r="L8" s="21"/>
    </row>
    <row r="9" s="2" customFormat="1" ht="16.5" customHeight="1">
      <c r="A9" s="39"/>
      <c r="B9" s="45"/>
      <c r="C9" s="39"/>
      <c r="D9" s="39"/>
      <c r="E9" s="153" t="s">
        <v>3684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212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3453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18. 9. 2024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34</v>
      </c>
      <c r="E28" s="39"/>
      <c r="F28" s="39"/>
      <c r="G28" s="39"/>
      <c r="H28" s="39"/>
      <c r="I28" s="39"/>
      <c r="J28" s="39"/>
      <c r="K28" s="39"/>
      <c r="L28" s="64"/>
      <c r="S28" s="39"/>
      <c r="T28" s="39"/>
      <c r="U28" s="39"/>
      <c r="V28" s="39"/>
      <c r="W28" s="39"/>
      <c r="X28" s="39"/>
      <c r="Y28" s="39"/>
      <c r="Z28" s="39"/>
      <c r="AA28" s="39"/>
      <c r="AB28" s="39"/>
      <c r="AC28" s="39"/>
      <c r="AD28" s="39"/>
      <c r="AE28" s="39"/>
    </row>
    <row r="29" s="8" customFormat="1" ht="119.25" customHeight="1">
      <c r="A29" s="156"/>
      <c r="B29" s="157"/>
      <c r="C29" s="156"/>
      <c r="D29" s="156"/>
      <c r="E29" s="158" t="s">
        <v>214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36</v>
      </c>
      <c r="E32" s="39"/>
      <c r="F32" s="39"/>
      <c r="G32" s="39"/>
      <c r="H32" s="39"/>
      <c r="I32" s="39"/>
      <c r="J32" s="162">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38</v>
      </c>
      <c r="G34" s="39"/>
      <c r="H34" s="39"/>
      <c r="I34" s="163" t="s">
        <v>37</v>
      </c>
      <c r="J34" s="163" t="s">
        <v>39</v>
      </c>
      <c r="K34" s="39"/>
      <c r="L34" s="64"/>
      <c r="S34" s="39"/>
      <c r="T34" s="39"/>
      <c r="U34" s="39"/>
      <c r="V34" s="39"/>
      <c r="W34" s="39"/>
      <c r="X34" s="39"/>
      <c r="Y34" s="39"/>
      <c r="Z34" s="39"/>
      <c r="AA34" s="39"/>
      <c r="AB34" s="39"/>
      <c r="AC34" s="39"/>
      <c r="AD34" s="39"/>
      <c r="AE34" s="39"/>
    </row>
    <row r="35" s="2" customFormat="1" ht="14.4" customHeight="1">
      <c r="A35" s="39"/>
      <c r="B35" s="45"/>
      <c r="C35" s="39"/>
      <c r="D35" s="164" t="s">
        <v>40</v>
      </c>
      <c r="E35" s="152" t="s">
        <v>41</v>
      </c>
      <c r="F35" s="165">
        <f>ROUND((SUM(BE130:BE193)),  2)</f>
        <v>0</v>
      </c>
      <c r="G35" s="39"/>
      <c r="H35" s="39"/>
      <c r="I35" s="166">
        <v>0.20999999999999999</v>
      </c>
      <c r="J35" s="165">
        <f>ROUND(((SUM(BE130:BE193))*I35),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5">
        <f>ROUND((SUM(BF130:BF193)),  2)</f>
        <v>0</v>
      </c>
      <c r="G36" s="39"/>
      <c r="H36" s="39"/>
      <c r="I36" s="166">
        <v>0.12</v>
      </c>
      <c r="J36" s="165">
        <f>ROUND(((SUM(BF130:BF193))*I36),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5">
        <f>ROUND((SUM(BG130:BG193)),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5">
        <f>ROUND((SUM(BH130:BH193)),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5">
        <f>ROUND((SUM(BI130:BI193)),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46</v>
      </c>
      <c r="E41" s="169"/>
      <c r="F41" s="169"/>
      <c r="G41" s="170" t="s">
        <v>47</v>
      </c>
      <c r="H41" s="171" t="s">
        <v>48</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210</v>
      </c>
      <c r="D86" s="23"/>
      <c r="E86" s="23"/>
      <c r="F86" s="23"/>
      <c r="G86" s="23"/>
      <c r="H86" s="23"/>
      <c r="I86" s="23"/>
      <c r="J86" s="23"/>
      <c r="K86" s="23"/>
      <c r="L86" s="21"/>
    </row>
    <row r="87" s="2" customFormat="1" ht="16.5" customHeight="1">
      <c r="A87" s="39"/>
      <c r="B87" s="40"/>
      <c r="C87" s="41"/>
      <c r="D87" s="41"/>
      <c r="E87" s="185" t="s">
        <v>3684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212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D.1.1 - Architektonicko-stavební řešení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18. 9. 2024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30</v>
      </c>
      <c r="J93" s="37" t="str">
        <f>E23</f>
        <v>ARPIK OSTRAVA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216</v>
      </c>
      <c r="D96" s="187"/>
      <c r="E96" s="187"/>
      <c r="F96" s="187"/>
      <c r="G96" s="187"/>
      <c r="H96" s="187"/>
      <c r="I96" s="187"/>
      <c r="J96" s="188" t="s">
        <v>217</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218</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219</v>
      </c>
    </row>
    <row r="99" s="9" customFormat="1" ht="24.96" customHeight="1">
      <c r="A99" s="9"/>
      <c r="B99" s="190"/>
      <c r="C99" s="191"/>
      <c r="D99" s="192" t="s">
        <v>220</v>
      </c>
      <c r="E99" s="193"/>
      <c r="F99" s="193"/>
      <c r="G99" s="193"/>
      <c r="H99" s="193"/>
      <c r="I99" s="193"/>
      <c r="J99" s="194">
        <f>J131</f>
        <v>0</v>
      </c>
      <c r="K99" s="191"/>
      <c r="L99" s="195"/>
      <c r="S99" s="9"/>
      <c r="T99" s="9"/>
      <c r="U99" s="9"/>
      <c r="V99" s="9"/>
      <c r="W99" s="9"/>
      <c r="X99" s="9"/>
      <c r="Y99" s="9"/>
      <c r="Z99" s="9"/>
      <c r="AA99" s="9"/>
      <c r="AB99" s="9"/>
      <c r="AC99" s="9"/>
      <c r="AD99" s="9"/>
      <c r="AE99" s="9"/>
    </row>
    <row r="100" s="10" customFormat="1" ht="19.92" customHeight="1">
      <c r="A100" s="10"/>
      <c r="B100" s="196"/>
      <c r="C100" s="134"/>
      <c r="D100" s="197" t="s">
        <v>221</v>
      </c>
      <c r="E100" s="198"/>
      <c r="F100" s="198"/>
      <c r="G100" s="198"/>
      <c r="H100" s="198"/>
      <c r="I100" s="198"/>
      <c r="J100" s="199">
        <f>J132</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222</v>
      </c>
      <c r="E101" s="198"/>
      <c r="F101" s="198"/>
      <c r="G101" s="198"/>
      <c r="H101" s="198"/>
      <c r="I101" s="198"/>
      <c r="J101" s="199">
        <f>J152</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223</v>
      </c>
      <c r="E102" s="198"/>
      <c r="F102" s="198"/>
      <c r="G102" s="198"/>
      <c r="H102" s="198"/>
      <c r="I102" s="198"/>
      <c r="J102" s="199">
        <f>J169</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227</v>
      </c>
      <c r="E103" s="198"/>
      <c r="F103" s="198"/>
      <c r="G103" s="198"/>
      <c r="H103" s="198"/>
      <c r="I103" s="198"/>
      <c r="J103" s="199">
        <f>J172</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228</v>
      </c>
      <c r="E104" s="198"/>
      <c r="F104" s="198"/>
      <c r="G104" s="198"/>
      <c r="H104" s="198"/>
      <c r="I104" s="198"/>
      <c r="J104" s="199">
        <f>J174</f>
        <v>0</v>
      </c>
      <c r="K104" s="134"/>
      <c r="L104" s="200"/>
      <c r="S104" s="10"/>
      <c r="T104" s="10"/>
      <c r="U104" s="10"/>
      <c r="V104" s="10"/>
      <c r="W104" s="10"/>
      <c r="X104" s="10"/>
      <c r="Y104" s="10"/>
      <c r="Z104" s="10"/>
      <c r="AA104" s="10"/>
      <c r="AB104" s="10"/>
      <c r="AC104" s="10"/>
      <c r="AD104" s="10"/>
      <c r="AE104" s="10"/>
    </row>
    <row r="105" s="9" customFormat="1" ht="24.96" customHeight="1">
      <c r="A105" s="9"/>
      <c r="B105" s="190"/>
      <c r="C105" s="191"/>
      <c r="D105" s="192" t="s">
        <v>229</v>
      </c>
      <c r="E105" s="193"/>
      <c r="F105" s="193"/>
      <c r="G105" s="193"/>
      <c r="H105" s="193"/>
      <c r="I105" s="193"/>
      <c r="J105" s="194">
        <f>J176</f>
        <v>0</v>
      </c>
      <c r="K105" s="191"/>
      <c r="L105" s="195"/>
      <c r="S105" s="9"/>
      <c r="T105" s="9"/>
      <c r="U105" s="9"/>
      <c r="V105" s="9"/>
      <c r="W105" s="9"/>
      <c r="X105" s="9"/>
      <c r="Y105" s="9"/>
      <c r="Z105" s="9"/>
      <c r="AA105" s="9"/>
      <c r="AB105" s="9"/>
      <c r="AC105" s="9"/>
      <c r="AD105" s="9"/>
      <c r="AE105" s="9"/>
    </row>
    <row r="106" s="10" customFormat="1" ht="19.92" customHeight="1">
      <c r="A106" s="10"/>
      <c r="B106" s="196"/>
      <c r="C106" s="134"/>
      <c r="D106" s="197" t="s">
        <v>237</v>
      </c>
      <c r="E106" s="198"/>
      <c r="F106" s="198"/>
      <c r="G106" s="198"/>
      <c r="H106" s="198"/>
      <c r="I106" s="198"/>
      <c r="J106" s="199">
        <f>J177</f>
        <v>0</v>
      </c>
      <c r="K106" s="134"/>
      <c r="L106" s="200"/>
      <c r="S106" s="10"/>
      <c r="T106" s="10"/>
      <c r="U106" s="10"/>
      <c r="V106" s="10"/>
      <c r="W106" s="10"/>
      <c r="X106" s="10"/>
      <c r="Y106" s="10"/>
      <c r="Z106" s="10"/>
      <c r="AA106" s="10"/>
      <c r="AB106" s="10"/>
      <c r="AC106" s="10"/>
      <c r="AD106" s="10"/>
      <c r="AE106" s="10"/>
    </row>
    <row r="107" s="9" customFormat="1" ht="24.96" customHeight="1">
      <c r="A107" s="9"/>
      <c r="B107" s="190"/>
      <c r="C107" s="191"/>
      <c r="D107" s="192" t="s">
        <v>3454</v>
      </c>
      <c r="E107" s="193"/>
      <c r="F107" s="193"/>
      <c r="G107" s="193"/>
      <c r="H107" s="193"/>
      <c r="I107" s="193"/>
      <c r="J107" s="194">
        <f>J186</f>
        <v>0</v>
      </c>
      <c r="K107" s="191"/>
      <c r="L107" s="195"/>
      <c r="S107" s="9"/>
      <c r="T107" s="9"/>
      <c r="U107" s="9"/>
      <c r="V107" s="9"/>
      <c r="W107" s="9"/>
      <c r="X107" s="9"/>
      <c r="Y107" s="9"/>
      <c r="Z107" s="9"/>
      <c r="AA107" s="9"/>
      <c r="AB107" s="9"/>
      <c r="AC107" s="9"/>
      <c r="AD107" s="9"/>
      <c r="AE107" s="9"/>
    </row>
    <row r="108" s="10" customFormat="1" ht="19.92" customHeight="1">
      <c r="A108" s="10"/>
      <c r="B108" s="196"/>
      <c r="C108" s="134"/>
      <c r="D108" s="197" t="s">
        <v>245</v>
      </c>
      <c r="E108" s="198"/>
      <c r="F108" s="198"/>
      <c r="G108" s="198"/>
      <c r="H108" s="198"/>
      <c r="I108" s="198"/>
      <c r="J108" s="199">
        <f>J187</f>
        <v>0</v>
      </c>
      <c r="K108" s="134"/>
      <c r="L108" s="200"/>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249</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Transformace domova Černovice – Lidmaň I. – Polná</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210</v>
      </c>
      <c r="D119" s="23"/>
      <c r="E119" s="23"/>
      <c r="F119" s="23"/>
      <c r="G119" s="23"/>
      <c r="H119" s="23"/>
      <c r="I119" s="23"/>
      <c r="J119" s="23"/>
      <c r="K119" s="23"/>
      <c r="L119" s="21"/>
    </row>
    <row r="120" s="2" customFormat="1" ht="16.5" customHeight="1">
      <c r="A120" s="39"/>
      <c r="B120" s="40"/>
      <c r="C120" s="41"/>
      <c r="D120" s="41"/>
      <c r="E120" s="185" t="s">
        <v>3684</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212</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 xml:space="preserve">D.1.1 - Architektonicko-stavební řešení </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F14</f>
        <v xml:space="preserve"> </v>
      </c>
      <c r="G124" s="41"/>
      <c r="H124" s="41"/>
      <c r="I124" s="33" t="s">
        <v>22</v>
      </c>
      <c r="J124" s="80" t="str">
        <f>IF(J14="","",J14)</f>
        <v>18. 9. 2024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E17</f>
        <v>Kraj Vysočina</v>
      </c>
      <c r="G126" s="41"/>
      <c r="H126" s="41"/>
      <c r="I126" s="33" t="s">
        <v>30</v>
      </c>
      <c r="J126" s="37" t="str">
        <f>E23</f>
        <v>ARPIK OSTRAVA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IF(E20="","",E20)</f>
        <v>Vyplň údaj</v>
      </c>
      <c r="G127" s="41"/>
      <c r="H127" s="41"/>
      <c r="I127" s="33" t="s">
        <v>33</v>
      </c>
      <c r="J127" s="37" t="str">
        <f>E26</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1"/>
      <c r="B129" s="202"/>
      <c r="C129" s="203" t="s">
        <v>250</v>
      </c>
      <c r="D129" s="204" t="s">
        <v>61</v>
      </c>
      <c r="E129" s="204" t="s">
        <v>57</v>
      </c>
      <c r="F129" s="204" t="s">
        <v>58</v>
      </c>
      <c r="G129" s="204" t="s">
        <v>251</v>
      </c>
      <c r="H129" s="204" t="s">
        <v>252</v>
      </c>
      <c r="I129" s="204" t="s">
        <v>253</v>
      </c>
      <c r="J129" s="204" t="s">
        <v>217</v>
      </c>
      <c r="K129" s="205" t="s">
        <v>254</v>
      </c>
      <c r="L129" s="206"/>
      <c r="M129" s="101" t="s">
        <v>1</v>
      </c>
      <c r="N129" s="102" t="s">
        <v>40</v>
      </c>
      <c r="O129" s="102" t="s">
        <v>255</v>
      </c>
      <c r="P129" s="102" t="s">
        <v>256</v>
      </c>
      <c r="Q129" s="102" t="s">
        <v>257</v>
      </c>
      <c r="R129" s="102" t="s">
        <v>258</v>
      </c>
      <c r="S129" s="102" t="s">
        <v>259</v>
      </c>
      <c r="T129" s="103" t="s">
        <v>260</v>
      </c>
      <c r="U129" s="201"/>
      <c r="V129" s="201"/>
      <c r="W129" s="201"/>
      <c r="X129" s="201"/>
      <c r="Y129" s="201"/>
      <c r="Z129" s="201"/>
      <c r="AA129" s="201"/>
      <c r="AB129" s="201"/>
      <c r="AC129" s="201"/>
      <c r="AD129" s="201"/>
      <c r="AE129" s="201"/>
    </row>
    <row r="130" s="2" customFormat="1" ht="22.8" customHeight="1">
      <c r="A130" s="39"/>
      <c r="B130" s="40"/>
      <c r="C130" s="108" t="s">
        <v>261</v>
      </c>
      <c r="D130" s="41"/>
      <c r="E130" s="41"/>
      <c r="F130" s="41"/>
      <c r="G130" s="41"/>
      <c r="H130" s="41"/>
      <c r="I130" s="41"/>
      <c r="J130" s="207">
        <f>BK130</f>
        <v>0</v>
      </c>
      <c r="K130" s="41"/>
      <c r="L130" s="45"/>
      <c r="M130" s="104"/>
      <c r="N130" s="208"/>
      <c r="O130" s="105"/>
      <c r="P130" s="209">
        <f>P131+P176+P186</f>
        <v>0</v>
      </c>
      <c r="Q130" s="105"/>
      <c r="R130" s="209">
        <f>R131+R176+R186</f>
        <v>26.802600999999999</v>
      </c>
      <c r="S130" s="105"/>
      <c r="T130" s="210">
        <f>T131+T176+T186</f>
        <v>0</v>
      </c>
      <c r="U130" s="39"/>
      <c r="V130" s="39"/>
      <c r="W130" s="39"/>
      <c r="X130" s="39"/>
      <c r="Y130" s="39"/>
      <c r="Z130" s="39"/>
      <c r="AA130" s="39"/>
      <c r="AB130" s="39"/>
      <c r="AC130" s="39"/>
      <c r="AD130" s="39"/>
      <c r="AE130" s="39"/>
      <c r="AT130" s="18" t="s">
        <v>75</v>
      </c>
      <c r="AU130" s="18" t="s">
        <v>219</v>
      </c>
      <c r="BK130" s="211">
        <f>BK131+BK176+BK186</f>
        <v>0</v>
      </c>
    </row>
    <row r="131" s="12" customFormat="1" ht="25.92" customHeight="1">
      <c r="A131" s="12"/>
      <c r="B131" s="212"/>
      <c r="C131" s="213"/>
      <c r="D131" s="214" t="s">
        <v>75</v>
      </c>
      <c r="E131" s="215" t="s">
        <v>262</v>
      </c>
      <c r="F131" s="215" t="s">
        <v>263</v>
      </c>
      <c r="G131" s="213"/>
      <c r="H131" s="213"/>
      <c r="I131" s="216"/>
      <c r="J131" s="217">
        <f>BK131</f>
        <v>0</v>
      </c>
      <c r="K131" s="213"/>
      <c r="L131" s="218"/>
      <c r="M131" s="219"/>
      <c r="N131" s="220"/>
      <c r="O131" s="220"/>
      <c r="P131" s="221">
        <f>P132+P152+P169+P172+P174</f>
        <v>0</v>
      </c>
      <c r="Q131" s="220"/>
      <c r="R131" s="221">
        <f>R132+R152+R169+R172+R174</f>
        <v>26.802600999999999</v>
      </c>
      <c r="S131" s="220"/>
      <c r="T131" s="222">
        <f>T132+T152+T169+T172+T174</f>
        <v>0</v>
      </c>
      <c r="U131" s="12"/>
      <c r="V131" s="12"/>
      <c r="W131" s="12"/>
      <c r="X131" s="12"/>
      <c r="Y131" s="12"/>
      <c r="Z131" s="12"/>
      <c r="AA131" s="12"/>
      <c r="AB131" s="12"/>
      <c r="AC131" s="12"/>
      <c r="AD131" s="12"/>
      <c r="AE131" s="12"/>
      <c r="AR131" s="223" t="s">
        <v>83</v>
      </c>
      <c r="AT131" s="224" t="s">
        <v>75</v>
      </c>
      <c r="AU131" s="224" t="s">
        <v>76</v>
      </c>
      <c r="AY131" s="223" t="s">
        <v>264</v>
      </c>
      <c r="BK131" s="225">
        <f>BK132+BK152+BK169+BK172+BK174</f>
        <v>0</v>
      </c>
    </row>
    <row r="132" s="12" customFormat="1" ht="22.8" customHeight="1">
      <c r="A132" s="12"/>
      <c r="B132" s="212"/>
      <c r="C132" s="213"/>
      <c r="D132" s="214" t="s">
        <v>75</v>
      </c>
      <c r="E132" s="226" t="s">
        <v>83</v>
      </c>
      <c r="F132" s="226" t="s">
        <v>265</v>
      </c>
      <c r="G132" s="213"/>
      <c r="H132" s="213"/>
      <c r="I132" s="216"/>
      <c r="J132" s="227">
        <f>BK132</f>
        <v>0</v>
      </c>
      <c r="K132" s="213"/>
      <c r="L132" s="218"/>
      <c r="M132" s="219"/>
      <c r="N132" s="220"/>
      <c r="O132" s="220"/>
      <c r="P132" s="221">
        <f>SUM(P133:P151)</f>
        <v>0</v>
      </c>
      <c r="Q132" s="220"/>
      <c r="R132" s="221">
        <f>SUM(R133:R151)</f>
        <v>0</v>
      </c>
      <c r="S132" s="220"/>
      <c r="T132" s="222">
        <f>SUM(T133:T151)</f>
        <v>0</v>
      </c>
      <c r="U132" s="12"/>
      <c r="V132" s="12"/>
      <c r="W132" s="12"/>
      <c r="X132" s="12"/>
      <c r="Y132" s="12"/>
      <c r="Z132" s="12"/>
      <c r="AA132" s="12"/>
      <c r="AB132" s="12"/>
      <c r="AC132" s="12"/>
      <c r="AD132" s="12"/>
      <c r="AE132" s="12"/>
      <c r="AR132" s="223" t="s">
        <v>83</v>
      </c>
      <c r="AT132" s="224" t="s">
        <v>75</v>
      </c>
      <c r="AU132" s="224" t="s">
        <v>83</v>
      </c>
      <c r="AY132" s="223" t="s">
        <v>264</v>
      </c>
      <c r="BK132" s="225">
        <f>SUM(BK133:BK151)</f>
        <v>0</v>
      </c>
    </row>
    <row r="133" s="2" customFormat="1" ht="16.5" customHeight="1">
      <c r="A133" s="39"/>
      <c r="B133" s="40"/>
      <c r="C133" s="228" t="s">
        <v>83</v>
      </c>
      <c r="D133" s="228" t="s">
        <v>266</v>
      </c>
      <c r="E133" s="229" t="s">
        <v>3685</v>
      </c>
      <c r="F133" s="230" t="s">
        <v>3686</v>
      </c>
      <c r="G133" s="231" t="s">
        <v>453</v>
      </c>
      <c r="H133" s="232">
        <v>103.5</v>
      </c>
      <c r="I133" s="233"/>
      <c r="J133" s="234">
        <f>ROUND(I133*H133,2)</f>
        <v>0</v>
      </c>
      <c r="K133" s="230" t="s">
        <v>270</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271</v>
      </c>
      <c r="AT133" s="239" t="s">
        <v>266</v>
      </c>
      <c r="AU133" s="239" t="s">
        <v>85</v>
      </c>
      <c r="AY133" s="18" t="s">
        <v>264</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271</v>
      </c>
      <c r="BM133" s="239" t="s">
        <v>3687</v>
      </c>
    </row>
    <row r="134" s="13" customFormat="1">
      <c r="A134" s="13"/>
      <c r="B134" s="241"/>
      <c r="C134" s="242"/>
      <c r="D134" s="243" t="s">
        <v>273</v>
      </c>
      <c r="E134" s="244" t="s">
        <v>1</v>
      </c>
      <c r="F134" s="245" t="s">
        <v>3688</v>
      </c>
      <c r="G134" s="242"/>
      <c r="H134" s="246">
        <v>103.5</v>
      </c>
      <c r="I134" s="247"/>
      <c r="J134" s="242"/>
      <c r="K134" s="242"/>
      <c r="L134" s="248"/>
      <c r="M134" s="249"/>
      <c r="N134" s="250"/>
      <c r="O134" s="250"/>
      <c r="P134" s="250"/>
      <c r="Q134" s="250"/>
      <c r="R134" s="250"/>
      <c r="S134" s="250"/>
      <c r="T134" s="251"/>
      <c r="U134" s="13"/>
      <c r="V134" s="13"/>
      <c r="W134" s="13"/>
      <c r="X134" s="13"/>
      <c r="Y134" s="13"/>
      <c r="Z134" s="13"/>
      <c r="AA134" s="13"/>
      <c r="AB134" s="13"/>
      <c r="AC134" s="13"/>
      <c r="AD134" s="13"/>
      <c r="AE134" s="13"/>
      <c r="AT134" s="252" t="s">
        <v>273</v>
      </c>
      <c r="AU134" s="252" t="s">
        <v>85</v>
      </c>
      <c r="AV134" s="13" t="s">
        <v>85</v>
      </c>
      <c r="AW134" s="13" t="s">
        <v>32</v>
      </c>
      <c r="AX134" s="13" t="s">
        <v>76</v>
      </c>
      <c r="AY134" s="252" t="s">
        <v>264</v>
      </c>
    </row>
    <row r="135" s="14" customFormat="1">
      <c r="A135" s="14"/>
      <c r="B135" s="253"/>
      <c r="C135" s="254"/>
      <c r="D135" s="243" t="s">
        <v>273</v>
      </c>
      <c r="E135" s="255" t="s">
        <v>1</v>
      </c>
      <c r="F135" s="256" t="s">
        <v>275</v>
      </c>
      <c r="G135" s="254"/>
      <c r="H135" s="257">
        <v>103.5</v>
      </c>
      <c r="I135" s="258"/>
      <c r="J135" s="254"/>
      <c r="K135" s="254"/>
      <c r="L135" s="259"/>
      <c r="M135" s="260"/>
      <c r="N135" s="261"/>
      <c r="O135" s="261"/>
      <c r="P135" s="261"/>
      <c r="Q135" s="261"/>
      <c r="R135" s="261"/>
      <c r="S135" s="261"/>
      <c r="T135" s="262"/>
      <c r="U135" s="14"/>
      <c r="V135" s="14"/>
      <c r="W135" s="14"/>
      <c r="X135" s="14"/>
      <c r="Y135" s="14"/>
      <c r="Z135" s="14"/>
      <c r="AA135" s="14"/>
      <c r="AB135" s="14"/>
      <c r="AC135" s="14"/>
      <c r="AD135" s="14"/>
      <c r="AE135" s="14"/>
      <c r="AT135" s="263" t="s">
        <v>273</v>
      </c>
      <c r="AU135" s="263" t="s">
        <v>85</v>
      </c>
      <c r="AV135" s="14" t="s">
        <v>271</v>
      </c>
      <c r="AW135" s="14" t="s">
        <v>32</v>
      </c>
      <c r="AX135" s="14" t="s">
        <v>83</v>
      </c>
      <c r="AY135" s="263" t="s">
        <v>264</v>
      </c>
    </row>
    <row r="136" s="2" customFormat="1" ht="16.5" customHeight="1">
      <c r="A136" s="39"/>
      <c r="B136" s="40"/>
      <c r="C136" s="228" t="s">
        <v>85</v>
      </c>
      <c r="D136" s="228" t="s">
        <v>266</v>
      </c>
      <c r="E136" s="229" t="s">
        <v>3689</v>
      </c>
      <c r="F136" s="230" t="s">
        <v>3690</v>
      </c>
      <c r="G136" s="231" t="s">
        <v>278</v>
      </c>
      <c r="H136" s="232">
        <v>6.0750000000000002</v>
      </c>
      <c r="I136" s="233"/>
      <c r="J136" s="234">
        <f>ROUND(I136*H136,2)</f>
        <v>0</v>
      </c>
      <c r="K136" s="230" t="s">
        <v>270</v>
      </c>
      <c r="L136" s="45"/>
      <c r="M136" s="235" t="s">
        <v>1</v>
      </c>
      <c r="N136" s="236" t="s">
        <v>41</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271</v>
      </c>
      <c r="AT136" s="239" t="s">
        <v>266</v>
      </c>
      <c r="AU136" s="239" t="s">
        <v>85</v>
      </c>
      <c r="AY136" s="18" t="s">
        <v>264</v>
      </c>
      <c r="BE136" s="240">
        <f>IF(N136="základní",J136,0)</f>
        <v>0</v>
      </c>
      <c r="BF136" s="240">
        <f>IF(N136="snížená",J136,0)</f>
        <v>0</v>
      </c>
      <c r="BG136" s="240">
        <f>IF(N136="zákl. přenesená",J136,0)</f>
        <v>0</v>
      </c>
      <c r="BH136" s="240">
        <f>IF(N136="sníž. přenesená",J136,0)</f>
        <v>0</v>
      </c>
      <c r="BI136" s="240">
        <f>IF(N136="nulová",J136,0)</f>
        <v>0</v>
      </c>
      <c r="BJ136" s="18" t="s">
        <v>83</v>
      </c>
      <c r="BK136" s="240">
        <f>ROUND(I136*H136,2)</f>
        <v>0</v>
      </c>
      <c r="BL136" s="18" t="s">
        <v>271</v>
      </c>
      <c r="BM136" s="239" t="s">
        <v>3691</v>
      </c>
    </row>
    <row r="137" s="13" customFormat="1">
      <c r="A137" s="13"/>
      <c r="B137" s="241"/>
      <c r="C137" s="242"/>
      <c r="D137" s="243" t="s">
        <v>273</v>
      </c>
      <c r="E137" s="244" t="s">
        <v>1</v>
      </c>
      <c r="F137" s="245" t="s">
        <v>3692</v>
      </c>
      <c r="G137" s="242"/>
      <c r="H137" s="246">
        <v>6.0750000000000002</v>
      </c>
      <c r="I137" s="247"/>
      <c r="J137" s="242"/>
      <c r="K137" s="242"/>
      <c r="L137" s="248"/>
      <c r="M137" s="249"/>
      <c r="N137" s="250"/>
      <c r="O137" s="250"/>
      <c r="P137" s="250"/>
      <c r="Q137" s="250"/>
      <c r="R137" s="250"/>
      <c r="S137" s="250"/>
      <c r="T137" s="251"/>
      <c r="U137" s="13"/>
      <c r="V137" s="13"/>
      <c r="W137" s="13"/>
      <c r="X137" s="13"/>
      <c r="Y137" s="13"/>
      <c r="Z137" s="13"/>
      <c r="AA137" s="13"/>
      <c r="AB137" s="13"/>
      <c r="AC137" s="13"/>
      <c r="AD137" s="13"/>
      <c r="AE137" s="13"/>
      <c r="AT137" s="252" t="s">
        <v>273</v>
      </c>
      <c r="AU137" s="252" t="s">
        <v>85</v>
      </c>
      <c r="AV137" s="13" t="s">
        <v>85</v>
      </c>
      <c r="AW137" s="13" t="s">
        <v>32</v>
      </c>
      <c r="AX137" s="13" t="s">
        <v>76</v>
      </c>
      <c r="AY137" s="252" t="s">
        <v>264</v>
      </c>
    </row>
    <row r="138" s="14" customFormat="1">
      <c r="A138" s="14"/>
      <c r="B138" s="253"/>
      <c r="C138" s="254"/>
      <c r="D138" s="243" t="s">
        <v>273</v>
      </c>
      <c r="E138" s="255" t="s">
        <v>1</v>
      </c>
      <c r="F138" s="256" t="s">
        <v>275</v>
      </c>
      <c r="G138" s="254"/>
      <c r="H138" s="257">
        <v>6.0750000000000002</v>
      </c>
      <c r="I138" s="258"/>
      <c r="J138" s="254"/>
      <c r="K138" s="254"/>
      <c r="L138" s="259"/>
      <c r="M138" s="260"/>
      <c r="N138" s="261"/>
      <c r="O138" s="261"/>
      <c r="P138" s="261"/>
      <c r="Q138" s="261"/>
      <c r="R138" s="261"/>
      <c r="S138" s="261"/>
      <c r="T138" s="262"/>
      <c r="U138" s="14"/>
      <c r="V138" s="14"/>
      <c r="W138" s="14"/>
      <c r="X138" s="14"/>
      <c r="Y138" s="14"/>
      <c r="Z138" s="14"/>
      <c r="AA138" s="14"/>
      <c r="AB138" s="14"/>
      <c r="AC138" s="14"/>
      <c r="AD138" s="14"/>
      <c r="AE138" s="14"/>
      <c r="AT138" s="263" t="s">
        <v>273</v>
      </c>
      <c r="AU138" s="263" t="s">
        <v>85</v>
      </c>
      <c r="AV138" s="14" t="s">
        <v>271</v>
      </c>
      <c r="AW138" s="14" t="s">
        <v>32</v>
      </c>
      <c r="AX138" s="14" t="s">
        <v>83</v>
      </c>
      <c r="AY138" s="263" t="s">
        <v>264</v>
      </c>
    </row>
    <row r="139" s="2" customFormat="1" ht="21.75" customHeight="1">
      <c r="A139" s="39"/>
      <c r="B139" s="40"/>
      <c r="C139" s="228" t="s">
        <v>96</v>
      </c>
      <c r="D139" s="228" t="s">
        <v>266</v>
      </c>
      <c r="E139" s="229" t="s">
        <v>285</v>
      </c>
      <c r="F139" s="230" t="s">
        <v>286</v>
      </c>
      <c r="G139" s="231" t="s">
        <v>278</v>
      </c>
      <c r="H139" s="232">
        <v>13.387000000000001</v>
      </c>
      <c r="I139" s="233"/>
      <c r="J139" s="234">
        <f>ROUND(I139*H139,2)</f>
        <v>0</v>
      </c>
      <c r="K139" s="230" t="s">
        <v>270</v>
      </c>
      <c r="L139" s="45"/>
      <c r="M139" s="235" t="s">
        <v>1</v>
      </c>
      <c r="N139" s="236" t="s">
        <v>41</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271</v>
      </c>
      <c r="AT139" s="239" t="s">
        <v>266</v>
      </c>
      <c r="AU139" s="239" t="s">
        <v>85</v>
      </c>
      <c r="AY139" s="18" t="s">
        <v>264</v>
      </c>
      <c r="BE139" s="240">
        <f>IF(N139="základní",J139,0)</f>
        <v>0</v>
      </c>
      <c r="BF139" s="240">
        <f>IF(N139="snížená",J139,0)</f>
        <v>0</v>
      </c>
      <c r="BG139" s="240">
        <f>IF(N139="zákl. přenesená",J139,0)</f>
        <v>0</v>
      </c>
      <c r="BH139" s="240">
        <f>IF(N139="sníž. přenesená",J139,0)</f>
        <v>0</v>
      </c>
      <c r="BI139" s="240">
        <f>IF(N139="nulová",J139,0)</f>
        <v>0</v>
      </c>
      <c r="BJ139" s="18" t="s">
        <v>83</v>
      </c>
      <c r="BK139" s="240">
        <f>ROUND(I139*H139,2)</f>
        <v>0</v>
      </c>
      <c r="BL139" s="18" t="s">
        <v>271</v>
      </c>
      <c r="BM139" s="239" t="s">
        <v>3480</v>
      </c>
    </row>
    <row r="140" s="13" customFormat="1">
      <c r="A140" s="13"/>
      <c r="B140" s="241"/>
      <c r="C140" s="242"/>
      <c r="D140" s="243" t="s">
        <v>273</v>
      </c>
      <c r="E140" s="244" t="s">
        <v>1</v>
      </c>
      <c r="F140" s="245" t="s">
        <v>3693</v>
      </c>
      <c r="G140" s="242"/>
      <c r="H140" s="246">
        <v>7.3120000000000003</v>
      </c>
      <c r="I140" s="247"/>
      <c r="J140" s="242"/>
      <c r="K140" s="242"/>
      <c r="L140" s="248"/>
      <c r="M140" s="249"/>
      <c r="N140" s="250"/>
      <c r="O140" s="250"/>
      <c r="P140" s="250"/>
      <c r="Q140" s="250"/>
      <c r="R140" s="250"/>
      <c r="S140" s="250"/>
      <c r="T140" s="251"/>
      <c r="U140" s="13"/>
      <c r="V140" s="13"/>
      <c r="W140" s="13"/>
      <c r="X140" s="13"/>
      <c r="Y140" s="13"/>
      <c r="Z140" s="13"/>
      <c r="AA140" s="13"/>
      <c r="AB140" s="13"/>
      <c r="AC140" s="13"/>
      <c r="AD140" s="13"/>
      <c r="AE140" s="13"/>
      <c r="AT140" s="252" t="s">
        <v>273</v>
      </c>
      <c r="AU140" s="252" t="s">
        <v>85</v>
      </c>
      <c r="AV140" s="13" t="s">
        <v>85</v>
      </c>
      <c r="AW140" s="13" t="s">
        <v>32</v>
      </c>
      <c r="AX140" s="13" t="s">
        <v>76</v>
      </c>
      <c r="AY140" s="252" t="s">
        <v>264</v>
      </c>
    </row>
    <row r="141" s="13" customFormat="1">
      <c r="A141" s="13"/>
      <c r="B141" s="241"/>
      <c r="C141" s="242"/>
      <c r="D141" s="243" t="s">
        <v>273</v>
      </c>
      <c r="E141" s="244" t="s">
        <v>1</v>
      </c>
      <c r="F141" s="245" t="s">
        <v>3692</v>
      </c>
      <c r="G141" s="242"/>
      <c r="H141" s="246">
        <v>6.0750000000000002</v>
      </c>
      <c r="I141" s="247"/>
      <c r="J141" s="242"/>
      <c r="K141" s="242"/>
      <c r="L141" s="248"/>
      <c r="M141" s="249"/>
      <c r="N141" s="250"/>
      <c r="O141" s="250"/>
      <c r="P141" s="250"/>
      <c r="Q141" s="250"/>
      <c r="R141" s="250"/>
      <c r="S141" s="250"/>
      <c r="T141" s="251"/>
      <c r="U141" s="13"/>
      <c r="V141" s="13"/>
      <c r="W141" s="13"/>
      <c r="X141" s="13"/>
      <c r="Y141" s="13"/>
      <c r="Z141" s="13"/>
      <c r="AA141" s="13"/>
      <c r="AB141" s="13"/>
      <c r="AC141" s="13"/>
      <c r="AD141" s="13"/>
      <c r="AE141" s="13"/>
      <c r="AT141" s="252" t="s">
        <v>273</v>
      </c>
      <c r="AU141" s="252" t="s">
        <v>85</v>
      </c>
      <c r="AV141" s="13" t="s">
        <v>85</v>
      </c>
      <c r="AW141" s="13" t="s">
        <v>32</v>
      </c>
      <c r="AX141" s="13" t="s">
        <v>76</v>
      </c>
      <c r="AY141" s="252" t="s">
        <v>264</v>
      </c>
    </row>
    <row r="142" s="14" customFormat="1">
      <c r="A142" s="14"/>
      <c r="B142" s="253"/>
      <c r="C142" s="254"/>
      <c r="D142" s="243" t="s">
        <v>273</v>
      </c>
      <c r="E142" s="255" t="s">
        <v>1</v>
      </c>
      <c r="F142" s="256" t="s">
        <v>275</v>
      </c>
      <c r="G142" s="254"/>
      <c r="H142" s="257">
        <v>13.387000000000001</v>
      </c>
      <c r="I142" s="258"/>
      <c r="J142" s="254"/>
      <c r="K142" s="254"/>
      <c r="L142" s="259"/>
      <c r="M142" s="260"/>
      <c r="N142" s="261"/>
      <c r="O142" s="261"/>
      <c r="P142" s="261"/>
      <c r="Q142" s="261"/>
      <c r="R142" s="261"/>
      <c r="S142" s="261"/>
      <c r="T142" s="262"/>
      <c r="U142" s="14"/>
      <c r="V142" s="14"/>
      <c r="W142" s="14"/>
      <c r="X142" s="14"/>
      <c r="Y142" s="14"/>
      <c r="Z142" s="14"/>
      <c r="AA142" s="14"/>
      <c r="AB142" s="14"/>
      <c r="AC142" s="14"/>
      <c r="AD142" s="14"/>
      <c r="AE142" s="14"/>
      <c r="AT142" s="263" t="s">
        <v>273</v>
      </c>
      <c r="AU142" s="263" t="s">
        <v>85</v>
      </c>
      <c r="AV142" s="14" t="s">
        <v>271</v>
      </c>
      <c r="AW142" s="14" t="s">
        <v>32</v>
      </c>
      <c r="AX142" s="14" t="s">
        <v>83</v>
      </c>
      <c r="AY142" s="263" t="s">
        <v>264</v>
      </c>
    </row>
    <row r="143" s="2" customFormat="1" ht="24.15" customHeight="1">
      <c r="A143" s="39"/>
      <c r="B143" s="40"/>
      <c r="C143" s="228" t="s">
        <v>271</v>
      </c>
      <c r="D143" s="228" t="s">
        <v>266</v>
      </c>
      <c r="E143" s="229" t="s">
        <v>291</v>
      </c>
      <c r="F143" s="230" t="s">
        <v>292</v>
      </c>
      <c r="G143" s="231" t="s">
        <v>278</v>
      </c>
      <c r="H143" s="232">
        <v>133.87000000000001</v>
      </c>
      <c r="I143" s="233"/>
      <c r="J143" s="234">
        <f>ROUND(I143*H143,2)</f>
        <v>0</v>
      </c>
      <c r="K143" s="230" t="s">
        <v>270</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271</v>
      </c>
      <c r="AT143" s="239" t="s">
        <v>266</v>
      </c>
      <c r="AU143" s="239" t="s">
        <v>85</v>
      </c>
      <c r="AY143" s="18" t="s">
        <v>264</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271</v>
      </c>
      <c r="BM143" s="239" t="s">
        <v>3483</v>
      </c>
    </row>
    <row r="144" s="13" customFormat="1">
      <c r="A144" s="13"/>
      <c r="B144" s="241"/>
      <c r="C144" s="242"/>
      <c r="D144" s="243" t="s">
        <v>273</v>
      </c>
      <c r="E144" s="242"/>
      <c r="F144" s="245" t="s">
        <v>3694</v>
      </c>
      <c r="G144" s="242"/>
      <c r="H144" s="246">
        <v>133.87000000000001</v>
      </c>
      <c r="I144" s="247"/>
      <c r="J144" s="242"/>
      <c r="K144" s="242"/>
      <c r="L144" s="248"/>
      <c r="M144" s="249"/>
      <c r="N144" s="250"/>
      <c r="O144" s="250"/>
      <c r="P144" s="250"/>
      <c r="Q144" s="250"/>
      <c r="R144" s="250"/>
      <c r="S144" s="250"/>
      <c r="T144" s="251"/>
      <c r="U144" s="13"/>
      <c r="V144" s="13"/>
      <c r="W144" s="13"/>
      <c r="X144" s="13"/>
      <c r="Y144" s="13"/>
      <c r="Z144" s="13"/>
      <c r="AA144" s="13"/>
      <c r="AB144" s="13"/>
      <c r="AC144" s="13"/>
      <c r="AD144" s="13"/>
      <c r="AE144" s="13"/>
      <c r="AT144" s="252" t="s">
        <v>273</v>
      </c>
      <c r="AU144" s="252" t="s">
        <v>85</v>
      </c>
      <c r="AV144" s="13" t="s">
        <v>85</v>
      </c>
      <c r="AW144" s="13" t="s">
        <v>4</v>
      </c>
      <c r="AX144" s="13" t="s">
        <v>83</v>
      </c>
      <c r="AY144" s="252" t="s">
        <v>264</v>
      </c>
    </row>
    <row r="145" s="2" customFormat="1" ht="16.5" customHeight="1">
      <c r="A145" s="39"/>
      <c r="B145" s="40"/>
      <c r="C145" s="228" t="s">
        <v>290</v>
      </c>
      <c r="D145" s="228" t="s">
        <v>266</v>
      </c>
      <c r="E145" s="229" t="s">
        <v>296</v>
      </c>
      <c r="F145" s="230" t="s">
        <v>297</v>
      </c>
      <c r="G145" s="231" t="s">
        <v>278</v>
      </c>
      <c r="H145" s="232">
        <v>13.387000000000001</v>
      </c>
      <c r="I145" s="233"/>
      <c r="J145" s="234">
        <f>ROUND(I145*H145,2)</f>
        <v>0</v>
      </c>
      <c r="K145" s="230" t="s">
        <v>298</v>
      </c>
      <c r="L145" s="45"/>
      <c r="M145" s="235" t="s">
        <v>1</v>
      </c>
      <c r="N145" s="236" t="s">
        <v>41</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271</v>
      </c>
      <c r="AT145" s="239" t="s">
        <v>266</v>
      </c>
      <c r="AU145" s="239" t="s">
        <v>85</v>
      </c>
      <c r="AY145" s="18" t="s">
        <v>264</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271</v>
      </c>
      <c r="BM145" s="239" t="s">
        <v>3485</v>
      </c>
    </row>
    <row r="146" s="2" customFormat="1" ht="16.5" customHeight="1">
      <c r="A146" s="39"/>
      <c r="B146" s="40"/>
      <c r="C146" s="228" t="s">
        <v>295</v>
      </c>
      <c r="D146" s="228" t="s">
        <v>266</v>
      </c>
      <c r="E146" s="229" t="s">
        <v>301</v>
      </c>
      <c r="F146" s="230" t="s">
        <v>302</v>
      </c>
      <c r="G146" s="231" t="s">
        <v>278</v>
      </c>
      <c r="H146" s="232">
        <v>13.387000000000001</v>
      </c>
      <c r="I146" s="233"/>
      <c r="J146" s="234">
        <f>ROUND(I146*H146,2)</f>
        <v>0</v>
      </c>
      <c r="K146" s="230" t="s">
        <v>270</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271</v>
      </c>
      <c r="AT146" s="239" t="s">
        <v>266</v>
      </c>
      <c r="AU146" s="239" t="s">
        <v>85</v>
      </c>
      <c r="AY146" s="18" t="s">
        <v>264</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271</v>
      </c>
      <c r="BM146" s="239" t="s">
        <v>3486</v>
      </c>
    </row>
    <row r="147" s="2" customFormat="1" ht="16.5" customHeight="1">
      <c r="A147" s="39"/>
      <c r="B147" s="40"/>
      <c r="C147" s="228" t="s">
        <v>300</v>
      </c>
      <c r="D147" s="228" t="s">
        <v>266</v>
      </c>
      <c r="E147" s="229" t="s">
        <v>305</v>
      </c>
      <c r="F147" s="230" t="s">
        <v>306</v>
      </c>
      <c r="G147" s="231" t="s">
        <v>278</v>
      </c>
      <c r="H147" s="232">
        <v>3.0379999999999998</v>
      </c>
      <c r="I147" s="233"/>
      <c r="J147" s="234">
        <f>ROUND(I147*H147,2)</f>
        <v>0</v>
      </c>
      <c r="K147" s="230" t="s">
        <v>270</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271</v>
      </c>
      <c r="AT147" s="239" t="s">
        <v>266</v>
      </c>
      <c r="AU147" s="239" t="s">
        <v>85</v>
      </c>
      <c r="AY147" s="18" t="s">
        <v>264</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271</v>
      </c>
      <c r="BM147" s="239" t="s">
        <v>3487</v>
      </c>
    </row>
    <row r="148" s="13" customFormat="1">
      <c r="A148" s="13"/>
      <c r="B148" s="241"/>
      <c r="C148" s="242"/>
      <c r="D148" s="243" t="s">
        <v>273</v>
      </c>
      <c r="E148" s="244" t="s">
        <v>1</v>
      </c>
      <c r="F148" s="245" t="s">
        <v>3695</v>
      </c>
      <c r="G148" s="242"/>
      <c r="H148" s="246">
        <v>3.0379999999999998</v>
      </c>
      <c r="I148" s="247"/>
      <c r="J148" s="242"/>
      <c r="K148" s="242"/>
      <c r="L148" s="248"/>
      <c r="M148" s="249"/>
      <c r="N148" s="250"/>
      <c r="O148" s="250"/>
      <c r="P148" s="250"/>
      <c r="Q148" s="250"/>
      <c r="R148" s="250"/>
      <c r="S148" s="250"/>
      <c r="T148" s="251"/>
      <c r="U148" s="13"/>
      <c r="V148" s="13"/>
      <c r="W148" s="13"/>
      <c r="X148" s="13"/>
      <c r="Y148" s="13"/>
      <c r="Z148" s="13"/>
      <c r="AA148" s="13"/>
      <c r="AB148" s="13"/>
      <c r="AC148" s="13"/>
      <c r="AD148" s="13"/>
      <c r="AE148" s="13"/>
      <c r="AT148" s="252" t="s">
        <v>273</v>
      </c>
      <c r="AU148" s="252" t="s">
        <v>85</v>
      </c>
      <c r="AV148" s="13" t="s">
        <v>85</v>
      </c>
      <c r="AW148" s="13" t="s">
        <v>32</v>
      </c>
      <c r="AX148" s="13" t="s">
        <v>76</v>
      </c>
      <c r="AY148" s="252" t="s">
        <v>264</v>
      </c>
    </row>
    <row r="149" s="14" customFormat="1">
      <c r="A149" s="14"/>
      <c r="B149" s="253"/>
      <c r="C149" s="254"/>
      <c r="D149" s="243" t="s">
        <v>273</v>
      </c>
      <c r="E149" s="255" t="s">
        <v>1</v>
      </c>
      <c r="F149" s="256" t="s">
        <v>275</v>
      </c>
      <c r="G149" s="254"/>
      <c r="H149" s="257">
        <v>3.0379999999999998</v>
      </c>
      <c r="I149" s="258"/>
      <c r="J149" s="254"/>
      <c r="K149" s="254"/>
      <c r="L149" s="259"/>
      <c r="M149" s="260"/>
      <c r="N149" s="261"/>
      <c r="O149" s="261"/>
      <c r="P149" s="261"/>
      <c r="Q149" s="261"/>
      <c r="R149" s="261"/>
      <c r="S149" s="261"/>
      <c r="T149" s="262"/>
      <c r="U149" s="14"/>
      <c r="V149" s="14"/>
      <c r="W149" s="14"/>
      <c r="X149" s="14"/>
      <c r="Y149" s="14"/>
      <c r="Z149" s="14"/>
      <c r="AA149" s="14"/>
      <c r="AB149" s="14"/>
      <c r="AC149" s="14"/>
      <c r="AD149" s="14"/>
      <c r="AE149" s="14"/>
      <c r="AT149" s="263" t="s">
        <v>273</v>
      </c>
      <c r="AU149" s="263" t="s">
        <v>85</v>
      </c>
      <c r="AV149" s="14" t="s">
        <v>271</v>
      </c>
      <c r="AW149" s="14" t="s">
        <v>32</v>
      </c>
      <c r="AX149" s="14" t="s">
        <v>83</v>
      </c>
      <c r="AY149" s="263" t="s">
        <v>264</v>
      </c>
    </row>
    <row r="150" s="2" customFormat="1" ht="16.5" customHeight="1">
      <c r="A150" s="39"/>
      <c r="B150" s="40"/>
      <c r="C150" s="274" t="s">
        <v>304</v>
      </c>
      <c r="D150" s="274" t="s">
        <v>310</v>
      </c>
      <c r="E150" s="275" t="s">
        <v>311</v>
      </c>
      <c r="F150" s="276" t="s">
        <v>312</v>
      </c>
      <c r="G150" s="277" t="s">
        <v>278</v>
      </c>
      <c r="H150" s="278">
        <v>3.3420000000000001</v>
      </c>
      <c r="I150" s="279"/>
      <c r="J150" s="280">
        <f>ROUND(I150*H150,2)</f>
        <v>0</v>
      </c>
      <c r="K150" s="276" t="s">
        <v>298</v>
      </c>
      <c r="L150" s="281"/>
      <c r="M150" s="282" t="s">
        <v>1</v>
      </c>
      <c r="N150" s="283"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304</v>
      </c>
      <c r="AT150" s="239" t="s">
        <v>310</v>
      </c>
      <c r="AU150" s="239" t="s">
        <v>85</v>
      </c>
      <c r="AY150" s="18" t="s">
        <v>264</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271</v>
      </c>
      <c r="BM150" s="239" t="s">
        <v>3488</v>
      </c>
    </row>
    <row r="151" s="13" customFormat="1">
      <c r="A151" s="13"/>
      <c r="B151" s="241"/>
      <c r="C151" s="242"/>
      <c r="D151" s="243" t="s">
        <v>273</v>
      </c>
      <c r="E151" s="242"/>
      <c r="F151" s="245" t="s">
        <v>3696</v>
      </c>
      <c r="G151" s="242"/>
      <c r="H151" s="246">
        <v>3.3420000000000001</v>
      </c>
      <c r="I151" s="247"/>
      <c r="J151" s="242"/>
      <c r="K151" s="242"/>
      <c r="L151" s="248"/>
      <c r="M151" s="249"/>
      <c r="N151" s="250"/>
      <c r="O151" s="250"/>
      <c r="P151" s="250"/>
      <c r="Q151" s="250"/>
      <c r="R151" s="250"/>
      <c r="S151" s="250"/>
      <c r="T151" s="251"/>
      <c r="U151" s="13"/>
      <c r="V151" s="13"/>
      <c r="W151" s="13"/>
      <c r="X151" s="13"/>
      <c r="Y151" s="13"/>
      <c r="Z151" s="13"/>
      <c r="AA151" s="13"/>
      <c r="AB151" s="13"/>
      <c r="AC151" s="13"/>
      <c r="AD151" s="13"/>
      <c r="AE151" s="13"/>
      <c r="AT151" s="252" t="s">
        <v>273</v>
      </c>
      <c r="AU151" s="252" t="s">
        <v>85</v>
      </c>
      <c r="AV151" s="13" t="s">
        <v>85</v>
      </c>
      <c r="AW151" s="13" t="s">
        <v>4</v>
      </c>
      <c r="AX151" s="13" t="s">
        <v>83</v>
      </c>
      <c r="AY151" s="252" t="s">
        <v>264</v>
      </c>
    </row>
    <row r="152" s="12" customFormat="1" ht="22.8" customHeight="1">
      <c r="A152" s="12"/>
      <c r="B152" s="212"/>
      <c r="C152" s="213"/>
      <c r="D152" s="214" t="s">
        <v>75</v>
      </c>
      <c r="E152" s="226" t="s">
        <v>85</v>
      </c>
      <c r="F152" s="226" t="s">
        <v>328</v>
      </c>
      <c r="G152" s="213"/>
      <c r="H152" s="213"/>
      <c r="I152" s="216"/>
      <c r="J152" s="227">
        <f>BK152</f>
        <v>0</v>
      </c>
      <c r="K152" s="213"/>
      <c r="L152" s="218"/>
      <c r="M152" s="219"/>
      <c r="N152" s="220"/>
      <c r="O152" s="220"/>
      <c r="P152" s="221">
        <f>SUM(P153:P168)</f>
        <v>0</v>
      </c>
      <c r="Q152" s="220"/>
      <c r="R152" s="221">
        <f>SUM(R153:R168)</f>
        <v>24.968233000000001</v>
      </c>
      <c r="S152" s="220"/>
      <c r="T152" s="222">
        <f>SUM(T153:T168)</f>
        <v>0</v>
      </c>
      <c r="U152" s="12"/>
      <c r="V152" s="12"/>
      <c r="W152" s="12"/>
      <c r="X152" s="12"/>
      <c r="Y152" s="12"/>
      <c r="Z152" s="12"/>
      <c r="AA152" s="12"/>
      <c r="AB152" s="12"/>
      <c r="AC152" s="12"/>
      <c r="AD152" s="12"/>
      <c r="AE152" s="12"/>
      <c r="AR152" s="223" t="s">
        <v>83</v>
      </c>
      <c r="AT152" s="224" t="s">
        <v>75</v>
      </c>
      <c r="AU152" s="224" t="s">
        <v>83</v>
      </c>
      <c r="AY152" s="223" t="s">
        <v>264</v>
      </c>
      <c r="BK152" s="225">
        <f>SUM(BK153:BK168)</f>
        <v>0</v>
      </c>
    </row>
    <row r="153" s="2" customFormat="1" ht="16.5" customHeight="1">
      <c r="A153" s="39"/>
      <c r="B153" s="40"/>
      <c r="C153" s="228" t="s">
        <v>309</v>
      </c>
      <c r="D153" s="228" t="s">
        <v>266</v>
      </c>
      <c r="E153" s="229" t="s">
        <v>329</v>
      </c>
      <c r="F153" s="230" t="s">
        <v>330</v>
      </c>
      <c r="G153" s="231" t="s">
        <v>278</v>
      </c>
      <c r="H153" s="232">
        <v>0.81200000000000006</v>
      </c>
      <c r="I153" s="233"/>
      <c r="J153" s="234">
        <f>ROUND(I153*H153,2)</f>
        <v>0</v>
      </c>
      <c r="K153" s="230" t="s">
        <v>270</v>
      </c>
      <c r="L153" s="45"/>
      <c r="M153" s="235" t="s">
        <v>1</v>
      </c>
      <c r="N153" s="236" t="s">
        <v>41</v>
      </c>
      <c r="O153" s="92"/>
      <c r="P153" s="237">
        <f>O153*H153</f>
        <v>0</v>
      </c>
      <c r="Q153" s="237">
        <v>2.1600000000000001</v>
      </c>
      <c r="R153" s="237">
        <f>Q153*H153</f>
        <v>1.7539200000000002</v>
      </c>
      <c r="S153" s="237">
        <v>0</v>
      </c>
      <c r="T153" s="238">
        <f>S153*H153</f>
        <v>0</v>
      </c>
      <c r="U153" s="39"/>
      <c r="V153" s="39"/>
      <c r="W153" s="39"/>
      <c r="X153" s="39"/>
      <c r="Y153" s="39"/>
      <c r="Z153" s="39"/>
      <c r="AA153" s="39"/>
      <c r="AB153" s="39"/>
      <c r="AC153" s="39"/>
      <c r="AD153" s="39"/>
      <c r="AE153" s="39"/>
      <c r="AR153" s="239" t="s">
        <v>271</v>
      </c>
      <c r="AT153" s="239" t="s">
        <v>266</v>
      </c>
      <c r="AU153" s="239" t="s">
        <v>85</v>
      </c>
      <c r="AY153" s="18" t="s">
        <v>264</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271</v>
      </c>
      <c r="BM153" s="239" t="s">
        <v>3697</v>
      </c>
    </row>
    <row r="154" s="13" customFormat="1">
      <c r="A154" s="13"/>
      <c r="B154" s="241"/>
      <c r="C154" s="242"/>
      <c r="D154" s="243" t="s">
        <v>273</v>
      </c>
      <c r="E154" s="244" t="s">
        <v>1</v>
      </c>
      <c r="F154" s="245" t="s">
        <v>3698</v>
      </c>
      <c r="G154" s="242"/>
      <c r="H154" s="246">
        <v>0.81200000000000006</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85</v>
      </c>
      <c r="AV154" s="13" t="s">
        <v>85</v>
      </c>
      <c r="AW154" s="13" t="s">
        <v>32</v>
      </c>
      <c r="AX154" s="13" t="s">
        <v>76</v>
      </c>
      <c r="AY154" s="252" t="s">
        <v>264</v>
      </c>
    </row>
    <row r="155" s="14" customFormat="1">
      <c r="A155" s="14"/>
      <c r="B155" s="253"/>
      <c r="C155" s="254"/>
      <c r="D155" s="243" t="s">
        <v>273</v>
      </c>
      <c r="E155" s="255" t="s">
        <v>1</v>
      </c>
      <c r="F155" s="256" t="s">
        <v>275</v>
      </c>
      <c r="G155" s="254"/>
      <c r="H155" s="257">
        <v>0.81200000000000006</v>
      </c>
      <c r="I155" s="258"/>
      <c r="J155" s="254"/>
      <c r="K155" s="254"/>
      <c r="L155" s="259"/>
      <c r="M155" s="260"/>
      <c r="N155" s="261"/>
      <c r="O155" s="261"/>
      <c r="P155" s="261"/>
      <c r="Q155" s="261"/>
      <c r="R155" s="261"/>
      <c r="S155" s="261"/>
      <c r="T155" s="262"/>
      <c r="U155" s="14"/>
      <c r="V155" s="14"/>
      <c r="W155" s="14"/>
      <c r="X155" s="14"/>
      <c r="Y155" s="14"/>
      <c r="Z155" s="14"/>
      <c r="AA155" s="14"/>
      <c r="AB155" s="14"/>
      <c r="AC155" s="14"/>
      <c r="AD155" s="14"/>
      <c r="AE155" s="14"/>
      <c r="AT155" s="263" t="s">
        <v>273</v>
      </c>
      <c r="AU155" s="263" t="s">
        <v>85</v>
      </c>
      <c r="AV155" s="14" t="s">
        <v>271</v>
      </c>
      <c r="AW155" s="14" t="s">
        <v>32</v>
      </c>
      <c r="AX155" s="14" t="s">
        <v>83</v>
      </c>
      <c r="AY155" s="263" t="s">
        <v>264</v>
      </c>
    </row>
    <row r="156" s="2" customFormat="1" ht="16.5" customHeight="1">
      <c r="A156" s="39"/>
      <c r="B156" s="40"/>
      <c r="C156" s="228" t="s">
        <v>315</v>
      </c>
      <c r="D156" s="228" t="s">
        <v>266</v>
      </c>
      <c r="E156" s="229" t="s">
        <v>3699</v>
      </c>
      <c r="F156" s="230" t="s">
        <v>3700</v>
      </c>
      <c r="G156" s="231" t="s">
        <v>278</v>
      </c>
      <c r="H156" s="232">
        <v>6.5</v>
      </c>
      <c r="I156" s="233"/>
      <c r="J156" s="234">
        <f>ROUND(I156*H156,2)</f>
        <v>0</v>
      </c>
      <c r="K156" s="230" t="s">
        <v>270</v>
      </c>
      <c r="L156" s="45"/>
      <c r="M156" s="235" t="s">
        <v>1</v>
      </c>
      <c r="N156" s="236" t="s">
        <v>41</v>
      </c>
      <c r="O156" s="92"/>
      <c r="P156" s="237">
        <f>O156*H156</f>
        <v>0</v>
      </c>
      <c r="Q156" s="237">
        <v>2.5018699999999998</v>
      </c>
      <c r="R156" s="237">
        <f>Q156*H156</f>
        <v>16.262155</v>
      </c>
      <c r="S156" s="237">
        <v>0</v>
      </c>
      <c r="T156" s="238">
        <f>S156*H156</f>
        <v>0</v>
      </c>
      <c r="U156" s="39"/>
      <c r="V156" s="39"/>
      <c r="W156" s="39"/>
      <c r="X156" s="39"/>
      <c r="Y156" s="39"/>
      <c r="Z156" s="39"/>
      <c r="AA156" s="39"/>
      <c r="AB156" s="39"/>
      <c r="AC156" s="39"/>
      <c r="AD156" s="39"/>
      <c r="AE156" s="39"/>
      <c r="AR156" s="239" t="s">
        <v>271</v>
      </c>
      <c r="AT156" s="239" t="s">
        <v>266</v>
      </c>
      <c r="AU156" s="239" t="s">
        <v>85</v>
      </c>
      <c r="AY156" s="18" t="s">
        <v>264</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271</v>
      </c>
      <c r="BM156" s="239" t="s">
        <v>3701</v>
      </c>
    </row>
    <row r="157" s="2" customFormat="1">
      <c r="A157" s="39"/>
      <c r="B157" s="40"/>
      <c r="C157" s="41"/>
      <c r="D157" s="243" t="s">
        <v>339</v>
      </c>
      <c r="E157" s="41"/>
      <c r="F157" s="295" t="s">
        <v>3702</v>
      </c>
      <c r="G157" s="41"/>
      <c r="H157" s="41"/>
      <c r="I157" s="296"/>
      <c r="J157" s="41"/>
      <c r="K157" s="41"/>
      <c r="L157" s="45"/>
      <c r="M157" s="297"/>
      <c r="N157" s="298"/>
      <c r="O157" s="92"/>
      <c r="P157" s="92"/>
      <c r="Q157" s="92"/>
      <c r="R157" s="92"/>
      <c r="S157" s="92"/>
      <c r="T157" s="93"/>
      <c r="U157" s="39"/>
      <c r="V157" s="39"/>
      <c r="W157" s="39"/>
      <c r="X157" s="39"/>
      <c r="Y157" s="39"/>
      <c r="Z157" s="39"/>
      <c r="AA157" s="39"/>
      <c r="AB157" s="39"/>
      <c r="AC157" s="39"/>
      <c r="AD157" s="39"/>
      <c r="AE157" s="39"/>
      <c r="AT157" s="18" t="s">
        <v>339</v>
      </c>
      <c r="AU157" s="18" t="s">
        <v>85</v>
      </c>
    </row>
    <row r="158" s="13" customFormat="1">
      <c r="A158" s="13"/>
      <c r="B158" s="241"/>
      <c r="C158" s="242"/>
      <c r="D158" s="243" t="s">
        <v>273</v>
      </c>
      <c r="E158" s="244" t="s">
        <v>1</v>
      </c>
      <c r="F158" s="245" t="s">
        <v>3703</v>
      </c>
      <c r="G158" s="242"/>
      <c r="H158" s="246">
        <v>6.5</v>
      </c>
      <c r="I158" s="247"/>
      <c r="J158" s="242"/>
      <c r="K158" s="242"/>
      <c r="L158" s="248"/>
      <c r="M158" s="249"/>
      <c r="N158" s="250"/>
      <c r="O158" s="250"/>
      <c r="P158" s="250"/>
      <c r="Q158" s="250"/>
      <c r="R158" s="250"/>
      <c r="S158" s="250"/>
      <c r="T158" s="251"/>
      <c r="U158" s="13"/>
      <c r="V158" s="13"/>
      <c r="W158" s="13"/>
      <c r="X158" s="13"/>
      <c r="Y158" s="13"/>
      <c r="Z158" s="13"/>
      <c r="AA158" s="13"/>
      <c r="AB158" s="13"/>
      <c r="AC158" s="13"/>
      <c r="AD158" s="13"/>
      <c r="AE158" s="13"/>
      <c r="AT158" s="252" t="s">
        <v>273</v>
      </c>
      <c r="AU158" s="252" t="s">
        <v>85</v>
      </c>
      <c r="AV158" s="13" t="s">
        <v>85</v>
      </c>
      <c r="AW158" s="13" t="s">
        <v>32</v>
      </c>
      <c r="AX158" s="13" t="s">
        <v>76</v>
      </c>
      <c r="AY158" s="252" t="s">
        <v>264</v>
      </c>
    </row>
    <row r="159" s="14" customFormat="1">
      <c r="A159" s="14"/>
      <c r="B159" s="253"/>
      <c r="C159" s="254"/>
      <c r="D159" s="243" t="s">
        <v>273</v>
      </c>
      <c r="E159" s="255" t="s">
        <v>1</v>
      </c>
      <c r="F159" s="256" t="s">
        <v>275</v>
      </c>
      <c r="G159" s="254"/>
      <c r="H159" s="257">
        <v>6.5</v>
      </c>
      <c r="I159" s="258"/>
      <c r="J159" s="254"/>
      <c r="K159" s="254"/>
      <c r="L159" s="259"/>
      <c r="M159" s="260"/>
      <c r="N159" s="261"/>
      <c r="O159" s="261"/>
      <c r="P159" s="261"/>
      <c r="Q159" s="261"/>
      <c r="R159" s="261"/>
      <c r="S159" s="261"/>
      <c r="T159" s="262"/>
      <c r="U159" s="14"/>
      <c r="V159" s="14"/>
      <c r="W159" s="14"/>
      <c r="X159" s="14"/>
      <c r="Y159" s="14"/>
      <c r="Z159" s="14"/>
      <c r="AA159" s="14"/>
      <c r="AB159" s="14"/>
      <c r="AC159" s="14"/>
      <c r="AD159" s="14"/>
      <c r="AE159" s="14"/>
      <c r="AT159" s="263" t="s">
        <v>273</v>
      </c>
      <c r="AU159" s="263" t="s">
        <v>85</v>
      </c>
      <c r="AV159" s="14" t="s">
        <v>271</v>
      </c>
      <c r="AW159" s="14" t="s">
        <v>32</v>
      </c>
      <c r="AX159" s="14" t="s">
        <v>83</v>
      </c>
      <c r="AY159" s="263" t="s">
        <v>264</v>
      </c>
    </row>
    <row r="160" s="2" customFormat="1" ht="16.5" customHeight="1">
      <c r="A160" s="39"/>
      <c r="B160" s="40"/>
      <c r="C160" s="228" t="s">
        <v>322</v>
      </c>
      <c r="D160" s="228" t="s">
        <v>266</v>
      </c>
      <c r="E160" s="229" t="s">
        <v>382</v>
      </c>
      <c r="F160" s="230" t="s">
        <v>383</v>
      </c>
      <c r="G160" s="231" t="s">
        <v>278</v>
      </c>
      <c r="H160" s="232">
        <v>2.7000000000000002</v>
      </c>
      <c r="I160" s="233"/>
      <c r="J160" s="234">
        <f>ROUND(I160*H160,2)</f>
        <v>0</v>
      </c>
      <c r="K160" s="230" t="s">
        <v>270</v>
      </c>
      <c r="L160" s="45"/>
      <c r="M160" s="235" t="s">
        <v>1</v>
      </c>
      <c r="N160" s="236" t="s">
        <v>41</v>
      </c>
      <c r="O160" s="92"/>
      <c r="P160" s="237">
        <f>O160*H160</f>
        <v>0</v>
      </c>
      <c r="Q160" s="237">
        <v>2.5018699999999998</v>
      </c>
      <c r="R160" s="237">
        <f>Q160*H160</f>
        <v>6.7550489999999996</v>
      </c>
      <c r="S160" s="237">
        <v>0</v>
      </c>
      <c r="T160" s="238">
        <f>S160*H160</f>
        <v>0</v>
      </c>
      <c r="U160" s="39"/>
      <c r="V160" s="39"/>
      <c r="W160" s="39"/>
      <c r="X160" s="39"/>
      <c r="Y160" s="39"/>
      <c r="Z160" s="39"/>
      <c r="AA160" s="39"/>
      <c r="AB160" s="39"/>
      <c r="AC160" s="39"/>
      <c r="AD160" s="39"/>
      <c r="AE160" s="39"/>
      <c r="AR160" s="239" t="s">
        <v>271</v>
      </c>
      <c r="AT160" s="239" t="s">
        <v>266</v>
      </c>
      <c r="AU160" s="239" t="s">
        <v>85</v>
      </c>
      <c r="AY160" s="18" t="s">
        <v>264</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271</v>
      </c>
      <c r="BM160" s="239" t="s">
        <v>3704</v>
      </c>
    </row>
    <row r="161" s="2" customFormat="1">
      <c r="A161" s="39"/>
      <c r="B161" s="40"/>
      <c r="C161" s="41"/>
      <c r="D161" s="243" t="s">
        <v>339</v>
      </c>
      <c r="E161" s="41"/>
      <c r="F161" s="295" t="s">
        <v>3702</v>
      </c>
      <c r="G161" s="41"/>
      <c r="H161" s="41"/>
      <c r="I161" s="296"/>
      <c r="J161" s="41"/>
      <c r="K161" s="41"/>
      <c r="L161" s="45"/>
      <c r="M161" s="297"/>
      <c r="N161" s="298"/>
      <c r="O161" s="92"/>
      <c r="P161" s="92"/>
      <c r="Q161" s="92"/>
      <c r="R161" s="92"/>
      <c r="S161" s="92"/>
      <c r="T161" s="93"/>
      <c r="U161" s="39"/>
      <c r="V161" s="39"/>
      <c r="W161" s="39"/>
      <c r="X161" s="39"/>
      <c r="Y161" s="39"/>
      <c r="Z161" s="39"/>
      <c r="AA161" s="39"/>
      <c r="AB161" s="39"/>
      <c r="AC161" s="39"/>
      <c r="AD161" s="39"/>
      <c r="AE161" s="39"/>
      <c r="AT161" s="18" t="s">
        <v>339</v>
      </c>
      <c r="AU161" s="18" t="s">
        <v>85</v>
      </c>
    </row>
    <row r="162" s="13" customFormat="1">
      <c r="A162" s="13"/>
      <c r="B162" s="241"/>
      <c r="C162" s="242"/>
      <c r="D162" s="243" t="s">
        <v>273</v>
      </c>
      <c r="E162" s="244" t="s">
        <v>1</v>
      </c>
      <c r="F162" s="245" t="s">
        <v>3705</v>
      </c>
      <c r="G162" s="242"/>
      <c r="H162" s="246">
        <v>2.7000000000000002</v>
      </c>
      <c r="I162" s="247"/>
      <c r="J162" s="242"/>
      <c r="K162" s="242"/>
      <c r="L162" s="248"/>
      <c r="M162" s="249"/>
      <c r="N162" s="250"/>
      <c r="O162" s="250"/>
      <c r="P162" s="250"/>
      <c r="Q162" s="250"/>
      <c r="R162" s="250"/>
      <c r="S162" s="250"/>
      <c r="T162" s="251"/>
      <c r="U162" s="13"/>
      <c r="V162" s="13"/>
      <c r="W162" s="13"/>
      <c r="X162" s="13"/>
      <c r="Y162" s="13"/>
      <c r="Z162" s="13"/>
      <c r="AA162" s="13"/>
      <c r="AB162" s="13"/>
      <c r="AC162" s="13"/>
      <c r="AD162" s="13"/>
      <c r="AE162" s="13"/>
      <c r="AT162" s="252" t="s">
        <v>273</v>
      </c>
      <c r="AU162" s="252" t="s">
        <v>85</v>
      </c>
      <c r="AV162" s="13" t="s">
        <v>85</v>
      </c>
      <c r="AW162" s="13" t="s">
        <v>32</v>
      </c>
      <c r="AX162" s="13" t="s">
        <v>76</v>
      </c>
      <c r="AY162" s="252" t="s">
        <v>264</v>
      </c>
    </row>
    <row r="163" s="14" customFormat="1">
      <c r="A163" s="14"/>
      <c r="B163" s="253"/>
      <c r="C163" s="254"/>
      <c r="D163" s="243" t="s">
        <v>273</v>
      </c>
      <c r="E163" s="255" t="s">
        <v>1</v>
      </c>
      <c r="F163" s="256" t="s">
        <v>275</v>
      </c>
      <c r="G163" s="254"/>
      <c r="H163" s="257">
        <v>2.7000000000000002</v>
      </c>
      <c r="I163" s="258"/>
      <c r="J163" s="254"/>
      <c r="K163" s="254"/>
      <c r="L163" s="259"/>
      <c r="M163" s="260"/>
      <c r="N163" s="261"/>
      <c r="O163" s="261"/>
      <c r="P163" s="261"/>
      <c r="Q163" s="261"/>
      <c r="R163" s="261"/>
      <c r="S163" s="261"/>
      <c r="T163" s="262"/>
      <c r="U163" s="14"/>
      <c r="V163" s="14"/>
      <c r="W163" s="14"/>
      <c r="X163" s="14"/>
      <c r="Y163" s="14"/>
      <c r="Z163" s="14"/>
      <c r="AA163" s="14"/>
      <c r="AB163" s="14"/>
      <c r="AC163" s="14"/>
      <c r="AD163" s="14"/>
      <c r="AE163" s="14"/>
      <c r="AT163" s="263" t="s">
        <v>273</v>
      </c>
      <c r="AU163" s="263" t="s">
        <v>85</v>
      </c>
      <c r="AV163" s="14" t="s">
        <v>271</v>
      </c>
      <c r="AW163" s="14" t="s">
        <v>32</v>
      </c>
      <c r="AX163" s="14" t="s">
        <v>83</v>
      </c>
      <c r="AY163" s="263" t="s">
        <v>264</v>
      </c>
    </row>
    <row r="164" s="2" customFormat="1" ht="16.5" customHeight="1">
      <c r="A164" s="39"/>
      <c r="B164" s="40"/>
      <c r="C164" s="228" t="s">
        <v>8</v>
      </c>
      <c r="D164" s="228" t="s">
        <v>266</v>
      </c>
      <c r="E164" s="229" t="s">
        <v>387</v>
      </c>
      <c r="F164" s="230" t="s">
        <v>388</v>
      </c>
      <c r="G164" s="231" t="s">
        <v>318</v>
      </c>
      <c r="H164" s="232">
        <v>14.4</v>
      </c>
      <c r="I164" s="233"/>
      <c r="J164" s="234">
        <f>ROUND(I164*H164,2)</f>
        <v>0</v>
      </c>
      <c r="K164" s="230" t="s">
        <v>270</v>
      </c>
      <c r="L164" s="45"/>
      <c r="M164" s="235" t="s">
        <v>1</v>
      </c>
      <c r="N164" s="236" t="s">
        <v>41</v>
      </c>
      <c r="O164" s="92"/>
      <c r="P164" s="237">
        <f>O164*H164</f>
        <v>0</v>
      </c>
      <c r="Q164" s="237">
        <v>0.00264</v>
      </c>
      <c r="R164" s="237">
        <f>Q164*H164</f>
        <v>0.038016000000000001</v>
      </c>
      <c r="S164" s="237">
        <v>0</v>
      </c>
      <c r="T164" s="238">
        <f>S164*H164</f>
        <v>0</v>
      </c>
      <c r="U164" s="39"/>
      <c r="V164" s="39"/>
      <c r="W164" s="39"/>
      <c r="X164" s="39"/>
      <c r="Y164" s="39"/>
      <c r="Z164" s="39"/>
      <c r="AA164" s="39"/>
      <c r="AB164" s="39"/>
      <c r="AC164" s="39"/>
      <c r="AD164" s="39"/>
      <c r="AE164" s="39"/>
      <c r="AR164" s="239" t="s">
        <v>271</v>
      </c>
      <c r="AT164" s="239" t="s">
        <v>266</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271</v>
      </c>
      <c r="BM164" s="239" t="s">
        <v>3706</v>
      </c>
    </row>
    <row r="165" s="13" customFormat="1">
      <c r="A165" s="13"/>
      <c r="B165" s="241"/>
      <c r="C165" s="242"/>
      <c r="D165" s="243" t="s">
        <v>273</v>
      </c>
      <c r="E165" s="244" t="s">
        <v>1</v>
      </c>
      <c r="F165" s="245" t="s">
        <v>3707</v>
      </c>
      <c r="G165" s="242"/>
      <c r="H165" s="246">
        <v>14.4</v>
      </c>
      <c r="I165" s="247"/>
      <c r="J165" s="242"/>
      <c r="K165" s="242"/>
      <c r="L165" s="248"/>
      <c r="M165" s="249"/>
      <c r="N165" s="250"/>
      <c r="O165" s="250"/>
      <c r="P165" s="250"/>
      <c r="Q165" s="250"/>
      <c r="R165" s="250"/>
      <c r="S165" s="250"/>
      <c r="T165" s="251"/>
      <c r="U165" s="13"/>
      <c r="V165" s="13"/>
      <c r="W165" s="13"/>
      <c r="X165" s="13"/>
      <c r="Y165" s="13"/>
      <c r="Z165" s="13"/>
      <c r="AA165" s="13"/>
      <c r="AB165" s="13"/>
      <c r="AC165" s="13"/>
      <c r="AD165" s="13"/>
      <c r="AE165" s="13"/>
      <c r="AT165" s="252" t="s">
        <v>273</v>
      </c>
      <c r="AU165" s="252" t="s">
        <v>85</v>
      </c>
      <c r="AV165" s="13" t="s">
        <v>85</v>
      </c>
      <c r="AW165" s="13" t="s">
        <v>32</v>
      </c>
      <c r="AX165" s="13" t="s">
        <v>76</v>
      </c>
      <c r="AY165" s="252" t="s">
        <v>264</v>
      </c>
    </row>
    <row r="166" s="14" customFormat="1">
      <c r="A166" s="14"/>
      <c r="B166" s="253"/>
      <c r="C166" s="254"/>
      <c r="D166" s="243" t="s">
        <v>273</v>
      </c>
      <c r="E166" s="255" t="s">
        <v>1</v>
      </c>
      <c r="F166" s="256" t="s">
        <v>275</v>
      </c>
      <c r="G166" s="254"/>
      <c r="H166" s="257">
        <v>14.4</v>
      </c>
      <c r="I166" s="258"/>
      <c r="J166" s="254"/>
      <c r="K166" s="254"/>
      <c r="L166" s="259"/>
      <c r="M166" s="260"/>
      <c r="N166" s="261"/>
      <c r="O166" s="261"/>
      <c r="P166" s="261"/>
      <c r="Q166" s="261"/>
      <c r="R166" s="261"/>
      <c r="S166" s="261"/>
      <c r="T166" s="262"/>
      <c r="U166" s="14"/>
      <c r="V166" s="14"/>
      <c r="W166" s="14"/>
      <c r="X166" s="14"/>
      <c r="Y166" s="14"/>
      <c r="Z166" s="14"/>
      <c r="AA166" s="14"/>
      <c r="AB166" s="14"/>
      <c r="AC166" s="14"/>
      <c r="AD166" s="14"/>
      <c r="AE166" s="14"/>
      <c r="AT166" s="263" t="s">
        <v>273</v>
      </c>
      <c r="AU166" s="263" t="s">
        <v>85</v>
      </c>
      <c r="AV166" s="14" t="s">
        <v>271</v>
      </c>
      <c r="AW166" s="14" t="s">
        <v>32</v>
      </c>
      <c r="AX166" s="14" t="s">
        <v>83</v>
      </c>
      <c r="AY166" s="263" t="s">
        <v>264</v>
      </c>
    </row>
    <row r="167" s="2" customFormat="1" ht="16.5" customHeight="1">
      <c r="A167" s="39"/>
      <c r="B167" s="40"/>
      <c r="C167" s="228" t="s">
        <v>335</v>
      </c>
      <c r="D167" s="228" t="s">
        <v>266</v>
      </c>
      <c r="E167" s="229" t="s">
        <v>392</v>
      </c>
      <c r="F167" s="230" t="s">
        <v>393</v>
      </c>
      <c r="G167" s="231" t="s">
        <v>318</v>
      </c>
      <c r="H167" s="232">
        <v>14.4</v>
      </c>
      <c r="I167" s="233"/>
      <c r="J167" s="234">
        <f>ROUND(I167*H167,2)</f>
        <v>0</v>
      </c>
      <c r="K167" s="230" t="s">
        <v>270</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271</v>
      </c>
      <c r="AT167" s="239" t="s">
        <v>266</v>
      </c>
      <c r="AU167" s="239" t="s">
        <v>85</v>
      </c>
      <c r="AY167" s="18" t="s">
        <v>264</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271</v>
      </c>
      <c r="BM167" s="239" t="s">
        <v>3708</v>
      </c>
    </row>
    <row r="168" s="2" customFormat="1" ht="16.5" customHeight="1">
      <c r="A168" s="39"/>
      <c r="B168" s="40"/>
      <c r="C168" s="228" t="s">
        <v>342</v>
      </c>
      <c r="D168" s="228" t="s">
        <v>266</v>
      </c>
      <c r="E168" s="229" t="s">
        <v>396</v>
      </c>
      <c r="F168" s="230" t="s">
        <v>397</v>
      </c>
      <c r="G168" s="231" t="s">
        <v>354</v>
      </c>
      <c r="H168" s="232">
        <v>0.14999999999999999</v>
      </c>
      <c r="I168" s="233"/>
      <c r="J168" s="234">
        <f>ROUND(I168*H168,2)</f>
        <v>0</v>
      </c>
      <c r="K168" s="230" t="s">
        <v>270</v>
      </c>
      <c r="L168" s="45"/>
      <c r="M168" s="235" t="s">
        <v>1</v>
      </c>
      <c r="N168" s="236" t="s">
        <v>41</v>
      </c>
      <c r="O168" s="92"/>
      <c r="P168" s="237">
        <f>O168*H168</f>
        <v>0</v>
      </c>
      <c r="Q168" s="237">
        <v>1.0606199999999999</v>
      </c>
      <c r="R168" s="237">
        <f>Q168*H168</f>
        <v>0.15909299999999998</v>
      </c>
      <c r="S168" s="237">
        <v>0</v>
      </c>
      <c r="T168" s="238">
        <f>S168*H168</f>
        <v>0</v>
      </c>
      <c r="U168" s="39"/>
      <c r="V168" s="39"/>
      <c r="W168" s="39"/>
      <c r="X168" s="39"/>
      <c r="Y168" s="39"/>
      <c r="Z168" s="39"/>
      <c r="AA168" s="39"/>
      <c r="AB168" s="39"/>
      <c r="AC168" s="39"/>
      <c r="AD168" s="39"/>
      <c r="AE168" s="39"/>
      <c r="AR168" s="239" t="s">
        <v>271</v>
      </c>
      <c r="AT168" s="239" t="s">
        <v>266</v>
      </c>
      <c r="AU168" s="239" t="s">
        <v>85</v>
      </c>
      <c r="AY168" s="18" t="s">
        <v>264</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271</v>
      </c>
      <c r="BM168" s="239" t="s">
        <v>3709</v>
      </c>
    </row>
    <row r="169" s="12" customFormat="1" ht="22.8" customHeight="1">
      <c r="A169" s="12"/>
      <c r="B169" s="212"/>
      <c r="C169" s="213"/>
      <c r="D169" s="214" t="s">
        <v>75</v>
      </c>
      <c r="E169" s="226" t="s">
        <v>96</v>
      </c>
      <c r="F169" s="226" t="s">
        <v>400</v>
      </c>
      <c r="G169" s="213"/>
      <c r="H169" s="213"/>
      <c r="I169" s="216"/>
      <c r="J169" s="227">
        <f>BK169</f>
        <v>0</v>
      </c>
      <c r="K169" s="213"/>
      <c r="L169" s="218"/>
      <c r="M169" s="219"/>
      <c r="N169" s="220"/>
      <c r="O169" s="220"/>
      <c r="P169" s="221">
        <f>SUM(P170:P171)</f>
        <v>0</v>
      </c>
      <c r="Q169" s="220"/>
      <c r="R169" s="221">
        <f>SUM(R170:R171)</f>
        <v>1.8323879999999999</v>
      </c>
      <c r="S169" s="220"/>
      <c r="T169" s="222">
        <f>SUM(T170:T171)</f>
        <v>0</v>
      </c>
      <c r="U169" s="12"/>
      <c r="V169" s="12"/>
      <c r="W169" s="12"/>
      <c r="X169" s="12"/>
      <c r="Y169" s="12"/>
      <c r="Z169" s="12"/>
      <c r="AA169" s="12"/>
      <c r="AB169" s="12"/>
      <c r="AC169" s="12"/>
      <c r="AD169" s="12"/>
      <c r="AE169" s="12"/>
      <c r="AR169" s="223" t="s">
        <v>83</v>
      </c>
      <c r="AT169" s="224" t="s">
        <v>75</v>
      </c>
      <c r="AU169" s="224" t="s">
        <v>83</v>
      </c>
      <c r="AY169" s="223" t="s">
        <v>264</v>
      </c>
      <c r="BK169" s="225">
        <f>SUM(BK170:BK171)</f>
        <v>0</v>
      </c>
    </row>
    <row r="170" s="2" customFormat="1" ht="16.5" customHeight="1">
      <c r="A170" s="39"/>
      <c r="B170" s="40"/>
      <c r="C170" s="228" t="s">
        <v>347</v>
      </c>
      <c r="D170" s="228" t="s">
        <v>266</v>
      </c>
      <c r="E170" s="229" t="s">
        <v>3710</v>
      </c>
      <c r="F170" s="230" t="s">
        <v>3711</v>
      </c>
      <c r="G170" s="231" t="s">
        <v>453</v>
      </c>
      <c r="H170" s="232">
        <v>9.5999999999999996</v>
      </c>
      <c r="I170" s="233"/>
      <c r="J170" s="234">
        <f>ROUND(I170*H170,2)</f>
        <v>0</v>
      </c>
      <c r="K170" s="230" t="s">
        <v>270</v>
      </c>
      <c r="L170" s="45"/>
      <c r="M170" s="235" t="s">
        <v>1</v>
      </c>
      <c r="N170" s="236" t="s">
        <v>41</v>
      </c>
      <c r="O170" s="92"/>
      <c r="P170" s="237">
        <f>O170*H170</f>
        <v>0</v>
      </c>
      <c r="Q170" s="237">
        <v>0.17177999999999999</v>
      </c>
      <c r="R170" s="237">
        <f>Q170*H170</f>
        <v>1.6490879999999999</v>
      </c>
      <c r="S170" s="237">
        <v>0</v>
      </c>
      <c r="T170" s="238">
        <f>S170*H170</f>
        <v>0</v>
      </c>
      <c r="U170" s="39"/>
      <c r="V170" s="39"/>
      <c r="W170" s="39"/>
      <c r="X170" s="39"/>
      <c r="Y170" s="39"/>
      <c r="Z170" s="39"/>
      <c r="AA170" s="39"/>
      <c r="AB170" s="39"/>
      <c r="AC170" s="39"/>
      <c r="AD170" s="39"/>
      <c r="AE170" s="39"/>
      <c r="AR170" s="239" t="s">
        <v>271</v>
      </c>
      <c r="AT170" s="239" t="s">
        <v>266</v>
      </c>
      <c r="AU170" s="239" t="s">
        <v>85</v>
      </c>
      <c r="AY170" s="18" t="s">
        <v>264</v>
      </c>
      <c r="BE170" s="240">
        <f>IF(N170="základní",J170,0)</f>
        <v>0</v>
      </c>
      <c r="BF170" s="240">
        <f>IF(N170="snížená",J170,0)</f>
        <v>0</v>
      </c>
      <c r="BG170" s="240">
        <f>IF(N170="zákl. přenesená",J170,0)</f>
        <v>0</v>
      </c>
      <c r="BH170" s="240">
        <f>IF(N170="sníž. přenesená",J170,0)</f>
        <v>0</v>
      </c>
      <c r="BI170" s="240">
        <f>IF(N170="nulová",J170,0)</f>
        <v>0</v>
      </c>
      <c r="BJ170" s="18" t="s">
        <v>83</v>
      </c>
      <c r="BK170" s="240">
        <f>ROUND(I170*H170,2)</f>
        <v>0</v>
      </c>
      <c r="BL170" s="18" t="s">
        <v>271</v>
      </c>
      <c r="BM170" s="239" t="s">
        <v>3712</v>
      </c>
    </row>
    <row r="171" s="2" customFormat="1" ht="16.5" customHeight="1">
      <c r="A171" s="39"/>
      <c r="B171" s="40"/>
      <c r="C171" s="228" t="s">
        <v>351</v>
      </c>
      <c r="D171" s="228" t="s">
        <v>266</v>
      </c>
      <c r="E171" s="229" t="s">
        <v>3713</v>
      </c>
      <c r="F171" s="230" t="s">
        <v>3714</v>
      </c>
      <c r="G171" s="231" t="s">
        <v>420</v>
      </c>
      <c r="H171" s="232">
        <v>6</v>
      </c>
      <c r="I171" s="233"/>
      <c r="J171" s="234">
        <f>ROUND(I171*H171,2)</f>
        <v>0</v>
      </c>
      <c r="K171" s="230" t="s">
        <v>298</v>
      </c>
      <c r="L171" s="45"/>
      <c r="M171" s="235" t="s">
        <v>1</v>
      </c>
      <c r="N171" s="236" t="s">
        <v>41</v>
      </c>
      <c r="O171" s="92"/>
      <c r="P171" s="237">
        <f>O171*H171</f>
        <v>0</v>
      </c>
      <c r="Q171" s="237">
        <v>0.030550000000000001</v>
      </c>
      <c r="R171" s="237">
        <f>Q171*H171</f>
        <v>0.18330000000000002</v>
      </c>
      <c r="S171" s="237">
        <v>0</v>
      </c>
      <c r="T171" s="238">
        <f>S171*H171</f>
        <v>0</v>
      </c>
      <c r="U171" s="39"/>
      <c r="V171" s="39"/>
      <c r="W171" s="39"/>
      <c r="X171" s="39"/>
      <c r="Y171" s="39"/>
      <c r="Z171" s="39"/>
      <c r="AA171" s="39"/>
      <c r="AB171" s="39"/>
      <c r="AC171" s="39"/>
      <c r="AD171" s="39"/>
      <c r="AE171" s="39"/>
      <c r="AR171" s="239" t="s">
        <v>271</v>
      </c>
      <c r="AT171" s="239" t="s">
        <v>266</v>
      </c>
      <c r="AU171" s="239" t="s">
        <v>85</v>
      </c>
      <c r="AY171" s="18" t="s">
        <v>264</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271</v>
      </c>
      <c r="BM171" s="239" t="s">
        <v>3715</v>
      </c>
    </row>
    <row r="172" s="12" customFormat="1" ht="22.8" customHeight="1">
      <c r="A172" s="12"/>
      <c r="B172" s="212"/>
      <c r="C172" s="213"/>
      <c r="D172" s="214" t="s">
        <v>75</v>
      </c>
      <c r="E172" s="226" t="s">
        <v>309</v>
      </c>
      <c r="F172" s="226" t="s">
        <v>723</v>
      </c>
      <c r="G172" s="213"/>
      <c r="H172" s="213"/>
      <c r="I172" s="216"/>
      <c r="J172" s="227">
        <f>BK172</f>
        <v>0</v>
      </c>
      <c r="K172" s="213"/>
      <c r="L172" s="218"/>
      <c r="M172" s="219"/>
      <c r="N172" s="220"/>
      <c r="O172" s="220"/>
      <c r="P172" s="221">
        <f>P173</f>
        <v>0</v>
      </c>
      <c r="Q172" s="220"/>
      <c r="R172" s="221">
        <f>R173</f>
        <v>0.00198</v>
      </c>
      <c r="S172" s="220"/>
      <c r="T172" s="222">
        <f>T173</f>
        <v>0</v>
      </c>
      <c r="U172" s="12"/>
      <c r="V172" s="12"/>
      <c r="W172" s="12"/>
      <c r="X172" s="12"/>
      <c r="Y172" s="12"/>
      <c r="Z172" s="12"/>
      <c r="AA172" s="12"/>
      <c r="AB172" s="12"/>
      <c r="AC172" s="12"/>
      <c r="AD172" s="12"/>
      <c r="AE172" s="12"/>
      <c r="AR172" s="223" t="s">
        <v>83</v>
      </c>
      <c r="AT172" s="224" t="s">
        <v>75</v>
      </c>
      <c r="AU172" s="224" t="s">
        <v>83</v>
      </c>
      <c r="AY172" s="223" t="s">
        <v>264</v>
      </c>
      <c r="BK172" s="225">
        <f>BK173</f>
        <v>0</v>
      </c>
    </row>
    <row r="173" s="2" customFormat="1" ht="16.5" customHeight="1">
      <c r="A173" s="39"/>
      <c r="B173" s="40"/>
      <c r="C173" s="228" t="s">
        <v>358</v>
      </c>
      <c r="D173" s="228" t="s">
        <v>266</v>
      </c>
      <c r="E173" s="229" t="s">
        <v>3716</v>
      </c>
      <c r="F173" s="230" t="s">
        <v>3717</v>
      </c>
      <c r="G173" s="231" t="s">
        <v>453</v>
      </c>
      <c r="H173" s="232">
        <v>6</v>
      </c>
      <c r="I173" s="233"/>
      <c r="J173" s="234">
        <f>ROUND(I173*H173,2)</f>
        <v>0</v>
      </c>
      <c r="K173" s="230" t="s">
        <v>270</v>
      </c>
      <c r="L173" s="45"/>
      <c r="M173" s="235" t="s">
        <v>1</v>
      </c>
      <c r="N173" s="236" t="s">
        <v>41</v>
      </c>
      <c r="O173" s="92"/>
      <c r="P173" s="237">
        <f>O173*H173</f>
        <v>0</v>
      </c>
      <c r="Q173" s="237">
        <v>0.00033</v>
      </c>
      <c r="R173" s="237">
        <f>Q173*H173</f>
        <v>0.00198</v>
      </c>
      <c r="S173" s="237">
        <v>0</v>
      </c>
      <c r="T173" s="238">
        <f>S173*H173</f>
        <v>0</v>
      </c>
      <c r="U173" s="39"/>
      <c r="V173" s="39"/>
      <c r="W173" s="39"/>
      <c r="X173" s="39"/>
      <c r="Y173" s="39"/>
      <c r="Z173" s="39"/>
      <c r="AA173" s="39"/>
      <c r="AB173" s="39"/>
      <c r="AC173" s="39"/>
      <c r="AD173" s="39"/>
      <c r="AE173" s="39"/>
      <c r="AR173" s="239" t="s">
        <v>271</v>
      </c>
      <c r="AT173" s="239" t="s">
        <v>266</v>
      </c>
      <c r="AU173" s="239" t="s">
        <v>85</v>
      </c>
      <c r="AY173" s="18" t="s">
        <v>264</v>
      </c>
      <c r="BE173" s="240">
        <f>IF(N173="základní",J173,0)</f>
        <v>0</v>
      </c>
      <c r="BF173" s="240">
        <f>IF(N173="snížená",J173,0)</f>
        <v>0</v>
      </c>
      <c r="BG173" s="240">
        <f>IF(N173="zákl. přenesená",J173,0)</f>
        <v>0</v>
      </c>
      <c r="BH173" s="240">
        <f>IF(N173="sníž. přenesená",J173,0)</f>
        <v>0</v>
      </c>
      <c r="BI173" s="240">
        <f>IF(N173="nulová",J173,0)</f>
        <v>0</v>
      </c>
      <c r="BJ173" s="18" t="s">
        <v>83</v>
      </c>
      <c r="BK173" s="240">
        <f>ROUND(I173*H173,2)</f>
        <v>0</v>
      </c>
      <c r="BL173" s="18" t="s">
        <v>271</v>
      </c>
      <c r="BM173" s="239" t="s">
        <v>3718</v>
      </c>
    </row>
    <row r="174" s="12" customFormat="1" ht="22.8" customHeight="1">
      <c r="A174" s="12"/>
      <c r="B174" s="212"/>
      <c r="C174" s="213"/>
      <c r="D174" s="214" t="s">
        <v>75</v>
      </c>
      <c r="E174" s="226" t="s">
        <v>786</v>
      </c>
      <c r="F174" s="226" t="s">
        <v>787</v>
      </c>
      <c r="G174" s="213"/>
      <c r="H174" s="213"/>
      <c r="I174" s="216"/>
      <c r="J174" s="227">
        <f>BK174</f>
        <v>0</v>
      </c>
      <c r="K174" s="213"/>
      <c r="L174" s="218"/>
      <c r="M174" s="219"/>
      <c r="N174" s="220"/>
      <c r="O174" s="220"/>
      <c r="P174" s="221">
        <f>P175</f>
        <v>0</v>
      </c>
      <c r="Q174" s="220"/>
      <c r="R174" s="221">
        <f>R175</f>
        <v>0</v>
      </c>
      <c r="S174" s="220"/>
      <c r="T174" s="222">
        <f>T175</f>
        <v>0</v>
      </c>
      <c r="U174" s="12"/>
      <c r="V174" s="12"/>
      <c r="W174" s="12"/>
      <c r="X174" s="12"/>
      <c r="Y174" s="12"/>
      <c r="Z174" s="12"/>
      <c r="AA174" s="12"/>
      <c r="AB174" s="12"/>
      <c r="AC174" s="12"/>
      <c r="AD174" s="12"/>
      <c r="AE174" s="12"/>
      <c r="AR174" s="223" t="s">
        <v>83</v>
      </c>
      <c r="AT174" s="224" t="s">
        <v>75</v>
      </c>
      <c r="AU174" s="224" t="s">
        <v>83</v>
      </c>
      <c r="AY174" s="223" t="s">
        <v>264</v>
      </c>
      <c r="BK174" s="225">
        <f>BK175</f>
        <v>0</v>
      </c>
    </row>
    <row r="175" s="2" customFormat="1" ht="16.5" customHeight="1">
      <c r="A175" s="39"/>
      <c r="B175" s="40"/>
      <c r="C175" s="228" t="s">
        <v>366</v>
      </c>
      <c r="D175" s="228" t="s">
        <v>266</v>
      </c>
      <c r="E175" s="229" t="s">
        <v>3719</v>
      </c>
      <c r="F175" s="230" t="s">
        <v>3720</v>
      </c>
      <c r="G175" s="231" t="s">
        <v>354</v>
      </c>
      <c r="H175" s="232">
        <v>26.803000000000001</v>
      </c>
      <c r="I175" s="233"/>
      <c r="J175" s="234">
        <f>ROUND(I175*H175,2)</f>
        <v>0</v>
      </c>
      <c r="K175" s="230" t="s">
        <v>270</v>
      </c>
      <c r="L175" s="45"/>
      <c r="M175" s="235" t="s">
        <v>1</v>
      </c>
      <c r="N175" s="236" t="s">
        <v>41</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271</v>
      </c>
      <c r="AT175" s="239" t="s">
        <v>266</v>
      </c>
      <c r="AU175" s="239" t="s">
        <v>85</v>
      </c>
      <c r="AY175" s="18" t="s">
        <v>264</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271</v>
      </c>
      <c r="BM175" s="239" t="s">
        <v>3721</v>
      </c>
    </row>
    <row r="176" s="12" customFormat="1" ht="25.92" customHeight="1">
      <c r="A176" s="12"/>
      <c r="B176" s="212"/>
      <c r="C176" s="213"/>
      <c r="D176" s="214" t="s">
        <v>75</v>
      </c>
      <c r="E176" s="215" t="s">
        <v>792</v>
      </c>
      <c r="F176" s="215" t="s">
        <v>793</v>
      </c>
      <c r="G176" s="213"/>
      <c r="H176" s="213"/>
      <c r="I176" s="216"/>
      <c r="J176" s="217">
        <f>BK176</f>
        <v>0</v>
      </c>
      <c r="K176" s="213"/>
      <c r="L176" s="218"/>
      <c r="M176" s="219"/>
      <c r="N176" s="220"/>
      <c r="O176" s="220"/>
      <c r="P176" s="221">
        <f>P177</f>
        <v>0</v>
      </c>
      <c r="Q176" s="220"/>
      <c r="R176" s="221">
        <f>R177</f>
        <v>0</v>
      </c>
      <c r="S176" s="220"/>
      <c r="T176" s="222">
        <f>T177</f>
        <v>0</v>
      </c>
      <c r="U176" s="12"/>
      <c r="V176" s="12"/>
      <c r="W176" s="12"/>
      <c r="X176" s="12"/>
      <c r="Y176" s="12"/>
      <c r="Z176" s="12"/>
      <c r="AA176" s="12"/>
      <c r="AB176" s="12"/>
      <c r="AC176" s="12"/>
      <c r="AD176" s="12"/>
      <c r="AE176" s="12"/>
      <c r="AR176" s="223" t="s">
        <v>85</v>
      </c>
      <c r="AT176" s="224" t="s">
        <v>75</v>
      </c>
      <c r="AU176" s="224" t="s">
        <v>76</v>
      </c>
      <c r="AY176" s="223" t="s">
        <v>264</v>
      </c>
      <c r="BK176" s="225">
        <f>BK177</f>
        <v>0</v>
      </c>
    </row>
    <row r="177" s="12" customFormat="1" ht="22.8" customHeight="1">
      <c r="A177" s="12"/>
      <c r="B177" s="212"/>
      <c r="C177" s="213"/>
      <c r="D177" s="214" t="s">
        <v>75</v>
      </c>
      <c r="E177" s="226" t="s">
        <v>1096</v>
      </c>
      <c r="F177" s="226" t="s">
        <v>1097</v>
      </c>
      <c r="G177" s="213"/>
      <c r="H177" s="213"/>
      <c r="I177" s="216"/>
      <c r="J177" s="227">
        <f>BK177</f>
        <v>0</v>
      </c>
      <c r="K177" s="213"/>
      <c r="L177" s="218"/>
      <c r="M177" s="219"/>
      <c r="N177" s="220"/>
      <c r="O177" s="220"/>
      <c r="P177" s="221">
        <f>SUM(P178:P185)</f>
        <v>0</v>
      </c>
      <c r="Q177" s="220"/>
      <c r="R177" s="221">
        <f>SUM(R178:R185)</f>
        <v>0</v>
      </c>
      <c r="S177" s="220"/>
      <c r="T177" s="222">
        <f>SUM(T178:T185)</f>
        <v>0</v>
      </c>
      <c r="U177" s="12"/>
      <c r="V177" s="12"/>
      <c r="W177" s="12"/>
      <c r="X177" s="12"/>
      <c r="Y177" s="12"/>
      <c r="Z177" s="12"/>
      <c r="AA177" s="12"/>
      <c r="AB177" s="12"/>
      <c r="AC177" s="12"/>
      <c r="AD177" s="12"/>
      <c r="AE177" s="12"/>
      <c r="AR177" s="223" t="s">
        <v>85</v>
      </c>
      <c r="AT177" s="224" t="s">
        <v>75</v>
      </c>
      <c r="AU177" s="224" t="s">
        <v>83</v>
      </c>
      <c r="AY177" s="223" t="s">
        <v>264</v>
      </c>
      <c r="BK177" s="225">
        <f>SUM(BK178:BK185)</f>
        <v>0</v>
      </c>
    </row>
    <row r="178" s="2" customFormat="1" ht="16.5" customHeight="1">
      <c r="A178" s="39"/>
      <c r="B178" s="40"/>
      <c r="C178" s="228" t="s">
        <v>373</v>
      </c>
      <c r="D178" s="228" t="s">
        <v>266</v>
      </c>
      <c r="E178" s="229" t="s">
        <v>1099</v>
      </c>
      <c r="F178" s="230" t="s">
        <v>3722</v>
      </c>
      <c r="G178" s="231" t="s">
        <v>453</v>
      </c>
      <c r="H178" s="232">
        <v>284.5</v>
      </c>
      <c r="I178" s="233"/>
      <c r="J178" s="234">
        <f>ROUND(I178*H178,2)</f>
        <v>0</v>
      </c>
      <c r="K178" s="230" t="s">
        <v>298</v>
      </c>
      <c r="L178" s="45"/>
      <c r="M178" s="235" t="s">
        <v>1</v>
      </c>
      <c r="N178" s="236" t="s">
        <v>41</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351</v>
      </c>
      <c r="AT178" s="239" t="s">
        <v>266</v>
      </c>
      <c r="AU178" s="239" t="s">
        <v>85</v>
      </c>
      <c r="AY178" s="18" t="s">
        <v>264</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351</v>
      </c>
      <c r="BM178" s="239" t="s">
        <v>3723</v>
      </c>
    </row>
    <row r="179" s="2" customFormat="1">
      <c r="A179" s="39"/>
      <c r="B179" s="40"/>
      <c r="C179" s="41"/>
      <c r="D179" s="243" t="s">
        <v>339</v>
      </c>
      <c r="E179" s="41"/>
      <c r="F179" s="295" t="s">
        <v>3724</v>
      </c>
      <c r="G179" s="41"/>
      <c r="H179" s="41"/>
      <c r="I179" s="296"/>
      <c r="J179" s="41"/>
      <c r="K179" s="41"/>
      <c r="L179" s="45"/>
      <c r="M179" s="297"/>
      <c r="N179" s="298"/>
      <c r="O179" s="92"/>
      <c r="P179" s="92"/>
      <c r="Q179" s="92"/>
      <c r="R179" s="92"/>
      <c r="S179" s="92"/>
      <c r="T179" s="93"/>
      <c r="U179" s="39"/>
      <c r="V179" s="39"/>
      <c r="W179" s="39"/>
      <c r="X179" s="39"/>
      <c r="Y179" s="39"/>
      <c r="Z179" s="39"/>
      <c r="AA179" s="39"/>
      <c r="AB179" s="39"/>
      <c r="AC179" s="39"/>
      <c r="AD179" s="39"/>
      <c r="AE179" s="39"/>
      <c r="AT179" s="18" t="s">
        <v>339</v>
      </c>
      <c r="AU179" s="18" t="s">
        <v>85</v>
      </c>
    </row>
    <row r="180" s="2" customFormat="1" ht="16.5" customHeight="1">
      <c r="A180" s="39"/>
      <c r="B180" s="40"/>
      <c r="C180" s="228" t="s">
        <v>377</v>
      </c>
      <c r="D180" s="228" t="s">
        <v>266</v>
      </c>
      <c r="E180" s="229" t="s">
        <v>3725</v>
      </c>
      <c r="F180" s="230" t="s">
        <v>3726</v>
      </c>
      <c r="G180" s="231" t="s">
        <v>420</v>
      </c>
      <c r="H180" s="232">
        <v>4</v>
      </c>
      <c r="I180" s="233"/>
      <c r="J180" s="234">
        <f>ROUND(I180*H180,2)</f>
        <v>0</v>
      </c>
      <c r="K180" s="230" t="s">
        <v>298</v>
      </c>
      <c r="L180" s="45"/>
      <c r="M180" s="235" t="s">
        <v>1</v>
      </c>
      <c r="N180" s="236" t="s">
        <v>41</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351</v>
      </c>
      <c r="AT180" s="239" t="s">
        <v>266</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351</v>
      </c>
      <c r="BM180" s="239" t="s">
        <v>3727</v>
      </c>
    </row>
    <row r="181" s="2" customFormat="1">
      <c r="A181" s="39"/>
      <c r="B181" s="40"/>
      <c r="C181" s="41"/>
      <c r="D181" s="243" t="s">
        <v>339</v>
      </c>
      <c r="E181" s="41"/>
      <c r="F181" s="295" t="s">
        <v>2577</v>
      </c>
      <c r="G181" s="41"/>
      <c r="H181" s="41"/>
      <c r="I181" s="296"/>
      <c r="J181" s="41"/>
      <c r="K181" s="41"/>
      <c r="L181" s="45"/>
      <c r="M181" s="297"/>
      <c r="N181" s="298"/>
      <c r="O181" s="92"/>
      <c r="P181" s="92"/>
      <c r="Q181" s="92"/>
      <c r="R181" s="92"/>
      <c r="S181" s="92"/>
      <c r="T181" s="93"/>
      <c r="U181" s="39"/>
      <c r="V181" s="39"/>
      <c r="W181" s="39"/>
      <c r="X181" s="39"/>
      <c r="Y181" s="39"/>
      <c r="Z181" s="39"/>
      <c r="AA181" s="39"/>
      <c r="AB181" s="39"/>
      <c r="AC181" s="39"/>
      <c r="AD181" s="39"/>
      <c r="AE181" s="39"/>
      <c r="AT181" s="18" t="s">
        <v>339</v>
      </c>
      <c r="AU181" s="18" t="s">
        <v>85</v>
      </c>
    </row>
    <row r="182" s="2" customFormat="1" ht="16.5" customHeight="1">
      <c r="A182" s="39"/>
      <c r="B182" s="40"/>
      <c r="C182" s="228" t="s">
        <v>7</v>
      </c>
      <c r="D182" s="228" t="s">
        <v>266</v>
      </c>
      <c r="E182" s="229" t="s">
        <v>3728</v>
      </c>
      <c r="F182" s="230" t="s">
        <v>3729</v>
      </c>
      <c r="G182" s="231" t="s">
        <v>420</v>
      </c>
      <c r="H182" s="232">
        <v>1</v>
      </c>
      <c r="I182" s="233"/>
      <c r="J182" s="234">
        <f>ROUND(I182*H182,2)</f>
        <v>0</v>
      </c>
      <c r="K182" s="230" t="s">
        <v>298</v>
      </c>
      <c r="L182" s="45"/>
      <c r="M182" s="235" t="s">
        <v>1</v>
      </c>
      <c r="N182" s="236" t="s">
        <v>41</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351</v>
      </c>
      <c r="AT182" s="239" t="s">
        <v>266</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351</v>
      </c>
      <c r="BM182" s="239" t="s">
        <v>3730</v>
      </c>
    </row>
    <row r="183" s="2" customFormat="1">
      <c r="A183" s="39"/>
      <c r="B183" s="40"/>
      <c r="C183" s="41"/>
      <c r="D183" s="243" t="s">
        <v>339</v>
      </c>
      <c r="E183" s="41"/>
      <c r="F183" s="295" t="s">
        <v>2577</v>
      </c>
      <c r="G183" s="41"/>
      <c r="H183" s="41"/>
      <c r="I183" s="296"/>
      <c r="J183" s="41"/>
      <c r="K183" s="41"/>
      <c r="L183" s="45"/>
      <c r="M183" s="297"/>
      <c r="N183" s="298"/>
      <c r="O183" s="92"/>
      <c r="P183" s="92"/>
      <c r="Q183" s="92"/>
      <c r="R183" s="92"/>
      <c r="S183" s="92"/>
      <c r="T183" s="93"/>
      <c r="U183" s="39"/>
      <c r="V183" s="39"/>
      <c r="W183" s="39"/>
      <c r="X183" s="39"/>
      <c r="Y183" s="39"/>
      <c r="Z183" s="39"/>
      <c r="AA183" s="39"/>
      <c r="AB183" s="39"/>
      <c r="AC183" s="39"/>
      <c r="AD183" s="39"/>
      <c r="AE183" s="39"/>
      <c r="AT183" s="18" t="s">
        <v>339</v>
      </c>
      <c r="AU183" s="18" t="s">
        <v>85</v>
      </c>
    </row>
    <row r="184" s="2" customFormat="1" ht="16.5" customHeight="1">
      <c r="A184" s="39"/>
      <c r="B184" s="40"/>
      <c r="C184" s="228" t="s">
        <v>386</v>
      </c>
      <c r="D184" s="228" t="s">
        <v>266</v>
      </c>
      <c r="E184" s="229" t="s">
        <v>3731</v>
      </c>
      <c r="F184" s="230" t="s">
        <v>3732</v>
      </c>
      <c r="G184" s="231" t="s">
        <v>420</v>
      </c>
      <c r="H184" s="232">
        <v>2</v>
      </c>
      <c r="I184" s="233"/>
      <c r="J184" s="234">
        <f>ROUND(I184*H184,2)</f>
        <v>0</v>
      </c>
      <c r="K184" s="230" t="s">
        <v>298</v>
      </c>
      <c r="L184" s="45"/>
      <c r="M184" s="235" t="s">
        <v>1</v>
      </c>
      <c r="N184" s="236" t="s">
        <v>41</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351</v>
      </c>
      <c r="AT184" s="239" t="s">
        <v>266</v>
      </c>
      <c r="AU184" s="239" t="s">
        <v>85</v>
      </c>
      <c r="AY184" s="18" t="s">
        <v>264</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351</v>
      </c>
      <c r="BM184" s="239" t="s">
        <v>3733</v>
      </c>
    </row>
    <row r="185" s="2" customFormat="1">
      <c r="A185" s="39"/>
      <c r="B185" s="40"/>
      <c r="C185" s="41"/>
      <c r="D185" s="243" t="s">
        <v>339</v>
      </c>
      <c r="E185" s="41"/>
      <c r="F185" s="295" t="s">
        <v>2577</v>
      </c>
      <c r="G185" s="41"/>
      <c r="H185" s="41"/>
      <c r="I185" s="296"/>
      <c r="J185" s="41"/>
      <c r="K185" s="41"/>
      <c r="L185" s="45"/>
      <c r="M185" s="297"/>
      <c r="N185" s="298"/>
      <c r="O185" s="92"/>
      <c r="P185" s="92"/>
      <c r="Q185" s="92"/>
      <c r="R185" s="92"/>
      <c r="S185" s="92"/>
      <c r="T185" s="93"/>
      <c r="U185" s="39"/>
      <c r="V185" s="39"/>
      <c r="W185" s="39"/>
      <c r="X185" s="39"/>
      <c r="Y185" s="39"/>
      <c r="Z185" s="39"/>
      <c r="AA185" s="39"/>
      <c r="AB185" s="39"/>
      <c r="AC185" s="39"/>
      <c r="AD185" s="39"/>
      <c r="AE185" s="39"/>
      <c r="AT185" s="18" t="s">
        <v>339</v>
      </c>
      <c r="AU185" s="18" t="s">
        <v>85</v>
      </c>
    </row>
    <row r="186" s="12" customFormat="1" ht="25.92" customHeight="1">
      <c r="A186" s="12"/>
      <c r="B186" s="212"/>
      <c r="C186" s="213"/>
      <c r="D186" s="214" t="s">
        <v>75</v>
      </c>
      <c r="E186" s="215" t="s">
        <v>310</v>
      </c>
      <c r="F186" s="215" t="s">
        <v>3634</v>
      </c>
      <c r="G186" s="213"/>
      <c r="H186" s="213"/>
      <c r="I186" s="216"/>
      <c r="J186" s="217">
        <f>BK186</f>
        <v>0</v>
      </c>
      <c r="K186" s="213"/>
      <c r="L186" s="218"/>
      <c r="M186" s="219"/>
      <c r="N186" s="220"/>
      <c r="O186" s="220"/>
      <c r="P186" s="221">
        <f>P187</f>
        <v>0</v>
      </c>
      <c r="Q186" s="220"/>
      <c r="R186" s="221">
        <f>R187</f>
        <v>0</v>
      </c>
      <c r="S186" s="220"/>
      <c r="T186" s="222">
        <f>T187</f>
        <v>0</v>
      </c>
      <c r="U186" s="12"/>
      <c r="V186" s="12"/>
      <c r="W186" s="12"/>
      <c r="X186" s="12"/>
      <c r="Y186" s="12"/>
      <c r="Z186" s="12"/>
      <c r="AA186" s="12"/>
      <c r="AB186" s="12"/>
      <c r="AC186" s="12"/>
      <c r="AD186" s="12"/>
      <c r="AE186" s="12"/>
      <c r="AR186" s="223" t="s">
        <v>96</v>
      </c>
      <c r="AT186" s="224" t="s">
        <v>75</v>
      </c>
      <c r="AU186" s="224" t="s">
        <v>76</v>
      </c>
      <c r="AY186" s="223" t="s">
        <v>264</v>
      </c>
      <c r="BK186" s="225">
        <f>BK187</f>
        <v>0</v>
      </c>
    </row>
    <row r="187" s="12" customFormat="1" ht="22.8" customHeight="1">
      <c r="A187" s="12"/>
      <c r="B187" s="212"/>
      <c r="C187" s="213"/>
      <c r="D187" s="214" t="s">
        <v>75</v>
      </c>
      <c r="E187" s="226" t="s">
        <v>1321</v>
      </c>
      <c r="F187" s="226" t="s">
        <v>1322</v>
      </c>
      <c r="G187" s="213"/>
      <c r="H187" s="213"/>
      <c r="I187" s="216"/>
      <c r="J187" s="227">
        <f>BK187</f>
        <v>0</v>
      </c>
      <c r="K187" s="213"/>
      <c r="L187" s="218"/>
      <c r="M187" s="219"/>
      <c r="N187" s="220"/>
      <c r="O187" s="220"/>
      <c r="P187" s="221">
        <f>SUM(P188:P193)</f>
        <v>0</v>
      </c>
      <c r="Q187" s="220"/>
      <c r="R187" s="221">
        <f>SUM(R188:R193)</f>
        <v>0</v>
      </c>
      <c r="S187" s="220"/>
      <c r="T187" s="222">
        <f>SUM(T188:T193)</f>
        <v>0</v>
      </c>
      <c r="U187" s="12"/>
      <c r="V187" s="12"/>
      <c r="W187" s="12"/>
      <c r="X187" s="12"/>
      <c r="Y187" s="12"/>
      <c r="Z187" s="12"/>
      <c r="AA187" s="12"/>
      <c r="AB187" s="12"/>
      <c r="AC187" s="12"/>
      <c r="AD187" s="12"/>
      <c r="AE187" s="12"/>
      <c r="AR187" s="223" t="s">
        <v>96</v>
      </c>
      <c r="AT187" s="224" t="s">
        <v>75</v>
      </c>
      <c r="AU187" s="224" t="s">
        <v>83</v>
      </c>
      <c r="AY187" s="223" t="s">
        <v>264</v>
      </c>
      <c r="BK187" s="225">
        <f>SUM(BK188:BK193)</f>
        <v>0</v>
      </c>
    </row>
    <row r="188" s="2" customFormat="1" ht="16.5" customHeight="1">
      <c r="A188" s="39"/>
      <c r="B188" s="40"/>
      <c r="C188" s="228" t="s">
        <v>391</v>
      </c>
      <c r="D188" s="228" t="s">
        <v>266</v>
      </c>
      <c r="E188" s="229" t="s">
        <v>3734</v>
      </c>
      <c r="F188" s="230" t="s">
        <v>3735</v>
      </c>
      <c r="G188" s="231" t="s">
        <v>420</v>
      </c>
      <c r="H188" s="232">
        <v>3</v>
      </c>
      <c r="I188" s="233"/>
      <c r="J188" s="234">
        <f>ROUND(I188*H188,2)</f>
        <v>0</v>
      </c>
      <c r="K188" s="230" t="s">
        <v>298</v>
      </c>
      <c r="L188" s="45"/>
      <c r="M188" s="235" t="s">
        <v>1</v>
      </c>
      <c r="N188" s="236" t="s">
        <v>41</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585</v>
      </c>
      <c r="AT188" s="239" t="s">
        <v>266</v>
      </c>
      <c r="AU188" s="239" t="s">
        <v>85</v>
      </c>
      <c r="AY188" s="18" t="s">
        <v>264</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585</v>
      </c>
      <c r="BM188" s="239" t="s">
        <v>3736</v>
      </c>
    </row>
    <row r="189" s="2" customFormat="1">
      <c r="A189" s="39"/>
      <c r="B189" s="40"/>
      <c r="C189" s="41"/>
      <c r="D189" s="243" t="s">
        <v>339</v>
      </c>
      <c r="E189" s="41"/>
      <c r="F189" s="295" t="s">
        <v>3737</v>
      </c>
      <c r="G189" s="41"/>
      <c r="H189" s="41"/>
      <c r="I189" s="296"/>
      <c r="J189" s="41"/>
      <c r="K189" s="41"/>
      <c r="L189" s="45"/>
      <c r="M189" s="297"/>
      <c r="N189" s="298"/>
      <c r="O189" s="92"/>
      <c r="P189" s="92"/>
      <c r="Q189" s="92"/>
      <c r="R189" s="92"/>
      <c r="S189" s="92"/>
      <c r="T189" s="93"/>
      <c r="U189" s="39"/>
      <c r="V189" s="39"/>
      <c r="W189" s="39"/>
      <c r="X189" s="39"/>
      <c r="Y189" s="39"/>
      <c r="Z189" s="39"/>
      <c r="AA189" s="39"/>
      <c r="AB189" s="39"/>
      <c r="AC189" s="39"/>
      <c r="AD189" s="39"/>
      <c r="AE189" s="39"/>
      <c r="AT189" s="18" t="s">
        <v>339</v>
      </c>
      <c r="AU189" s="18" t="s">
        <v>85</v>
      </c>
    </row>
    <row r="190" s="2" customFormat="1" ht="16.5" customHeight="1">
      <c r="A190" s="39"/>
      <c r="B190" s="40"/>
      <c r="C190" s="228" t="s">
        <v>395</v>
      </c>
      <c r="D190" s="228" t="s">
        <v>266</v>
      </c>
      <c r="E190" s="229" t="s">
        <v>3738</v>
      </c>
      <c r="F190" s="230" t="s">
        <v>3739</v>
      </c>
      <c r="G190" s="231" t="s">
        <v>420</v>
      </c>
      <c r="H190" s="232">
        <v>2</v>
      </c>
      <c r="I190" s="233"/>
      <c r="J190" s="234">
        <f>ROUND(I190*H190,2)</f>
        <v>0</v>
      </c>
      <c r="K190" s="230" t="s">
        <v>298</v>
      </c>
      <c r="L190" s="45"/>
      <c r="M190" s="235" t="s">
        <v>1</v>
      </c>
      <c r="N190" s="236" t="s">
        <v>41</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585</v>
      </c>
      <c r="AT190" s="239" t="s">
        <v>266</v>
      </c>
      <c r="AU190" s="239" t="s">
        <v>85</v>
      </c>
      <c r="AY190" s="18" t="s">
        <v>264</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585</v>
      </c>
      <c r="BM190" s="239" t="s">
        <v>3740</v>
      </c>
    </row>
    <row r="191" s="2" customFormat="1">
      <c r="A191" s="39"/>
      <c r="B191" s="40"/>
      <c r="C191" s="41"/>
      <c r="D191" s="243" t="s">
        <v>339</v>
      </c>
      <c r="E191" s="41"/>
      <c r="F191" s="295" t="s">
        <v>3737</v>
      </c>
      <c r="G191" s="41"/>
      <c r="H191" s="41"/>
      <c r="I191" s="296"/>
      <c r="J191" s="41"/>
      <c r="K191" s="41"/>
      <c r="L191" s="45"/>
      <c r="M191" s="297"/>
      <c r="N191" s="298"/>
      <c r="O191" s="92"/>
      <c r="P191" s="92"/>
      <c r="Q191" s="92"/>
      <c r="R191" s="92"/>
      <c r="S191" s="92"/>
      <c r="T191" s="93"/>
      <c r="U191" s="39"/>
      <c r="V191" s="39"/>
      <c r="W191" s="39"/>
      <c r="X191" s="39"/>
      <c r="Y191" s="39"/>
      <c r="Z191" s="39"/>
      <c r="AA191" s="39"/>
      <c r="AB191" s="39"/>
      <c r="AC191" s="39"/>
      <c r="AD191" s="39"/>
      <c r="AE191" s="39"/>
      <c r="AT191" s="18" t="s">
        <v>339</v>
      </c>
      <c r="AU191" s="18" t="s">
        <v>85</v>
      </c>
    </row>
    <row r="192" s="2" customFormat="1" ht="16.5" customHeight="1">
      <c r="A192" s="39"/>
      <c r="B192" s="40"/>
      <c r="C192" s="228" t="s">
        <v>401</v>
      </c>
      <c r="D192" s="228" t="s">
        <v>266</v>
      </c>
      <c r="E192" s="229" t="s">
        <v>3741</v>
      </c>
      <c r="F192" s="230" t="s">
        <v>3742</v>
      </c>
      <c r="G192" s="231" t="s">
        <v>420</v>
      </c>
      <c r="H192" s="232">
        <v>2</v>
      </c>
      <c r="I192" s="233"/>
      <c r="J192" s="234">
        <f>ROUND(I192*H192,2)</f>
        <v>0</v>
      </c>
      <c r="K192" s="230" t="s">
        <v>298</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585</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585</v>
      </c>
      <c r="BM192" s="239" t="s">
        <v>3743</v>
      </c>
    </row>
    <row r="193" s="2" customFormat="1">
      <c r="A193" s="39"/>
      <c r="B193" s="40"/>
      <c r="C193" s="41"/>
      <c r="D193" s="243" t="s">
        <v>339</v>
      </c>
      <c r="E193" s="41"/>
      <c r="F193" s="295" t="s">
        <v>3737</v>
      </c>
      <c r="G193" s="41"/>
      <c r="H193" s="41"/>
      <c r="I193" s="296"/>
      <c r="J193" s="41"/>
      <c r="K193" s="41"/>
      <c r="L193" s="45"/>
      <c r="M193" s="312"/>
      <c r="N193" s="313"/>
      <c r="O193" s="309"/>
      <c r="P193" s="309"/>
      <c r="Q193" s="309"/>
      <c r="R193" s="309"/>
      <c r="S193" s="309"/>
      <c r="T193" s="314"/>
      <c r="U193" s="39"/>
      <c r="V193" s="39"/>
      <c r="W193" s="39"/>
      <c r="X193" s="39"/>
      <c r="Y193" s="39"/>
      <c r="Z193" s="39"/>
      <c r="AA193" s="39"/>
      <c r="AB193" s="39"/>
      <c r="AC193" s="39"/>
      <c r="AD193" s="39"/>
      <c r="AE193" s="39"/>
      <c r="AT193" s="18" t="s">
        <v>339</v>
      </c>
      <c r="AU193" s="18" t="s">
        <v>85</v>
      </c>
    </row>
    <row r="194" s="2" customFormat="1" ht="6.96" customHeight="1">
      <c r="A194" s="39"/>
      <c r="B194" s="67"/>
      <c r="C194" s="68"/>
      <c r="D194" s="68"/>
      <c r="E194" s="68"/>
      <c r="F194" s="68"/>
      <c r="G194" s="68"/>
      <c r="H194" s="68"/>
      <c r="I194" s="68"/>
      <c r="J194" s="68"/>
      <c r="K194" s="68"/>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6quQba2q1XtnEGdI2sB9xJ7khbzG/4VknLcK4Ee5OObygBTJiLdQx7CKvNQp2BkaHpurQcD1vwrO6OgS7kOAiw==" hashValue="hxAnvcOvpZRIHHBomL5gQIpRxjEJtYJMWRLJLE0F4uqGDxQUSIOClZAODljmC5bmlSr4wWcIApmHhzL3M5joYQ==" algorithmName="SHA-512" password="E785"/>
  <autoFilter ref="C129:K193"/>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3744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6"/>
      <c r="B27" s="157"/>
      <c r="C27" s="156"/>
      <c r="D27" s="156"/>
      <c r="E27" s="158" t="s">
        <v>214</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ROUND((SUM(BE123:BE234)),  2)</f>
        <v>0</v>
      </c>
      <c r="G33" s="39"/>
      <c r="H33" s="39"/>
      <c r="I33" s="166">
        <v>0.20999999999999999</v>
      </c>
      <c r="J33" s="165">
        <f>ROUND(((SUM(BE123:BE234))*I33),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ROUND((SUM(BF123:BF234)),  2)</f>
        <v>0</v>
      </c>
      <c r="G34" s="39"/>
      <c r="H34" s="39"/>
      <c r="I34" s="166">
        <v>0.12</v>
      </c>
      <c r="J34" s="165">
        <f>ROUND(((SUM(BF123:BF234))*I34),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ROUND((SUM(BG123:BG234)),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ROUND((SUM(BH123:BH234)),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ROUND((SUM(BI123:BI234)),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SO 07 - TERÉNNÍ A SADOVÉ ÚPRAVY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3745</v>
      </c>
      <c r="E97" s="193"/>
      <c r="F97" s="193"/>
      <c r="G97" s="193"/>
      <c r="H97" s="193"/>
      <c r="I97" s="193"/>
      <c r="J97" s="194">
        <f>J124</f>
        <v>0</v>
      </c>
      <c r="K97" s="191"/>
      <c r="L97" s="195"/>
      <c r="S97" s="9"/>
      <c r="T97" s="9"/>
      <c r="U97" s="9"/>
      <c r="V97" s="9"/>
      <c r="W97" s="9"/>
      <c r="X97" s="9"/>
      <c r="Y97" s="9"/>
      <c r="Z97" s="9"/>
      <c r="AA97" s="9"/>
      <c r="AB97" s="9"/>
      <c r="AC97" s="9"/>
      <c r="AD97" s="9"/>
      <c r="AE97" s="9"/>
    </row>
    <row r="98" s="9" customFormat="1" ht="24.96" customHeight="1">
      <c r="A98" s="9"/>
      <c r="B98" s="190"/>
      <c r="C98" s="191"/>
      <c r="D98" s="192" t="s">
        <v>3746</v>
      </c>
      <c r="E98" s="193"/>
      <c r="F98" s="193"/>
      <c r="G98" s="193"/>
      <c r="H98" s="193"/>
      <c r="I98" s="193"/>
      <c r="J98" s="194">
        <f>J127</f>
        <v>0</v>
      </c>
      <c r="K98" s="191"/>
      <c r="L98" s="195"/>
      <c r="S98" s="9"/>
      <c r="T98" s="9"/>
      <c r="U98" s="9"/>
      <c r="V98" s="9"/>
      <c r="W98" s="9"/>
      <c r="X98" s="9"/>
      <c r="Y98" s="9"/>
      <c r="Z98" s="9"/>
      <c r="AA98" s="9"/>
      <c r="AB98" s="9"/>
      <c r="AC98" s="9"/>
      <c r="AD98" s="9"/>
      <c r="AE98" s="9"/>
    </row>
    <row r="99" s="9" customFormat="1" ht="24.96" customHeight="1">
      <c r="A99" s="9"/>
      <c r="B99" s="190"/>
      <c r="C99" s="191"/>
      <c r="D99" s="192" t="s">
        <v>3747</v>
      </c>
      <c r="E99" s="193"/>
      <c r="F99" s="193"/>
      <c r="G99" s="193"/>
      <c r="H99" s="193"/>
      <c r="I99" s="193"/>
      <c r="J99" s="194">
        <f>J160</f>
        <v>0</v>
      </c>
      <c r="K99" s="191"/>
      <c r="L99" s="195"/>
      <c r="S99" s="9"/>
      <c r="T99" s="9"/>
      <c r="U99" s="9"/>
      <c r="V99" s="9"/>
      <c r="W99" s="9"/>
      <c r="X99" s="9"/>
      <c r="Y99" s="9"/>
      <c r="Z99" s="9"/>
      <c r="AA99" s="9"/>
      <c r="AB99" s="9"/>
      <c r="AC99" s="9"/>
      <c r="AD99" s="9"/>
      <c r="AE99" s="9"/>
    </row>
    <row r="100" s="9" customFormat="1" ht="24.96" customHeight="1">
      <c r="A100" s="9"/>
      <c r="B100" s="190"/>
      <c r="C100" s="191"/>
      <c r="D100" s="192" t="s">
        <v>3748</v>
      </c>
      <c r="E100" s="193"/>
      <c r="F100" s="193"/>
      <c r="G100" s="193"/>
      <c r="H100" s="193"/>
      <c r="I100" s="193"/>
      <c r="J100" s="194">
        <f>J202</f>
        <v>0</v>
      </c>
      <c r="K100" s="191"/>
      <c r="L100" s="195"/>
      <c r="S100" s="9"/>
      <c r="T100" s="9"/>
      <c r="U100" s="9"/>
      <c r="V100" s="9"/>
      <c r="W100" s="9"/>
      <c r="X100" s="9"/>
      <c r="Y100" s="9"/>
      <c r="Z100" s="9"/>
      <c r="AA100" s="9"/>
      <c r="AB100" s="9"/>
      <c r="AC100" s="9"/>
      <c r="AD100" s="9"/>
      <c r="AE100" s="9"/>
    </row>
    <row r="101" s="9" customFormat="1" ht="24.96" customHeight="1">
      <c r="A101" s="9"/>
      <c r="B101" s="190"/>
      <c r="C101" s="191"/>
      <c r="D101" s="192" t="s">
        <v>220</v>
      </c>
      <c r="E101" s="193"/>
      <c r="F101" s="193"/>
      <c r="G101" s="193"/>
      <c r="H101" s="193"/>
      <c r="I101" s="193"/>
      <c r="J101" s="194">
        <f>J220</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221</v>
      </c>
      <c r="E102" s="198"/>
      <c r="F102" s="198"/>
      <c r="G102" s="198"/>
      <c r="H102" s="198"/>
      <c r="I102" s="198"/>
      <c r="J102" s="199">
        <f>J221</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227</v>
      </c>
      <c r="E103" s="198"/>
      <c r="F103" s="198"/>
      <c r="G103" s="198"/>
      <c r="H103" s="198"/>
      <c r="I103" s="198"/>
      <c r="J103" s="199">
        <f>J231</f>
        <v>0</v>
      </c>
      <c r="K103" s="134"/>
      <c r="L103" s="200"/>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249</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Transformace domova Černovice – Lidmaň I. – Polná</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210</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 xml:space="preserve">SO 07 - TERÉNNÍ A SADOVÉ ÚPRAVY </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 xml:space="preserve"> </v>
      </c>
      <c r="G117" s="41"/>
      <c r="H117" s="41"/>
      <c r="I117" s="33" t="s">
        <v>22</v>
      </c>
      <c r="J117" s="80" t="str">
        <f>IF(J12="","",J12)</f>
        <v>18. 9. 2024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Kraj Vysočina</v>
      </c>
      <c r="G119" s="41"/>
      <c r="H119" s="41"/>
      <c r="I119" s="33" t="s">
        <v>30</v>
      </c>
      <c r="J119" s="37" t="str">
        <f>E21</f>
        <v>ARPIK OSTRAVA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1"/>
      <c r="B122" s="202"/>
      <c r="C122" s="203" t="s">
        <v>250</v>
      </c>
      <c r="D122" s="204" t="s">
        <v>61</v>
      </c>
      <c r="E122" s="204" t="s">
        <v>57</v>
      </c>
      <c r="F122" s="204" t="s">
        <v>58</v>
      </c>
      <c r="G122" s="204" t="s">
        <v>251</v>
      </c>
      <c r="H122" s="204" t="s">
        <v>252</v>
      </c>
      <c r="I122" s="204" t="s">
        <v>253</v>
      </c>
      <c r="J122" s="204" t="s">
        <v>217</v>
      </c>
      <c r="K122" s="205" t="s">
        <v>254</v>
      </c>
      <c r="L122" s="206"/>
      <c r="M122" s="101" t="s">
        <v>1</v>
      </c>
      <c r="N122" s="102" t="s">
        <v>40</v>
      </c>
      <c r="O122" s="102" t="s">
        <v>255</v>
      </c>
      <c r="P122" s="102" t="s">
        <v>256</v>
      </c>
      <c r="Q122" s="102" t="s">
        <v>257</v>
      </c>
      <c r="R122" s="102" t="s">
        <v>258</v>
      </c>
      <c r="S122" s="102" t="s">
        <v>259</v>
      </c>
      <c r="T122" s="103" t="s">
        <v>260</v>
      </c>
      <c r="U122" s="201"/>
      <c r="V122" s="201"/>
      <c r="W122" s="201"/>
      <c r="X122" s="201"/>
      <c r="Y122" s="201"/>
      <c r="Z122" s="201"/>
      <c r="AA122" s="201"/>
      <c r="AB122" s="201"/>
      <c r="AC122" s="201"/>
      <c r="AD122" s="201"/>
      <c r="AE122" s="201"/>
    </row>
    <row r="123" s="2" customFormat="1" ht="22.8" customHeight="1">
      <c r="A123" s="39"/>
      <c r="B123" s="40"/>
      <c r="C123" s="108" t="s">
        <v>261</v>
      </c>
      <c r="D123" s="41"/>
      <c r="E123" s="41"/>
      <c r="F123" s="41"/>
      <c r="G123" s="41"/>
      <c r="H123" s="41"/>
      <c r="I123" s="41"/>
      <c r="J123" s="207">
        <f>BK123</f>
        <v>0</v>
      </c>
      <c r="K123" s="41"/>
      <c r="L123" s="45"/>
      <c r="M123" s="104"/>
      <c r="N123" s="208"/>
      <c r="O123" s="105"/>
      <c r="P123" s="209">
        <f>P124+P127+P160+P202+P220</f>
        <v>0</v>
      </c>
      <c r="Q123" s="105"/>
      <c r="R123" s="209">
        <f>R124+R127+R160+R202+R220</f>
        <v>0.14256000000000002</v>
      </c>
      <c r="S123" s="105"/>
      <c r="T123" s="210">
        <f>T124+T127+T160+T202+T220</f>
        <v>0</v>
      </c>
      <c r="U123" s="39"/>
      <c r="V123" s="39"/>
      <c r="W123" s="39"/>
      <c r="X123" s="39"/>
      <c r="Y123" s="39"/>
      <c r="Z123" s="39"/>
      <c r="AA123" s="39"/>
      <c r="AB123" s="39"/>
      <c r="AC123" s="39"/>
      <c r="AD123" s="39"/>
      <c r="AE123" s="39"/>
      <c r="AT123" s="18" t="s">
        <v>75</v>
      </c>
      <c r="AU123" s="18" t="s">
        <v>219</v>
      </c>
      <c r="BK123" s="211">
        <f>BK124+BK127+BK160+BK202+BK220</f>
        <v>0</v>
      </c>
    </row>
    <row r="124" s="12" customFormat="1" ht="25.92" customHeight="1">
      <c r="A124" s="12"/>
      <c r="B124" s="212"/>
      <c r="C124" s="213"/>
      <c r="D124" s="214" t="s">
        <v>75</v>
      </c>
      <c r="E124" s="215" t="s">
        <v>1981</v>
      </c>
      <c r="F124" s="215" t="s">
        <v>3749</v>
      </c>
      <c r="G124" s="213"/>
      <c r="H124" s="213"/>
      <c r="I124" s="216"/>
      <c r="J124" s="217">
        <f>BK124</f>
        <v>0</v>
      </c>
      <c r="K124" s="213"/>
      <c r="L124" s="218"/>
      <c r="M124" s="219"/>
      <c r="N124" s="220"/>
      <c r="O124" s="220"/>
      <c r="P124" s="221">
        <f>SUM(P125:P126)</f>
        <v>0</v>
      </c>
      <c r="Q124" s="220"/>
      <c r="R124" s="221">
        <f>SUM(R125:R126)</f>
        <v>0</v>
      </c>
      <c r="S124" s="220"/>
      <c r="T124" s="222">
        <f>SUM(T125:T126)</f>
        <v>0</v>
      </c>
      <c r="U124" s="12"/>
      <c r="V124" s="12"/>
      <c r="W124" s="12"/>
      <c r="X124" s="12"/>
      <c r="Y124" s="12"/>
      <c r="Z124" s="12"/>
      <c r="AA124" s="12"/>
      <c r="AB124" s="12"/>
      <c r="AC124" s="12"/>
      <c r="AD124" s="12"/>
      <c r="AE124" s="12"/>
      <c r="AR124" s="223" t="s">
        <v>83</v>
      </c>
      <c r="AT124" s="224" t="s">
        <v>75</v>
      </c>
      <c r="AU124" s="224" t="s">
        <v>76</v>
      </c>
      <c r="AY124" s="223" t="s">
        <v>264</v>
      </c>
      <c r="BK124" s="225">
        <f>SUM(BK125:BK126)</f>
        <v>0</v>
      </c>
    </row>
    <row r="125" s="2" customFormat="1" ht="16.5" customHeight="1">
      <c r="A125" s="39"/>
      <c r="B125" s="40"/>
      <c r="C125" s="228" t="s">
        <v>83</v>
      </c>
      <c r="D125" s="228" t="s">
        <v>266</v>
      </c>
      <c r="E125" s="229" t="s">
        <v>3750</v>
      </c>
      <c r="F125" s="230" t="s">
        <v>3751</v>
      </c>
      <c r="G125" s="231" t="s">
        <v>318</v>
      </c>
      <c r="H125" s="232">
        <v>1495.5999999999999</v>
      </c>
      <c r="I125" s="233"/>
      <c r="J125" s="234">
        <f>ROUND(I125*H125,2)</f>
        <v>0</v>
      </c>
      <c r="K125" s="230" t="s">
        <v>298</v>
      </c>
      <c r="L125" s="45"/>
      <c r="M125" s="235" t="s">
        <v>1</v>
      </c>
      <c r="N125" s="236" t="s">
        <v>41</v>
      </c>
      <c r="O125" s="92"/>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271</v>
      </c>
      <c r="AT125" s="239" t="s">
        <v>266</v>
      </c>
      <c r="AU125" s="239" t="s">
        <v>83</v>
      </c>
      <c r="AY125" s="18" t="s">
        <v>264</v>
      </c>
      <c r="BE125" s="240">
        <f>IF(N125="základní",J125,0)</f>
        <v>0</v>
      </c>
      <c r="BF125" s="240">
        <f>IF(N125="snížená",J125,0)</f>
        <v>0</v>
      </c>
      <c r="BG125" s="240">
        <f>IF(N125="zákl. přenesená",J125,0)</f>
        <v>0</v>
      </c>
      <c r="BH125" s="240">
        <f>IF(N125="sníž. přenesená",J125,0)</f>
        <v>0</v>
      </c>
      <c r="BI125" s="240">
        <f>IF(N125="nulová",J125,0)</f>
        <v>0</v>
      </c>
      <c r="BJ125" s="18" t="s">
        <v>83</v>
      </c>
      <c r="BK125" s="240">
        <f>ROUND(I125*H125,2)</f>
        <v>0</v>
      </c>
      <c r="BL125" s="18" t="s">
        <v>271</v>
      </c>
      <c r="BM125" s="239" t="s">
        <v>3752</v>
      </c>
    </row>
    <row r="126" s="2" customFormat="1">
      <c r="A126" s="39"/>
      <c r="B126" s="40"/>
      <c r="C126" s="41"/>
      <c r="D126" s="243" t="s">
        <v>339</v>
      </c>
      <c r="E126" s="41"/>
      <c r="F126" s="295" t="s">
        <v>3753</v>
      </c>
      <c r="G126" s="41"/>
      <c r="H126" s="41"/>
      <c r="I126" s="296"/>
      <c r="J126" s="41"/>
      <c r="K126" s="41"/>
      <c r="L126" s="45"/>
      <c r="M126" s="297"/>
      <c r="N126" s="298"/>
      <c r="O126" s="92"/>
      <c r="P126" s="92"/>
      <c r="Q126" s="92"/>
      <c r="R126" s="92"/>
      <c r="S126" s="92"/>
      <c r="T126" s="93"/>
      <c r="U126" s="39"/>
      <c r="V126" s="39"/>
      <c r="W126" s="39"/>
      <c r="X126" s="39"/>
      <c r="Y126" s="39"/>
      <c r="Z126" s="39"/>
      <c r="AA126" s="39"/>
      <c r="AB126" s="39"/>
      <c r="AC126" s="39"/>
      <c r="AD126" s="39"/>
      <c r="AE126" s="39"/>
      <c r="AT126" s="18" t="s">
        <v>339</v>
      </c>
      <c r="AU126" s="18" t="s">
        <v>83</v>
      </c>
    </row>
    <row r="127" s="12" customFormat="1" ht="25.92" customHeight="1">
      <c r="A127" s="12"/>
      <c r="B127" s="212"/>
      <c r="C127" s="213"/>
      <c r="D127" s="214" t="s">
        <v>75</v>
      </c>
      <c r="E127" s="215" t="s">
        <v>1983</v>
      </c>
      <c r="F127" s="215" t="s">
        <v>3754</v>
      </c>
      <c r="G127" s="213"/>
      <c r="H127" s="213"/>
      <c r="I127" s="216"/>
      <c r="J127" s="217">
        <f>BK127</f>
        <v>0</v>
      </c>
      <c r="K127" s="213"/>
      <c r="L127" s="218"/>
      <c r="M127" s="219"/>
      <c r="N127" s="220"/>
      <c r="O127" s="220"/>
      <c r="P127" s="221">
        <f>SUM(P128:P159)</f>
        <v>0</v>
      </c>
      <c r="Q127" s="220"/>
      <c r="R127" s="221">
        <f>SUM(R128:R159)</f>
        <v>0</v>
      </c>
      <c r="S127" s="220"/>
      <c r="T127" s="222">
        <f>SUM(T128:T159)</f>
        <v>0</v>
      </c>
      <c r="U127" s="12"/>
      <c r="V127" s="12"/>
      <c r="W127" s="12"/>
      <c r="X127" s="12"/>
      <c r="Y127" s="12"/>
      <c r="Z127" s="12"/>
      <c r="AA127" s="12"/>
      <c r="AB127" s="12"/>
      <c r="AC127" s="12"/>
      <c r="AD127" s="12"/>
      <c r="AE127" s="12"/>
      <c r="AR127" s="223" t="s">
        <v>83</v>
      </c>
      <c r="AT127" s="224" t="s">
        <v>75</v>
      </c>
      <c r="AU127" s="224" t="s">
        <v>76</v>
      </c>
      <c r="AY127" s="223" t="s">
        <v>264</v>
      </c>
      <c r="BK127" s="225">
        <f>SUM(BK128:BK159)</f>
        <v>0</v>
      </c>
    </row>
    <row r="128" s="2" customFormat="1" ht="16.5" customHeight="1">
      <c r="A128" s="39"/>
      <c r="B128" s="40"/>
      <c r="C128" s="228" t="s">
        <v>85</v>
      </c>
      <c r="D128" s="228" t="s">
        <v>266</v>
      </c>
      <c r="E128" s="229" t="s">
        <v>3755</v>
      </c>
      <c r="F128" s="230" t="s">
        <v>3756</v>
      </c>
      <c r="G128" s="231" t="s">
        <v>318</v>
      </c>
      <c r="H128" s="232">
        <v>1495.5999999999999</v>
      </c>
      <c r="I128" s="233"/>
      <c r="J128" s="234">
        <f>ROUND(I128*H128,2)</f>
        <v>0</v>
      </c>
      <c r="K128" s="230" t="s">
        <v>298</v>
      </c>
      <c r="L128" s="45"/>
      <c r="M128" s="235" t="s">
        <v>1</v>
      </c>
      <c r="N128" s="236" t="s">
        <v>41</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271</v>
      </c>
      <c r="AT128" s="239" t="s">
        <v>266</v>
      </c>
      <c r="AU128" s="239" t="s">
        <v>83</v>
      </c>
      <c r="AY128" s="18" t="s">
        <v>264</v>
      </c>
      <c r="BE128" s="240">
        <f>IF(N128="základní",J128,0)</f>
        <v>0</v>
      </c>
      <c r="BF128" s="240">
        <f>IF(N128="snížená",J128,0)</f>
        <v>0</v>
      </c>
      <c r="BG128" s="240">
        <f>IF(N128="zákl. přenesená",J128,0)</f>
        <v>0</v>
      </c>
      <c r="BH128" s="240">
        <f>IF(N128="sníž. přenesená",J128,0)</f>
        <v>0</v>
      </c>
      <c r="BI128" s="240">
        <f>IF(N128="nulová",J128,0)</f>
        <v>0</v>
      </c>
      <c r="BJ128" s="18" t="s">
        <v>83</v>
      </c>
      <c r="BK128" s="240">
        <f>ROUND(I128*H128,2)</f>
        <v>0</v>
      </c>
      <c r="BL128" s="18" t="s">
        <v>271</v>
      </c>
      <c r="BM128" s="239" t="s">
        <v>3757</v>
      </c>
    </row>
    <row r="129" s="2" customFormat="1">
      <c r="A129" s="39"/>
      <c r="B129" s="40"/>
      <c r="C129" s="41"/>
      <c r="D129" s="243" t="s">
        <v>339</v>
      </c>
      <c r="E129" s="41"/>
      <c r="F129" s="295" t="s">
        <v>3758</v>
      </c>
      <c r="G129" s="41"/>
      <c r="H129" s="41"/>
      <c r="I129" s="296"/>
      <c r="J129" s="41"/>
      <c r="K129" s="41"/>
      <c r="L129" s="45"/>
      <c r="M129" s="297"/>
      <c r="N129" s="298"/>
      <c r="O129" s="92"/>
      <c r="P129" s="92"/>
      <c r="Q129" s="92"/>
      <c r="R129" s="92"/>
      <c r="S129" s="92"/>
      <c r="T129" s="93"/>
      <c r="U129" s="39"/>
      <c r="V129" s="39"/>
      <c r="W129" s="39"/>
      <c r="X129" s="39"/>
      <c r="Y129" s="39"/>
      <c r="Z129" s="39"/>
      <c r="AA129" s="39"/>
      <c r="AB129" s="39"/>
      <c r="AC129" s="39"/>
      <c r="AD129" s="39"/>
      <c r="AE129" s="39"/>
      <c r="AT129" s="18" t="s">
        <v>339</v>
      </c>
      <c r="AU129" s="18" t="s">
        <v>83</v>
      </c>
    </row>
    <row r="130" s="13" customFormat="1">
      <c r="A130" s="13"/>
      <c r="B130" s="241"/>
      <c r="C130" s="242"/>
      <c r="D130" s="243" t="s">
        <v>273</v>
      </c>
      <c r="E130" s="244" t="s">
        <v>1</v>
      </c>
      <c r="F130" s="245" t="s">
        <v>3759</v>
      </c>
      <c r="G130" s="242"/>
      <c r="H130" s="246">
        <v>1495.5999999999999</v>
      </c>
      <c r="I130" s="247"/>
      <c r="J130" s="242"/>
      <c r="K130" s="242"/>
      <c r="L130" s="248"/>
      <c r="M130" s="249"/>
      <c r="N130" s="250"/>
      <c r="O130" s="250"/>
      <c r="P130" s="250"/>
      <c r="Q130" s="250"/>
      <c r="R130" s="250"/>
      <c r="S130" s="250"/>
      <c r="T130" s="251"/>
      <c r="U130" s="13"/>
      <c r="V130" s="13"/>
      <c r="W130" s="13"/>
      <c r="X130" s="13"/>
      <c r="Y130" s="13"/>
      <c r="Z130" s="13"/>
      <c r="AA130" s="13"/>
      <c r="AB130" s="13"/>
      <c r="AC130" s="13"/>
      <c r="AD130" s="13"/>
      <c r="AE130" s="13"/>
      <c r="AT130" s="252" t="s">
        <v>273</v>
      </c>
      <c r="AU130" s="252" t="s">
        <v>83</v>
      </c>
      <c r="AV130" s="13" t="s">
        <v>85</v>
      </c>
      <c r="AW130" s="13" t="s">
        <v>32</v>
      </c>
      <c r="AX130" s="13" t="s">
        <v>76</v>
      </c>
      <c r="AY130" s="252" t="s">
        <v>264</v>
      </c>
    </row>
    <row r="131" s="14" customFormat="1">
      <c r="A131" s="14"/>
      <c r="B131" s="253"/>
      <c r="C131" s="254"/>
      <c r="D131" s="243" t="s">
        <v>273</v>
      </c>
      <c r="E131" s="255" t="s">
        <v>1</v>
      </c>
      <c r="F131" s="256" t="s">
        <v>275</v>
      </c>
      <c r="G131" s="254"/>
      <c r="H131" s="257">
        <v>1495.5999999999999</v>
      </c>
      <c r="I131" s="258"/>
      <c r="J131" s="254"/>
      <c r="K131" s="254"/>
      <c r="L131" s="259"/>
      <c r="M131" s="260"/>
      <c r="N131" s="261"/>
      <c r="O131" s="261"/>
      <c r="P131" s="261"/>
      <c r="Q131" s="261"/>
      <c r="R131" s="261"/>
      <c r="S131" s="261"/>
      <c r="T131" s="262"/>
      <c r="U131" s="14"/>
      <c r="V131" s="14"/>
      <c r="W131" s="14"/>
      <c r="X131" s="14"/>
      <c r="Y131" s="14"/>
      <c r="Z131" s="14"/>
      <c r="AA131" s="14"/>
      <c r="AB131" s="14"/>
      <c r="AC131" s="14"/>
      <c r="AD131" s="14"/>
      <c r="AE131" s="14"/>
      <c r="AT131" s="263" t="s">
        <v>273</v>
      </c>
      <c r="AU131" s="263" t="s">
        <v>83</v>
      </c>
      <c r="AV131" s="14" t="s">
        <v>271</v>
      </c>
      <c r="AW131" s="14" t="s">
        <v>32</v>
      </c>
      <c r="AX131" s="14" t="s">
        <v>83</v>
      </c>
      <c r="AY131" s="263" t="s">
        <v>264</v>
      </c>
    </row>
    <row r="132" s="2" customFormat="1" ht="16.5" customHeight="1">
      <c r="A132" s="39"/>
      <c r="B132" s="40"/>
      <c r="C132" s="228" t="s">
        <v>96</v>
      </c>
      <c r="D132" s="228" t="s">
        <v>266</v>
      </c>
      <c r="E132" s="229" t="s">
        <v>3760</v>
      </c>
      <c r="F132" s="230" t="s">
        <v>3761</v>
      </c>
      <c r="G132" s="231" t="s">
        <v>318</v>
      </c>
      <c r="H132" s="232">
        <v>1495.5999999999999</v>
      </c>
      <c r="I132" s="233"/>
      <c r="J132" s="234">
        <f>ROUND(I132*H132,2)</f>
        <v>0</v>
      </c>
      <c r="K132" s="230" t="s">
        <v>298</v>
      </c>
      <c r="L132" s="45"/>
      <c r="M132" s="235" t="s">
        <v>1</v>
      </c>
      <c r="N132" s="236" t="s">
        <v>41</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271</v>
      </c>
      <c r="AT132" s="239" t="s">
        <v>266</v>
      </c>
      <c r="AU132" s="239" t="s">
        <v>83</v>
      </c>
      <c r="AY132" s="18" t="s">
        <v>264</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271</v>
      </c>
      <c r="BM132" s="239" t="s">
        <v>3762</v>
      </c>
    </row>
    <row r="133" s="13" customFormat="1">
      <c r="A133" s="13"/>
      <c r="B133" s="241"/>
      <c r="C133" s="242"/>
      <c r="D133" s="243" t="s">
        <v>273</v>
      </c>
      <c r="E133" s="244" t="s">
        <v>1</v>
      </c>
      <c r="F133" s="245" t="s">
        <v>3759</v>
      </c>
      <c r="G133" s="242"/>
      <c r="H133" s="246">
        <v>1495.5999999999999</v>
      </c>
      <c r="I133" s="247"/>
      <c r="J133" s="242"/>
      <c r="K133" s="242"/>
      <c r="L133" s="248"/>
      <c r="M133" s="249"/>
      <c r="N133" s="250"/>
      <c r="O133" s="250"/>
      <c r="P133" s="250"/>
      <c r="Q133" s="250"/>
      <c r="R133" s="250"/>
      <c r="S133" s="250"/>
      <c r="T133" s="251"/>
      <c r="U133" s="13"/>
      <c r="V133" s="13"/>
      <c r="W133" s="13"/>
      <c r="X133" s="13"/>
      <c r="Y133" s="13"/>
      <c r="Z133" s="13"/>
      <c r="AA133" s="13"/>
      <c r="AB133" s="13"/>
      <c r="AC133" s="13"/>
      <c r="AD133" s="13"/>
      <c r="AE133" s="13"/>
      <c r="AT133" s="252" t="s">
        <v>273</v>
      </c>
      <c r="AU133" s="252" t="s">
        <v>83</v>
      </c>
      <c r="AV133" s="13" t="s">
        <v>85</v>
      </c>
      <c r="AW133" s="13" t="s">
        <v>32</v>
      </c>
      <c r="AX133" s="13" t="s">
        <v>76</v>
      </c>
      <c r="AY133" s="252" t="s">
        <v>264</v>
      </c>
    </row>
    <row r="134" s="14" customFormat="1">
      <c r="A134" s="14"/>
      <c r="B134" s="253"/>
      <c r="C134" s="254"/>
      <c r="D134" s="243" t="s">
        <v>273</v>
      </c>
      <c r="E134" s="255" t="s">
        <v>1</v>
      </c>
      <c r="F134" s="256" t="s">
        <v>275</v>
      </c>
      <c r="G134" s="254"/>
      <c r="H134" s="257">
        <v>1495.5999999999999</v>
      </c>
      <c r="I134" s="258"/>
      <c r="J134" s="254"/>
      <c r="K134" s="254"/>
      <c r="L134" s="259"/>
      <c r="M134" s="260"/>
      <c r="N134" s="261"/>
      <c r="O134" s="261"/>
      <c r="P134" s="261"/>
      <c r="Q134" s="261"/>
      <c r="R134" s="261"/>
      <c r="S134" s="261"/>
      <c r="T134" s="262"/>
      <c r="U134" s="14"/>
      <c r="V134" s="14"/>
      <c r="W134" s="14"/>
      <c r="X134" s="14"/>
      <c r="Y134" s="14"/>
      <c r="Z134" s="14"/>
      <c r="AA134" s="14"/>
      <c r="AB134" s="14"/>
      <c r="AC134" s="14"/>
      <c r="AD134" s="14"/>
      <c r="AE134" s="14"/>
      <c r="AT134" s="263" t="s">
        <v>273</v>
      </c>
      <c r="AU134" s="263" t="s">
        <v>83</v>
      </c>
      <c r="AV134" s="14" t="s">
        <v>271</v>
      </c>
      <c r="AW134" s="14" t="s">
        <v>32</v>
      </c>
      <c r="AX134" s="14" t="s">
        <v>83</v>
      </c>
      <c r="AY134" s="263" t="s">
        <v>264</v>
      </c>
    </row>
    <row r="135" s="2" customFormat="1" ht="16.5" customHeight="1">
      <c r="A135" s="39"/>
      <c r="B135" s="40"/>
      <c r="C135" s="228" t="s">
        <v>271</v>
      </c>
      <c r="D135" s="228" t="s">
        <v>266</v>
      </c>
      <c r="E135" s="229" t="s">
        <v>3763</v>
      </c>
      <c r="F135" s="230" t="s">
        <v>3764</v>
      </c>
      <c r="G135" s="231" t="s">
        <v>318</v>
      </c>
      <c r="H135" s="232">
        <v>1495.5999999999999</v>
      </c>
      <c r="I135" s="233"/>
      <c r="J135" s="234">
        <f>ROUND(I135*H135,2)</f>
        <v>0</v>
      </c>
      <c r="K135" s="230" t="s">
        <v>298</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271</v>
      </c>
      <c r="AT135" s="239" t="s">
        <v>266</v>
      </c>
      <c r="AU135" s="239" t="s">
        <v>83</v>
      </c>
      <c r="AY135" s="18" t="s">
        <v>264</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271</v>
      </c>
      <c r="BM135" s="239" t="s">
        <v>3765</v>
      </c>
    </row>
    <row r="136" s="13" customFormat="1">
      <c r="A136" s="13"/>
      <c r="B136" s="241"/>
      <c r="C136" s="242"/>
      <c r="D136" s="243" t="s">
        <v>273</v>
      </c>
      <c r="E136" s="244" t="s">
        <v>1</v>
      </c>
      <c r="F136" s="245" t="s">
        <v>3759</v>
      </c>
      <c r="G136" s="242"/>
      <c r="H136" s="246">
        <v>1495.5999999999999</v>
      </c>
      <c r="I136" s="247"/>
      <c r="J136" s="242"/>
      <c r="K136" s="242"/>
      <c r="L136" s="248"/>
      <c r="M136" s="249"/>
      <c r="N136" s="250"/>
      <c r="O136" s="250"/>
      <c r="P136" s="250"/>
      <c r="Q136" s="250"/>
      <c r="R136" s="250"/>
      <c r="S136" s="250"/>
      <c r="T136" s="251"/>
      <c r="U136" s="13"/>
      <c r="V136" s="13"/>
      <c r="W136" s="13"/>
      <c r="X136" s="13"/>
      <c r="Y136" s="13"/>
      <c r="Z136" s="13"/>
      <c r="AA136" s="13"/>
      <c r="AB136" s="13"/>
      <c r="AC136" s="13"/>
      <c r="AD136" s="13"/>
      <c r="AE136" s="13"/>
      <c r="AT136" s="252" t="s">
        <v>273</v>
      </c>
      <c r="AU136" s="252" t="s">
        <v>83</v>
      </c>
      <c r="AV136" s="13" t="s">
        <v>85</v>
      </c>
      <c r="AW136" s="13" t="s">
        <v>32</v>
      </c>
      <c r="AX136" s="13" t="s">
        <v>76</v>
      </c>
      <c r="AY136" s="252" t="s">
        <v>264</v>
      </c>
    </row>
    <row r="137" s="14" customFormat="1">
      <c r="A137" s="14"/>
      <c r="B137" s="253"/>
      <c r="C137" s="254"/>
      <c r="D137" s="243" t="s">
        <v>273</v>
      </c>
      <c r="E137" s="255" t="s">
        <v>1</v>
      </c>
      <c r="F137" s="256" t="s">
        <v>275</v>
      </c>
      <c r="G137" s="254"/>
      <c r="H137" s="257">
        <v>1495.5999999999999</v>
      </c>
      <c r="I137" s="258"/>
      <c r="J137" s="254"/>
      <c r="K137" s="254"/>
      <c r="L137" s="259"/>
      <c r="M137" s="260"/>
      <c r="N137" s="261"/>
      <c r="O137" s="261"/>
      <c r="P137" s="261"/>
      <c r="Q137" s="261"/>
      <c r="R137" s="261"/>
      <c r="S137" s="261"/>
      <c r="T137" s="262"/>
      <c r="U137" s="14"/>
      <c r="V137" s="14"/>
      <c r="W137" s="14"/>
      <c r="X137" s="14"/>
      <c r="Y137" s="14"/>
      <c r="Z137" s="14"/>
      <c r="AA137" s="14"/>
      <c r="AB137" s="14"/>
      <c r="AC137" s="14"/>
      <c r="AD137" s="14"/>
      <c r="AE137" s="14"/>
      <c r="AT137" s="263" t="s">
        <v>273</v>
      </c>
      <c r="AU137" s="263" t="s">
        <v>83</v>
      </c>
      <c r="AV137" s="14" t="s">
        <v>271</v>
      </c>
      <c r="AW137" s="14" t="s">
        <v>32</v>
      </c>
      <c r="AX137" s="14" t="s">
        <v>83</v>
      </c>
      <c r="AY137" s="263" t="s">
        <v>264</v>
      </c>
    </row>
    <row r="138" s="2" customFormat="1" ht="16.5" customHeight="1">
      <c r="A138" s="39"/>
      <c r="B138" s="40"/>
      <c r="C138" s="228" t="s">
        <v>290</v>
      </c>
      <c r="D138" s="228" t="s">
        <v>266</v>
      </c>
      <c r="E138" s="229" t="s">
        <v>3766</v>
      </c>
      <c r="F138" s="230" t="s">
        <v>3767</v>
      </c>
      <c r="G138" s="231" t="s">
        <v>318</v>
      </c>
      <c r="H138" s="232">
        <v>1495.5999999999999</v>
      </c>
      <c r="I138" s="233"/>
      <c r="J138" s="234">
        <f>ROUND(I138*H138,2)</f>
        <v>0</v>
      </c>
      <c r="K138" s="230" t="s">
        <v>298</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271</v>
      </c>
      <c r="AT138" s="239" t="s">
        <v>266</v>
      </c>
      <c r="AU138" s="239" t="s">
        <v>83</v>
      </c>
      <c r="AY138" s="18" t="s">
        <v>264</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271</v>
      </c>
      <c r="BM138" s="239" t="s">
        <v>3768</v>
      </c>
    </row>
    <row r="139" s="13" customFormat="1">
      <c r="A139" s="13"/>
      <c r="B139" s="241"/>
      <c r="C139" s="242"/>
      <c r="D139" s="243" t="s">
        <v>273</v>
      </c>
      <c r="E139" s="244" t="s">
        <v>1</v>
      </c>
      <c r="F139" s="245" t="s">
        <v>3759</v>
      </c>
      <c r="G139" s="242"/>
      <c r="H139" s="246">
        <v>1495.5999999999999</v>
      </c>
      <c r="I139" s="247"/>
      <c r="J139" s="242"/>
      <c r="K139" s="242"/>
      <c r="L139" s="248"/>
      <c r="M139" s="249"/>
      <c r="N139" s="250"/>
      <c r="O139" s="250"/>
      <c r="P139" s="250"/>
      <c r="Q139" s="250"/>
      <c r="R139" s="250"/>
      <c r="S139" s="250"/>
      <c r="T139" s="251"/>
      <c r="U139" s="13"/>
      <c r="V139" s="13"/>
      <c r="W139" s="13"/>
      <c r="X139" s="13"/>
      <c r="Y139" s="13"/>
      <c r="Z139" s="13"/>
      <c r="AA139" s="13"/>
      <c r="AB139" s="13"/>
      <c r="AC139" s="13"/>
      <c r="AD139" s="13"/>
      <c r="AE139" s="13"/>
      <c r="AT139" s="252" t="s">
        <v>273</v>
      </c>
      <c r="AU139" s="252" t="s">
        <v>83</v>
      </c>
      <c r="AV139" s="13" t="s">
        <v>85</v>
      </c>
      <c r="AW139" s="13" t="s">
        <v>32</v>
      </c>
      <c r="AX139" s="13" t="s">
        <v>76</v>
      </c>
      <c r="AY139" s="252" t="s">
        <v>264</v>
      </c>
    </row>
    <row r="140" s="14" customFormat="1">
      <c r="A140" s="14"/>
      <c r="B140" s="253"/>
      <c r="C140" s="254"/>
      <c r="D140" s="243" t="s">
        <v>273</v>
      </c>
      <c r="E140" s="255" t="s">
        <v>1</v>
      </c>
      <c r="F140" s="256" t="s">
        <v>275</v>
      </c>
      <c r="G140" s="254"/>
      <c r="H140" s="257">
        <v>1495.5999999999999</v>
      </c>
      <c r="I140" s="258"/>
      <c r="J140" s="254"/>
      <c r="K140" s="254"/>
      <c r="L140" s="259"/>
      <c r="M140" s="260"/>
      <c r="N140" s="261"/>
      <c r="O140" s="261"/>
      <c r="P140" s="261"/>
      <c r="Q140" s="261"/>
      <c r="R140" s="261"/>
      <c r="S140" s="261"/>
      <c r="T140" s="262"/>
      <c r="U140" s="14"/>
      <c r="V140" s="14"/>
      <c r="W140" s="14"/>
      <c r="X140" s="14"/>
      <c r="Y140" s="14"/>
      <c r="Z140" s="14"/>
      <c r="AA140" s="14"/>
      <c r="AB140" s="14"/>
      <c r="AC140" s="14"/>
      <c r="AD140" s="14"/>
      <c r="AE140" s="14"/>
      <c r="AT140" s="263" t="s">
        <v>273</v>
      </c>
      <c r="AU140" s="263" t="s">
        <v>83</v>
      </c>
      <c r="AV140" s="14" t="s">
        <v>271</v>
      </c>
      <c r="AW140" s="14" t="s">
        <v>32</v>
      </c>
      <c r="AX140" s="14" t="s">
        <v>83</v>
      </c>
      <c r="AY140" s="263" t="s">
        <v>264</v>
      </c>
    </row>
    <row r="141" s="2" customFormat="1" ht="16.5" customHeight="1">
      <c r="A141" s="39"/>
      <c r="B141" s="40"/>
      <c r="C141" s="228" t="s">
        <v>295</v>
      </c>
      <c r="D141" s="228" t="s">
        <v>266</v>
      </c>
      <c r="E141" s="229" t="s">
        <v>3769</v>
      </c>
      <c r="F141" s="230" t="s">
        <v>3770</v>
      </c>
      <c r="G141" s="231" t="s">
        <v>318</v>
      </c>
      <c r="H141" s="232">
        <v>1495.5999999999999</v>
      </c>
      <c r="I141" s="233"/>
      <c r="J141" s="234">
        <f>ROUND(I141*H141,2)</f>
        <v>0</v>
      </c>
      <c r="K141" s="230" t="s">
        <v>298</v>
      </c>
      <c r="L141" s="45"/>
      <c r="M141" s="235" t="s">
        <v>1</v>
      </c>
      <c r="N141" s="236" t="s">
        <v>41</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271</v>
      </c>
      <c r="AT141" s="239" t="s">
        <v>266</v>
      </c>
      <c r="AU141" s="239" t="s">
        <v>83</v>
      </c>
      <c r="AY141" s="18" t="s">
        <v>264</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271</v>
      </c>
      <c r="BM141" s="239" t="s">
        <v>3771</v>
      </c>
    </row>
    <row r="142" s="13" customFormat="1">
      <c r="A142" s="13"/>
      <c r="B142" s="241"/>
      <c r="C142" s="242"/>
      <c r="D142" s="243" t="s">
        <v>273</v>
      </c>
      <c r="E142" s="244" t="s">
        <v>1</v>
      </c>
      <c r="F142" s="245" t="s">
        <v>3759</v>
      </c>
      <c r="G142" s="242"/>
      <c r="H142" s="246">
        <v>1495.5999999999999</v>
      </c>
      <c r="I142" s="247"/>
      <c r="J142" s="242"/>
      <c r="K142" s="242"/>
      <c r="L142" s="248"/>
      <c r="M142" s="249"/>
      <c r="N142" s="250"/>
      <c r="O142" s="250"/>
      <c r="P142" s="250"/>
      <c r="Q142" s="250"/>
      <c r="R142" s="250"/>
      <c r="S142" s="250"/>
      <c r="T142" s="251"/>
      <c r="U142" s="13"/>
      <c r="V142" s="13"/>
      <c r="W142" s="13"/>
      <c r="X142" s="13"/>
      <c r="Y142" s="13"/>
      <c r="Z142" s="13"/>
      <c r="AA142" s="13"/>
      <c r="AB142" s="13"/>
      <c r="AC142" s="13"/>
      <c r="AD142" s="13"/>
      <c r="AE142" s="13"/>
      <c r="AT142" s="252" t="s">
        <v>273</v>
      </c>
      <c r="AU142" s="252" t="s">
        <v>83</v>
      </c>
      <c r="AV142" s="13" t="s">
        <v>85</v>
      </c>
      <c r="AW142" s="13" t="s">
        <v>32</v>
      </c>
      <c r="AX142" s="13" t="s">
        <v>76</v>
      </c>
      <c r="AY142" s="252" t="s">
        <v>264</v>
      </c>
    </row>
    <row r="143" s="14" customFormat="1">
      <c r="A143" s="14"/>
      <c r="B143" s="253"/>
      <c r="C143" s="254"/>
      <c r="D143" s="243" t="s">
        <v>273</v>
      </c>
      <c r="E143" s="255" t="s">
        <v>1</v>
      </c>
      <c r="F143" s="256" t="s">
        <v>275</v>
      </c>
      <c r="G143" s="254"/>
      <c r="H143" s="257">
        <v>1495.5999999999999</v>
      </c>
      <c r="I143" s="258"/>
      <c r="J143" s="254"/>
      <c r="K143" s="254"/>
      <c r="L143" s="259"/>
      <c r="M143" s="260"/>
      <c r="N143" s="261"/>
      <c r="O143" s="261"/>
      <c r="P143" s="261"/>
      <c r="Q143" s="261"/>
      <c r="R143" s="261"/>
      <c r="S143" s="261"/>
      <c r="T143" s="262"/>
      <c r="U143" s="14"/>
      <c r="V143" s="14"/>
      <c r="W143" s="14"/>
      <c r="X143" s="14"/>
      <c r="Y143" s="14"/>
      <c r="Z143" s="14"/>
      <c r="AA143" s="14"/>
      <c r="AB143" s="14"/>
      <c r="AC143" s="14"/>
      <c r="AD143" s="14"/>
      <c r="AE143" s="14"/>
      <c r="AT143" s="263" t="s">
        <v>273</v>
      </c>
      <c r="AU143" s="263" t="s">
        <v>83</v>
      </c>
      <c r="AV143" s="14" t="s">
        <v>271</v>
      </c>
      <c r="AW143" s="14" t="s">
        <v>32</v>
      </c>
      <c r="AX143" s="14" t="s">
        <v>83</v>
      </c>
      <c r="AY143" s="263" t="s">
        <v>264</v>
      </c>
    </row>
    <row r="144" s="2" customFormat="1" ht="16.5" customHeight="1">
      <c r="A144" s="39"/>
      <c r="B144" s="40"/>
      <c r="C144" s="228" t="s">
        <v>300</v>
      </c>
      <c r="D144" s="228" t="s">
        <v>266</v>
      </c>
      <c r="E144" s="229" t="s">
        <v>3772</v>
      </c>
      <c r="F144" s="230" t="s">
        <v>3773</v>
      </c>
      <c r="G144" s="231" t="s">
        <v>318</v>
      </c>
      <c r="H144" s="232">
        <v>2991.1999999999998</v>
      </c>
      <c r="I144" s="233"/>
      <c r="J144" s="234">
        <f>ROUND(I144*H144,2)</f>
        <v>0</v>
      </c>
      <c r="K144" s="230" t="s">
        <v>298</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271</v>
      </c>
      <c r="AT144" s="239" t="s">
        <v>266</v>
      </c>
      <c r="AU144" s="239" t="s">
        <v>83</v>
      </c>
      <c r="AY144" s="18" t="s">
        <v>264</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271</v>
      </c>
      <c r="BM144" s="239" t="s">
        <v>3774</v>
      </c>
    </row>
    <row r="145" s="2" customFormat="1">
      <c r="A145" s="39"/>
      <c r="B145" s="40"/>
      <c r="C145" s="41"/>
      <c r="D145" s="243" t="s">
        <v>339</v>
      </c>
      <c r="E145" s="41"/>
      <c r="F145" s="295" t="s">
        <v>3775</v>
      </c>
      <c r="G145" s="41"/>
      <c r="H145" s="41"/>
      <c r="I145" s="296"/>
      <c r="J145" s="41"/>
      <c r="K145" s="41"/>
      <c r="L145" s="45"/>
      <c r="M145" s="297"/>
      <c r="N145" s="298"/>
      <c r="O145" s="92"/>
      <c r="P145" s="92"/>
      <c r="Q145" s="92"/>
      <c r="R145" s="92"/>
      <c r="S145" s="92"/>
      <c r="T145" s="93"/>
      <c r="U145" s="39"/>
      <c r="V145" s="39"/>
      <c r="W145" s="39"/>
      <c r="X145" s="39"/>
      <c r="Y145" s="39"/>
      <c r="Z145" s="39"/>
      <c r="AA145" s="39"/>
      <c r="AB145" s="39"/>
      <c r="AC145" s="39"/>
      <c r="AD145" s="39"/>
      <c r="AE145" s="39"/>
      <c r="AT145" s="18" t="s">
        <v>339</v>
      </c>
      <c r="AU145" s="18" t="s">
        <v>83</v>
      </c>
    </row>
    <row r="146" s="13" customFormat="1">
      <c r="A146" s="13"/>
      <c r="B146" s="241"/>
      <c r="C146" s="242"/>
      <c r="D146" s="243" t="s">
        <v>273</v>
      </c>
      <c r="E146" s="244" t="s">
        <v>1</v>
      </c>
      <c r="F146" s="245" t="s">
        <v>3776</v>
      </c>
      <c r="G146" s="242"/>
      <c r="H146" s="246">
        <v>2991.1999999999998</v>
      </c>
      <c r="I146" s="247"/>
      <c r="J146" s="242"/>
      <c r="K146" s="242"/>
      <c r="L146" s="248"/>
      <c r="M146" s="249"/>
      <c r="N146" s="250"/>
      <c r="O146" s="250"/>
      <c r="P146" s="250"/>
      <c r="Q146" s="250"/>
      <c r="R146" s="250"/>
      <c r="S146" s="250"/>
      <c r="T146" s="251"/>
      <c r="U146" s="13"/>
      <c r="V146" s="13"/>
      <c r="W146" s="13"/>
      <c r="X146" s="13"/>
      <c r="Y146" s="13"/>
      <c r="Z146" s="13"/>
      <c r="AA146" s="13"/>
      <c r="AB146" s="13"/>
      <c r="AC146" s="13"/>
      <c r="AD146" s="13"/>
      <c r="AE146" s="13"/>
      <c r="AT146" s="252" t="s">
        <v>273</v>
      </c>
      <c r="AU146" s="252" t="s">
        <v>83</v>
      </c>
      <c r="AV146" s="13" t="s">
        <v>85</v>
      </c>
      <c r="AW146" s="13" t="s">
        <v>32</v>
      </c>
      <c r="AX146" s="13" t="s">
        <v>76</v>
      </c>
      <c r="AY146" s="252" t="s">
        <v>264</v>
      </c>
    </row>
    <row r="147" s="14" customFormat="1">
      <c r="A147" s="14"/>
      <c r="B147" s="253"/>
      <c r="C147" s="254"/>
      <c r="D147" s="243" t="s">
        <v>273</v>
      </c>
      <c r="E147" s="255" t="s">
        <v>1</v>
      </c>
      <c r="F147" s="256" t="s">
        <v>275</v>
      </c>
      <c r="G147" s="254"/>
      <c r="H147" s="257">
        <v>2991.1999999999998</v>
      </c>
      <c r="I147" s="258"/>
      <c r="J147" s="254"/>
      <c r="K147" s="254"/>
      <c r="L147" s="259"/>
      <c r="M147" s="260"/>
      <c r="N147" s="261"/>
      <c r="O147" s="261"/>
      <c r="P147" s="261"/>
      <c r="Q147" s="261"/>
      <c r="R147" s="261"/>
      <c r="S147" s="261"/>
      <c r="T147" s="262"/>
      <c r="U147" s="14"/>
      <c r="V147" s="14"/>
      <c r="W147" s="14"/>
      <c r="X147" s="14"/>
      <c r="Y147" s="14"/>
      <c r="Z147" s="14"/>
      <c r="AA147" s="14"/>
      <c r="AB147" s="14"/>
      <c r="AC147" s="14"/>
      <c r="AD147" s="14"/>
      <c r="AE147" s="14"/>
      <c r="AT147" s="263" t="s">
        <v>273</v>
      </c>
      <c r="AU147" s="263" t="s">
        <v>83</v>
      </c>
      <c r="AV147" s="14" t="s">
        <v>271</v>
      </c>
      <c r="AW147" s="14" t="s">
        <v>32</v>
      </c>
      <c r="AX147" s="14" t="s">
        <v>83</v>
      </c>
      <c r="AY147" s="263" t="s">
        <v>264</v>
      </c>
    </row>
    <row r="148" s="2" customFormat="1" ht="16.5" customHeight="1">
      <c r="A148" s="39"/>
      <c r="B148" s="40"/>
      <c r="C148" s="228" t="s">
        <v>304</v>
      </c>
      <c r="D148" s="228" t="s">
        <v>266</v>
      </c>
      <c r="E148" s="229" t="s">
        <v>3777</v>
      </c>
      <c r="F148" s="230" t="s">
        <v>3778</v>
      </c>
      <c r="G148" s="231" t="s">
        <v>318</v>
      </c>
      <c r="H148" s="232">
        <v>1495.5999999999999</v>
      </c>
      <c r="I148" s="233"/>
      <c r="J148" s="234">
        <f>ROUND(I148*H148,2)</f>
        <v>0</v>
      </c>
      <c r="K148" s="230" t="s">
        <v>298</v>
      </c>
      <c r="L148" s="45"/>
      <c r="M148" s="235" t="s">
        <v>1</v>
      </c>
      <c r="N148" s="236" t="s">
        <v>41</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271</v>
      </c>
      <c r="AT148" s="239" t="s">
        <v>266</v>
      </c>
      <c r="AU148" s="239" t="s">
        <v>83</v>
      </c>
      <c r="AY148" s="18" t="s">
        <v>264</v>
      </c>
      <c r="BE148" s="240">
        <f>IF(N148="základní",J148,0)</f>
        <v>0</v>
      </c>
      <c r="BF148" s="240">
        <f>IF(N148="snížená",J148,0)</f>
        <v>0</v>
      </c>
      <c r="BG148" s="240">
        <f>IF(N148="zákl. přenesená",J148,0)</f>
        <v>0</v>
      </c>
      <c r="BH148" s="240">
        <f>IF(N148="sníž. přenesená",J148,0)</f>
        <v>0</v>
      </c>
      <c r="BI148" s="240">
        <f>IF(N148="nulová",J148,0)</f>
        <v>0</v>
      </c>
      <c r="BJ148" s="18" t="s">
        <v>83</v>
      </c>
      <c r="BK148" s="240">
        <f>ROUND(I148*H148,2)</f>
        <v>0</v>
      </c>
      <c r="BL148" s="18" t="s">
        <v>271</v>
      </c>
      <c r="BM148" s="239" t="s">
        <v>3779</v>
      </c>
    </row>
    <row r="149" s="2" customFormat="1">
      <c r="A149" s="39"/>
      <c r="B149" s="40"/>
      <c r="C149" s="41"/>
      <c r="D149" s="243" t="s">
        <v>339</v>
      </c>
      <c r="E149" s="41"/>
      <c r="F149" s="295" t="s">
        <v>3780</v>
      </c>
      <c r="G149" s="41"/>
      <c r="H149" s="41"/>
      <c r="I149" s="296"/>
      <c r="J149" s="41"/>
      <c r="K149" s="41"/>
      <c r="L149" s="45"/>
      <c r="M149" s="297"/>
      <c r="N149" s="298"/>
      <c r="O149" s="92"/>
      <c r="P149" s="92"/>
      <c r="Q149" s="92"/>
      <c r="R149" s="92"/>
      <c r="S149" s="92"/>
      <c r="T149" s="93"/>
      <c r="U149" s="39"/>
      <c r="V149" s="39"/>
      <c r="W149" s="39"/>
      <c r="X149" s="39"/>
      <c r="Y149" s="39"/>
      <c r="Z149" s="39"/>
      <c r="AA149" s="39"/>
      <c r="AB149" s="39"/>
      <c r="AC149" s="39"/>
      <c r="AD149" s="39"/>
      <c r="AE149" s="39"/>
      <c r="AT149" s="18" t="s">
        <v>339</v>
      </c>
      <c r="AU149" s="18" t="s">
        <v>83</v>
      </c>
    </row>
    <row r="150" s="13" customFormat="1">
      <c r="A150" s="13"/>
      <c r="B150" s="241"/>
      <c r="C150" s="242"/>
      <c r="D150" s="243" t="s">
        <v>273</v>
      </c>
      <c r="E150" s="244" t="s">
        <v>1</v>
      </c>
      <c r="F150" s="245" t="s">
        <v>3759</v>
      </c>
      <c r="G150" s="242"/>
      <c r="H150" s="246">
        <v>1495.5999999999999</v>
      </c>
      <c r="I150" s="247"/>
      <c r="J150" s="242"/>
      <c r="K150" s="242"/>
      <c r="L150" s="248"/>
      <c r="M150" s="249"/>
      <c r="N150" s="250"/>
      <c r="O150" s="250"/>
      <c r="P150" s="250"/>
      <c r="Q150" s="250"/>
      <c r="R150" s="250"/>
      <c r="S150" s="250"/>
      <c r="T150" s="251"/>
      <c r="U150" s="13"/>
      <c r="V150" s="13"/>
      <c r="W150" s="13"/>
      <c r="X150" s="13"/>
      <c r="Y150" s="13"/>
      <c r="Z150" s="13"/>
      <c r="AA150" s="13"/>
      <c r="AB150" s="13"/>
      <c r="AC150" s="13"/>
      <c r="AD150" s="13"/>
      <c r="AE150" s="13"/>
      <c r="AT150" s="252" t="s">
        <v>273</v>
      </c>
      <c r="AU150" s="252" t="s">
        <v>83</v>
      </c>
      <c r="AV150" s="13" t="s">
        <v>85</v>
      </c>
      <c r="AW150" s="13" t="s">
        <v>32</v>
      </c>
      <c r="AX150" s="13" t="s">
        <v>76</v>
      </c>
      <c r="AY150" s="252" t="s">
        <v>264</v>
      </c>
    </row>
    <row r="151" s="14" customFormat="1">
      <c r="A151" s="14"/>
      <c r="B151" s="253"/>
      <c r="C151" s="254"/>
      <c r="D151" s="243" t="s">
        <v>273</v>
      </c>
      <c r="E151" s="255" t="s">
        <v>1</v>
      </c>
      <c r="F151" s="256" t="s">
        <v>275</v>
      </c>
      <c r="G151" s="254"/>
      <c r="H151" s="257">
        <v>1495.5999999999999</v>
      </c>
      <c r="I151" s="258"/>
      <c r="J151" s="254"/>
      <c r="K151" s="254"/>
      <c r="L151" s="259"/>
      <c r="M151" s="260"/>
      <c r="N151" s="261"/>
      <c r="O151" s="261"/>
      <c r="P151" s="261"/>
      <c r="Q151" s="261"/>
      <c r="R151" s="261"/>
      <c r="S151" s="261"/>
      <c r="T151" s="262"/>
      <c r="U151" s="14"/>
      <c r="V151" s="14"/>
      <c r="W151" s="14"/>
      <c r="X151" s="14"/>
      <c r="Y151" s="14"/>
      <c r="Z151" s="14"/>
      <c r="AA151" s="14"/>
      <c r="AB151" s="14"/>
      <c r="AC151" s="14"/>
      <c r="AD151" s="14"/>
      <c r="AE151" s="14"/>
      <c r="AT151" s="263" t="s">
        <v>273</v>
      </c>
      <c r="AU151" s="263" t="s">
        <v>83</v>
      </c>
      <c r="AV151" s="14" t="s">
        <v>271</v>
      </c>
      <c r="AW151" s="14" t="s">
        <v>32</v>
      </c>
      <c r="AX151" s="14" t="s">
        <v>83</v>
      </c>
      <c r="AY151" s="263" t="s">
        <v>264</v>
      </c>
    </row>
    <row r="152" s="2" customFormat="1" ht="16.5" customHeight="1">
      <c r="A152" s="39"/>
      <c r="B152" s="40"/>
      <c r="C152" s="228" t="s">
        <v>309</v>
      </c>
      <c r="D152" s="228" t="s">
        <v>266</v>
      </c>
      <c r="E152" s="229" t="s">
        <v>3781</v>
      </c>
      <c r="F152" s="230" t="s">
        <v>3782</v>
      </c>
      <c r="G152" s="231" t="s">
        <v>318</v>
      </c>
      <c r="H152" s="232">
        <v>1495.5999999999999</v>
      </c>
      <c r="I152" s="233"/>
      <c r="J152" s="234">
        <f>ROUND(I152*H152,2)</f>
        <v>0</v>
      </c>
      <c r="K152" s="230" t="s">
        <v>298</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271</v>
      </c>
      <c r="AT152" s="239" t="s">
        <v>266</v>
      </c>
      <c r="AU152" s="239" t="s">
        <v>83</v>
      </c>
      <c r="AY152" s="18" t="s">
        <v>264</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271</v>
      </c>
      <c r="BM152" s="239" t="s">
        <v>3783</v>
      </c>
    </row>
    <row r="153" s="2" customFormat="1">
      <c r="A153" s="39"/>
      <c r="B153" s="40"/>
      <c r="C153" s="41"/>
      <c r="D153" s="243" t="s">
        <v>339</v>
      </c>
      <c r="E153" s="41"/>
      <c r="F153" s="295" t="s">
        <v>3784</v>
      </c>
      <c r="G153" s="41"/>
      <c r="H153" s="41"/>
      <c r="I153" s="296"/>
      <c r="J153" s="41"/>
      <c r="K153" s="41"/>
      <c r="L153" s="45"/>
      <c r="M153" s="297"/>
      <c r="N153" s="298"/>
      <c r="O153" s="92"/>
      <c r="P153" s="92"/>
      <c r="Q153" s="92"/>
      <c r="R153" s="92"/>
      <c r="S153" s="92"/>
      <c r="T153" s="93"/>
      <c r="U153" s="39"/>
      <c r="V153" s="39"/>
      <c r="W153" s="39"/>
      <c r="X153" s="39"/>
      <c r="Y153" s="39"/>
      <c r="Z153" s="39"/>
      <c r="AA153" s="39"/>
      <c r="AB153" s="39"/>
      <c r="AC153" s="39"/>
      <c r="AD153" s="39"/>
      <c r="AE153" s="39"/>
      <c r="AT153" s="18" t="s">
        <v>339</v>
      </c>
      <c r="AU153" s="18" t="s">
        <v>83</v>
      </c>
    </row>
    <row r="154" s="13" customFormat="1">
      <c r="A154" s="13"/>
      <c r="B154" s="241"/>
      <c r="C154" s="242"/>
      <c r="D154" s="243" t="s">
        <v>273</v>
      </c>
      <c r="E154" s="244" t="s">
        <v>1</v>
      </c>
      <c r="F154" s="245" t="s">
        <v>3759</v>
      </c>
      <c r="G154" s="242"/>
      <c r="H154" s="246">
        <v>1495.5999999999999</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83</v>
      </c>
      <c r="AV154" s="13" t="s">
        <v>85</v>
      </c>
      <c r="AW154" s="13" t="s">
        <v>32</v>
      </c>
      <c r="AX154" s="13" t="s">
        <v>76</v>
      </c>
      <c r="AY154" s="252" t="s">
        <v>264</v>
      </c>
    </row>
    <row r="155" s="14" customFormat="1">
      <c r="A155" s="14"/>
      <c r="B155" s="253"/>
      <c r="C155" s="254"/>
      <c r="D155" s="243" t="s">
        <v>273</v>
      </c>
      <c r="E155" s="255" t="s">
        <v>1</v>
      </c>
      <c r="F155" s="256" t="s">
        <v>275</v>
      </c>
      <c r="G155" s="254"/>
      <c r="H155" s="257">
        <v>1495.5999999999999</v>
      </c>
      <c r="I155" s="258"/>
      <c r="J155" s="254"/>
      <c r="K155" s="254"/>
      <c r="L155" s="259"/>
      <c r="M155" s="260"/>
      <c r="N155" s="261"/>
      <c r="O155" s="261"/>
      <c r="P155" s="261"/>
      <c r="Q155" s="261"/>
      <c r="R155" s="261"/>
      <c r="S155" s="261"/>
      <c r="T155" s="262"/>
      <c r="U155" s="14"/>
      <c r="V155" s="14"/>
      <c r="W155" s="14"/>
      <c r="X155" s="14"/>
      <c r="Y155" s="14"/>
      <c r="Z155" s="14"/>
      <c r="AA155" s="14"/>
      <c r="AB155" s="14"/>
      <c r="AC155" s="14"/>
      <c r="AD155" s="14"/>
      <c r="AE155" s="14"/>
      <c r="AT155" s="263" t="s">
        <v>273</v>
      </c>
      <c r="AU155" s="263" t="s">
        <v>83</v>
      </c>
      <c r="AV155" s="14" t="s">
        <v>271</v>
      </c>
      <c r="AW155" s="14" t="s">
        <v>32</v>
      </c>
      <c r="AX155" s="14" t="s">
        <v>83</v>
      </c>
      <c r="AY155" s="263" t="s">
        <v>264</v>
      </c>
    </row>
    <row r="156" s="2" customFormat="1" ht="16.5" customHeight="1">
      <c r="A156" s="39"/>
      <c r="B156" s="40"/>
      <c r="C156" s="228" t="s">
        <v>315</v>
      </c>
      <c r="D156" s="228" t="s">
        <v>266</v>
      </c>
      <c r="E156" s="229" t="s">
        <v>3785</v>
      </c>
      <c r="F156" s="230" t="s">
        <v>3786</v>
      </c>
      <c r="G156" s="231" t="s">
        <v>318</v>
      </c>
      <c r="H156" s="232">
        <v>1495.5999999999999</v>
      </c>
      <c r="I156" s="233"/>
      <c r="J156" s="234">
        <f>ROUND(I156*H156,2)</f>
        <v>0</v>
      </c>
      <c r="K156" s="230" t="s">
        <v>298</v>
      </c>
      <c r="L156" s="45"/>
      <c r="M156" s="235" t="s">
        <v>1</v>
      </c>
      <c r="N156" s="236" t="s">
        <v>41</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271</v>
      </c>
      <c r="AT156" s="239" t="s">
        <v>266</v>
      </c>
      <c r="AU156" s="239" t="s">
        <v>83</v>
      </c>
      <c r="AY156" s="18" t="s">
        <v>264</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271</v>
      </c>
      <c r="BM156" s="239" t="s">
        <v>3787</v>
      </c>
    </row>
    <row r="157" s="2" customFormat="1">
      <c r="A157" s="39"/>
      <c r="B157" s="40"/>
      <c r="C157" s="41"/>
      <c r="D157" s="243" t="s">
        <v>339</v>
      </c>
      <c r="E157" s="41"/>
      <c r="F157" s="295" t="s">
        <v>3788</v>
      </c>
      <c r="G157" s="41"/>
      <c r="H157" s="41"/>
      <c r="I157" s="296"/>
      <c r="J157" s="41"/>
      <c r="K157" s="41"/>
      <c r="L157" s="45"/>
      <c r="M157" s="297"/>
      <c r="N157" s="298"/>
      <c r="O157" s="92"/>
      <c r="P157" s="92"/>
      <c r="Q157" s="92"/>
      <c r="R157" s="92"/>
      <c r="S157" s="92"/>
      <c r="T157" s="93"/>
      <c r="U157" s="39"/>
      <c r="V157" s="39"/>
      <c r="W157" s="39"/>
      <c r="X157" s="39"/>
      <c r="Y157" s="39"/>
      <c r="Z157" s="39"/>
      <c r="AA157" s="39"/>
      <c r="AB157" s="39"/>
      <c r="AC157" s="39"/>
      <c r="AD157" s="39"/>
      <c r="AE157" s="39"/>
      <c r="AT157" s="18" t="s">
        <v>339</v>
      </c>
      <c r="AU157" s="18" t="s">
        <v>83</v>
      </c>
    </row>
    <row r="158" s="13" customFormat="1">
      <c r="A158" s="13"/>
      <c r="B158" s="241"/>
      <c r="C158" s="242"/>
      <c r="D158" s="243" t="s">
        <v>273</v>
      </c>
      <c r="E158" s="244" t="s">
        <v>1</v>
      </c>
      <c r="F158" s="245" t="s">
        <v>3759</v>
      </c>
      <c r="G158" s="242"/>
      <c r="H158" s="246">
        <v>1495.5999999999999</v>
      </c>
      <c r="I158" s="247"/>
      <c r="J158" s="242"/>
      <c r="K158" s="242"/>
      <c r="L158" s="248"/>
      <c r="M158" s="249"/>
      <c r="N158" s="250"/>
      <c r="O158" s="250"/>
      <c r="P158" s="250"/>
      <c r="Q158" s="250"/>
      <c r="R158" s="250"/>
      <c r="S158" s="250"/>
      <c r="T158" s="251"/>
      <c r="U158" s="13"/>
      <c r="V158" s="13"/>
      <c r="W158" s="13"/>
      <c r="X158" s="13"/>
      <c r="Y158" s="13"/>
      <c r="Z158" s="13"/>
      <c r="AA158" s="13"/>
      <c r="AB158" s="13"/>
      <c r="AC158" s="13"/>
      <c r="AD158" s="13"/>
      <c r="AE158" s="13"/>
      <c r="AT158" s="252" t="s">
        <v>273</v>
      </c>
      <c r="AU158" s="252" t="s">
        <v>83</v>
      </c>
      <c r="AV158" s="13" t="s">
        <v>85</v>
      </c>
      <c r="AW158" s="13" t="s">
        <v>32</v>
      </c>
      <c r="AX158" s="13" t="s">
        <v>76</v>
      </c>
      <c r="AY158" s="252" t="s">
        <v>264</v>
      </c>
    </row>
    <row r="159" s="14" customFormat="1">
      <c r="A159" s="14"/>
      <c r="B159" s="253"/>
      <c r="C159" s="254"/>
      <c r="D159" s="243" t="s">
        <v>273</v>
      </c>
      <c r="E159" s="255" t="s">
        <v>1</v>
      </c>
      <c r="F159" s="256" t="s">
        <v>275</v>
      </c>
      <c r="G159" s="254"/>
      <c r="H159" s="257">
        <v>1495.5999999999999</v>
      </c>
      <c r="I159" s="258"/>
      <c r="J159" s="254"/>
      <c r="K159" s="254"/>
      <c r="L159" s="259"/>
      <c r="M159" s="260"/>
      <c r="N159" s="261"/>
      <c r="O159" s="261"/>
      <c r="P159" s="261"/>
      <c r="Q159" s="261"/>
      <c r="R159" s="261"/>
      <c r="S159" s="261"/>
      <c r="T159" s="262"/>
      <c r="U159" s="14"/>
      <c r="V159" s="14"/>
      <c r="W159" s="14"/>
      <c r="X159" s="14"/>
      <c r="Y159" s="14"/>
      <c r="Z159" s="14"/>
      <c r="AA159" s="14"/>
      <c r="AB159" s="14"/>
      <c r="AC159" s="14"/>
      <c r="AD159" s="14"/>
      <c r="AE159" s="14"/>
      <c r="AT159" s="263" t="s">
        <v>273</v>
      </c>
      <c r="AU159" s="263" t="s">
        <v>83</v>
      </c>
      <c r="AV159" s="14" t="s">
        <v>271</v>
      </c>
      <c r="AW159" s="14" t="s">
        <v>32</v>
      </c>
      <c r="AX159" s="14" t="s">
        <v>83</v>
      </c>
      <c r="AY159" s="263" t="s">
        <v>264</v>
      </c>
    </row>
    <row r="160" s="12" customFormat="1" ht="25.92" customHeight="1">
      <c r="A160" s="12"/>
      <c r="B160" s="212"/>
      <c r="C160" s="213"/>
      <c r="D160" s="214" t="s">
        <v>75</v>
      </c>
      <c r="E160" s="215" t="s">
        <v>2004</v>
      </c>
      <c r="F160" s="215" t="s">
        <v>3789</v>
      </c>
      <c r="G160" s="213"/>
      <c r="H160" s="213"/>
      <c r="I160" s="216"/>
      <c r="J160" s="217">
        <f>BK160</f>
        <v>0</v>
      </c>
      <c r="K160" s="213"/>
      <c r="L160" s="218"/>
      <c r="M160" s="219"/>
      <c r="N160" s="220"/>
      <c r="O160" s="220"/>
      <c r="P160" s="221">
        <f>SUM(P161:P201)</f>
        <v>0</v>
      </c>
      <c r="Q160" s="220"/>
      <c r="R160" s="221">
        <f>SUM(R161:R201)</f>
        <v>0</v>
      </c>
      <c r="S160" s="220"/>
      <c r="T160" s="222">
        <f>SUM(T161:T201)</f>
        <v>0</v>
      </c>
      <c r="U160" s="12"/>
      <c r="V160" s="12"/>
      <c r="W160" s="12"/>
      <c r="X160" s="12"/>
      <c r="Y160" s="12"/>
      <c r="Z160" s="12"/>
      <c r="AA160" s="12"/>
      <c r="AB160" s="12"/>
      <c r="AC160" s="12"/>
      <c r="AD160" s="12"/>
      <c r="AE160" s="12"/>
      <c r="AR160" s="223" t="s">
        <v>83</v>
      </c>
      <c r="AT160" s="224" t="s">
        <v>75</v>
      </c>
      <c r="AU160" s="224" t="s">
        <v>76</v>
      </c>
      <c r="AY160" s="223" t="s">
        <v>264</v>
      </c>
      <c r="BK160" s="225">
        <f>SUM(BK161:BK201)</f>
        <v>0</v>
      </c>
    </row>
    <row r="161" s="2" customFormat="1" ht="16.5" customHeight="1">
      <c r="A161" s="39"/>
      <c r="B161" s="40"/>
      <c r="C161" s="228" t="s">
        <v>322</v>
      </c>
      <c r="D161" s="228" t="s">
        <v>266</v>
      </c>
      <c r="E161" s="229" t="s">
        <v>3790</v>
      </c>
      <c r="F161" s="230" t="s">
        <v>3791</v>
      </c>
      <c r="G161" s="231" t="s">
        <v>318</v>
      </c>
      <c r="H161" s="232">
        <v>80.400000000000006</v>
      </c>
      <c r="I161" s="233"/>
      <c r="J161" s="234">
        <f>ROUND(I161*H161,2)</f>
        <v>0</v>
      </c>
      <c r="K161" s="230" t="s">
        <v>298</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83</v>
      </c>
      <c r="AY161" s="18" t="s">
        <v>264</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271</v>
      </c>
      <c r="BM161" s="239" t="s">
        <v>3792</v>
      </c>
    </row>
    <row r="162" s="2" customFormat="1">
      <c r="A162" s="39"/>
      <c r="B162" s="40"/>
      <c r="C162" s="41"/>
      <c r="D162" s="243" t="s">
        <v>339</v>
      </c>
      <c r="E162" s="41"/>
      <c r="F162" s="295" t="s">
        <v>3793</v>
      </c>
      <c r="G162" s="41"/>
      <c r="H162" s="41"/>
      <c r="I162" s="296"/>
      <c r="J162" s="41"/>
      <c r="K162" s="41"/>
      <c r="L162" s="45"/>
      <c r="M162" s="297"/>
      <c r="N162" s="298"/>
      <c r="O162" s="92"/>
      <c r="P162" s="92"/>
      <c r="Q162" s="92"/>
      <c r="R162" s="92"/>
      <c r="S162" s="92"/>
      <c r="T162" s="93"/>
      <c r="U162" s="39"/>
      <c r="V162" s="39"/>
      <c r="W162" s="39"/>
      <c r="X162" s="39"/>
      <c r="Y162" s="39"/>
      <c r="Z162" s="39"/>
      <c r="AA162" s="39"/>
      <c r="AB162" s="39"/>
      <c r="AC162" s="39"/>
      <c r="AD162" s="39"/>
      <c r="AE162" s="39"/>
      <c r="AT162" s="18" t="s">
        <v>339</v>
      </c>
      <c r="AU162" s="18" t="s">
        <v>83</v>
      </c>
    </row>
    <row r="163" s="13" customFormat="1">
      <c r="A163" s="13"/>
      <c r="B163" s="241"/>
      <c r="C163" s="242"/>
      <c r="D163" s="243" t="s">
        <v>273</v>
      </c>
      <c r="E163" s="244" t="s">
        <v>1</v>
      </c>
      <c r="F163" s="245" t="s">
        <v>3794</v>
      </c>
      <c r="G163" s="242"/>
      <c r="H163" s="246">
        <v>80.400000000000006</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273</v>
      </c>
      <c r="AU163" s="252" t="s">
        <v>83</v>
      </c>
      <c r="AV163" s="13" t="s">
        <v>85</v>
      </c>
      <c r="AW163" s="13" t="s">
        <v>32</v>
      </c>
      <c r="AX163" s="13" t="s">
        <v>76</v>
      </c>
      <c r="AY163" s="252" t="s">
        <v>264</v>
      </c>
    </row>
    <row r="164" s="14" customFormat="1">
      <c r="A164" s="14"/>
      <c r="B164" s="253"/>
      <c r="C164" s="254"/>
      <c r="D164" s="243" t="s">
        <v>273</v>
      </c>
      <c r="E164" s="255" t="s">
        <v>1</v>
      </c>
      <c r="F164" s="256" t="s">
        <v>275</v>
      </c>
      <c r="G164" s="254"/>
      <c r="H164" s="257">
        <v>80.400000000000006</v>
      </c>
      <c r="I164" s="258"/>
      <c r="J164" s="254"/>
      <c r="K164" s="254"/>
      <c r="L164" s="259"/>
      <c r="M164" s="260"/>
      <c r="N164" s="261"/>
      <c r="O164" s="261"/>
      <c r="P164" s="261"/>
      <c r="Q164" s="261"/>
      <c r="R164" s="261"/>
      <c r="S164" s="261"/>
      <c r="T164" s="262"/>
      <c r="U164" s="14"/>
      <c r="V164" s="14"/>
      <c r="W164" s="14"/>
      <c r="X164" s="14"/>
      <c r="Y164" s="14"/>
      <c r="Z164" s="14"/>
      <c r="AA164" s="14"/>
      <c r="AB164" s="14"/>
      <c r="AC164" s="14"/>
      <c r="AD164" s="14"/>
      <c r="AE164" s="14"/>
      <c r="AT164" s="263" t="s">
        <v>273</v>
      </c>
      <c r="AU164" s="263" t="s">
        <v>83</v>
      </c>
      <c r="AV164" s="14" t="s">
        <v>271</v>
      </c>
      <c r="AW164" s="14" t="s">
        <v>32</v>
      </c>
      <c r="AX164" s="14" t="s">
        <v>83</v>
      </c>
      <c r="AY164" s="263" t="s">
        <v>264</v>
      </c>
    </row>
    <row r="165" s="2" customFormat="1" ht="16.5" customHeight="1">
      <c r="A165" s="39"/>
      <c r="B165" s="40"/>
      <c r="C165" s="228" t="s">
        <v>8</v>
      </c>
      <c r="D165" s="228" t="s">
        <v>266</v>
      </c>
      <c r="E165" s="229" t="s">
        <v>3795</v>
      </c>
      <c r="F165" s="230" t="s">
        <v>3796</v>
      </c>
      <c r="G165" s="231" t="s">
        <v>318</v>
      </c>
      <c r="H165" s="232">
        <v>94.099999999999994</v>
      </c>
      <c r="I165" s="233"/>
      <c r="J165" s="234">
        <f>ROUND(I165*H165,2)</f>
        <v>0</v>
      </c>
      <c r="K165" s="230" t="s">
        <v>298</v>
      </c>
      <c r="L165" s="45"/>
      <c r="M165" s="235" t="s">
        <v>1</v>
      </c>
      <c r="N165" s="236" t="s">
        <v>41</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271</v>
      </c>
      <c r="AT165" s="239" t="s">
        <v>266</v>
      </c>
      <c r="AU165" s="239" t="s">
        <v>83</v>
      </c>
      <c r="AY165" s="18" t="s">
        <v>264</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271</v>
      </c>
      <c r="BM165" s="239" t="s">
        <v>3797</v>
      </c>
    </row>
    <row r="166" s="2" customFormat="1">
      <c r="A166" s="39"/>
      <c r="B166" s="40"/>
      <c r="C166" s="41"/>
      <c r="D166" s="243" t="s">
        <v>339</v>
      </c>
      <c r="E166" s="41"/>
      <c r="F166" s="295" t="s">
        <v>3793</v>
      </c>
      <c r="G166" s="41"/>
      <c r="H166" s="41"/>
      <c r="I166" s="296"/>
      <c r="J166" s="41"/>
      <c r="K166" s="41"/>
      <c r="L166" s="45"/>
      <c r="M166" s="297"/>
      <c r="N166" s="298"/>
      <c r="O166" s="92"/>
      <c r="P166" s="92"/>
      <c r="Q166" s="92"/>
      <c r="R166" s="92"/>
      <c r="S166" s="92"/>
      <c r="T166" s="93"/>
      <c r="U166" s="39"/>
      <c r="V166" s="39"/>
      <c r="W166" s="39"/>
      <c r="X166" s="39"/>
      <c r="Y166" s="39"/>
      <c r="Z166" s="39"/>
      <c r="AA166" s="39"/>
      <c r="AB166" s="39"/>
      <c r="AC166" s="39"/>
      <c r="AD166" s="39"/>
      <c r="AE166" s="39"/>
      <c r="AT166" s="18" t="s">
        <v>339</v>
      </c>
      <c r="AU166" s="18" t="s">
        <v>83</v>
      </c>
    </row>
    <row r="167" s="13" customFormat="1">
      <c r="A167" s="13"/>
      <c r="B167" s="241"/>
      <c r="C167" s="242"/>
      <c r="D167" s="243" t="s">
        <v>273</v>
      </c>
      <c r="E167" s="244" t="s">
        <v>1</v>
      </c>
      <c r="F167" s="245" t="s">
        <v>3798</v>
      </c>
      <c r="G167" s="242"/>
      <c r="H167" s="246">
        <v>94.099999999999994</v>
      </c>
      <c r="I167" s="247"/>
      <c r="J167" s="242"/>
      <c r="K167" s="242"/>
      <c r="L167" s="248"/>
      <c r="M167" s="249"/>
      <c r="N167" s="250"/>
      <c r="O167" s="250"/>
      <c r="P167" s="250"/>
      <c r="Q167" s="250"/>
      <c r="R167" s="250"/>
      <c r="S167" s="250"/>
      <c r="T167" s="251"/>
      <c r="U167" s="13"/>
      <c r="V167" s="13"/>
      <c r="W167" s="13"/>
      <c r="X167" s="13"/>
      <c r="Y167" s="13"/>
      <c r="Z167" s="13"/>
      <c r="AA167" s="13"/>
      <c r="AB167" s="13"/>
      <c r="AC167" s="13"/>
      <c r="AD167" s="13"/>
      <c r="AE167" s="13"/>
      <c r="AT167" s="252" t="s">
        <v>273</v>
      </c>
      <c r="AU167" s="252" t="s">
        <v>83</v>
      </c>
      <c r="AV167" s="13" t="s">
        <v>85</v>
      </c>
      <c r="AW167" s="13" t="s">
        <v>32</v>
      </c>
      <c r="AX167" s="13" t="s">
        <v>76</v>
      </c>
      <c r="AY167" s="252" t="s">
        <v>264</v>
      </c>
    </row>
    <row r="168" s="14" customFormat="1">
      <c r="A168" s="14"/>
      <c r="B168" s="253"/>
      <c r="C168" s="254"/>
      <c r="D168" s="243" t="s">
        <v>273</v>
      </c>
      <c r="E168" s="255" t="s">
        <v>1</v>
      </c>
      <c r="F168" s="256" t="s">
        <v>275</v>
      </c>
      <c r="G168" s="254"/>
      <c r="H168" s="257">
        <v>94.099999999999994</v>
      </c>
      <c r="I168" s="258"/>
      <c r="J168" s="254"/>
      <c r="K168" s="254"/>
      <c r="L168" s="259"/>
      <c r="M168" s="260"/>
      <c r="N168" s="261"/>
      <c r="O168" s="261"/>
      <c r="P168" s="261"/>
      <c r="Q168" s="261"/>
      <c r="R168" s="261"/>
      <c r="S168" s="261"/>
      <c r="T168" s="262"/>
      <c r="U168" s="14"/>
      <c r="V168" s="14"/>
      <c r="W168" s="14"/>
      <c r="X168" s="14"/>
      <c r="Y168" s="14"/>
      <c r="Z168" s="14"/>
      <c r="AA168" s="14"/>
      <c r="AB168" s="14"/>
      <c r="AC168" s="14"/>
      <c r="AD168" s="14"/>
      <c r="AE168" s="14"/>
      <c r="AT168" s="263" t="s">
        <v>273</v>
      </c>
      <c r="AU168" s="263" t="s">
        <v>83</v>
      </c>
      <c r="AV168" s="14" t="s">
        <v>271</v>
      </c>
      <c r="AW168" s="14" t="s">
        <v>32</v>
      </c>
      <c r="AX168" s="14" t="s">
        <v>83</v>
      </c>
      <c r="AY168" s="263" t="s">
        <v>264</v>
      </c>
    </row>
    <row r="169" s="2" customFormat="1" ht="16.5" customHeight="1">
      <c r="A169" s="39"/>
      <c r="B169" s="40"/>
      <c r="C169" s="228" t="s">
        <v>335</v>
      </c>
      <c r="D169" s="228" t="s">
        <v>266</v>
      </c>
      <c r="E169" s="229" t="s">
        <v>3799</v>
      </c>
      <c r="F169" s="230" t="s">
        <v>3800</v>
      </c>
      <c r="G169" s="231" t="s">
        <v>318</v>
      </c>
      <c r="H169" s="232">
        <v>174.5</v>
      </c>
      <c r="I169" s="233"/>
      <c r="J169" s="234">
        <f>ROUND(I169*H169,2)</f>
        <v>0</v>
      </c>
      <c r="K169" s="230" t="s">
        <v>298</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83</v>
      </c>
      <c r="AY169" s="18" t="s">
        <v>264</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271</v>
      </c>
      <c r="BM169" s="239" t="s">
        <v>3801</v>
      </c>
    </row>
    <row r="170" s="2" customFormat="1">
      <c r="A170" s="39"/>
      <c r="B170" s="40"/>
      <c r="C170" s="41"/>
      <c r="D170" s="243" t="s">
        <v>339</v>
      </c>
      <c r="E170" s="41"/>
      <c r="F170" s="295" t="s">
        <v>3802</v>
      </c>
      <c r="G170" s="41"/>
      <c r="H170" s="41"/>
      <c r="I170" s="296"/>
      <c r="J170" s="41"/>
      <c r="K170" s="41"/>
      <c r="L170" s="45"/>
      <c r="M170" s="297"/>
      <c r="N170" s="298"/>
      <c r="O170" s="92"/>
      <c r="P170" s="92"/>
      <c r="Q170" s="92"/>
      <c r="R170" s="92"/>
      <c r="S170" s="92"/>
      <c r="T170" s="93"/>
      <c r="U170" s="39"/>
      <c r="V170" s="39"/>
      <c r="W170" s="39"/>
      <c r="X170" s="39"/>
      <c r="Y170" s="39"/>
      <c r="Z170" s="39"/>
      <c r="AA170" s="39"/>
      <c r="AB170" s="39"/>
      <c r="AC170" s="39"/>
      <c r="AD170" s="39"/>
      <c r="AE170" s="39"/>
      <c r="AT170" s="18" t="s">
        <v>339</v>
      </c>
      <c r="AU170" s="18" t="s">
        <v>83</v>
      </c>
    </row>
    <row r="171" s="13" customFormat="1">
      <c r="A171" s="13"/>
      <c r="B171" s="241"/>
      <c r="C171" s="242"/>
      <c r="D171" s="243" t="s">
        <v>273</v>
      </c>
      <c r="E171" s="244" t="s">
        <v>1</v>
      </c>
      <c r="F171" s="245" t="s">
        <v>3794</v>
      </c>
      <c r="G171" s="242"/>
      <c r="H171" s="246">
        <v>80.400000000000006</v>
      </c>
      <c r="I171" s="247"/>
      <c r="J171" s="242"/>
      <c r="K171" s="242"/>
      <c r="L171" s="248"/>
      <c r="M171" s="249"/>
      <c r="N171" s="250"/>
      <c r="O171" s="250"/>
      <c r="P171" s="250"/>
      <c r="Q171" s="250"/>
      <c r="R171" s="250"/>
      <c r="S171" s="250"/>
      <c r="T171" s="251"/>
      <c r="U171" s="13"/>
      <c r="V171" s="13"/>
      <c r="W171" s="13"/>
      <c r="X171" s="13"/>
      <c r="Y171" s="13"/>
      <c r="Z171" s="13"/>
      <c r="AA171" s="13"/>
      <c r="AB171" s="13"/>
      <c r="AC171" s="13"/>
      <c r="AD171" s="13"/>
      <c r="AE171" s="13"/>
      <c r="AT171" s="252" t="s">
        <v>273</v>
      </c>
      <c r="AU171" s="252" t="s">
        <v>83</v>
      </c>
      <c r="AV171" s="13" t="s">
        <v>85</v>
      </c>
      <c r="AW171" s="13" t="s">
        <v>32</v>
      </c>
      <c r="AX171" s="13" t="s">
        <v>76</v>
      </c>
      <c r="AY171" s="252" t="s">
        <v>264</v>
      </c>
    </row>
    <row r="172" s="13" customFormat="1">
      <c r="A172" s="13"/>
      <c r="B172" s="241"/>
      <c r="C172" s="242"/>
      <c r="D172" s="243" t="s">
        <v>273</v>
      </c>
      <c r="E172" s="244" t="s">
        <v>1</v>
      </c>
      <c r="F172" s="245" t="s">
        <v>3798</v>
      </c>
      <c r="G172" s="242"/>
      <c r="H172" s="246">
        <v>94.099999999999994</v>
      </c>
      <c r="I172" s="247"/>
      <c r="J172" s="242"/>
      <c r="K172" s="242"/>
      <c r="L172" s="248"/>
      <c r="M172" s="249"/>
      <c r="N172" s="250"/>
      <c r="O172" s="250"/>
      <c r="P172" s="250"/>
      <c r="Q172" s="250"/>
      <c r="R172" s="250"/>
      <c r="S172" s="250"/>
      <c r="T172" s="251"/>
      <c r="U172" s="13"/>
      <c r="V172" s="13"/>
      <c r="W172" s="13"/>
      <c r="X172" s="13"/>
      <c r="Y172" s="13"/>
      <c r="Z172" s="13"/>
      <c r="AA172" s="13"/>
      <c r="AB172" s="13"/>
      <c r="AC172" s="13"/>
      <c r="AD172" s="13"/>
      <c r="AE172" s="13"/>
      <c r="AT172" s="252" t="s">
        <v>273</v>
      </c>
      <c r="AU172" s="252" t="s">
        <v>83</v>
      </c>
      <c r="AV172" s="13" t="s">
        <v>85</v>
      </c>
      <c r="AW172" s="13" t="s">
        <v>32</v>
      </c>
      <c r="AX172" s="13" t="s">
        <v>76</v>
      </c>
      <c r="AY172" s="252" t="s">
        <v>264</v>
      </c>
    </row>
    <row r="173" s="14" customFormat="1">
      <c r="A173" s="14"/>
      <c r="B173" s="253"/>
      <c r="C173" s="254"/>
      <c r="D173" s="243" t="s">
        <v>273</v>
      </c>
      <c r="E173" s="255" t="s">
        <v>1</v>
      </c>
      <c r="F173" s="256" t="s">
        <v>275</v>
      </c>
      <c r="G173" s="254"/>
      <c r="H173" s="257">
        <v>174.5</v>
      </c>
      <c r="I173" s="258"/>
      <c r="J173" s="254"/>
      <c r="K173" s="254"/>
      <c r="L173" s="259"/>
      <c r="M173" s="260"/>
      <c r="N173" s="261"/>
      <c r="O173" s="261"/>
      <c r="P173" s="261"/>
      <c r="Q173" s="261"/>
      <c r="R173" s="261"/>
      <c r="S173" s="261"/>
      <c r="T173" s="262"/>
      <c r="U173" s="14"/>
      <c r="V173" s="14"/>
      <c r="W173" s="14"/>
      <c r="X173" s="14"/>
      <c r="Y173" s="14"/>
      <c r="Z173" s="14"/>
      <c r="AA173" s="14"/>
      <c r="AB173" s="14"/>
      <c r="AC173" s="14"/>
      <c r="AD173" s="14"/>
      <c r="AE173" s="14"/>
      <c r="AT173" s="263" t="s">
        <v>273</v>
      </c>
      <c r="AU173" s="263" t="s">
        <v>83</v>
      </c>
      <c r="AV173" s="14" t="s">
        <v>271</v>
      </c>
      <c r="AW173" s="14" t="s">
        <v>32</v>
      </c>
      <c r="AX173" s="14" t="s">
        <v>83</v>
      </c>
      <c r="AY173" s="263" t="s">
        <v>264</v>
      </c>
    </row>
    <row r="174" s="2" customFormat="1" ht="16.5" customHeight="1">
      <c r="A174" s="39"/>
      <c r="B174" s="40"/>
      <c r="C174" s="228" t="s">
        <v>342</v>
      </c>
      <c r="D174" s="228" t="s">
        <v>266</v>
      </c>
      <c r="E174" s="229" t="s">
        <v>3803</v>
      </c>
      <c r="F174" s="230" t="s">
        <v>3786</v>
      </c>
      <c r="G174" s="231" t="s">
        <v>318</v>
      </c>
      <c r="H174" s="232">
        <v>174.5</v>
      </c>
      <c r="I174" s="233"/>
      <c r="J174" s="234">
        <f>ROUND(I174*H174,2)</f>
        <v>0</v>
      </c>
      <c r="K174" s="230" t="s">
        <v>298</v>
      </c>
      <c r="L174" s="45"/>
      <c r="M174" s="235" t="s">
        <v>1</v>
      </c>
      <c r="N174" s="236" t="s">
        <v>41</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271</v>
      </c>
      <c r="AT174" s="239" t="s">
        <v>266</v>
      </c>
      <c r="AU174" s="239" t="s">
        <v>83</v>
      </c>
      <c r="AY174" s="18" t="s">
        <v>264</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271</v>
      </c>
      <c r="BM174" s="239" t="s">
        <v>3804</v>
      </c>
    </row>
    <row r="175" s="2" customFormat="1">
      <c r="A175" s="39"/>
      <c r="B175" s="40"/>
      <c r="C175" s="41"/>
      <c r="D175" s="243" t="s">
        <v>339</v>
      </c>
      <c r="E175" s="41"/>
      <c r="F175" s="295" t="s">
        <v>3805</v>
      </c>
      <c r="G175" s="41"/>
      <c r="H175" s="41"/>
      <c r="I175" s="296"/>
      <c r="J175" s="41"/>
      <c r="K175" s="41"/>
      <c r="L175" s="45"/>
      <c r="M175" s="297"/>
      <c r="N175" s="298"/>
      <c r="O175" s="92"/>
      <c r="P175" s="92"/>
      <c r="Q175" s="92"/>
      <c r="R175" s="92"/>
      <c r="S175" s="92"/>
      <c r="T175" s="93"/>
      <c r="U175" s="39"/>
      <c r="V175" s="39"/>
      <c r="W175" s="39"/>
      <c r="X175" s="39"/>
      <c r="Y175" s="39"/>
      <c r="Z175" s="39"/>
      <c r="AA175" s="39"/>
      <c r="AB175" s="39"/>
      <c r="AC175" s="39"/>
      <c r="AD175" s="39"/>
      <c r="AE175" s="39"/>
      <c r="AT175" s="18" t="s">
        <v>339</v>
      </c>
      <c r="AU175" s="18" t="s">
        <v>83</v>
      </c>
    </row>
    <row r="176" s="13" customFormat="1">
      <c r="A176" s="13"/>
      <c r="B176" s="241"/>
      <c r="C176" s="242"/>
      <c r="D176" s="243" t="s">
        <v>273</v>
      </c>
      <c r="E176" s="244" t="s">
        <v>1</v>
      </c>
      <c r="F176" s="245" t="s">
        <v>3794</v>
      </c>
      <c r="G176" s="242"/>
      <c r="H176" s="246">
        <v>80.400000000000006</v>
      </c>
      <c r="I176" s="247"/>
      <c r="J176" s="242"/>
      <c r="K176" s="242"/>
      <c r="L176" s="248"/>
      <c r="M176" s="249"/>
      <c r="N176" s="250"/>
      <c r="O176" s="250"/>
      <c r="P176" s="250"/>
      <c r="Q176" s="250"/>
      <c r="R176" s="250"/>
      <c r="S176" s="250"/>
      <c r="T176" s="251"/>
      <c r="U176" s="13"/>
      <c r="V176" s="13"/>
      <c r="W176" s="13"/>
      <c r="X176" s="13"/>
      <c r="Y176" s="13"/>
      <c r="Z176" s="13"/>
      <c r="AA176" s="13"/>
      <c r="AB176" s="13"/>
      <c r="AC176" s="13"/>
      <c r="AD176" s="13"/>
      <c r="AE176" s="13"/>
      <c r="AT176" s="252" t="s">
        <v>273</v>
      </c>
      <c r="AU176" s="252" t="s">
        <v>83</v>
      </c>
      <c r="AV176" s="13" t="s">
        <v>85</v>
      </c>
      <c r="AW176" s="13" t="s">
        <v>32</v>
      </c>
      <c r="AX176" s="13" t="s">
        <v>76</v>
      </c>
      <c r="AY176" s="252" t="s">
        <v>264</v>
      </c>
    </row>
    <row r="177" s="13" customFormat="1">
      <c r="A177" s="13"/>
      <c r="B177" s="241"/>
      <c r="C177" s="242"/>
      <c r="D177" s="243" t="s">
        <v>273</v>
      </c>
      <c r="E177" s="244" t="s">
        <v>1</v>
      </c>
      <c r="F177" s="245" t="s">
        <v>3798</v>
      </c>
      <c r="G177" s="242"/>
      <c r="H177" s="246">
        <v>94.099999999999994</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273</v>
      </c>
      <c r="AU177" s="252" t="s">
        <v>83</v>
      </c>
      <c r="AV177" s="13" t="s">
        <v>85</v>
      </c>
      <c r="AW177" s="13" t="s">
        <v>32</v>
      </c>
      <c r="AX177" s="13" t="s">
        <v>76</v>
      </c>
      <c r="AY177" s="252" t="s">
        <v>264</v>
      </c>
    </row>
    <row r="178" s="14" customFormat="1">
      <c r="A178" s="14"/>
      <c r="B178" s="253"/>
      <c r="C178" s="254"/>
      <c r="D178" s="243" t="s">
        <v>273</v>
      </c>
      <c r="E178" s="255" t="s">
        <v>1</v>
      </c>
      <c r="F178" s="256" t="s">
        <v>275</v>
      </c>
      <c r="G178" s="254"/>
      <c r="H178" s="257">
        <v>174.5</v>
      </c>
      <c r="I178" s="258"/>
      <c r="J178" s="254"/>
      <c r="K178" s="254"/>
      <c r="L178" s="259"/>
      <c r="M178" s="260"/>
      <c r="N178" s="261"/>
      <c r="O178" s="261"/>
      <c r="P178" s="261"/>
      <c r="Q178" s="261"/>
      <c r="R178" s="261"/>
      <c r="S178" s="261"/>
      <c r="T178" s="262"/>
      <c r="U178" s="14"/>
      <c r="V178" s="14"/>
      <c r="W178" s="14"/>
      <c r="X178" s="14"/>
      <c r="Y178" s="14"/>
      <c r="Z178" s="14"/>
      <c r="AA178" s="14"/>
      <c r="AB178" s="14"/>
      <c r="AC178" s="14"/>
      <c r="AD178" s="14"/>
      <c r="AE178" s="14"/>
      <c r="AT178" s="263" t="s">
        <v>273</v>
      </c>
      <c r="AU178" s="263" t="s">
        <v>83</v>
      </c>
      <c r="AV178" s="14" t="s">
        <v>271</v>
      </c>
      <c r="AW178" s="14" t="s">
        <v>32</v>
      </c>
      <c r="AX178" s="14" t="s">
        <v>83</v>
      </c>
      <c r="AY178" s="263" t="s">
        <v>264</v>
      </c>
    </row>
    <row r="179" s="2" customFormat="1" ht="16.5" customHeight="1">
      <c r="A179" s="39"/>
      <c r="B179" s="40"/>
      <c r="C179" s="228" t="s">
        <v>347</v>
      </c>
      <c r="D179" s="228" t="s">
        <v>266</v>
      </c>
      <c r="E179" s="229" t="s">
        <v>3806</v>
      </c>
      <c r="F179" s="230" t="s">
        <v>3756</v>
      </c>
      <c r="G179" s="231" t="s">
        <v>318</v>
      </c>
      <c r="H179" s="232">
        <v>174.5</v>
      </c>
      <c r="I179" s="233"/>
      <c r="J179" s="234">
        <f>ROUND(I179*H179,2)</f>
        <v>0</v>
      </c>
      <c r="K179" s="230" t="s">
        <v>298</v>
      </c>
      <c r="L179" s="45"/>
      <c r="M179" s="235" t="s">
        <v>1</v>
      </c>
      <c r="N179" s="236" t="s">
        <v>41</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271</v>
      </c>
      <c r="AT179" s="239" t="s">
        <v>266</v>
      </c>
      <c r="AU179" s="239" t="s">
        <v>83</v>
      </c>
      <c r="AY179" s="18" t="s">
        <v>264</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271</v>
      </c>
      <c r="BM179" s="239" t="s">
        <v>3807</v>
      </c>
    </row>
    <row r="180" s="2" customFormat="1">
      <c r="A180" s="39"/>
      <c r="B180" s="40"/>
      <c r="C180" s="41"/>
      <c r="D180" s="243" t="s">
        <v>339</v>
      </c>
      <c r="E180" s="41"/>
      <c r="F180" s="295" t="s">
        <v>3808</v>
      </c>
      <c r="G180" s="41"/>
      <c r="H180" s="41"/>
      <c r="I180" s="296"/>
      <c r="J180" s="41"/>
      <c r="K180" s="41"/>
      <c r="L180" s="45"/>
      <c r="M180" s="297"/>
      <c r="N180" s="298"/>
      <c r="O180" s="92"/>
      <c r="P180" s="92"/>
      <c r="Q180" s="92"/>
      <c r="R180" s="92"/>
      <c r="S180" s="92"/>
      <c r="T180" s="93"/>
      <c r="U180" s="39"/>
      <c r="V180" s="39"/>
      <c r="W180" s="39"/>
      <c r="X180" s="39"/>
      <c r="Y180" s="39"/>
      <c r="Z180" s="39"/>
      <c r="AA180" s="39"/>
      <c r="AB180" s="39"/>
      <c r="AC180" s="39"/>
      <c r="AD180" s="39"/>
      <c r="AE180" s="39"/>
      <c r="AT180" s="18" t="s">
        <v>339</v>
      </c>
      <c r="AU180" s="18" t="s">
        <v>83</v>
      </c>
    </row>
    <row r="181" s="13" customFormat="1">
      <c r="A181" s="13"/>
      <c r="B181" s="241"/>
      <c r="C181" s="242"/>
      <c r="D181" s="243" t="s">
        <v>273</v>
      </c>
      <c r="E181" s="244" t="s">
        <v>1</v>
      </c>
      <c r="F181" s="245" t="s">
        <v>3794</v>
      </c>
      <c r="G181" s="242"/>
      <c r="H181" s="246">
        <v>80.400000000000006</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83</v>
      </c>
      <c r="AV181" s="13" t="s">
        <v>85</v>
      </c>
      <c r="AW181" s="13" t="s">
        <v>32</v>
      </c>
      <c r="AX181" s="13" t="s">
        <v>76</v>
      </c>
      <c r="AY181" s="252" t="s">
        <v>264</v>
      </c>
    </row>
    <row r="182" s="13" customFormat="1">
      <c r="A182" s="13"/>
      <c r="B182" s="241"/>
      <c r="C182" s="242"/>
      <c r="D182" s="243" t="s">
        <v>273</v>
      </c>
      <c r="E182" s="244" t="s">
        <v>1</v>
      </c>
      <c r="F182" s="245" t="s">
        <v>3798</v>
      </c>
      <c r="G182" s="242"/>
      <c r="H182" s="246">
        <v>94.099999999999994</v>
      </c>
      <c r="I182" s="247"/>
      <c r="J182" s="242"/>
      <c r="K182" s="242"/>
      <c r="L182" s="248"/>
      <c r="M182" s="249"/>
      <c r="N182" s="250"/>
      <c r="O182" s="250"/>
      <c r="P182" s="250"/>
      <c r="Q182" s="250"/>
      <c r="R182" s="250"/>
      <c r="S182" s="250"/>
      <c r="T182" s="251"/>
      <c r="U182" s="13"/>
      <c r="V182" s="13"/>
      <c r="W182" s="13"/>
      <c r="X182" s="13"/>
      <c r="Y182" s="13"/>
      <c r="Z182" s="13"/>
      <c r="AA182" s="13"/>
      <c r="AB182" s="13"/>
      <c r="AC182" s="13"/>
      <c r="AD182" s="13"/>
      <c r="AE182" s="13"/>
      <c r="AT182" s="252" t="s">
        <v>273</v>
      </c>
      <c r="AU182" s="252" t="s">
        <v>83</v>
      </c>
      <c r="AV182" s="13" t="s">
        <v>85</v>
      </c>
      <c r="AW182" s="13" t="s">
        <v>32</v>
      </c>
      <c r="AX182" s="13" t="s">
        <v>76</v>
      </c>
      <c r="AY182" s="252" t="s">
        <v>264</v>
      </c>
    </row>
    <row r="183" s="14" customFormat="1">
      <c r="A183" s="14"/>
      <c r="B183" s="253"/>
      <c r="C183" s="254"/>
      <c r="D183" s="243" t="s">
        <v>273</v>
      </c>
      <c r="E183" s="255" t="s">
        <v>1</v>
      </c>
      <c r="F183" s="256" t="s">
        <v>275</v>
      </c>
      <c r="G183" s="254"/>
      <c r="H183" s="257">
        <v>174.5</v>
      </c>
      <c r="I183" s="258"/>
      <c r="J183" s="254"/>
      <c r="K183" s="254"/>
      <c r="L183" s="259"/>
      <c r="M183" s="260"/>
      <c r="N183" s="261"/>
      <c r="O183" s="261"/>
      <c r="P183" s="261"/>
      <c r="Q183" s="261"/>
      <c r="R183" s="261"/>
      <c r="S183" s="261"/>
      <c r="T183" s="262"/>
      <c r="U183" s="14"/>
      <c r="V183" s="14"/>
      <c r="W183" s="14"/>
      <c r="X183" s="14"/>
      <c r="Y183" s="14"/>
      <c r="Z183" s="14"/>
      <c r="AA183" s="14"/>
      <c r="AB183" s="14"/>
      <c r="AC183" s="14"/>
      <c r="AD183" s="14"/>
      <c r="AE183" s="14"/>
      <c r="AT183" s="263" t="s">
        <v>273</v>
      </c>
      <c r="AU183" s="263" t="s">
        <v>83</v>
      </c>
      <c r="AV183" s="14" t="s">
        <v>271</v>
      </c>
      <c r="AW183" s="14" t="s">
        <v>32</v>
      </c>
      <c r="AX183" s="14" t="s">
        <v>83</v>
      </c>
      <c r="AY183" s="263" t="s">
        <v>264</v>
      </c>
    </row>
    <row r="184" s="2" customFormat="1" ht="21.75" customHeight="1">
      <c r="A184" s="39"/>
      <c r="B184" s="40"/>
      <c r="C184" s="274" t="s">
        <v>351</v>
      </c>
      <c r="D184" s="274" t="s">
        <v>310</v>
      </c>
      <c r="E184" s="275" t="s">
        <v>3809</v>
      </c>
      <c r="F184" s="276" t="s">
        <v>3810</v>
      </c>
      <c r="G184" s="277" t="s">
        <v>318</v>
      </c>
      <c r="H184" s="278">
        <v>80.400000000000006</v>
      </c>
      <c r="I184" s="279"/>
      <c r="J184" s="280">
        <f>ROUND(I184*H184,2)</f>
        <v>0</v>
      </c>
      <c r="K184" s="276" t="s">
        <v>298</v>
      </c>
      <c r="L184" s="281"/>
      <c r="M184" s="282" t="s">
        <v>1</v>
      </c>
      <c r="N184" s="283" t="s">
        <v>41</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304</v>
      </c>
      <c r="AT184" s="239" t="s">
        <v>310</v>
      </c>
      <c r="AU184" s="239" t="s">
        <v>83</v>
      </c>
      <c r="AY184" s="18" t="s">
        <v>264</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271</v>
      </c>
      <c r="BM184" s="239" t="s">
        <v>3811</v>
      </c>
    </row>
    <row r="185" s="2" customFormat="1">
      <c r="A185" s="39"/>
      <c r="B185" s="40"/>
      <c r="C185" s="41"/>
      <c r="D185" s="243" t="s">
        <v>339</v>
      </c>
      <c r="E185" s="41"/>
      <c r="F185" s="295" t="s">
        <v>3812</v>
      </c>
      <c r="G185" s="41"/>
      <c r="H185" s="41"/>
      <c r="I185" s="296"/>
      <c r="J185" s="41"/>
      <c r="K185" s="41"/>
      <c r="L185" s="45"/>
      <c r="M185" s="297"/>
      <c r="N185" s="298"/>
      <c r="O185" s="92"/>
      <c r="P185" s="92"/>
      <c r="Q185" s="92"/>
      <c r="R185" s="92"/>
      <c r="S185" s="92"/>
      <c r="T185" s="93"/>
      <c r="U185" s="39"/>
      <c r="V185" s="39"/>
      <c r="W185" s="39"/>
      <c r="X185" s="39"/>
      <c r="Y185" s="39"/>
      <c r="Z185" s="39"/>
      <c r="AA185" s="39"/>
      <c r="AB185" s="39"/>
      <c r="AC185" s="39"/>
      <c r="AD185" s="39"/>
      <c r="AE185" s="39"/>
      <c r="AT185" s="18" t="s">
        <v>339</v>
      </c>
      <c r="AU185" s="18" t="s">
        <v>83</v>
      </c>
    </row>
    <row r="186" s="13" customFormat="1">
      <c r="A186" s="13"/>
      <c r="B186" s="241"/>
      <c r="C186" s="242"/>
      <c r="D186" s="243" t="s">
        <v>273</v>
      </c>
      <c r="E186" s="244" t="s">
        <v>1</v>
      </c>
      <c r="F186" s="245" t="s">
        <v>3794</v>
      </c>
      <c r="G186" s="242"/>
      <c r="H186" s="246">
        <v>80.400000000000006</v>
      </c>
      <c r="I186" s="247"/>
      <c r="J186" s="242"/>
      <c r="K186" s="242"/>
      <c r="L186" s="248"/>
      <c r="M186" s="249"/>
      <c r="N186" s="250"/>
      <c r="O186" s="250"/>
      <c r="P186" s="250"/>
      <c r="Q186" s="250"/>
      <c r="R186" s="250"/>
      <c r="S186" s="250"/>
      <c r="T186" s="251"/>
      <c r="U186" s="13"/>
      <c r="V186" s="13"/>
      <c r="W186" s="13"/>
      <c r="X186" s="13"/>
      <c r="Y186" s="13"/>
      <c r="Z186" s="13"/>
      <c r="AA186" s="13"/>
      <c r="AB186" s="13"/>
      <c r="AC186" s="13"/>
      <c r="AD186" s="13"/>
      <c r="AE186" s="13"/>
      <c r="AT186" s="252" t="s">
        <v>273</v>
      </c>
      <c r="AU186" s="252" t="s">
        <v>83</v>
      </c>
      <c r="AV186" s="13" t="s">
        <v>85</v>
      </c>
      <c r="AW186" s="13" t="s">
        <v>32</v>
      </c>
      <c r="AX186" s="13" t="s">
        <v>76</v>
      </c>
      <c r="AY186" s="252" t="s">
        <v>264</v>
      </c>
    </row>
    <row r="187" s="14" customFormat="1">
      <c r="A187" s="14"/>
      <c r="B187" s="253"/>
      <c r="C187" s="254"/>
      <c r="D187" s="243" t="s">
        <v>273</v>
      </c>
      <c r="E187" s="255" t="s">
        <v>1</v>
      </c>
      <c r="F187" s="256" t="s">
        <v>275</v>
      </c>
      <c r="G187" s="254"/>
      <c r="H187" s="257">
        <v>80.400000000000006</v>
      </c>
      <c r="I187" s="258"/>
      <c r="J187" s="254"/>
      <c r="K187" s="254"/>
      <c r="L187" s="259"/>
      <c r="M187" s="260"/>
      <c r="N187" s="261"/>
      <c r="O187" s="261"/>
      <c r="P187" s="261"/>
      <c r="Q187" s="261"/>
      <c r="R187" s="261"/>
      <c r="S187" s="261"/>
      <c r="T187" s="262"/>
      <c r="U187" s="14"/>
      <c r="V187" s="14"/>
      <c r="W187" s="14"/>
      <c r="X187" s="14"/>
      <c r="Y187" s="14"/>
      <c r="Z187" s="14"/>
      <c r="AA187" s="14"/>
      <c r="AB187" s="14"/>
      <c r="AC187" s="14"/>
      <c r="AD187" s="14"/>
      <c r="AE187" s="14"/>
      <c r="AT187" s="263" t="s">
        <v>273</v>
      </c>
      <c r="AU187" s="263" t="s">
        <v>83</v>
      </c>
      <c r="AV187" s="14" t="s">
        <v>271</v>
      </c>
      <c r="AW187" s="14" t="s">
        <v>32</v>
      </c>
      <c r="AX187" s="14" t="s">
        <v>83</v>
      </c>
      <c r="AY187" s="263" t="s">
        <v>264</v>
      </c>
    </row>
    <row r="188" s="2" customFormat="1" ht="21.75" customHeight="1">
      <c r="A188" s="39"/>
      <c r="B188" s="40"/>
      <c r="C188" s="274" t="s">
        <v>358</v>
      </c>
      <c r="D188" s="274" t="s">
        <v>310</v>
      </c>
      <c r="E188" s="275" t="s">
        <v>3813</v>
      </c>
      <c r="F188" s="276" t="s">
        <v>3814</v>
      </c>
      <c r="G188" s="277" t="s">
        <v>453</v>
      </c>
      <c r="H188" s="278">
        <v>12</v>
      </c>
      <c r="I188" s="279"/>
      <c r="J188" s="280">
        <f>ROUND(I188*H188,2)</f>
        <v>0</v>
      </c>
      <c r="K188" s="276" t="s">
        <v>298</v>
      </c>
      <c r="L188" s="281"/>
      <c r="M188" s="282" t="s">
        <v>1</v>
      </c>
      <c r="N188" s="283" t="s">
        <v>41</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304</v>
      </c>
      <c r="AT188" s="239" t="s">
        <v>310</v>
      </c>
      <c r="AU188" s="239" t="s">
        <v>83</v>
      </c>
      <c r="AY188" s="18" t="s">
        <v>264</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271</v>
      </c>
      <c r="BM188" s="239" t="s">
        <v>3815</v>
      </c>
    </row>
    <row r="189" s="2" customFormat="1">
      <c r="A189" s="39"/>
      <c r="B189" s="40"/>
      <c r="C189" s="41"/>
      <c r="D189" s="243" t="s">
        <v>339</v>
      </c>
      <c r="E189" s="41"/>
      <c r="F189" s="295" t="s">
        <v>3816</v>
      </c>
      <c r="G189" s="41"/>
      <c r="H189" s="41"/>
      <c r="I189" s="296"/>
      <c r="J189" s="41"/>
      <c r="K189" s="41"/>
      <c r="L189" s="45"/>
      <c r="M189" s="297"/>
      <c r="N189" s="298"/>
      <c r="O189" s="92"/>
      <c r="P189" s="92"/>
      <c r="Q189" s="92"/>
      <c r="R189" s="92"/>
      <c r="S189" s="92"/>
      <c r="T189" s="93"/>
      <c r="U189" s="39"/>
      <c r="V189" s="39"/>
      <c r="W189" s="39"/>
      <c r="X189" s="39"/>
      <c r="Y189" s="39"/>
      <c r="Z189" s="39"/>
      <c r="AA189" s="39"/>
      <c r="AB189" s="39"/>
      <c r="AC189" s="39"/>
      <c r="AD189" s="39"/>
      <c r="AE189" s="39"/>
      <c r="AT189" s="18" t="s">
        <v>339</v>
      </c>
      <c r="AU189" s="18" t="s">
        <v>83</v>
      </c>
    </row>
    <row r="190" s="2" customFormat="1" ht="21.75" customHeight="1">
      <c r="A190" s="39"/>
      <c r="B190" s="40"/>
      <c r="C190" s="274" t="s">
        <v>366</v>
      </c>
      <c r="D190" s="274" t="s">
        <v>310</v>
      </c>
      <c r="E190" s="275" t="s">
        <v>3817</v>
      </c>
      <c r="F190" s="276" t="s">
        <v>3818</v>
      </c>
      <c r="G190" s="277" t="s">
        <v>453</v>
      </c>
      <c r="H190" s="278">
        <v>12</v>
      </c>
      <c r="I190" s="279"/>
      <c r="J190" s="280">
        <f>ROUND(I190*H190,2)</f>
        <v>0</v>
      </c>
      <c r="K190" s="276" t="s">
        <v>298</v>
      </c>
      <c r="L190" s="281"/>
      <c r="M190" s="282" t="s">
        <v>1</v>
      </c>
      <c r="N190" s="283" t="s">
        <v>41</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304</v>
      </c>
      <c r="AT190" s="239" t="s">
        <v>310</v>
      </c>
      <c r="AU190" s="239" t="s">
        <v>83</v>
      </c>
      <c r="AY190" s="18" t="s">
        <v>264</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271</v>
      </c>
      <c r="BM190" s="239" t="s">
        <v>3819</v>
      </c>
    </row>
    <row r="191" s="2" customFormat="1">
      <c r="A191" s="39"/>
      <c r="B191" s="40"/>
      <c r="C191" s="41"/>
      <c r="D191" s="243" t="s">
        <v>339</v>
      </c>
      <c r="E191" s="41"/>
      <c r="F191" s="295" t="s">
        <v>3816</v>
      </c>
      <c r="G191" s="41"/>
      <c r="H191" s="41"/>
      <c r="I191" s="296"/>
      <c r="J191" s="41"/>
      <c r="K191" s="41"/>
      <c r="L191" s="45"/>
      <c r="M191" s="297"/>
      <c r="N191" s="298"/>
      <c r="O191" s="92"/>
      <c r="P191" s="92"/>
      <c r="Q191" s="92"/>
      <c r="R191" s="92"/>
      <c r="S191" s="92"/>
      <c r="T191" s="93"/>
      <c r="U191" s="39"/>
      <c r="V191" s="39"/>
      <c r="W191" s="39"/>
      <c r="X191" s="39"/>
      <c r="Y191" s="39"/>
      <c r="Z191" s="39"/>
      <c r="AA191" s="39"/>
      <c r="AB191" s="39"/>
      <c r="AC191" s="39"/>
      <c r="AD191" s="39"/>
      <c r="AE191" s="39"/>
      <c r="AT191" s="18" t="s">
        <v>339</v>
      </c>
      <c r="AU191" s="18" t="s">
        <v>83</v>
      </c>
    </row>
    <row r="192" s="2" customFormat="1" ht="21.75" customHeight="1">
      <c r="A192" s="39"/>
      <c r="B192" s="40"/>
      <c r="C192" s="274" t="s">
        <v>373</v>
      </c>
      <c r="D192" s="274" t="s">
        <v>310</v>
      </c>
      <c r="E192" s="275" t="s">
        <v>3820</v>
      </c>
      <c r="F192" s="276" t="s">
        <v>3821</v>
      </c>
      <c r="G192" s="277" t="s">
        <v>453</v>
      </c>
      <c r="H192" s="278">
        <v>15.5</v>
      </c>
      <c r="I192" s="279"/>
      <c r="J192" s="280">
        <f>ROUND(I192*H192,2)</f>
        <v>0</v>
      </c>
      <c r="K192" s="276" t="s">
        <v>298</v>
      </c>
      <c r="L192" s="281"/>
      <c r="M192" s="282" t="s">
        <v>1</v>
      </c>
      <c r="N192" s="283"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304</v>
      </c>
      <c r="AT192" s="239" t="s">
        <v>310</v>
      </c>
      <c r="AU192" s="239" t="s">
        <v>83</v>
      </c>
      <c r="AY192" s="18" t="s">
        <v>264</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271</v>
      </c>
      <c r="BM192" s="239" t="s">
        <v>3822</v>
      </c>
    </row>
    <row r="193" s="2" customFormat="1">
      <c r="A193" s="39"/>
      <c r="B193" s="40"/>
      <c r="C193" s="41"/>
      <c r="D193" s="243" t="s">
        <v>339</v>
      </c>
      <c r="E193" s="41"/>
      <c r="F193" s="295" t="s">
        <v>3816</v>
      </c>
      <c r="G193" s="41"/>
      <c r="H193" s="41"/>
      <c r="I193" s="296"/>
      <c r="J193" s="41"/>
      <c r="K193" s="41"/>
      <c r="L193" s="45"/>
      <c r="M193" s="297"/>
      <c r="N193" s="298"/>
      <c r="O193" s="92"/>
      <c r="P193" s="92"/>
      <c r="Q193" s="92"/>
      <c r="R193" s="92"/>
      <c r="S193" s="92"/>
      <c r="T193" s="93"/>
      <c r="U193" s="39"/>
      <c r="V193" s="39"/>
      <c r="W193" s="39"/>
      <c r="X193" s="39"/>
      <c r="Y193" s="39"/>
      <c r="Z193" s="39"/>
      <c r="AA193" s="39"/>
      <c r="AB193" s="39"/>
      <c r="AC193" s="39"/>
      <c r="AD193" s="39"/>
      <c r="AE193" s="39"/>
      <c r="AT193" s="18" t="s">
        <v>339</v>
      </c>
      <c r="AU193" s="18" t="s">
        <v>83</v>
      </c>
    </row>
    <row r="194" s="2" customFormat="1" ht="16.5" customHeight="1">
      <c r="A194" s="39"/>
      <c r="B194" s="40"/>
      <c r="C194" s="274" t="s">
        <v>377</v>
      </c>
      <c r="D194" s="274" t="s">
        <v>310</v>
      </c>
      <c r="E194" s="275" t="s">
        <v>3823</v>
      </c>
      <c r="F194" s="276" t="s">
        <v>3824</v>
      </c>
      <c r="G194" s="277" t="s">
        <v>453</v>
      </c>
      <c r="H194" s="278">
        <v>14.5</v>
      </c>
      <c r="I194" s="279"/>
      <c r="J194" s="280">
        <f>ROUND(I194*H194,2)</f>
        <v>0</v>
      </c>
      <c r="K194" s="276" t="s">
        <v>298</v>
      </c>
      <c r="L194" s="281"/>
      <c r="M194" s="282" t="s">
        <v>1</v>
      </c>
      <c r="N194" s="283" t="s">
        <v>41</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304</v>
      </c>
      <c r="AT194" s="239" t="s">
        <v>310</v>
      </c>
      <c r="AU194" s="239" t="s">
        <v>83</v>
      </c>
      <c r="AY194" s="18" t="s">
        <v>264</v>
      </c>
      <c r="BE194" s="240">
        <f>IF(N194="základní",J194,0)</f>
        <v>0</v>
      </c>
      <c r="BF194" s="240">
        <f>IF(N194="snížená",J194,0)</f>
        <v>0</v>
      </c>
      <c r="BG194" s="240">
        <f>IF(N194="zákl. přenesená",J194,0)</f>
        <v>0</v>
      </c>
      <c r="BH194" s="240">
        <f>IF(N194="sníž. přenesená",J194,0)</f>
        <v>0</v>
      </c>
      <c r="BI194" s="240">
        <f>IF(N194="nulová",J194,0)</f>
        <v>0</v>
      </c>
      <c r="BJ194" s="18" t="s">
        <v>83</v>
      </c>
      <c r="BK194" s="240">
        <f>ROUND(I194*H194,2)</f>
        <v>0</v>
      </c>
      <c r="BL194" s="18" t="s">
        <v>271</v>
      </c>
      <c r="BM194" s="239" t="s">
        <v>3825</v>
      </c>
    </row>
    <row r="195" s="2" customFormat="1">
      <c r="A195" s="39"/>
      <c r="B195" s="40"/>
      <c r="C195" s="41"/>
      <c r="D195" s="243" t="s">
        <v>339</v>
      </c>
      <c r="E195" s="41"/>
      <c r="F195" s="295" t="s">
        <v>3816</v>
      </c>
      <c r="G195" s="41"/>
      <c r="H195" s="41"/>
      <c r="I195" s="296"/>
      <c r="J195" s="41"/>
      <c r="K195" s="41"/>
      <c r="L195" s="45"/>
      <c r="M195" s="297"/>
      <c r="N195" s="298"/>
      <c r="O195" s="92"/>
      <c r="P195" s="92"/>
      <c r="Q195" s="92"/>
      <c r="R195" s="92"/>
      <c r="S195" s="92"/>
      <c r="T195" s="93"/>
      <c r="U195" s="39"/>
      <c r="V195" s="39"/>
      <c r="W195" s="39"/>
      <c r="X195" s="39"/>
      <c r="Y195" s="39"/>
      <c r="Z195" s="39"/>
      <c r="AA195" s="39"/>
      <c r="AB195" s="39"/>
      <c r="AC195" s="39"/>
      <c r="AD195" s="39"/>
      <c r="AE195" s="39"/>
      <c r="AT195" s="18" t="s">
        <v>339</v>
      </c>
      <c r="AU195" s="18" t="s">
        <v>83</v>
      </c>
    </row>
    <row r="196" s="2" customFormat="1" ht="16.5" customHeight="1">
      <c r="A196" s="39"/>
      <c r="B196" s="40"/>
      <c r="C196" s="274" t="s">
        <v>7</v>
      </c>
      <c r="D196" s="274" t="s">
        <v>310</v>
      </c>
      <c r="E196" s="275" t="s">
        <v>3826</v>
      </c>
      <c r="F196" s="276" t="s">
        <v>3827</v>
      </c>
      <c r="G196" s="277" t="s">
        <v>453</v>
      </c>
      <c r="H196" s="278">
        <v>15.1</v>
      </c>
      <c r="I196" s="279"/>
      <c r="J196" s="280">
        <f>ROUND(I196*H196,2)</f>
        <v>0</v>
      </c>
      <c r="K196" s="276" t="s">
        <v>298</v>
      </c>
      <c r="L196" s="281"/>
      <c r="M196" s="282" t="s">
        <v>1</v>
      </c>
      <c r="N196" s="283" t="s">
        <v>41</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304</v>
      </c>
      <c r="AT196" s="239" t="s">
        <v>310</v>
      </c>
      <c r="AU196" s="239" t="s">
        <v>83</v>
      </c>
      <c r="AY196" s="18" t="s">
        <v>264</v>
      </c>
      <c r="BE196" s="240">
        <f>IF(N196="základní",J196,0)</f>
        <v>0</v>
      </c>
      <c r="BF196" s="240">
        <f>IF(N196="snížená",J196,0)</f>
        <v>0</v>
      </c>
      <c r="BG196" s="240">
        <f>IF(N196="zákl. přenesená",J196,0)</f>
        <v>0</v>
      </c>
      <c r="BH196" s="240">
        <f>IF(N196="sníž. přenesená",J196,0)</f>
        <v>0</v>
      </c>
      <c r="BI196" s="240">
        <f>IF(N196="nulová",J196,0)</f>
        <v>0</v>
      </c>
      <c r="BJ196" s="18" t="s">
        <v>83</v>
      </c>
      <c r="BK196" s="240">
        <f>ROUND(I196*H196,2)</f>
        <v>0</v>
      </c>
      <c r="BL196" s="18" t="s">
        <v>271</v>
      </c>
      <c r="BM196" s="239" t="s">
        <v>3828</v>
      </c>
    </row>
    <row r="197" s="2" customFormat="1">
      <c r="A197" s="39"/>
      <c r="B197" s="40"/>
      <c r="C197" s="41"/>
      <c r="D197" s="243" t="s">
        <v>339</v>
      </c>
      <c r="E197" s="41"/>
      <c r="F197" s="295" t="s">
        <v>3816</v>
      </c>
      <c r="G197" s="41"/>
      <c r="H197" s="41"/>
      <c r="I197" s="296"/>
      <c r="J197" s="41"/>
      <c r="K197" s="41"/>
      <c r="L197" s="45"/>
      <c r="M197" s="297"/>
      <c r="N197" s="298"/>
      <c r="O197" s="92"/>
      <c r="P197" s="92"/>
      <c r="Q197" s="92"/>
      <c r="R197" s="92"/>
      <c r="S197" s="92"/>
      <c r="T197" s="93"/>
      <c r="U197" s="39"/>
      <c r="V197" s="39"/>
      <c r="W197" s="39"/>
      <c r="X197" s="39"/>
      <c r="Y197" s="39"/>
      <c r="Z197" s="39"/>
      <c r="AA197" s="39"/>
      <c r="AB197" s="39"/>
      <c r="AC197" s="39"/>
      <c r="AD197" s="39"/>
      <c r="AE197" s="39"/>
      <c r="AT197" s="18" t="s">
        <v>339</v>
      </c>
      <c r="AU197" s="18" t="s">
        <v>83</v>
      </c>
    </row>
    <row r="198" s="2" customFormat="1" ht="16.5" customHeight="1">
      <c r="A198" s="39"/>
      <c r="B198" s="40"/>
      <c r="C198" s="274" t="s">
        <v>386</v>
      </c>
      <c r="D198" s="274" t="s">
        <v>310</v>
      </c>
      <c r="E198" s="275" t="s">
        <v>3829</v>
      </c>
      <c r="F198" s="276" t="s">
        <v>3827</v>
      </c>
      <c r="G198" s="277" t="s">
        <v>453</v>
      </c>
      <c r="H198" s="278">
        <v>13</v>
      </c>
      <c r="I198" s="279"/>
      <c r="J198" s="280">
        <f>ROUND(I198*H198,2)</f>
        <v>0</v>
      </c>
      <c r="K198" s="276" t="s">
        <v>298</v>
      </c>
      <c r="L198" s="281"/>
      <c r="M198" s="282" t="s">
        <v>1</v>
      </c>
      <c r="N198" s="283"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304</v>
      </c>
      <c r="AT198" s="239" t="s">
        <v>310</v>
      </c>
      <c r="AU198" s="239" t="s">
        <v>83</v>
      </c>
      <c r="AY198" s="18" t="s">
        <v>264</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271</v>
      </c>
      <c r="BM198" s="239" t="s">
        <v>3830</v>
      </c>
    </row>
    <row r="199" s="2" customFormat="1">
      <c r="A199" s="39"/>
      <c r="B199" s="40"/>
      <c r="C199" s="41"/>
      <c r="D199" s="243" t="s">
        <v>339</v>
      </c>
      <c r="E199" s="41"/>
      <c r="F199" s="295" t="s">
        <v>3816</v>
      </c>
      <c r="G199" s="41"/>
      <c r="H199" s="41"/>
      <c r="I199" s="296"/>
      <c r="J199" s="41"/>
      <c r="K199" s="41"/>
      <c r="L199" s="45"/>
      <c r="M199" s="297"/>
      <c r="N199" s="298"/>
      <c r="O199" s="92"/>
      <c r="P199" s="92"/>
      <c r="Q199" s="92"/>
      <c r="R199" s="92"/>
      <c r="S199" s="92"/>
      <c r="T199" s="93"/>
      <c r="U199" s="39"/>
      <c r="V199" s="39"/>
      <c r="W199" s="39"/>
      <c r="X199" s="39"/>
      <c r="Y199" s="39"/>
      <c r="Z199" s="39"/>
      <c r="AA199" s="39"/>
      <c r="AB199" s="39"/>
      <c r="AC199" s="39"/>
      <c r="AD199" s="39"/>
      <c r="AE199" s="39"/>
      <c r="AT199" s="18" t="s">
        <v>339</v>
      </c>
      <c r="AU199" s="18" t="s">
        <v>83</v>
      </c>
    </row>
    <row r="200" s="2" customFormat="1" ht="21.75" customHeight="1">
      <c r="A200" s="39"/>
      <c r="B200" s="40"/>
      <c r="C200" s="274" t="s">
        <v>391</v>
      </c>
      <c r="D200" s="274" t="s">
        <v>310</v>
      </c>
      <c r="E200" s="275" t="s">
        <v>3831</v>
      </c>
      <c r="F200" s="276" t="s">
        <v>3832</v>
      </c>
      <c r="G200" s="277" t="s">
        <v>453</v>
      </c>
      <c r="H200" s="278">
        <v>12</v>
      </c>
      <c r="I200" s="279"/>
      <c r="J200" s="280">
        <f>ROUND(I200*H200,2)</f>
        <v>0</v>
      </c>
      <c r="K200" s="276" t="s">
        <v>298</v>
      </c>
      <c r="L200" s="281"/>
      <c r="M200" s="282" t="s">
        <v>1</v>
      </c>
      <c r="N200" s="283"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304</v>
      </c>
      <c r="AT200" s="239" t="s">
        <v>310</v>
      </c>
      <c r="AU200" s="239" t="s">
        <v>83</v>
      </c>
      <c r="AY200" s="18" t="s">
        <v>264</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271</v>
      </c>
      <c r="BM200" s="239" t="s">
        <v>3833</v>
      </c>
    </row>
    <row r="201" s="2" customFormat="1">
      <c r="A201" s="39"/>
      <c r="B201" s="40"/>
      <c r="C201" s="41"/>
      <c r="D201" s="243" t="s">
        <v>339</v>
      </c>
      <c r="E201" s="41"/>
      <c r="F201" s="295" t="s">
        <v>3816</v>
      </c>
      <c r="G201" s="41"/>
      <c r="H201" s="41"/>
      <c r="I201" s="296"/>
      <c r="J201" s="41"/>
      <c r="K201" s="41"/>
      <c r="L201" s="45"/>
      <c r="M201" s="297"/>
      <c r="N201" s="298"/>
      <c r="O201" s="92"/>
      <c r="P201" s="92"/>
      <c r="Q201" s="92"/>
      <c r="R201" s="92"/>
      <c r="S201" s="92"/>
      <c r="T201" s="93"/>
      <c r="U201" s="39"/>
      <c r="V201" s="39"/>
      <c r="W201" s="39"/>
      <c r="X201" s="39"/>
      <c r="Y201" s="39"/>
      <c r="Z201" s="39"/>
      <c r="AA201" s="39"/>
      <c r="AB201" s="39"/>
      <c r="AC201" s="39"/>
      <c r="AD201" s="39"/>
      <c r="AE201" s="39"/>
      <c r="AT201" s="18" t="s">
        <v>339</v>
      </c>
      <c r="AU201" s="18" t="s">
        <v>83</v>
      </c>
    </row>
    <row r="202" s="12" customFormat="1" ht="25.92" customHeight="1">
      <c r="A202" s="12"/>
      <c r="B202" s="212"/>
      <c r="C202" s="213"/>
      <c r="D202" s="214" t="s">
        <v>75</v>
      </c>
      <c r="E202" s="215" t="s">
        <v>2024</v>
      </c>
      <c r="F202" s="215" t="s">
        <v>3834</v>
      </c>
      <c r="G202" s="213"/>
      <c r="H202" s="213"/>
      <c r="I202" s="216"/>
      <c r="J202" s="217">
        <f>BK202</f>
        <v>0</v>
      </c>
      <c r="K202" s="213"/>
      <c r="L202" s="218"/>
      <c r="M202" s="219"/>
      <c r="N202" s="220"/>
      <c r="O202" s="220"/>
      <c r="P202" s="221">
        <f>SUM(P203:P219)</f>
        <v>0</v>
      </c>
      <c r="Q202" s="220"/>
      <c r="R202" s="221">
        <f>SUM(R203:R219)</f>
        <v>0</v>
      </c>
      <c r="S202" s="220"/>
      <c r="T202" s="222">
        <f>SUM(T203:T219)</f>
        <v>0</v>
      </c>
      <c r="U202" s="12"/>
      <c r="V202" s="12"/>
      <c r="W202" s="12"/>
      <c r="X202" s="12"/>
      <c r="Y202" s="12"/>
      <c r="Z202" s="12"/>
      <c r="AA202" s="12"/>
      <c r="AB202" s="12"/>
      <c r="AC202" s="12"/>
      <c r="AD202" s="12"/>
      <c r="AE202" s="12"/>
      <c r="AR202" s="223" t="s">
        <v>83</v>
      </c>
      <c r="AT202" s="224" t="s">
        <v>75</v>
      </c>
      <c r="AU202" s="224" t="s">
        <v>76</v>
      </c>
      <c r="AY202" s="223" t="s">
        <v>264</v>
      </c>
      <c r="BK202" s="225">
        <f>SUM(BK203:BK219)</f>
        <v>0</v>
      </c>
    </row>
    <row r="203" s="2" customFormat="1" ht="16.5" customHeight="1">
      <c r="A203" s="39"/>
      <c r="B203" s="40"/>
      <c r="C203" s="228" t="s">
        <v>395</v>
      </c>
      <c r="D203" s="228" t="s">
        <v>266</v>
      </c>
      <c r="E203" s="229" t="s">
        <v>3835</v>
      </c>
      <c r="F203" s="230" t="s">
        <v>3836</v>
      </c>
      <c r="G203" s="231" t="s">
        <v>1051</v>
      </c>
      <c r="H203" s="232">
        <v>6</v>
      </c>
      <c r="I203" s="233"/>
      <c r="J203" s="234">
        <f>ROUND(I203*H203,2)</f>
        <v>0</v>
      </c>
      <c r="K203" s="230" t="s">
        <v>298</v>
      </c>
      <c r="L203" s="45"/>
      <c r="M203" s="235" t="s">
        <v>1</v>
      </c>
      <c r="N203" s="236" t="s">
        <v>41</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271</v>
      </c>
      <c r="AT203" s="239" t="s">
        <v>266</v>
      </c>
      <c r="AU203" s="239" t="s">
        <v>83</v>
      </c>
      <c r="AY203" s="18" t="s">
        <v>264</v>
      </c>
      <c r="BE203" s="240">
        <f>IF(N203="základní",J203,0)</f>
        <v>0</v>
      </c>
      <c r="BF203" s="240">
        <f>IF(N203="snížená",J203,0)</f>
        <v>0</v>
      </c>
      <c r="BG203" s="240">
        <f>IF(N203="zákl. přenesená",J203,0)</f>
        <v>0</v>
      </c>
      <c r="BH203" s="240">
        <f>IF(N203="sníž. přenesená",J203,0)</f>
        <v>0</v>
      </c>
      <c r="BI203" s="240">
        <f>IF(N203="nulová",J203,0)</f>
        <v>0</v>
      </c>
      <c r="BJ203" s="18" t="s">
        <v>83</v>
      </c>
      <c r="BK203" s="240">
        <f>ROUND(I203*H203,2)</f>
        <v>0</v>
      </c>
      <c r="BL203" s="18" t="s">
        <v>271</v>
      </c>
      <c r="BM203" s="239" t="s">
        <v>3837</v>
      </c>
    </row>
    <row r="204" s="2" customFormat="1">
      <c r="A204" s="39"/>
      <c r="B204" s="40"/>
      <c r="C204" s="41"/>
      <c r="D204" s="243" t="s">
        <v>339</v>
      </c>
      <c r="E204" s="41"/>
      <c r="F204" s="295" t="s">
        <v>3838</v>
      </c>
      <c r="G204" s="41"/>
      <c r="H204" s="41"/>
      <c r="I204" s="296"/>
      <c r="J204" s="41"/>
      <c r="K204" s="41"/>
      <c r="L204" s="45"/>
      <c r="M204" s="297"/>
      <c r="N204" s="298"/>
      <c r="O204" s="92"/>
      <c r="P204" s="92"/>
      <c r="Q204" s="92"/>
      <c r="R204" s="92"/>
      <c r="S204" s="92"/>
      <c r="T204" s="93"/>
      <c r="U204" s="39"/>
      <c r="V204" s="39"/>
      <c r="W204" s="39"/>
      <c r="X204" s="39"/>
      <c r="Y204" s="39"/>
      <c r="Z204" s="39"/>
      <c r="AA204" s="39"/>
      <c r="AB204" s="39"/>
      <c r="AC204" s="39"/>
      <c r="AD204" s="39"/>
      <c r="AE204" s="39"/>
      <c r="AT204" s="18" t="s">
        <v>339</v>
      </c>
      <c r="AU204" s="18" t="s">
        <v>83</v>
      </c>
    </row>
    <row r="205" s="2" customFormat="1" ht="16.5" customHeight="1">
      <c r="A205" s="39"/>
      <c r="B205" s="40"/>
      <c r="C205" s="228" t="s">
        <v>401</v>
      </c>
      <c r="D205" s="228" t="s">
        <v>266</v>
      </c>
      <c r="E205" s="229" t="s">
        <v>3839</v>
      </c>
      <c r="F205" s="230" t="s">
        <v>3840</v>
      </c>
      <c r="G205" s="231" t="s">
        <v>1051</v>
      </c>
      <c r="H205" s="232">
        <v>6</v>
      </c>
      <c r="I205" s="233"/>
      <c r="J205" s="234">
        <f>ROUND(I205*H205,2)</f>
        <v>0</v>
      </c>
      <c r="K205" s="230" t="s">
        <v>298</v>
      </c>
      <c r="L205" s="45"/>
      <c r="M205" s="235" t="s">
        <v>1</v>
      </c>
      <c r="N205" s="236" t="s">
        <v>41</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271</v>
      </c>
      <c r="AT205" s="239" t="s">
        <v>266</v>
      </c>
      <c r="AU205" s="239" t="s">
        <v>83</v>
      </c>
      <c r="AY205" s="18" t="s">
        <v>264</v>
      </c>
      <c r="BE205" s="240">
        <f>IF(N205="základní",J205,0)</f>
        <v>0</v>
      </c>
      <c r="BF205" s="240">
        <f>IF(N205="snížená",J205,0)</f>
        <v>0</v>
      </c>
      <c r="BG205" s="240">
        <f>IF(N205="zákl. přenesená",J205,0)</f>
        <v>0</v>
      </c>
      <c r="BH205" s="240">
        <f>IF(N205="sníž. přenesená",J205,0)</f>
        <v>0</v>
      </c>
      <c r="BI205" s="240">
        <f>IF(N205="nulová",J205,0)</f>
        <v>0</v>
      </c>
      <c r="BJ205" s="18" t="s">
        <v>83</v>
      </c>
      <c r="BK205" s="240">
        <f>ROUND(I205*H205,2)</f>
        <v>0</v>
      </c>
      <c r="BL205" s="18" t="s">
        <v>271</v>
      </c>
      <c r="BM205" s="239" t="s">
        <v>3841</v>
      </c>
    </row>
    <row r="206" s="2" customFormat="1">
      <c r="A206" s="39"/>
      <c r="B206" s="40"/>
      <c r="C206" s="41"/>
      <c r="D206" s="243" t="s">
        <v>339</v>
      </c>
      <c r="E206" s="41"/>
      <c r="F206" s="295" t="s">
        <v>3842</v>
      </c>
      <c r="G206" s="41"/>
      <c r="H206" s="41"/>
      <c r="I206" s="296"/>
      <c r="J206" s="41"/>
      <c r="K206" s="41"/>
      <c r="L206" s="45"/>
      <c r="M206" s="297"/>
      <c r="N206" s="298"/>
      <c r="O206" s="92"/>
      <c r="P206" s="92"/>
      <c r="Q206" s="92"/>
      <c r="R206" s="92"/>
      <c r="S206" s="92"/>
      <c r="T206" s="93"/>
      <c r="U206" s="39"/>
      <c r="V206" s="39"/>
      <c r="W206" s="39"/>
      <c r="X206" s="39"/>
      <c r="Y206" s="39"/>
      <c r="Z206" s="39"/>
      <c r="AA206" s="39"/>
      <c r="AB206" s="39"/>
      <c r="AC206" s="39"/>
      <c r="AD206" s="39"/>
      <c r="AE206" s="39"/>
      <c r="AT206" s="18" t="s">
        <v>339</v>
      </c>
      <c r="AU206" s="18" t="s">
        <v>83</v>
      </c>
    </row>
    <row r="207" s="2" customFormat="1" ht="16.5" customHeight="1">
      <c r="A207" s="39"/>
      <c r="B207" s="40"/>
      <c r="C207" s="228" t="s">
        <v>407</v>
      </c>
      <c r="D207" s="228" t="s">
        <v>266</v>
      </c>
      <c r="E207" s="229" t="s">
        <v>3843</v>
      </c>
      <c r="F207" s="230" t="s">
        <v>3844</v>
      </c>
      <c r="G207" s="231" t="s">
        <v>1051</v>
      </c>
      <c r="H207" s="232">
        <v>6</v>
      </c>
      <c r="I207" s="233"/>
      <c r="J207" s="234">
        <f>ROUND(I207*H207,2)</f>
        <v>0</v>
      </c>
      <c r="K207" s="230" t="s">
        <v>298</v>
      </c>
      <c r="L207" s="45"/>
      <c r="M207" s="235" t="s">
        <v>1</v>
      </c>
      <c r="N207" s="236" t="s">
        <v>41</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271</v>
      </c>
      <c r="AT207" s="239" t="s">
        <v>266</v>
      </c>
      <c r="AU207" s="239" t="s">
        <v>83</v>
      </c>
      <c r="AY207" s="18" t="s">
        <v>264</v>
      </c>
      <c r="BE207" s="240">
        <f>IF(N207="základní",J207,0)</f>
        <v>0</v>
      </c>
      <c r="BF207" s="240">
        <f>IF(N207="snížená",J207,0)</f>
        <v>0</v>
      </c>
      <c r="BG207" s="240">
        <f>IF(N207="zákl. přenesená",J207,0)</f>
        <v>0</v>
      </c>
      <c r="BH207" s="240">
        <f>IF(N207="sníž. přenesená",J207,0)</f>
        <v>0</v>
      </c>
      <c r="BI207" s="240">
        <f>IF(N207="nulová",J207,0)</f>
        <v>0</v>
      </c>
      <c r="BJ207" s="18" t="s">
        <v>83</v>
      </c>
      <c r="BK207" s="240">
        <f>ROUND(I207*H207,2)</f>
        <v>0</v>
      </c>
      <c r="BL207" s="18" t="s">
        <v>271</v>
      </c>
      <c r="BM207" s="239" t="s">
        <v>3845</v>
      </c>
    </row>
    <row r="208" s="2" customFormat="1">
      <c r="A208" s="39"/>
      <c r="B208" s="40"/>
      <c r="C208" s="41"/>
      <c r="D208" s="243" t="s">
        <v>339</v>
      </c>
      <c r="E208" s="41"/>
      <c r="F208" s="295" t="s">
        <v>3842</v>
      </c>
      <c r="G208" s="41"/>
      <c r="H208" s="41"/>
      <c r="I208" s="296"/>
      <c r="J208" s="41"/>
      <c r="K208" s="41"/>
      <c r="L208" s="45"/>
      <c r="M208" s="297"/>
      <c r="N208" s="298"/>
      <c r="O208" s="92"/>
      <c r="P208" s="92"/>
      <c r="Q208" s="92"/>
      <c r="R208" s="92"/>
      <c r="S208" s="92"/>
      <c r="T208" s="93"/>
      <c r="U208" s="39"/>
      <c r="V208" s="39"/>
      <c r="W208" s="39"/>
      <c r="X208" s="39"/>
      <c r="Y208" s="39"/>
      <c r="Z208" s="39"/>
      <c r="AA208" s="39"/>
      <c r="AB208" s="39"/>
      <c r="AC208" s="39"/>
      <c r="AD208" s="39"/>
      <c r="AE208" s="39"/>
      <c r="AT208" s="18" t="s">
        <v>339</v>
      </c>
      <c r="AU208" s="18" t="s">
        <v>83</v>
      </c>
    </row>
    <row r="209" s="2" customFormat="1" ht="16.5" customHeight="1">
      <c r="A209" s="39"/>
      <c r="B209" s="40"/>
      <c r="C209" s="228" t="s">
        <v>412</v>
      </c>
      <c r="D209" s="228" t="s">
        <v>266</v>
      </c>
      <c r="E209" s="229" t="s">
        <v>3846</v>
      </c>
      <c r="F209" s="230" t="s">
        <v>3786</v>
      </c>
      <c r="G209" s="231" t="s">
        <v>1051</v>
      </c>
      <c r="H209" s="232">
        <v>6</v>
      </c>
      <c r="I209" s="233"/>
      <c r="J209" s="234">
        <f>ROUND(I209*H209,2)</f>
        <v>0</v>
      </c>
      <c r="K209" s="230" t="s">
        <v>298</v>
      </c>
      <c r="L209" s="45"/>
      <c r="M209" s="235" t="s">
        <v>1</v>
      </c>
      <c r="N209" s="236" t="s">
        <v>41</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271</v>
      </c>
      <c r="AT209" s="239" t="s">
        <v>266</v>
      </c>
      <c r="AU209" s="239" t="s">
        <v>83</v>
      </c>
      <c r="AY209" s="18" t="s">
        <v>264</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271</v>
      </c>
      <c r="BM209" s="239" t="s">
        <v>3847</v>
      </c>
    </row>
    <row r="210" s="2" customFormat="1">
      <c r="A210" s="39"/>
      <c r="B210" s="40"/>
      <c r="C210" s="41"/>
      <c r="D210" s="243" t="s">
        <v>339</v>
      </c>
      <c r="E210" s="41"/>
      <c r="F210" s="295" t="s">
        <v>3848</v>
      </c>
      <c r="G210" s="41"/>
      <c r="H210" s="41"/>
      <c r="I210" s="296"/>
      <c r="J210" s="41"/>
      <c r="K210" s="41"/>
      <c r="L210" s="45"/>
      <c r="M210" s="297"/>
      <c r="N210" s="298"/>
      <c r="O210" s="92"/>
      <c r="P210" s="92"/>
      <c r="Q210" s="92"/>
      <c r="R210" s="92"/>
      <c r="S210" s="92"/>
      <c r="T210" s="93"/>
      <c r="U210" s="39"/>
      <c r="V210" s="39"/>
      <c r="W210" s="39"/>
      <c r="X210" s="39"/>
      <c r="Y210" s="39"/>
      <c r="Z210" s="39"/>
      <c r="AA210" s="39"/>
      <c r="AB210" s="39"/>
      <c r="AC210" s="39"/>
      <c r="AD210" s="39"/>
      <c r="AE210" s="39"/>
      <c r="AT210" s="18" t="s">
        <v>339</v>
      </c>
      <c r="AU210" s="18" t="s">
        <v>83</v>
      </c>
    </row>
    <row r="211" s="2" customFormat="1" ht="24.15" customHeight="1">
      <c r="A211" s="39"/>
      <c r="B211" s="40"/>
      <c r="C211" s="228" t="s">
        <v>417</v>
      </c>
      <c r="D211" s="228" t="s">
        <v>266</v>
      </c>
      <c r="E211" s="229" t="s">
        <v>3849</v>
      </c>
      <c r="F211" s="230" t="s">
        <v>3850</v>
      </c>
      <c r="G211" s="231" t="s">
        <v>1051</v>
      </c>
      <c r="H211" s="232">
        <v>6</v>
      </c>
      <c r="I211" s="233"/>
      <c r="J211" s="234">
        <f>ROUND(I211*H211,2)</f>
        <v>0</v>
      </c>
      <c r="K211" s="230" t="s">
        <v>298</v>
      </c>
      <c r="L211" s="45"/>
      <c r="M211" s="235" t="s">
        <v>1</v>
      </c>
      <c r="N211" s="236" t="s">
        <v>41</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271</v>
      </c>
      <c r="AT211" s="239" t="s">
        <v>266</v>
      </c>
      <c r="AU211" s="239" t="s">
        <v>83</v>
      </c>
      <c r="AY211" s="18" t="s">
        <v>264</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271</v>
      </c>
      <c r="BM211" s="239" t="s">
        <v>3851</v>
      </c>
    </row>
    <row r="212" s="2" customFormat="1">
      <c r="A212" s="39"/>
      <c r="B212" s="40"/>
      <c r="C212" s="41"/>
      <c r="D212" s="243" t="s">
        <v>339</v>
      </c>
      <c r="E212" s="41"/>
      <c r="F212" s="295" t="s">
        <v>3852</v>
      </c>
      <c r="G212" s="41"/>
      <c r="H212" s="41"/>
      <c r="I212" s="296"/>
      <c r="J212" s="41"/>
      <c r="K212" s="41"/>
      <c r="L212" s="45"/>
      <c r="M212" s="297"/>
      <c r="N212" s="298"/>
      <c r="O212" s="92"/>
      <c r="P212" s="92"/>
      <c r="Q212" s="92"/>
      <c r="R212" s="92"/>
      <c r="S212" s="92"/>
      <c r="T212" s="93"/>
      <c r="U212" s="39"/>
      <c r="V212" s="39"/>
      <c r="W212" s="39"/>
      <c r="X212" s="39"/>
      <c r="Y212" s="39"/>
      <c r="Z212" s="39"/>
      <c r="AA212" s="39"/>
      <c r="AB212" s="39"/>
      <c r="AC212" s="39"/>
      <c r="AD212" s="39"/>
      <c r="AE212" s="39"/>
      <c r="AT212" s="18" t="s">
        <v>339</v>
      </c>
      <c r="AU212" s="18" t="s">
        <v>83</v>
      </c>
    </row>
    <row r="213" s="2" customFormat="1" ht="16.5" customHeight="1">
      <c r="A213" s="39"/>
      <c r="B213" s="40"/>
      <c r="C213" s="228" t="s">
        <v>422</v>
      </c>
      <c r="D213" s="228" t="s">
        <v>266</v>
      </c>
      <c r="E213" s="229" t="s">
        <v>3853</v>
      </c>
      <c r="F213" s="230" t="s">
        <v>3854</v>
      </c>
      <c r="G213" s="231" t="s">
        <v>1051</v>
      </c>
      <c r="H213" s="232">
        <v>6</v>
      </c>
      <c r="I213" s="233"/>
      <c r="J213" s="234">
        <f>ROUND(I213*H213,2)</f>
        <v>0</v>
      </c>
      <c r="K213" s="230" t="s">
        <v>298</v>
      </c>
      <c r="L213" s="45"/>
      <c r="M213" s="235" t="s">
        <v>1</v>
      </c>
      <c r="N213" s="236" t="s">
        <v>41</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271</v>
      </c>
      <c r="AT213" s="239" t="s">
        <v>266</v>
      </c>
      <c r="AU213" s="239" t="s">
        <v>83</v>
      </c>
      <c r="AY213" s="18" t="s">
        <v>264</v>
      </c>
      <c r="BE213" s="240">
        <f>IF(N213="základní",J213,0)</f>
        <v>0</v>
      </c>
      <c r="BF213" s="240">
        <f>IF(N213="snížená",J213,0)</f>
        <v>0</v>
      </c>
      <c r="BG213" s="240">
        <f>IF(N213="zákl. přenesená",J213,0)</f>
        <v>0</v>
      </c>
      <c r="BH213" s="240">
        <f>IF(N213="sníž. přenesená",J213,0)</f>
        <v>0</v>
      </c>
      <c r="BI213" s="240">
        <f>IF(N213="nulová",J213,0)</f>
        <v>0</v>
      </c>
      <c r="BJ213" s="18" t="s">
        <v>83</v>
      </c>
      <c r="BK213" s="240">
        <f>ROUND(I213*H213,2)</f>
        <v>0</v>
      </c>
      <c r="BL213" s="18" t="s">
        <v>271</v>
      </c>
      <c r="BM213" s="239" t="s">
        <v>3855</v>
      </c>
    </row>
    <row r="214" s="2" customFormat="1">
      <c r="A214" s="39"/>
      <c r="B214" s="40"/>
      <c r="C214" s="41"/>
      <c r="D214" s="243" t="s">
        <v>339</v>
      </c>
      <c r="E214" s="41"/>
      <c r="F214" s="295" t="s">
        <v>3856</v>
      </c>
      <c r="G214" s="41"/>
      <c r="H214" s="41"/>
      <c r="I214" s="296"/>
      <c r="J214" s="41"/>
      <c r="K214" s="41"/>
      <c r="L214" s="45"/>
      <c r="M214" s="297"/>
      <c r="N214" s="298"/>
      <c r="O214" s="92"/>
      <c r="P214" s="92"/>
      <c r="Q214" s="92"/>
      <c r="R214" s="92"/>
      <c r="S214" s="92"/>
      <c r="T214" s="93"/>
      <c r="U214" s="39"/>
      <c r="V214" s="39"/>
      <c r="W214" s="39"/>
      <c r="X214" s="39"/>
      <c r="Y214" s="39"/>
      <c r="Z214" s="39"/>
      <c r="AA214" s="39"/>
      <c r="AB214" s="39"/>
      <c r="AC214" s="39"/>
      <c r="AD214" s="39"/>
      <c r="AE214" s="39"/>
      <c r="AT214" s="18" t="s">
        <v>339</v>
      </c>
      <c r="AU214" s="18" t="s">
        <v>83</v>
      </c>
    </row>
    <row r="215" s="2" customFormat="1" ht="16.5" customHeight="1">
      <c r="A215" s="39"/>
      <c r="B215" s="40"/>
      <c r="C215" s="228" t="s">
        <v>426</v>
      </c>
      <c r="D215" s="228" t="s">
        <v>266</v>
      </c>
      <c r="E215" s="229" t="s">
        <v>3857</v>
      </c>
      <c r="F215" s="230" t="s">
        <v>3756</v>
      </c>
      <c r="G215" s="231" t="s">
        <v>1051</v>
      </c>
      <c r="H215" s="232">
        <v>6</v>
      </c>
      <c r="I215" s="233"/>
      <c r="J215" s="234">
        <f>ROUND(I215*H215,2)</f>
        <v>0</v>
      </c>
      <c r="K215" s="230" t="s">
        <v>298</v>
      </c>
      <c r="L215" s="45"/>
      <c r="M215" s="235" t="s">
        <v>1</v>
      </c>
      <c r="N215" s="236" t="s">
        <v>41</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271</v>
      </c>
      <c r="AT215" s="239" t="s">
        <v>266</v>
      </c>
      <c r="AU215" s="239" t="s">
        <v>83</v>
      </c>
      <c r="AY215" s="18" t="s">
        <v>264</v>
      </c>
      <c r="BE215" s="240">
        <f>IF(N215="základní",J215,0)</f>
        <v>0</v>
      </c>
      <c r="BF215" s="240">
        <f>IF(N215="snížená",J215,0)</f>
        <v>0</v>
      </c>
      <c r="BG215" s="240">
        <f>IF(N215="zákl. přenesená",J215,0)</f>
        <v>0</v>
      </c>
      <c r="BH215" s="240">
        <f>IF(N215="sníž. přenesená",J215,0)</f>
        <v>0</v>
      </c>
      <c r="BI215" s="240">
        <f>IF(N215="nulová",J215,0)</f>
        <v>0</v>
      </c>
      <c r="BJ215" s="18" t="s">
        <v>83</v>
      </c>
      <c r="BK215" s="240">
        <f>ROUND(I215*H215,2)</f>
        <v>0</v>
      </c>
      <c r="BL215" s="18" t="s">
        <v>271</v>
      </c>
      <c r="BM215" s="239" t="s">
        <v>3858</v>
      </c>
    </row>
    <row r="216" s="2" customFormat="1">
      <c r="A216" s="39"/>
      <c r="B216" s="40"/>
      <c r="C216" s="41"/>
      <c r="D216" s="243" t="s">
        <v>339</v>
      </c>
      <c r="E216" s="41"/>
      <c r="F216" s="295" t="s">
        <v>3859</v>
      </c>
      <c r="G216" s="41"/>
      <c r="H216" s="41"/>
      <c r="I216" s="296"/>
      <c r="J216" s="41"/>
      <c r="K216" s="41"/>
      <c r="L216" s="45"/>
      <c r="M216" s="297"/>
      <c r="N216" s="298"/>
      <c r="O216" s="92"/>
      <c r="P216" s="92"/>
      <c r="Q216" s="92"/>
      <c r="R216" s="92"/>
      <c r="S216" s="92"/>
      <c r="T216" s="93"/>
      <c r="U216" s="39"/>
      <c r="V216" s="39"/>
      <c r="W216" s="39"/>
      <c r="X216" s="39"/>
      <c r="Y216" s="39"/>
      <c r="Z216" s="39"/>
      <c r="AA216" s="39"/>
      <c r="AB216" s="39"/>
      <c r="AC216" s="39"/>
      <c r="AD216" s="39"/>
      <c r="AE216" s="39"/>
      <c r="AT216" s="18" t="s">
        <v>339</v>
      </c>
      <c r="AU216" s="18" t="s">
        <v>83</v>
      </c>
    </row>
    <row r="217" s="2" customFormat="1" ht="16.5" customHeight="1">
      <c r="A217" s="39"/>
      <c r="B217" s="40"/>
      <c r="C217" s="274" t="s">
        <v>430</v>
      </c>
      <c r="D217" s="274" t="s">
        <v>310</v>
      </c>
      <c r="E217" s="275" t="s">
        <v>3860</v>
      </c>
      <c r="F217" s="276" t="s">
        <v>3861</v>
      </c>
      <c r="G217" s="277" t="s">
        <v>420</v>
      </c>
      <c r="H217" s="278">
        <v>2</v>
      </c>
      <c r="I217" s="279"/>
      <c r="J217" s="280">
        <f>ROUND(I217*H217,2)</f>
        <v>0</v>
      </c>
      <c r="K217" s="276" t="s">
        <v>298</v>
      </c>
      <c r="L217" s="281"/>
      <c r="M217" s="282" t="s">
        <v>1</v>
      </c>
      <c r="N217" s="283" t="s">
        <v>41</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304</v>
      </c>
      <c r="AT217" s="239" t="s">
        <v>310</v>
      </c>
      <c r="AU217" s="239" t="s">
        <v>83</v>
      </c>
      <c r="AY217" s="18" t="s">
        <v>264</v>
      </c>
      <c r="BE217" s="240">
        <f>IF(N217="základní",J217,0)</f>
        <v>0</v>
      </c>
      <c r="BF217" s="240">
        <f>IF(N217="snížená",J217,0)</f>
        <v>0</v>
      </c>
      <c r="BG217" s="240">
        <f>IF(N217="zákl. přenesená",J217,0)</f>
        <v>0</v>
      </c>
      <c r="BH217" s="240">
        <f>IF(N217="sníž. přenesená",J217,0)</f>
        <v>0</v>
      </c>
      <c r="BI217" s="240">
        <f>IF(N217="nulová",J217,0)</f>
        <v>0</v>
      </c>
      <c r="BJ217" s="18" t="s">
        <v>83</v>
      </c>
      <c r="BK217" s="240">
        <f>ROUND(I217*H217,2)</f>
        <v>0</v>
      </c>
      <c r="BL217" s="18" t="s">
        <v>271</v>
      </c>
      <c r="BM217" s="239" t="s">
        <v>3862</v>
      </c>
    </row>
    <row r="218" s="2" customFormat="1" ht="16.5" customHeight="1">
      <c r="A218" s="39"/>
      <c r="B218" s="40"/>
      <c r="C218" s="274" t="s">
        <v>434</v>
      </c>
      <c r="D218" s="274" t="s">
        <v>310</v>
      </c>
      <c r="E218" s="275" t="s">
        <v>3863</v>
      </c>
      <c r="F218" s="276" t="s">
        <v>3864</v>
      </c>
      <c r="G218" s="277" t="s">
        <v>420</v>
      </c>
      <c r="H218" s="278">
        <v>3</v>
      </c>
      <c r="I218" s="279"/>
      <c r="J218" s="280">
        <f>ROUND(I218*H218,2)</f>
        <v>0</v>
      </c>
      <c r="K218" s="276" t="s">
        <v>298</v>
      </c>
      <c r="L218" s="281"/>
      <c r="M218" s="282" t="s">
        <v>1</v>
      </c>
      <c r="N218" s="283" t="s">
        <v>41</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304</v>
      </c>
      <c r="AT218" s="239" t="s">
        <v>310</v>
      </c>
      <c r="AU218" s="239" t="s">
        <v>83</v>
      </c>
      <c r="AY218" s="18" t="s">
        <v>264</v>
      </c>
      <c r="BE218" s="240">
        <f>IF(N218="základní",J218,0)</f>
        <v>0</v>
      </c>
      <c r="BF218" s="240">
        <f>IF(N218="snížená",J218,0)</f>
        <v>0</v>
      </c>
      <c r="BG218" s="240">
        <f>IF(N218="zákl. přenesená",J218,0)</f>
        <v>0</v>
      </c>
      <c r="BH218" s="240">
        <f>IF(N218="sníž. přenesená",J218,0)</f>
        <v>0</v>
      </c>
      <c r="BI218" s="240">
        <f>IF(N218="nulová",J218,0)</f>
        <v>0</v>
      </c>
      <c r="BJ218" s="18" t="s">
        <v>83</v>
      </c>
      <c r="BK218" s="240">
        <f>ROUND(I218*H218,2)</f>
        <v>0</v>
      </c>
      <c r="BL218" s="18" t="s">
        <v>271</v>
      </c>
      <c r="BM218" s="239" t="s">
        <v>3865</v>
      </c>
    </row>
    <row r="219" s="2" customFormat="1" ht="16.5" customHeight="1">
      <c r="A219" s="39"/>
      <c r="B219" s="40"/>
      <c r="C219" s="274" t="s">
        <v>438</v>
      </c>
      <c r="D219" s="274" t="s">
        <v>310</v>
      </c>
      <c r="E219" s="275" t="s">
        <v>3866</v>
      </c>
      <c r="F219" s="276" t="s">
        <v>3867</v>
      </c>
      <c r="G219" s="277" t="s">
        <v>420</v>
      </c>
      <c r="H219" s="278">
        <v>1</v>
      </c>
      <c r="I219" s="279"/>
      <c r="J219" s="280">
        <f>ROUND(I219*H219,2)</f>
        <v>0</v>
      </c>
      <c r="K219" s="276" t="s">
        <v>298</v>
      </c>
      <c r="L219" s="281"/>
      <c r="M219" s="282" t="s">
        <v>1</v>
      </c>
      <c r="N219" s="283" t="s">
        <v>41</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304</v>
      </c>
      <c r="AT219" s="239" t="s">
        <v>310</v>
      </c>
      <c r="AU219" s="239" t="s">
        <v>83</v>
      </c>
      <c r="AY219" s="18" t="s">
        <v>264</v>
      </c>
      <c r="BE219" s="240">
        <f>IF(N219="základní",J219,0)</f>
        <v>0</v>
      </c>
      <c r="BF219" s="240">
        <f>IF(N219="snížená",J219,0)</f>
        <v>0</v>
      </c>
      <c r="BG219" s="240">
        <f>IF(N219="zákl. přenesená",J219,0)</f>
        <v>0</v>
      </c>
      <c r="BH219" s="240">
        <f>IF(N219="sníž. přenesená",J219,0)</f>
        <v>0</v>
      </c>
      <c r="BI219" s="240">
        <f>IF(N219="nulová",J219,0)</f>
        <v>0</v>
      </c>
      <c r="BJ219" s="18" t="s">
        <v>83</v>
      </c>
      <c r="BK219" s="240">
        <f>ROUND(I219*H219,2)</f>
        <v>0</v>
      </c>
      <c r="BL219" s="18" t="s">
        <v>271</v>
      </c>
      <c r="BM219" s="239" t="s">
        <v>3868</v>
      </c>
    </row>
    <row r="220" s="12" customFormat="1" ht="25.92" customHeight="1">
      <c r="A220" s="12"/>
      <c r="B220" s="212"/>
      <c r="C220" s="213"/>
      <c r="D220" s="214" t="s">
        <v>75</v>
      </c>
      <c r="E220" s="215" t="s">
        <v>262</v>
      </c>
      <c r="F220" s="215" t="s">
        <v>263</v>
      </c>
      <c r="G220" s="213"/>
      <c r="H220" s="213"/>
      <c r="I220" s="216"/>
      <c r="J220" s="217">
        <f>BK220</f>
        <v>0</v>
      </c>
      <c r="K220" s="213"/>
      <c r="L220" s="218"/>
      <c r="M220" s="219"/>
      <c r="N220" s="220"/>
      <c r="O220" s="220"/>
      <c r="P220" s="221">
        <f>P221+P231</f>
        <v>0</v>
      </c>
      <c r="Q220" s="220"/>
      <c r="R220" s="221">
        <f>R221+R231</f>
        <v>0.14256000000000002</v>
      </c>
      <c r="S220" s="220"/>
      <c r="T220" s="222">
        <f>T221+T231</f>
        <v>0</v>
      </c>
      <c r="U220" s="12"/>
      <c r="V220" s="12"/>
      <c r="W220" s="12"/>
      <c r="X220" s="12"/>
      <c r="Y220" s="12"/>
      <c r="Z220" s="12"/>
      <c r="AA220" s="12"/>
      <c r="AB220" s="12"/>
      <c r="AC220" s="12"/>
      <c r="AD220" s="12"/>
      <c r="AE220" s="12"/>
      <c r="AR220" s="223" t="s">
        <v>83</v>
      </c>
      <c r="AT220" s="224" t="s">
        <v>75</v>
      </c>
      <c r="AU220" s="224" t="s">
        <v>76</v>
      </c>
      <c r="AY220" s="223" t="s">
        <v>264</v>
      </c>
      <c r="BK220" s="225">
        <f>BK221+BK231</f>
        <v>0</v>
      </c>
    </row>
    <row r="221" s="12" customFormat="1" ht="22.8" customHeight="1">
      <c r="A221" s="12"/>
      <c r="B221" s="212"/>
      <c r="C221" s="213"/>
      <c r="D221" s="214" t="s">
        <v>75</v>
      </c>
      <c r="E221" s="226" t="s">
        <v>83</v>
      </c>
      <c r="F221" s="226" t="s">
        <v>265</v>
      </c>
      <c r="G221" s="213"/>
      <c r="H221" s="213"/>
      <c r="I221" s="216"/>
      <c r="J221" s="227">
        <f>BK221</f>
        <v>0</v>
      </c>
      <c r="K221" s="213"/>
      <c r="L221" s="218"/>
      <c r="M221" s="219"/>
      <c r="N221" s="220"/>
      <c r="O221" s="220"/>
      <c r="P221" s="221">
        <f>SUM(P222:P230)</f>
        <v>0</v>
      </c>
      <c r="Q221" s="220"/>
      <c r="R221" s="221">
        <f>SUM(R222:R230)</f>
        <v>0</v>
      </c>
      <c r="S221" s="220"/>
      <c r="T221" s="222">
        <f>SUM(T222:T230)</f>
        <v>0</v>
      </c>
      <c r="U221" s="12"/>
      <c r="V221" s="12"/>
      <c r="W221" s="12"/>
      <c r="X221" s="12"/>
      <c r="Y221" s="12"/>
      <c r="Z221" s="12"/>
      <c r="AA221" s="12"/>
      <c r="AB221" s="12"/>
      <c r="AC221" s="12"/>
      <c r="AD221" s="12"/>
      <c r="AE221" s="12"/>
      <c r="AR221" s="223" t="s">
        <v>83</v>
      </c>
      <c r="AT221" s="224" t="s">
        <v>75</v>
      </c>
      <c r="AU221" s="224" t="s">
        <v>83</v>
      </c>
      <c r="AY221" s="223" t="s">
        <v>264</v>
      </c>
      <c r="BK221" s="225">
        <f>SUM(BK222:BK230)</f>
        <v>0</v>
      </c>
    </row>
    <row r="222" s="2" customFormat="1" ht="16.5" customHeight="1">
      <c r="A222" s="39"/>
      <c r="B222" s="40"/>
      <c r="C222" s="228" t="s">
        <v>442</v>
      </c>
      <c r="D222" s="228" t="s">
        <v>266</v>
      </c>
      <c r="E222" s="229" t="s">
        <v>3869</v>
      </c>
      <c r="F222" s="230" t="s">
        <v>3870</v>
      </c>
      <c r="G222" s="231" t="s">
        <v>278</v>
      </c>
      <c r="H222" s="232">
        <v>418.42000000000002</v>
      </c>
      <c r="I222" s="233"/>
      <c r="J222" s="234">
        <f>ROUND(I222*H222,2)</f>
        <v>0</v>
      </c>
      <c r="K222" s="230" t="s">
        <v>270</v>
      </c>
      <c r="L222" s="45"/>
      <c r="M222" s="235" t="s">
        <v>1</v>
      </c>
      <c r="N222" s="236" t="s">
        <v>41</v>
      </c>
      <c r="O222" s="92"/>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271</v>
      </c>
      <c r="AT222" s="239" t="s">
        <v>266</v>
      </c>
      <c r="AU222" s="239" t="s">
        <v>85</v>
      </c>
      <c r="AY222" s="18" t="s">
        <v>264</v>
      </c>
      <c r="BE222" s="240">
        <f>IF(N222="základní",J222,0)</f>
        <v>0</v>
      </c>
      <c r="BF222" s="240">
        <f>IF(N222="snížená",J222,0)</f>
        <v>0</v>
      </c>
      <c r="BG222" s="240">
        <f>IF(N222="zákl. přenesená",J222,0)</f>
        <v>0</v>
      </c>
      <c r="BH222" s="240">
        <f>IF(N222="sníž. přenesená",J222,0)</f>
        <v>0</v>
      </c>
      <c r="BI222" s="240">
        <f>IF(N222="nulová",J222,0)</f>
        <v>0</v>
      </c>
      <c r="BJ222" s="18" t="s">
        <v>83</v>
      </c>
      <c r="BK222" s="240">
        <f>ROUND(I222*H222,2)</f>
        <v>0</v>
      </c>
      <c r="BL222" s="18" t="s">
        <v>271</v>
      </c>
      <c r="BM222" s="239" t="s">
        <v>3871</v>
      </c>
    </row>
    <row r="223" s="2" customFormat="1" ht="16.5" customHeight="1">
      <c r="A223" s="39"/>
      <c r="B223" s="40"/>
      <c r="C223" s="274" t="s">
        <v>446</v>
      </c>
      <c r="D223" s="274" t="s">
        <v>310</v>
      </c>
      <c r="E223" s="275" t="s">
        <v>3872</v>
      </c>
      <c r="F223" s="276" t="s">
        <v>3873</v>
      </c>
      <c r="G223" s="277" t="s">
        <v>354</v>
      </c>
      <c r="H223" s="278">
        <v>836.84000000000003</v>
      </c>
      <c r="I223" s="279"/>
      <c r="J223" s="280">
        <f>ROUND(I223*H223,2)</f>
        <v>0</v>
      </c>
      <c r="K223" s="276" t="s">
        <v>270</v>
      </c>
      <c r="L223" s="281"/>
      <c r="M223" s="282" t="s">
        <v>1</v>
      </c>
      <c r="N223" s="283" t="s">
        <v>41</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304</v>
      </c>
      <c r="AT223" s="239" t="s">
        <v>310</v>
      </c>
      <c r="AU223" s="239" t="s">
        <v>85</v>
      </c>
      <c r="AY223" s="18" t="s">
        <v>264</v>
      </c>
      <c r="BE223" s="240">
        <f>IF(N223="základní",J223,0)</f>
        <v>0</v>
      </c>
      <c r="BF223" s="240">
        <f>IF(N223="snížená",J223,0)</f>
        <v>0</v>
      </c>
      <c r="BG223" s="240">
        <f>IF(N223="zákl. přenesená",J223,0)</f>
        <v>0</v>
      </c>
      <c r="BH223" s="240">
        <f>IF(N223="sníž. přenesená",J223,0)</f>
        <v>0</v>
      </c>
      <c r="BI223" s="240">
        <f>IF(N223="nulová",J223,0)</f>
        <v>0</v>
      </c>
      <c r="BJ223" s="18" t="s">
        <v>83</v>
      </c>
      <c r="BK223" s="240">
        <f>ROUND(I223*H223,2)</f>
        <v>0</v>
      </c>
      <c r="BL223" s="18" t="s">
        <v>271</v>
      </c>
      <c r="BM223" s="239" t="s">
        <v>3874</v>
      </c>
    </row>
    <row r="224" s="13" customFormat="1">
      <c r="A224" s="13"/>
      <c r="B224" s="241"/>
      <c r="C224" s="242"/>
      <c r="D224" s="243" t="s">
        <v>273</v>
      </c>
      <c r="E224" s="242"/>
      <c r="F224" s="245" t="s">
        <v>3875</v>
      </c>
      <c r="G224" s="242"/>
      <c r="H224" s="246">
        <v>836.84000000000003</v>
      </c>
      <c r="I224" s="247"/>
      <c r="J224" s="242"/>
      <c r="K224" s="242"/>
      <c r="L224" s="248"/>
      <c r="M224" s="249"/>
      <c r="N224" s="250"/>
      <c r="O224" s="250"/>
      <c r="P224" s="250"/>
      <c r="Q224" s="250"/>
      <c r="R224" s="250"/>
      <c r="S224" s="250"/>
      <c r="T224" s="251"/>
      <c r="U224" s="13"/>
      <c r="V224" s="13"/>
      <c r="W224" s="13"/>
      <c r="X224" s="13"/>
      <c r="Y224" s="13"/>
      <c r="Z224" s="13"/>
      <c r="AA224" s="13"/>
      <c r="AB224" s="13"/>
      <c r="AC224" s="13"/>
      <c r="AD224" s="13"/>
      <c r="AE224" s="13"/>
      <c r="AT224" s="252" t="s">
        <v>273</v>
      </c>
      <c r="AU224" s="252" t="s">
        <v>85</v>
      </c>
      <c r="AV224" s="13" t="s">
        <v>85</v>
      </c>
      <c r="AW224" s="13" t="s">
        <v>4</v>
      </c>
      <c r="AX224" s="13" t="s">
        <v>83</v>
      </c>
      <c r="AY224" s="252" t="s">
        <v>264</v>
      </c>
    </row>
    <row r="225" s="2" customFormat="1" ht="16.5" customHeight="1">
      <c r="A225" s="39"/>
      <c r="B225" s="40"/>
      <c r="C225" s="228" t="s">
        <v>450</v>
      </c>
      <c r="D225" s="228" t="s">
        <v>266</v>
      </c>
      <c r="E225" s="229" t="s">
        <v>3876</v>
      </c>
      <c r="F225" s="230" t="s">
        <v>3877</v>
      </c>
      <c r="G225" s="231" t="s">
        <v>278</v>
      </c>
      <c r="H225" s="232">
        <v>348.74000000000001</v>
      </c>
      <c r="I225" s="233"/>
      <c r="J225" s="234">
        <f>ROUND(I225*H225,2)</f>
        <v>0</v>
      </c>
      <c r="K225" s="230" t="s">
        <v>270</v>
      </c>
      <c r="L225" s="45"/>
      <c r="M225" s="235" t="s">
        <v>1</v>
      </c>
      <c r="N225" s="236" t="s">
        <v>41</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271</v>
      </c>
      <c r="AT225" s="239" t="s">
        <v>266</v>
      </c>
      <c r="AU225" s="239" t="s">
        <v>85</v>
      </c>
      <c r="AY225" s="18" t="s">
        <v>264</v>
      </c>
      <c r="BE225" s="240">
        <f>IF(N225="základní",J225,0)</f>
        <v>0</v>
      </c>
      <c r="BF225" s="240">
        <f>IF(N225="snížená",J225,0)</f>
        <v>0</v>
      </c>
      <c r="BG225" s="240">
        <f>IF(N225="zákl. přenesená",J225,0)</f>
        <v>0</v>
      </c>
      <c r="BH225" s="240">
        <f>IF(N225="sníž. přenesená",J225,0)</f>
        <v>0</v>
      </c>
      <c r="BI225" s="240">
        <f>IF(N225="nulová",J225,0)</f>
        <v>0</v>
      </c>
      <c r="BJ225" s="18" t="s">
        <v>83</v>
      </c>
      <c r="BK225" s="240">
        <f>ROUND(I225*H225,2)</f>
        <v>0</v>
      </c>
      <c r="BL225" s="18" t="s">
        <v>271</v>
      </c>
      <c r="BM225" s="239" t="s">
        <v>3878</v>
      </c>
    </row>
    <row r="226" s="13" customFormat="1">
      <c r="A226" s="13"/>
      <c r="B226" s="241"/>
      <c r="C226" s="242"/>
      <c r="D226" s="243" t="s">
        <v>273</v>
      </c>
      <c r="E226" s="244" t="s">
        <v>1</v>
      </c>
      <c r="F226" s="245" t="s">
        <v>3879</v>
      </c>
      <c r="G226" s="242"/>
      <c r="H226" s="246">
        <v>348.74000000000001</v>
      </c>
      <c r="I226" s="247"/>
      <c r="J226" s="242"/>
      <c r="K226" s="242"/>
      <c r="L226" s="248"/>
      <c r="M226" s="249"/>
      <c r="N226" s="250"/>
      <c r="O226" s="250"/>
      <c r="P226" s="250"/>
      <c r="Q226" s="250"/>
      <c r="R226" s="250"/>
      <c r="S226" s="250"/>
      <c r="T226" s="251"/>
      <c r="U226" s="13"/>
      <c r="V226" s="13"/>
      <c r="W226" s="13"/>
      <c r="X226" s="13"/>
      <c r="Y226" s="13"/>
      <c r="Z226" s="13"/>
      <c r="AA226" s="13"/>
      <c r="AB226" s="13"/>
      <c r="AC226" s="13"/>
      <c r="AD226" s="13"/>
      <c r="AE226" s="13"/>
      <c r="AT226" s="252" t="s">
        <v>273</v>
      </c>
      <c r="AU226" s="252" t="s">
        <v>85</v>
      </c>
      <c r="AV226" s="13" t="s">
        <v>85</v>
      </c>
      <c r="AW226" s="13" t="s">
        <v>32</v>
      </c>
      <c r="AX226" s="13" t="s">
        <v>76</v>
      </c>
      <c r="AY226" s="252" t="s">
        <v>264</v>
      </c>
    </row>
    <row r="227" s="14" customFormat="1">
      <c r="A227" s="14"/>
      <c r="B227" s="253"/>
      <c r="C227" s="254"/>
      <c r="D227" s="243" t="s">
        <v>273</v>
      </c>
      <c r="E227" s="255" t="s">
        <v>1</v>
      </c>
      <c r="F227" s="256" t="s">
        <v>275</v>
      </c>
      <c r="G227" s="254"/>
      <c r="H227" s="257">
        <v>348.74000000000001</v>
      </c>
      <c r="I227" s="258"/>
      <c r="J227" s="254"/>
      <c r="K227" s="254"/>
      <c r="L227" s="259"/>
      <c r="M227" s="260"/>
      <c r="N227" s="261"/>
      <c r="O227" s="261"/>
      <c r="P227" s="261"/>
      <c r="Q227" s="261"/>
      <c r="R227" s="261"/>
      <c r="S227" s="261"/>
      <c r="T227" s="262"/>
      <c r="U227" s="14"/>
      <c r="V227" s="14"/>
      <c r="W227" s="14"/>
      <c r="X227" s="14"/>
      <c r="Y227" s="14"/>
      <c r="Z227" s="14"/>
      <c r="AA227" s="14"/>
      <c r="AB227" s="14"/>
      <c r="AC227" s="14"/>
      <c r="AD227" s="14"/>
      <c r="AE227" s="14"/>
      <c r="AT227" s="263" t="s">
        <v>273</v>
      </c>
      <c r="AU227" s="263" t="s">
        <v>85</v>
      </c>
      <c r="AV227" s="14" t="s">
        <v>271</v>
      </c>
      <c r="AW227" s="14" t="s">
        <v>32</v>
      </c>
      <c r="AX227" s="14" t="s">
        <v>83</v>
      </c>
      <c r="AY227" s="263" t="s">
        <v>264</v>
      </c>
    </row>
    <row r="228" s="2" customFormat="1" ht="16.5" customHeight="1">
      <c r="A228" s="39"/>
      <c r="B228" s="40"/>
      <c r="C228" s="274" t="s">
        <v>456</v>
      </c>
      <c r="D228" s="274" t="s">
        <v>310</v>
      </c>
      <c r="E228" s="275" t="s">
        <v>311</v>
      </c>
      <c r="F228" s="276" t="s">
        <v>3880</v>
      </c>
      <c r="G228" s="277" t="s">
        <v>278</v>
      </c>
      <c r="H228" s="278">
        <v>383.61399999999998</v>
      </c>
      <c r="I228" s="279"/>
      <c r="J228" s="280">
        <f>ROUND(I228*H228,2)</f>
        <v>0</v>
      </c>
      <c r="K228" s="276" t="s">
        <v>298</v>
      </c>
      <c r="L228" s="281"/>
      <c r="M228" s="282" t="s">
        <v>1</v>
      </c>
      <c r="N228" s="283" t="s">
        <v>41</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304</v>
      </c>
      <c r="AT228" s="239" t="s">
        <v>310</v>
      </c>
      <c r="AU228" s="239" t="s">
        <v>85</v>
      </c>
      <c r="AY228" s="18" t="s">
        <v>264</v>
      </c>
      <c r="BE228" s="240">
        <f>IF(N228="základní",J228,0)</f>
        <v>0</v>
      </c>
      <c r="BF228" s="240">
        <f>IF(N228="snížená",J228,0)</f>
        <v>0</v>
      </c>
      <c r="BG228" s="240">
        <f>IF(N228="zákl. přenesená",J228,0)</f>
        <v>0</v>
      </c>
      <c r="BH228" s="240">
        <f>IF(N228="sníž. přenesená",J228,0)</f>
        <v>0</v>
      </c>
      <c r="BI228" s="240">
        <f>IF(N228="nulová",J228,0)</f>
        <v>0</v>
      </c>
      <c r="BJ228" s="18" t="s">
        <v>83</v>
      </c>
      <c r="BK228" s="240">
        <f>ROUND(I228*H228,2)</f>
        <v>0</v>
      </c>
      <c r="BL228" s="18" t="s">
        <v>271</v>
      </c>
      <c r="BM228" s="239" t="s">
        <v>3488</v>
      </c>
    </row>
    <row r="229" s="13" customFormat="1">
      <c r="A229" s="13"/>
      <c r="B229" s="241"/>
      <c r="C229" s="242"/>
      <c r="D229" s="243" t="s">
        <v>273</v>
      </c>
      <c r="E229" s="242"/>
      <c r="F229" s="245" t="s">
        <v>3881</v>
      </c>
      <c r="G229" s="242"/>
      <c r="H229" s="246">
        <v>383.61399999999998</v>
      </c>
      <c r="I229" s="247"/>
      <c r="J229" s="242"/>
      <c r="K229" s="242"/>
      <c r="L229" s="248"/>
      <c r="M229" s="249"/>
      <c r="N229" s="250"/>
      <c r="O229" s="250"/>
      <c r="P229" s="250"/>
      <c r="Q229" s="250"/>
      <c r="R229" s="250"/>
      <c r="S229" s="250"/>
      <c r="T229" s="251"/>
      <c r="U229" s="13"/>
      <c r="V229" s="13"/>
      <c r="W229" s="13"/>
      <c r="X229" s="13"/>
      <c r="Y229" s="13"/>
      <c r="Z229" s="13"/>
      <c r="AA229" s="13"/>
      <c r="AB229" s="13"/>
      <c r="AC229" s="13"/>
      <c r="AD229" s="13"/>
      <c r="AE229" s="13"/>
      <c r="AT229" s="252" t="s">
        <v>273</v>
      </c>
      <c r="AU229" s="252" t="s">
        <v>85</v>
      </c>
      <c r="AV229" s="13" t="s">
        <v>85</v>
      </c>
      <c r="AW229" s="13" t="s">
        <v>4</v>
      </c>
      <c r="AX229" s="13" t="s">
        <v>83</v>
      </c>
      <c r="AY229" s="252" t="s">
        <v>264</v>
      </c>
    </row>
    <row r="230" s="2" customFormat="1" ht="16.5" customHeight="1">
      <c r="A230" s="39"/>
      <c r="B230" s="40"/>
      <c r="C230" s="228" t="s">
        <v>461</v>
      </c>
      <c r="D230" s="228" t="s">
        <v>266</v>
      </c>
      <c r="E230" s="229" t="s">
        <v>3882</v>
      </c>
      <c r="F230" s="230" t="s">
        <v>3883</v>
      </c>
      <c r="G230" s="231" t="s">
        <v>318</v>
      </c>
      <c r="H230" s="232">
        <v>448.64999999999998</v>
      </c>
      <c r="I230" s="233"/>
      <c r="J230" s="234">
        <f>ROUND(I230*H230,2)</f>
        <v>0</v>
      </c>
      <c r="K230" s="230" t="s">
        <v>270</v>
      </c>
      <c r="L230" s="45"/>
      <c r="M230" s="235" t="s">
        <v>1</v>
      </c>
      <c r="N230" s="236" t="s">
        <v>41</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271</v>
      </c>
      <c r="AT230" s="239" t="s">
        <v>266</v>
      </c>
      <c r="AU230" s="239" t="s">
        <v>85</v>
      </c>
      <c r="AY230" s="18" t="s">
        <v>264</v>
      </c>
      <c r="BE230" s="240">
        <f>IF(N230="základní",J230,0)</f>
        <v>0</v>
      </c>
      <c r="BF230" s="240">
        <f>IF(N230="snížená",J230,0)</f>
        <v>0</v>
      </c>
      <c r="BG230" s="240">
        <f>IF(N230="zákl. přenesená",J230,0)</f>
        <v>0</v>
      </c>
      <c r="BH230" s="240">
        <f>IF(N230="sníž. přenesená",J230,0)</f>
        <v>0</v>
      </c>
      <c r="BI230" s="240">
        <f>IF(N230="nulová",J230,0)</f>
        <v>0</v>
      </c>
      <c r="BJ230" s="18" t="s">
        <v>83</v>
      </c>
      <c r="BK230" s="240">
        <f>ROUND(I230*H230,2)</f>
        <v>0</v>
      </c>
      <c r="BL230" s="18" t="s">
        <v>271</v>
      </c>
      <c r="BM230" s="239" t="s">
        <v>3884</v>
      </c>
    </row>
    <row r="231" s="12" customFormat="1" ht="22.8" customHeight="1">
      <c r="A231" s="12"/>
      <c r="B231" s="212"/>
      <c r="C231" s="213"/>
      <c r="D231" s="214" t="s">
        <v>75</v>
      </c>
      <c r="E231" s="226" t="s">
        <v>309</v>
      </c>
      <c r="F231" s="226" t="s">
        <v>723</v>
      </c>
      <c r="G231" s="213"/>
      <c r="H231" s="213"/>
      <c r="I231" s="216"/>
      <c r="J231" s="227">
        <f>BK231</f>
        <v>0</v>
      </c>
      <c r="K231" s="213"/>
      <c r="L231" s="218"/>
      <c r="M231" s="219"/>
      <c r="N231" s="220"/>
      <c r="O231" s="220"/>
      <c r="P231" s="221">
        <f>SUM(P232:P234)</f>
        <v>0</v>
      </c>
      <c r="Q231" s="220"/>
      <c r="R231" s="221">
        <f>SUM(R232:R234)</f>
        <v>0.14256000000000002</v>
      </c>
      <c r="S231" s="220"/>
      <c r="T231" s="222">
        <f>SUM(T232:T234)</f>
        <v>0</v>
      </c>
      <c r="U231" s="12"/>
      <c r="V231" s="12"/>
      <c r="W231" s="12"/>
      <c r="X231" s="12"/>
      <c r="Y231" s="12"/>
      <c r="Z231" s="12"/>
      <c r="AA231" s="12"/>
      <c r="AB231" s="12"/>
      <c r="AC231" s="12"/>
      <c r="AD231" s="12"/>
      <c r="AE231" s="12"/>
      <c r="AR231" s="223" t="s">
        <v>83</v>
      </c>
      <c r="AT231" s="224" t="s">
        <v>75</v>
      </c>
      <c r="AU231" s="224" t="s">
        <v>83</v>
      </c>
      <c r="AY231" s="223" t="s">
        <v>264</v>
      </c>
      <c r="BK231" s="225">
        <f>SUM(BK232:BK234)</f>
        <v>0</v>
      </c>
    </row>
    <row r="232" s="2" customFormat="1" ht="16.5" customHeight="1">
      <c r="A232" s="39"/>
      <c r="B232" s="40"/>
      <c r="C232" s="228" t="s">
        <v>466</v>
      </c>
      <c r="D232" s="228" t="s">
        <v>266</v>
      </c>
      <c r="E232" s="229" t="s">
        <v>3885</v>
      </c>
      <c r="F232" s="230" t="s">
        <v>3886</v>
      </c>
      <c r="G232" s="231" t="s">
        <v>318</v>
      </c>
      <c r="H232" s="232">
        <v>396</v>
      </c>
      <c r="I232" s="233"/>
      <c r="J232" s="234">
        <f>ROUND(I232*H232,2)</f>
        <v>0</v>
      </c>
      <c r="K232" s="230" t="s">
        <v>298</v>
      </c>
      <c r="L232" s="45"/>
      <c r="M232" s="235" t="s">
        <v>1</v>
      </c>
      <c r="N232" s="236" t="s">
        <v>41</v>
      </c>
      <c r="O232" s="92"/>
      <c r="P232" s="237">
        <f>O232*H232</f>
        <v>0</v>
      </c>
      <c r="Q232" s="237">
        <v>0.00036000000000000002</v>
      </c>
      <c r="R232" s="237">
        <f>Q232*H232</f>
        <v>0.14256000000000002</v>
      </c>
      <c r="S232" s="237">
        <v>0</v>
      </c>
      <c r="T232" s="238">
        <f>S232*H232</f>
        <v>0</v>
      </c>
      <c r="U232" s="39"/>
      <c r="V232" s="39"/>
      <c r="W232" s="39"/>
      <c r="X232" s="39"/>
      <c r="Y232" s="39"/>
      <c r="Z232" s="39"/>
      <c r="AA232" s="39"/>
      <c r="AB232" s="39"/>
      <c r="AC232" s="39"/>
      <c r="AD232" s="39"/>
      <c r="AE232" s="39"/>
      <c r="AR232" s="239" t="s">
        <v>271</v>
      </c>
      <c r="AT232" s="239" t="s">
        <v>266</v>
      </c>
      <c r="AU232" s="239" t="s">
        <v>85</v>
      </c>
      <c r="AY232" s="18" t="s">
        <v>264</v>
      </c>
      <c r="BE232" s="240">
        <f>IF(N232="základní",J232,0)</f>
        <v>0</v>
      </c>
      <c r="BF232" s="240">
        <f>IF(N232="snížená",J232,0)</f>
        <v>0</v>
      </c>
      <c r="BG232" s="240">
        <f>IF(N232="zákl. přenesená",J232,0)</f>
        <v>0</v>
      </c>
      <c r="BH232" s="240">
        <f>IF(N232="sníž. přenesená",J232,0)</f>
        <v>0</v>
      </c>
      <c r="BI232" s="240">
        <f>IF(N232="nulová",J232,0)</f>
        <v>0</v>
      </c>
      <c r="BJ232" s="18" t="s">
        <v>83</v>
      </c>
      <c r="BK232" s="240">
        <f>ROUND(I232*H232,2)</f>
        <v>0</v>
      </c>
      <c r="BL232" s="18" t="s">
        <v>271</v>
      </c>
      <c r="BM232" s="239" t="s">
        <v>3887</v>
      </c>
    </row>
    <row r="233" s="13" customFormat="1">
      <c r="A233" s="13"/>
      <c r="B233" s="241"/>
      <c r="C233" s="242"/>
      <c r="D233" s="243" t="s">
        <v>273</v>
      </c>
      <c r="E233" s="244" t="s">
        <v>1</v>
      </c>
      <c r="F233" s="245" t="s">
        <v>3888</v>
      </c>
      <c r="G233" s="242"/>
      <c r="H233" s="246">
        <v>396</v>
      </c>
      <c r="I233" s="247"/>
      <c r="J233" s="242"/>
      <c r="K233" s="242"/>
      <c r="L233" s="248"/>
      <c r="M233" s="249"/>
      <c r="N233" s="250"/>
      <c r="O233" s="250"/>
      <c r="P233" s="250"/>
      <c r="Q233" s="250"/>
      <c r="R233" s="250"/>
      <c r="S233" s="250"/>
      <c r="T233" s="251"/>
      <c r="U233" s="13"/>
      <c r="V233" s="13"/>
      <c r="W233" s="13"/>
      <c r="X233" s="13"/>
      <c r="Y233" s="13"/>
      <c r="Z233" s="13"/>
      <c r="AA233" s="13"/>
      <c r="AB233" s="13"/>
      <c r="AC233" s="13"/>
      <c r="AD233" s="13"/>
      <c r="AE233" s="13"/>
      <c r="AT233" s="252" t="s">
        <v>273</v>
      </c>
      <c r="AU233" s="252" t="s">
        <v>85</v>
      </c>
      <c r="AV233" s="13" t="s">
        <v>85</v>
      </c>
      <c r="AW233" s="13" t="s">
        <v>32</v>
      </c>
      <c r="AX233" s="13" t="s">
        <v>76</v>
      </c>
      <c r="AY233" s="252" t="s">
        <v>264</v>
      </c>
    </row>
    <row r="234" s="14" customFormat="1">
      <c r="A234" s="14"/>
      <c r="B234" s="253"/>
      <c r="C234" s="254"/>
      <c r="D234" s="243" t="s">
        <v>273</v>
      </c>
      <c r="E234" s="255" t="s">
        <v>1</v>
      </c>
      <c r="F234" s="256" t="s">
        <v>275</v>
      </c>
      <c r="G234" s="254"/>
      <c r="H234" s="257">
        <v>396</v>
      </c>
      <c r="I234" s="258"/>
      <c r="J234" s="254"/>
      <c r="K234" s="254"/>
      <c r="L234" s="259"/>
      <c r="M234" s="300"/>
      <c r="N234" s="301"/>
      <c r="O234" s="301"/>
      <c r="P234" s="301"/>
      <c r="Q234" s="301"/>
      <c r="R234" s="301"/>
      <c r="S234" s="301"/>
      <c r="T234" s="302"/>
      <c r="U234" s="14"/>
      <c r="V234" s="14"/>
      <c r="W234" s="14"/>
      <c r="X234" s="14"/>
      <c r="Y234" s="14"/>
      <c r="Z234" s="14"/>
      <c r="AA234" s="14"/>
      <c r="AB234" s="14"/>
      <c r="AC234" s="14"/>
      <c r="AD234" s="14"/>
      <c r="AE234" s="14"/>
      <c r="AT234" s="263" t="s">
        <v>273</v>
      </c>
      <c r="AU234" s="263" t="s">
        <v>85</v>
      </c>
      <c r="AV234" s="14" t="s">
        <v>271</v>
      </c>
      <c r="AW234" s="14" t="s">
        <v>32</v>
      </c>
      <c r="AX234" s="14" t="s">
        <v>83</v>
      </c>
      <c r="AY234" s="263" t="s">
        <v>264</v>
      </c>
    </row>
    <row r="235" s="2" customFormat="1" ht="6.96" customHeight="1">
      <c r="A235" s="39"/>
      <c r="B235" s="67"/>
      <c r="C235" s="68"/>
      <c r="D235" s="68"/>
      <c r="E235" s="68"/>
      <c r="F235" s="68"/>
      <c r="G235" s="68"/>
      <c r="H235" s="68"/>
      <c r="I235" s="68"/>
      <c r="J235" s="68"/>
      <c r="K235" s="68"/>
      <c r="L235" s="45"/>
      <c r="M235" s="39"/>
      <c r="O235" s="39"/>
      <c r="P235" s="39"/>
      <c r="Q235" s="39"/>
      <c r="R235" s="39"/>
      <c r="S235" s="39"/>
      <c r="T235" s="39"/>
      <c r="U235" s="39"/>
      <c r="V235" s="39"/>
      <c r="W235" s="39"/>
      <c r="X235" s="39"/>
      <c r="Y235" s="39"/>
      <c r="Z235" s="39"/>
      <c r="AA235" s="39"/>
      <c r="AB235" s="39"/>
      <c r="AC235" s="39"/>
      <c r="AD235" s="39"/>
      <c r="AE235" s="39"/>
    </row>
  </sheetData>
  <sheetProtection sheet="1" autoFilter="0" formatColumns="0" formatRows="0" objects="1" scenarios="1" spinCount="100000" saltValue="XkCYvrQ6zeABc4XbhXjVmqxA0vdclva/EE0NcosY2wFHj8P/rig+ldk2zrdh8CpDpy4UJcA/EipSCl46pLKeVg==" hashValue="CyCED91WHF/zs6nAbqULCSDDXvRP8Kk4qQWWFbeGQdnWtARAdVbnYI1tYGX6vlxi0F84cLpFRdl/+Cv84ePCPg==" algorithmName="SHA-512" password="E785"/>
  <autoFilter ref="C122:K23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3889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1411</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ROUND((SUM(BE124:BE217)),  2)</f>
        <v>0</v>
      </c>
      <c r="G33" s="39"/>
      <c r="H33" s="39"/>
      <c r="I33" s="166">
        <v>0.20999999999999999</v>
      </c>
      <c r="J33" s="165">
        <f>ROUND(((SUM(BE124:BE217))*I33),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ROUND((SUM(BF124:BF217)),  2)</f>
        <v>0</v>
      </c>
      <c r="G34" s="39"/>
      <c r="H34" s="39"/>
      <c r="I34" s="166">
        <v>0.12</v>
      </c>
      <c r="J34" s="165">
        <f>ROUND(((SUM(BF124:BF217))*I34),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ROUND((SUM(BG124:BG217)),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ROUND((SUM(BH124:BH217)),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ROUND((SUM(BI124:BI217)),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01.1 - PŘÍPOJKA VODY PRO SO 01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J125</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J126</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1412</v>
      </c>
      <c r="E99" s="198"/>
      <c r="F99" s="198"/>
      <c r="G99" s="198"/>
      <c r="H99" s="198"/>
      <c r="I99" s="198"/>
      <c r="J99" s="199">
        <f>J162</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1413</v>
      </c>
      <c r="E100" s="198"/>
      <c r="F100" s="198"/>
      <c r="G100" s="198"/>
      <c r="H100" s="198"/>
      <c r="I100" s="198"/>
      <c r="J100" s="199">
        <f>J165</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1415</v>
      </c>
      <c r="E101" s="198"/>
      <c r="F101" s="198"/>
      <c r="G101" s="198"/>
      <c r="H101" s="198"/>
      <c r="I101" s="198"/>
      <c r="J101" s="199">
        <f>J191</f>
        <v>0</v>
      </c>
      <c r="K101" s="134"/>
      <c r="L101" s="200"/>
      <c r="S101" s="10"/>
      <c r="T101" s="10"/>
      <c r="U101" s="10"/>
      <c r="V101" s="10"/>
      <c r="W101" s="10"/>
      <c r="X101" s="10"/>
      <c r="Y101" s="10"/>
      <c r="Z101" s="10"/>
      <c r="AA101" s="10"/>
      <c r="AB101" s="10"/>
      <c r="AC101" s="10"/>
      <c r="AD101" s="10"/>
      <c r="AE101" s="10"/>
    </row>
    <row r="102" s="9" customFormat="1" ht="24.96" customHeight="1">
      <c r="A102" s="9"/>
      <c r="B102" s="190"/>
      <c r="C102" s="191"/>
      <c r="D102" s="192" t="s">
        <v>229</v>
      </c>
      <c r="E102" s="193"/>
      <c r="F102" s="193"/>
      <c r="G102" s="193"/>
      <c r="H102" s="193"/>
      <c r="I102" s="193"/>
      <c r="J102" s="194">
        <f>J199</f>
        <v>0</v>
      </c>
      <c r="K102" s="191"/>
      <c r="L102" s="195"/>
      <c r="S102" s="9"/>
      <c r="T102" s="9"/>
      <c r="U102" s="9"/>
      <c r="V102" s="9"/>
      <c r="W102" s="9"/>
      <c r="X102" s="9"/>
      <c r="Y102" s="9"/>
      <c r="Z102" s="9"/>
      <c r="AA102" s="9"/>
      <c r="AB102" s="9"/>
      <c r="AC102" s="9"/>
      <c r="AD102" s="9"/>
      <c r="AE102" s="9"/>
    </row>
    <row r="103" s="10" customFormat="1" ht="19.92" customHeight="1">
      <c r="A103" s="10"/>
      <c r="B103" s="196"/>
      <c r="C103" s="134"/>
      <c r="D103" s="197" t="s">
        <v>1417</v>
      </c>
      <c r="E103" s="198"/>
      <c r="F103" s="198"/>
      <c r="G103" s="198"/>
      <c r="H103" s="198"/>
      <c r="I103" s="198"/>
      <c r="J103" s="199">
        <f>J200</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3890</v>
      </c>
      <c r="E104" s="198"/>
      <c r="F104" s="198"/>
      <c r="G104" s="198"/>
      <c r="H104" s="198"/>
      <c r="I104" s="198"/>
      <c r="J104" s="199">
        <f>J211</f>
        <v>0</v>
      </c>
      <c r="K104" s="134"/>
      <c r="L104" s="200"/>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249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Transformace domova Černovice – Lidmaň I. – Polná</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210</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IO 01.1 - PŘÍPOJKA VODY PRO SO 01</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18. 9. 2024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Kraj Vysočina</v>
      </c>
      <c r="G120" s="41"/>
      <c r="H120" s="41"/>
      <c r="I120" s="33" t="s">
        <v>30</v>
      </c>
      <c r="J120" s="37" t="str">
        <f>E21</f>
        <v>ARPIK OSTRAVA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Ing. Tomáš Janošec</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1"/>
      <c r="B123" s="202"/>
      <c r="C123" s="203" t="s">
        <v>250</v>
      </c>
      <c r="D123" s="204" t="s">
        <v>61</v>
      </c>
      <c r="E123" s="204" t="s">
        <v>57</v>
      </c>
      <c r="F123" s="204" t="s">
        <v>58</v>
      </c>
      <c r="G123" s="204" t="s">
        <v>251</v>
      </c>
      <c r="H123" s="204" t="s">
        <v>252</v>
      </c>
      <c r="I123" s="204" t="s">
        <v>253</v>
      </c>
      <c r="J123" s="204" t="s">
        <v>217</v>
      </c>
      <c r="K123" s="205" t="s">
        <v>254</v>
      </c>
      <c r="L123" s="206"/>
      <c r="M123" s="101" t="s">
        <v>1</v>
      </c>
      <c r="N123" s="102" t="s">
        <v>40</v>
      </c>
      <c r="O123" s="102" t="s">
        <v>255</v>
      </c>
      <c r="P123" s="102" t="s">
        <v>256</v>
      </c>
      <c r="Q123" s="102" t="s">
        <v>257</v>
      </c>
      <c r="R123" s="102" t="s">
        <v>258</v>
      </c>
      <c r="S123" s="102" t="s">
        <v>259</v>
      </c>
      <c r="T123" s="103" t="s">
        <v>260</v>
      </c>
      <c r="U123" s="201"/>
      <c r="V123" s="201"/>
      <c r="W123" s="201"/>
      <c r="X123" s="201"/>
      <c r="Y123" s="201"/>
      <c r="Z123" s="201"/>
      <c r="AA123" s="201"/>
      <c r="AB123" s="201"/>
      <c r="AC123" s="201"/>
      <c r="AD123" s="201"/>
      <c r="AE123" s="201"/>
    </row>
    <row r="124" s="2" customFormat="1" ht="22.8" customHeight="1">
      <c r="A124" s="39"/>
      <c r="B124" s="40"/>
      <c r="C124" s="108" t="s">
        <v>261</v>
      </c>
      <c r="D124" s="41"/>
      <c r="E124" s="41"/>
      <c r="F124" s="41"/>
      <c r="G124" s="41"/>
      <c r="H124" s="41"/>
      <c r="I124" s="41"/>
      <c r="J124" s="207">
        <f>BK124</f>
        <v>0</v>
      </c>
      <c r="K124" s="41"/>
      <c r="L124" s="45"/>
      <c r="M124" s="104"/>
      <c r="N124" s="208"/>
      <c r="O124" s="105"/>
      <c r="P124" s="209">
        <f>P125+P199</f>
        <v>0</v>
      </c>
      <c r="Q124" s="105"/>
      <c r="R124" s="209">
        <f>R125+R199</f>
        <v>15.386384849999999</v>
      </c>
      <c r="S124" s="105"/>
      <c r="T124" s="210">
        <f>T125+T199</f>
        <v>0</v>
      </c>
      <c r="U124" s="39"/>
      <c r="V124" s="39"/>
      <c r="W124" s="39"/>
      <c r="X124" s="39"/>
      <c r="Y124" s="39"/>
      <c r="Z124" s="39"/>
      <c r="AA124" s="39"/>
      <c r="AB124" s="39"/>
      <c r="AC124" s="39"/>
      <c r="AD124" s="39"/>
      <c r="AE124" s="39"/>
      <c r="AT124" s="18" t="s">
        <v>75</v>
      </c>
      <c r="AU124" s="18" t="s">
        <v>219</v>
      </c>
      <c r="BK124" s="211">
        <f>BK125+BK199</f>
        <v>0</v>
      </c>
    </row>
    <row r="125" s="12" customFormat="1" ht="25.92" customHeight="1">
      <c r="A125" s="12"/>
      <c r="B125" s="212"/>
      <c r="C125" s="213"/>
      <c r="D125" s="214" t="s">
        <v>75</v>
      </c>
      <c r="E125" s="215" t="s">
        <v>262</v>
      </c>
      <c r="F125" s="215" t="s">
        <v>263</v>
      </c>
      <c r="G125" s="213"/>
      <c r="H125" s="213"/>
      <c r="I125" s="216"/>
      <c r="J125" s="217">
        <f>BK125</f>
        <v>0</v>
      </c>
      <c r="K125" s="213"/>
      <c r="L125" s="218"/>
      <c r="M125" s="219"/>
      <c r="N125" s="220"/>
      <c r="O125" s="220"/>
      <c r="P125" s="221">
        <f>P126+P162+P165+P191</f>
        <v>0</v>
      </c>
      <c r="Q125" s="220"/>
      <c r="R125" s="221">
        <f>R126+R162+R165+R191</f>
        <v>15.383234849999999</v>
      </c>
      <c r="S125" s="220"/>
      <c r="T125" s="222">
        <f>T126+T162+T165+T191</f>
        <v>0</v>
      </c>
      <c r="U125" s="12"/>
      <c r="V125" s="12"/>
      <c r="W125" s="12"/>
      <c r="X125" s="12"/>
      <c r="Y125" s="12"/>
      <c r="Z125" s="12"/>
      <c r="AA125" s="12"/>
      <c r="AB125" s="12"/>
      <c r="AC125" s="12"/>
      <c r="AD125" s="12"/>
      <c r="AE125" s="12"/>
      <c r="AR125" s="223" t="s">
        <v>83</v>
      </c>
      <c r="AT125" s="224" t="s">
        <v>75</v>
      </c>
      <c r="AU125" s="224" t="s">
        <v>76</v>
      </c>
      <c r="AY125" s="223" t="s">
        <v>264</v>
      </c>
      <c r="BK125" s="225">
        <f>BK126+BK162+BK165+BK191</f>
        <v>0</v>
      </c>
    </row>
    <row r="126" s="12" customFormat="1" ht="22.8" customHeight="1">
      <c r="A126" s="12"/>
      <c r="B126" s="212"/>
      <c r="C126" s="213"/>
      <c r="D126" s="214" t="s">
        <v>75</v>
      </c>
      <c r="E126" s="226" t="s">
        <v>83</v>
      </c>
      <c r="F126" s="226" t="s">
        <v>265</v>
      </c>
      <c r="G126" s="213"/>
      <c r="H126" s="213"/>
      <c r="I126" s="216"/>
      <c r="J126" s="227">
        <f>BK126</f>
        <v>0</v>
      </c>
      <c r="K126" s="213"/>
      <c r="L126" s="218"/>
      <c r="M126" s="219"/>
      <c r="N126" s="220"/>
      <c r="O126" s="220"/>
      <c r="P126" s="221">
        <f>SUM(P127:P161)</f>
        <v>0</v>
      </c>
      <c r="Q126" s="220"/>
      <c r="R126" s="221">
        <f>SUM(R127:R161)</f>
        <v>15.373799999999999</v>
      </c>
      <c r="S126" s="220"/>
      <c r="T126" s="222">
        <f>SUM(T127:T161)</f>
        <v>0</v>
      </c>
      <c r="U126" s="12"/>
      <c r="V126" s="12"/>
      <c r="W126" s="12"/>
      <c r="X126" s="12"/>
      <c r="Y126" s="12"/>
      <c r="Z126" s="12"/>
      <c r="AA126" s="12"/>
      <c r="AB126" s="12"/>
      <c r="AC126" s="12"/>
      <c r="AD126" s="12"/>
      <c r="AE126" s="12"/>
      <c r="AR126" s="223" t="s">
        <v>83</v>
      </c>
      <c r="AT126" s="224" t="s">
        <v>75</v>
      </c>
      <c r="AU126" s="224" t="s">
        <v>83</v>
      </c>
      <c r="AY126" s="223" t="s">
        <v>264</v>
      </c>
      <c r="BK126" s="225">
        <f>SUM(BK127:BK161)</f>
        <v>0</v>
      </c>
    </row>
    <row r="127" s="2" customFormat="1" ht="16.5" customHeight="1">
      <c r="A127" s="39"/>
      <c r="B127" s="40"/>
      <c r="C127" s="228" t="s">
        <v>83</v>
      </c>
      <c r="D127" s="228" t="s">
        <v>266</v>
      </c>
      <c r="E127" s="229" t="s">
        <v>3891</v>
      </c>
      <c r="F127" s="230" t="s">
        <v>3892</v>
      </c>
      <c r="G127" s="231" t="s">
        <v>453</v>
      </c>
      <c r="H127" s="232">
        <v>1</v>
      </c>
      <c r="I127" s="233"/>
      <c r="J127" s="234">
        <f>ROUND(I127*H127,2)</f>
        <v>0</v>
      </c>
      <c r="K127" s="230" t="s">
        <v>1425</v>
      </c>
      <c r="L127" s="45"/>
      <c r="M127" s="235" t="s">
        <v>1</v>
      </c>
      <c r="N127" s="236" t="s">
        <v>41</v>
      </c>
      <c r="O127" s="92"/>
      <c r="P127" s="237">
        <f>O127*H127</f>
        <v>0</v>
      </c>
      <c r="Q127" s="237">
        <v>0.036900000000000002</v>
      </c>
      <c r="R127" s="237">
        <f>Q127*H127</f>
        <v>0.036900000000000002</v>
      </c>
      <c r="S127" s="237">
        <v>0</v>
      </c>
      <c r="T127" s="238">
        <f>S127*H127</f>
        <v>0</v>
      </c>
      <c r="U127" s="39"/>
      <c r="V127" s="39"/>
      <c r="W127" s="39"/>
      <c r="X127" s="39"/>
      <c r="Y127" s="39"/>
      <c r="Z127" s="39"/>
      <c r="AA127" s="39"/>
      <c r="AB127" s="39"/>
      <c r="AC127" s="39"/>
      <c r="AD127" s="39"/>
      <c r="AE127" s="39"/>
      <c r="AR127" s="239" t="s">
        <v>271</v>
      </c>
      <c r="AT127" s="239" t="s">
        <v>266</v>
      </c>
      <c r="AU127" s="239" t="s">
        <v>85</v>
      </c>
      <c r="AY127" s="18" t="s">
        <v>264</v>
      </c>
      <c r="BE127" s="240">
        <f>IF(N127="základní",J127,0)</f>
        <v>0</v>
      </c>
      <c r="BF127" s="240">
        <f>IF(N127="snížená",J127,0)</f>
        <v>0</v>
      </c>
      <c r="BG127" s="240">
        <f>IF(N127="zákl. přenesená",J127,0)</f>
        <v>0</v>
      </c>
      <c r="BH127" s="240">
        <f>IF(N127="sníž. přenesená",J127,0)</f>
        <v>0</v>
      </c>
      <c r="BI127" s="240">
        <f>IF(N127="nulová",J127,0)</f>
        <v>0</v>
      </c>
      <c r="BJ127" s="18" t="s">
        <v>83</v>
      </c>
      <c r="BK127" s="240">
        <f>ROUND(I127*H127,2)</f>
        <v>0</v>
      </c>
      <c r="BL127" s="18" t="s">
        <v>271</v>
      </c>
      <c r="BM127" s="239" t="s">
        <v>3893</v>
      </c>
    </row>
    <row r="128" s="15" customFormat="1">
      <c r="A128" s="15"/>
      <c r="B128" s="264"/>
      <c r="C128" s="265"/>
      <c r="D128" s="243" t="s">
        <v>273</v>
      </c>
      <c r="E128" s="266" t="s">
        <v>1</v>
      </c>
      <c r="F128" s="267" t="s">
        <v>3894</v>
      </c>
      <c r="G128" s="265"/>
      <c r="H128" s="266" t="s">
        <v>1</v>
      </c>
      <c r="I128" s="268"/>
      <c r="J128" s="265"/>
      <c r="K128" s="265"/>
      <c r="L128" s="269"/>
      <c r="M128" s="270"/>
      <c r="N128" s="271"/>
      <c r="O128" s="271"/>
      <c r="P128" s="271"/>
      <c r="Q128" s="271"/>
      <c r="R128" s="271"/>
      <c r="S128" s="271"/>
      <c r="T128" s="272"/>
      <c r="U128" s="15"/>
      <c r="V128" s="15"/>
      <c r="W128" s="15"/>
      <c r="X128" s="15"/>
      <c r="Y128" s="15"/>
      <c r="Z128" s="15"/>
      <c r="AA128" s="15"/>
      <c r="AB128" s="15"/>
      <c r="AC128" s="15"/>
      <c r="AD128" s="15"/>
      <c r="AE128" s="15"/>
      <c r="AT128" s="273" t="s">
        <v>273</v>
      </c>
      <c r="AU128" s="273" t="s">
        <v>85</v>
      </c>
      <c r="AV128" s="15" t="s">
        <v>83</v>
      </c>
      <c r="AW128" s="15" t="s">
        <v>32</v>
      </c>
      <c r="AX128" s="15" t="s">
        <v>76</v>
      </c>
      <c r="AY128" s="273" t="s">
        <v>264</v>
      </c>
    </row>
    <row r="129" s="13" customFormat="1">
      <c r="A129" s="13"/>
      <c r="B129" s="241"/>
      <c r="C129" s="242"/>
      <c r="D129" s="243" t="s">
        <v>273</v>
      </c>
      <c r="E129" s="244" t="s">
        <v>1</v>
      </c>
      <c r="F129" s="245" t="s">
        <v>83</v>
      </c>
      <c r="G129" s="242"/>
      <c r="H129" s="246">
        <v>1</v>
      </c>
      <c r="I129" s="247"/>
      <c r="J129" s="242"/>
      <c r="K129" s="242"/>
      <c r="L129" s="248"/>
      <c r="M129" s="249"/>
      <c r="N129" s="250"/>
      <c r="O129" s="250"/>
      <c r="P129" s="250"/>
      <c r="Q129" s="250"/>
      <c r="R129" s="250"/>
      <c r="S129" s="250"/>
      <c r="T129" s="251"/>
      <c r="U129" s="13"/>
      <c r="V129" s="13"/>
      <c r="W129" s="13"/>
      <c r="X129" s="13"/>
      <c r="Y129" s="13"/>
      <c r="Z129" s="13"/>
      <c r="AA129" s="13"/>
      <c r="AB129" s="13"/>
      <c r="AC129" s="13"/>
      <c r="AD129" s="13"/>
      <c r="AE129" s="13"/>
      <c r="AT129" s="252" t="s">
        <v>273</v>
      </c>
      <c r="AU129" s="252" t="s">
        <v>85</v>
      </c>
      <c r="AV129" s="13" t="s">
        <v>85</v>
      </c>
      <c r="AW129" s="13" t="s">
        <v>32</v>
      </c>
      <c r="AX129" s="13" t="s">
        <v>83</v>
      </c>
      <c r="AY129" s="252" t="s">
        <v>264</v>
      </c>
    </row>
    <row r="130" s="2" customFormat="1" ht="16.5" customHeight="1">
      <c r="A130" s="39"/>
      <c r="B130" s="40"/>
      <c r="C130" s="228" t="s">
        <v>85</v>
      </c>
      <c r="D130" s="228" t="s">
        <v>266</v>
      </c>
      <c r="E130" s="229" t="s">
        <v>3895</v>
      </c>
      <c r="F130" s="230" t="s">
        <v>3896</v>
      </c>
      <c r="G130" s="231" t="s">
        <v>453</v>
      </c>
      <c r="H130" s="232">
        <v>1</v>
      </c>
      <c r="I130" s="233"/>
      <c r="J130" s="234">
        <f>ROUND(I130*H130,2)</f>
        <v>0</v>
      </c>
      <c r="K130" s="230" t="s">
        <v>1425</v>
      </c>
      <c r="L130" s="45"/>
      <c r="M130" s="235" t="s">
        <v>1</v>
      </c>
      <c r="N130" s="236" t="s">
        <v>41</v>
      </c>
      <c r="O130" s="92"/>
      <c r="P130" s="237">
        <f>O130*H130</f>
        <v>0</v>
      </c>
      <c r="Q130" s="237">
        <v>0.036900000000000002</v>
      </c>
      <c r="R130" s="237">
        <f>Q130*H130</f>
        <v>0.036900000000000002</v>
      </c>
      <c r="S130" s="237">
        <v>0</v>
      </c>
      <c r="T130" s="238">
        <f>S130*H130</f>
        <v>0</v>
      </c>
      <c r="U130" s="39"/>
      <c r="V130" s="39"/>
      <c r="W130" s="39"/>
      <c r="X130" s="39"/>
      <c r="Y130" s="39"/>
      <c r="Z130" s="39"/>
      <c r="AA130" s="39"/>
      <c r="AB130" s="39"/>
      <c r="AC130" s="39"/>
      <c r="AD130" s="39"/>
      <c r="AE130" s="39"/>
      <c r="AR130" s="239" t="s">
        <v>271</v>
      </c>
      <c r="AT130" s="239" t="s">
        <v>266</v>
      </c>
      <c r="AU130" s="239" t="s">
        <v>85</v>
      </c>
      <c r="AY130" s="18" t="s">
        <v>264</v>
      </c>
      <c r="BE130" s="240">
        <f>IF(N130="základní",J130,0)</f>
        <v>0</v>
      </c>
      <c r="BF130" s="240">
        <f>IF(N130="snížená",J130,0)</f>
        <v>0</v>
      </c>
      <c r="BG130" s="240">
        <f>IF(N130="zákl. přenesená",J130,0)</f>
        <v>0</v>
      </c>
      <c r="BH130" s="240">
        <f>IF(N130="sníž. přenesená",J130,0)</f>
        <v>0</v>
      </c>
      <c r="BI130" s="240">
        <f>IF(N130="nulová",J130,0)</f>
        <v>0</v>
      </c>
      <c r="BJ130" s="18" t="s">
        <v>83</v>
      </c>
      <c r="BK130" s="240">
        <f>ROUND(I130*H130,2)</f>
        <v>0</v>
      </c>
      <c r="BL130" s="18" t="s">
        <v>271</v>
      </c>
      <c r="BM130" s="239" t="s">
        <v>3897</v>
      </c>
    </row>
    <row r="131" s="15" customFormat="1">
      <c r="A131" s="15"/>
      <c r="B131" s="264"/>
      <c r="C131" s="265"/>
      <c r="D131" s="243" t="s">
        <v>273</v>
      </c>
      <c r="E131" s="266" t="s">
        <v>1</v>
      </c>
      <c r="F131" s="267" t="s">
        <v>3898</v>
      </c>
      <c r="G131" s="265"/>
      <c r="H131" s="266" t="s">
        <v>1</v>
      </c>
      <c r="I131" s="268"/>
      <c r="J131" s="265"/>
      <c r="K131" s="265"/>
      <c r="L131" s="269"/>
      <c r="M131" s="270"/>
      <c r="N131" s="271"/>
      <c r="O131" s="271"/>
      <c r="P131" s="271"/>
      <c r="Q131" s="271"/>
      <c r="R131" s="271"/>
      <c r="S131" s="271"/>
      <c r="T131" s="272"/>
      <c r="U131" s="15"/>
      <c r="V131" s="15"/>
      <c r="W131" s="15"/>
      <c r="X131" s="15"/>
      <c r="Y131" s="15"/>
      <c r="Z131" s="15"/>
      <c r="AA131" s="15"/>
      <c r="AB131" s="15"/>
      <c r="AC131" s="15"/>
      <c r="AD131" s="15"/>
      <c r="AE131" s="15"/>
      <c r="AT131" s="273" t="s">
        <v>273</v>
      </c>
      <c r="AU131" s="273" t="s">
        <v>85</v>
      </c>
      <c r="AV131" s="15" t="s">
        <v>83</v>
      </c>
      <c r="AW131" s="15" t="s">
        <v>32</v>
      </c>
      <c r="AX131" s="15" t="s">
        <v>76</v>
      </c>
      <c r="AY131" s="273" t="s">
        <v>264</v>
      </c>
    </row>
    <row r="132" s="13" customFormat="1">
      <c r="A132" s="13"/>
      <c r="B132" s="241"/>
      <c r="C132" s="242"/>
      <c r="D132" s="243" t="s">
        <v>273</v>
      </c>
      <c r="E132" s="244" t="s">
        <v>1</v>
      </c>
      <c r="F132" s="245" t="s">
        <v>83</v>
      </c>
      <c r="G132" s="242"/>
      <c r="H132" s="246">
        <v>1</v>
      </c>
      <c r="I132" s="247"/>
      <c r="J132" s="242"/>
      <c r="K132" s="242"/>
      <c r="L132" s="248"/>
      <c r="M132" s="249"/>
      <c r="N132" s="250"/>
      <c r="O132" s="250"/>
      <c r="P132" s="250"/>
      <c r="Q132" s="250"/>
      <c r="R132" s="250"/>
      <c r="S132" s="250"/>
      <c r="T132" s="251"/>
      <c r="U132" s="13"/>
      <c r="V132" s="13"/>
      <c r="W132" s="13"/>
      <c r="X132" s="13"/>
      <c r="Y132" s="13"/>
      <c r="Z132" s="13"/>
      <c r="AA132" s="13"/>
      <c r="AB132" s="13"/>
      <c r="AC132" s="13"/>
      <c r="AD132" s="13"/>
      <c r="AE132" s="13"/>
      <c r="AT132" s="252" t="s">
        <v>273</v>
      </c>
      <c r="AU132" s="252" t="s">
        <v>85</v>
      </c>
      <c r="AV132" s="13" t="s">
        <v>85</v>
      </c>
      <c r="AW132" s="13" t="s">
        <v>32</v>
      </c>
      <c r="AX132" s="13" t="s">
        <v>83</v>
      </c>
      <c r="AY132" s="252" t="s">
        <v>264</v>
      </c>
    </row>
    <row r="133" s="2" customFormat="1" ht="16.5" customHeight="1">
      <c r="A133" s="39"/>
      <c r="B133" s="40"/>
      <c r="C133" s="228" t="s">
        <v>96</v>
      </c>
      <c r="D133" s="228" t="s">
        <v>266</v>
      </c>
      <c r="E133" s="229" t="s">
        <v>3899</v>
      </c>
      <c r="F133" s="230" t="s">
        <v>3900</v>
      </c>
      <c r="G133" s="231" t="s">
        <v>278</v>
      </c>
      <c r="H133" s="232">
        <v>2.6000000000000001</v>
      </c>
      <c r="I133" s="233"/>
      <c r="J133" s="234">
        <f>ROUND(I133*H133,2)</f>
        <v>0</v>
      </c>
      <c r="K133" s="230" t="s">
        <v>1425</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271</v>
      </c>
      <c r="AT133" s="239" t="s">
        <v>266</v>
      </c>
      <c r="AU133" s="239" t="s">
        <v>85</v>
      </c>
      <c r="AY133" s="18" t="s">
        <v>264</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271</v>
      </c>
      <c r="BM133" s="239" t="s">
        <v>3901</v>
      </c>
    </row>
    <row r="134" s="13" customFormat="1">
      <c r="A134" s="13"/>
      <c r="B134" s="241"/>
      <c r="C134" s="242"/>
      <c r="D134" s="243" t="s">
        <v>273</v>
      </c>
      <c r="E134" s="244" t="s">
        <v>1</v>
      </c>
      <c r="F134" s="245" t="s">
        <v>3902</v>
      </c>
      <c r="G134" s="242"/>
      <c r="H134" s="246">
        <v>2.6000000000000001</v>
      </c>
      <c r="I134" s="247"/>
      <c r="J134" s="242"/>
      <c r="K134" s="242"/>
      <c r="L134" s="248"/>
      <c r="M134" s="249"/>
      <c r="N134" s="250"/>
      <c r="O134" s="250"/>
      <c r="P134" s="250"/>
      <c r="Q134" s="250"/>
      <c r="R134" s="250"/>
      <c r="S134" s="250"/>
      <c r="T134" s="251"/>
      <c r="U134" s="13"/>
      <c r="V134" s="13"/>
      <c r="W134" s="13"/>
      <c r="X134" s="13"/>
      <c r="Y134" s="13"/>
      <c r="Z134" s="13"/>
      <c r="AA134" s="13"/>
      <c r="AB134" s="13"/>
      <c r="AC134" s="13"/>
      <c r="AD134" s="13"/>
      <c r="AE134" s="13"/>
      <c r="AT134" s="252" t="s">
        <v>273</v>
      </c>
      <c r="AU134" s="252" t="s">
        <v>85</v>
      </c>
      <c r="AV134" s="13" t="s">
        <v>85</v>
      </c>
      <c r="AW134" s="13" t="s">
        <v>32</v>
      </c>
      <c r="AX134" s="13" t="s">
        <v>83</v>
      </c>
      <c r="AY134" s="252" t="s">
        <v>264</v>
      </c>
    </row>
    <row r="135" s="2" customFormat="1" ht="21.75" customHeight="1">
      <c r="A135" s="39"/>
      <c r="B135" s="40"/>
      <c r="C135" s="228" t="s">
        <v>271</v>
      </c>
      <c r="D135" s="228" t="s">
        <v>266</v>
      </c>
      <c r="E135" s="229" t="s">
        <v>3903</v>
      </c>
      <c r="F135" s="230" t="s">
        <v>3904</v>
      </c>
      <c r="G135" s="231" t="s">
        <v>278</v>
      </c>
      <c r="H135" s="232">
        <v>19.5</v>
      </c>
      <c r="I135" s="233"/>
      <c r="J135" s="234">
        <f>ROUND(I135*H135,2)</f>
        <v>0</v>
      </c>
      <c r="K135" s="230" t="s">
        <v>1425</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271</v>
      </c>
      <c r="AT135" s="239" t="s">
        <v>266</v>
      </c>
      <c r="AU135" s="239" t="s">
        <v>85</v>
      </c>
      <c r="AY135" s="18" t="s">
        <v>264</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271</v>
      </c>
      <c r="BM135" s="239" t="s">
        <v>3905</v>
      </c>
    </row>
    <row r="136" s="13" customFormat="1">
      <c r="A136" s="13"/>
      <c r="B136" s="241"/>
      <c r="C136" s="242"/>
      <c r="D136" s="243" t="s">
        <v>273</v>
      </c>
      <c r="E136" s="244" t="s">
        <v>1</v>
      </c>
      <c r="F136" s="245" t="s">
        <v>3906</v>
      </c>
      <c r="G136" s="242"/>
      <c r="H136" s="246">
        <v>19.5</v>
      </c>
      <c r="I136" s="247"/>
      <c r="J136" s="242"/>
      <c r="K136" s="242"/>
      <c r="L136" s="248"/>
      <c r="M136" s="249"/>
      <c r="N136" s="250"/>
      <c r="O136" s="250"/>
      <c r="P136" s="250"/>
      <c r="Q136" s="250"/>
      <c r="R136" s="250"/>
      <c r="S136" s="250"/>
      <c r="T136" s="251"/>
      <c r="U136" s="13"/>
      <c r="V136" s="13"/>
      <c r="W136" s="13"/>
      <c r="X136" s="13"/>
      <c r="Y136" s="13"/>
      <c r="Z136" s="13"/>
      <c r="AA136" s="13"/>
      <c r="AB136" s="13"/>
      <c r="AC136" s="13"/>
      <c r="AD136" s="13"/>
      <c r="AE136" s="13"/>
      <c r="AT136" s="252" t="s">
        <v>273</v>
      </c>
      <c r="AU136" s="252" t="s">
        <v>85</v>
      </c>
      <c r="AV136" s="13" t="s">
        <v>85</v>
      </c>
      <c r="AW136" s="13" t="s">
        <v>32</v>
      </c>
      <c r="AX136" s="13" t="s">
        <v>83</v>
      </c>
      <c r="AY136" s="252" t="s">
        <v>264</v>
      </c>
    </row>
    <row r="137" s="2" customFormat="1" ht="16.5" customHeight="1">
      <c r="A137" s="39"/>
      <c r="B137" s="40"/>
      <c r="C137" s="228" t="s">
        <v>290</v>
      </c>
      <c r="D137" s="228" t="s">
        <v>266</v>
      </c>
      <c r="E137" s="229" t="s">
        <v>1429</v>
      </c>
      <c r="F137" s="230" t="s">
        <v>1430</v>
      </c>
      <c r="G137" s="231" t="s">
        <v>278</v>
      </c>
      <c r="H137" s="232">
        <v>19.5</v>
      </c>
      <c r="I137" s="233"/>
      <c r="J137" s="234">
        <f>ROUND(I137*H137,2)</f>
        <v>0</v>
      </c>
      <c r="K137" s="230" t="s">
        <v>1425</v>
      </c>
      <c r="L137" s="45"/>
      <c r="M137" s="235" t="s">
        <v>1</v>
      </c>
      <c r="N137" s="236" t="s">
        <v>41</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271</v>
      </c>
      <c r="AT137" s="239" t="s">
        <v>266</v>
      </c>
      <c r="AU137" s="239" t="s">
        <v>85</v>
      </c>
      <c r="AY137" s="18" t="s">
        <v>264</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271</v>
      </c>
      <c r="BM137" s="239" t="s">
        <v>3907</v>
      </c>
    </row>
    <row r="138" s="2" customFormat="1">
      <c r="A138" s="39"/>
      <c r="B138" s="40"/>
      <c r="C138" s="41"/>
      <c r="D138" s="243" t="s">
        <v>339</v>
      </c>
      <c r="E138" s="41"/>
      <c r="F138" s="295" t="s">
        <v>1432</v>
      </c>
      <c r="G138" s="41"/>
      <c r="H138" s="41"/>
      <c r="I138" s="296"/>
      <c r="J138" s="41"/>
      <c r="K138" s="41"/>
      <c r="L138" s="45"/>
      <c r="M138" s="297"/>
      <c r="N138" s="298"/>
      <c r="O138" s="92"/>
      <c r="P138" s="92"/>
      <c r="Q138" s="92"/>
      <c r="R138" s="92"/>
      <c r="S138" s="92"/>
      <c r="T138" s="93"/>
      <c r="U138" s="39"/>
      <c r="V138" s="39"/>
      <c r="W138" s="39"/>
      <c r="X138" s="39"/>
      <c r="Y138" s="39"/>
      <c r="Z138" s="39"/>
      <c r="AA138" s="39"/>
      <c r="AB138" s="39"/>
      <c r="AC138" s="39"/>
      <c r="AD138" s="39"/>
      <c r="AE138" s="39"/>
      <c r="AT138" s="18" t="s">
        <v>339</v>
      </c>
      <c r="AU138" s="18" t="s">
        <v>85</v>
      </c>
    </row>
    <row r="139" s="13" customFormat="1">
      <c r="A139" s="13"/>
      <c r="B139" s="241"/>
      <c r="C139" s="242"/>
      <c r="D139" s="243" t="s">
        <v>273</v>
      </c>
      <c r="E139" s="244" t="s">
        <v>1</v>
      </c>
      <c r="F139" s="245" t="s">
        <v>3908</v>
      </c>
      <c r="G139" s="242"/>
      <c r="H139" s="246">
        <v>19.5</v>
      </c>
      <c r="I139" s="247"/>
      <c r="J139" s="242"/>
      <c r="K139" s="242"/>
      <c r="L139" s="248"/>
      <c r="M139" s="249"/>
      <c r="N139" s="250"/>
      <c r="O139" s="250"/>
      <c r="P139" s="250"/>
      <c r="Q139" s="250"/>
      <c r="R139" s="250"/>
      <c r="S139" s="250"/>
      <c r="T139" s="251"/>
      <c r="U139" s="13"/>
      <c r="V139" s="13"/>
      <c r="W139" s="13"/>
      <c r="X139" s="13"/>
      <c r="Y139" s="13"/>
      <c r="Z139" s="13"/>
      <c r="AA139" s="13"/>
      <c r="AB139" s="13"/>
      <c r="AC139" s="13"/>
      <c r="AD139" s="13"/>
      <c r="AE139" s="13"/>
      <c r="AT139" s="252" t="s">
        <v>273</v>
      </c>
      <c r="AU139" s="252" t="s">
        <v>85</v>
      </c>
      <c r="AV139" s="13" t="s">
        <v>85</v>
      </c>
      <c r="AW139" s="13" t="s">
        <v>32</v>
      </c>
      <c r="AX139" s="13" t="s">
        <v>83</v>
      </c>
      <c r="AY139" s="252" t="s">
        <v>264</v>
      </c>
    </row>
    <row r="140" s="2" customFormat="1" ht="16.5" customHeight="1">
      <c r="A140" s="39"/>
      <c r="B140" s="40"/>
      <c r="C140" s="228" t="s">
        <v>295</v>
      </c>
      <c r="D140" s="228" t="s">
        <v>266</v>
      </c>
      <c r="E140" s="229" t="s">
        <v>1434</v>
      </c>
      <c r="F140" s="230" t="s">
        <v>1435</v>
      </c>
      <c r="G140" s="231" t="s">
        <v>278</v>
      </c>
      <c r="H140" s="232">
        <v>14.1</v>
      </c>
      <c r="I140" s="233"/>
      <c r="J140" s="234">
        <f>ROUND(I140*H140,2)</f>
        <v>0</v>
      </c>
      <c r="K140" s="230" t="s">
        <v>1425</v>
      </c>
      <c r="L140" s="45"/>
      <c r="M140" s="235" t="s">
        <v>1</v>
      </c>
      <c r="N140" s="236" t="s">
        <v>41</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271</v>
      </c>
      <c r="AT140" s="239" t="s">
        <v>266</v>
      </c>
      <c r="AU140" s="239" t="s">
        <v>85</v>
      </c>
      <c r="AY140" s="18" t="s">
        <v>264</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271</v>
      </c>
      <c r="BM140" s="239" t="s">
        <v>3909</v>
      </c>
    </row>
    <row r="141" s="15" customFormat="1">
      <c r="A141" s="15"/>
      <c r="B141" s="264"/>
      <c r="C141" s="265"/>
      <c r="D141" s="243" t="s">
        <v>273</v>
      </c>
      <c r="E141" s="266" t="s">
        <v>1</v>
      </c>
      <c r="F141" s="267" t="s">
        <v>1437</v>
      </c>
      <c r="G141" s="265"/>
      <c r="H141" s="266" t="s">
        <v>1</v>
      </c>
      <c r="I141" s="268"/>
      <c r="J141" s="265"/>
      <c r="K141" s="265"/>
      <c r="L141" s="269"/>
      <c r="M141" s="270"/>
      <c r="N141" s="271"/>
      <c r="O141" s="271"/>
      <c r="P141" s="271"/>
      <c r="Q141" s="271"/>
      <c r="R141" s="271"/>
      <c r="S141" s="271"/>
      <c r="T141" s="272"/>
      <c r="U141" s="15"/>
      <c r="V141" s="15"/>
      <c r="W141" s="15"/>
      <c r="X141" s="15"/>
      <c r="Y141" s="15"/>
      <c r="Z141" s="15"/>
      <c r="AA141" s="15"/>
      <c r="AB141" s="15"/>
      <c r="AC141" s="15"/>
      <c r="AD141" s="15"/>
      <c r="AE141" s="15"/>
      <c r="AT141" s="273" t="s">
        <v>273</v>
      </c>
      <c r="AU141" s="273" t="s">
        <v>85</v>
      </c>
      <c r="AV141" s="15" t="s">
        <v>83</v>
      </c>
      <c r="AW141" s="15" t="s">
        <v>32</v>
      </c>
      <c r="AX141" s="15" t="s">
        <v>76</v>
      </c>
      <c r="AY141" s="273" t="s">
        <v>264</v>
      </c>
    </row>
    <row r="142" s="13" customFormat="1">
      <c r="A142" s="13"/>
      <c r="B142" s="241"/>
      <c r="C142" s="242"/>
      <c r="D142" s="243" t="s">
        <v>273</v>
      </c>
      <c r="E142" s="244" t="s">
        <v>1</v>
      </c>
      <c r="F142" s="245" t="s">
        <v>3910</v>
      </c>
      <c r="G142" s="242"/>
      <c r="H142" s="246">
        <v>14.1</v>
      </c>
      <c r="I142" s="247"/>
      <c r="J142" s="242"/>
      <c r="K142" s="242"/>
      <c r="L142" s="248"/>
      <c r="M142" s="249"/>
      <c r="N142" s="250"/>
      <c r="O142" s="250"/>
      <c r="P142" s="250"/>
      <c r="Q142" s="250"/>
      <c r="R142" s="250"/>
      <c r="S142" s="250"/>
      <c r="T142" s="251"/>
      <c r="U142" s="13"/>
      <c r="V142" s="13"/>
      <c r="W142" s="13"/>
      <c r="X142" s="13"/>
      <c r="Y142" s="13"/>
      <c r="Z142" s="13"/>
      <c r="AA142" s="13"/>
      <c r="AB142" s="13"/>
      <c r="AC142" s="13"/>
      <c r="AD142" s="13"/>
      <c r="AE142" s="13"/>
      <c r="AT142" s="252" t="s">
        <v>273</v>
      </c>
      <c r="AU142" s="252" t="s">
        <v>85</v>
      </c>
      <c r="AV142" s="13" t="s">
        <v>85</v>
      </c>
      <c r="AW142" s="13" t="s">
        <v>32</v>
      </c>
      <c r="AX142" s="13" t="s">
        <v>83</v>
      </c>
      <c r="AY142" s="252" t="s">
        <v>264</v>
      </c>
    </row>
    <row r="143" s="2" customFormat="1" ht="16.5" customHeight="1">
      <c r="A143" s="39"/>
      <c r="B143" s="40"/>
      <c r="C143" s="228" t="s">
        <v>300</v>
      </c>
      <c r="D143" s="228" t="s">
        <v>266</v>
      </c>
      <c r="E143" s="229" t="s">
        <v>1439</v>
      </c>
      <c r="F143" s="230" t="s">
        <v>1440</v>
      </c>
      <c r="G143" s="231" t="s">
        <v>278</v>
      </c>
      <c r="H143" s="232">
        <v>14.1</v>
      </c>
      <c r="I143" s="233"/>
      <c r="J143" s="234">
        <f>ROUND(I143*H143,2)</f>
        <v>0</v>
      </c>
      <c r="K143" s="230" t="s">
        <v>1425</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271</v>
      </c>
      <c r="AT143" s="239" t="s">
        <v>266</v>
      </c>
      <c r="AU143" s="239" t="s">
        <v>85</v>
      </c>
      <c r="AY143" s="18" t="s">
        <v>264</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271</v>
      </c>
      <c r="BM143" s="239" t="s">
        <v>3911</v>
      </c>
    </row>
    <row r="144" s="2" customFormat="1">
      <c r="A144" s="39"/>
      <c r="B144" s="40"/>
      <c r="C144" s="41"/>
      <c r="D144" s="243" t="s">
        <v>339</v>
      </c>
      <c r="E144" s="41"/>
      <c r="F144" s="295" t="s">
        <v>1442</v>
      </c>
      <c r="G144" s="41"/>
      <c r="H144" s="41"/>
      <c r="I144" s="296"/>
      <c r="J144" s="41"/>
      <c r="K144" s="41"/>
      <c r="L144" s="45"/>
      <c r="M144" s="297"/>
      <c r="N144" s="298"/>
      <c r="O144" s="92"/>
      <c r="P144" s="92"/>
      <c r="Q144" s="92"/>
      <c r="R144" s="92"/>
      <c r="S144" s="92"/>
      <c r="T144" s="93"/>
      <c r="U144" s="39"/>
      <c r="V144" s="39"/>
      <c r="W144" s="39"/>
      <c r="X144" s="39"/>
      <c r="Y144" s="39"/>
      <c r="Z144" s="39"/>
      <c r="AA144" s="39"/>
      <c r="AB144" s="39"/>
      <c r="AC144" s="39"/>
      <c r="AD144" s="39"/>
      <c r="AE144" s="39"/>
      <c r="AT144" s="18" t="s">
        <v>339</v>
      </c>
      <c r="AU144" s="18" t="s">
        <v>85</v>
      </c>
    </row>
    <row r="145" s="13" customFormat="1">
      <c r="A145" s="13"/>
      <c r="B145" s="241"/>
      <c r="C145" s="242"/>
      <c r="D145" s="243" t="s">
        <v>273</v>
      </c>
      <c r="E145" s="244" t="s">
        <v>1</v>
      </c>
      <c r="F145" s="245" t="s">
        <v>3912</v>
      </c>
      <c r="G145" s="242"/>
      <c r="H145" s="246">
        <v>14.1</v>
      </c>
      <c r="I145" s="247"/>
      <c r="J145" s="242"/>
      <c r="K145" s="242"/>
      <c r="L145" s="248"/>
      <c r="M145" s="249"/>
      <c r="N145" s="250"/>
      <c r="O145" s="250"/>
      <c r="P145" s="250"/>
      <c r="Q145" s="250"/>
      <c r="R145" s="250"/>
      <c r="S145" s="250"/>
      <c r="T145" s="251"/>
      <c r="U145" s="13"/>
      <c r="V145" s="13"/>
      <c r="W145" s="13"/>
      <c r="X145" s="13"/>
      <c r="Y145" s="13"/>
      <c r="Z145" s="13"/>
      <c r="AA145" s="13"/>
      <c r="AB145" s="13"/>
      <c r="AC145" s="13"/>
      <c r="AD145" s="13"/>
      <c r="AE145" s="13"/>
      <c r="AT145" s="252" t="s">
        <v>273</v>
      </c>
      <c r="AU145" s="252" t="s">
        <v>85</v>
      </c>
      <c r="AV145" s="13" t="s">
        <v>85</v>
      </c>
      <c r="AW145" s="13" t="s">
        <v>32</v>
      </c>
      <c r="AX145" s="13" t="s">
        <v>83</v>
      </c>
      <c r="AY145" s="252" t="s">
        <v>264</v>
      </c>
    </row>
    <row r="146" s="2" customFormat="1" ht="16.5" customHeight="1">
      <c r="A146" s="39"/>
      <c r="B146" s="40"/>
      <c r="C146" s="228" t="s">
        <v>304</v>
      </c>
      <c r="D146" s="228" t="s">
        <v>266</v>
      </c>
      <c r="E146" s="229" t="s">
        <v>1444</v>
      </c>
      <c r="F146" s="230" t="s">
        <v>306</v>
      </c>
      <c r="G146" s="231" t="s">
        <v>278</v>
      </c>
      <c r="H146" s="232">
        <v>8.5500000000000007</v>
      </c>
      <c r="I146" s="233"/>
      <c r="J146" s="234">
        <f>ROUND(I146*H146,2)</f>
        <v>0</v>
      </c>
      <c r="K146" s="230" t="s">
        <v>1425</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271</v>
      </c>
      <c r="AT146" s="239" t="s">
        <v>266</v>
      </c>
      <c r="AU146" s="239" t="s">
        <v>85</v>
      </c>
      <c r="AY146" s="18" t="s">
        <v>264</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271</v>
      </c>
      <c r="BM146" s="239" t="s">
        <v>3913</v>
      </c>
    </row>
    <row r="147" s="2" customFormat="1">
      <c r="A147" s="39"/>
      <c r="B147" s="40"/>
      <c r="C147" s="41"/>
      <c r="D147" s="243" t="s">
        <v>339</v>
      </c>
      <c r="E147" s="41"/>
      <c r="F147" s="295" t="s">
        <v>3914</v>
      </c>
      <c r="G147" s="41"/>
      <c r="H147" s="41"/>
      <c r="I147" s="296"/>
      <c r="J147" s="41"/>
      <c r="K147" s="41"/>
      <c r="L147" s="45"/>
      <c r="M147" s="297"/>
      <c r="N147" s="298"/>
      <c r="O147" s="92"/>
      <c r="P147" s="92"/>
      <c r="Q147" s="92"/>
      <c r="R147" s="92"/>
      <c r="S147" s="92"/>
      <c r="T147" s="93"/>
      <c r="U147" s="39"/>
      <c r="V147" s="39"/>
      <c r="W147" s="39"/>
      <c r="X147" s="39"/>
      <c r="Y147" s="39"/>
      <c r="Z147" s="39"/>
      <c r="AA147" s="39"/>
      <c r="AB147" s="39"/>
      <c r="AC147" s="39"/>
      <c r="AD147" s="39"/>
      <c r="AE147" s="39"/>
      <c r="AT147" s="18" t="s">
        <v>339</v>
      </c>
      <c r="AU147" s="18" t="s">
        <v>85</v>
      </c>
    </row>
    <row r="148" s="15" customFormat="1">
      <c r="A148" s="15"/>
      <c r="B148" s="264"/>
      <c r="C148" s="265"/>
      <c r="D148" s="243" t="s">
        <v>273</v>
      </c>
      <c r="E148" s="266" t="s">
        <v>1</v>
      </c>
      <c r="F148" s="267" t="s">
        <v>3915</v>
      </c>
      <c r="G148" s="265"/>
      <c r="H148" s="266" t="s">
        <v>1</v>
      </c>
      <c r="I148" s="268"/>
      <c r="J148" s="265"/>
      <c r="K148" s="265"/>
      <c r="L148" s="269"/>
      <c r="M148" s="270"/>
      <c r="N148" s="271"/>
      <c r="O148" s="271"/>
      <c r="P148" s="271"/>
      <c r="Q148" s="271"/>
      <c r="R148" s="271"/>
      <c r="S148" s="271"/>
      <c r="T148" s="272"/>
      <c r="U148" s="15"/>
      <c r="V148" s="15"/>
      <c r="W148" s="15"/>
      <c r="X148" s="15"/>
      <c r="Y148" s="15"/>
      <c r="Z148" s="15"/>
      <c r="AA148" s="15"/>
      <c r="AB148" s="15"/>
      <c r="AC148" s="15"/>
      <c r="AD148" s="15"/>
      <c r="AE148" s="15"/>
      <c r="AT148" s="273" t="s">
        <v>273</v>
      </c>
      <c r="AU148" s="273" t="s">
        <v>85</v>
      </c>
      <c r="AV148" s="15" t="s">
        <v>83</v>
      </c>
      <c r="AW148" s="15" t="s">
        <v>32</v>
      </c>
      <c r="AX148" s="15" t="s">
        <v>76</v>
      </c>
      <c r="AY148" s="273" t="s">
        <v>264</v>
      </c>
    </row>
    <row r="149" s="13" customFormat="1">
      <c r="A149" s="13"/>
      <c r="B149" s="241"/>
      <c r="C149" s="242"/>
      <c r="D149" s="243" t="s">
        <v>273</v>
      </c>
      <c r="E149" s="244" t="s">
        <v>1</v>
      </c>
      <c r="F149" s="245" t="s">
        <v>3916</v>
      </c>
      <c r="G149" s="242"/>
      <c r="H149" s="246">
        <v>5.4000000000000004</v>
      </c>
      <c r="I149" s="247"/>
      <c r="J149" s="242"/>
      <c r="K149" s="242"/>
      <c r="L149" s="248"/>
      <c r="M149" s="249"/>
      <c r="N149" s="250"/>
      <c r="O149" s="250"/>
      <c r="P149" s="250"/>
      <c r="Q149" s="250"/>
      <c r="R149" s="250"/>
      <c r="S149" s="250"/>
      <c r="T149" s="251"/>
      <c r="U149" s="13"/>
      <c r="V149" s="13"/>
      <c r="W149" s="13"/>
      <c r="X149" s="13"/>
      <c r="Y149" s="13"/>
      <c r="Z149" s="13"/>
      <c r="AA149" s="13"/>
      <c r="AB149" s="13"/>
      <c r="AC149" s="13"/>
      <c r="AD149" s="13"/>
      <c r="AE149" s="13"/>
      <c r="AT149" s="252" t="s">
        <v>273</v>
      </c>
      <c r="AU149" s="252" t="s">
        <v>85</v>
      </c>
      <c r="AV149" s="13" t="s">
        <v>85</v>
      </c>
      <c r="AW149" s="13" t="s">
        <v>32</v>
      </c>
      <c r="AX149" s="13" t="s">
        <v>76</v>
      </c>
      <c r="AY149" s="252" t="s">
        <v>264</v>
      </c>
    </row>
    <row r="150" s="15" customFormat="1">
      <c r="A150" s="15"/>
      <c r="B150" s="264"/>
      <c r="C150" s="265"/>
      <c r="D150" s="243" t="s">
        <v>273</v>
      </c>
      <c r="E150" s="266" t="s">
        <v>1</v>
      </c>
      <c r="F150" s="267" t="s">
        <v>3917</v>
      </c>
      <c r="G150" s="265"/>
      <c r="H150" s="266" t="s">
        <v>1</v>
      </c>
      <c r="I150" s="268"/>
      <c r="J150" s="265"/>
      <c r="K150" s="265"/>
      <c r="L150" s="269"/>
      <c r="M150" s="270"/>
      <c r="N150" s="271"/>
      <c r="O150" s="271"/>
      <c r="P150" s="271"/>
      <c r="Q150" s="271"/>
      <c r="R150" s="271"/>
      <c r="S150" s="271"/>
      <c r="T150" s="272"/>
      <c r="U150" s="15"/>
      <c r="V150" s="15"/>
      <c r="W150" s="15"/>
      <c r="X150" s="15"/>
      <c r="Y150" s="15"/>
      <c r="Z150" s="15"/>
      <c r="AA150" s="15"/>
      <c r="AB150" s="15"/>
      <c r="AC150" s="15"/>
      <c r="AD150" s="15"/>
      <c r="AE150" s="15"/>
      <c r="AT150" s="273" t="s">
        <v>273</v>
      </c>
      <c r="AU150" s="273" t="s">
        <v>85</v>
      </c>
      <c r="AV150" s="15" t="s">
        <v>83</v>
      </c>
      <c r="AW150" s="15" t="s">
        <v>32</v>
      </c>
      <c r="AX150" s="15" t="s">
        <v>76</v>
      </c>
      <c r="AY150" s="273" t="s">
        <v>264</v>
      </c>
    </row>
    <row r="151" s="13" customFormat="1">
      <c r="A151" s="13"/>
      <c r="B151" s="241"/>
      <c r="C151" s="242"/>
      <c r="D151" s="243" t="s">
        <v>273</v>
      </c>
      <c r="E151" s="244" t="s">
        <v>1</v>
      </c>
      <c r="F151" s="245" t="s">
        <v>3918</v>
      </c>
      <c r="G151" s="242"/>
      <c r="H151" s="246">
        <v>3.1499999999999999</v>
      </c>
      <c r="I151" s="247"/>
      <c r="J151" s="242"/>
      <c r="K151" s="242"/>
      <c r="L151" s="248"/>
      <c r="M151" s="249"/>
      <c r="N151" s="250"/>
      <c r="O151" s="250"/>
      <c r="P151" s="250"/>
      <c r="Q151" s="250"/>
      <c r="R151" s="250"/>
      <c r="S151" s="250"/>
      <c r="T151" s="251"/>
      <c r="U151" s="13"/>
      <c r="V151" s="13"/>
      <c r="W151" s="13"/>
      <c r="X151" s="13"/>
      <c r="Y151" s="13"/>
      <c r="Z151" s="13"/>
      <c r="AA151" s="13"/>
      <c r="AB151" s="13"/>
      <c r="AC151" s="13"/>
      <c r="AD151" s="13"/>
      <c r="AE151" s="13"/>
      <c r="AT151" s="252" t="s">
        <v>273</v>
      </c>
      <c r="AU151" s="252" t="s">
        <v>85</v>
      </c>
      <c r="AV151" s="13" t="s">
        <v>85</v>
      </c>
      <c r="AW151" s="13" t="s">
        <v>32</v>
      </c>
      <c r="AX151" s="13" t="s">
        <v>76</v>
      </c>
      <c r="AY151" s="252" t="s">
        <v>264</v>
      </c>
    </row>
    <row r="152" s="2" customFormat="1" ht="16.5" customHeight="1">
      <c r="A152" s="39"/>
      <c r="B152" s="40"/>
      <c r="C152" s="274" t="s">
        <v>309</v>
      </c>
      <c r="D152" s="274" t="s">
        <v>310</v>
      </c>
      <c r="E152" s="275" t="s">
        <v>3919</v>
      </c>
      <c r="F152" s="276" t="s">
        <v>3920</v>
      </c>
      <c r="G152" s="277" t="s">
        <v>354</v>
      </c>
      <c r="H152" s="278">
        <v>6.2999999999999998</v>
      </c>
      <c r="I152" s="279"/>
      <c r="J152" s="280">
        <f>ROUND(I152*H152,2)</f>
        <v>0</v>
      </c>
      <c r="K152" s="276" t="s">
        <v>1425</v>
      </c>
      <c r="L152" s="281"/>
      <c r="M152" s="282" t="s">
        <v>1</v>
      </c>
      <c r="N152" s="283" t="s">
        <v>41</v>
      </c>
      <c r="O152" s="92"/>
      <c r="P152" s="237">
        <f>O152*H152</f>
        <v>0</v>
      </c>
      <c r="Q152" s="237">
        <v>1</v>
      </c>
      <c r="R152" s="237">
        <f>Q152*H152</f>
        <v>6.2999999999999998</v>
      </c>
      <c r="S152" s="237">
        <v>0</v>
      </c>
      <c r="T152" s="238">
        <f>S152*H152</f>
        <v>0</v>
      </c>
      <c r="U152" s="39"/>
      <c r="V152" s="39"/>
      <c r="W152" s="39"/>
      <c r="X152" s="39"/>
      <c r="Y152" s="39"/>
      <c r="Z152" s="39"/>
      <c r="AA152" s="39"/>
      <c r="AB152" s="39"/>
      <c r="AC152" s="39"/>
      <c r="AD152" s="39"/>
      <c r="AE152" s="39"/>
      <c r="AR152" s="239" t="s">
        <v>876</v>
      </c>
      <c r="AT152" s="239" t="s">
        <v>310</v>
      </c>
      <c r="AU152" s="239" t="s">
        <v>85</v>
      </c>
      <c r="AY152" s="18" t="s">
        <v>264</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876</v>
      </c>
      <c r="BM152" s="239" t="s">
        <v>3921</v>
      </c>
    </row>
    <row r="153" s="2" customFormat="1">
      <c r="A153" s="39"/>
      <c r="B153" s="40"/>
      <c r="C153" s="41"/>
      <c r="D153" s="243" t="s">
        <v>339</v>
      </c>
      <c r="E153" s="41"/>
      <c r="F153" s="295" t="s">
        <v>3922</v>
      </c>
      <c r="G153" s="41"/>
      <c r="H153" s="41"/>
      <c r="I153" s="296"/>
      <c r="J153" s="41"/>
      <c r="K153" s="41"/>
      <c r="L153" s="45"/>
      <c r="M153" s="297"/>
      <c r="N153" s="298"/>
      <c r="O153" s="92"/>
      <c r="P153" s="92"/>
      <c r="Q153" s="92"/>
      <c r="R153" s="92"/>
      <c r="S153" s="92"/>
      <c r="T153" s="93"/>
      <c r="U153" s="39"/>
      <c r="V153" s="39"/>
      <c r="W153" s="39"/>
      <c r="X153" s="39"/>
      <c r="Y153" s="39"/>
      <c r="Z153" s="39"/>
      <c r="AA153" s="39"/>
      <c r="AB153" s="39"/>
      <c r="AC153" s="39"/>
      <c r="AD153" s="39"/>
      <c r="AE153" s="39"/>
      <c r="AT153" s="18" t="s">
        <v>339</v>
      </c>
      <c r="AU153" s="18" t="s">
        <v>85</v>
      </c>
    </row>
    <row r="154" s="13" customFormat="1">
      <c r="A154" s="13"/>
      <c r="B154" s="241"/>
      <c r="C154" s="242"/>
      <c r="D154" s="243" t="s">
        <v>273</v>
      </c>
      <c r="E154" s="244" t="s">
        <v>1</v>
      </c>
      <c r="F154" s="245" t="s">
        <v>3923</v>
      </c>
      <c r="G154" s="242"/>
      <c r="H154" s="246">
        <v>3.1499999999999999</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85</v>
      </c>
      <c r="AV154" s="13" t="s">
        <v>85</v>
      </c>
      <c r="AW154" s="13" t="s">
        <v>32</v>
      </c>
      <c r="AX154" s="13" t="s">
        <v>83</v>
      </c>
      <c r="AY154" s="252" t="s">
        <v>264</v>
      </c>
    </row>
    <row r="155" s="13" customFormat="1">
      <c r="A155" s="13"/>
      <c r="B155" s="241"/>
      <c r="C155" s="242"/>
      <c r="D155" s="243" t="s">
        <v>273</v>
      </c>
      <c r="E155" s="242"/>
      <c r="F155" s="245" t="s">
        <v>3924</v>
      </c>
      <c r="G155" s="242"/>
      <c r="H155" s="246">
        <v>6.2999999999999998</v>
      </c>
      <c r="I155" s="247"/>
      <c r="J155" s="242"/>
      <c r="K155" s="242"/>
      <c r="L155" s="248"/>
      <c r="M155" s="249"/>
      <c r="N155" s="250"/>
      <c r="O155" s="250"/>
      <c r="P155" s="250"/>
      <c r="Q155" s="250"/>
      <c r="R155" s="250"/>
      <c r="S155" s="250"/>
      <c r="T155" s="251"/>
      <c r="U155" s="13"/>
      <c r="V155" s="13"/>
      <c r="W155" s="13"/>
      <c r="X155" s="13"/>
      <c r="Y155" s="13"/>
      <c r="Z155" s="13"/>
      <c r="AA155" s="13"/>
      <c r="AB155" s="13"/>
      <c r="AC155" s="13"/>
      <c r="AD155" s="13"/>
      <c r="AE155" s="13"/>
      <c r="AT155" s="252" t="s">
        <v>273</v>
      </c>
      <c r="AU155" s="252" t="s">
        <v>85</v>
      </c>
      <c r="AV155" s="13" t="s">
        <v>85</v>
      </c>
      <c r="AW155" s="13" t="s">
        <v>4</v>
      </c>
      <c r="AX155" s="13" t="s">
        <v>83</v>
      </c>
      <c r="AY155" s="252" t="s">
        <v>264</v>
      </c>
    </row>
    <row r="156" s="2" customFormat="1" ht="16.5" customHeight="1">
      <c r="A156" s="39"/>
      <c r="B156" s="40"/>
      <c r="C156" s="228" t="s">
        <v>315</v>
      </c>
      <c r="D156" s="228" t="s">
        <v>266</v>
      </c>
      <c r="E156" s="229" t="s">
        <v>1448</v>
      </c>
      <c r="F156" s="230" t="s">
        <v>1449</v>
      </c>
      <c r="G156" s="231" t="s">
        <v>278</v>
      </c>
      <c r="H156" s="232">
        <v>4.5</v>
      </c>
      <c r="I156" s="233"/>
      <c r="J156" s="234">
        <f>ROUND(I156*H156,2)</f>
        <v>0</v>
      </c>
      <c r="K156" s="230" t="s">
        <v>1425</v>
      </c>
      <c r="L156" s="45"/>
      <c r="M156" s="235" t="s">
        <v>1</v>
      </c>
      <c r="N156" s="236" t="s">
        <v>41</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271</v>
      </c>
      <c r="AT156" s="239" t="s">
        <v>266</v>
      </c>
      <c r="AU156" s="239" t="s">
        <v>85</v>
      </c>
      <c r="AY156" s="18" t="s">
        <v>264</v>
      </c>
      <c r="BE156" s="240">
        <f>IF(N156="základní",J156,0)</f>
        <v>0</v>
      </c>
      <c r="BF156" s="240">
        <f>IF(N156="snížená",J156,0)</f>
        <v>0</v>
      </c>
      <c r="BG156" s="240">
        <f>IF(N156="zákl. přenesená",J156,0)</f>
        <v>0</v>
      </c>
      <c r="BH156" s="240">
        <f>IF(N156="sníž. přenesená",J156,0)</f>
        <v>0</v>
      </c>
      <c r="BI156" s="240">
        <f>IF(N156="nulová",J156,0)</f>
        <v>0</v>
      </c>
      <c r="BJ156" s="18" t="s">
        <v>83</v>
      </c>
      <c r="BK156" s="240">
        <f>ROUND(I156*H156,2)</f>
        <v>0</v>
      </c>
      <c r="BL156" s="18" t="s">
        <v>271</v>
      </c>
      <c r="BM156" s="239" t="s">
        <v>3925</v>
      </c>
    </row>
    <row r="157" s="13" customFormat="1">
      <c r="A157" s="13"/>
      <c r="B157" s="241"/>
      <c r="C157" s="242"/>
      <c r="D157" s="243" t="s">
        <v>273</v>
      </c>
      <c r="E157" s="244" t="s">
        <v>1</v>
      </c>
      <c r="F157" s="245" t="s">
        <v>3926</v>
      </c>
      <c r="G157" s="242"/>
      <c r="H157" s="246">
        <v>4.5</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273</v>
      </c>
      <c r="AU157" s="252" t="s">
        <v>85</v>
      </c>
      <c r="AV157" s="13" t="s">
        <v>85</v>
      </c>
      <c r="AW157" s="13" t="s">
        <v>32</v>
      </c>
      <c r="AX157" s="13" t="s">
        <v>83</v>
      </c>
      <c r="AY157" s="252" t="s">
        <v>264</v>
      </c>
    </row>
    <row r="158" s="2" customFormat="1" ht="16.5" customHeight="1">
      <c r="A158" s="39"/>
      <c r="B158" s="40"/>
      <c r="C158" s="274" t="s">
        <v>322</v>
      </c>
      <c r="D158" s="274" t="s">
        <v>310</v>
      </c>
      <c r="E158" s="275" t="s">
        <v>1452</v>
      </c>
      <c r="F158" s="276" t="s">
        <v>1453</v>
      </c>
      <c r="G158" s="277" t="s">
        <v>354</v>
      </c>
      <c r="H158" s="278">
        <v>9</v>
      </c>
      <c r="I158" s="279"/>
      <c r="J158" s="280">
        <f>ROUND(I158*H158,2)</f>
        <v>0</v>
      </c>
      <c r="K158" s="276" t="s">
        <v>1425</v>
      </c>
      <c r="L158" s="281"/>
      <c r="M158" s="282" t="s">
        <v>1</v>
      </c>
      <c r="N158" s="283" t="s">
        <v>41</v>
      </c>
      <c r="O158" s="92"/>
      <c r="P158" s="237">
        <f>O158*H158</f>
        <v>0</v>
      </c>
      <c r="Q158" s="237">
        <v>1</v>
      </c>
      <c r="R158" s="237">
        <f>Q158*H158</f>
        <v>9</v>
      </c>
      <c r="S158" s="237">
        <v>0</v>
      </c>
      <c r="T158" s="238">
        <f>S158*H158</f>
        <v>0</v>
      </c>
      <c r="U158" s="39"/>
      <c r="V158" s="39"/>
      <c r="W158" s="39"/>
      <c r="X158" s="39"/>
      <c r="Y158" s="39"/>
      <c r="Z158" s="39"/>
      <c r="AA158" s="39"/>
      <c r="AB158" s="39"/>
      <c r="AC158" s="39"/>
      <c r="AD158" s="39"/>
      <c r="AE158" s="39"/>
      <c r="AR158" s="239" t="s">
        <v>304</v>
      </c>
      <c r="AT158" s="239" t="s">
        <v>310</v>
      </c>
      <c r="AU158" s="239" t="s">
        <v>85</v>
      </c>
      <c r="AY158" s="18" t="s">
        <v>264</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271</v>
      </c>
      <c r="BM158" s="239" t="s">
        <v>3927</v>
      </c>
    </row>
    <row r="159" s="2" customFormat="1">
      <c r="A159" s="39"/>
      <c r="B159" s="40"/>
      <c r="C159" s="41"/>
      <c r="D159" s="243" t="s">
        <v>339</v>
      </c>
      <c r="E159" s="41"/>
      <c r="F159" s="295" t="s">
        <v>1455</v>
      </c>
      <c r="G159" s="41"/>
      <c r="H159" s="41"/>
      <c r="I159" s="296"/>
      <c r="J159" s="41"/>
      <c r="K159" s="41"/>
      <c r="L159" s="45"/>
      <c r="M159" s="297"/>
      <c r="N159" s="298"/>
      <c r="O159" s="92"/>
      <c r="P159" s="92"/>
      <c r="Q159" s="92"/>
      <c r="R159" s="92"/>
      <c r="S159" s="92"/>
      <c r="T159" s="93"/>
      <c r="U159" s="39"/>
      <c r="V159" s="39"/>
      <c r="W159" s="39"/>
      <c r="X159" s="39"/>
      <c r="Y159" s="39"/>
      <c r="Z159" s="39"/>
      <c r="AA159" s="39"/>
      <c r="AB159" s="39"/>
      <c r="AC159" s="39"/>
      <c r="AD159" s="39"/>
      <c r="AE159" s="39"/>
      <c r="AT159" s="18" t="s">
        <v>339</v>
      </c>
      <c r="AU159" s="18" t="s">
        <v>85</v>
      </c>
    </row>
    <row r="160" s="13" customFormat="1">
      <c r="A160" s="13"/>
      <c r="B160" s="241"/>
      <c r="C160" s="242"/>
      <c r="D160" s="243" t="s">
        <v>273</v>
      </c>
      <c r="E160" s="244" t="s">
        <v>1</v>
      </c>
      <c r="F160" s="245" t="s">
        <v>3928</v>
      </c>
      <c r="G160" s="242"/>
      <c r="H160" s="246">
        <v>4.5</v>
      </c>
      <c r="I160" s="247"/>
      <c r="J160" s="242"/>
      <c r="K160" s="242"/>
      <c r="L160" s="248"/>
      <c r="M160" s="249"/>
      <c r="N160" s="250"/>
      <c r="O160" s="250"/>
      <c r="P160" s="250"/>
      <c r="Q160" s="250"/>
      <c r="R160" s="250"/>
      <c r="S160" s="250"/>
      <c r="T160" s="251"/>
      <c r="U160" s="13"/>
      <c r="V160" s="13"/>
      <c r="W160" s="13"/>
      <c r="X160" s="13"/>
      <c r="Y160" s="13"/>
      <c r="Z160" s="13"/>
      <c r="AA160" s="13"/>
      <c r="AB160" s="13"/>
      <c r="AC160" s="13"/>
      <c r="AD160" s="13"/>
      <c r="AE160" s="13"/>
      <c r="AT160" s="252" t="s">
        <v>273</v>
      </c>
      <c r="AU160" s="252" t="s">
        <v>85</v>
      </c>
      <c r="AV160" s="13" t="s">
        <v>85</v>
      </c>
      <c r="AW160" s="13" t="s">
        <v>32</v>
      </c>
      <c r="AX160" s="13" t="s">
        <v>83</v>
      </c>
      <c r="AY160" s="252" t="s">
        <v>264</v>
      </c>
    </row>
    <row r="161" s="13" customFormat="1">
      <c r="A161" s="13"/>
      <c r="B161" s="241"/>
      <c r="C161" s="242"/>
      <c r="D161" s="243" t="s">
        <v>273</v>
      </c>
      <c r="E161" s="242"/>
      <c r="F161" s="245" t="s">
        <v>3929</v>
      </c>
      <c r="G161" s="242"/>
      <c r="H161" s="246">
        <v>9</v>
      </c>
      <c r="I161" s="247"/>
      <c r="J161" s="242"/>
      <c r="K161" s="242"/>
      <c r="L161" s="248"/>
      <c r="M161" s="249"/>
      <c r="N161" s="250"/>
      <c r="O161" s="250"/>
      <c r="P161" s="250"/>
      <c r="Q161" s="250"/>
      <c r="R161" s="250"/>
      <c r="S161" s="250"/>
      <c r="T161" s="251"/>
      <c r="U161" s="13"/>
      <c r="V161" s="13"/>
      <c r="W161" s="13"/>
      <c r="X161" s="13"/>
      <c r="Y161" s="13"/>
      <c r="Z161" s="13"/>
      <c r="AA161" s="13"/>
      <c r="AB161" s="13"/>
      <c r="AC161" s="13"/>
      <c r="AD161" s="13"/>
      <c r="AE161" s="13"/>
      <c r="AT161" s="252" t="s">
        <v>273</v>
      </c>
      <c r="AU161" s="252" t="s">
        <v>85</v>
      </c>
      <c r="AV161" s="13" t="s">
        <v>85</v>
      </c>
      <c r="AW161" s="13" t="s">
        <v>4</v>
      </c>
      <c r="AX161" s="13" t="s">
        <v>83</v>
      </c>
      <c r="AY161" s="252" t="s">
        <v>264</v>
      </c>
    </row>
    <row r="162" s="12" customFormat="1" ht="22.8" customHeight="1">
      <c r="A162" s="12"/>
      <c r="B162" s="212"/>
      <c r="C162" s="213"/>
      <c r="D162" s="214" t="s">
        <v>75</v>
      </c>
      <c r="E162" s="226" t="s">
        <v>290</v>
      </c>
      <c r="F162" s="226" t="s">
        <v>1462</v>
      </c>
      <c r="G162" s="213"/>
      <c r="H162" s="213"/>
      <c r="I162" s="216"/>
      <c r="J162" s="227">
        <f>BK162</f>
        <v>0</v>
      </c>
      <c r="K162" s="213"/>
      <c r="L162" s="218"/>
      <c r="M162" s="219"/>
      <c r="N162" s="220"/>
      <c r="O162" s="220"/>
      <c r="P162" s="221">
        <f>SUM(P163:P164)</f>
        <v>0</v>
      </c>
      <c r="Q162" s="220"/>
      <c r="R162" s="221">
        <f>SUM(R163:R164)</f>
        <v>0</v>
      </c>
      <c r="S162" s="220"/>
      <c r="T162" s="222">
        <f>SUM(T163:T164)</f>
        <v>0</v>
      </c>
      <c r="U162" s="12"/>
      <c r="V162" s="12"/>
      <c r="W162" s="12"/>
      <c r="X162" s="12"/>
      <c r="Y162" s="12"/>
      <c r="Z162" s="12"/>
      <c r="AA162" s="12"/>
      <c r="AB162" s="12"/>
      <c r="AC162" s="12"/>
      <c r="AD162" s="12"/>
      <c r="AE162" s="12"/>
      <c r="AR162" s="223" t="s">
        <v>83</v>
      </c>
      <c r="AT162" s="224" t="s">
        <v>75</v>
      </c>
      <c r="AU162" s="224" t="s">
        <v>83</v>
      </c>
      <c r="AY162" s="223" t="s">
        <v>264</v>
      </c>
      <c r="BK162" s="225">
        <f>SUM(BK163:BK164)</f>
        <v>0</v>
      </c>
    </row>
    <row r="163" s="2" customFormat="1" ht="16.5" customHeight="1">
      <c r="A163" s="39"/>
      <c r="B163" s="40"/>
      <c r="C163" s="228" t="s">
        <v>8</v>
      </c>
      <c r="D163" s="228" t="s">
        <v>266</v>
      </c>
      <c r="E163" s="229" t="s">
        <v>3930</v>
      </c>
      <c r="F163" s="230" t="s">
        <v>3931</v>
      </c>
      <c r="G163" s="231" t="s">
        <v>318</v>
      </c>
      <c r="H163" s="232">
        <v>15</v>
      </c>
      <c r="I163" s="233"/>
      <c r="J163" s="234">
        <f>ROUND(I163*H163,2)</f>
        <v>0</v>
      </c>
      <c r="K163" s="230" t="s">
        <v>1425</v>
      </c>
      <c r="L163" s="45"/>
      <c r="M163" s="235" t="s">
        <v>1</v>
      </c>
      <c r="N163" s="236" t="s">
        <v>41</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271</v>
      </c>
      <c r="AT163" s="239" t="s">
        <v>266</v>
      </c>
      <c r="AU163" s="239" t="s">
        <v>85</v>
      </c>
      <c r="AY163" s="18" t="s">
        <v>264</v>
      </c>
      <c r="BE163" s="240">
        <f>IF(N163="základní",J163,0)</f>
        <v>0</v>
      </c>
      <c r="BF163" s="240">
        <f>IF(N163="snížená",J163,0)</f>
        <v>0</v>
      </c>
      <c r="BG163" s="240">
        <f>IF(N163="zákl. přenesená",J163,0)</f>
        <v>0</v>
      </c>
      <c r="BH163" s="240">
        <f>IF(N163="sníž. přenesená",J163,0)</f>
        <v>0</v>
      </c>
      <c r="BI163" s="240">
        <f>IF(N163="nulová",J163,0)</f>
        <v>0</v>
      </c>
      <c r="BJ163" s="18" t="s">
        <v>83</v>
      </c>
      <c r="BK163" s="240">
        <f>ROUND(I163*H163,2)</f>
        <v>0</v>
      </c>
      <c r="BL163" s="18" t="s">
        <v>271</v>
      </c>
      <c r="BM163" s="239" t="s">
        <v>3932</v>
      </c>
    </row>
    <row r="164" s="13" customFormat="1">
      <c r="A164" s="13"/>
      <c r="B164" s="241"/>
      <c r="C164" s="242"/>
      <c r="D164" s="243" t="s">
        <v>273</v>
      </c>
      <c r="E164" s="244" t="s">
        <v>1</v>
      </c>
      <c r="F164" s="245" t="s">
        <v>3933</v>
      </c>
      <c r="G164" s="242"/>
      <c r="H164" s="246">
        <v>15</v>
      </c>
      <c r="I164" s="247"/>
      <c r="J164" s="242"/>
      <c r="K164" s="242"/>
      <c r="L164" s="248"/>
      <c r="M164" s="249"/>
      <c r="N164" s="250"/>
      <c r="O164" s="250"/>
      <c r="P164" s="250"/>
      <c r="Q164" s="250"/>
      <c r="R164" s="250"/>
      <c r="S164" s="250"/>
      <c r="T164" s="251"/>
      <c r="U164" s="13"/>
      <c r="V164" s="13"/>
      <c r="W164" s="13"/>
      <c r="X164" s="13"/>
      <c r="Y164" s="13"/>
      <c r="Z164" s="13"/>
      <c r="AA164" s="13"/>
      <c r="AB164" s="13"/>
      <c r="AC164" s="13"/>
      <c r="AD164" s="13"/>
      <c r="AE164" s="13"/>
      <c r="AT164" s="252" t="s">
        <v>273</v>
      </c>
      <c r="AU164" s="252" t="s">
        <v>85</v>
      </c>
      <c r="AV164" s="13" t="s">
        <v>85</v>
      </c>
      <c r="AW164" s="13" t="s">
        <v>32</v>
      </c>
      <c r="AX164" s="13" t="s">
        <v>83</v>
      </c>
      <c r="AY164" s="252" t="s">
        <v>264</v>
      </c>
    </row>
    <row r="165" s="12" customFormat="1" ht="22.8" customHeight="1">
      <c r="A165" s="12"/>
      <c r="B165" s="212"/>
      <c r="C165" s="213"/>
      <c r="D165" s="214" t="s">
        <v>75</v>
      </c>
      <c r="E165" s="226" t="s">
        <v>304</v>
      </c>
      <c r="F165" s="226" t="s">
        <v>1467</v>
      </c>
      <c r="G165" s="213"/>
      <c r="H165" s="213"/>
      <c r="I165" s="216"/>
      <c r="J165" s="227">
        <f>BK165</f>
        <v>0</v>
      </c>
      <c r="K165" s="213"/>
      <c r="L165" s="218"/>
      <c r="M165" s="219"/>
      <c r="N165" s="220"/>
      <c r="O165" s="220"/>
      <c r="P165" s="221">
        <f>SUM(P166:P190)</f>
        <v>0</v>
      </c>
      <c r="Q165" s="220"/>
      <c r="R165" s="221">
        <f>SUM(R166:R190)</f>
        <v>0.0094348500000000016</v>
      </c>
      <c r="S165" s="220"/>
      <c r="T165" s="222">
        <f>SUM(T166:T190)</f>
        <v>0</v>
      </c>
      <c r="U165" s="12"/>
      <c r="V165" s="12"/>
      <c r="W165" s="12"/>
      <c r="X165" s="12"/>
      <c r="Y165" s="12"/>
      <c r="Z165" s="12"/>
      <c r="AA165" s="12"/>
      <c r="AB165" s="12"/>
      <c r="AC165" s="12"/>
      <c r="AD165" s="12"/>
      <c r="AE165" s="12"/>
      <c r="AR165" s="223" t="s">
        <v>83</v>
      </c>
      <c r="AT165" s="224" t="s">
        <v>75</v>
      </c>
      <c r="AU165" s="224" t="s">
        <v>83</v>
      </c>
      <c r="AY165" s="223" t="s">
        <v>264</v>
      </c>
      <c r="BK165" s="225">
        <f>SUM(BK166:BK190)</f>
        <v>0</v>
      </c>
    </row>
    <row r="166" s="2" customFormat="1" ht="16.5" customHeight="1">
      <c r="A166" s="39"/>
      <c r="B166" s="40"/>
      <c r="C166" s="228" t="s">
        <v>335</v>
      </c>
      <c r="D166" s="228" t="s">
        <v>266</v>
      </c>
      <c r="E166" s="229" t="s">
        <v>3934</v>
      </c>
      <c r="F166" s="230" t="s">
        <v>3935</v>
      </c>
      <c r="G166" s="231" t="s">
        <v>453</v>
      </c>
      <c r="H166" s="232">
        <v>15</v>
      </c>
      <c r="I166" s="233"/>
      <c r="J166" s="234">
        <f>ROUND(I166*H166,2)</f>
        <v>0</v>
      </c>
      <c r="K166" s="230" t="s">
        <v>1425</v>
      </c>
      <c r="L166" s="45"/>
      <c r="M166" s="235" t="s">
        <v>1</v>
      </c>
      <c r="N166" s="236" t="s">
        <v>41</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83</v>
      </c>
      <c r="BK166" s="240">
        <f>ROUND(I166*H166,2)</f>
        <v>0</v>
      </c>
      <c r="BL166" s="18" t="s">
        <v>271</v>
      </c>
      <c r="BM166" s="239" t="s">
        <v>3936</v>
      </c>
    </row>
    <row r="167" s="2" customFormat="1">
      <c r="A167" s="39"/>
      <c r="B167" s="40"/>
      <c r="C167" s="41"/>
      <c r="D167" s="243" t="s">
        <v>339</v>
      </c>
      <c r="E167" s="41"/>
      <c r="F167" s="295" t="s">
        <v>3937</v>
      </c>
      <c r="G167" s="41"/>
      <c r="H167" s="41"/>
      <c r="I167" s="296"/>
      <c r="J167" s="41"/>
      <c r="K167" s="41"/>
      <c r="L167" s="45"/>
      <c r="M167" s="297"/>
      <c r="N167" s="298"/>
      <c r="O167" s="92"/>
      <c r="P167" s="92"/>
      <c r="Q167" s="92"/>
      <c r="R167" s="92"/>
      <c r="S167" s="92"/>
      <c r="T167" s="93"/>
      <c r="U167" s="39"/>
      <c r="V167" s="39"/>
      <c r="W167" s="39"/>
      <c r="X167" s="39"/>
      <c r="Y167" s="39"/>
      <c r="Z167" s="39"/>
      <c r="AA167" s="39"/>
      <c r="AB167" s="39"/>
      <c r="AC167" s="39"/>
      <c r="AD167" s="39"/>
      <c r="AE167" s="39"/>
      <c r="AT167" s="18" t="s">
        <v>339</v>
      </c>
      <c r="AU167" s="18" t="s">
        <v>85</v>
      </c>
    </row>
    <row r="168" s="13" customFormat="1">
      <c r="A168" s="13"/>
      <c r="B168" s="241"/>
      <c r="C168" s="242"/>
      <c r="D168" s="243" t="s">
        <v>273</v>
      </c>
      <c r="E168" s="244" t="s">
        <v>1</v>
      </c>
      <c r="F168" s="245" t="s">
        <v>347</v>
      </c>
      <c r="G168" s="242"/>
      <c r="H168" s="246">
        <v>15</v>
      </c>
      <c r="I168" s="247"/>
      <c r="J168" s="242"/>
      <c r="K168" s="242"/>
      <c r="L168" s="248"/>
      <c r="M168" s="249"/>
      <c r="N168" s="250"/>
      <c r="O168" s="250"/>
      <c r="P168" s="250"/>
      <c r="Q168" s="250"/>
      <c r="R168" s="250"/>
      <c r="S168" s="250"/>
      <c r="T168" s="251"/>
      <c r="U168" s="13"/>
      <c r="V168" s="13"/>
      <c r="W168" s="13"/>
      <c r="X168" s="13"/>
      <c r="Y168" s="13"/>
      <c r="Z168" s="13"/>
      <c r="AA168" s="13"/>
      <c r="AB168" s="13"/>
      <c r="AC168" s="13"/>
      <c r="AD168" s="13"/>
      <c r="AE168" s="13"/>
      <c r="AT168" s="252" t="s">
        <v>273</v>
      </c>
      <c r="AU168" s="252" t="s">
        <v>85</v>
      </c>
      <c r="AV168" s="13" t="s">
        <v>85</v>
      </c>
      <c r="AW168" s="13" t="s">
        <v>32</v>
      </c>
      <c r="AX168" s="13" t="s">
        <v>83</v>
      </c>
      <c r="AY168" s="252" t="s">
        <v>264</v>
      </c>
    </row>
    <row r="169" s="2" customFormat="1" ht="16.5" customHeight="1">
      <c r="A169" s="39"/>
      <c r="B169" s="40"/>
      <c r="C169" s="274" t="s">
        <v>342</v>
      </c>
      <c r="D169" s="274" t="s">
        <v>310</v>
      </c>
      <c r="E169" s="275" t="s">
        <v>3938</v>
      </c>
      <c r="F169" s="276" t="s">
        <v>3939</v>
      </c>
      <c r="G169" s="277" t="s">
        <v>453</v>
      </c>
      <c r="H169" s="278">
        <v>15.225</v>
      </c>
      <c r="I169" s="279"/>
      <c r="J169" s="280">
        <f>ROUND(I169*H169,2)</f>
        <v>0</v>
      </c>
      <c r="K169" s="276" t="s">
        <v>1425</v>
      </c>
      <c r="L169" s="281"/>
      <c r="M169" s="282" t="s">
        <v>1</v>
      </c>
      <c r="N169" s="283" t="s">
        <v>41</v>
      </c>
      <c r="O169" s="92"/>
      <c r="P169" s="237">
        <f>O169*H169</f>
        <v>0</v>
      </c>
      <c r="Q169" s="237">
        <v>0.00027</v>
      </c>
      <c r="R169" s="237">
        <f>Q169*H169</f>
        <v>0.0041107499999999998</v>
      </c>
      <c r="S169" s="237">
        <v>0</v>
      </c>
      <c r="T169" s="238">
        <f>S169*H169</f>
        <v>0</v>
      </c>
      <c r="U169" s="39"/>
      <c r="V169" s="39"/>
      <c r="W169" s="39"/>
      <c r="X169" s="39"/>
      <c r="Y169" s="39"/>
      <c r="Z169" s="39"/>
      <c r="AA169" s="39"/>
      <c r="AB169" s="39"/>
      <c r="AC169" s="39"/>
      <c r="AD169" s="39"/>
      <c r="AE169" s="39"/>
      <c r="AR169" s="239" t="s">
        <v>304</v>
      </c>
      <c r="AT169" s="239" t="s">
        <v>310</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271</v>
      </c>
      <c r="BM169" s="239" t="s">
        <v>3940</v>
      </c>
    </row>
    <row r="170" s="13" customFormat="1">
      <c r="A170" s="13"/>
      <c r="B170" s="241"/>
      <c r="C170" s="242"/>
      <c r="D170" s="243" t="s">
        <v>273</v>
      </c>
      <c r="E170" s="244" t="s">
        <v>1</v>
      </c>
      <c r="F170" s="245" t="s">
        <v>347</v>
      </c>
      <c r="G170" s="242"/>
      <c r="H170" s="246">
        <v>15</v>
      </c>
      <c r="I170" s="247"/>
      <c r="J170" s="242"/>
      <c r="K170" s="242"/>
      <c r="L170" s="248"/>
      <c r="M170" s="249"/>
      <c r="N170" s="250"/>
      <c r="O170" s="250"/>
      <c r="P170" s="250"/>
      <c r="Q170" s="250"/>
      <c r="R170" s="250"/>
      <c r="S170" s="250"/>
      <c r="T170" s="251"/>
      <c r="U170" s="13"/>
      <c r="V170" s="13"/>
      <c r="W170" s="13"/>
      <c r="X170" s="13"/>
      <c r="Y170" s="13"/>
      <c r="Z170" s="13"/>
      <c r="AA170" s="13"/>
      <c r="AB170" s="13"/>
      <c r="AC170" s="13"/>
      <c r="AD170" s="13"/>
      <c r="AE170" s="13"/>
      <c r="AT170" s="252" t="s">
        <v>273</v>
      </c>
      <c r="AU170" s="252" t="s">
        <v>85</v>
      </c>
      <c r="AV170" s="13" t="s">
        <v>85</v>
      </c>
      <c r="AW170" s="13" t="s">
        <v>32</v>
      </c>
      <c r="AX170" s="13" t="s">
        <v>83</v>
      </c>
      <c r="AY170" s="252" t="s">
        <v>264</v>
      </c>
    </row>
    <row r="171" s="13" customFormat="1">
      <c r="A171" s="13"/>
      <c r="B171" s="241"/>
      <c r="C171" s="242"/>
      <c r="D171" s="243" t="s">
        <v>273</v>
      </c>
      <c r="E171" s="242"/>
      <c r="F171" s="245" t="s">
        <v>3941</v>
      </c>
      <c r="G171" s="242"/>
      <c r="H171" s="246">
        <v>15.225</v>
      </c>
      <c r="I171" s="247"/>
      <c r="J171" s="242"/>
      <c r="K171" s="242"/>
      <c r="L171" s="248"/>
      <c r="M171" s="249"/>
      <c r="N171" s="250"/>
      <c r="O171" s="250"/>
      <c r="P171" s="250"/>
      <c r="Q171" s="250"/>
      <c r="R171" s="250"/>
      <c r="S171" s="250"/>
      <c r="T171" s="251"/>
      <c r="U171" s="13"/>
      <c r="V171" s="13"/>
      <c r="W171" s="13"/>
      <c r="X171" s="13"/>
      <c r="Y171" s="13"/>
      <c r="Z171" s="13"/>
      <c r="AA171" s="13"/>
      <c r="AB171" s="13"/>
      <c r="AC171" s="13"/>
      <c r="AD171" s="13"/>
      <c r="AE171" s="13"/>
      <c r="AT171" s="252" t="s">
        <v>273</v>
      </c>
      <c r="AU171" s="252" t="s">
        <v>85</v>
      </c>
      <c r="AV171" s="13" t="s">
        <v>85</v>
      </c>
      <c r="AW171" s="13" t="s">
        <v>4</v>
      </c>
      <c r="AX171" s="13" t="s">
        <v>83</v>
      </c>
      <c r="AY171" s="252" t="s">
        <v>264</v>
      </c>
    </row>
    <row r="172" s="2" customFormat="1" ht="16.5" customHeight="1">
      <c r="A172" s="39"/>
      <c r="B172" s="40"/>
      <c r="C172" s="228" t="s">
        <v>347</v>
      </c>
      <c r="D172" s="228" t="s">
        <v>266</v>
      </c>
      <c r="E172" s="229" t="s">
        <v>3942</v>
      </c>
      <c r="F172" s="230" t="s">
        <v>3943</v>
      </c>
      <c r="G172" s="231" t="s">
        <v>453</v>
      </c>
      <c r="H172" s="232">
        <v>2</v>
      </c>
      <c r="I172" s="233"/>
      <c r="J172" s="234">
        <f>ROUND(I172*H172,2)</f>
        <v>0</v>
      </c>
      <c r="K172" s="230" t="s">
        <v>1425</v>
      </c>
      <c r="L172" s="45"/>
      <c r="M172" s="235" t="s">
        <v>1</v>
      </c>
      <c r="N172" s="236" t="s">
        <v>41</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271</v>
      </c>
      <c r="AT172" s="239" t="s">
        <v>266</v>
      </c>
      <c r="AU172" s="239" t="s">
        <v>85</v>
      </c>
      <c r="AY172" s="18" t="s">
        <v>264</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271</v>
      </c>
      <c r="BM172" s="239" t="s">
        <v>3944</v>
      </c>
    </row>
    <row r="173" s="15" customFormat="1">
      <c r="A173" s="15"/>
      <c r="B173" s="264"/>
      <c r="C173" s="265"/>
      <c r="D173" s="243" t="s">
        <v>273</v>
      </c>
      <c r="E173" s="266" t="s">
        <v>1</v>
      </c>
      <c r="F173" s="267" t="s">
        <v>1484</v>
      </c>
      <c r="G173" s="265"/>
      <c r="H173" s="266" t="s">
        <v>1</v>
      </c>
      <c r="I173" s="268"/>
      <c r="J173" s="265"/>
      <c r="K173" s="265"/>
      <c r="L173" s="269"/>
      <c r="M173" s="270"/>
      <c r="N173" s="271"/>
      <c r="O173" s="271"/>
      <c r="P173" s="271"/>
      <c r="Q173" s="271"/>
      <c r="R173" s="271"/>
      <c r="S173" s="271"/>
      <c r="T173" s="272"/>
      <c r="U173" s="15"/>
      <c r="V173" s="15"/>
      <c r="W173" s="15"/>
      <c r="X173" s="15"/>
      <c r="Y173" s="15"/>
      <c r="Z173" s="15"/>
      <c r="AA173" s="15"/>
      <c r="AB173" s="15"/>
      <c r="AC173" s="15"/>
      <c r="AD173" s="15"/>
      <c r="AE173" s="15"/>
      <c r="AT173" s="273" t="s">
        <v>273</v>
      </c>
      <c r="AU173" s="273" t="s">
        <v>85</v>
      </c>
      <c r="AV173" s="15" t="s">
        <v>83</v>
      </c>
      <c r="AW173" s="15" t="s">
        <v>32</v>
      </c>
      <c r="AX173" s="15" t="s">
        <v>76</v>
      </c>
      <c r="AY173" s="273" t="s">
        <v>264</v>
      </c>
    </row>
    <row r="174" s="13" customFormat="1">
      <c r="A174" s="13"/>
      <c r="B174" s="241"/>
      <c r="C174" s="242"/>
      <c r="D174" s="243" t="s">
        <v>273</v>
      </c>
      <c r="E174" s="244" t="s">
        <v>1</v>
      </c>
      <c r="F174" s="245" t="s">
        <v>85</v>
      </c>
      <c r="G174" s="242"/>
      <c r="H174" s="246">
        <v>2</v>
      </c>
      <c r="I174" s="247"/>
      <c r="J174" s="242"/>
      <c r="K174" s="242"/>
      <c r="L174" s="248"/>
      <c r="M174" s="249"/>
      <c r="N174" s="250"/>
      <c r="O174" s="250"/>
      <c r="P174" s="250"/>
      <c r="Q174" s="250"/>
      <c r="R174" s="250"/>
      <c r="S174" s="250"/>
      <c r="T174" s="251"/>
      <c r="U174" s="13"/>
      <c r="V174" s="13"/>
      <c r="W174" s="13"/>
      <c r="X174" s="13"/>
      <c r="Y174" s="13"/>
      <c r="Z174" s="13"/>
      <c r="AA174" s="13"/>
      <c r="AB174" s="13"/>
      <c r="AC174" s="13"/>
      <c r="AD174" s="13"/>
      <c r="AE174" s="13"/>
      <c r="AT174" s="252" t="s">
        <v>273</v>
      </c>
      <c r="AU174" s="252" t="s">
        <v>85</v>
      </c>
      <c r="AV174" s="13" t="s">
        <v>85</v>
      </c>
      <c r="AW174" s="13" t="s">
        <v>32</v>
      </c>
      <c r="AX174" s="13" t="s">
        <v>83</v>
      </c>
      <c r="AY174" s="252" t="s">
        <v>264</v>
      </c>
    </row>
    <row r="175" s="2" customFormat="1" ht="16.5" customHeight="1">
      <c r="A175" s="39"/>
      <c r="B175" s="40"/>
      <c r="C175" s="274" t="s">
        <v>351</v>
      </c>
      <c r="D175" s="274" t="s">
        <v>310</v>
      </c>
      <c r="E175" s="275" t="s">
        <v>3945</v>
      </c>
      <c r="F175" s="276" t="s">
        <v>3946</v>
      </c>
      <c r="G175" s="277" t="s">
        <v>453</v>
      </c>
      <c r="H175" s="278">
        <v>2.0299999999999998</v>
      </c>
      <c r="I175" s="279"/>
      <c r="J175" s="280">
        <f>ROUND(I175*H175,2)</f>
        <v>0</v>
      </c>
      <c r="K175" s="276" t="s">
        <v>1425</v>
      </c>
      <c r="L175" s="281"/>
      <c r="M175" s="282" t="s">
        <v>1</v>
      </c>
      <c r="N175" s="283" t="s">
        <v>41</v>
      </c>
      <c r="O175" s="92"/>
      <c r="P175" s="237">
        <f>O175*H175</f>
        <v>0</v>
      </c>
      <c r="Q175" s="237">
        <v>0.00147</v>
      </c>
      <c r="R175" s="237">
        <f>Q175*H175</f>
        <v>0.0029840999999999995</v>
      </c>
      <c r="S175" s="237">
        <v>0</v>
      </c>
      <c r="T175" s="238">
        <f>S175*H175</f>
        <v>0</v>
      </c>
      <c r="U175" s="39"/>
      <c r="V175" s="39"/>
      <c r="W175" s="39"/>
      <c r="X175" s="39"/>
      <c r="Y175" s="39"/>
      <c r="Z175" s="39"/>
      <c r="AA175" s="39"/>
      <c r="AB175" s="39"/>
      <c r="AC175" s="39"/>
      <c r="AD175" s="39"/>
      <c r="AE175" s="39"/>
      <c r="AR175" s="239" t="s">
        <v>304</v>
      </c>
      <c r="AT175" s="239" t="s">
        <v>310</v>
      </c>
      <c r="AU175" s="239" t="s">
        <v>85</v>
      </c>
      <c r="AY175" s="18" t="s">
        <v>264</v>
      </c>
      <c r="BE175" s="240">
        <f>IF(N175="základní",J175,0)</f>
        <v>0</v>
      </c>
      <c r="BF175" s="240">
        <f>IF(N175="snížená",J175,0)</f>
        <v>0</v>
      </c>
      <c r="BG175" s="240">
        <f>IF(N175="zákl. přenesená",J175,0)</f>
        <v>0</v>
      </c>
      <c r="BH175" s="240">
        <f>IF(N175="sníž. přenesená",J175,0)</f>
        <v>0</v>
      </c>
      <c r="BI175" s="240">
        <f>IF(N175="nulová",J175,0)</f>
        <v>0</v>
      </c>
      <c r="BJ175" s="18" t="s">
        <v>83</v>
      </c>
      <c r="BK175" s="240">
        <f>ROUND(I175*H175,2)</f>
        <v>0</v>
      </c>
      <c r="BL175" s="18" t="s">
        <v>271</v>
      </c>
      <c r="BM175" s="239" t="s">
        <v>3947</v>
      </c>
    </row>
    <row r="176" s="13" customFormat="1">
      <c r="A176" s="13"/>
      <c r="B176" s="241"/>
      <c r="C176" s="242"/>
      <c r="D176" s="243" t="s">
        <v>273</v>
      </c>
      <c r="E176" s="244" t="s">
        <v>1</v>
      </c>
      <c r="F176" s="245" t="s">
        <v>85</v>
      </c>
      <c r="G176" s="242"/>
      <c r="H176" s="246">
        <v>2</v>
      </c>
      <c r="I176" s="247"/>
      <c r="J176" s="242"/>
      <c r="K176" s="242"/>
      <c r="L176" s="248"/>
      <c r="M176" s="249"/>
      <c r="N176" s="250"/>
      <c r="O176" s="250"/>
      <c r="P176" s="250"/>
      <c r="Q176" s="250"/>
      <c r="R176" s="250"/>
      <c r="S176" s="250"/>
      <c r="T176" s="251"/>
      <c r="U176" s="13"/>
      <c r="V176" s="13"/>
      <c r="W176" s="13"/>
      <c r="X176" s="13"/>
      <c r="Y176" s="13"/>
      <c r="Z176" s="13"/>
      <c r="AA176" s="13"/>
      <c r="AB176" s="13"/>
      <c r="AC176" s="13"/>
      <c r="AD176" s="13"/>
      <c r="AE176" s="13"/>
      <c r="AT176" s="252" t="s">
        <v>273</v>
      </c>
      <c r="AU176" s="252" t="s">
        <v>85</v>
      </c>
      <c r="AV176" s="13" t="s">
        <v>85</v>
      </c>
      <c r="AW176" s="13" t="s">
        <v>32</v>
      </c>
      <c r="AX176" s="13" t="s">
        <v>83</v>
      </c>
      <c r="AY176" s="252" t="s">
        <v>264</v>
      </c>
    </row>
    <row r="177" s="13" customFormat="1">
      <c r="A177" s="13"/>
      <c r="B177" s="241"/>
      <c r="C177" s="242"/>
      <c r="D177" s="243" t="s">
        <v>273</v>
      </c>
      <c r="E177" s="242"/>
      <c r="F177" s="245" t="s">
        <v>3948</v>
      </c>
      <c r="G177" s="242"/>
      <c r="H177" s="246">
        <v>2.0299999999999998</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273</v>
      </c>
      <c r="AU177" s="252" t="s">
        <v>85</v>
      </c>
      <c r="AV177" s="13" t="s">
        <v>85</v>
      </c>
      <c r="AW177" s="13" t="s">
        <v>4</v>
      </c>
      <c r="AX177" s="13" t="s">
        <v>83</v>
      </c>
      <c r="AY177" s="252" t="s">
        <v>264</v>
      </c>
    </row>
    <row r="178" s="2" customFormat="1" ht="16.5" customHeight="1">
      <c r="A178" s="39"/>
      <c r="B178" s="40"/>
      <c r="C178" s="228" t="s">
        <v>358</v>
      </c>
      <c r="D178" s="228" t="s">
        <v>266</v>
      </c>
      <c r="E178" s="229" t="s">
        <v>3949</v>
      </c>
      <c r="F178" s="230" t="s">
        <v>3950</v>
      </c>
      <c r="G178" s="231" t="s">
        <v>420</v>
      </c>
      <c r="H178" s="232">
        <v>1</v>
      </c>
      <c r="I178" s="233"/>
      <c r="J178" s="234">
        <f>ROUND(I178*H178,2)</f>
        <v>0</v>
      </c>
      <c r="K178" s="230" t="s">
        <v>1425</v>
      </c>
      <c r="L178" s="45"/>
      <c r="M178" s="235" t="s">
        <v>1</v>
      </c>
      <c r="N178" s="236" t="s">
        <v>41</v>
      </c>
      <c r="O178" s="92"/>
      <c r="P178" s="237">
        <f>O178*H178</f>
        <v>0</v>
      </c>
      <c r="Q178" s="237">
        <v>0.00024000000000000001</v>
      </c>
      <c r="R178" s="237">
        <f>Q178*H178</f>
        <v>0.00024000000000000001</v>
      </c>
      <c r="S178" s="237">
        <v>0</v>
      </c>
      <c r="T178" s="238">
        <f>S178*H178</f>
        <v>0</v>
      </c>
      <c r="U178" s="39"/>
      <c r="V178" s="39"/>
      <c r="W178" s="39"/>
      <c r="X178" s="39"/>
      <c r="Y178" s="39"/>
      <c r="Z178" s="39"/>
      <c r="AA178" s="39"/>
      <c r="AB178" s="39"/>
      <c r="AC178" s="39"/>
      <c r="AD178" s="39"/>
      <c r="AE178" s="39"/>
      <c r="AR178" s="239" t="s">
        <v>271</v>
      </c>
      <c r="AT178" s="239" t="s">
        <v>266</v>
      </c>
      <c r="AU178" s="239" t="s">
        <v>85</v>
      </c>
      <c r="AY178" s="18" t="s">
        <v>264</v>
      </c>
      <c r="BE178" s="240">
        <f>IF(N178="základní",J178,0)</f>
        <v>0</v>
      </c>
      <c r="BF178" s="240">
        <f>IF(N178="snížená",J178,0)</f>
        <v>0</v>
      </c>
      <c r="BG178" s="240">
        <f>IF(N178="zákl. přenesená",J178,0)</f>
        <v>0</v>
      </c>
      <c r="BH178" s="240">
        <f>IF(N178="sníž. přenesená",J178,0)</f>
        <v>0</v>
      </c>
      <c r="BI178" s="240">
        <f>IF(N178="nulová",J178,0)</f>
        <v>0</v>
      </c>
      <c r="BJ178" s="18" t="s">
        <v>83</v>
      </c>
      <c r="BK178" s="240">
        <f>ROUND(I178*H178,2)</f>
        <v>0</v>
      </c>
      <c r="BL178" s="18" t="s">
        <v>271</v>
      </c>
      <c r="BM178" s="239" t="s">
        <v>3951</v>
      </c>
    </row>
    <row r="179" s="13" customFormat="1">
      <c r="A179" s="13"/>
      <c r="B179" s="241"/>
      <c r="C179" s="242"/>
      <c r="D179" s="243" t="s">
        <v>273</v>
      </c>
      <c r="E179" s="244" t="s">
        <v>1</v>
      </c>
      <c r="F179" s="245" t="s">
        <v>83</v>
      </c>
      <c r="G179" s="242"/>
      <c r="H179" s="246">
        <v>1</v>
      </c>
      <c r="I179" s="247"/>
      <c r="J179" s="242"/>
      <c r="K179" s="242"/>
      <c r="L179" s="248"/>
      <c r="M179" s="249"/>
      <c r="N179" s="250"/>
      <c r="O179" s="250"/>
      <c r="P179" s="250"/>
      <c r="Q179" s="250"/>
      <c r="R179" s="250"/>
      <c r="S179" s="250"/>
      <c r="T179" s="251"/>
      <c r="U179" s="13"/>
      <c r="V179" s="13"/>
      <c r="W179" s="13"/>
      <c r="X179" s="13"/>
      <c r="Y179" s="13"/>
      <c r="Z179" s="13"/>
      <c r="AA179" s="13"/>
      <c r="AB179" s="13"/>
      <c r="AC179" s="13"/>
      <c r="AD179" s="13"/>
      <c r="AE179" s="13"/>
      <c r="AT179" s="252" t="s">
        <v>273</v>
      </c>
      <c r="AU179" s="252" t="s">
        <v>85</v>
      </c>
      <c r="AV179" s="13" t="s">
        <v>85</v>
      </c>
      <c r="AW179" s="13" t="s">
        <v>32</v>
      </c>
      <c r="AX179" s="13" t="s">
        <v>83</v>
      </c>
      <c r="AY179" s="252" t="s">
        <v>264</v>
      </c>
    </row>
    <row r="180" s="2" customFormat="1" ht="16.5" customHeight="1">
      <c r="A180" s="39"/>
      <c r="B180" s="40"/>
      <c r="C180" s="228" t="s">
        <v>366</v>
      </c>
      <c r="D180" s="228" t="s">
        <v>266</v>
      </c>
      <c r="E180" s="229" t="s">
        <v>3952</v>
      </c>
      <c r="F180" s="230" t="s">
        <v>3953</v>
      </c>
      <c r="G180" s="231" t="s">
        <v>453</v>
      </c>
      <c r="H180" s="232">
        <v>15</v>
      </c>
      <c r="I180" s="233"/>
      <c r="J180" s="234">
        <f>ROUND(I180*H180,2)</f>
        <v>0</v>
      </c>
      <c r="K180" s="230" t="s">
        <v>1425</v>
      </c>
      <c r="L180" s="45"/>
      <c r="M180" s="235" t="s">
        <v>1</v>
      </c>
      <c r="N180" s="236" t="s">
        <v>41</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271</v>
      </c>
      <c r="AT180" s="239" t="s">
        <v>266</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271</v>
      </c>
      <c r="BM180" s="239" t="s">
        <v>3954</v>
      </c>
    </row>
    <row r="181" s="13" customFormat="1">
      <c r="A181" s="13"/>
      <c r="B181" s="241"/>
      <c r="C181" s="242"/>
      <c r="D181" s="243" t="s">
        <v>273</v>
      </c>
      <c r="E181" s="244" t="s">
        <v>1</v>
      </c>
      <c r="F181" s="245" t="s">
        <v>347</v>
      </c>
      <c r="G181" s="242"/>
      <c r="H181" s="246">
        <v>15</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85</v>
      </c>
      <c r="AV181" s="13" t="s">
        <v>85</v>
      </c>
      <c r="AW181" s="13" t="s">
        <v>32</v>
      </c>
      <c r="AX181" s="13" t="s">
        <v>83</v>
      </c>
      <c r="AY181" s="252" t="s">
        <v>264</v>
      </c>
    </row>
    <row r="182" s="2" customFormat="1" ht="16.5" customHeight="1">
      <c r="A182" s="39"/>
      <c r="B182" s="40"/>
      <c r="C182" s="228" t="s">
        <v>373</v>
      </c>
      <c r="D182" s="228" t="s">
        <v>266</v>
      </c>
      <c r="E182" s="229" t="s">
        <v>3955</v>
      </c>
      <c r="F182" s="230" t="s">
        <v>3956</v>
      </c>
      <c r="G182" s="231" t="s">
        <v>453</v>
      </c>
      <c r="H182" s="232">
        <v>15</v>
      </c>
      <c r="I182" s="233"/>
      <c r="J182" s="234">
        <f>ROUND(I182*H182,2)</f>
        <v>0</v>
      </c>
      <c r="K182" s="230" t="s">
        <v>1425</v>
      </c>
      <c r="L182" s="45"/>
      <c r="M182" s="235" t="s">
        <v>1</v>
      </c>
      <c r="N182" s="236" t="s">
        <v>41</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271</v>
      </c>
      <c r="AT182" s="239" t="s">
        <v>266</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271</v>
      </c>
      <c r="BM182" s="239" t="s">
        <v>3957</v>
      </c>
    </row>
    <row r="183" s="13" customFormat="1">
      <c r="A183" s="13"/>
      <c r="B183" s="241"/>
      <c r="C183" s="242"/>
      <c r="D183" s="243" t="s">
        <v>273</v>
      </c>
      <c r="E183" s="244" t="s">
        <v>1</v>
      </c>
      <c r="F183" s="245" t="s">
        <v>347</v>
      </c>
      <c r="G183" s="242"/>
      <c r="H183" s="246">
        <v>15</v>
      </c>
      <c r="I183" s="247"/>
      <c r="J183" s="242"/>
      <c r="K183" s="242"/>
      <c r="L183" s="248"/>
      <c r="M183" s="249"/>
      <c r="N183" s="250"/>
      <c r="O183" s="250"/>
      <c r="P183" s="250"/>
      <c r="Q183" s="250"/>
      <c r="R183" s="250"/>
      <c r="S183" s="250"/>
      <c r="T183" s="251"/>
      <c r="U183" s="13"/>
      <c r="V183" s="13"/>
      <c r="W183" s="13"/>
      <c r="X183" s="13"/>
      <c r="Y183" s="13"/>
      <c r="Z183" s="13"/>
      <c r="AA183" s="13"/>
      <c r="AB183" s="13"/>
      <c r="AC183" s="13"/>
      <c r="AD183" s="13"/>
      <c r="AE183" s="13"/>
      <c r="AT183" s="252" t="s">
        <v>273</v>
      </c>
      <c r="AU183" s="252" t="s">
        <v>85</v>
      </c>
      <c r="AV183" s="13" t="s">
        <v>85</v>
      </c>
      <c r="AW183" s="13" t="s">
        <v>32</v>
      </c>
      <c r="AX183" s="13" t="s">
        <v>83</v>
      </c>
      <c r="AY183" s="252" t="s">
        <v>264</v>
      </c>
    </row>
    <row r="184" s="2" customFormat="1" ht="16.5" customHeight="1">
      <c r="A184" s="39"/>
      <c r="B184" s="40"/>
      <c r="C184" s="228" t="s">
        <v>377</v>
      </c>
      <c r="D184" s="228" t="s">
        <v>266</v>
      </c>
      <c r="E184" s="229" t="s">
        <v>3958</v>
      </c>
      <c r="F184" s="230" t="s">
        <v>3959</v>
      </c>
      <c r="G184" s="231" t="s">
        <v>453</v>
      </c>
      <c r="H184" s="232">
        <v>15</v>
      </c>
      <c r="I184" s="233"/>
      <c r="J184" s="234">
        <f>ROUND(I184*H184,2)</f>
        <v>0</v>
      </c>
      <c r="K184" s="230" t="s">
        <v>1425</v>
      </c>
      <c r="L184" s="45"/>
      <c r="M184" s="235" t="s">
        <v>1</v>
      </c>
      <c r="N184" s="236" t="s">
        <v>41</v>
      </c>
      <c r="O184" s="92"/>
      <c r="P184" s="237">
        <f>O184*H184</f>
        <v>0</v>
      </c>
      <c r="Q184" s="237">
        <v>0.00012999999999999999</v>
      </c>
      <c r="R184" s="237">
        <f>Q184*H184</f>
        <v>0.0019499999999999999</v>
      </c>
      <c r="S184" s="237">
        <v>0</v>
      </c>
      <c r="T184" s="238">
        <f>S184*H184</f>
        <v>0</v>
      </c>
      <c r="U184" s="39"/>
      <c r="V184" s="39"/>
      <c r="W184" s="39"/>
      <c r="X184" s="39"/>
      <c r="Y184" s="39"/>
      <c r="Z184" s="39"/>
      <c r="AA184" s="39"/>
      <c r="AB184" s="39"/>
      <c r="AC184" s="39"/>
      <c r="AD184" s="39"/>
      <c r="AE184" s="39"/>
      <c r="AR184" s="239" t="s">
        <v>271</v>
      </c>
      <c r="AT184" s="239" t="s">
        <v>266</v>
      </c>
      <c r="AU184" s="239" t="s">
        <v>85</v>
      </c>
      <c r="AY184" s="18" t="s">
        <v>264</v>
      </c>
      <c r="BE184" s="240">
        <f>IF(N184="základní",J184,0)</f>
        <v>0</v>
      </c>
      <c r="BF184" s="240">
        <f>IF(N184="snížená",J184,0)</f>
        <v>0</v>
      </c>
      <c r="BG184" s="240">
        <f>IF(N184="zákl. přenesená",J184,0)</f>
        <v>0</v>
      </c>
      <c r="BH184" s="240">
        <f>IF(N184="sníž. přenesená",J184,0)</f>
        <v>0</v>
      </c>
      <c r="BI184" s="240">
        <f>IF(N184="nulová",J184,0)</f>
        <v>0</v>
      </c>
      <c r="BJ184" s="18" t="s">
        <v>83</v>
      </c>
      <c r="BK184" s="240">
        <f>ROUND(I184*H184,2)</f>
        <v>0</v>
      </c>
      <c r="BL184" s="18" t="s">
        <v>271</v>
      </c>
      <c r="BM184" s="239" t="s">
        <v>3960</v>
      </c>
    </row>
    <row r="185" s="2" customFormat="1">
      <c r="A185" s="39"/>
      <c r="B185" s="40"/>
      <c r="C185" s="41"/>
      <c r="D185" s="243" t="s">
        <v>339</v>
      </c>
      <c r="E185" s="41"/>
      <c r="F185" s="295" t="s">
        <v>3961</v>
      </c>
      <c r="G185" s="41"/>
      <c r="H185" s="41"/>
      <c r="I185" s="296"/>
      <c r="J185" s="41"/>
      <c r="K185" s="41"/>
      <c r="L185" s="45"/>
      <c r="M185" s="297"/>
      <c r="N185" s="298"/>
      <c r="O185" s="92"/>
      <c r="P185" s="92"/>
      <c r="Q185" s="92"/>
      <c r="R185" s="92"/>
      <c r="S185" s="92"/>
      <c r="T185" s="93"/>
      <c r="U185" s="39"/>
      <c r="V185" s="39"/>
      <c r="W185" s="39"/>
      <c r="X185" s="39"/>
      <c r="Y185" s="39"/>
      <c r="Z185" s="39"/>
      <c r="AA185" s="39"/>
      <c r="AB185" s="39"/>
      <c r="AC185" s="39"/>
      <c r="AD185" s="39"/>
      <c r="AE185" s="39"/>
      <c r="AT185" s="18" t="s">
        <v>339</v>
      </c>
      <c r="AU185" s="18" t="s">
        <v>85</v>
      </c>
    </row>
    <row r="186" s="13" customFormat="1">
      <c r="A186" s="13"/>
      <c r="B186" s="241"/>
      <c r="C186" s="242"/>
      <c r="D186" s="243" t="s">
        <v>273</v>
      </c>
      <c r="E186" s="244" t="s">
        <v>1</v>
      </c>
      <c r="F186" s="245" t="s">
        <v>347</v>
      </c>
      <c r="G186" s="242"/>
      <c r="H186" s="246">
        <v>15</v>
      </c>
      <c r="I186" s="247"/>
      <c r="J186" s="242"/>
      <c r="K186" s="242"/>
      <c r="L186" s="248"/>
      <c r="M186" s="249"/>
      <c r="N186" s="250"/>
      <c r="O186" s="250"/>
      <c r="P186" s="250"/>
      <c r="Q186" s="250"/>
      <c r="R186" s="250"/>
      <c r="S186" s="250"/>
      <c r="T186" s="251"/>
      <c r="U186" s="13"/>
      <c r="V186" s="13"/>
      <c r="W186" s="13"/>
      <c r="X186" s="13"/>
      <c r="Y186" s="13"/>
      <c r="Z186" s="13"/>
      <c r="AA186" s="13"/>
      <c r="AB186" s="13"/>
      <c r="AC186" s="13"/>
      <c r="AD186" s="13"/>
      <c r="AE186" s="13"/>
      <c r="AT186" s="252" t="s">
        <v>273</v>
      </c>
      <c r="AU186" s="252" t="s">
        <v>85</v>
      </c>
      <c r="AV186" s="13" t="s">
        <v>85</v>
      </c>
      <c r="AW186" s="13" t="s">
        <v>32</v>
      </c>
      <c r="AX186" s="13" t="s">
        <v>83</v>
      </c>
      <c r="AY186" s="252" t="s">
        <v>264</v>
      </c>
    </row>
    <row r="187" s="2" customFormat="1" ht="16.5" customHeight="1">
      <c r="A187" s="39"/>
      <c r="B187" s="40"/>
      <c r="C187" s="274" t="s">
        <v>7</v>
      </c>
      <c r="D187" s="274" t="s">
        <v>310</v>
      </c>
      <c r="E187" s="275" t="s">
        <v>3962</v>
      </c>
      <c r="F187" s="276" t="s">
        <v>3963</v>
      </c>
      <c r="G187" s="277" t="s">
        <v>453</v>
      </c>
      <c r="H187" s="278">
        <v>15</v>
      </c>
      <c r="I187" s="279"/>
      <c r="J187" s="280">
        <f>ROUND(I187*H187,2)</f>
        <v>0</v>
      </c>
      <c r="K187" s="276" t="s">
        <v>1425</v>
      </c>
      <c r="L187" s="281"/>
      <c r="M187" s="282" t="s">
        <v>1</v>
      </c>
      <c r="N187" s="283" t="s">
        <v>41</v>
      </c>
      <c r="O187" s="92"/>
      <c r="P187" s="237">
        <f>O187*H187</f>
        <v>0</v>
      </c>
      <c r="Q187" s="237">
        <v>1.0000000000000001E-05</v>
      </c>
      <c r="R187" s="237">
        <f>Q187*H187</f>
        <v>0.00015000000000000001</v>
      </c>
      <c r="S187" s="237">
        <v>0</v>
      </c>
      <c r="T187" s="238">
        <f>S187*H187</f>
        <v>0</v>
      </c>
      <c r="U187" s="39"/>
      <c r="V187" s="39"/>
      <c r="W187" s="39"/>
      <c r="X187" s="39"/>
      <c r="Y187" s="39"/>
      <c r="Z187" s="39"/>
      <c r="AA187" s="39"/>
      <c r="AB187" s="39"/>
      <c r="AC187" s="39"/>
      <c r="AD187" s="39"/>
      <c r="AE187" s="39"/>
      <c r="AR187" s="239" t="s">
        <v>304</v>
      </c>
      <c r="AT187" s="239" t="s">
        <v>310</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271</v>
      </c>
      <c r="BM187" s="239" t="s">
        <v>3964</v>
      </c>
    </row>
    <row r="188" s="2" customFormat="1">
      <c r="A188" s="39"/>
      <c r="B188" s="40"/>
      <c r="C188" s="41"/>
      <c r="D188" s="243" t="s">
        <v>339</v>
      </c>
      <c r="E188" s="41"/>
      <c r="F188" s="295" t="s">
        <v>3965</v>
      </c>
      <c r="G188" s="41"/>
      <c r="H188" s="41"/>
      <c r="I188" s="296"/>
      <c r="J188" s="41"/>
      <c r="K188" s="41"/>
      <c r="L188" s="45"/>
      <c r="M188" s="297"/>
      <c r="N188" s="298"/>
      <c r="O188" s="92"/>
      <c r="P188" s="92"/>
      <c r="Q188" s="92"/>
      <c r="R188" s="92"/>
      <c r="S188" s="92"/>
      <c r="T188" s="93"/>
      <c r="U188" s="39"/>
      <c r="V188" s="39"/>
      <c r="W188" s="39"/>
      <c r="X188" s="39"/>
      <c r="Y188" s="39"/>
      <c r="Z188" s="39"/>
      <c r="AA188" s="39"/>
      <c r="AB188" s="39"/>
      <c r="AC188" s="39"/>
      <c r="AD188" s="39"/>
      <c r="AE188" s="39"/>
      <c r="AT188" s="18" t="s">
        <v>339</v>
      </c>
      <c r="AU188" s="18" t="s">
        <v>85</v>
      </c>
    </row>
    <row r="189" s="13" customFormat="1">
      <c r="A189" s="13"/>
      <c r="B189" s="241"/>
      <c r="C189" s="242"/>
      <c r="D189" s="243" t="s">
        <v>273</v>
      </c>
      <c r="E189" s="244" t="s">
        <v>1</v>
      </c>
      <c r="F189" s="245" t="s">
        <v>347</v>
      </c>
      <c r="G189" s="242"/>
      <c r="H189" s="246">
        <v>15</v>
      </c>
      <c r="I189" s="247"/>
      <c r="J189" s="242"/>
      <c r="K189" s="242"/>
      <c r="L189" s="248"/>
      <c r="M189" s="249"/>
      <c r="N189" s="250"/>
      <c r="O189" s="250"/>
      <c r="P189" s="250"/>
      <c r="Q189" s="250"/>
      <c r="R189" s="250"/>
      <c r="S189" s="250"/>
      <c r="T189" s="251"/>
      <c r="U189" s="13"/>
      <c r="V189" s="13"/>
      <c r="W189" s="13"/>
      <c r="X189" s="13"/>
      <c r="Y189" s="13"/>
      <c r="Z189" s="13"/>
      <c r="AA189" s="13"/>
      <c r="AB189" s="13"/>
      <c r="AC189" s="13"/>
      <c r="AD189" s="13"/>
      <c r="AE189" s="13"/>
      <c r="AT189" s="252" t="s">
        <v>273</v>
      </c>
      <c r="AU189" s="252" t="s">
        <v>85</v>
      </c>
      <c r="AV189" s="13" t="s">
        <v>85</v>
      </c>
      <c r="AW189" s="13" t="s">
        <v>32</v>
      </c>
      <c r="AX189" s="13" t="s">
        <v>83</v>
      </c>
      <c r="AY189" s="252" t="s">
        <v>264</v>
      </c>
    </row>
    <row r="190" s="2" customFormat="1" ht="16.5" customHeight="1">
      <c r="A190" s="39"/>
      <c r="B190" s="40"/>
      <c r="C190" s="228" t="s">
        <v>386</v>
      </c>
      <c r="D190" s="228" t="s">
        <v>266</v>
      </c>
      <c r="E190" s="229" t="s">
        <v>1499</v>
      </c>
      <c r="F190" s="230" t="s">
        <v>1500</v>
      </c>
      <c r="G190" s="231" t="s">
        <v>354</v>
      </c>
      <c r="H190" s="232">
        <v>0.0089999999999999993</v>
      </c>
      <c r="I190" s="233"/>
      <c r="J190" s="234">
        <f>ROUND(I190*H190,2)</f>
        <v>0</v>
      </c>
      <c r="K190" s="230" t="s">
        <v>1425</v>
      </c>
      <c r="L190" s="45"/>
      <c r="M190" s="235" t="s">
        <v>1</v>
      </c>
      <c r="N190" s="236" t="s">
        <v>41</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351</v>
      </c>
      <c r="AT190" s="239" t="s">
        <v>266</v>
      </c>
      <c r="AU190" s="239" t="s">
        <v>85</v>
      </c>
      <c r="AY190" s="18" t="s">
        <v>264</v>
      </c>
      <c r="BE190" s="240">
        <f>IF(N190="základní",J190,0)</f>
        <v>0</v>
      </c>
      <c r="BF190" s="240">
        <f>IF(N190="snížená",J190,0)</f>
        <v>0</v>
      </c>
      <c r="BG190" s="240">
        <f>IF(N190="zákl. přenesená",J190,0)</f>
        <v>0</v>
      </c>
      <c r="BH190" s="240">
        <f>IF(N190="sníž. přenesená",J190,0)</f>
        <v>0</v>
      </c>
      <c r="BI190" s="240">
        <f>IF(N190="nulová",J190,0)</f>
        <v>0</v>
      </c>
      <c r="BJ190" s="18" t="s">
        <v>83</v>
      </c>
      <c r="BK190" s="240">
        <f>ROUND(I190*H190,2)</f>
        <v>0</v>
      </c>
      <c r="BL190" s="18" t="s">
        <v>351</v>
      </c>
      <c r="BM190" s="239" t="s">
        <v>3966</v>
      </c>
    </row>
    <row r="191" s="12" customFormat="1" ht="22.8" customHeight="1">
      <c r="A191" s="12"/>
      <c r="B191" s="212"/>
      <c r="C191" s="213"/>
      <c r="D191" s="214" t="s">
        <v>75</v>
      </c>
      <c r="E191" s="226" t="s">
        <v>1511</v>
      </c>
      <c r="F191" s="226" t="s">
        <v>1512</v>
      </c>
      <c r="G191" s="213"/>
      <c r="H191" s="213"/>
      <c r="I191" s="216"/>
      <c r="J191" s="227">
        <f>BK191</f>
        <v>0</v>
      </c>
      <c r="K191" s="213"/>
      <c r="L191" s="218"/>
      <c r="M191" s="219"/>
      <c r="N191" s="220"/>
      <c r="O191" s="220"/>
      <c r="P191" s="221">
        <f>SUM(P192:P198)</f>
        <v>0</v>
      </c>
      <c r="Q191" s="220"/>
      <c r="R191" s="221">
        <f>SUM(R192:R198)</f>
        <v>0</v>
      </c>
      <c r="S191" s="220"/>
      <c r="T191" s="222">
        <f>SUM(T192:T198)</f>
        <v>0</v>
      </c>
      <c r="U191" s="12"/>
      <c r="V191" s="12"/>
      <c r="W191" s="12"/>
      <c r="X191" s="12"/>
      <c r="Y191" s="12"/>
      <c r="Z191" s="12"/>
      <c r="AA191" s="12"/>
      <c r="AB191" s="12"/>
      <c r="AC191" s="12"/>
      <c r="AD191" s="12"/>
      <c r="AE191" s="12"/>
      <c r="AR191" s="223" t="s">
        <v>83</v>
      </c>
      <c r="AT191" s="224" t="s">
        <v>75</v>
      </c>
      <c r="AU191" s="224" t="s">
        <v>83</v>
      </c>
      <c r="AY191" s="223" t="s">
        <v>264</v>
      </c>
      <c r="BK191" s="225">
        <f>SUM(BK192:BK198)</f>
        <v>0</v>
      </c>
    </row>
    <row r="192" s="2" customFormat="1" ht="16.5" customHeight="1">
      <c r="A192" s="39"/>
      <c r="B192" s="40"/>
      <c r="C192" s="228" t="s">
        <v>391</v>
      </c>
      <c r="D192" s="228" t="s">
        <v>266</v>
      </c>
      <c r="E192" s="229" t="s">
        <v>1513</v>
      </c>
      <c r="F192" s="230" t="s">
        <v>1514</v>
      </c>
      <c r="G192" s="231" t="s">
        <v>354</v>
      </c>
      <c r="H192" s="232">
        <v>282</v>
      </c>
      <c r="I192" s="233"/>
      <c r="J192" s="234">
        <f>ROUND(I192*H192,2)</f>
        <v>0</v>
      </c>
      <c r="K192" s="230" t="s">
        <v>1425</v>
      </c>
      <c r="L192" s="45"/>
      <c r="M192" s="235" t="s">
        <v>1</v>
      </c>
      <c r="N192" s="236" t="s">
        <v>41</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271</v>
      </c>
      <c r="BM192" s="239" t="s">
        <v>3967</v>
      </c>
    </row>
    <row r="193" s="2" customFormat="1">
      <c r="A193" s="39"/>
      <c r="B193" s="40"/>
      <c r="C193" s="41"/>
      <c r="D193" s="243" t="s">
        <v>339</v>
      </c>
      <c r="E193" s="41"/>
      <c r="F193" s="295" t="s">
        <v>3968</v>
      </c>
      <c r="G193" s="41"/>
      <c r="H193" s="41"/>
      <c r="I193" s="296"/>
      <c r="J193" s="41"/>
      <c r="K193" s="41"/>
      <c r="L193" s="45"/>
      <c r="M193" s="297"/>
      <c r="N193" s="298"/>
      <c r="O193" s="92"/>
      <c r="P193" s="92"/>
      <c r="Q193" s="92"/>
      <c r="R193" s="92"/>
      <c r="S193" s="92"/>
      <c r="T193" s="93"/>
      <c r="U193" s="39"/>
      <c r="V193" s="39"/>
      <c r="W193" s="39"/>
      <c r="X193" s="39"/>
      <c r="Y193" s="39"/>
      <c r="Z193" s="39"/>
      <c r="AA193" s="39"/>
      <c r="AB193" s="39"/>
      <c r="AC193" s="39"/>
      <c r="AD193" s="39"/>
      <c r="AE193" s="39"/>
      <c r="AT193" s="18" t="s">
        <v>339</v>
      </c>
      <c r="AU193" s="18" t="s">
        <v>85</v>
      </c>
    </row>
    <row r="194" s="13" customFormat="1">
      <c r="A194" s="13"/>
      <c r="B194" s="241"/>
      <c r="C194" s="242"/>
      <c r="D194" s="243" t="s">
        <v>273</v>
      </c>
      <c r="E194" s="244" t="s">
        <v>1</v>
      </c>
      <c r="F194" s="245" t="s">
        <v>3969</v>
      </c>
      <c r="G194" s="242"/>
      <c r="H194" s="246">
        <v>282</v>
      </c>
      <c r="I194" s="247"/>
      <c r="J194" s="242"/>
      <c r="K194" s="242"/>
      <c r="L194" s="248"/>
      <c r="M194" s="249"/>
      <c r="N194" s="250"/>
      <c r="O194" s="250"/>
      <c r="P194" s="250"/>
      <c r="Q194" s="250"/>
      <c r="R194" s="250"/>
      <c r="S194" s="250"/>
      <c r="T194" s="251"/>
      <c r="U194" s="13"/>
      <c r="V194" s="13"/>
      <c r="W194" s="13"/>
      <c r="X194" s="13"/>
      <c r="Y194" s="13"/>
      <c r="Z194" s="13"/>
      <c r="AA194" s="13"/>
      <c r="AB194" s="13"/>
      <c r="AC194" s="13"/>
      <c r="AD194" s="13"/>
      <c r="AE194" s="13"/>
      <c r="AT194" s="252" t="s">
        <v>273</v>
      </c>
      <c r="AU194" s="252" t="s">
        <v>85</v>
      </c>
      <c r="AV194" s="13" t="s">
        <v>85</v>
      </c>
      <c r="AW194" s="13" t="s">
        <v>32</v>
      </c>
      <c r="AX194" s="13" t="s">
        <v>83</v>
      </c>
      <c r="AY194" s="252" t="s">
        <v>264</v>
      </c>
    </row>
    <row r="195" s="2" customFormat="1" ht="24.15" customHeight="1">
      <c r="A195" s="39"/>
      <c r="B195" s="40"/>
      <c r="C195" s="228" t="s">
        <v>395</v>
      </c>
      <c r="D195" s="228" t="s">
        <v>266</v>
      </c>
      <c r="E195" s="229" t="s">
        <v>1518</v>
      </c>
      <c r="F195" s="230" t="s">
        <v>1519</v>
      </c>
      <c r="G195" s="231" t="s">
        <v>354</v>
      </c>
      <c r="H195" s="232">
        <v>28.199999999999999</v>
      </c>
      <c r="I195" s="233"/>
      <c r="J195" s="234">
        <f>ROUND(I195*H195,2)</f>
        <v>0</v>
      </c>
      <c r="K195" s="230" t="s">
        <v>1425</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271</v>
      </c>
      <c r="BM195" s="239" t="s">
        <v>3970</v>
      </c>
    </row>
    <row r="196" s="2" customFormat="1">
      <c r="A196" s="39"/>
      <c r="B196" s="40"/>
      <c r="C196" s="41"/>
      <c r="D196" s="243" t="s">
        <v>339</v>
      </c>
      <c r="E196" s="41"/>
      <c r="F196" s="295" t="s">
        <v>3971</v>
      </c>
      <c r="G196" s="41"/>
      <c r="H196" s="41"/>
      <c r="I196" s="296"/>
      <c r="J196" s="41"/>
      <c r="K196" s="41"/>
      <c r="L196" s="45"/>
      <c r="M196" s="297"/>
      <c r="N196" s="298"/>
      <c r="O196" s="92"/>
      <c r="P196" s="92"/>
      <c r="Q196" s="92"/>
      <c r="R196" s="92"/>
      <c r="S196" s="92"/>
      <c r="T196" s="93"/>
      <c r="U196" s="39"/>
      <c r="V196" s="39"/>
      <c r="W196" s="39"/>
      <c r="X196" s="39"/>
      <c r="Y196" s="39"/>
      <c r="Z196" s="39"/>
      <c r="AA196" s="39"/>
      <c r="AB196" s="39"/>
      <c r="AC196" s="39"/>
      <c r="AD196" s="39"/>
      <c r="AE196" s="39"/>
      <c r="AT196" s="18" t="s">
        <v>339</v>
      </c>
      <c r="AU196" s="18" t="s">
        <v>85</v>
      </c>
    </row>
    <row r="197" s="15" customFormat="1">
      <c r="A197" s="15"/>
      <c r="B197" s="264"/>
      <c r="C197" s="265"/>
      <c r="D197" s="243" t="s">
        <v>273</v>
      </c>
      <c r="E197" s="266" t="s">
        <v>1</v>
      </c>
      <c r="F197" s="267" t="s">
        <v>3972</v>
      </c>
      <c r="G197" s="265"/>
      <c r="H197" s="266" t="s">
        <v>1</v>
      </c>
      <c r="I197" s="268"/>
      <c r="J197" s="265"/>
      <c r="K197" s="265"/>
      <c r="L197" s="269"/>
      <c r="M197" s="270"/>
      <c r="N197" s="271"/>
      <c r="O197" s="271"/>
      <c r="P197" s="271"/>
      <c r="Q197" s="271"/>
      <c r="R197" s="271"/>
      <c r="S197" s="271"/>
      <c r="T197" s="272"/>
      <c r="U197" s="15"/>
      <c r="V197" s="15"/>
      <c r="W197" s="15"/>
      <c r="X197" s="15"/>
      <c r="Y197" s="15"/>
      <c r="Z197" s="15"/>
      <c r="AA197" s="15"/>
      <c r="AB197" s="15"/>
      <c r="AC197" s="15"/>
      <c r="AD197" s="15"/>
      <c r="AE197" s="15"/>
      <c r="AT197" s="273" t="s">
        <v>273</v>
      </c>
      <c r="AU197" s="273" t="s">
        <v>85</v>
      </c>
      <c r="AV197" s="15" t="s">
        <v>83</v>
      </c>
      <c r="AW197" s="15" t="s">
        <v>32</v>
      </c>
      <c r="AX197" s="15" t="s">
        <v>76</v>
      </c>
      <c r="AY197" s="273" t="s">
        <v>264</v>
      </c>
    </row>
    <row r="198" s="13" customFormat="1">
      <c r="A198" s="13"/>
      <c r="B198" s="241"/>
      <c r="C198" s="242"/>
      <c r="D198" s="243" t="s">
        <v>273</v>
      </c>
      <c r="E198" s="244" t="s">
        <v>1</v>
      </c>
      <c r="F198" s="245" t="s">
        <v>3973</v>
      </c>
      <c r="G198" s="242"/>
      <c r="H198" s="246">
        <v>28.199999999999999</v>
      </c>
      <c r="I198" s="247"/>
      <c r="J198" s="242"/>
      <c r="K198" s="242"/>
      <c r="L198" s="248"/>
      <c r="M198" s="249"/>
      <c r="N198" s="250"/>
      <c r="O198" s="250"/>
      <c r="P198" s="250"/>
      <c r="Q198" s="250"/>
      <c r="R198" s="250"/>
      <c r="S198" s="250"/>
      <c r="T198" s="251"/>
      <c r="U198" s="13"/>
      <c r="V198" s="13"/>
      <c r="W198" s="13"/>
      <c r="X198" s="13"/>
      <c r="Y198" s="13"/>
      <c r="Z198" s="13"/>
      <c r="AA198" s="13"/>
      <c r="AB198" s="13"/>
      <c r="AC198" s="13"/>
      <c r="AD198" s="13"/>
      <c r="AE198" s="13"/>
      <c r="AT198" s="252" t="s">
        <v>273</v>
      </c>
      <c r="AU198" s="252" t="s">
        <v>85</v>
      </c>
      <c r="AV198" s="13" t="s">
        <v>85</v>
      </c>
      <c r="AW198" s="13" t="s">
        <v>32</v>
      </c>
      <c r="AX198" s="13" t="s">
        <v>83</v>
      </c>
      <c r="AY198" s="252" t="s">
        <v>264</v>
      </c>
    </row>
    <row r="199" s="12" customFormat="1" ht="25.92" customHeight="1">
      <c r="A199" s="12"/>
      <c r="B199" s="212"/>
      <c r="C199" s="213"/>
      <c r="D199" s="214" t="s">
        <v>75</v>
      </c>
      <c r="E199" s="215" t="s">
        <v>792</v>
      </c>
      <c r="F199" s="215" t="s">
        <v>793</v>
      </c>
      <c r="G199" s="213"/>
      <c r="H199" s="213"/>
      <c r="I199" s="216"/>
      <c r="J199" s="217">
        <f>BK199</f>
        <v>0</v>
      </c>
      <c r="K199" s="213"/>
      <c r="L199" s="218"/>
      <c r="M199" s="219"/>
      <c r="N199" s="220"/>
      <c r="O199" s="220"/>
      <c r="P199" s="221">
        <f>P200+P211</f>
        <v>0</v>
      </c>
      <c r="Q199" s="220"/>
      <c r="R199" s="221">
        <f>R200+R211</f>
        <v>0.00315</v>
      </c>
      <c r="S199" s="220"/>
      <c r="T199" s="222">
        <f>T200+T211</f>
        <v>0</v>
      </c>
      <c r="U199" s="12"/>
      <c r="V199" s="12"/>
      <c r="W199" s="12"/>
      <c r="X199" s="12"/>
      <c r="Y199" s="12"/>
      <c r="Z199" s="12"/>
      <c r="AA199" s="12"/>
      <c r="AB199" s="12"/>
      <c r="AC199" s="12"/>
      <c r="AD199" s="12"/>
      <c r="AE199" s="12"/>
      <c r="AR199" s="223" t="s">
        <v>85</v>
      </c>
      <c r="AT199" s="224" t="s">
        <v>75</v>
      </c>
      <c r="AU199" s="224" t="s">
        <v>76</v>
      </c>
      <c r="AY199" s="223" t="s">
        <v>264</v>
      </c>
      <c r="BK199" s="225">
        <f>BK200+BK211</f>
        <v>0</v>
      </c>
    </row>
    <row r="200" s="12" customFormat="1" ht="22.8" customHeight="1">
      <c r="A200" s="12"/>
      <c r="B200" s="212"/>
      <c r="C200" s="213"/>
      <c r="D200" s="214" t="s">
        <v>75</v>
      </c>
      <c r="E200" s="226" t="s">
        <v>1588</v>
      </c>
      <c r="F200" s="226" t="s">
        <v>1589</v>
      </c>
      <c r="G200" s="213"/>
      <c r="H200" s="213"/>
      <c r="I200" s="216"/>
      <c r="J200" s="227">
        <f>BK200</f>
        <v>0</v>
      </c>
      <c r="K200" s="213"/>
      <c r="L200" s="218"/>
      <c r="M200" s="219"/>
      <c r="N200" s="220"/>
      <c r="O200" s="220"/>
      <c r="P200" s="221">
        <f>SUM(P201:P210)</f>
        <v>0</v>
      </c>
      <c r="Q200" s="220"/>
      <c r="R200" s="221">
        <f>SUM(R201:R210)</f>
        <v>0.0020999999999999999</v>
      </c>
      <c r="S200" s="220"/>
      <c r="T200" s="222">
        <f>SUM(T201:T210)</f>
        <v>0</v>
      </c>
      <c r="U200" s="12"/>
      <c r="V200" s="12"/>
      <c r="W200" s="12"/>
      <c r="X200" s="12"/>
      <c r="Y200" s="12"/>
      <c r="Z200" s="12"/>
      <c r="AA200" s="12"/>
      <c r="AB200" s="12"/>
      <c r="AC200" s="12"/>
      <c r="AD200" s="12"/>
      <c r="AE200" s="12"/>
      <c r="AR200" s="223" t="s">
        <v>85</v>
      </c>
      <c r="AT200" s="224" t="s">
        <v>75</v>
      </c>
      <c r="AU200" s="224" t="s">
        <v>83</v>
      </c>
      <c r="AY200" s="223" t="s">
        <v>264</v>
      </c>
      <c r="BK200" s="225">
        <f>SUM(BK201:BK210)</f>
        <v>0</v>
      </c>
    </row>
    <row r="201" s="2" customFormat="1" ht="16.5" customHeight="1">
      <c r="A201" s="39"/>
      <c r="B201" s="40"/>
      <c r="C201" s="228" t="s">
        <v>401</v>
      </c>
      <c r="D201" s="228" t="s">
        <v>266</v>
      </c>
      <c r="E201" s="229" t="s">
        <v>3974</v>
      </c>
      <c r="F201" s="230" t="s">
        <v>3975</v>
      </c>
      <c r="G201" s="231" t="s">
        <v>420</v>
      </c>
      <c r="H201" s="232">
        <v>1</v>
      </c>
      <c r="I201" s="233"/>
      <c r="J201" s="234">
        <f>ROUND(I201*H201,2)</f>
        <v>0</v>
      </c>
      <c r="K201" s="230" t="s">
        <v>1425</v>
      </c>
      <c r="L201" s="45"/>
      <c r="M201" s="235" t="s">
        <v>1</v>
      </c>
      <c r="N201" s="236" t="s">
        <v>41</v>
      </c>
      <c r="O201" s="92"/>
      <c r="P201" s="237">
        <f>O201*H201</f>
        <v>0</v>
      </c>
      <c r="Q201" s="237">
        <v>0.00027</v>
      </c>
      <c r="R201" s="237">
        <f>Q201*H201</f>
        <v>0.00027</v>
      </c>
      <c r="S201" s="237">
        <v>0</v>
      </c>
      <c r="T201" s="238">
        <f>S201*H201</f>
        <v>0</v>
      </c>
      <c r="U201" s="39"/>
      <c r="V201" s="39"/>
      <c r="W201" s="39"/>
      <c r="X201" s="39"/>
      <c r="Y201" s="39"/>
      <c r="Z201" s="39"/>
      <c r="AA201" s="39"/>
      <c r="AB201" s="39"/>
      <c r="AC201" s="39"/>
      <c r="AD201" s="39"/>
      <c r="AE201" s="39"/>
      <c r="AR201" s="239" t="s">
        <v>351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83</v>
      </c>
      <c r="BK201" s="240">
        <f>ROUND(I201*H201,2)</f>
        <v>0</v>
      </c>
      <c r="BL201" s="18" t="s">
        <v>351</v>
      </c>
      <c r="BM201" s="239" t="s">
        <v>3976</v>
      </c>
    </row>
    <row r="202" s="15" customFormat="1">
      <c r="A202" s="15"/>
      <c r="B202" s="264"/>
      <c r="C202" s="265"/>
      <c r="D202" s="243" t="s">
        <v>273</v>
      </c>
      <c r="E202" s="266" t="s">
        <v>1</v>
      </c>
      <c r="F202" s="267" t="s">
        <v>3977</v>
      </c>
      <c r="G202" s="265"/>
      <c r="H202" s="266" t="s">
        <v>1</v>
      </c>
      <c r="I202" s="268"/>
      <c r="J202" s="265"/>
      <c r="K202" s="265"/>
      <c r="L202" s="269"/>
      <c r="M202" s="270"/>
      <c r="N202" s="271"/>
      <c r="O202" s="271"/>
      <c r="P202" s="271"/>
      <c r="Q202" s="271"/>
      <c r="R202" s="271"/>
      <c r="S202" s="271"/>
      <c r="T202" s="272"/>
      <c r="U202" s="15"/>
      <c r="V202" s="15"/>
      <c r="W202" s="15"/>
      <c r="X202" s="15"/>
      <c r="Y202" s="15"/>
      <c r="Z202" s="15"/>
      <c r="AA202" s="15"/>
      <c r="AB202" s="15"/>
      <c r="AC202" s="15"/>
      <c r="AD202" s="15"/>
      <c r="AE202" s="15"/>
      <c r="AT202" s="273" t="s">
        <v>273</v>
      </c>
      <c r="AU202" s="273" t="s">
        <v>85</v>
      </c>
      <c r="AV202" s="15" t="s">
        <v>83</v>
      </c>
      <c r="AW202" s="15" t="s">
        <v>32</v>
      </c>
      <c r="AX202" s="15" t="s">
        <v>76</v>
      </c>
      <c r="AY202" s="273" t="s">
        <v>264</v>
      </c>
    </row>
    <row r="203" s="13" customFormat="1">
      <c r="A203" s="13"/>
      <c r="B203" s="241"/>
      <c r="C203" s="242"/>
      <c r="D203" s="243" t="s">
        <v>273</v>
      </c>
      <c r="E203" s="244" t="s">
        <v>1</v>
      </c>
      <c r="F203" s="245" t="s">
        <v>83</v>
      </c>
      <c r="G203" s="242"/>
      <c r="H203" s="246">
        <v>1</v>
      </c>
      <c r="I203" s="247"/>
      <c r="J203" s="242"/>
      <c r="K203" s="242"/>
      <c r="L203" s="248"/>
      <c r="M203" s="249"/>
      <c r="N203" s="250"/>
      <c r="O203" s="250"/>
      <c r="P203" s="250"/>
      <c r="Q203" s="250"/>
      <c r="R203" s="250"/>
      <c r="S203" s="250"/>
      <c r="T203" s="251"/>
      <c r="U203" s="13"/>
      <c r="V203" s="13"/>
      <c r="W203" s="13"/>
      <c r="X203" s="13"/>
      <c r="Y203" s="13"/>
      <c r="Z203" s="13"/>
      <c r="AA203" s="13"/>
      <c r="AB203" s="13"/>
      <c r="AC203" s="13"/>
      <c r="AD203" s="13"/>
      <c r="AE203" s="13"/>
      <c r="AT203" s="252" t="s">
        <v>273</v>
      </c>
      <c r="AU203" s="252" t="s">
        <v>85</v>
      </c>
      <c r="AV203" s="13" t="s">
        <v>85</v>
      </c>
      <c r="AW203" s="13" t="s">
        <v>32</v>
      </c>
      <c r="AX203" s="13" t="s">
        <v>83</v>
      </c>
      <c r="AY203" s="252" t="s">
        <v>264</v>
      </c>
    </row>
    <row r="204" s="2" customFormat="1" ht="16.5" customHeight="1">
      <c r="A204" s="39"/>
      <c r="B204" s="40"/>
      <c r="C204" s="228" t="s">
        <v>407</v>
      </c>
      <c r="D204" s="228" t="s">
        <v>266</v>
      </c>
      <c r="E204" s="229" t="s">
        <v>1633</v>
      </c>
      <c r="F204" s="230" t="s">
        <v>1634</v>
      </c>
      <c r="G204" s="231" t="s">
        <v>420</v>
      </c>
      <c r="H204" s="232">
        <v>1</v>
      </c>
      <c r="I204" s="233"/>
      <c r="J204" s="234">
        <f>ROUND(I204*H204,2)</f>
        <v>0</v>
      </c>
      <c r="K204" s="230" t="s">
        <v>1425</v>
      </c>
      <c r="L204" s="45"/>
      <c r="M204" s="235" t="s">
        <v>1</v>
      </c>
      <c r="N204" s="236" t="s">
        <v>41</v>
      </c>
      <c r="O204" s="92"/>
      <c r="P204" s="237">
        <f>O204*H204</f>
        <v>0</v>
      </c>
      <c r="Q204" s="237">
        <v>0.00051999999999999995</v>
      </c>
      <c r="R204" s="237">
        <f>Q204*H204</f>
        <v>0.00051999999999999995</v>
      </c>
      <c r="S204" s="237">
        <v>0</v>
      </c>
      <c r="T204" s="238">
        <f>S204*H204</f>
        <v>0</v>
      </c>
      <c r="U204" s="39"/>
      <c r="V204" s="39"/>
      <c r="W204" s="39"/>
      <c r="X204" s="39"/>
      <c r="Y204" s="39"/>
      <c r="Z204" s="39"/>
      <c r="AA204" s="39"/>
      <c r="AB204" s="39"/>
      <c r="AC204" s="39"/>
      <c r="AD204" s="39"/>
      <c r="AE204" s="39"/>
      <c r="AR204" s="239" t="s">
        <v>351</v>
      </c>
      <c r="AT204" s="239" t="s">
        <v>266</v>
      </c>
      <c r="AU204" s="239" t="s">
        <v>85</v>
      </c>
      <c r="AY204" s="18" t="s">
        <v>264</v>
      </c>
      <c r="BE204" s="240">
        <f>IF(N204="základní",J204,0)</f>
        <v>0</v>
      </c>
      <c r="BF204" s="240">
        <f>IF(N204="snížená",J204,0)</f>
        <v>0</v>
      </c>
      <c r="BG204" s="240">
        <f>IF(N204="zákl. přenesená",J204,0)</f>
        <v>0</v>
      </c>
      <c r="BH204" s="240">
        <f>IF(N204="sníž. přenesená",J204,0)</f>
        <v>0</v>
      </c>
      <c r="BI204" s="240">
        <f>IF(N204="nulová",J204,0)</f>
        <v>0</v>
      </c>
      <c r="BJ204" s="18" t="s">
        <v>83</v>
      </c>
      <c r="BK204" s="240">
        <f>ROUND(I204*H204,2)</f>
        <v>0</v>
      </c>
      <c r="BL204" s="18" t="s">
        <v>351</v>
      </c>
      <c r="BM204" s="239" t="s">
        <v>3978</v>
      </c>
    </row>
    <row r="205" s="13" customFormat="1">
      <c r="A205" s="13"/>
      <c r="B205" s="241"/>
      <c r="C205" s="242"/>
      <c r="D205" s="243" t="s">
        <v>273</v>
      </c>
      <c r="E205" s="244" t="s">
        <v>1</v>
      </c>
      <c r="F205" s="245" t="s">
        <v>83</v>
      </c>
      <c r="G205" s="242"/>
      <c r="H205" s="246">
        <v>1</v>
      </c>
      <c r="I205" s="247"/>
      <c r="J205" s="242"/>
      <c r="K205" s="242"/>
      <c r="L205" s="248"/>
      <c r="M205" s="249"/>
      <c r="N205" s="250"/>
      <c r="O205" s="250"/>
      <c r="P205" s="250"/>
      <c r="Q205" s="250"/>
      <c r="R205" s="250"/>
      <c r="S205" s="250"/>
      <c r="T205" s="251"/>
      <c r="U205" s="13"/>
      <c r="V205" s="13"/>
      <c r="W205" s="13"/>
      <c r="X205" s="13"/>
      <c r="Y205" s="13"/>
      <c r="Z205" s="13"/>
      <c r="AA205" s="13"/>
      <c r="AB205" s="13"/>
      <c r="AC205" s="13"/>
      <c r="AD205" s="13"/>
      <c r="AE205" s="13"/>
      <c r="AT205" s="252" t="s">
        <v>273</v>
      </c>
      <c r="AU205" s="252" t="s">
        <v>85</v>
      </c>
      <c r="AV205" s="13" t="s">
        <v>85</v>
      </c>
      <c r="AW205" s="13" t="s">
        <v>32</v>
      </c>
      <c r="AX205" s="13" t="s">
        <v>83</v>
      </c>
      <c r="AY205" s="252" t="s">
        <v>264</v>
      </c>
    </row>
    <row r="206" s="2" customFormat="1" ht="16.5" customHeight="1">
      <c r="A206" s="39"/>
      <c r="B206" s="40"/>
      <c r="C206" s="228" t="s">
        <v>412</v>
      </c>
      <c r="D206" s="228" t="s">
        <v>266</v>
      </c>
      <c r="E206" s="229" t="s">
        <v>1642</v>
      </c>
      <c r="F206" s="230" t="s">
        <v>1643</v>
      </c>
      <c r="G206" s="231" t="s">
        <v>420</v>
      </c>
      <c r="H206" s="232">
        <v>2</v>
      </c>
      <c r="I206" s="233"/>
      <c r="J206" s="234">
        <f>ROUND(I206*H206,2)</f>
        <v>0</v>
      </c>
      <c r="K206" s="230" t="s">
        <v>1425</v>
      </c>
      <c r="L206" s="45"/>
      <c r="M206" s="235" t="s">
        <v>1</v>
      </c>
      <c r="N206" s="236" t="s">
        <v>41</v>
      </c>
      <c r="O206" s="92"/>
      <c r="P206" s="237">
        <f>O206*H206</f>
        <v>0</v>
      </c>
      <c r="Q206" s="237">
        <v>0.00050000000000000001</v>
      </c>
      <c r="R206" s="237">
        <f>Q206*H206</f>
        <v>0.001</v>
      </c>
      <c r="S206" s="237">
        <v>0</v>
      </c>
      <c r="T206" s="238">
        <f>S206*H206</f>
        <v>0</v>
      </c>
      <c r="U206" s="39"/>
      <c r="V206" s="39"/>
      <c r="W206" s="39"/>
      <c r="X206" s="39"/>
      <c r="Y206" s="39"/>
      <c r="Z206" s="39"/>
      <c r="AA206" s="39"/>
      <c r="AB206" s="39"/>
      <c r="AC206" s="39"/>
      <c r="AD206" s="39"/>
      <c r="AE206" s="39"/>
      <c r="AR206" s="239" t="s">
        <v>351</v>
      </c>
      <c r="AT206" s="239" t="s">
        <v>266</v>
      </c>
      <c r="AU206" s="239" t="s">
        <v>85</v>
      </c>
      <c r="AY206" s="18" t="s">
        <v>264</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351</v>
      </c>
      <c r="BM206" s="239" t="s">
        <v>3979</v>
      </c>
    </row>
    <row r="207" s="13" customFormat="1">
      <c r="A207" s="13"/>
      <c r="B207" s="241"/>
      <c r="C207" s="242"/>
      <c r="D207" s="243" t="s">
        <v>273</v>
      </c>
      <c r="E207" s="244" t="s">
        <v>1</v>
      </c>
      <c r="F207" s="245" t="s">
        <v>85</v>
      </c>
      <c r="G207" s="242"/>
      <c r="H207" s="246">
        <v>2</v>
      </c>
      <c r="I207" s="247"/>
      <c r="J207" s="242"/>
      <c r="K207" s="242"/>
      <c r="L207" s="248"/>
      <c r="M207" s="249"/>
      <c r="N207" s="250"/>
      <c r="O207" s="250"/>
      <c r="P207" s="250"/>
      <c r="Q207" s="250"/>
      <c r="R207" s="250"/>
      <c r="S207" s="250"/>
      <c r="T207" s="251"/>
      <c r="U207" s="13"/>
      <c r="V207" s="13"/>
      <c r="W207" s="13"/>
      <c r="X207" s="13"/>
      <c r="Y207" s="13"/>
      <c r="Z207" s="13"/>
      <c r="AA207" s="13"/>
      <c r="AB207" s="13"/>
      <c r="AC207" s="13"/>
      <c r="AD207" s="13"/>
      <c r="AE207" s="13"/>
      <c r="AT207" s="252" t="s">
        <v>273</v>
      </c>
      <c r="AU207" s="252" t="s">
        <v>85</v>
      </c>
      <c r="AV207" s="13" t="s">
        <v>85</v>
      </c>
      <c r="AW207" s="13" t="s">
        <v>32</v>
      </c>
      <c r="AX207" s="13" t="s">
        <v>83</v>
      </c>
      <c r="AY207" s="252" t="s">
        <v>264</v>
      </c>
    </row>
    <row r="208" s="2" customFormat="1" ht="16.5" customHeight="1">
      <c r="A208" s="39"/>
      <c r="B208" s="40"/>
      <c r="C208" s="228" t="s">
        <v>417</v>
      </c>
      <c r="D208" s="228" t="s">
        <v>266</v>
      </c>
      <c r="E208" s="229" t="s">
        <v>3980</v>
      </c>
      <c r="F208" s="230" t="s">
        <v>3981</v>
      </c>
      <c r="G208" s="231" t="s">
        <v>420</v>
      </c>
      <c r="H208" s="232">
        <v>1</v>
      </c>
      <c r="I208" s="233"/>
      <c r="J208" s="234">
        <f>ROUND(I208*H208,2)</f>
        <v>0</v>
      </c>
      <c r="K208" s="230" t="s">
        <v>1425</v>
      </c>
      <c r="L208" s="45"/>
      <c r="M208" s="235" t="s">
        <v>1</v>
      </c>
      <c r="N208" s="236" t="s">
        <v>41</v>
      </c>
      <c r="O208" s="92"/>
      <c r="P208" s="237">
        <f>O208*H208</f>
        <v>0</v>
      </c>
      <c r="Q208" s="237">
        <v>0.00031</v>
      </c>
      <c r="R208" s="237">
        <f>Q208*H208</f>
        <v>0.00031</v>
      </c>
      <c r="S208" s="237">
        <v>0</v>
      </c>
      <c r="T208" s="238">
        <f>S208*H208</f>
        <v>0</v>
      </c>
      <c r="U208" s="39"/>
      <c r="V208" s="39"/>
      <c r="W208" s="39"/>
      <c r="X208" s="39"/>
      <c r="Y208" s="39"/>
      <c r="Z208" s="39"/>
      <c r="AA208" s="39"/>
      <c r="AB208" s="39"/>
      <c r="AC208" s="39"/>
      <c r="AD208" s="39"/>
      <c r="AE208" s="39"/>
      <c r="AR208" s="239" t="s">
        <v>351</v>
      </c>
      <c r="AT208" s="239" t="s">
        <v>266</v>
      </c>
      <c r="AU208" s="239" t="s">
        <v>85</v>
      </c>
      <c r="AY208" s="18" t="s">
        <v>264</v>
      </c>
      <c r="BE208" s="240">
        <f>IF(N208="základní",J208,0)</f>
        <v>0</v>
      </c>
      <c r="BF208" s="240">
        <f>IF(N208="snížená",J208,0)</f>
        <v>0</v>
      </c>
      <c r="BG208" s="240">
        <f>IF(N208="zákl. přenesená",J208,0)</f>
        <v>0</v>
      </c>
      <c r="BH208" s="240">
        <f>IF(N208="sníž. přenesená",J208,0)</f>
        <v>0</v>
      </c>
      <c r="BI208" s="240">
        <f>IF(N208="nulová",J208,0)</f>
        <v>0</v>
      </c>
      <c r="BJ208" s="18" t="s">
        <v>83</v>
      </c>
      <c r="BK208" s="240">
        <f>ROUND(I208*H208,2)</f>
        <v>0</v>
      </c>
      <c r="BL208" s="18" t="s">
        <v>351</v>
      </c>
      <c r="BM208" s="239" t="s">
        <v>3982</v>
      </c>
    </row>
    <row r="209" s="13" customFormat="1">
      <c r="A209" s="13"/>
      <c r="B209" s="241"/>
      <c r="C209" s="242"/>
      <c r="D209" s="243" t="s">
        <v>273</v>
      </c>
      <c r="E209" s="244" t="s">
        <v>1</v>
      </c>
      <c r="F209" s="245" t="s">
        <v>83</v>
      </c>
      <c r="G209" s="242"/>
      <c r="H209" s="246">
        <v>1</v>
      </c>
      <c r="I209" s="247"/>
      <c r="J209" s="242"/>
      <c r="K209" s="242"/>
      <c r="L209" s="248"/>
      <c r="M209" s="249"/>
      <c r="N209" s="250"/>
      <c r="O209" s="250"/>
      <c r="P209" s="250"/>
      <c r="Q209" s="250"/>
      <c r="R209" s="250"/>
      <c r="S209" s="250"/>
      <c r="T209" s="251"/>
      <c r="U209" s="13"/>
      <c r="V209" s="13"/>
      <c r="W209" s="13"/>
      <c r="X209" s="13"/>
      <c r="Y209" s="13"/>
      <c r="Z209" s="13"/>
      <c r="AA209" s="13"/>
      <c r="AB209" s="13"/>
      <c r="AC209" s="13"/>
      <c r="AD209" s="13"/>
      <c r="AE209" s="13"/>
      <c r="AT209" s="252" t="s">
        <v>273</v>
      </c>
      <c r="AU209" s="252" t="s">
        <v>85</v>
      </c>
      <c r="AV209" s="13" t="s">
        <v>85</v>
      </c>
      <c r="AW209" s="13" t="s">
        <v>32</v>
      </c>
      <c r="AX209" s="13" t="s">
        <v>83</v>
      </c>
      <c r="AY209" s="252" t="s">
        <v>264</v>
      </c>
    </row>
    <row r="210" s="2" customFormat="1" ht="16.5" customHeight="1">
      <c r="A210" s="39"/>
      <c r="B210" s="40"/>
      <c r="C210" s="228" t="s">
        <v>422</v>
      </c>
      <c r="D210" s="228" t="s">
        <v>266</v>
      </c>
      <c r="E210" s="229" t="s">
        <v>1659</v>
      </c>
      <c r="F210" s="230" t="s">
        <v>1660</v>
      </c>
      <c r="G210" s="231" t="s">
        <v>354</v>
      </c>
      <c r="H210" s="232">
        <v>0.002</v>
      </c>
      <c r="I210" s="233"/>
      <c r="J210" s="234">
        <f>ROUND(I210*H210,2)</f>
        <v>0</v>
      </c>
      <c r="K210" s="230" t="s">
        <v>1425</v>
      </c>
      <c r="L210" s="45"/>
      <c r="M210" s="235" t="s">
        <v>1</v>
      </c>
      <c r="N210" s="236" t="s">
        <v>41</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351</v>
      </c>
      <c r="AT210" s="239" t="s">
        <v>266</v>
      </c>
      <c r="AU210" s="239" t="s">
        <v>85</v>
      </c>
      <c r="AY210" s="18" t="s">
        <v>264</v>
      </c>
      <c r="BE210" s="240">
        <f>IF(N210="základní",J210,0)</f>
        <v>0</v>
      </c>
      <c r="BF210" s="240">
        <f>IF(N210="snížená",J210,0)</f>
        <v>0</v>
      </c>
      <c r="BG210" s="240">
        <f>IF(N210="zákl. přenesená",J210,0)</f>
        <v>0</v>
      </c>
      <c r="BH210" s="240">
        <f>IF(N210="sníž. přenesená",J210,0)</f>
        <v>0</v>
      </c>
      <c r="BI210" s="240">
        <f>IF(N210="nulová",J210,0)</f>
        <v>0</v>
      </c>
      <c r="BJ210" s="18" t="s">
        <v>83</v>
      </c>
      <c r="BK210" s="240">
        <f>ROUND(I210*H210,2)</f>
        <v>0</v>
      </c>
      <c r="BL210" s="18" t="s">
        <v>351</v>
      </c>
      <c r="BM210" s="239" t="s">
        <v>3983</v>
      </c>
    </row>
    <row r="211" s="12" customFormat="1" ht="22.8" customHeight="1">
      <c r="A211" s="12"/>
      <c r="B211" s="212"/>
      <c r="C211" s="213"/>
      <c r="D211" s="214" t="s">
        <v>75</v>
      </c>
      <c r="E211" s="226" t="s">
        <v>3984</v>
      </c>
      <c r="F211" s="226" t="s">
        <v>3985</v>
      </c>
      <c r="G211" s="213"/>
      <c r="H211" s="213"/>
      <c r="I211" s="216"/>
      <c r="J211" s="227">
        <f>BK211</f>
        <v>0</v>
      </c>
      <c r="K211" s="213"/>
      <c r="L211" s="218"/>
      <c r="M211" s="219"/>
      <c r="N211" s="220"/>
      <c r="O211" s="220"/>
      <c r="P211" s="221">
        <f>SUM(P212:P217)</f>
        <v>0</v>
      </c>
      <c r="Q211" s="220"/>
      <c r="R211" s="221">
        <f>SUM(R212:R217)</f>
        <v>0.0010499999999999999</v>
      </c>
      <c r="S211" s="220"/>
      <c r="T211" s="222">
        <f>SUM(T212:T217)</f>
        <v>0</v>
      </c>
      <c r="U211" s="12"/>
      <c r="V211" s="12"/>
      <c r="W211" s="12"/>
      <c r="X211" s="12"/>
      <c r="Y211" s="12"/>
      <c r="Z211" s="12"/>
      <c r="AA211" s="12"/>
      <c r="AB211" s="12"/>
      <c r="AC211" s="12"/>
      <c r="AD211" s="12"/>
      <c r="AE211" s="12"/>
      <c r="AR211" s="223" t="s">
        <v>85</v>
      </c>
      <c r="AT211" s="224" t="s">
        <v>75</v>
      </c>
      <c r="AU211" s="224" t="s">
        <v>83</v>
      </c>
      <c r="AY211" s="223" t="s">
        <v>264</v>
      </c>
      <c r="BK211" s="225">
        <f>SUM(BK212:BK217)</f>
        <v>0</v>
      </c>
    </row>
    <row r="212" s="2" customFormat="1" ht="16.5" customHeight="1">
      <c r="A212" s="39"/>
      <c r="B212" s="40"/>
      <c r="C212" s="228" t="s">
        <v>426</v>
      </c>
      <c r="D212" s="228" t="s">
        <v>266</v>
      </c>
      <c r="E212" s="229" t="s">
        <v>3986</v>
      </c>
      <c r="F212" s="230" t="s">
        <v>3987</v>
      </c>
      <c r="G212" s="231" t="s">
        <v>453</v>
      </c>
      <c r="H212" s="232">
        <v>15</v>
      </c>
      <c r="I212" s="233"/>
      <c r="J212" s="234">
        <f>ROUND(I212*H212,2)</f>
        <v>0</v>
      </c>
      <c r="K212" s="230" t="s">
        <v>1425</v>
      </c>
      <c r="L212" s="45"/>
      <c r="M212" s="235" t="s">
        <v>1</v>
      </c>
      <c r="N212" s="236" t="s">
        <v>41</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351</v>
      </c>
      <c r="AT212" s="239" t="s">
        <v>266</v>
      </c>
      <c r="AU212" s="239" t="s">
        <v>85</v>
      </c>
      <c r="AY212" s="18" t="s">
        <v>264</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351</v>
      </c>
      <c r="BM212" s="239" t="s">
        <v>3988</v>
      </c>
    </row>
    <row r="213" s="2" customFormat="1">
      <c r="A213" s="39"/>
      <c r="B213" s="40"/>
      <c r="C213" s="41"/>
      <c r="D213" s="243" t="s">
        <v>339</v>
      </c>
      <c r="E213" s="41"/>
      <c r="F213" s="295" t="s">
        <v>3961</v>
      </c>
      <c r="G213" s="41"/>
      <c r="H213" s="41"/>
      <c r="I213" s="296"/>
      <c r="J213" s="41"/>
      <c r="K213" s="41"/>
      <c r="L213" s="45"/>
      <c r="M213" s="297"/>
      <c r="N213" s="298"/>
      <c r="O213" s="92"/>
      <c r="P213" s="92"/>
      <c r="Q213" s="92"/>
      <c r="R213" s="92"/>
      <c r="S213" s="92"/>
      <c r="T213" s="93"/>
      <c r="U213" s="39"/>
      <c r="V213" s="39"/>
      <c r="W213" s="39"/>
      <c r="X213" s="39"/>
      <c r="Y213" s="39"/>
      <c r="Z213" s="39"/>
      <c r="AA213" s="39"/>
      <c r="AB213" s="39"/>
      <c r="AC213" s="39"/>
      <c r="AD213" s="39"/>
      <c r="AE213" s="39"/>
      <c r="AT213" s="18" t="s">
        <v>339</v>
      </c>
      <c r="AU213" s="18" t="s">
        <v>85</v>
      </c>
    </row>
    <row r="214" s="13" customFormat="1">
      <c r="A214" s="13"/>
      <c r="B214" s="241"/>
      <c r="C214" s="242"/>
      <c r="D214" s="243" t="s">
        <v>273</v>
      </c>
      <c r="E214" s="244" t="s">
        <v>1</v>
      </c>
      <c r="F214" s="245" t="s">
        <v>347</v>
      </c>
      <c r="G214" s="242"/>
      <c r="H214" s="246">
        <v>15</v>
      </c>
      <c r="I214" s="247"/>
      <c r="J214" s="242"/>
      <c r="K214" s="242"/>
      <c r="L214" s="248"/>
      <c r="M214" s="249"/>
      <c r="N214" s="250"/>
      <c r="O214" s="250"/>
      <c r="P214" s="250"/>
      <c r="Q214" s="250"/>
      <c r="R214" s="250"/>
      <c r="S214" s="250"/>
      <c r="T214" s="251"/>
      <c r="U214" s="13"/>
      <c r="V214" s="13"/>
      <c r="W214" s="13"/>
      <c r="X214" s="13"/>
      <c r="Y214" s="13"/>
      <c r="Z214" s="13"/>
      <c r="AA214" s="13"/>
      <c r="AB214" s="13"/>
      <c r="AC214" s="13"/>
      <c r="AD214" s="13"/>
      <c r="AE214" s="13"/>
      <c r="AT214" s="252" t="s">
        <v>273</v>
      </c>
      <c r="AU214" s="252" t="s">
        <v>85</v>
      </c>
      <c r="AV214" s="13" t="s">
        <v>85</v>
      </c>
      <c r="AW214" s="13" t="s">
        <v>32</v>
      </c>
      <c r="AX214" s="13" t="s">
        <v>83</v>
      </c>
      <c r="AY214" s="252" t="s">
        <v>264</v>
      </c>
    </row>
    <row r="215" s="2" customFormat="1" ht="16.5" customHeight="1">
      <c r="A215" s="39"/>
      <c r="B215" s="40"/>
      <c r="C215" s="274" t="s">
        <v>430</v>
      </c>
      <c r="D215" s="274" t="s">
        <v>310</v>
      </c>
      <c r="E215" s="275" t="s">
        <v>3989</v>
      </c>
      <c r="F215" s="276" t="s">
        <v>3990</v>
      </c>
      <c r="G215" s="277" t="s">
        <v>453</v>
      </c>
      <c r="H215" s="278">
        <v>15</v>
      </c>
      <c r="I215" s="279"/>
      <c r="J215" s="280">
        <f>ROUND(I215*H215,2)</f>
        <v>0</v>
      </c>
      <c r="K215" s="276" t="s">
        <v>1425</v>
      </c>
      <c r="L215" s="281"/>
      <c r="M215" s="282" t="s">
        <v>1</v>
      </c>
      <c r="N215" s="283" t="s">
        <v>41</v>
      </c>
      <c r="O215" s="92"/>
      <c r="P215" s="237">
        <f>O215*H215</f>
        <v>0</v>
      </c>
      <c r="Q215" s="237">
        <v>6.9999999999999994E-05</v>
      </c>
      <c r="R215" s="237">
        <f>Q215*H215</f>
        <v>0.0010499999999999999</v>
      </c>
      <c r="S215" s="237">
        <v>0</v>
      </c>
      <c r="T215" s="238">
        <f>S215*H215</f>
        <v>0</v>
      </c>
      <c r="U215" s="39"/>
      <c r="V215" s="39"/>
      <c r="W215" s="39"/>
      <c r="X215" s="39"/>
      <c r="Y215" s="39"/>
      <c r="Z215" s="39"/>
      <c r="AA215" s="39"/>
      <c r="AB215" s="39"/>
      <c r="AC215" s="39"/>
      <c r="AD215" s="39"/>
      <c r="AE215" s="39"/>
      <c r="AR215" s="239" t="s">
        <v>434</v>
      </c>
      <c r="AT215" s="239" t="s">
        <v>310</v>
      </c>
      <c r="AU215" s="239" t="s">
        <v>85</v>
      </c>
      <c r="AY215" s="18" t="s">
        <v>264</v>
      </c>
      <c r="BE215" s="240">
        <f>IF(N215="základní",J215,0)</f>
        <v>0</v>
      </c>
      <c r="BF215" s="240">
        <f>IF(N215="snížená",J215,0)</f>
        <v>0</v>
      </c>
      <c r="BG215" s="240">
        <f>IF(N215="zákl. přenesená",J215,0)</f>
        <v>0</v>
      </c>
      <c r="BH215" s="240">
        <f>IF(N215="sníž. přenesená",J215,0)</f>
        <v>0</v>
      </c>
      <c r="BI215" s="240">
        <f>IF(N215="nulová",J215,0)</f>
        <v>0</v>
      </c>
      <c r="BJ215" s="18" t="s">
        <v>83</v>
      </c>
      <c r="BK215" s="240">
        <f>ROUND(I215*H215,2)</f>
        <v>0</v>
      </c>
      <c r="BL215" s="18" t="s">
        <v>351</v>
      </c>
      <c r="BM215" s="239" t="s">
        <v>3991</v>
      </c>
    </row>
    <row r="216" s="2" customFormat="1">
      <c r="A216" s="39"/>
      <c r="B216" s="40"/>
      <c r="C216" s="41"/>
      <c r="D216" s="243" t="s">
        <v>339</v>
      </c>
      <c r="E216" s="41"/>
      <c r="F216" s="295" t="s">
        <v>3961</v>
      </c>
      <c r="G216" s="41"/>
      <c r="H216" s="41"/>
      <c r="I216" s="296"/>
      <c r="J216" s="41"/>
      <c r="K216" s="41"/>
      <c r="L216" s="45"/>
      <c r="M216" s="297"/>
      <c r="N216" s="298"/>
      <c r="O216" s="92"/>
      <c r="P216" s="92"/>
      <c r="Q216" s="92"/>
      <c r="R216" s="92"/>
      <c r="S216" s="92"/>
      <c r="T216" s="93"/>
      <c r="U216" s="39"/>
      <c r="V216" s="39"/>
      <c r="W216" s="39"/>
      <c r="X216" s="39"/>
      <c r="Y216" s="39"/>
      <c r="Z216" s="39"/>
      <c r="AA216" s="39"/>
      <c r="AB216" s="39"/>
      <c r="AC216" s="39"/>
      <c r="AD216" s="39"/>
      <c r="AE216" s="39"/>
      <c r="AT216" s="18" t="s">
        <v>339</v>
      </c>
      <c r="AU216" s="18" t="s">
        <v>85</v>
      </c>
    </row>
    <row r="217" s="13" customFormat="1">
      <c r="A217" s="13"/>
      <c r="B217" s="241"/>
      <c r="C217" s="242"/>
      <c r="D217" s="243" t="s">
        <v>273</v>
      </c>
      <c r="E217" s="244" t="s">
        <v>1</v>
      </c>
      <c r="F217" s="245" t="s">
        <v>347</v>
      </c>
      <c r="G217" s="242"/>
      <c r="H217" s="246">
        <v>15</v>
      </c>
      <c r="I217" s="247"/>
      <c r="J217" s="242"/>
      <c r="K217" s="242"/>
      <c r="L217" s="248"/>
      <c r="M217" s="304"/>
      <c r="N217" s="305"/>
      <c r="O217" s="305"/>
      <c r="P217" s="305"/>
      <c r="Q217" s="305"/>
      <c r="R217" s="305"/>
      <c r="S217" s="305"/>
      <c r="T217" s="306"/>
      <c r="U217" s="13"/>
      <c r="V217" s="13"/>
      <c r="W217" s="13"/>
      <c r="X217" s="13"/>
      <c r="Y217" s="13"/>
      <c r="Z217" s="13"/>
      <c r="AA217" s="13"/>
      <c r="AB217" s="13"/>
      <c r="AC217" s="13"/>
      <c r="AD217" s="13"/>
      <c r="AE217" s="13"/>
      <c r="AT217" s="252" t="s">
        <v>273</v>
      </c>
      <c r="AU217" s="252" t="s">
        <v>85</v>
      </c>
      <c r="AV217" s="13" t="s">
        <v>85</v>
      </c>
      <c r="AW217" s="13" t="s">
        <v>32</v>
      </c>
      <c r="AX217" s="13" t="s">
        <v>83</v>
      </c>
      <c r="AY217" s="252" t="s">
        <v>264</v>
      </c>
    </row>
    <row r="218" s="2" customFormat="1" ht="6.96" customHeight="1">
      <c r="A218" s="39"/>
      <c r="B218" s="67"/>
      <c r="C218" s="68"/>
      <c r="D218" s="68"/>
      <c r="E218" s="68"/>
      <c r="F218" s="68"/>
      <c r="G218" s="68"/>
      <c r="H218" s="68"/>
      <c r="I218" s="68"/>
      <c r="J218" s="68"/>
      <c r="K218" s="68"/>
      <c r="L218" s="45"/>
      <c r="M218" s="39"/>
      <c r="O218" s="39"/>
      <c r="P218" s="39"/>
      <c r="Q218" s="39"/>
      <c r="R218" s="39"/>
      <c r="S218" s="39"/>
      <c r="T218" s="39"/>
      <c r="U218" s="39"/>
      <c r="V218" s="39"/>
      <c r="W218" s="39"/>
      <c r="X218" s="39"/>
      <c r="Y218" s="39"/>
      <c r="Z218" s="39"/>
      <c r="AA218" s="39"/>
      <c r="AB218" s="39"/>
      <c r="AC218" s="39"/>
      <c r="AD218" s="39"/>
      <c r="AE218" s="39"/>
    </row>
  </sheetData>
  <sheetProtection sheet="1" autoFilter="0" formatColumns="0" formatRows="0" objects="1" scenarios="1" spinCount="100000" saltValue="XzppC8KzcaWeAz5BdmlhE3fMxD8EgjVo7OFkhSzA3wUlIk9RU6K+Q8jt9L5Brv6drBBCvW5fJt0se+giq/nFvA==" hashValue="UpRplExfb9NaJ6aZATi1P5zZppXBV0KILx5j2EMxokMIeiJoJid6l6b+uZyZNA7xBofIOF73WAa5oXPazMBeoQ==" algorithmName="SHA-512" password="E785"/>
  <autoFilter ref="C123:K217"/>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3992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1411</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ROUND((SUM(BE124:BE217)),  2)</f>
        <v>0</v>
      </c>
      <c r="G33" s="39"/>
      <c r="H33" s="39"/>
      <c r="I33" s="166">
        <v>0.20999999999999999</v>
      </c>
      <c r="J33" s="165">
        <f>ROUND(((SUM(BE124:BE217))*I33),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ROUND((SUM(BF124:BF217)),  2)</f>
        <v>0</v>
      </c>
      <c r="G34" s="39"/>
      <c r="H34" s="39"/>
      <c r="I34" s="166">
        <v>0.12</v>
      </c>
      <c r="J34" s="165">
        <f>ROUND(((SUM(BF124:BF217))*I34),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ROUND((SUM(BG124:BG217)),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ROUND((SUM(BH124:BH217)),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ROUND((SUM(BI124:BI217)),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01.2 - PŘÍPOJKA VODY PRO SO 02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J125</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J126</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1412</v>
      </c>
      <c r="E99" s="198"/>
      <c r="F99" s="198"/>
      <c r="G99" s="198"/>
      <c r="H99" s="198"/>
      <c r="I99" s="198"/>
      <c r="J99" s="199">
        <f>J162</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1413</v>
      </c>
      <c r="E100" s="198"/>
      <c r="F100" s="198"/>
      <c r="G100" s="198"/>
      <c r="H100" s="198"/>
      <c r="I100" s="198"/>
      <c r="J100" s="199">
        <f>J165</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1415</v>
      </c>
      <c r="E101" s="198"/>
      <c r="F101" s="198"/>
      <c r="G101" s="198"/>
      <c r="H101" s="198"/>
      <c r="I101" s="198"/>
      <c r="J101" s="199">
        <f>J191</f>
        <v>0</v>
      </c>
      <c r="K101" s="134"/>
      <c r="L101" s="200"/>
      <c r="S101" s="10"/>
      <c r="T101" s="10"/>
      <c r="U101" s="10"/>
      <c r="V101" s="10"/>
      <c r="W101" s="10"/>
      <c r="X101" s="10"/>
      <c r="Y101" s="10"/>
      <c r="Z101" s="10"/>
      <c r="AA101" s="10"/>
      <c r="AB101" s="10"/>
      <c r="AC101" s="10"/>
      <c r="AD101" s="10"/>
      <c r="AE101" s="10"/>
    </row>
    <row r="102" s="9" customFormat="1" ht="24.96" customHeight="1">
      <c r="A102" s="9"/>
      <c r="B102" s="190"/>
      <c r="C102" s="191"/>
      <c r="D102" s="192" t="s">
        <v>229</v>
      </c>
      <c r="E102" s="193"/>
      <c r="F102" s="193"/>
      <c r="G102" s="193"/>
      <c r="H102" s="193"/>
      <c r="I102" s="193"/>
      <c r="J102" s="194">
        <f>J199</f>
        <v>0</v>
      </c>
      <c r="K102" s="191"/>
      <c r="L102" s="195"/>
      <c r="S102" s="9"/>
      <c r="T102" s="9"/>
      <c r="U102" s="9"/>
      <c r="V102" s="9"/>
      <c r="W102" s="9"/>
      <c r="X102" s="9"/>
      <c r="Y102" s="9"/>
      <c r="Z102" s="9"/>
      <c r="AA102" s="9"/>
      <c r="AB102" s="9"/>
      <c r="AC102" s="9"/>
      <c r="AD102" s="9"/>
      <c r="AE102" s="9"/>
    </row>
    <row r="103" s="10" customFormat="1" ht="19.92" customHeight="1">
      <c r="A103" s="10"/>
      <c r="B103" s="196"/>
      <c r="C103" s="134"/>
      <c r="D103" s="197" t="s">
        <v>1417</v>
      </c>
      <c r="E103" s="198"/>
      <c r="F103" s="198"/>
      <c r="G103" s="198"/>
      <c r="H103" s="198"/>
      <c r="I103" s="198"/>
      <c r="J103" s="199">
        <f>J200</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3890</v>
      </c>
      <c r="E104" s="198"/>
      <c r="F104" s="198"/>
      <c r="G104" s="198"/>
      <c r="H104" s="198"/>
      <c r="I104" s="198"/>
      <c r="J104" s="199">
        <f>J211</f>
        <v>0</v>
      </c>
      <c r="K104" s="134"/>
      <c r="L104" s="200"/>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249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Transformace domova Černovice – Lidmaň I. – Polná</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210</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IO 01.2 - PŘÍPOJKA VODY PRO SO 02</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18. 9. 2024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Kraj Vysočina</v>
      </c>
      <c r="G120" s="41"/>
      <c r="H120" s="41"/>
      <c r="I120" s="33" t="s">
        <v>30</v>
      </c>
      <c r="J120" s="37" t="str">
        <f>E21</f>
        <v>ARPIK OSTRAVA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Ing. Tomáš Janošec</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1"/>
      <c r="B123" s="202"/>
      <c r="C123" s="203" t="s">
        <v>250</v>
      </c>
      <c r="D123" s="204" t="s">
        <v>61</v>
      </c>
      <c r="E123" s="204" t="s">
        <v>57</v>
      </c>
      <c r="F123" s="204" t="s">
        <v>58</v>
      </c>
      <c r="G123" s="204" t="s">
        <v>251</v>
      </c>
      <c r="H123" s="204" t="s">
        <v>252</v>
      </c>
      <c r="I123" s="204" t="s">
        <v>253</v>
      </c>
      <c r="J123" s="204" t="s">
        <v>217</v>
      </c>
      <c r="K123" s="205" t="s">
        <v>254</v>
      </c>
      <c r="L123" s="206"/>
      <c r="M123" s="101" t="s">
        <v>1</v>
      </c>
      <c r="N123" s="102" t="s">
        <v>40</v>
      </c>
      <c r="O123" s="102" t="s">
        <v>255</v>
      </c>
      <c r="P123" s="102" t="s">
        <v>256</v>
      </c>
      <c r="Q123" s="102" t="s">
        <v>257</v>
      </c>
      <c r="R123" s="102" t="s">
        <v>258</v>
      </c>
      <c r="S123" s="102" t="s">
        <v>259</v>
      </c>
      <c r="T123" s="103" t="s">
        <v>260</v>
      </c>
      <c r="U123" s="201"/>
      <c r="V123" s="201"/>
      <c r="W123" s="201"/>
      <c r="X123" s="201"/>
      <c r="Y123" s="201"/>
      <c r="Z123" s="201"/>
      <c r="AA123" s="201"/>
      <c r="AB123" s="201"/>
      <c r="AC123" s="201"/>
      <c r="AD123" s="201"/>
      <c r="AE123" s="201"/>
    </row>
    <row r="124" s="2" customFormat="1" ht="22.8" customHeight="1">
      <c r="A124" s="39"/>
      <c r="B124" s="40"/>
      <c r="C124" s="108" t="s">
        <v>261</v>
      </c>
      <c r="D124" s="41"/>
      <c r="E124" s="41"/>
      <c r="F124" s="41"/>
      <c r="G124" s="41"/>
      <c r="H124" s="41"/>
      <c r="I124" s="41"/>
      <c r="J124" s="207">
        <f>BK124</f>
        <v>0</v>
      </c>
      <c r="K124" s="41"/>
      <c r="L124" s="45"/>
      <c r="M124" s="104"/>
      <c r="N124" s="208"/>
      <c r="O124" s="105"/>
      <c r="P124" s="209">
        <f>P125+P199</f>
        <v>0</v>
      </c>
      <c r="Q124" s="105"/>
      <c r="R124" s="209">
        <f>R125+R199</f>
        <v>15.386384849999999</v>
      </c>
      <c r="S124" s="105"/>
      <c r="T124" s="210">
        <f>T125+T199</f>
        <v>0</v>
      </c>
      <c r="U124" s="39"/>
      <c r="V124" s="39"/>
      <c r="W124" s="39"/>
      <c r="X124" s="39"/>
      <c r="Y124" s="39"/>
      <c r="Z124" s="39"/>
      <c r="AA124" s="39"/>
      <c r="AB124" s="39"/>
      <c r="AC124" s="39"/>
      <c r="AD124" s="39"/>
      <c r="AE124" s="39"/>
      <c r="AT124" s="18" t="s">
        <v>75</v>
      </c>
      <c r="AU124" s="18" t="s">
        <v>219</v>
      </c>
      <c r="BK124" s="211">
        <f>BK125+BK199</f>
        <v>0</v>
      </c>
    </row>
    <row r="125" s="12" customFormat="1" ht="25.92" customHeight="1">
      <c r="A125" s="12"/>
      <c r="B125" s="212"/>
      <c r="C125" s="213"/>
      <c r="D125" s="214" t="s">
        <v>75</v>
      </c>
      <c r="E125" s="215" t="s">
        <v>262</v>
      </c>
      <c r="F125" s="215" t="s">
        <v>263</v>
      </c>
      <c r="G125" s="213"/>
      <c r="H125" s="213"/>
      <c r="I125" s="216"/>
      <c r="J125" s="217">
        <f>BK125</f>
        <v>0</v>
      </c>
      <c r="K125" s="213"/>
      <c r="L125" s="218"/>
      <c r="M125" s="219"/>
      <c r="N125" s="220"/>
      <c r="O125" s="220"/>
      <c r="P125" s="221">
        <f>P126+P162+P165+P191</f>
        <v>0</v>
      </c>
      <c r="Q125" s="220"/>
      <c r="R125" s="221">
        <f>R126+R162+R165+R191</f>
        <v>15.383234849999999</v>
      </c>
      <c r="S125" s="220"/>
      <c r="T125" s="222">
        <f>T126+T162+T165+T191</f>
        <v>0</v>
      </c>
      <c r="U125" s="12"/>
      <c r="V125" s="12"/>
      <c r="W125" s="12"/>
      <c r="X125" s="12"/>
      <c r="Y125" s="12"/>
      <c r="Z125" s="12"/>
      <c r="AA125" s="12"/>
      <c r="AB125" s="12"/>
      <c r="AC125" s="12"/>
      <c r="AD125" s="12"/>
      <c r="AE125" s="12"/>
      <c r="AR125" s="223" t="s">
        <v>83</v>
      </c>
      <c r="AT125" s="224" t="s">
        <v>75</v>
      </c>
      <c r="AU125" s="224" t="s">
        <v>76</v>
      </c>
      <c r="AY125" s="223" t="s">
        <v>264</v>
      </c>
      <c r="BK125" s="225">
        <f>BK126+BK162+BK165+BK191</f>
        <v>0</v>
      </c>
    </row>
    <row r="126" s="12" customFormat="1" ht="22.8" customHeight="1">
      <c r="A126" s="12"/>
      <c r="B126" s="212"/>
      <c r="C126" s="213"/>
      <c r="D126" s="214" t="s">
        <v>75</v>
      </c>
      <c r="E126" s="226" t="s">
        <v>83</v>
      </c>
      <c r="F126" s="226" t="s">
        <v>265</v>
      </c>
      <c r="G126" s="213"/>
      <c r="H126" s="213"/>
      <c r="I126" s="216"/>
      <c r="J126" s="227">
        <f>BK126</f>
        <v>0</v>
      </c>
      <c r="K126" s="213"/>
      <c r="L126" s="218"/>
      <c r="M126" s="219"/>
      <c r="N126" s="220"/>
      <c r="O126" s="220"/>
      <c r="P126" s="221">
        <f>SUM(P127:P161)</f>
        <v>0</v>
      </c>
      <c r="Q126" s="220"/>
      <c r="R126" s="221">
        <f>SUM(R127:R161)</f>
        <v>15.373799999999999</v>
      </c>
      <c r="S126" s="220"/>
      <c r="T126" s="222">
        <f>SUM(T127:T161)</f>
        <v>0</v>
      </c>
      <c r="U126" s="12"/>
      <c r="V126" s="12"/>
      <c r="W126" s="12"/>
      <c r="X126" s="12"/>
      <c r="Y126" s="12"/>
      <c r="Z126" s="12"/>
      <c r="AA126" s="12"/>
      <c r="AB126" s="12"/>
      <c r="AC126" s="12"/>
      <c r="AD126" s="12"/>
      <c r="AE126" s="12"/>
      <c r="AR126" s="223" t="s">
        <v>83</v>
      </c>
      <c r="AT126" s="224" t="s">
        <v>75</v>
      </c>
      <c r="AU126" s="224" t="s">
        <v>83</v>
      </c>
      <c r="AY126" s="223" t="s">
        <v>264</v>
      </c>
      <c r="BK126" s="225">
        <f>SUM(BK127:BK161)</f>
        <v>0</v>
      </c>
    </row>
    <row r="127" s="2" customFormat="1" ht="16.5" customHeight="1">
      <c r="A127" s="39"/>
      <c r="B127" s="40"/>
      <c r="C127" s="228" t="s">
        <v>83</v>
      </c>
      <c r="D127" s="228" t="s">
        <v>266</v>
      </c>
      <c r="E127" s="229" t="s">
        <v>3891</v>
      </c>
      <c r="F127" s="230" t="s">
        <v>3892</v>
      </c>
      <c r="G127" s="231" t="s">
        <v>453</v>
      </c>
      <c r="H127" s="232">
        <v>1</v>
      </c>
      <c r="I127" s="233"/>
      <c r="J127" s="234">
        <f>ROUND(I127*H127,2)</f>
        <v>0</v>
      </c>
      <c r="K127" s="230" t="s">
        <v>1425</v>
      </c>
      <c r="L127" s="45"/>
      <c r="M127" s="235" t="s">
        <v>1</v>
      </c>
      <c r="N127" s="236" t="s">
        <v>42</v>
      </c>
      <c r="O127" s="92"/>
      <c r="P127" s="237">
        <f>O127*H127</f>
        <v>0</v>
      </c>
      <c r="Q127" s="237">
        <v>0.036900000000000002</v>
      </c>
      <c r="R127" s="237">
        <f>Q127*H127</f>
        <v>0.036900000000000002</v>
      </c>
      <c r="S127" s="237">
        <v>0</v>
      </c>
      <c r="T127" s="238">
        <f>S127*H127</f>
        <v>0</v>
      </c>
      <c r="U127" s="39"/>
      <c r="V127" s="39"/>
      <c r="W127" s="39"/>
      <c r="X127" s="39"/>
      <c r="Y127" s="39"/>
      <c r="Z127" s="39"/>
      <c r="AA127" s="39"/>
      <c r="AB127" s="39"/>
      <c r="AC127" s="39"/>
      <c r="AD127" s="39"/>
      <c r="AE127" s="39"/>
      <c r="AR127" s="239" t="s">
        <v>271</v>
      </c>
      <c r="AT127" s="239" t="s">
        <v>266</v>
      </c>
      <c r="AU127" s="239" t="s">
        <v>85</v>
      </c>
      <c r="AY127" s="18" t="s">
        <v>264</v>
      </c>
      <c r="BE127" s="240">
        <f>IF(N127="základní",J127,0)</f>
        <v>0</v>
      </c>
      <c r="BF127" s="240">
        <f>IF(N127="snížená",J127,0)</f>
        <v>0</v>
      </c>
      <c r="BG127" s="240">
        <f>IF(N127="zákl. přenesená",J127,0)</f>
        <v>0</v>
      </c>
      <c r="BH127" s="240">
        <f>IF(N127="sníž. přenesená",J127,0)</f>
        <v>0</v>
      </c>
      <c r="BI127" s="240">
        <f>IF(N127="nulová",J127,0)</f>
        <v>0</v>
      </c>
      <c r="BJ127" s="18" t="s">
        <v>85</v>
      </c>
      <c r="BK127" s="240">
        <f>ROUND(I127*H127,2)</f>
        <v>0</v>
      </c>
      <c r="BL127" s="18" t="s">
        <v>271</v>
      </c>
      <c r="BM127" s="239" t="s">
        <v>3993</v>
      </c>
    </row>
    <row r="128" s="15" customFormat="1">
      <c r="A128" s="15"/>
      <c r="B128" s="264"/>
      <c r="C128" s="265"/>
      <c r="D128" s="243" t="s">
        <v>273</v>
      </c>
      <c r="E128" s="266" t="s">
        <v>1</v>
      </c>
      <c r="F128" s="267" t="s">
        <v>3894</v>
      </c>
      <c r="G128" s="265"/>
      <c r="H128" s="266" t="s">
        <v>1</v>
      </c>
      <c r="I128" s="268"/>
      <c r="J128" s="265"/>
      <c r="K128" s="265"/>
      <c r="L128" s="269"/>
      <c r="M128" s="270"/>
      <c r="N128" s="271"/>
      <c r="O128" s="271"/>
      <c r="P128" s="271"/>
      <c r="Q128" s="271"/>
      <c r="R128" s="271"/>
      <c r="S128" s="271"/>
      <c r="T128" s="272"/>
      <c r="U128" s="15"/>
      <c r="V128" s="15"/>
      <c r="W128" s="15"/>
      <c r="X128" s="15"/>
      <c r="Y128" s="15"/>
      <c r="Z128" s="15"/>
      <c r="AA128" s="15"/>
      <c r="AB128" s="15"/>
      <c r="AC128" s="15"/>
      <c r="AD128" s="15"/>
      <c r="AE128" s="15"/>
      <c r="AT128" s="273" t="s">
        <v>273</v>
      </c>
      <c r="AU128" s="273" t="s">
        <v>85</v>
      </c>
      <c r="AV128" s="15" t="s">
        <v>83</v>
      </c>
      <c r="AW128" s="15" t="s">
        <v>32</v>
      </c>
      <c r="AX128" s="15" t="s">
        <v>76</v>
      </c>
      <c r="AY128" s="273" t="s">
        <v>264</v>
      </c>
    </row>
    <row r="129" s="13" customFormat="1">
      <c r="A129" s="13"/>
      <c r="B129" s="241"/>
      <c r="C129" s="242"/>
      <c r="D129" s="243" t="s">
        <v>273</v>
      </c>
      <c r="E129" s="244" t="s">
        <v>1</v>
      </c>
      <c r="F129" s="245" t="s">
        <v>83</v>
      </c>
      <c r="G129" s="242"/>
      <c r="H129" s="246">
        <v>1</v>
      </c>
      <c r="I129" s="247"/>
      <c r="J129" s="242"/>
      <c r="K129" s="242"/>
      <c r="L129" s="248"/>
      <c r="M129" s="249"/>
      <c r="N129" s="250"/>
      <c r="O129" s="250"/>
      <c r="P129" s="250"/>
      <c r="Q129" s="250"/>
      <c r="R129" s="250"/>
      <c r="S129" s="250"/>
      <c r="T129" s="251"/>
      <c r="U129" s="13"/>
      <c r="V129" s="13"/>
      <c r="W129" s="13"/>
      <c r="X129" s="13"/>
      <c r="Y129" s="13"/>
      <c r="Z129" s="13"/>
      <c r="AA129" s="13"/>
      <c r="AB129" s="13"/>
      <c r="AC129" s="13"/>
      <c r="AD129" s="13"/>
      <c r="AE129" s="13"/>
      <c r="AT129" s="252" t="s">
        <v>273</v>
      </c>
      <c r="AU129" s="252" t="s">
        <v>85</v>
      </c>
      <c r="AV129" s="13" t="s">
        <v>85</v>
      </c>
      <c r="AW129" s="13" t="s">
        <v>32</v>
      </c>
      <c r="AX129" s="13" t="s">
        <v>83</v>
      </c>
      <c r="AY129" s="252" t="s">
        <v>264</v>
      </c>
    </row>
    <row r="130" s="2" customFormat="1" ht="16.5" customHeight="1">
      <c r="A130" s="39"/>
      <c r="B130" s="40"/>
      <c r="C130" s="228" t="s">
        <v>85</v>
      </c>
      <c r="D130" s="228" t="s">
        <v>266</v>
      </c>
      <c r="E130" s="229" t="s">
        <v>3895</v>
      </c>
      <c r="F130" s="230" t="s">
        <v>3896</v>
      </c>
      <c r="G130" s="231" t="s">
        <v>453</v>
      </c>
      <c r="H130" s="232">
        <v>1</v>
      </c>
      <c r="I130" s="233"/>
      <c r="J130" s="234">
        <f>ROUND(I130*H130,2)</f>
        <v>0</v>
      </c>
      <c r="K130" s="230" t="s">
        <v>1425</v>
      </c>
      <c r="L130" s="45"/>
      <c r="M130" s="235" t="s">
        <v>1</v>
      </c>
      <c r="N130" s="236" t="s">
        <v>42</v>
      </c>
      <c r="O130" s="92"/>
      <c r="P130" s="237">
        <f>O130*H130</f>
        <v>0</v>
      </c>
      <c r="Q130" s="237">
        <v>0.036900000000000002</v>
      </c>
      <c r="R130" s="237">
        <f>Q130*H130</f>
        <v>0.036900000000000002</v>
      </c>
      <c r="S130" s="237">
        <v>0</v>
      </c>
      <c r="T130" s="238">
        <f>S130*H130</f>
        <v>0</v>
      </c>
      <c r="U130" s="39"/>
      <c r="V130" s="39"/>
      <c r="W130" s="39"/>
      <c r="X130" s="39"/>
      <c r="Y130" s="39"/>
      <c r="Z130" s="39"/>
      <c r="AA130" s="39"/>
      <c r="AB130" s="39"/>
      <c r="AC130" s="39"/>
      <c r="AD130" s="39"/>
      <c r="AE130" s="39"/>
      <c r="AR130" s="239" t="s">
        <v>271</v>
      </c>
      <c r="AT130" s="239" t="s">
        <v>266</v>
      </c>
      <c r="AU130" s="239" t="s">
        <v>85</v>
      </c>
      <c r="AY130" s="18" t="s">
        <v>264</v>
      </c>
      <c r="BE130" s="240">
        <f>IF(N130="základní",J130,0)</f>
        <v>0</v>
      </c>
      <c r="BF130" s="240">
        <f>IF(N130="snížená",J130,0)</f>
        <v>0</v>
      </c>
      <c r="BG130" s="240">
        <f>IF(N130="zákl. přenesená",J130,0)</f>
        <v>0</v>
      </c>
      <c r="BH130" s="240">
        <f>IF(N130="sníž. přenesená",J130,0)</f>
        <v>0</v>
      </c>
      <c r="BI130" s="240">
        <f>IF(N130="nulová",J130,0)</f>
        <v>0</v>
      </c>
      <c r="BJ130" s="18" t="s">
        <v>85</v>
      </c>
      <c r="BK130" s="240">
        <f>ROUND(I130*H130,2)</f>
        <v>0</v>
      </c>
      <c r="BL130" s="18" t="s">
        <v>271</v>
      </c>
      <c r="BM130" s="239" t="s">
        <v>3994</v>
      </c>
    </row>
    <row r="131" s="15" customFormat="1">
      <c r="A131" s="15"/>
      <c r="B131" s="264"/>
      <c r="C131" s="265"/>
      <c r="D131" s="243" t="s">
        <v>273</v>
      </c>
      <c r="E131" s="266" t="s">
        <v>1</v>
      </c>
      <c r="F131" s="267" t="s">
        <v>3898</v>
      </c>
      <c r="G131" s="265"/>
      <c r="H131" s="266" t="s">
        <v>1</v>
      </c>
      <c r="I131" s="268"/>
      <c r="J131" s="265"/>
      <c r="K131" s="265"/>
      <c r="L131" s="269"/>
      <c r="M131" s="270"/>
      <c r="N131" s="271"/>
      <c r="O131" s="271"/>
      <c r="P131" s="271"/>
      <c r="Q131" s="271"/>
      <c r="R131" s="271"/>
      <c r="S131" s="271"/>
      <c r="T131" s="272"/>
      <c r="U131" s="15"/>
      <c r="V131" s="15"/>
      <c r="W131" s="15"/>
      <c r="X131" s="15"/>
      <c r="Y131" s="15"/>
      <c r="Z131" s="15"/>
      <c r="AA131" s="15"/>
      <c r="AB131" s="15"/>
      <c r="AC131" s="15"/>
      <c r="AD131" s="15"/>
      <c r="AE131" s="15"/>
      <c r="AT131" s="273" t="s">
        <v>273</v>
      </c>
      <c r="AU131" s="273" t="s">
        <v>85</v>
      </c>
      <c r="AV131" s="15" t="s">
        <v>83</v>
      </c>
      <c r="AW131" s="15" t="s">
        <v>32</v>
      </c>
      <c r="AX131" s="15" t="s">
        <v>76</v>
      </c>
      <c r="AY131" s="273" t="s">
        <v>264</v>
      </c>
    </row>
    <row r="132" s="13" customFormat="1">
      <c r="A132" s="13"/>
      <c r="B132" s="241"/>
      <c r="C132" s="242"/>
      <c r="D132" s="243" t="s">
        <v>273</v>
      </c>
      <c r="E132" s="244" t="s">
        <v>1</v>
      </c>
      <c r="F132" s="245" t="s">
        <v>83</v>
      </c>
      <c r="G132" s="242"/>
      <c r="H132" s="246">
        <v>1</v>
      </c>
      <c r="I132" s="247"/>
      <c r="J132" s="242"/>
      <c r="K132" s="242"/>
      <c r="L132" s="248"/>
      <c r="M132" s="249"/>
      <c r="N132" s="250"/>
      <c r="O132" s="250"/>
      <c r="P132" s="250"/>
      <c r="Q132" s="250"/>
      <c r="R132" s="250"/>
      <c r="S132" s="250"/>
      <c r="T132" s="251"/>
      <c r="U132" s="13"/>
      <c r="V132" s="13"/>
      <c r="W132" s="13"/>
      <c r="X132" s="13"/>
      <c r="Y132" s="13"/>
      <c r="Z132" s="13"/>
      <c r="AA132" s="13"/>
      <c r="AB132" s="13"/>
      <c r="AC132" s="13"/>
      <c r="AD132" s="13"/>
      <c r="AE132" s="13"/>
      <c r="AT132" s="252" t="s">
        <v>273</v>
      </c>
      <c r="AU132" s="252" t="s">
        <v>85</v>
      </c>
      <c r="AV132" s="13" t="s">
        <v>85</v>
      </c>
      <c r="AW132" s="13" t="s">
        <v>32</v>
      </c>
      <c r="AX132" s="13" t="s">
        <v>83</v>
      </c>
      <c r="AY132" s="252" t="s">
        <v>264</v>
      </c>
    </row>
    <row r="133" s="2" customFormat="1" ht="16.5" customHeight="1">
      <c r="A133" s="39"/>
      <c r="B133" s="40"/>
      <c r="C133" s="228" t="s">
        <v>96</v>
      </c>
      <c r="D133" s="228" t="s">
        <v>266</v>
      </c>
      <c r="E133" s="229" t="s">
        <v>3899</v>
      </c>
      <c r="F133" s="230" t="s">
        <v>3900</v>
      </c>
      <c r="G133" s="231" t="s">
        <v>278</v>
      </c>
      <c r="H133" s="232">
        <v>2.6000000000000001</v>
      </c>
      <c r="I133" s="233"/>
      <c r="J133" s="234">
        <f>ROUND(I133*H133,2)</f>
        <v>0</v>
      </c>
      <c r="K133" s="230" t="s">
        <v>1425</v>
      </c>
      <c r="L133" s="45"/>
      <c r="M133" s="235" t="s">
        <v>1</v>
      </c>
      <c r="N133" s="236" t="s">
        <v>42</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271</v>
      </c>
      <c r="AT133" s="239" t="s">
        <v>266</v>
      </c>
      <c r="AU133" s="239" t="s">
        <v>85</v>
      </c>
      <c r="AY133" s="18" t="s">
        <v>264</v>
      </c>
      <c r="BE133" s="240">
        <f>IF(N133="základní",J133,0)</f>
        <v>0</v>
      </c>
      <c r="BF133" s="240">
        <f>IF(N133="snížená",J133,0)</f>
        <v>0</v>
      </c>
      <c r="BG133" s="240">
        <f>IF(N133="zákl. přenesená",J133,0)</f>
        <v>0</v>
      </c>
      <c r="BH133" s="240">
        <f>IF(N133="sníž. přenesená",J133,0)</f>
        <v>0</v>
      </c>
      <c r="BI133" s="240">
        <f>IF(N133="nulová",J133,0)</f>
        <v>0</v>
      </c>
      <c r="BJ133" s="18" t="s">
        <v>85</v>
      </c>
      <c r="BK133" s="240">
        <f>ROUND(I133*H133,2)</f>
        <v>0</v>
      </c>
      <c r="BL133" s="18" t="s">
        <v>271</v>
      </c>
      <c r="BM133" s="239" t="s">
        <v>3995</v>
      </c>
    </row>
    <row r="134" s="13" customFormat="1">
      <c r="A134" s="13"/>
      <c r="B134" s="241"/>
      <c r="C134" s="242"/>
      <c r="D134" s="243" t="s">
        <v>273</v>
      </c>
      <c r="E134" s="244" t="s">
        <v>1</v>
      </c>
      <c r="F134" s="245" t="s">
        <v>3902</v>
      </c>
      <c r="G134" s="242"/>
      <c r="H134" s="246">
        <v>2.6000000000000001</v>
      </c>
      <c r="I134" s="247"/>
      <c r="J134" s="242"/>
      <c r="K134" s="242"/>
      <c r="L134" s="248"/>
      <c r="M134" s="249"/>
      <c r="N134" s="250"/>
      <c r="O134" s="250"/>
      <c r="P134" s="250"/>
      <c r="Q134" s="250"/>
      <c r="R134" s="250"/>
      <c r="S134" s="250"/>
      <c r="T134" s="251"/>
      <c r="U134" s="13"/>
      <c r="V134" s="13"/>
      <c r="W134" s="13"/>
      <c r="X134" s="13"/>
      <c r="Y134" s="13"/>
      <c r="Z134" s="13"/>
      <c r="AA134" s="13"/>
      <c r="AB134" s="13"/>
      <c r="AC134" s="13"/>
      <c r="AD134" s="13"/>
      <c r="AE134" s="13"/>
      <c r="AT134" s="252" t="s">
        <v>273</v>
      </c>
      <c r="AU134" s="252" t="s">
        <v>85</v>
      </c>
      <c r="AV134" s="13" t="s">
        <v>85</v>
      </c>
      <c r="AW134" s="13" t="s">
        <v>32</v>
      </c>
      <c r="AX134" s="13" t="s">
        <v>83</v>
      </c>
      <c r="AY134" s="252" t="s">
        <v>264</v>
      </c>
    </row>
    <row r="135" s="2" customFormat="1" ht="21.75" customHeight="1">
      <c r="A135" s="39"/>
      <c r="B135" s="40"/>
      <c r="C135" s="228" t="s">
        <v>271</v>
      </c>
      <c r="D135" s="228" t="s">
        <v>266</v>
      </c>
      <c r="E135" s="229" t="s">
        <v>3903</v>
      </c>
      <c r="F135" s="230" t="s">
        <v>3904</v>
      </c>
      <c r="G135" s="231" t="s">
        <v>278</v>
      </c>
      <c r="H135" s="232">
        <v>19.5</v>
      </c>
      <c r="I135" s="233"/>
      <c r="J135" s="234">
        <f>ROUND(I135*H135,2)</f>
        <v>0</v>
      </c>
      <c r="K135" s="230" t="s">
        <v>1425</v>
      </c>
      <c r="L135" s="45"/>
      <c r="M135" s="235" t="s">
        <v>1</v>
      </c>
      <c r="N135" s="236" t="s">
        <v>42</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271</v>
      </c>
      <c r="AT135" s="239" t="s">
        <v>266</v>
      </c>
      <c r="AU135" s="239" t="s">
        <v>85</v>
      </c>
      <c r="AY135" s="18" t="s">
        <v>264</v>
      </c>
      <c r="BE135" s="240">
        <f>IF(N135="základní",J135,0)</f>
        <v>0</v>
      </c>
      <c r="BF135" s="240">
        <f>IF(N135="snížená",J135,0)</f>
        <v>0</v>
      </c>
      <c r="BG135" s="240">
        <f>IF(N135="zákl. přenesená",J135,0)</f>
        <v>0</v>
      </c>
      <c r="BH135" s="240">
        <f>IF(N135="sníž. přenesená",J135,0)</f>
        <v>0</v>
      </c>
      <c r="BI135" s="240">
        <f>IF(N135="nulová",J135,0)</f>
        <v>0</v>
      </c>
      <c r="BJ135" s="18" t="s">
        <v>85</v>
      </c>
      <c r="BK135" s="240">
        <f>ROUND(I135*H135,2)</f>
        <v>0</v>
      </c>
      <c r="BL135" s="18" t="s">
        <v>271</v>
      </c>
      <c r="BM135" s="239" t="s">
        <v>3996</v>
      </c>
    </row>
    <row r="136" s="13" customFormat="1">
      <c r="A136" s="13"/>
      <c r="B136" s="241"/>
      <c r="C136" s="242"/>
      <c r="D136" s="243" t="s">
        <v>273</v>
      </c>
      <c r="E136" s="244" t="s">
        <v>1</v>
      </c>
      <c r="F136" s="245" t="s">
        <v>3906</v>
      </c>
      <c r="G136" s="242"/>
      <c r="H136" s="246">
        <v>19.5</v>
      </c>
      <c r="I136" s="247"/>
      <c r="J136" s="242"/>
      <c r="K136" s="242"/>
      <c r="L136" s="248"/>
      <c r="M136" s="249"/>
      <c r="N136" s="250"/>
      <c r="O136" s="250"/>
      <c r="P136" s="250"/>
      <c r="Q136" s="250"/>
      <c r="R136" s="250"/>
      <c r="S136" s="250"/>
      <c r="T136" s="251"/>
      <c r="U136" s="13"/>
      <c r="V136" s="13"/>
      <c r="W136" s="13"/>
      <c r="X136" s="13"/>
      <c r="Y136" s="13"/>
      <c r="Z136" s="13"/>
      <c r="AA136" s="13"/>
      <c r="AB136" s="13"/>
      <c r="AC136" s="13"/>
      <c r="AD136" s="13"/>
      <c r="AE136" s="13"/>
      <c r="AT136" s="252" t="s">
        <v>273</v>
      </c>
      <c r="AU136" s="252" t="s">
        <v>85</v>
      </c>
      <c r="AV136" s="13" t="s">
        <v>85</v>
      </c>
      <c r="AW136" s="13" t="s">
        <v>32</v>
      </c>
      <c r="AX136" s="13" t="s">
        <v>83</v>
      </c>
      <c r="AY136" s="252" t="s">
        <v>264</v>
      </c>
    </row>
    <row r="137" s="2" customFormat="1" ht="16.5" customHeight="1">
      <c r="A137" s="39"/>
      <c r="B137" s="40"/>
      <c r="C137" s="228" t="s">
        <v>290</v>
      </c>
      <c r="D137" s="228" t="s">
        <v>266</v>
      </c>
      <c r="E137" s="229" t="s">
        <v>1429</v>
      </c>
      <c r="F137" s="230" t="s">
        <v>1430</v>
      </c>
      <c r="G137" s="231" t="s">
        <v>278</v>
      </c>
      <c r="H137" s="232">
        <v>19.5</v>
      </c>
      <c r="I137" s="233"/>
      <c r="J137" s="234">
        <f>ROUND(I137*H137,2)</f>
        <v>0</v>
      </c>
      <c r="K137" s="230" t="s">
        <v>1425</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271</v>
      </c>
      <c r="AT137" s="239" t="s">
        <v>266</v>
      </c>
      <c r="AU137" s="239" t="s">
        <v>85</v>
      </c>
      <c r="AY137" s="18" t="s">
        <v>264</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271</v>
      </c>
      <c r="BM137" s="239" t="s">
        <v>3997</v>
      </c>
    </row>
    <row r="138" s="2" customFormat="1">
      <c r="A138" s="39"/>
      <c r="B138" s="40"/>
      <c r="C138" s="41"/>
      <c r="D138" s="243" t="s">
        <v>339</v>
      </c>
      <c r="E138" s="41"/>
      <c r="F138" s="295" t="s">
        <v>1432</v>
      </c>
      <c r="G138" s="41"/>
      <c r="H138" s="41"/>
      <c r="I138" s="296"/>
      <c r="J138" s="41"/>
      <c r="K138" s="41"/>
      <c r="L138" s="45"/>
      <c r="M138" s="297"/>
      <c r="N138" s="298"/>
      <c r="O138" s="92"/>
      <c r="P138" s="92"/>
      <c r="Q138" s="92"/>
      <c r="R138" s="92"/>
      <c r="S138" s="92"/>
      <c r="T138" s="93"/>
      <c r="U138" s="39"/>
      <c r="V138" s="39"/>
      <c r="W138" s="39"/>
      <c r="X138" s="39"/>
      <c r="Y138" s="39"/>
      <c r="Z138" s="39"/>
      <c r="AA138" s="39"/>
      <c r="AB138" s="39"/>
      <c r="AC138" s="39"/>
      <c r="AD138" s="39"/>
      <c r="AE138" s="39"/>
      <c r="AT138" s="18" t="s">
        <v>339</v>
      </c>
      <c r="AU138" s="18" t="s">
        <v>85</v>
      </c>
    </row>
    <row r="139" s="13" customFormat="1">
      <c r="A139" s="13"/>
      <c r="B139" s="241"/>
      <c r="C139" s="242"/>
      <c r="D139" s="243" t="s">
        <v>273</v>
      </c>
      <c r="E139" s="244" t="s">
        <v>1</v>
      </c>
      <c r="F139" s="245" t="s">
        <v>3908</v>
      </c>
      <c r="G139" s="242"/>
      <c r="H139" s="246">
        <v>19.5</v>
      </c>
      <c r="I139" s="247"/>
      <c r="J139" s="242"/>
      <c r="K139" s="242"/>
      <c r="L139" s="248"/>
      <c r="M139" s="249"/>
      <c r="N139" s="250"/>
      <c r="O139" s="250"/>
      <c r="P139" s="250"/>
      <c r="Q139" s="250"/>
      <c r="R139" s="250"/>
      <c r="S139" s="250"/>
      <c r="T139" s="251"/>
      <c r="U139" s="13"/>
      <c r="V139" s="13"/>
      <c r="W139" s="13"/>
      <c r="X139" s="13"/>
      <c r="Y139" s="13"/>
      <c r="Z139" s="13"/>
      <c r="AA139" s="13"/>
      <c r="AB139" s="13"/>
      <c r="AC139" s="13"/>
      <c r="AD139" s="13"/>
      <c r="AE139" s="13"/>
      <c r="AT139" s="252" t="s">
        <v>273</v>
      </c>
      <c r="AU139" s="252" t="s">
        <v>85</v>
      </c>
      <c r="AV139" s="13" t="s">
        <v>85</v>
      </c>
      <c r="AW139" s="13" t="s">
        <v>32</v>
      </c>
      <c r="AX139" s="13" t="s">
        <v>83</v>
      </c>
      <c r="AY139" s="252" t="s">
        <v>264</v>
      </c>
    </row>
    <row r="140" s="2" customFormat="1" ht="16.5" customHeight="1">
      <c r="A140" s="39"/>
      <c r="B140" s="40"/>
      <c r="C140" s="228" t="s">
        <v>295</v>
      </c>
      <c r="D140" s="228" t="s">
        <v>266</v>
      </c>
      <c r="E140" s="229" t="s">
        <v>1434</v>
      </c>
      <c r="F140" s="230" t="s">
        <v>1435</v>
      </c>
      <c r="G140" s="231" t="s">
        <v>278</v>
      </c>
      <c r="H140" s="232">
        <v>14.1</v>
      </c>
      <c r="I140" s="233"/>
      <c r="J140" s="234">
        <f>ROUND(I140*H140,2)</f>
        <v>0</v>
      </c>
      <c r="K140" s="230" t="s">
        <v>1425</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271</v>
      </c>
      <c r="AT140" s="239" t="s">
        <v>266</v>
      </c>
      <c r="AU140" s="239" t="s">
        <v>85</v>
      </c>
      <c r="AY140" s="18" t="s">
        <v>264</v>
      </c>
      <c r="BE140" s="240">
        <f>IF(N140="základní",J140,0)</f>
        <v>0</v>
      </c>
      <c r="BF140" s="240">
        <f>IF(N140="snížená",J140,0)</f>
        <v>0</v>
      </c>
      <c r="BG140" s="240">
        <f>IF(N140="zákl. přenesená",J140,0)</f>
        <v>0</v>
      </c>
      <c r="BH140" s="240">
        <f>IF(N140="sníž. přenesená",J140,0)</f>
        <v>0</v>
      </c>
      <c r="BI140" s="240">
        <f>IF(N140="nulová",J140,0)</f>
        <v>0</v>
      </c>
      <c r="BJ140" s="18" t="s">
        <v>85</v>
      </c>
      <c r="BK140" s="240">
        <f>ROUND(I140*H140,2)</f>
        <v>0</v>
      </c>
      <c r="BL140" s="18" t="s">
        <v>271</v>
      </c>
      <c r="BM140" s="239" t="s">
        <v>3998</v>
      </c>
    </row>
    <row r="141" s="15" customFormat="1">
      <c r="A141" s="15"/>
      <c r="B141" s="264"/>
      <c r="C141" s="265"/>
      <c r="D141" s="243" t="s">
        <v>273</v>
      </c>
      <c r="E141" s="266" t="s">
        <v>1</v>
      </c>
      <c r="F141" s="267" t="s">
        <v>1437</v>
      </c>
      <c r="G141" s="265"/>
      <c r="H141" s="266" t="s">
        <v>1</v>
      </c>
      <c r="I141" s="268"/>
      <c r="J141" s="265"/>
      <c r="K141" s="265"/>
      <c r="L141" s="269"/>
      <c r="M141" s="270"/>
      <c r="N141" s="271"/>
      <c r="O141" s="271"/>
      <c r="P141" s="271"/>
      <c r="Q141" s="271"/>
      <c r="R141" s="271"/>
      <c r="S141" s="271"/>
      <c r="T141" s="272"/>
      <c r="U141" s="15"/>
      <c r="V141" s="15"/>
      <c r="W141" s="15"/>
      <c r="X141" s="15"/>
      <c r="Y141" s="15"/>
      <c r="Z141" s="15"/>
      <c r="AA141" s="15"/>
      <c r="AB141" s="15"/>
      <c r="AC141" s="15"/>
      <c r="AD141" s="15"/>
      <c r="AE141" s="15"/>
      <c r="AT141" s="273" t="s">
        <v>273</v>
      </c>
      <c r="AU141" s="273" t="s">
        <v>85</v>
      </c>
      <c r="AV141" s="15" t="s">
        <v>83</v>
      </c>
      <c r="AW141" s="15" t="s">
        <v>32</v>
      </c>
      <c r="AX141" s="15" t="s">
        <v>76</v>
      </c>
      <c r="AY141" s="273" t="s">
        <v>264</v>
      </c>
    </row>
    <row r="142" s="13" customFormat="1">
      <c r="A142" s="13"/>
      <c r="B142" s="241"/>
      <c r="C142" s="242"/>
      <c r="D142" s="243" t="s">
        <v>273</v>
      </c>
      <c r="E142" s="244" t="s">
        <v>1</v>
      </c>
      <c r="F142" s="245" t="s">
        <v>3910</v>
      </c>
      <c r="G142" s="242"/>
      <c r="H142" s="246">
        <v>14.1</v>
      </c>
      <c r="I142" s="247"/>
      <c r="J142" s="242"/>
      <c r="K142" s="242"/>
      <c r="L142" s="248"/>
      <c r="M142" s="249"/>
      <c r="N142" s="250"/>
      <c r="O142" s="250"/>
      <c r="P142" s="250"/>
      <c r="Q142" s="250"/>
      <c r="R142" s="250"/>
      <c r="S142" s="250"/>
      <c r="T142" s="251"/>
      <c r="U142" s="13"/>
      <c r="V142" s="13"/>
      <c r="W142" s="13"/>
      <c r="X142" s="13"/>
      <c r="Y142" s="13"/>
      <c r="Z142" s="13"/>
      <c r="AA142" s="13"/>
      <c r="AB142" s="13"/>
      <c r="AC142" s="13"/>
      <c r="AD142" s="13"/>
      <c r="AE142" s="13"/>
      <c r="AT142" s="252" t="s">
        <v>273</v>
      </c>
      <c r="AU142" s="252" t="s">
        <v>85</v>
      </c>
      <c r="AV142" s="13" t="s">
        <v>85</v>
      </c>
      <c r="AW142" s="13" t="s">
        <v>32</v>
      </c>
      <c r="AX142" s="13" t="s">
        <v>83</v>
      </c>
      <c r="AY142" s="252" t="s">
        <v>264</v>
      </c>
    </row>
    <row r="143" s="2" customFormat="1" ht="16.5" customHeight="1">
      <c r="A143" s="39"/>
      <c r="B143" s="40"/>
      <c r="C143" s="228" t="s">
        <v>300</v>
      </c>
      <c r="D143" s="228" t="s">
        <v>266</v>
      </c>
      <c r="E143" s="229" t="s">
        <v>1439</v>
      </c>
      <c r="F143" s="230" t="s">
        <v>1440</v>
      </c>
      <c r="G143" s="231" t="s">
        <v>278</v>
      </c>
      <c r="H143" s="232">
        <v>14.1</v>
      </c>
      <c r="I143" s="233"/>
      <c r="J143" s="234">
        <f>ROUND(I143*H143,2)</f>
        <v>0</v>
      </c>
      <c r="K143" s="230" t="s">
        <v>1425</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271</v>
      </c>
      <c r="AT143" s="239" t="s">
        <v>266</v>
      </c>
      <c r="AU143" s="239" t="s">
        <v>85</v>
      </c>
      <c r="AY143" s="18" t="s">
        <v>264</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271</v>
      </c>
      <c r="BM143" s="239" t="s">
        <v>3999</v>
      </c>
    </row>
    <row r="144" s="2" customFormat="1">
      <c r="A144" s="39"/>
      <c r="B144" s="40"/>
      <c r="C144" s="41"/>
      <c r="D144" s="243" t="s">
        <v>339</v>
      </c>
      <c r="E144" s="41"/>
      <c r="F144" s="295" t="s">
        <v>1442</v>
      </c>
      <c r="G144" s="41"/>
      <c r="H144" s="41"/>
      <c r="I144" s="296"/>
      <c r="J144" s="41"/>
      <c r="K144" s="41"/>
      <c r="L144" s="45"/>
      <c r="M144" s="297"/>
      <c r="N144" s="298"/>
      <c r="O144" s="92"/>
      <c r="P144" s="92"/>
      <c r="Q144" s="92"/>
      <c r="R144" s="92"/>
      <c r="S144" s="92"/>
      <c r="T144" s="93"/>
      <c r="U144" s="39"/>
      <c r="V144" s="39"/>
      <c r="W144" s="39"/>
      <c r="X144" s="39"/>
      <c r="Y144" s="39"/>
      <c r="Z144" s="39"/>
      <c r="AA144" s="39"/>
      <c r="AB144" s="39"/>
      <c r="AC144" s="39"/>
      <c r="AD144" s="39"/>
      <c r="AE144" s="39"/>
      <c r="AT144" s="18" t="s">
        <v>339</v>
      </c>
      <c r="AU144" s="18" t="s">
        <v>85</v>
      </c>
    </row>
    <row r="145" s="13" customFormat="1">
      <c r="A145" s="13"/>
      <c r="B145" s="241"/>
      <c r="C145" s="242"/>
      <c r="D145" s="243" t="s">
        <v>273</v>
      </c>
      <c r="E145" s="244" t="s">
        <v>1</v>
      </c>
      <c r="F145" s="245" t="s">
        <v>3912</v>
      </c>
      <c r="G145" s="242"/>
      <c r="H145" s="246">
        <v>14.1</v>
      </c>
      <c r="I145" s="247"/>
      <c r="J145" s="242"/>
      <c r="K145" s="242"/>
      <c r="L145" s="248"/>
      <c r="M145" s="249"/>
      <c r="N145" s="250"/>
      <c r="O145" s="250"/>
      <c r="P145" s="250"/>
      <c r="Q145" s="250"/>
      <c r="R145" s="250"/>
      <c r="S145" s="250"/>
      <c r="T145" s="251"/>
      <c r="U145" s="13"/>
      <c r="V145" s="13"/>
      <c r="W145" s="13"/>
      <c r="X145" s="13"/>
      <c r="Y145" s="13"/>
      <c r="Z145" s="13"/>
      <c r="AA145" s="13"/>
      <c r="AB145" s="13"/>
      <c r="AC145" s="13"/>
      <c r="AD145" s="13"/>
      <c r="AE145" s="13"/>
      <c r="AT145" s="252" t="s">
        <v>273</v>
      </c>
      <c r="AU145" s="252" t="s">
        <v>85</v>
      </c>
      <c r="AV145" s="13" t="s">
        <v>85</v>
      </c>
      <c r="AW145" s="13" t="s">
        <v>32</v>
      </c>
      <c r="AX145" s="13" t="s">
        <v>83</v>
      </c>
      <c r="AY145" s="252" t="s">
        <v>264</v>
      </c>
    </row>
    <row r="146" s="2" customFormat="1" ht="16.5" customHeight="1">
      <c r="A146" s="39"/>
      <c r="B146" s="40"/>
      <c r="C146" s="228" t="s">
        <v>304</v>
      </c>
      <c r="D146" s="228" t="s">
        <v>266</v>
      </c>
      <c r="E146" s="229" t="s">
        <v>1444</v>
      </c>
      <c r="F146" s="230" t="s">
        <v>306</v>
      </c>
      <c r="G146" s="231" t="s">
        <v>278</v>
      </c>
      <c r="H146" s="232">
        <v>8.5500000000000007</v>
      </c>
      <c r="I146" s="233"/>
      <c r="J146" s="234">
        <f>ROUND(I146*H146,2)</f>
        <v>0</v>
      </c>
      <c r="K146" s="230" t="s">
        <v>1425</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271</v>
      </c>
      <c r="AT146" s="239" t="s">
        <v>266</v>
      </c>
      <c r="AU146" s="239" t="s">
        <v>85</v>
      </c>
      <c r="AY146" s="18" t="s">
        <v>264</v>
      </c>
      <c r="BE146" s="240">
        <f>IF(N146="základní",J146,0)</f>
        <v>0</v>
      </c>
      <c r="BF146" s="240">
        <f>IF(N146="snížená",J146,0)</f>
        <v>0</v>
      </c>
      <c r="BG146" s="240">
        <f>IF(N146="zákl. přenesená",J146,0)</f>
        <v>0</v>
      </c>
      <c r="BH146" s="240">
        <f>IF(N146="sníž. přenesená",J146,0)</f>
        <v>0</v>
      </c>
      <c r="BI146" s="240">
        <f>IF(N146="nulová",J146,0)</f>
        <v>0</v>
      </c>
      <c r="BJ146" s="18" t="s">
        <v>85</v>
      </c>
      <c r="BK146" s="240">
        <f>ROUND(I146*H146,2)</f>
        <v>0</v>
      </c>
      <c r="BL146" s="18" t="s">
        <v>271</v>
      </c>
      <c r="BM146" s="239" t="s">
        <v>4000</v>
      </c>
    </row>
    <row r="147" s="2" customFormat="1">
      <c r="A147" s="39"/>
      <c r="B147" s="40"/>
      <c r="C147" s="41"/>
      <c r="D147" s="243" t="s">
        <v>339</v>
      </c>
      <c r="E147" s="41"/>
      <c r="F147" s="295" t="s">
        <v>3914</v>
      </c>
      <c r="G147" s="41"/>
      <c r="H147" s="41"/>
      <c r="I147" s="296"/>
      <c r="J147" s="41"/>
      <c r="K147" s="41"/>
      <c r="L147" s="45"/>
      <c r="M147" s="297"/>
      <c r="N147" s="298"/>
      <c r="O147" s="92"/>
      <c r="P147" s="92"/>
      <c r="Q147" s="92"/>
      <c r="R147" s="92"/>
      <c r="S147" s="92"/>
      <c r="T147" s="93"/>
      <c r="U147" s="39"/>
      <c r="V147" s="39"/>
      <c r="W147" s="39"/>
      <c r="X147" s="39"/>
      <c r="Y147" s="39"/>
      <c r="Z147" s="39"/>
      <c r="AA147" s="39"/>
      <c r="AB147" s="39"/>
      <c r="AC147" s="39"/>
      <c r="AD147" s="39"/>
      <c r="AE147" s="39"/>
      <c r="AT147" s="18" t="s">
        <v>339</v>
      </c>
      <c r="AU147" s="18" t="s">
        <v>85</v>
      </c>
    </row>
    <row r="148" s="15" customFormat="1">
      <c r="A148" s="15"/>
      <c r="B148" s="264"/>
      <c r="C148" s="265"/>
      <c r="D148" s="243" t="s">
        <v>273</v>
      </c>
      <c r="E148" s="266" t="s">
        <v>1</v>
      </c>
      <c r="F148" s="267" t="s">
        <v>3915</v>
      </c>
      <c r="G148" s="265"/>
      <c r="H148" s="266" t="s">
        <v>1</v>
      </c>
      <c r="I148" s="268"/>
      <c r="J148" s="265"/>
      <c r="K148" s="265"/>
      <c r="L148" s="269"/>
      <c r="M148" s="270"/>
      <c r="N148" s="271"/>
      <c r="O148" s="271"/>
      <c r="P148" s="271"/>
      <c r="Q148" s="271"/>
      <c r="R148" s="271"/>
      <c r="S148" s="271"/>
      <c r="T148" s="272"/>
      <c r="U148" s="15"/>
      <c r="V148" s="15"/>
      <c r="W148" s="15"/>
      <c r="X148" s="15"/>
      <c r="Y148" s="15"/>
      <c r="Z148" s="15"/>
      <c r="AA148" s="15"/>
      <c r="AB148" s="15"/>
      <c r="AC148" s="15"/>
      <c r="AD148" s="15"/>
      <c r="AE148" s="15"/>
      <c r="AT148" s="273" t="s">
        <v>273</v>
      </c>
      <c r="AU148" s="273" t="s">
        <v>85</v>
      </c>
      <c r="AV148" s="15" t="s">
        <v>83</v>
      </c>
      <c r="AW148" s="15" t="s">
        <v>32</v>
      </c>
      <c r="AX148" s="15" t="s">
        <v>76</v>
      </c>
      <c r="AY148" s="273" t="s">
        <v>264</v>
      </c>
    </row>
    <row r="149" s="13" customFormat="1">
      <c r="A149" s="13"/>
      <c r="B149" s="241"/>
      <c r="C149" s="242"/>
      <c r="D149" s="243" t="s">
        <v>273</v>
      </c>
      <c r="E149" s="244" t="s">
        <v>1</v>
      </c>
      <c r="F149" s="245" t="s">
        <v>3916</v>
      </c>
      <c r="G149" s="242"/>
      <c r="H149" s="246">
        <v>5.4000000000000004</v>
      </c>
      <c r="I149" s="247"/>
      <c r="J149" s="242"/>
      <c r="K149" s="242"/>
      <c r="L149" s="248"/>
      <c r="M149" s="249"/>
      <c r="N149" s="250"/>
      <c r="O149" s="250"/>
      <c r="P149" s="250"/>
      <c r="Q149" s="250"/>
      <c r="R149" s="250"/>
      <c r="S149" s="250"/>
      <c r="T149" s="251"/>
      <c r="U149" s="13"/>
      <c r="V149" s="13"/>
      <c r="W149" s="13"/>
      <c r="X149" s="13"/>
      <c r="Y149" s="13"/>
      <c r="Z149" s="13"/>
      <c r="AA149" s="13"/>
      <c r="AB149" s="13"/>
      <c r="AC149" s="13"/>
      <c r="AD149" s="13"/>
      <c r="AE149" s="13"/>
      <c r="AT149" s="252" t="s">
        <v>273</v>
      </c>
      <c r="AU149" s="252" t="s">
        <v>85</v>
      </c>
      <c r="AV149" s="13" t="s">
        <v>85</v>
      </c>
      <c r="AW149" s="13" t="s">
        <v>32</v>
      </c>
      <c r="AX149" s="13" t="s">
        <v>76</v>
      </c>
      <c r="AY149" s="252" t="s">
        <v>264</v>
      </c>
    </row>
    <row r="150" s="15" customFormat="1">
      <c r="A150" s="15"/>
      <c r="B150" s="264"/>
      <c r="C150" s="265"/>
      <c r="D150" s="243" t="s">
        <v>273</v>
      </c>
      <c r="E150" s="266" t="s">
        <v>1</v>
      </c>
      <c r="F150" s="267" t="s">
        <v>3917</v>
      </c>
      <c r="G150" s="265"/>
      <c r="H150" s="266" t="s">
        <v>1</v>
      </c>
      <c r="I150" s="268"/>
      <c r="J150" s="265"/>
      <c r="K150" s="265"/>
      <c r="L150" s="269"/>
      <c r="M150" s="270"/>
      <c r="N150" s="271"/>
      <c r="O150" s="271"/>
      <c r="P150" s="271"/>
      <c r="Q150" s="271"/>
      <c r="R150" s="271"/>
      <c r="S150" s="271"/>
      <c r="T150" s="272"/>
      <c r="U150" s="15"/>
      <c r="V150" s="15"/>
      <c r="W150" s="15"/>
      <c r="X150" s="15"/>
      <c r="Y150" s="15"/>
      <c r="Z150" s="15"/>
      <c r="AA150" s="15"/>
      <c r="AB150" s="15"/>
      <c r="AC150" s="15"/>
      <c r="AD150" s="15"/>
      <c r="AE150" s="15"/>
      <c r="AT150" s="273" t="s">
        <v>273</v>
      </c>
      <c r="AU150" s="273" t="s">
        <v>85</v>
      </c>
      <c r="AV150" s="15" t="s">
        <v>83</v>
      </c>
      <c r="AW150" s="15" t="s">
        <v>32</v>
      </c>
      <c r="AX150" s="15" t="s">
        <v>76</v>
      </c>
      <c r="AY150" s="273" t="s">
        <v>264</v>
      </c>
    </row>
    <row r="151" s="13" customFormat="1">
      <c r="A151" s="13"/>
      <c r="B151" s="241"/>
      <c r="C151" s="242"/>
      <c r="D151" s="243" t="s">
        <v>273</v>
      </c>
      <c r="E151" s="244" t="s">
        <v>1</v>
      </c>
      <c r="F151" s="245" t="s">
        <v>3918</v>
      </c>
      <c r="G151" s="242"/>
      <c r="H151" s="246">
        <v>3.1499999999999999</v>
      </c>
      <c r="I151" s="247"/>
      <c r="J151" s="242"/>
      <c r="K151" s="242"/>
      <c r="L151" s="248"/>
      <c r="M151" s="249"/>
      <c r="N151" s="250"/>
      <c r="O151" s="250"/>
      <c r="P151" s="250"/>
      <c r="Q151" s="250"/>
      <c r="R151" s="250"/>
      <c r="S151" s="250"/>
      <c r="T151" s="251"/>
      <c r="U151" s="13"/>
      <c r="V151" s="13"/>
      <c r="W151" s="13"/>
      <c r="X151" s="13"/>
      <c r="Y151" s="13"/>
      <c r="Z151" s="13"/>
      <c r="AA151" s="13"/>
      <c r="AB151" s="13"/>
      <c r="AC151" s="13"/>
      <c r="AD151" s="13"/>
      <c r="AE151" s="13"/>
      <c r="AT151" s="252" t="s">
        <v>273</v>
      </c>
      <c r="AU151" s="252" t="s">
        <v>85</v>
      </c>
      <c r="AV151" s="13" t="s">
        <v>85</v>
      </c>
      <c r="AW151" s="13" t="s">
        <v>32</v>
      </c>
      <c r="AX151" s="13" t="s">
        <v>76</v>
      </c>
      <c r="AY151" s="252" t="s">
        <v>264</v>
      </c>
    </row>
    <row r="152" s="2" customFormat="1" ht="16.5" customHeight="1">
      <c r="A152" s="39"/>
      <c r="B152" s="40"/>
      <c r="C152" s="274" t="s">
        <v>309</v>
      </c>
      <c r="D152" s="274" t="s">
        <v>310</v>
      </c>
      <c r="E152" s="275" t="s">
        <v>3919</v>
      </c>
      <c r="F152" s="276" t="s">
        <v>3920</v>
      </c>
      <c r="G152" s="277" t="s">
        <v>354</v>
      </c>
      <c r="H152" s="278">
        <v>6.2999999999999998</v>
      </c>
      <c r="I152" s="279"/>
      <c r="J152" s="280">
        <f>ROUND(I152*H152,2)</f>
        <v>0</v>
      </c>
      <c r="K152" s="276" t="s">
        <v>1425</v>
      </c>
      <c r="L152" s="281"/>
      <c r="M152" s="282" t="s">
        <v>1</v>
      </c>
      <c r="N152" s="283" t="s">
        <v>42</v>
      </c>
      <c r="O152" s="92"/>
      <c r="P152" s="237">
        <f>O152*H152</f>
        <v>0</v>
      </c>
      <c r="Q152" s="237">
        <v>1</v>
      </c>
      <c r="R152" s="237">
        <f>Q152*H152</f>
        <v>6.2999999999999998</v>
      </c>
      <c r="S152" s="237">
        <v>0</v>
      </c>
      <c r="T152" s="238">
        <f>S152*H152</f>
        <v>0</v>
      </c>
      <c r="U152" s="39"/>
      <c r="V152" s="39"/>
      <c r="W152" s="39"/>
      <c r="X152" s="39"/>
      <c r="Y152" s="39"/>
      <c r="Z152" s="39"/>
      <c r="AA152" s="39"/>
      <c r="AB152" s="39"/>
      <c r="AC152" s="39"/>
      <c r="AD152" s="39"/>
      <c r="AE152" s="39"/>
      <c r="AR152" s="239" t="s">
        <v>876</v>
      </c>
      <c r="AT152" s="239" t="s">
        <v>310</v>
      </c>
      <c r="AU152" s="239" t="s">
        <v>85</v>
      </c>
      <c r="AY152" s="18" t="s">
        <v>264</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876</v>
      </c>
      <c r="BM152" s="239" t="s">
        <v>4001</v>
      </c>
    </row>
    <row r="153" s="2" customFormat="1">
      <c r="A153" s="39"/>
      <c r="B153" s="40"/>
      <c r="C153" s="41"/>
      <c r="D153" s="243" t="s">
        <v>339</v>
      </c>
      <c r="E153" s="41"/>
      <c r="F153" s="295" t="s">
        <v>3922</v>
      </c>
      <c r="G153" s="41"/>
      <c r="H153" s="41"/>
      <c r="I153" s="296"/>
      <c r="J153" s="41"/>
      <c r="K153" s="41"/>
      <c r="L153" s="45"/>
      <c r="M153" s="297"/>
      <c r="N153" s="298"/>
      <c r="O153" s="92"/>
      <c r="P153" s="92"/>
      <c r="Q153" s="92"/>
      <c r="R153" s="92"/>
      <c r="S153" s="92"/>
      <c r="T153" s="93"/>
      <c r="U153" s="39"/>
      <c r="V153" s="39"/>
      <c r="W153" s="39"/>
      <c r="X153" s="39"/>
      <c r="Y153" s="39"/>
      <c r="Z153" s="39"/>
      <c r="AA153" s="39"/>
      <c r="AB153" s="39"/>
      <c r="AC153" s="39"/>
      <c r="AD153" s="39"/>
      <c r="AE153" s="39"/>
      <c r="AT153" s="18" t="s">
        <v>339</v>
      </c>
      <c r="AU153" s="18" t="s">
        <v>85</v>
      </c>
    </row>
    <row r="154" s="13" customFormat="1">
      <c r="A154" s="13"/>
      <c r="B154" s="241"/>
      <c r="C154" s="242"/>
      <c r="D154" s="243" t="s">
        <v>273</v>
      </c>
      <c r="E154" s="244" t="s">
        <v>1</v>
      </c>
      <c r="F154" s="245" t="s">
        <v>3923</v>
      </c>
      <c r="G154" s="242"/>
      <c r="H154" s="246">
        <v>3.1499999999999999</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85</v>
      </c>
      <c r="AV154" s="13" t="s">
        <v>85</v>
      </c>
      <c r="AW154" s="13" t="s">
        <v>32</v>
      </c>
      <c r="AX154" s="13" t="s">
        <v>83</v>
      </c>
      <c r="AY154" s="252" t="s">
        <v>264</v>
      </c>
    </row>
    <row r="155" s="13" customFormat="1">
      <c r="A155" s="13"/>
      <c r="B155" s="241"/>
      <c r="C155" s="242"/>
      <c r="D155" s="243" t="s">
        <v>273</v>
      </c>
      <c r="E155" s="242"/>
      <c r="F155" s="245" t="s">
        <v>3924</v>
      </c>
      <c r="G155" s="242"/>
      <c r="H155" s="246">
        <v>6.2999999999999998</v>
      </c>
      <c r="I155" s="247"/>
      <c r="J155" s="242"/>
      <c r="K155" s="242"/>
      <c r="L155" s="248"/>
      <c r="M155" s="249"/>
      <c r="N155" s="250"/>
      <c r="O155" s="250"/>
      <c r="P155" s="250"/>
      <c r="Q155" s="250"/>
      <c r="R155" s="250"/>
      <c r="S155" s="250"/>
      <c r="T155" s="251"/>
      <c r="U155" s="13"/>
      <c r="V155" s="13"/>
      <c r="W155" s="13"/>
      <c r="X155" s="13"/>
      <c r="Y155" s="13"/>
      <c r="Z155" s="13"/>
      <c r="AA155" s="13"/>
      <c r="AB155" s="13"/>
      <c r="AC155" s="13"/>
      <c r="AD155" s="13"/>
      <c r="AE155" s="13"/>
      <c r="AT155" s="252" t="s">
        <v>273</v>
      </c>
      <c r="AU155" s="252" t="s">
        <v>85</v>
      </c>
      <c r="AV155" s="13" t="s">
        <v>85</v>
      </c>
      <c r="AW155" s="13" t="s">
        <v>4</v>
      </c>
      <c r="AX155" s="13" t="s">
        <v>83</v>
      </c>
      <c r="AY155" s="252" t="s">
        <v>264</v>
      </c>
    </row>
    <row r="156" s="2" customFormat="1" ht="16.5" customHeight="1">
      <c r="A156" s="39"/>
      <c r="B156" s="40"/>
      <c r="C156" s="228" t="s">
        <v>315</v>
      </c>
      <c r="D156" s="228" t="s">
        <v>266</v>
      </c>
      <c r="E156" s="229" t="s">
        <v>1448</v>
      </c>
      <c r="F156" s="230" t="s">
        <v>1449</v>
      </c>
      <c r="G156" s="231" t="s">
        <v>278</v>
      </c>
      <c r="H156" s="232">
        <v>4.5</v>
      </c>
      <c r="I156" s="233"/>
      <c r="J156" s="234">
        <f>ROUND(I156*H156,2)</f>
        <v>0</v>
      </c>
      <c r="K156" s="230" t="s">
        <v>1425</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271</v>
      </c>
      <c r="AT156" s="239" t="s">
        <v>266</v>
      </c>
      <c r="AU156" s="239" t="s">
        <v>85</v>
      </c>
      <c r="AY156" s="18" t="s">
        <v>264</v>
      </c>
      <c r="BE156" s="240">
        <f>IF(N156="základní",J156,0)</f>
        <v>0</v>
      </c>
      <c r="BF156" s="240">
        <f>IF(N156="snížená",J156,0)</f>
        <v>0</v>
      </c>
      <c r="BG156" s="240">
        <f>IF(N156="zákl. přenesená",J156,0)</f>
        <v>0</v>
      </c>
      <c r="BH156" s="240">
        <f>IF(N156="sníž. přenesená",J156,0)</f>
        <v>0</v>
      </c>
      <c r="BI156" s="240">
        <f>IF(N156="nulová",J156,0)</f>
        <v>0</v>
      </c>
      <c r="BJ156" s="18" t="s">
        <v>85</v>
      </c>
      <c r="BK156" s="240">
        <f>ROUND(I156*H156,2)</f>
        <v>0</v>
      </c>
      <c r="BL156" s="18" t="s">
        <v>271</v>
      </c>
      <c r="BM156" s="239" t="s">
        <v>4002</v>
      </c>
    </row>
    <row r="157" s="13" customFormat="1">
      <c r="A157" s="13"/>
      <c r="B157" s="241"/>
      <c r="C157" s="242"/>
      <c r="D157" s="243" t="s">
        <v>273</v>
      </c>
      <c r="E157" s="244" t="s">
        <v>1</v>
      </c>
      <c r="F157" s="245" t="s">
        <v>3926</v>
      </c>
      <c r="G157" s="242"/>
      <c r="H157" s="246">
        <v>4.5</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273</v>
      </c>
      <c r="AU157" s="252" t="s">
        <v>85</v>
      </c>
      <c r="AV157" s="13" t="s">
        <v>85</v>
      </c>
      <c r="AW157" s="13" t="s">
        <v>32</v>
      </c>
      <c r="AX157" s="13" t="s">
        <v>83</v>
      </c>
      <c r="AY157" s="252" t="s">
        <v>264</v>
      </c>
    </row>
    <row r="158" s="2" customFormat="1" ht="16.5" customHeight="1">
      <c r="A158" s="39"/>
      <c r="B158" s="40"/>
      <c r="C158" s="274" t="s">
        <v>322</v>
      </c>
      <c r="D158" s="274" t="s">
        <v>310</v>
      </c>
      <c r="E158" s="275" t="s">
        <v>1452</v>
      </c>
      <c r="F158" s="276" t="s">
        <v>1453</v>
      </c>
      <c r="G158" s="277" t="s">
        <v>354</v>
      </c>
      <c r="H158" s="278">
        <v>9</v>
      </c>
      <c r="I158" s="279"/>
      <c r="J158" s="280">
        <f>ROUND(I158*H158,2)</f>
        <v>0</v>
      </c>
      <c r="K158" s="276" t="s">
        <v>1425</v>
      </c>
      <c r="L158" s="281"/>
      <c r="M158" s="282" t="s">
        <v>1</v>
      </c>
      <c r="N158" s="283" t="s">
        <v>42</v>
      </c>
      <c r="O158" s="92"/>
      <c r="P158" s="237">
        <f>O158*H158</f>
        <v>0</v>
      </c>
      <c r="Q158" s="237">
        <v>1</v>
      </c>
      <c r="R158" s="237">
        <f>Q158*H158</f>
        <v>9</v>
      </c>
      <c r="S158" s="237">
        <v>0</v>
      </c>
      <c r="T158" s="238">
        <f>S158*H158</f>
        <v>0</v>
      </c>
      <c r="U158" s="39"/>
      <c r="V158" s="39"/>
      <c r="W158" s="39"/>
      <c r="X158" s="39"/>
      <c r="Y158" s="39"/>
      <c r="Z158" s="39"/>
      <c r="AA158" s="39"/>
      <c r="AB158" s="39"/>
      <c r="AC158" s="39"/>
      <c r="AD158" s="39"/>
      <c r="AE158" s="39"/>
      <c r="AR158" s="239" t="s">
        <v>304</v>
      </c>
      <c r="AT158" s="239" t="s">
        <v>310</v>
      </c>
      <c r="AU158" s="239" t="s">
        <v>85</v>
      </c>
      <c r="AY158" s="18" t="s">
        <v>264</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271</v>
      </c>
      <c r="BM158" s="239" t="s">
        <v>4003</v>
      </c>
    </row>
    <row r="159" s="2" customFormat="1">
      <c r="A159" s="39"/>
      <c r="B159" s="40"/>
      <c r="C159" s="41"/>
      <c r="D159" s="243" t="s">
        <v>339</v>
      </c>
      <c r="E159" s="41"/>
      <c r="F159" s="295" t="s">
        <v>1455</v>
      </c>
      <c r="G159" s="41"/>
      <c r="H159" s="41"/>
      <c r="I159" s="296"/>
      <c r="J159" s="41"/>
      <c r="K159" s="41"/>
      <c r="L159" s="45"/>
      <c r="M159" s="297"/>
      <c r="N159" s="298"/>
      <c r="O159" s="92"/>
      <c r="P159" s="92"/>
      <c r="Q159" s="92"/>
      <c r="R159" s="92"/>
      <c r="S159" s="92"/>
      <c r="T159" s="93"/>
      <c r="U159" s="39"/>
      <c r="V159" s="39"/>
      <c r="W159" s="39"/>
      <c r="X159" s="39"/>
      <c r="Y159" s="39"/>
      <c r="Z159" s="39"/>
      <c r="AA159" s="39"/>
      <c r="AB159" s="39"/>
      <c r="AC159" s="39"/>
      <c r="AD159" s="39"/>
      <c r="AE159" s="39"/>
      <c r="AT159" s="18" t="s">
        <v>339</v>
      </c>
      <c r="AU159" s="18" t="s">
        <v>85</v>
      </c>
    </row>
    <row r="160" s="13" customFormat="1">
      <c r="A160" s="13"/>
      <c r="B160" s="241"/>
      <c r="C160" s="242"/>
      <c r="D160" s="243" t="s">
        <v>273</v>
      </c>
      <c r="E160" s="244" t="s">
        <v>1</v>
      </c>
      <c r="F160" s="245" t="s">
        <v>3928</v>
      </c>
      <c r="G160" s="242"/>
      <c r="H160" s="246">
        <v>4.5</v>
      </c>
      <c r="I160" s="247"/>
      <c r="J160" s="242"/>
      <c r="K160" s="242"/>
      <c r="L160" s="248"/>
      <c r="M160" s="249"/>
      <c r="N160" s="250"/>
      <c r="O160" s="250"/>
      <c r="P160" s="250"/>
      <c r="Q160" s="250"/>
      <c r="R160" s="250"/>
      <c r="S160" s="250"/>
      <c r="T160" s="251"/>
      <c r="U160" s="13"/>
      <c r="V160" s="13"/>
      <c r="W160" s="13"/>
      <c r="X160" s="13"/>
      <c r="Y160" s="13"/>
      <c r="Z160" s="13"/>
      <c r="AA160" s="13"/>
      <c r="AB160" s="13"/>
      <c r="AC160" s="13"/>
      <c r="AD160" s="13"/>
      <c r="AE160" s="13"/>
      <c r="AT160" s="252" t="s">
        <v>273</v>
      </c>
      <c r="AU160" s="252" t="s">
        <v>85</v>
      </c>
      <c r="AV160" s="13" t="s">
        <v>85</v>
      </c>
      <c r="AW160" s="13" t="s">
        <v>32</v>
      </c>
      <c r="AX160" s="13" t="s">
        <v>83</v>
      </c>
      <c r="AY160" s="252" t="s">
        <v>264</v>
      </c>
    </row>
    <row r="161" s="13" customFormat="1">
      <c r="A161" s="13"/>
      <c r="B161" s="241"/>
      <c r="C161" s="242"/>
      <c r="D161" s="243" t="s">
        <v>273</v>
      </c>
      <c r="E161" s="242"/>
      <c r="F161" s="245" t="s">
        <v>3929</v>
      </c>
      <c r="G161" s="242"/>
      <c r="H161" s="246">
        <v>9</v>
      </c>
      <c r="I161" s="247"/>
      <c r="J161" s="242"/>
      <c r="K161" s="242"/>
      <c r="L161" s="248"/>
      <c r="M161" s="249"/>
      <c r="N161" s="250"/>
      <c r="O161" s="250"/>
      <c r="P161" s="250"/>
      <c r="Q161" s="250"/>
      <c r="R161" s="250"/>
      <c r="S161" s="250"/>
      <c r="T161" s="251"/>
      <c r="U161" s="13"/>
      <c r="V161" s="13"/>
      <c r="W161" s="13"/>
      <c r="X161" s="13"/>
      <c r="Y161" s="13"/>
      <c r="Z161" s="13"/>
      <c r="AA161" s="13"/>
      <c r="AB161" s="13"/>
      <c r="AC161" s="13"/>
      <c r="AD161" s="13"/>
      <c r="AE161" s="13"/>
      <c r="AT161" s="252" t="s">
        <v>273</v>
      </c>
      <c r="AU161" s="252" t="s">
        <v>85</v>
      </c>
      <c r="AV161" s="13" t="s">
        <v>85</v>
      </c>
      <c r="AW161" s="13" t="s">
        <v>4</v>
      </c>
      <c r="AX161" s="13" t="s">
        <v>83</v>
      </c>
      <c r="AY161" s="252" t="s">
        <v>264</v>
      </c>
    </row>
    <row r="162" s="12" customFormat="1" ht="22.8" customHeight="1">
      <c r="A162" s="12"/>
      <c r="B162" s="212"/>
      <c r="C162" s="213"/>
      <c r="D162" s="214" t="s">
        <v>75</v>
      </c>
      <c r="E162" s="226" t="s">
        <v>290</v>
      </c>
      <c r="F162" s="226" t="s">
        <v>1462</v>
      </c>
      <c r="G162" s="213"/>
      <c r="H162" s="213"/>
      <c r="I162" s="216"/>
      <c r="J162" s="227">
        <f>BK162</f>
        <v>0</v>
      </c>
      <c r="K162" s="213"/>
      <c r="L162" s="218"/>
      <c r="M162" s="219"/>
      <c r="N162" s="220"/>
      <c r="O162" s="220"/>
      <c r="P162" s="221">
        <f>SUM(P163:P164)</f>
        <v>0</v>
      </c>
      <c r="Q162" s="220"/>
      <c r="R162" s="221">
        <f>SUM(R163:R164)</f>
        <v>0</v>
      </c>
      <c r="S162" s="220"/>
      <c r="T162" s="222">
        <f>SUM(T163:T164)</f>
        <v>0</v>
      </c>
      <c r="U162" s="12"/>
      <c r="V162" s="12"/>
      <c r="W162" s="12"/>
      <c r="X162" s="12"/>
      <c r="Y162" s="12"/>
      <c r="Z162" s="12"/>
      <c r="AA162" s="12"/>
      <c r="AB162" s="12"/>
      <c r="AC162" s="12"/>
      <c r="AD162" s="12"/>
      <c r="AE162" s="12"/>
      <c r="AR162" s="223" t="s">
        <v>83</v>
      </c>
      <c r="AT162" s="224" t="s">
        <v>75</v>
      </c>
      <c r="AU162" s="224" t="s">
        <v>83</v>
      </c>
      <c r="AY162" s="223" t="s">
        <v>264</v>
      </c>
      <c r="BK162" s="225">
        <f>SUM(BK163:BK164)</f>
        <v>0</v>
      </c>
    </row>
    <row r="163" s="2" customFormat="1" ht="16.5" customHeight="1">
      <c r="A163" s="39"/>
      <c r="B163" s="40"/>
      <c r="C163" s="228" t="s">
        <v>8</v>
      </c>
      <c r="D163" s="228" t="s">
        <v>266</v>
      </c>
      <c r="E163" s="229" t="s">
        <v>3930</v>
      </c>
      <c r="F163" s="230" t="s">
        <v>3931</v>
      </c>
      <c r="G163" s="231" t="s">
        <v>318</v>
      </c>
      <c r="H163" s="232">
        <v>15</v>
      </c>
      <c r="I163" s="233"/>
      <c r="J163" s="234">
        <f>ROUND(I163*H163,2)</f>
        <v>0</v>
      </c>
      <c r="K163" s="230" t="s">
        <v>1425</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271</v>
      </c>
      <c r="AT163" s="239" t="s">
        <v>266</v>
      </c>
      <c r="AU163" s="239" t="s">
        <v>85</v>
      </c>
      <c r="AY163" s="18" t="s">
        <v>264</v>
      </c>
      <c r="BE163" s="240">
        <f>IF(N163="základní",J163,0)</f>
        <v>0</v>
      </c>
      <c r="BF163" s="240">
        <f>IF(N163="snížená",J163,0)</f>
        <v>0</v>
      </c>
      <c r="BG163" s="240">
        <f>IF(N163="zákl. přenesená",J163,0)</f>
        <v>0</v>
      </c>
      <c r="BH163" s="240">
        <f>IF(N163="sníž. přenesená",J163,0)</f>
        <v>0</v>
      </c>
      <c r="BI163" s="240">
        <f>IF(N163="nulová",J163,0)</f>
        <v>0</v>
      </c>
      <c r="BJ163" s="18" t="s">
        <v>85</v>
      </c>
      <c r="BK163" s="240">
        <f>ROUND(I163*H163,2)</f>
        <v>0</v>
      </c>
      <c r="BL163" s="18" t="s">
        <v>271</v>
      </c>
      <c r="BM163" s="239" t="s">
        <v>4004</v>
      </c>
    </row>
    <row r="164" s="13" customFormat="1">
      <c r="A164" s="13"/>
      <c r="B164" s="241"/>
      <c r="C164" s="242"/>
      <c r="D164" s="243" t="s">
        <v>273</v>
      </c>
      <c r="E164" s="244" t="s">
        <v>1</v>
      </c>
      <c r="F164" s="245" t="s">
        <v>3933</v>
      </c>
      <c r="G164" s="242"/>
      <c r="H164" s="246">
        <v>15</v>
      </c>
      <c r="I164" s="247"/>
      <c r="J164" s="242"/>
      <c r="K164" s="242"/>
      <c r="L164" s="248"/>
      <c r="M164" s="249"/>
      <c r="N164" s="250"/>
      <c r="O164" s="250"/>
      <c r="P164" s="250"/>
      <c r="Q164" s="250"/>
      <c r="R164" s="250"/>
      <c r="S164" s="250"/>
      <c r="T164" s="251"/>
      <c r="U164" s="13"/>
      <c r="V164" s="13"/>
      <c r="W164" s="13"/>
      <c r="X164" s="13"/>
      <c r="Y164" s="13"/>
      <c r="Z164" s="13"/>
      <c r="AA164" s="13"/>
      <c r="AB164" s="13"/>
      <c r="AC164" s="13"/>
      <c r="AD164" s="13"/>
      <c r="AE164" s="13"/>
      <c r="AT164" s="252" t="s">
        <v>273</v>
      </c>
      <c r="AU164" s="252" t="s">
        <v>85</v>
      </c>
      <c r="AV164" s="13" t="s">
        <v>85</v>
      </c>
      <c r="AW164" s="13" t="s">
        <v>32</v>
      </c>
      <c r="AX164" s="13" t="s">
        <v>83</v>
      </c>
      <c r="AY164" s="252" t="s">
        <v>264</v>
      </c>
    </row>
    <row r="165" s="12" customFormat="1" ht="22.8" customHeight="1">
      <c r="A165" s="12"/>
      <c r="B165" s="212"/>
      <c r="C165" s="213"/>
      <c r="D165" s="214" t="s">
        <v>75</v>
      </c>
      <c r="E165" s="226" t="s">
        <v>304</v>
      </c>
      <c r="F165" s="226" t="s">
        <v>1467</v>
      </c>
      <c r="G165" s="213"/>
      <c r="H165" s="213"/>
      <c r="I165" s="216"/>
      <c r="J165" s="227">
        <f>BK165</f>
        <v>0</v>
      </c>
      <c r="K165" s="213"/>
      <c r="L165" s="218"/>
      <c r="M165" s="219"/>
      <c r="N165" s="220"/>
      <c r="O165" s="220"/>
      <c r="P165" s="221">
        <f>SUM(P166:P190)</f>
        <v>0</v>
      </c>
      <c r="Q165" s="220"/>
      <c r="R165" s="221">
        <f>SUM(R166:R190)</f>
        <v>0.0094348500000000016</v>
      </c>
      <c r="S165" s="220"/>
      <c r="T165" s="222">
        <f>SUM(T166:T190)</f>
        <v>0</v>
      </c>
      <c r="U165" s="12"/>
      <c r="V165" s="12"/>
      <c r="W165" s="12"/>
      <c r="X165" s="12"/>
      <c r="Y165" s="12"/>
      <c r="Z165" s="12"/>
      <c r="AA165" s="12"/>
      <c r="AB165" s="12"/>
      <c r="AC165" s="12"/>
      <c r="AD165" s="12"/>
      <c r="AE165" s="12"/>
      <c r="AR165" s="223" t="s">
        <v>83</v>
      </c>
      <c r="AT165" s="224" t="s">
        <v>75</v>
      </c>
      <c r="AU165" s="224" t="s">
        <v>83</v>
      </c>
      <c r="AY165" s="223" t="s">
        <v>264</v>
      </c>
      <c r="BK165" s="225">
        <f>SUM(BK166:BK190)</f>
        <v>0</v>
      </c>
    </row>
    <row r="166" s="2" customFormat="1" ht="16.5" customHeight="1">
      <c r="A166" s="39"/>
      <c r="B166" s="40"/>
      <c r="C166" s="228" t="s">
        <v>335</v>
      </c>
      <c r="D166" s="228" t="s">
        <v>266</v>
      </c>
      <c r="E166" s="229" t="s">
        <v>3934</v>
      </c>
      <c r="F166" s="230" t="s">
        <v>3935</v>
      </c>
      <c r="G166" s="231" t="s">
        <v>453</v>
      </c>
      <c r="H166" s="232">
        <v>15</v>
      </c>
      <c r="I166" s="233"/>
      <c r="J166" s="234">
        <f>ROUND(I166*H166,2)</f>
        <v>0</v>
      </c>
      <c r="K166" s="230" t="s">
        <v>1425</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271</v>
      </c>
      <c r="AT166" s="239" t="s">
        <v>266</v>
      </c>
      <c r="AU166" s="239" t="s">
        <v>85</v>
      </c>
      <c r="AY166" s="18" t="s">
        <v>264</v>
      </c>
      <c r="BE166" s="240">
        <f>IF(N166="základní",J166,0)</f>
        <v>0</v>
      </c>
      <c r="BF166" s="240">
        <f>IF(N166="snížená",J166,0)</f>
        <v>0</v>
      </c>
      <c r="BG166" s="240">
        <f>IF(N166="zákl. přenesená",J166,0)</f>
        <v>0</v>
      </c>
      <c r="BH166" s="240">
        <f>IF(N166="sníž. přenesená",J166,0)</f>
        <v>0</v>
      </c>
      <c r="BI166" s="240">
        <f>IF(N166="nulová",J166,0)</f>
        <v>0</v>
      </c>
      <c r="BJ166" s="18" t="s">
        <v>85</v>
      </c>
      <c r="BK166" s="240">
        <f>ROUND(I166*H166,2)</f>
        <v>0</v>
      </c>
      <c r="BL166" s="18" t="s">
        <v>271</v>
      </c>
      <c r="BM166" s="239" t="s">
        <v>4005</v>
      </c>
    </row>
    <row r="167" s="2" customFormat="1">
      <c r="A167" s="39"/>
      <c r="B167" s="40"/>
      <c r="C167" s="41"/>
      <c r="D167" s="243" t="s">
        <v>339</v>
      </c>
      <c r="E167" s="41"/>
      <c r="F167" s="295" t="s">
        <v>3937</v>
      </c>
      <c r="G167" s="41"/>
      <c r="H167" s="41"/>
      <c r="I167" s="296"/>
      <c r="J167" s="41"/>
      <c r="K167" s="41"/>
      <c r="L167" s="45"/>
      <c r="M167" s="297"/>
      <c r="N167" s="298"/>
      <c r="O167" s="92"/>
      <c r="P167" s="92"/>
      <c r="Q167" s="92"/>
      <c r="R167" s="92"/>
      <c r="S167" s="92"/>
      <c r="T167" s="93"/>
      <c r="U167" s="39"/>
      <c r="V167" s="39"/>
      <c r="W167" s="39"/>
      <c r="X167" s="39"/>
      <c r="Y167" s="39"/>
      <c r="Z167" s="39"/>
      <c r="AA167" s="39"/>
      <c r="AB167" s="39"/>
      <c r="AC167" s="39"/>
      <c r="AD167" s="39"/>
      <c r="AE167" s="39"/>
      <c r="AT167" s="18" t="s">
        <v>339</v>
      </c>
      <c r="AU167" s="18" t="s">
        <v>85</v>
      </c>
    </row>
    <row r="168" s="13" customFormat="1">
      <c r="A168" s="13"/>
      <c r="B168" s="241"/>
      <c r="C168" s="242"/>
      <c r="D168" s="243" t="s">
        <v>273</v>
      </c>
      <c r="E168" s="244" t="s">
        <v>1</v>
      </c>
      <c r="F168" s="245" t="s">
        <v>347</v>
      </c>
      <c r="G168" s="242"/>
      <c r="H168" s="246">
        <v>15</v>
      </c>
      <c r="I168" s="247"/>
      <c r="J168" s="242"/>
      <c r="K168" s="242"/>
      <c r="L168" s="248"/>
      <c r="M168" s="249"/>
      <c r="N168" s="250"/>
      <c r="O168" s="250"/>
      <c r="P168" s="250"/>
      <c r="Q168" s="250"/>
      <c r="R168" s="250"/>
      <c r="S168" s="250"/>
      <c r="T168" s="251"/>
      <c r="U168" s="13"/>
      <c r="V168" s="13"/>
      <c r="W168" s="13"/>
      <c r="X168" s="13"/>
      <c r="Y168" s="13"/>
      <c r="Z168" s="13"/>
      <c r="AA168" s="13"/>
      <c r="AB168" s="13"/>
      <c r="AC168" s="13"/>
      <c r="AD168" s="13"/>
      <c r="AE168" s="13"/>
      <c r="AT168" s="252" t="s">
        <v>273</v>
      </c>
      <c r="AU168" s="252" t="s">
        <v>85</v>
      </c>
      <c r="AV168" s="13" t="s">
        <v>85</v>
      </c>
      <c r="AW168" s="13" t="s">
        <v>32</v>
      </c>
      <c r="AX168" s="13" t="s">
        <v>83</v>
      </c>
      <c r="AY168" s="252" t="s">
        <v>264</v>
      </c>
    </row>
    <row r="169" s="2" customFormat="1" ht="16.5" customHeight="1">
      <c r="A169" s="39"/>
      <c r="B169" s="40"/>
      <c r="C169" s="274" t="s">
        <v>342</v>
      </c>
      <c r="D169" s="274" t="s">
        <v>310</v>
      </c>
      <c r="E169" s="275" t="s">
        <v>3938</v>
      </c>
      <c r="F169" s="276" t="s">
        <v>3939</v>
      </c>
      <c r="G169" s="277" t="s">
        <v>453</v>
      </c>
      <c r="H169" s="278">
        <v>15.225</v>
      </c>
      <c r="I169" s="279"/>
      <c r="J169" s="280">
        <f>ROUND(I169*H169,2)</f>
        <v>0</v>
      </c>
      <c r="K169" s="276" t="s">
        <v>1425</v>
      </c>
      <c r="L169" s="281"/>
      <c r="M169" s="282" t="s">
        <v>1</v>
      </c>
      <c r="N169" s="283" t="s">
        <v>42</v>
      </c>
      <c r="O169" s="92"/>
      <c r="P169" s="237">
        <f>O169*H169</f>
        <v>0</v>
      </c>
      <c r="Q169" s="237">
        <v>0.00027</v>
      </c>
      <c r="R169" s="237">
        <f>Q169*H169</f>
        <v>0.0041107499999999998</v>
      </c>
      <c r="S169" s="237">
        <v>0</v>
      </c>
      <c r="T169" s="238">
        <f>S169*H169</f>
        <v>0</v>
      </c>
      <c r="U169" s="39"/>
      <c r="V169" s="39"/>
      <c r="W169" s="39"/>
      <c r="X169" s="39"/>
      <c r="Y169" s="39"/>
      <c r="Z169" s="39"/>
      <c r="AA169" s="39"/>
      <c r="AB169" s="39"/>
      <c r="AC169" s="39"/>
      <c r="AD169" s="39"/>
      <c r="AE169" s="39"/>
      <c r="AR169" s="239" t="s">
        <v>304</v>
      </c>
      <c r="AT169" s="239" t="s">
        <v>310</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271</v>
      </c>
      <c r="BM169" s="239" t="s">
        <v>4006</v>
      </c>
    </row>
    <row r="170" s="13" customFormat="1">
      <c r="A170" s="13"/>
      <c r="B170" s="241"/>
      <c r="C170" s="242"/>
      <c r="D170" s="243" t="s">
        <v>273</v>
      </c>
      <c r="E170" s="244" t="s">
        <v>1</v>
      </c>
      <c r="F170" s="245" t="s">
        <v>347</v>
      </c>
      <c r="G170" s="242"/>
      <c r="H170" s="246">
        <v>15</v>
      </c>
      <c r="I170" s="247"/>
      <c r="J170" s="242"/>
      <c r="K170" s="242"/>
      <c r="L170" s="248"/>
      <c r="M170" s="249"/>
      <c r="N170" s="250"/>
      <c r="O170" s="250"/>
      <c r="P170" s="250"/>
      <c r="Q170" s="250"/>
      <c r="R170" s="250"/>
      <c r="S170" s="250"/>
      <c r="T170" s="251"/>
      <c r="U170" s="13"/>
      <c r="V170" s="13"/>
      <c r="W170" s="13"/>
      <c r="X170" s="13"/>
      <c r="Y170" s="13"/>
      <c r="Z170" s="13"/>
      <c r="AA170" s="13"/>
      <c r="AB170" s="13"/>
      <c r="AC170" s="13"/>
      <c r="AD170" s="13"/>
      <c r="AE170" s="13"/>
      <c r="AT170" s="252" t="s">
        <v>273</v>
      </c>
      <c r="AU170" s="252" t="s">
        <v>85</v>
      </c>
      <c r="AV170" s="13" t="s">
        <v>85</v>
      </c>
      <c r="AW170" s="13" t="s">
        <v>32</v>
      </c>
      <c r="AX170" s="13" t="s">
        <v>83</v>
      </c>
      <c r="AY170" s="252" t="s">
        <v>264</v>
      </c>
    </row>
    <row r="171" s="13" customFormat="1">
      <c r="A171" s="13"/>
      <c r="B171" s="241"/>
      <c r="C171" s="242"/>
      <c r="D171" s="243" t="s">
        <v>273</v>
      </c>
      <c r="E171" s="242"/>
      <c r="F171" s="245" t="s">
        <v>3941</v>
      </c>
      <c r="G171" s="242"/>
      <c r="H171" s="246">
        <v>15.225</v>
      </c>
      <c r="I171" s="247"/>
      <c r="J171" s="242"/>
      <c r="K171" s="242"/>
      <c r="L171" s="248"/>
      <c r="M171" s="249"/>
      <c r="N171" s="250"/>
      <c r="O171" s="250"/>
      <c r="P171" s="250"/>
      <c r="Q171" s="250"/>
      <c r="R171" s="250"/>
      <c r="S171" s="250"/>
      <c r="T171" s="251"/>
      <c r="U171" s="13"/>
      <c r="V171" s="13"/>
      <c r="W171" s="13"/>
      <c r="X171" s="13"/>
      <c r="Y171" s="13"/>
      <c r="Z171" s="13"/>
      <c r="AA171" s="13"/>
      <c r="AB171" s="13"/>
      <c r="AC171" s="13"/>
      <c r="AD171" s="13"/>
      <c r="AE171" s="13"/>
      <c r="AT171" s="252" t="s">
        <v>273</v>
      </c>
      <c r="AU171" s="252" t="s">
        <v>85</v>
      </c>
      <c r="AV171" s="13" t="s">
        <v>85</v>
      </c>
      <c r="AW171" s="13" t="s">
        <v>4</v>
      </c>
      <c r="AX171" s="13" t="s">
        <v>83</v>
      </c>
      <c r="AY171" s="252" t="s">
        <v>264</v>
      </c>
    </row>
    <row r="172" s="2" customFormat="1" ht="16.5" customHeight="1">
      <c r="A172" s="39"/>
      <c r="B172" s="40"/>
      <c r="C172" s="228" t="s">
        <v>347</v>
      </c>
      <c r="D172" s="228" t="s">
        <v>266</v>
      </c>
      <c r="E172" s="229" t="s">
        <v>3942</v>
      </c>
      <c r="F172" s="230" t="s">
        <v>3943</v>
      </c>
      <c r="G172" s="231" t="s">
        <v>453</v>
      </c>
      <c r="H172" s="232">
        <v>2</v>
      </c>
      <c r="I172" s="233"/>
      <c r="J172" s="234">
        <f>ROUND(I172*H172,2)</f>
        <v>0</v>
      </c>
      <c r="K172" s="230" t="s">
        <v>1425</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271</v>
      </c>
      <c r="AT172" s="239" t="s">
        <v>266</v>
      </c>
      <c r="AU172" s="239" t="s">
        <v>85</v>
      </c>
      <c r="AY172" s="18" t="s">
        <v>264</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271</v>
      </c>
      <c r="BM172" s="239" t="s">
        <v>4007</v>
      </c>
    </row>
    <row r="173" s="15" customFormat="1">
      <c r="A173" s="15"/>
      <c r="B173" s="264"/>
      <c r="C173" s="265"/>
      <c r="D173" s="243" t="s">
        <v>273</v>
      </c>
      <c r="E173" s="266" t="s">
        <v>1</v>
      </c>
      <c r="F173" s="267" t="s">
        <v>1484</v>
      </c>
      <c r="G173" s="265"/>
      <c r="H173" s="266" t="s">
        <v>1</v>
      </c>
      <c r="I173" s="268"/>
      <c r="J173" s="265"/>
      <c r="K173" s="265"/>
      <c r="L173" s="269"/>
      <c r="M173" s="270"/>
      <c r="N173" s="271"/>
      <c r="O173" s="271"/>
      <c r="P173" s="271"/>
      <c r="Q173" s="271"/>
      <c r="R173" s="271"/>
      <c r="S173" s="271"/>
      <c r="T173" s="272"/>
      <c r="U173" s="15"/>
      <c r="V173" s="15"/>
      <c r="W173" s="15"/>
      <c r="X173" s="15"/>
      <c r="Y173" s="15"/>
      <c r="Z173" s="15"/>
      <c r="AA173" s="15"/>
      <c r="AB173" s="15"/>
      <c r="AC173" s="15"/>
      <c r="AD173" s="15"/>
      <c r="AE173" s="15"/>
      <c r="AT173" s="273" t="s">
        <v>273</v>
      </c>
      <c r="AU173" s="273" t="s">
        <v>85</v>
      </c>
      <c r="AV173" s="15" t="s">
        <v>83</v>
      </c>
      <c r="AW173" s="15" t="s">
        <v>32</v>
      </c>
      <c r="AX173" s="15" t="s">
        <v>76</v>
      </c>
      <c r="AY173" s="273" t="s">
        <v>264</v>
      </c>
    </row>
    <row r="174" s="13" customFormat="1">
      <c r="A174" s="13"/>
      <c r="B174" s="241"/>
      <c r="C174" s="242"/>
      <c r="D174" s="243" t="s">
        <v>273</v>
      </c>
      <c r="E174" s="244" t="s">
        <v>1</v>
      </c>
      <c r="F174" s="245" t="s">
        <v>85</v>
      </c>
      <c r="G174" s="242"/>
      <c r="H174" s="246">
        <v>2</v>
      </c>
      <c r="I174" s="247"/>
      <c r="J174" s="242"/>
      <c r="K174" s="242"/>
      <c r="L174" s="248"/>
      <c r="M174" s="249"/>
      <c r="N174" s="250"/>
      <c r="O174" s="250"/>
      <c r="P174" s="250"/>
      <c r="Q174" s="250"/>
      <c r="R174" s="250"/>
      <c r="S174" s="250"/>
      <c r="T174" s="251"/>
      <c r="U174" s="13"/>
      <c r="V174" s="13"/>
      <c r="W174" s="13"/>
      <c r="X174" s="13"/>
      <c r="Y174" s="13"/>
      <c r="Z174" s="13"/>
      <c r="AA174" s="13"/>
      <c r="AB174" s="13"/>
      <c r="AC174" s="13"/>
      <c r="AD174" s="13"/>
      <c r="AE174" s="13"/>
      <c r="AT174" s="252" t="s">
        <v>273</v>
      </c>
      <c r="AU174" s="252" t="s">
        <v>85</v>
      </c>
      <c r="AV174" s="13" t="s">
        <v>85</v>
      </c>
      <c r="AW174" s="13" t="s">
        <v>32</v>
      </c>
      <c r="AX174" s="13" t="s">
        <v>83</v>
      </c>
      <c r="AY174" s="252" t="s">
        <v>264</v>
      </c>
    </row>
    <row r="175" s="2" customFormat="1" ht="16.5" customHeight="1">
      <c r="A175" s="39"/>
      <c r="B175" s="40"/>
      <c r="C175" s="274" t="s">
        <v>351</v>
      </c>
      <c r="D175" s="274" t="s">
        <v>310</v>
      </c>
      <c r="E175" s="275" t="s">
        <v>3945</v>
      </c>
      <c r="F175" s="276" t="s">
        <v>3946</v>
      </c>
      <c r="G175" s="277" t="s">
        <v>453</v>
      </c>
      <c r="H175" s="278">
        <v>2.0299999999999998</v>
      </c>
      <c r="I175" s="279"/>
      <c r="J175" s="280">
        <f>ROUND(I175*H175,2)</f>
        <v>0</v>
      </c>
      <c r="K175" s="276" t="s">
        <v>1425</v>
      </c>
      <c r="L175" s="281"/>
      <c r="M175" s="282" t="s">
        <v>1</v>
      </c>
      <c r="N175" s="283" t="s">
        <v>42</v>
      </c>
      <c r="O175" s="92"/>
      <c r="P175" s="237">
        <f>O175*H175</f>
        <v>0</v>
      </c>
      <c r="Q175" s="237">
        <v>0.00147</v>
      </c>
      <c r="R175" s="237">
        <f>Q175*H175</f>
        <v>0.0029840999999999995</v>
      </c>
      <c r="S175" s="237">
        <v>0</v>
      </c>
      <c r="T175" s="238">
        <f>S175*H175</f>
        <v>0</v>
      </c>
      <c r="U175" s="39"/>
      <c r="V175" s="39"/>
      <c r="W175" s="39"/>
      <c r="X175" s="39"/>
      <c r="Y175" s="39"/>
      <c r="Z175" s="39"/>
      <c r="AA175" s="39"/>
      <c r="AB175" s="39"/>
      <c r="AC175" s="39"/>
      <c r="AD175" s="39"/>
      <c r="AE175" s="39"/>
      <c r="AR175" s="239" t="s">
        <v>304</v>
      </c>
      <c r="AT175" s="239" t="s">
        <v>310</v>
      </c>
      <c r="AU175" s="239" t="s">
        <v>85</v>
      </c>
      <c r="AY175" s="18" t="s">
        <v>264</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271</v>
      </c>
      <c r="BM175" s="239" t="s">
        <v>4008</v>
      </c>
    </row>
    <row r="176" s="13" customFormat="1">
      <c r="A176" s="13"/>
      <c r="B176" s="241"/>
      <c r="C176" s="242"/>
      <c r="D176" s="243" t="s">
        <v>273</v>
      </c>
      <c r="E176" s="244" t="s">
        <v>1</v>
      </c>
      <c r="F176" s="245" t="s">
        <v>85</v>
      </c>
      <c r="G176" s="242"/>
      <c r="H176" s="246">
        <v>2</v>
      </c>
      <c r="I176" s="247"/>
      <c r="J176" s="242"/>
      <c r="K176" s="242"/>
      <c r="L176" s="248"/>
      <c r="M176" s="249"/>
      <c r="N176" s="250"/>
      <c r="O176" s="250"/>
      <c r="P176" s="250"/>
      <c r="Q176" s="250"/>
      <c r="R176" s="250"/>
      <c r="S176" s="250"/>
      <c r="T176" s="251"/>
      <c r="U176" s="13"/>
      <c r="V176" s="13"/>
      <c r="W176" s="13"/>
      <c r="X176" s="13"/>
      <c r="Y176" s="13"/>
      <c r="Z176" s="13"/>
      <c r="AA176" s="13"/>
      <c r="AB176" s="13"/>
      <c r="AC176" s="13"/>
      <c r="AD176" s="13"/>
      <c r="AE176" s="13"/>
      <c r="AT176" s="252" t="s">
        <v>273</v>
      </c>
      <c r="AU176" s="252" t="s">
        <v>85</v>
      </c>
      <c r="AV176" s="13" t="s">
        <v>85</v>
      </c>
      <c r="AW176" s="13" t="s">
        <v>32</v>
      </c>
      <c r="AX176" s="13" t="s">
        <v>83</v>
      </c>
      <c r="AY176" s="252" t="s">
        <v>264</v>
      </c>
    </row>
    <row r="177" s="13" customFormat="1">
      <c r="A177" s="13"/>
      <c r="B177" s="241"/>
      <c r="C177" s="242"/>
      <c r="D177" s="243" t="s">
        <v>273</v>
      </c>
      <c r="E177" s="242"/>
      <c r="F177" s="245" t="s">
        <v>3948</v>
      </c>
      <c r="G177" s="242"/>
      <c r="H177" s="246">
        <v>2.0299999999999998</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273</v>
      </c>
      <c r="AU177" s="252" t="s">
        <v>85</v>
      </c>
      <c r="AV177" s="13" t="s">
        <v>85</v>
      </c>
      <c r="AW177" s="13" t="s">
        <v>4</v>
      </c>
      <c r="AX177" s="13" t="s">
        <v>83</v>
      </c>
      <c r="AY177" s="252" t="s">
        <v>264</v>
      </c>
    </row>
    <row r="178" s="2" customFormat="1" ht="16.5" customHeight="1">
      <c r="A178" s="39"/>
      <c r="B178" s="40"/>
      <c r="C178" s="228" t="s">
        <v>358</v>
      </c>
      <c r="D178" s="228" t="s">
        <v>266</v>
      </c>
      <c r="E178" s="229" t="s">
        <v>3949</v>
      </c>
      <c r="F178" s="230" t="s">
        <v>3950</v>
      </c>
      <c r="G178" s="231" t="s">
        <v>420</v>
      </c>
      <c r="H178" s="232">
        <v>1</v>
      </c>
      <c r="I178" s="233"/>
      <c r="J178" s="234">
        <f>ROUND(I178*H178,2)</f>
        <v>0</v>
      </c>
      <c r="K178" s="230" t="s">
        <v>1425</v>
      </c>
      <c r="L178" s="45"/>
      <c r="M178" s="235" t="s">
        <v>1</v>
      </c>
      <c r="N178" s="236" t="s">
        <v>42</v>
      </c>
      <c r="O178" s="92"/>
      <c r="P178" s="237">
        <f>O178*H178</f>
        <v>0</v>
      </c>
      <c r="Q178" s="237">
        <v>0.00024000000000000001</v>
      </c>
      <c r="R178" s="237">
        <f>Q178*H178</f>
        <v>0.00024000000000000001</v>
      </c>
      <c r="S178" s="237">
        <v>0</v>
      </c>
      <c r="T178" s="238">
        <f>S178*H178</f>
        <v>0</v>
      </c>
      <c r="U178" s="39"/>
      <c r="V178" s="39"/>
      <c r="W178" s="39"/>
      <c r="X178" s="39"/>
      <c r="Y178" s="39"/>
      <c r="Z178" s="39"/>
      <c r="AA178" s="39"/>
      <c r="AB178" s="39"/>
      <c r="AC178" s="39"/>
      <c r="AD178" s="39"/>
      <c r="AE178" s="39"/>
      <c r="AR178" s="239" t="s">
        <v>271</v>
      </c>
      <c r="AT178" s="239" t="s">
        <v>266</v>
      </c>
      <c r="AU178" s="239" t="s">
        <v>85</v>
      </c>
      <c r="AY178" s="18" t="s">
        <v>264</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271</v>
      </c>
      <c r="BM178" s="239" t="s">
        <v>4009</v>
      </c>
    </row>
    <row r="179" s="13" customFormat="1">
      <c r="A179" s="13"/>
      <c r="B179" s="241"/>
      <c r="C179" s="242"/>
      <c r="D179" s="243" t="s">
        <v>273</v>
      </c>
      <c r="E179" s="244" t="s">
        <v>1</v>
      </c>
      <c r="F179" s="245" t="s">
        <v>83</v>
      </c>
      <c r="G179" s="242"/>
      <c r="H179" s="246">
        <v>1</v>
      </c>
      <c r="I179" s="247"/>
      <c r="J179" s="242"/>
      <c r="K179" s="242"/>
      <c r="L179" s="248"/>
      <c r="M179" s="249"/>
      <c r="N179" s="250"/>
      <c r="O179" s="250"/>
      <c r="P179" s="250"/>
      <c r="Q179" s="250"/>
      <c r="R179" s="250"/>
      <c r="S179" s="250"/>
      <c r="T179" s="251"/>
      <c r="U179" s="13"/>
      <c r="V179" s="13"/>
      <c r="W179" s="13"/>
      <c r="X179" s="13"/>
      <c r="Y179" s="13"/>
      <c r="Z179" s="13"/>
      <c r="AA179" s="13"/>
      <c r="AB179" s="13"/>
      <c r="AC179" s="13"/>
      <c r="AD179" s="13"/>
      <c r="AE179" s="13"/>
      <c r="AT179" s="252" t="s">
        <v>273</v>
      </c>
      <c r="AU179" s="252" t="s">
        <v>85</v>
      </c>
      <c r="AV179" s="13" t="s">
        <v>85</v>
      </c>
      <c r="AW179" s="13" t="s">
        <v>32</v>
      </c>
      <c r="AX179" s="13" t="s">
        <v>83</v>
      </c>
      <c r="AY179" s="252" t="s">
        <v>264</v>
      </c>
    </row>
    <row r="180" s="2" customFormat="1" ht="16.5" customHeight="1">
      <c r="A180" s="39"/>
      <c r="B180" s="40"/>
      <c r="C180" s="228" t="s">
        <v>366</v>
      </c>
      <c r="D180" s="228" t="s">
        <v>266</v>
      </c>
      <c r="E180" s="229" t="s">
        <v>3952</v>
      </c>
      <c r="F180" s="230" t="s">
        <v>3953</v>
      </c>
      <c r="G180" s="231" t="s">
        <v>453</v>
      </c>
      <c r="H180" s="232">
        <v>15</v>
      </c>
      <c r="I180" s="233"/>
      <c r="J180" s="234">
        <f>ROUND(I180*H180,2)</f>
        <v>0</v>
      </c>
      <c r="K180" s="230" t="s">
        <v>1425</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271</v>
      </c>
      <c r="AT180" s="239" t="s">
        <v>266</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271</v>
      </c>
      <c r="BM180" s="239" t="s">
        <v>4010</v>
      </c>
    </row>
    <row r="181" s="13" customFormat="1">
      <c r="A181" s="13"/>
      <c r="B181" s="241"/>
      <c r="C181" s="242"/>
      <c r="D181" s="243" t="s">
        <v>273</v>
      </c>
      <c r="E181" s="244" t="s">
        <v>1</v>
      </c>
      <c r="F181" s="245" t="s">
        <v>347</v>
      </c>
      <c r="G181" s="242"/>
      <c r="H181" s="246">
        <v>15</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85</v>
      </c>
      <c r="AV181" s="13" t="s">
        <v>85</v>
      </c>
      <c r="AW181" s="13" t="s">
        <v>32</v>
      </c>
      <c r="AX181" s="13" t="s">
        <v>83</v>
      </c>
      <c r="AY181" s="252" t="s">
        <v>264</v>
      </c>
    </row>
    <row r="182" s="2" customFormat="1" ht="16.5" customHeight="1">
      <c r="A182" s="39"/>
      <c r="B182" s="40"/>
      <c r="C182" s="228" t="s">
        <v>373</v>
      </c>
      <c r="D182" s="228" t="s">
        <v>266</v>
      </c>
      <c r="E182" s="229" t="s">
        <v>3955</v>
      </c>
      <c r="F182" s="230" t="s">
        <v>3956</v>
      </c>
      <c r="G182" s="231" t="s">
        <v>453</v>
      </c>
      <c r="H182" s="232">
        <v>15</v>
      </c>
      <c r="I182" s="233"/>
      <c r="J182" s="234">
        <f>ROUND(I182*H182,2)</f>
        <v>0</v>
      </c>
      <c r="K182" s="230" t="s">
        <v>1425</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271</v>
      </c>
      <c r="AT182" s="239" t="s">
        <v>266</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271</v>
      </c>
      <c r="BM182" s="239" t="s">
        <v>4011</v>
      </c>
    </row>
    <row r="183" s="13" customFormat="1">
      <c r="A183" s="13"/>
      <c r="B183" s="241"/>
      <c r="C183" s="242"/>
      <c r="D183" s="243" t="s">
        <v>273</v>
      </c>
      <c r="E183" s="244" t="s">
        <v>1</v>
      </c>
      <c r="F183" s="245" t="s">
        <v>347</v>
      </c>
      <c r="G183" s="242"/>
      <c r="H183" s="246">
        <v>15</v>
      </c>
      <c r="I183" s="247"/>
      <c r="J183" s="242"/>
      <c r="K183" s="242"/>
      <c r="L183" s="248"/>
      <c r="M183" s="249"/>
      <c r="N183" s="250"/>
      <c r="O183" s="250"/>
      <c r="P183" s="250"/>
      <c r="Q183" s="250"/>
      <c r="R183" s="250"/>
      <c r="S183" s="250"/>
      <c r="T183" s="251"/>
      <c r="U183" s="13"/>
      <c r="V183" s="13"/>
      <c r="W183" s="13"/>
      <c r="X183" s="13"/>
      <c r="Y183" s="13"/>
      <c r="Z183" s="13"/>
      <c r="AA183" s="13"/>
      <c r="AB183" s="13"/>
      <c r="AC183" s="13"/>
      <c r="AD183" s="13"/>
      <c r="AE183" s="13"/>
      <c r="AT183" s="252" t="s">
        <v>273</v>
      </c>
      <c r="AU183" s="252" t="s">
        <v>85</v>
      </c>
      <c r="AV183" s="13" t="s">
        <v>85</v>
      </c>
      <c r="AW183" s="13" t="s">
        <v>32</v>
      </c>
      <c r="AX183" s="13" t="s">
        <v>83</v>
      </c>
      <c r="AY183" s="252" t="s">
        <v>264</v>
      </c>
    </row>
    <row r="184" s="2" customFormat="1" ht="16.5" customHeight="1">
      <c r="A184" s="39"/>
      <c r="B184" s="40"/>
      <c r="C184" s="228" t="s">
        <v>377</v>
      </c>
      <c r="D184" s="228" t="s">
        <v>266</v>
      </c>
      <c r="E184" s="229" t="s">
        <v>3958</v>
      </c>
      <c r="F184" s="230" t="s">
        <v>3959</v>
      </c>
      <c r="G184" s="231" t="s">
        <v>453</v>
      </c>
      <c r="H184" s="232">
        <v>15</v>
      </c>
      <c r="I184" s="233"/>
      <c r="J184" s="234">
        <f>ROUND(I184*H184,2)</f>
        <v>0</v>
      </c>
      <c r="K184" s="230" t="s">
        <v>1425</v>
      </c>
      <c r="L184" s="45"/>
      <c r="M184" s="235" t="s">
        <v>1</v>
      </c>
      <c r="N184" s="236" t="s">
        <v>42</v>
      </c>
      <c r="O184" s="92"/>
      <c r="P184" s="237">
        <f>O184*H184</f>
        <v>0</v>
      </c>
      <c r="Q184" s="237">
        <v>0.00012999999999999999</v>
      </c>
      <c r="R184" s="237">
        <f>Q184*H184</f>
        <v>0.0019499999999999999</v>
      </c>
      <c r="S184" s="237">
        <v>0</v>
      </c>
      <c r="T184" s="238">
        <f>S184*H184</f>
        <v>0</v>
      </c>
      <c r="U184" s="39"/>
      <c r="V184" s="39"/>
      <c r="W184" s="39"/>
      <c r="X184" s="39"/>
      <c r="Y184" s="39"/>
      <c r="Z184" s="39"/>
      <c r="AA184" s="39"/>
      <c r="AB184" s="39"/>
      <c r="AC184" s="39"/>
      <c r="AD184" s="39"/>
      <c r="AE184" s="39"/>
      <c r="AR184" s="239" t="s">
        <v>271</v>
      </c>
      <c r="AT184" s="239" t="s">
        <v>266</v>
      </c>
      <c r="AU184" s="239" t="s">
        <v>85</v>
      </c>
      <c r="AY184" s="18" t="s">
        <v>264</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271</v>
      </c>
      <c r="BM184" s="239" t="s">
        <v>4012</v>
      </c>
    </row>
    <row r="185" s="2" customFormat="1">
      <c r="A185" s="39"/>
      <c r="B185" s="40"/>
      <c r="C185" s="41"/>
      <c r="D185" s="243" t="s">
        <v>339</v>
      </c>
      <c r="E185" s="41"/>
      <c r="F185" s="295" t="s">
        <v>3961</v>
      </c>
      <c r="G185" s="41"/>
      <c r="H185" s="41"/>
      <c r="I185" s="296"/>
      <c r="J185" s="41"/>
      <c r="K185" s="41"/>
      <c r="L185" s="45"/>
      <c r="M185" s="297"/>
      <c r="N185" s="298"/>
      <c r="O185" s="92"/>
      <c r="P185" s="92"/>
      <c r="Q185" s="92"/>
      <c r="R185" s="92"/>
      <c r="S185" s="92"/>
      <c r="T185" s="93"/>
      <c r="U185" s="39"/>
      <c r="V185" s="39"/>
      <c r="W185" s="39"/>
      <c r="X185" s="39"/>
      <c r="Y185" s="39"/>
      <c r="Z185" s="39"/>
      <c r="AA185" s="39"/>
      <c r="AB185" s="39"/>
      <c r="AC185" s="39"/>
      <c r="AD185" s="39"/>
      <c r="AE185" s="39"/>
      <c r="AT185" s="18" t="s">
        <v>339</v>
      </c>
      <c r="AU185" s="18" t="s">
        <v>85</v>
      </c>
    </row>
    <row r="186" s="13" customFormat="1">
      <c r="A186" s="13"/>
      <c r="B186" s="241"/>
      <c r="C186" s="242"/>
      <c r="D186" s="243" t="s">
        <v>273</v>
      </c>
      <c r="E186" s="244" t="s">
        <v>1</v>
      </c>
      <c r="F186" s="245" t="s">
        <v>347</v>
      </c>
      <c r="G186" s="242"/>
      <c r="H186" s="246">
        <v>15</v>
      </c>
      <c r="I186" s="247"/>
      <c r="J186" s="242"/>
      <c r="K186" s="242"/>
      <c r="L186" s="248"/>
      <c r="M186" s="249"/>
      <c r="N186" s="250"/>
      <c r="O186" s="250"/>
      <c r="P186" s="250"/>
      <c r="Q186" s="250"/>
      <c r="R186" s="250"/>
      <c r="S186" s="250"/>
      <c r="T186" s="251"/>
      <c r="U186" s="13"/>
      <c r="V186" s="13"/>
      <c r="W186" s="13"/>
      <c r="X186" s="13"/>
      <c r="Y186" s="13"/>
      <c r="Z186" s="13"/>
      <c r="AA186" s="13"/>
      <c r="AB186" s="13"/>
      <c r="AC186" s="13"/>
      <c r="AD186" s="13"/>
      <c r="AE186" s="13"/>
      <c r="AT186" s="252" t="s">
        <v>273</v>
      </c>
      <c r="AU186" s="252" t="s">
        <v>85</v>
      </c>
      <c r="AV186" s="13" t="s">
        <v>85</v>
      </c>
      <c r="AW186" s="13" t="s">
        <v>32</v>
      </c>
      <c r="AX186" s="13" t="s">
        <v>83</v>
      </c>
      <c r="AY186" s="252" t="s">
        <v>264</v>
      </c>
    </row>
    <row r="187" s="2" customFormat="1" ht="16.5" customHeight="1">
      <c r="A187" s="39"/>
      <c r="B187" s="40"/>
      <c r="C187" s="274" t="s">
        <v>7</v>
      </c>
      <c r="D187" s="274" t="s">
        <v>310</v>
      </c>
      <c r="E187" s="275" t="s">
        <v>3962</v>
      </c>
      <c r="F187" s="276" t="s">
        <v>3963</v>
      </c>
      <c r="G187" s="277" t="s">
        <v>453</v>
      </c>
      <c r="H187" s="278">
        <v>15</v>
      </c>
      <c r="I187" s="279"/>
      <c r="J187" s="280">
        <f>ROUND(I187*H187,2)</f>
        <v>0</v>
      </c>
      <c r="K187" s="276" t="s">
        <v>1425</v>
      </c>
      <c r="L187" s="281"/>
      <c r="M187" s="282" t="s">
        <v>1</v>
      </c>
      <c r="N187" s="283" t="s">
        <v>42</v>
      </c>
      <c r="O187" s="92"/>
      <c r="P187" s="237">
        <f>O187*H187</f>
        <v>0</v>
      </c>
      <c r="Q187" s="237">
        <v>1.0000000000000001E-05</v>
      </c>
      <c r="R187" s="237">
        <f>Q187*H187</f>
        <v>0.00015000000000000001</v>
      </c>
      <c r="S187" s="237">
        <v>0</v>
      </c>
      <c r="T187" s="238">
        <f>S187*H187</f>
        <v>0</v>
      </c>
      <c r="U187" s="39"/>
      <c r="V187" s="39"/>
      <c r="W187" s="39"/>
      <c r="X187" s="39"/>
      <c r="Y187" s="39"/>
      <c r="Z187" s="39"/>
      <c r="AA187" s="39"/>
      <c r="AB187" s="39"/>
      <c r="AC187" s="39"/>
      <c r="AD187" s="39"/>
      <c r="AE187" s="39"/>
      <c r="AR187" s="239" t="s">
        <v>304</v>
      </c>
      <c r="AT187" s="239" t="s">
        <v>310</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271</v>
      </c>
      <c r="BM187" s="239" t="s">
        <v>4013</v>
      </c>
    </row>
    <row r="188" s="2" customFormat="1">
      <c r="A188" s="39"/>
      <c r="B188" s="40"/>
      <c r="C188" s="41"/>
      <c r="D188" s="243" t="s">
        <v>339</v>
      </c>
      <c r="E188" s="41"/>
      <c r="F188" s="295" t="s">
        <v>3965</v>
      </c>
      <c r="G188" s="41"/>
      <c r="H188" s="41"/>
      <c r="I188" s="296"/>
      <c r="J188" s="41"/>
      <c r="K188" s="41"/>
      <c r="L188" s="45"/>
      <c r="M188" s="297"/>
      <c r="N188" s="298"/>
      <c r="O188" s="92"/>
      <c r="P188" s="92"/>
      <c r="Q188" s="92"/>
      <c r="R188" s="92"/>
      <c r="S188" s="92"/>
      <c r="T188" s="93"/>
      <c r="U188" s="39"/>
      <c r="V188" s="39"/>
      <c r="W188" s="39"/>
      <c r="X188" s="39"/>
      <c r="Y188" s="39"/>
      <c r="Z188" s="39"/>
      <c r="AA188" s="39"/>
      <c r="AB188" s="39"/>
      <c r="AC188" s="39"/>
      <c r="AD188" s="39"/>
      <c r="AE188" s="39"/>
      <c r="AT188" s="18" t="s">
        <v>339</v>
      </c>
      <c r="AU188" s="18" t="s">
        <v>85</v>
      </c>
    </row>
    <row r="189" s="13" customFormat="1">
      <c r="A189" s="13"/>
      <c r="B189" s="241"/>
      <c r="C189" s="242"/>
      <c r="D189" s="243" t="s">
        <v>273</v>
      </c>
      <c r="E189" s="244" t="s">
        <v>1</v>
      </c>
      <c r="F189" s="245" t="s">
        <v>347</v>
      </c>
      <c r="G189" s="242"/>
      <c r="H189" s="246">
        <v>15</v>
      </c>
      <c r="I189" s="247"/>
      <c r="J189" s="242"/>
      <c r="K189" s="242"/>
      <c r="L189" s="248"/>
      <c r="M189" s="249"/>
      <c r="N189" s="250"/>
      <c r="O189" s="250"/>
      <c r="P189" s="250"/>
      <c r="Q189" s="250"/>
      <c r="R189" s="250"/>
      <c r="S189" s="250"/>
      <c r="T189" s="251"/>
      <c r="U189" s="13"/>
      <c r="V189" s="13"/>
      <c r="W189" s="13"/>
      <c r="X189" s="13"/>
      <c r="Y189" s="13"/>
      <c r="Z189" s="13"/>
      <c r="AA189" s="13"/>
      <c r="AB189" s="13"/>
      <c r="AC189" s="13"/>
      <c r="AD189" s="13"/>
      <c r="AE189" s="13"/>
      <c r="AT189" s="252" t="s">
        <v>273</v>
      </c>
      <c r="AU189" s="252" t="s">
        <v>85</v>
      </c>
      <c r="AV189" s="13" t="s">
        <v>85</v>
      </c>
      <c r="AW189" s="13" t="s">
        <v>32</v>
      </c>
      <c r="AX189" s="13" t="s">
        <v>83</v>
      </c>
      <c r="AY189" s="252" t="s">
        <v>264</v>
      </c>
    </row>
    <row r="190" s="2" customFormat="1" ht="16.5" customHeight="1">
      <c r="A190" s="39"/>
      <c r="B190" s="40"/>
      <c r="C190" s="228" t="s">
        <v>386</v>
      </c>
      <c r="D190" s="228" t="s">
        <v>266</v>
      </c>
      <c r="E190" s="229" t="s">
        <v>1499</v>
      </c>
      <c r="F190" s="230" t="s">
        <v>1500</v>
      </c>
      <c r="G190" s="231" t="s">
        <v>354</v>
      </c>
      <c r="H190" s="232">
        <v>0.0089999999999999993</v>
      </c>
      <c r="I190" s="233"/>
      <c r="J190" s="234">
        <f>ROUND(I190*H190,2)</f>
        <v>0</v>
      </c>
      <c r="K190" s="230" t="s">
        <v>1425</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351</v>
      </c>
      <c r="AT190" s="239" t="s">
        <v>266</v>
      </c>
      <c r="AU190" s="239" t="s">
        <v>85</v>
      </c>
      <c r="AY190" s="18" t="s">
        <v>264</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351</v>
      </c>
      <c r="BM190" s="239" t="s">
        <v>4014</v>
      </c>
    </row>
    <row r="191" s="12" customFormat="1" ht="22.8" customHeight="1">
      <c r="A191" s="12"/>
      <c r="B191" s="212"/>
      <c r="C191" s="213"/>
      <c r="D191" s="214" t="s">
        <v>75</v>
      </c>
      <c r="E191" s="226" t="s">
        <v>1511</v>
      </c>
      <c r="F191" s="226" t="s">
        <v>1512</v>
      </c>
      <c r="G191" s="213"/>
      <c r="H191" s="213"/>
      <c r="I191" s="216"/>
      <c r="J191" s="227">
        <f>BK191</f>
        <v>0</v>
      </c>
      <c r="K191" s="213"/>
      <c r="L191" s="218"/>
      <c r="M191" s="219"/>
      <c r="N191" s="220"/>
      <c r="O191" s="220"/>
      <c r="P191" s="221">
        <f>SUM(P192:P198)</f>
        <v>0</v>
      </c>
      <c r="Q191" s="220"/>
      <c r="R191" s="221">
        <f>SUM(R192:R198)</f>
        <v>0</v>
      </c>
      <c r="S191" s="220"/>
      <c r="T191" s="222">
        <f>SUM(T192:T198)</f>
        <v>0</v>
      </c>
      <c r="U191" s="12"/>
      <c r="V191" s="12"/>
      <c r="W191" s="12"/>
      <c r="X191" s="12"/>
      <c r="Y191" s="12"/>
      <c r="Z191" s="12"/>
      <c r="AA191" s="12"/>
      <c r="AB191" s="12"/>
      <c r="AC191" s="12"/>
      <c r="AD191" s="12"/>
      <c r="AE191" s="12"/>
      <c r="AR191" s="223" t="s">
        <v>83</v>
      </c>
      <c r="AT191" s="224" t="s">
        <v>75</v>
      </c>
      <c r="AU191" s="224" t="s">
        <v>83</v>
      </c>
      <c r="AY191" s="223" t="s">
        <v>264</v>
      </c>
      <c r="BK191" s="225">
        <f>SUM(BK192:BK198)</f>
        <v>0</v>
      </c>
    </row>
    <row r="192" s="2" customFormat="1" ht="16.5" customHeight="1">
      <c r="A192" s="39"/>
      <c r="B192" s="40"/>
      <c r="C192" s="228" t="s">
        <v>391</v>
      </c>
      <c r="D192" s="228" t="s">
        <v>266</v>
      </c>
      <c r="E192" s="229" t="s">
        <v>1513</v>
      </c>
      <c r="F192" s="230" t="s">
        <v>1514</v>
      </c>
      <c r="G192" s="231" t="s">
        <v>354</v>
      </c>
      <c r="H192" s="232">
        <v>282</v>
      </c>
      <c r="I192" s="233"/>
      <c r="J192" s="234">
        <f>ROUND(I192*H192,2)</f>
        <v>0</v>
      </c>
      <c r="K192" s="230" t="s">
        <v>1425</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271</v>
      </c>
      <c r="BM192" s="239" t="s">
        <v>4015</v>
      </c>
    </row>
    <row r="193" s="2" customFormat="1">
      <c r="A193" s="39"/>
      <c r="B193" s="40"/>
      <c r="C193" s="41"/>
      <c r="D193" s="243" t="s">
        <v>339</v>
      </c>
      <c r="E193" s="41"/>
      <c r="F193" s="295" t="s">
        <v>3968</v>
      </c>
      <c r="G193" s="41"/>
      <c r="H193" s="41"/>
      <c r="I193" s="296"/>
      <c r="J193" s="41"/>
      <c r="K193" s="41"/>
      <c r="L193" s="45"/>
      <c r="M193" s="297"/>
      <c r="N193" s="298"/>
      <c r="O193" s="92"/>
      <c r="P193" s="92"/>
      <c r="Q193" s="92"/>
      <c r="R193" s="92"/>
      <c r="S193" s="92"/>
      <c r="T193" s="93"/>
      <c r="U193" s="39"/>
      <c r="V193" s="39"/>
      <c r="W193" s="39"/>
      <c r="X193" s="39"/>
      <c r="Y193" s="39"/>
      <c r="Z193" s="39"/>
      <c r="AA193" s="39"/>
      <c r="AB193" s="39"/>
      <c r="AC193" s="39"/>
      <c r="AD193" s="39"/>
      <c r="AE193" s="39"/>
      <c r="AT193" s="18" t="s">
        <v>339</v>
      </c>
      <c r="AU193" s="18" t="s">
        <v>85</v>
      </c>
    </row>
    <row r="194" s="13" customFormat="1">
      <c r="A194" s="13"/>
      <c r="B194" s="241"/>
      <c r="C194" s="242"/>
      <c r="D194" s="243" t="s">
        <v>273</v>
      </c>
      <c r="E194" s="244" t="s">
        <v>1</v>
      </c>
      <c r="F194" s="245" t="s">
        <v>3969</v>
      </c>
      <c r="G194" s="242"/>
      <c r="H194" s="246">
        <v>282</v>
      </c>
      <c r="I194" s="247"/>
      <c r="J194" s="242"/>
      <c r="K194" s="242"/>
      <c r="L194" s="248"/>
      <c r="M194" s="249"/>
      <c r="N194" s="250"/>
      <c r="O194" s="250"/>
      <c r="P194" s="250"/>
      <c r="Q194" s="250"/>
      <c r="R194" s="250"/>
      <c r="S194" s="250"/>
      <c r="T194" s="251"/>
      <c r="U194" s="13"/>
      <c r="V194" s="13"/>
      <c r="W194" s="13"/>
      <c r="X194" s="13"/>
      <c r="Y194" s="13"/>
      <c r="Z194" s="13"/>
      <c r="AA194" s="13"/>
      <c r="AB194" s="13"/>
      <c r="AC194" s="13"/>
      <c r="AD194" s="13"/>
      <c r="AE194" s="13"/>
      <c r="AT194" s="252" t="s">
        <v>273</v>
      </c>
      <c r="AU194" s="252" t="s">
        <v>85</v>
      </c>
      <c r="AV194" s="13" t="s">
        <v>85</v>
      </c>
      <c r="AW194" s="13" t="s">
        <v>32</v>
      </c>
      <c r="AX194" s="13" t="s">
        <v>83</v>
      </c>
      <c r="AY194" s="252" t="s">
        <v>264</v>
      </c>
    </row>
    <row r="195" s="2" customFormat="1" ht="24.15" customHeight="1">
      <c r="A195" s="39"/>
      <c r="B195" s="40"/>
      <c r="C195" s="228" t="s">
        <v>395</v>
      </c>
      <c r="D195" s="228" t="s">
        <v>266</v>
      </c>
      <c r="E195" s="229" t="s">
        <v>1518</v>
      </c>
      <c r="F195" s="230" t="s">
        <v>1519</v>
      </c>
      <c r="G195" s="231" t="s">
        <v>354</v>
      </c>
      <c r="H195" s="232">
        <v>28.199999999999999</v>
      </c>
      <c r="I195" s="233"/>
      <c r="J195" s="234">
        <f>ROUND(I195*H195,2)</f>
        <v>0</v>
      </c>
      <c r="K195" s="230" t="s">
        <v>1425</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271</v>
      </c>
      <c r="BM195" s="239" t="s">
        <v>4016</v>
      </c>
    </row>
    <row r="196" s="2" customFormat="1">
      <c r="A196" s="39"/>
      <c r="B196" s="40"/>
      <c r="C196" s="41"/>
      <c r="D196" s="243" t="s">
        <v>339</v>
      </c>
      <c r="E196" s="41"/>
      <c r="F196" s="295" t="s">
        <v>3971</v>
      </c>
      <c r="G196" s="41"/>
      <c r="H196" s="41"/>
      <c r="I196" s="296"/>
      <c r="J196" s="41"/>
      <c r="K196" s="41"/>
      <c r="L196" s="45"/>
      <c r="M196" s="297"/>
      <c r="N196" s="298"/>
      <c r="O196" s="92"/>
      <c r="P196" s="92"/>
      <c r="Q196" s="92"/>
      <c r="R196" s="92"/>
      <c r="S196" s="92"/>
      <c r="T196" s="93"/>
      <c r="U196" s="39"/>
      <c r="V196" s="39"/>
      <c r="W196" s="39"/>
      <c r="X196" s="39"/>
      <c r="Y196" s="39"/>
      <c r="Z196" s="39"/>
      <c r="AA196" s="39"/>
      <c r="AB196" s="39"/>
      <c r="AC196" s="39"/>
      <c r="AD196" s="39"/>
      <c r="AE196" s="39"/>
      <c r="AT196" s="18" t="s">
        <v>339</v>
      </c>
      <c r="AU196" s="18" t="s">
        <v>85</v>
      </c>
    </row>
    <row r="197" s="15" customFormat="1">
      <c r="A197" s="15"/>
      <c r="B197" s="264"/>
      <c r="C197" s="265"/>
      <c r="D197" s="243" t="s">
        <v>273</v>
      </c>
      <c r="E197" s="266" t="s">
        <v>1</v>
      </c>
      <c r="F197" s="267" t="s">
        <v>3972</v>
      </c>
      <c r="G197" s="265"/>
      <c r="H197" s="266" t="s">
        <v>1</v>
      </c>
      <c r="I197" s="268"/>
      <c r="J197" s="265"/>
      <c r="K197" s="265"/>
      <c r="L197" s="269"/>
      <c r="M197" s="270"/>
      <c r="N197" s="271"/>
      <c r="O197" s="271"/>
      <c r="P197" s="271"/>
      <c r="Q197" s="271"/>
      <c r="R197" s="271"/>
      <c r="S197" s="271"/>
      <c r="T197" s="272"/>
      <c r="U197" s="15"/>
      <c r="V197" s="15"/>
      <c r="W197" s="15"/>
      <c r="X197" s="15"/>
      <c r="Y197" s="15"/>
      <c r="Z197" s="15"/>
      <c r="AA197" s="15"/>
      <c r="AB197" s="15"/>
      <c r="AC197" s="15"/>
      <c r="AD197" s="15"/>
      <c r="AE197" s="15"/>
      <c r="AT197" s="273" t="s">
        <v>273</v>
      </c>
      <c r="AU197" s="273" t="s">
        <v>85</v>
      </c>
      <c r="AV197" s="15" t="s">
        <v>83</v>
      </c>
      <c r="AW197" s="15" t="s">
        <v>32</v>
      </c>
      <c r="AX197" s="15" t="s">
        <v>76</v>
      </c>
      <c r="AY197" s="273" t="s">
        <v>264</v>
      </c>
    </row>
    <row r="198" s="13" customFormat="1">
      <c r="A198" s="13"/>
      <c r="B198" s="241"/>
      <c r="C198" s="242"/>
      <c r="D198" s="243" t="s">
        <v>273</v>
      </c>
      <c r="E198" s="244" t="s">
        <v>1</v>
      </c>
      <c r="F198" s="245" t="s">
        <v>3973</v>
      </c>
      <c r="G198" s="242"/>
      <c r="H198" s="246">
        <v>28.199999999999999</v>
      </c>
      <c r="I198" s="247"/>
      <c r="J198" s="242"/>
      <c r="K198" s="242"/>
      <c r="L198" s="248"/>
      <c r="M198" s="249"/>
      <c r="N198" s="250"/>
      <c r="O198" s="250"/>
      <c r="P198" s="250"/>
      <c r="Q198" s="250"/>
      <c r="R198" s="250"/>
      <c r="S198" s="250"/>
      <c r="T198" s="251"/>
      <c r="U198" s="13"/>
      <c r="V198" s="13"/>
      <c r="W198" s="13"/>
      <c r="X198" s="13"/>
      <c r="Y198" s="13"/>
      <c r="Z198" s="13"/>
      <c r="AA198" s="13"/>
      <c r="AB198" s="13"/>
      <c r="AC198" s="13"/>
      <c r="AD198" s="13"/>
      <c r="AE198" s="13"/>
      <c r="AT198" s="252" t="s">
        <v>273</v>
      </c>
      <c r="AU198" s="252" t="s">
        <v>85</v>
      </c>
      <c r="AV198" s="13" t="s">
        <v>85</v>
      </c>
      <c r="AW198" s="13" t="s">
        <v>32</v>
      </c>
      <c r="AX198" s="13" t="s">
        <v>83</v>
      </c>
      <c r="AY198" s="252" t="s">
        <v>264</v>
      </c>
    </row>
    <row r="199" s="12" customFormat="1" ht="25.92" customHeight="1">
      <c r="A199" s="12"/>
      <c r="B199" s="212"/>
      <c r="C199" s="213"/>
      <c r="D199" s="214" t="s">
        <v>75</v>
      </c>
      <c r="E199" s="215" t="s">
        <v>792</v>
      </c>
      <c r="F199" s="215" t="s">
        <v>793</v>
      </c>
      <c r="G199" s="213"/>
      <c r="H199" s="213"/>
      <c r="I199" s="216"/>
      <c r="J199" s="217">
        <f>BK199</f>
        <v>0</v>
      </c>
      <c r="K199" s="213"/>
      <c r="L199" s="218"/>
      <c r="M199" s="219"/>
      <c r="N199" s="220"/>
      <c r="O199" s="220"/>
      <c r="P199" s="221">
        <f>P200+P211</f>
        <v>0</v>
      </c>
      <c r="Q199" s="220"/>
      <c r="R199" s="221">
        <f>R200+R211</f>
        <v>0.00315</v>
      </c>
      <c r="S199" s="220"/>
      <c r="T199" s="222">
        <f>T200+T211</f>
        <v>0</v>
      </c>
      <c r="U199" s="12"/>
      <c r="V199" s="12"/>
      <c r="W199" s="12"/>
      <c r="X199" s="12"/>
      <c r="Y199" s="12"/>
      <c r="Z199" s="12"/>
      <c r="AA199" s="12"/>
      <c r="AB199" s="12"/>
      <c r="AC199" s="12"/>
      <c r="AD199" s="12"/>
      <c r="AE199" s="12"/>
      <c r="AR199" s="223" t="s">
        <v>85</v>
      </c>
      <c r="AT199" s="224" t="s">
        <v>75</v>
      </c>
      <c r="AU199" s="224" t="s">
        <v>76</v>
      </c>
      <c r="AY199" s="223" t="s">
        <v>264</v>
      </c>
      <c r="BK199" s="225">
        <f>BK200+BK211</f>
        <v>0</v>
      </c>
    </row>
    <row r="200" s="12" customFormat="1" ht="22.8" customHeight="1">
      <c r="A200" s="12"/>
      <c r="B200" s="212"/>
      <c r="C200" s="213"/>
      <c r="D200" s="214" t="s">
        <v>75</v>
      </c>
      <c r="E200" s="226" t="s">
        <v>1588</v>
      </c>
      <c r="F200" s="226" t="s">
        <v>1589</v>
      </c>
      <c r="G200" s="213"/>
      <c r="H200" s="213"/>
      <c r="I200" s="216"/>
      <c r="J200" s="227">
        <f>BK200</f>
        <v>0</v>
      </c>
      <c r="K200" s="213"/>
      <c r="L200" s="218"/>
      <c r="M200" s="219"/>
      <c r="N200" s="220"/>
      <c r="O200" s="220"/>
      <c r="P200" s="221">
        <f>SUM(P201:P210)</f>
        <v>0</v>
      </c>
      <c r="Q200" s="220"/>
      <c r="R200" s="221">
        <f>SUM(R201:R210)</f>
        <v>0.0020999999999999999</v>
      </c>
      <c r="S200" s="220"/>
      <c r="T200" s="222">
        <f>SUM(T201:T210)</f>
        <v>0</v>
      </c>
      <c r="U200" s="12"/>
      <c r="V200" s="12"/>
      <c r="W200" s="12"/>
      <c r="X200" s="12"/>
      <c r="Y200" s="12"/>
      <c r="Z200" s="12"/>
      <c r="AA200" s="12"/>
      <c r="AB200" s="12"/>
      <c r="AC200" s="12"/>
      <c r="AD200" s="12"/>
      <c r="AE200" s="12"/>
      <c r="AR200" s="223" t="s">
        <v>85</v>
      </c>
      <c r="AT200" s="224" t="s">
        <v>75</v>
      </c>
      <c r="AU200" s="224" t="s">
        <v>83</v>
      </c>
      <c r="AY200" s="223" t="s">
        <v>264</v>
      </c>
      <c r="BK200" s="225">
        <f>SUM(BK201:BK210)</f>
        <v>0</v>
      </c>
    </row>
    <row r="201" s="2" customFormat="1" ht="16.5" customHeight="1">
      <c r="A201" s="39"/>
      <c r="B201" s="40"/>
      <c r="C201" s="228" t="s">
        <v>401</v>
      </c>
      <c r="D201" s="228" t="s">
        <v>266</v>
      </c>
      <c r="E201" s="229" t="s">
        <v>3974</v>
      </c>
      <c r="F201" s="230" t="s">
        <v>3975</v>
      </c>
      <c r="G201" s="231" t="s">
        <v>420</v>
      </c>
      <c r="H201" s="232">
        <v>1</v>
      </c>
      <c r="I201" s="233"/>
      <c r="J201" s="234">
        <f>ROUND(I201*H201,2)</f>
        <v>0</v>
      </c>
      <c r="K201" s="230" t="s">
        <v>1425</v>
      </c>
      <c r="L201" s="45"/>
      <c r="M201" s="235" t="s">
        <v>1</v>
      </c>
      <c r="N201" s="236" t="s">
        <v>42</v>
      </c>
      <c r="O201" s="92"/>
      <c r="P201" s="237">
        <f>O201*H201</f>
        <v>0</v>
      </c>
      <c r="Q201" s="237">
        <v>0.00027</v>
      </c>
      <c r="R201" s="237">
        <f>Q201*H201</f>
        <v>0.00027</v>
      </c>
      <c r="S201" s="237">
        <v>0</v>
      </c>
      <c r="T201" s="238">
        <f>S201*H201</f>
        <v>0</v>
      </c>
      <c r="U201" s="39"/>
      <c r="V201" s="39"/>
      <c r="W201" s="39"/>
      <c r="X201" s="39"/>
      <c r="Y201" s="39"/>
      <c r="Z201" s="39"/>
      <c r="AA201" s="39"/>
      <c r="AB201" s="39"/>
      <c r="AC201" s="39"/>
      <c r="AD201" s="39"/>
      <c r="AE201" s="39"/>
      <c r="AR201" s="239" t="s">
        <v>351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351</v>
      </c>
      <c r="BM201" s="239" t="s">
        <v>4017</v>
      </c>
    </row>
    <row r="202" s="15" customFormat="1">
      <c r="A202" s="15"/>
      <c r="B202" s="264"/>
      <c r="C202" s="265"/>
      <c r="D202" s="243" t="s">
        <v>273</v>
      </c>
      <c r="E202" s="266" t="s">
        <v>1</v>
      </c>
      <c r="F202" s="267" t="s">
        <v>3977</v>
      </c>
      <c r="G202" s="265"/>
      <c r="H202" s="266" t="s">
        <v>1</v>
      </c>
      <c r="I202" s="268"/>
      <c r="J202" s="265"/>
      <c r="K202" s="265"/>
      <c r="L202" s="269"/>
      <c r="M202" s="270"/>
      <c r="N202" s="271"/>
      <c r="O202" s="271"/>
      <c r="P202" s="271"/>
      <c r="Q202" s="271"/>
      <c r="R202" s="271"/>
      <c r="S202" s="271"/>
      <c r="T202" s="272"/>
      <c r="U202" s="15"/>
      <c r="V202" s="15"/>
      <c r="W202" s="15"/>
      <c r="X202" s="15"/>
      <c r="Y202" s="15"/>
      <c r="Z202" s="15"/>
      <c r="AA202" s="15"/>
      <c r="AB202" s="15"/>
      <c r="AC202" s="15"/>
      <c r="AD202" s="15"/>
      <c r="AE202" s="15"/>
      <c r="AT202" s="273" t="s">
        <v>273</v>
      </c>
      <c r="AU202" s="273" t="s">
        <v>85</v>
      </c>
      <c r="AV202" s="15" t="s">
        <v>83</v>
      </c>
      <c r="AW202" s="15" t="s">
        <v>32</v>
      </c>
      <c r="AX202" s="15" t="s">
        <v>76</v>
      </c>
      <c r="AY202" s="273" t="s">
        <v>264</v>
      </c>
    </row>
    <row r="203" s="13" customFormat="1">
      <c r="A203" s="13"/>
      <c r="B203" s="241"/>
      <c r="C203" s="242"/>
      <c r="D203" s="243" t="s">
        <v>273</v>
      </c>
      <c r="E203" s="244" t="s">
        <v>1</v>
      </c>
      <c r="F203" s="245" t="s">
        <v>83</v>
      </c>
      <c r="G203" s="242"/>
      <c r="H203" s="246">
        <v>1</v>
      </c>
      <c r="I203" s="247"/>
      <c r="J203" s="242"/>
      <c r="K203" s="242"/>
      <c r="L203" s="248"/>
      <c r="M203" s="249"/>
      <c r="N203" s="250"/>
      <c r="O203" s="250"/>
      <c r="P203" s="250"/>
      <c r="Q203" s="250"/>
      <c r="R203" s="250"/>
      <c r="S203" s="250"/>
      <c r="T203" s="251"/>
      <c r="U203" s="13"/>
      <c r="V203" s="13"/>
      <c r="W203" s="13"/>
      <c r="X203" s="13"/>
      <c r="Y203" s="13"/>
      <c r="Z203" s="13"/>
      <c r="AA203" s="13"/>
      <c r="AB203" s="13"/>
      <c r="AC203" s="13"/>
      <c r="AD203" s="13"/>
      <c r="AE203" s="13"/>
      <c r="AT203" s="252" t="s">
        <v>273</v>
      </c>
      <c r="AU203" s="252" t="s">
        <v>85</v>
      </c>
      <c r="AV203" s="13" t="s">
        <v>85</v>
      </c>
      <c r="AW203" s="13" t="s">
        <v>32</v>
      </c>
      <c r="AX203" s="13" t="s">
        <v>83</v>
      </c>
      <c r="AY203" s="252" t="s">
        <v>264</v>
      </c>
    </row>
    <row r="204" s="2" customFormat="1" ht="16.5" customHeight="1">
      <c r="A204" s="39"/>
      <c r="B204" s="40"/>
      <c r="C204" s="228" t="s">
        <v>407</v>
      </c>
      <c r="D204" s="228" t="s">
        <v>266</v>
      </c>
      <c r="E204" s="229" t="s">
        <v>1633</v>
      </c>
      <c r="F204" s="230" t="s">
        <v>1634</v>
      </c>
      <c r="G204" s="231" t="s">
        <v>420</v>
      </c>
      <c r="H204" s="232">
        <v>1</v>
      </c>
      <c r="I204" s="233"/>
      <c r="J204" s="234">
        <f>ROUND(I204*H204,2)</f>
        <v>0</v>
      </c>
      <c r="K204" s="230" t="s">
        <v>1425</v>
      </c>
      <c r="L204" s="45"/>
      <c r="M204" s="235" t="s">
        <v>1</v>
      </c>
      <c r="N204" s="236" t="s">
        <v>42</v>
      </c>
      <c r="O204" s="92"/>
      <c r="P204" s="237">
        <f>O204*H204</f>
        <v>0</v>
      </c>
      <c r="Q204" s="237">
        <v>0.00051999999999999995</v>
      </c>
      <c r="R204" s="237">
        <f>Q204*H204</f>
        <v>0.00051999999999999995</v>
      </c>
      <c r="S204" s="237">
        <v>0</v>
      </c>
      <c r="T204" s="238">
        <f>S204*H204</f>
        <v>0</v>
      </c>
      <c r="U204" s="39"/>
      <c r="V204" s="39"/>
      <c r="W204" s="39"/>
      <c r="X204" s="39"/>
      <c r="Y204" s="39"/>
      <c r="Z204" s="39"/>
      <c r="AA204" s="39"/>
      <c r="AB204" s="39"/>
      <c r="AC204" s="39"/>
      <c r="AD204" s="39"/>
      <c r="AE204" s="39"/>
      <c r="AR204" s="239" t="s">
        <v>351</v>
      </c>
      <c r="AT204" s="239" t="s">
        <v>266</v>
      </c>
      <c r="AU204" s="239" t="s">
        <v>85</v>
      </c>
      <c r="AY204" s="18" t="s">
        <v>264</v>
      </c>
      <c r="BE204" s="240">
        <f>IF(N204="základní",J204,0)</f>
        <v>0</v>
      </c>
      <c r="BF204" s="240">
        <f>IF(N204="snížená",J204,0)</f>
        <v>0</v>
      </c>
      <c r="BG204" s="240">
        <f>IF(N204="zákl. přenesená",J204,0)</f>
        <v>0</v>
      </c>
      <c r="BH204" s="240">
        <f>IF(N204="sníž. přenesená",J204,0)</f>
        <v>0</v>
      </c>
      <c r="BI204" s="240">
        <f>IF(N204="nulová",J204,0)</f>
        <v>0</v>
      </c>
      <c r="BJ204" s="18" t="s">
        <v>85</v>
      </c>
      <c r="BK204" s="240">
        <f>ROUND(I204*H204,2)</f>
        <v>0</v>
      </c>
      <c r="BL204" s="18" t="s">
        <v>351</v>
      </c>
      <c r="BM204" s="239" t="s">
        <v>4018</v>
      </c>
    </row>
    <row r="205" s="13" customFormat="1">
      <c r="A205" s="13"/>
      <c r="B205" s="241"/>
      <c r="C205" s="242"/>
      <c r="D205" s="243" t="s">
        <v>273</v>
      </c>
      <c r="E205" s="244" t="s">
        <v>1</v>
      </c>
      <c r="F205" s="245" t="s">
        <v>83</v>
      </c>
      <c r="G205" s="242"/>
      <c r="H205" s="246">
        <v>1</v>
      </c>
      <c r="I205" s="247"/>
      <c r="J205" s="242"/>
      <c r="K205" s="242"/>
      <c r="L205" s="248"/>
      <c r="M205" s="249"/>
      <c r="N205" s="250"/>
      <c r="O205" s="250"/>
      <c r="P205" s="250"/>
      <c r="Q205" s="250"/>
      <c r="R205" s="250"/>
      <c r="S205" s="250"/>
      <c r="T205" s="251"/>
      <c r="U205" s="13"/>
      <c r="V205" s="13"/>
      <c r="W205" s="13"/>
      <c r="X205" s="13"/>
      <c r="Y205" s="13"/>
      <c r="Z205" s="13"/>
      <c r="AA205" s="13"/>
      <c r="AB205" s="13"/>
      <c r="AC205" s="13"/>
      <c r="AD205" s="13"/>
      <c r="AE205" s="13"/>
      <c r="AT205" s="252" t="s">
        <v>273</v>
      </c>
      <c r="AU205" s="252" t="s">
        <v>85</v>
      </c>
      <c r="AV205" s="13" t="s">
        <v>85</v>
      </c>
      <c r="AW205" s="13" t="s">
        <v>32</v>
      </c>
      <c r="AX205" s="13" t="s">
        <v>83</v>
      </c>
      <c r="AY205" s="252" t="s">
        <v>264</v>
      </c>
    </row>
    <row r="206" s="2" customFormat="1" ht="16.5" customHeight="1">
      <c r="A206" s="39"/>
      <c r="B206" s="40"/>
      <c r="C206" s="228" t="s">
        <v>412</v>
      </c>
      <c r="D206" s="228" t="s">
        <v>266</v>
      </c>
      <c r="E206" s="229" t="s">
        <v>1642</v>
      </c>
      <c r="F206" s="230" t="s">
        <v>1643</v>
      </c>
      <c r="G206" s="231" t="s">
        <v>420</v>
      </c>
      <c r="H206" s="232">
        <v>2</v>
      </c>
      <c r="I206" s="233"/>
      <c r="J206" s="234">
        <f>ROUND(I206*H206,2)</f>
        <v>0</v>
      </c>
      <c r="K206" s="230" t="s">
        <v>1425</v>
      </c>
      <c r="L206" s="45"/>
      <c r="M206" s="235" t="s">
        <v>1</v>
      </c>
      <c r="N206" s="236" t="s">
        <v>42</v>
      </c>
      <c r="O206" s="92"/>
      <c r="P206" s="237">
        <f>O206*H206</f>
        <v>0</v>
      </c>
      <c r="Q206" s="237">
        <v>0.00050000000000000001</v>
      </c>
      <c r="R206" s="237">
        <f>Q206*H206</f>
        <v>0.001</v>
      </c>
      <c r="S206" s="237">
        <v>0</v>
      </c>
      <c r="T206" s="238">
        <f>S206*H206</f>
        <v>0</v>
      </c>
      <c r="U206" s="39"/>
      <c r="V206" s="39"/>
      <c r="W206" s="39"/>
      <c r="X206" s="39"/>
      <c r="Y206" s="39"/>
      <c r="Z206" s="39"/>
      <c r="AA206" s="39"/>
      <c r="AB206" s="39"/>
      <c r="AC206" s="39"/>
      <c r="AD206" s="39"/>
      <c r="AE206" s="39"/>
      <c r="AR206" s="239" t="s">
        <v>351</v>
      </c>
      <c r="AT206" s="239" t="s">
        <v>266</v>
      </c>
      <c r="AU206" s="239" t="s">
        <v>85</v>
      </c>
      <c r="AY206" s="18" t="s">
        <v>264</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351</v>
      </c>
      <c r="BM206" s="239" t="s">
        <v>4019</v>
      </c>
    </row>
    <row r="207" s="13" customFormat="1">
      <c r="A207" s="13"/>
      <c r="B207" s="241"/>
      <c r="C207" s="242"/>
      <c r="D207" s="243" t="s">
        <v>273</v>
      </c>
      <c r="E207" s="244" t="s">
        <v>1</v>
      </c>
      <c r="F207" s="245" t="s">
        <v>85</v>
      </c>
      <c r="G207" s="242"/>
      <c r="H207" s="246">
        <v>2</v>
      </c>
      <c r="I207" s="247"/>
      <c r="J207" s="242"/>
      <c r="K207" s="242"/>
      <c r="L207" s="248"/>
      <c r="M207" s="249"/>
      <c r="N207" s="250"/>
      <c r="O207" s="250"/>
      <c r="P207" s="250"/>
      <c r="Q207" s="250"/>
      <c r="R207" s="250"/>
      <c r="S207" s="250"/>
      <c r="T207" s="251"/>
      <c r="U207" s="13"/>
      <c r="V207" s="13"/>
      <c r="W207" s="13"/>
      <c r="X207" s="13"/>
      <c r="Y207" s="13"/>
      <c r="Z207" s="13"/>
      <c r="AA207" s="13"/>
      <c r="AB207" s="13"/>
      <c r="AC207" s="13"/>
      <c r="AD207" s="13"/>
      <c r="AE207" s="13"/>
      <c r="AT207" s="252" t="s">
        <v>273</v>
      </c>
      <c r="AU207" s="252" t="s">
        <v>85</v>
      </c>
      <c r="AV207" s="13" t="s">
        <v>85</v>
      </c>
      <c r="AW207" s="13" t="s">
        <v>32</v>
      </c>
      <c r="AX207" s="13" t="s">
        <v>83</v>
      </c>
      <c r="AY207" s="252" t="s">
        <v>264</v>
      </c>
    </row>
    <row r="208" s="2" customFormat="1" ht="16.5" customHeight="1">
      <c r="A208" s="39"/>
      <c r="B208" s="40"/>
      <c r="C208" s="228" t="s">
        <v>417</v>
      </c>
      <c r="D208" s="228" t="s">
        <v>266</v>
      </c>
      <c r="E208" s="229" t="s">
        <v>3980</v>
      </c>
      <c r="F208" s="230" t="s">
        <v>3981</v>
      </c>
      <c r="G208" s="231" t="s">
        <v>420</v>
      </c>
      <c r="H208" s="232">
        <v>1</v>
      </c>
      <c r="I208" s="233"/>
      <c r="J208" s="234">
        <f>ROUND(I208*H208,2)</f>
        <v>0</v>
      </c>
      <c r="K208" s="230" t="s">
        <v>1425</v>
      </c>
      <c r="L208" s="45"/>
      <c r="M208" s="235" t="s">
        <v>1</v>
      </c>
      <c r="N208" s="236" t="s">
        <v>42</v>
      </c>
      <c r="O208" s="92"/>
      <c r="P208" s="237">
        <f>O208*H208</f>
        <v>0</v>
      </c>
      <c r="Q208" s="237">
        <v>0.00031</v>
      </c>
      <c r="R208" s="237">
        <f>Q208*H208</f>
        <v>0.00031</v>
      </c>
      <c r="S208" s="237">
        <v>0</v>
      </c>
      <c r="T208" s="238">
        <f>S208*H208</f>
        <v>0</v>
      </c>
      <c r="U208" s="39"/>
      <c r="V208" s="39"/>
      <c r="W208" s="39"/>
      <c r="X208" s="39"/>
      <c r="Y208" s="39"/>
      <c r="Z208" s="39"/>
      <c r="AA208" s="39"/>
      <c r="AB208" s="39"/>
      <c r="AC208" s="39"/>
      <c r="AD208" s="39"/>
      <c r="AE208" s="39"/>
      <c r="AR208" s="239" t="s">
        <v>351</v>
      </c>
      <c r="AT208" s="239" t="s">
        <v>266</v>
      </c>
      <c r="AU208" s="239" t="s">
        <v>85</v>
      </c>
      <c r="AY208" s="18" t="s">
        <v>264</v>
      </c>
      <c r="BE208" s="240">
        <f>IF(N208="základní",J208,0)</f>
        <v>0</v>
      </c>
      <c r="BF208" s="240">
        <f>IF(N208="snížená",J208,0)</f>
        <v>0</v>
      </c>
      <c r="BG208" s="240">
        <f>IF(N208="zákl. přenesená",J208,0)</f>
        <v>0</v>
      </c>
      <c r="BH208" s="240">
        <f>IF(N208="sníž. přenesená",J208,0)</f>
        <v>0</v>
      </c>
      <c r="BI208" s="240">
        <f>IF(N208="nulová",J208,0)</f>
        <v>0</v>
      </c>
      <c r="BJ208" s="18" t="s">
        <v>85</v>
      </c>
      <c r="BK208" s="240">
        <f>ROUND(I208*H208,2)</f>
        <v>0</v>
      </c>
      <c r="BL208" s="18" t="s">
        <v>351</v>
      </c>
      <c r="BM208" s="239" t="s">
        <v>4020</v>
      </c>
    </row>
    <row r="209" s="13" customFormat="1">
      <c r="A209" s="13"/>
      <c r="B209" s="241"/>
      <c r="C209" s="242"/>
      <c r="D209" s="243" t="s">
        <v>273</v>
      </c>
      <c r="E209" s="244" t="s">
        <v>1</v>
      </c>
      <c r="F209" s="245" t="s">
        <v>83</v>
      </c>
      <c r="G209" s="242"/>
      <c r="H209" s="246">
        <v>1</v>
      </c>
      <c r="I209" s="247"/>
      <c r="J209" s="242"/>
      <c r="K209" s="242"/>
      <c r="L209" s="248"/>
      <c r="M209" s="249"/>
      <c r="N209" s="250"/>
      <c r="O209" s="250"/>
      <c r="P209" s="250"/>
      <c r="Q209" s="250"/>
      <c r="R209" s="250"/>
      <c r="S209" s="250"/>
      <c r="T209" s="251"/>
      <c r="U209" s="13"/>
      <c r="V209" s="13"/>
      <c r="W209" s="13"/>
      <c r="X209" s="13"/>
      <c r="Y209" s="13"/>
      <c r="Z209" s="13"/>
      <c r="AA209" s="13"/>
      <c r="AB209" s="13"/>
      <c r="AC209" s="13"/>
      <c r="AD209" s="13"/>
      <c r="AE209" s="13"/>
      <c r="AT209" s="252" t="s">
        <v>273</v>
      </c>
      <c r="AU209" s="252" t="s">
        <v>85</v>
      </c>
      <c r="AV209" s="13" t="s">
        <v>85</v>
      </c>
      <c r="AW209" s="13" t="s">
        <v>32</v>
      </c>
      <c r="AX209" s="13" t="s">
        <v>83</v>
      </c>
      <c r="AY209" s="252" t="s">
        <v>264</v>
      </c>
    </row>
    <row r="210" s="2" customFormat="1" ht="16.5" customHeight="1">
      <c r="A210" s="39"/>
      <c r="B210" s="40"/>
      <c r="C210" s="228" t="s">
        <v>422</v>
      </c>
      <c r="D210" s="228" t="s">
        <v>266</v>
      </c>
      <c r="E210" s="229" t="s">
        <v>1659</v>
      </c>
      <c r="F210" s="230" t="s">
        <v>1660</v>
      </c>
      <c r="G210" s="231" t="s">
        <v>354</v>
      </c>
      <c r="H210" s="232">
        <v>0.002</v>
      </c>
      <c r="I210" s="233"/>
      <c r="J210" s="234">
        <f>ROUND(I210*H210,2)</f>
        <v>0</v>
      </c>
      <c r="K210" s="230" t="s">
        <v>1425</v>
      </c>
      <c r="L210" s="45"/>
      <c r="M210" s="235" t="s">
        <v>1</v>
      </c>
      <c r="N210" s="236" t="s">
        <v>42</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351</v>
      </c>
      <c r="AT210" s="239" t="s">
        <v>266</v>
      </c>
      <c r="AU210" s="239" t="s">
        <v>85</v>
      </c>
      <c r="AY210" s="18" t="s">
        <v>264</v>
      </c>
      <c r="BE210" s="240">
        <f>IF(N210="základní",J210,0)</f>
        <v>0</v>
      </c>
      <c r="BF210" s="240">
        <f>IF(N210="snížená",J210,0)</f>
        <v>0</v>
      </c>
      <c r="BG210" s="240">
        <f>IF(N210="zákl. přenesená",J210,0)</f>
        <v>0</v>
      </c>
      <c r="BH210" s="240">
        <f>IF(N210="sníž. přenesená",J210,0)</f>
        <v>0</v>
      </c>
      <c r="BI210" s="240">
        <f>IF(N210="nulová",J210,0)</f>
        <v>0</v>
      </c>
      <c r="BJ210" s="18" t="s">
        <v>85</v>
      </c>
      <c r="BK210" s="240">
        <f>ROUND(I210*H210,2)</f>
        <v>0</v>
      </c>
      <c r="BL210" s="18" t="s">
        <v>351</v>
      </c>
      <c r="BM210" s="239" t="s">
        <v>4021</v>
      </c>
    </row>
    <row r="211" s="12" customFormat="1" ht="22.8" customHeight="1">
      <c r="A211" s="12"/>
      <c r="B211" s="212"/>
      <c r="C211" s="213"/>
      <c r="D211" s="214" t="s">
        <v>75</v>
      </c>
      <c r="E211" s="226" t="s">
        <v>3984</v>
      </c>
      <c r="F211" s="226" t="s">
        <v>3985</v>
      </c>
      <c r="G211" s="213"/>
      <c r="H211" s="213"/>
      <c r="I211" s="216"/>
      <c r="J211" s="227">
        <f>BK211</f>
        <v>0</v>
      </c>
      <c r="K211" s="213"/>
      <c r="L211" s="218"/>
      <c r="M211" s="219"/>
      <c r="N211" s="220"/>
      <c r="O211" s="220"/>
      <c r="P211" s="221">
        <f>SUM(P212:P217)</f>
        <v>0</v>
      </c>
      <c r="Q211" s="220"/>
      <c r="R211" s="221">
        <f>SUM(R212:R217)</f>
        <v>0.0010499999999999999</v>
      </c>
      <c r="S211" s="220"/>
      <c r="T211" s="222">
        <f>SUM(T212:T217)</f>
        <v>0</v>
      </c>
      <c r="U211" s="12"/>
      <c r="V211" s="12"/>
      <c r="W211" s="12"/>
      <c r="X211" s="12"/>
      <c r="Y211" s="12"/>
      <c r="Z211" s="12"/>
      <c r="AA211" s="12"/>
      <c r="AB211" s="12"/>
      <c r="AC211" s="12"/>
      <c r="AD211" s="12"/>
      <c r="AE211" s="12"/>
      <c r="AR211" s="223" t="s">
        <v>85</v>
      </c>
      <c r="AT211" s="224" t="s">
        <v>75</v>
      </c>
      <c r="AU211" s="224" t="s">
        <v>83</v>
      </c>
      <c r="AY211" s="223" t="s">
        <v>264</v>
      </c>
      <c r="BK211" s="225">
        <f>SUM(BK212:BK217)</f>
        <v>0</v>
      </c>
    </row>
    <row r="212" s="2" customFormat="1" ht="16.5" customHeight="1">
      <c r="A212" s="39"/>
      <c r="B212" s="40"/>
      <c r="C212" s="228" t="s">
        <v>426</v>
      </c>
      <c r="D212" s="228" t="s">
        <v>266</v>
      </c>
      <c r="E212" s="229" t="s">
        <v>3986</v>
      </c>
      <c r="F212" s="230" t="s">
        <v>3987</v>
      </c>
      <c r="G212" s="231" t="s">
        <v>453</v>
      </c>
      <c r="H212" s="232">
        <v>15</v>
      </c>
      <c r="I212" s="233"/>
      <c r="J212" s="234">
        <f>ROUND(I212*H212,2)</f>
        <v>0</v>
      </c>
      <c r="K212" s="230" t="s">
        <v>1425</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351</v>
      </c>
      <c r="AT212" s="239" t="s">
        <v>266</v>
      </c>
      <c r="AU212" s="239" t="s">
        <v>85</v>
      </c>
      <c r="AY212" s="18" t="s">
        <v>264</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351</v>
      </c>
      <c r="BM212" s="239" t="s">
        <v>4022</v>
      </c>
    </row>
    <row r="213" s="2" customFormat="1">
      <c r="A213" s="39"/>
      <c r="B213" s="40"/>
      <c r="C213" s="41"/>
      <c r="D213" s="243" t="s">
        <v>339</v>
      </c>
      <c r="E213" s="41"/>
      <c r="F213" s="295" t="s">
        <v>3961</v>
      </c>
      <c r="G213" s="41"/>
      <c r="H213" s="41"/>
      <c r="I213" s="296"/>
      <c r="J213" s="41"/>
      <c r="K213" s="41"/>
      <c r="L213" s="45"/>
      <c r="M213" s="297"/>
      <c r="N213" s="298"/>
      <c r="O213" s="92"/>
      <c r="P213" s="92"/>
      <c r="Q213" s="92"/>
      <c r="R213" s="92"/>
      <c r="S213" s="92"/>
      <c r="T213" s="93"/>
      <c r="U213" s="39"/>
      <c r="V213" s="39"/>
      <c r="W213" s="39"/>
      <c r="X213" s="39"/>
      <c r="Y213" s="39"/>
      <c r="Z213" s="39"/>
      <c r="AA213" s="39"/>
      <c r="AB213" s="39"/>
      <c r="AC213" s="39"/>
      <c r="AD213" s="39"/>
      <c r="AE213" s="39"/>
      <c r="AT213" s="18" t="s">
        <v>339</v>
      </c>
      <c r="AU213" s="18" t="s">
        <v>85</v>
      </c>
    </row>
    <row r="214" s="13" customFormat="1">
      <c r="A214" s="13"/>
      <c r="B214" s="241"/>
      <c r="C214" s="242"/>
      <c r="D214" s="243" t="s">
        <v>273</v>
      </c>
      <c r="E214" s="244" t="s">
        <v>1</v>
      </c>
      <c r="F214" s="245" t="s">
        <v>347</v>
      </c>
      <c r="G214" s="242"/>
      <c r="H214" s="246">
        <v>15</v>
      </c>
      <c r="I214" s="247"/>
      <c r="J214" s="242"/>
      <c r="K214" s="242"/>
      <c r="L214" s="248"/>
      <c r="M214" s="249"/>
      <c r="N214" s="250"/>
      <c r="O214" s="250"/>
      <c r="P214" s="250"/>
      <c r="Q214" s="250"/>
      <c r="R214" s="250"/>
      <c r="S214" s="250"/>
      <c r="T214" s="251"/>
      <c r="U214" s="13"/>
      <c r="V214" s="13"/>
      <c r="W214" s="13"/>
      <c r="X214" s="13"/>
      <c r="Y214" s="13"/>
      <c r="Z214" s="13"/>
      <c r="AA214" s="13"/>
      <c r="AB214" s="13"/>
      <c r="AC214" s="13"/>
      <c r="AD214" s="13"/>
      <c r="AE214" s="13"/>
      <c r="AT214" s="252" t="s">
        <v>273</v>
      </c>
      <c r="AU214" s="252" t="s">
        <v>85</v>
      </c>
      <c r="AV214" s="13" t="s">
        <v>85</v>
      </c>
      <c r="AW214" s="13" t="s">
        <v>32</v>
      </c>
      <c r="AX214" s="13" t="s">
        <v>83</v>
      </c>
      <c r="AY214" s="252" t="s">
        <v>264</v>
      </c>
    </row>
    <row r="215" s="2" customFormat="1" ht="16.5" customHeight="1">
      <c r="A215" s="39"/>
      <c r="B215" s="40"/>
      <c r="C215" s="274" t="s">
        <v>430</v>
      </c>
      <c r="D215" s="274" t="s">
        <v>310</v>
      </c>
      <c r="E215" s="275" t="s">
        <v>3989</v>
      </c>
      <c r="F215" s="276" t="s">
        <v>3990</v>
      </c>
      <c r="G215" s="277" t="s">
        <v>453</v>
      </c>
      <c r="H215" s="278">
        <v>15</v>
      </c>
      <c r="I215" s="279"/>
      <c r="J215" s="280">
        <f>ROUND(I215*H215,2)</f>
        <v>0</v>
      </c>
      <c r="K215" s="276" t="s">
        <v>1425</v>
      </c>
      <c r="L215" s="281"/>
      <c r="M215" s="282" t="s">
        <v>1</v>
      </c>
      <c r="N215" s="283" t="s">
        <v>42</v>
      </c>
      <c r="O215" s="92"/>
      <c r="P215" s="237">
        <f>O215*H215</f>
        <v>0</v>
      </c>
      <c r="Q215" s="237">
        <v>6.9999999999999994E-05</v>
      </c>
      <c r="R215" s="237">
        <f>Q215*H215</f>
        <v>0.0010499999999999999</v>
      </c>
      <c r="S215" s="237">
        <v>0</v>
      </c>
      <c r="T215" s="238">
        <f>S215*H215</f>
        <v>0</v>
      </c>
      <c r="U215" s="39"/>
      <c r="V215" s="39"/>
      <c r="W215" s="39"/>
      <c r="X215" s="39"/>
      <c r="Y215" s="39"/>
      <c r="Z215" s="39"/>
      <c r="AA215" s="39"/>
      <c r="AB215" s="39"/>
      <c r="AC215" s="39"/>
      <c r="AD215" s="39"/>
      <c r="AE215" s="39"/>
      <c r="AR215" s="239" t="s">
        <v>434</v>
      </c>
      <c r="AT215" s="239" t="s">
        <v>310</v>
      </c>
      <c r="AU215" s="239" t="s">
        <v>85</v>
      </c>
      <c r="AY215" s="18" t="s">
        <v>264</v>
      </c>
      <c r="BE215" s="240">
        <f>IF(N215="základní",J215,0)</f>
        <v>0</v>
      </c>
      <c r="BF215" s="240">
        <f>IF(N215="snížená",J215,0)</f>
        <v>0</v>
      </c>
      <c r="BG215" s="240">
        <f>IF(N215="zákl. přenesená",J215,0)</f>
        <v>0</v>
      </c>
      <c r="BH215" s="240">
        <f>IF(N215="sníž. přenesená",J215,0)</f>
        <v>0</v>
      </c>
      <c r="BI215" s="240">
        <f>IF(N215="nulová",J215,0)</f>
        <v>0</v>
      </c>
      <c r="BJ215" s="18" t="s">
        <v>85</v>
      </c>
      <c r="BK215" s="240">
        <f>ROUND(I215*H215,2)</f>
        <v>0</v>
      </c>
      <c r="BL215" s="18" t="s">
        <v>351</v>
      </c>
      <c r="BM215" s="239" t="s">
        <v>4023</v>
      </c>
    </row>
    <row r="216" s="2" customFormat="1">
      <c r="A216" s="39"/>
      <c r="B216" s="40"/>
      <c r="C216" s="41"/>
      <c r="D216" s="243" t="s">
        <v>339</v>
      </c>
      <c r="E216" s="41"/>
      <c r="F216" s="295" t="s">
        <v>3961</v>
      </c>
      <c r="G216" s="41"/>
      <c r="H216" s="41"/>
      <c r="I216" s="296"/>
      <c r="J216" s="41"/>
      <c r="K216" s="41"/>
      <c r="L216" s="45"/>
      <c r="M216" s="297"/>
      <c r="N216" s="298"/>
      <c r="O216" s="92"/>
      <c r="P216" s="92"/>
      <c r="Q216" s="92"/>
      <c r="R216" s="92"/>
      <c r="S216" s="92"/>
      <c r="T216" s="93"/>
      <c r="U216" s="39"/>
      <c r="V216" s="39"/>
      <c r="W216" s="39"/>
      <c r="X216" s="39"/>
      <c r="Y216" s="39"/>
      <c r="Z216" s="39"/>
      <c r="AA216" s="39"/>
      <c r="AB216" s="39"/>
      <c r="AC216" s="39"/>
      <c r="AD216" s="39"/>
      <c r="AE216" s="39"/>
      <c r="AT216" s="18" t="s">
        <v>339</v>
      </c>
      <c r="AU216" s="18" t="s">
        <v>85</v>
      </c>
    </row>
    <row r="217" s="13" customFormat="1">
      <c r="A217" s="13"/>
      <c r="B217" s="241"/>
      <c r="C217" s="242"/>
      <c r="D217" s="243" t="s">
        <v>273</v>
      </c>
      <c r="E217" s="244" t="s">
        <v>1</v>
      </c>
      <c r="F217" s="245" t="s">
        <v>347</v>
      </c>
      <c r="G217" s="242"/>
      <c r="H217" s="246">
        <v>15</v>
      </c>
      <c r="I217" s="247"/>
      <c r="J217" s="242"/>
      <c r="K217" s="242"/>
      <c r="L217" s="248"/>
      <c r="M217" s="304"/>
      <c r="N217" s="305"/>
      <c r="O217" s="305"/>
      <c r="P217" s="305"/>
      <c r="Q217" s="305"/>
      <c r="R217" s="305"/>
      <c r="S217" s="305"/>
      <c r="T217" s="306"/>
      <c r="U217" s="13"/>
      <c r="V217" s="13"/>
      <c r="W217" s="13"/>
      <c r="X217" s="13"/>
      <c r="Y217" s="13"/>
      <c r="Z217" s="13"/>
      <c r="AA217" s="13"/>
      <c r="AB217" s="13"/>
      <c r="AC217" s="13"/>
      <c r="AD217" s="13"/>
      <c r="AE217" s="13"/>
      <c r="AT217" s="252" t="s">
        <v>273</v>
      </c>
      <c r="AU217" s="252" t="s">
        <v>85</v>
      </c>
      <c r="AV217" s="13" t="s">
        <v>85</v>
      </c>
      <c r="AW217" s="13" t="s">
        <v>32</v>
      </c>
      <c r="AX217" s="13" t="s">
        <v>83</v>
      </c>
      <c r="AY217" s="252" t="s">
        <v>264</v>
      </c>
    </row>
    <row r="218" s="2" customFormat="1" ht="6.96" customHeight="1">
      <c r="A218" s="39"/>
      <c r="B218" s="67"/>
      <c r="C218" s="68"/>
      <c r="D218" s="68"/>
      <c r="E218" s="68"/>
      <c r="F218" s="68"/>
      <c r="G218" s="68"/>
      <c r="H218" s="68"/>
      <c r="I218" s="68"/>
      <c r="J218" s="68"/>
      <c r="K218" s="68"/>
      <c r="L218" s="45"/>
      <c r="M218" s="39"/>
      <c r="O218" s="39"/>
      <c r="P218" s="39"/>
      <c r="Q218" s="39"/>
      <c r="R218" s="39"/>
      <c r="S218" s="39"/>
      <c r="T218" s="39"/>
      <c r="U218" s="39"/>
      <c r="V218" s="39"/>
      <c r="W218" s="39"/>
      <c r="X218" s="39"/>
      <c r="Y218" s="39"/>
      <c r="Z218" s="39"/>
      <c r="AA218" s="39"/>
      <c r="AB218" s="39"/>
      <c r="AC218" s="39"/>
      <c r="AD218" s="39"/>
      <c r="AE218" s="39"/>
    </row>
  </sheetData>
  <sheetProtection sheet="1" autoFilter="0" formatColumns="0" formatRows="0" objects="1" scenarios="1" spinCount="100000" saltValue="sDTELOSJ/ljV2ryBrL1HRWDPF2XqergmLOAT8lGjN5HDj1U7E5dD+mOYOdvzjMTFagE0vEsofWjsS3A5dtHC6Q==" hashValue="/sjkgORFO3E0D5ZQd2Isw49F1/J0ivysTUDFGsHKVdl4WaLkLd0lE8Xie/Mtbf6/QQgPcw6c2HO8U5tUtASgiQ==" algorithmName="SHA-512" password="E785"/>
  <autoFilter ref="C123:K217"/>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4024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1411</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ROUND((SUM(BE124:BE212)),  2)</f>
        <v>0</v>
      </c>
      <c r="G33" s="39"/>
      <c r="H33" s="39"/>
      <c r="I33" s="166">
        <v>0.20999999999999999</v>
      </c>
      <c r="J33" s="165">
        <f>ROUND(((SUM(BE124:BE212))*I33),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ROUND((SUM(BF124:BF212)),  2)</f>
        <v>0</v>
      </c>
      <c r="G34" s="39"/>
      <c r="H34" s="39"/>
      <c r="I34" s="166">
        <v>0.12</v>
      </c>
      <c r="J34" s="165">
        <f>ROUND(((SUM(BF124:BF212))*I34),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ROUND((SUM(BG124:BG212)),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ROUND((SUM(BH124:BH212)),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ROUND((SUM(BI124:BI212)),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01.3 - PŘÍPOJKA VODY PRO SO 03</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J125</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J126</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1412</v>
      </c>
      <c r="E99" s="198"/>
      <c r="F99" s="198"/>
      <c r="G99" s="198"/>
      <c r="H99" s="198"/>
      <c r="I99" s="198"/>
      <c r="J99" s="199">
        <f>J157</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1413</v>
      </c>
      <c r="E100" s="198"/>
      <c r="F100" s="198"/>
      <c r="G100" s="198"/>
      <c r="H100" s="198"/>
      <c r="I100" s="198"/>
      <c r="J100" s="199">
        <f>J160</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1415</v>
      </c>
      <c r="E101" s="198"/>
      <c r="F101" s="198"/>
      <c r="G101" s="198"/>
      <c r="H101" s="198"/>
      <c r="I101" s="198"/>
      <c r="J101" s="199">
        <f>J186</f>
        <v>0</v>
      </c>
      <c r="K101" s="134"/>
      <c r="L101" s="200"/>
      <c r="S101" s="10"/>
      <c r="T101" s="10"/>
      <c r="U101" s="10"/>
      <c r="V101" s="10"/>
      <c r="W101" s="10"/>
      <c r="X101" s="10"/>
      <c r="Y101" s="10"/>
      <c r="Z101" s="10"/>
      <c r="AA101" s="10"/>
      <c r="AB101" s="10"/>
      <c r="AC101" s="10"/>
      <c r="AD101" s="10"/>
      <c r="AE101" s="10"/>
    </row>
    <row r="102" s="9" customFormat="1" ht="24.96" customHeight="1">
      <c r="A102" s="9"/>
      <c r="B102" s="190"/>
      <c r="C102" s="191"/>
      <c r="D102" s="192" t="s">
        <v>229</v>
      </c>
      <c r="E102" s="193"/>
      <c r="F102" s="193"/>
      <c r="G102" s="193"/>
      <c r="H102" s="193"/>
      <c r="I102" s="193"/>
      <c r="J102" s="194">
        <f>J194</f>
        <v>0</v>
      </c>
      <c r="K102" s="191"/>
      <c r="L102" s="195"/>
      <c r="S102" s="9"/>
      <c r="T102" s="9"/>
      <c r="U102" s="9"/>
      <c r="V102" s="9"/>
      <c r="W102" s="9"/>
      <c r="X102" s="9"/>
      <c r="Y102" s="9"/>
      <c r="Z102" s="9"/>
      <c r="AA102" s="9"/>
      <c r="AB102" s="9"/>
      <c r="AC102" s="9"/>
      <c r="AD102" s="9"/>
      <c r="AE102" s="9"/>
    </row>
    <row r="103" s="10" customFormat="1" ht="19.92" customHeight="1">
      <c r="A103" s="10"/>
      <c r="B103" s="196"/>
      <c r="C103" s="134"/>
      <c r="D103" s="197" t="s">
        <v>1417</v>
      </c>
      <c r="E103" s="198"/>
      <c r="F103" s="198"/>
      <c r="G103" s="198"/>
      <c r="H103" s="198"/>
      <c r="I103" s="198"/>
      <c r="J103" s="199">
        <f>J195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3890</v>
      </c>
      <c r="E104" s="198"/>
      <c r="F104" s="198"/>
      <c r="G104" s="198"/>
      <c r="H104" s="198"/>
      <c r="I104" s="198"/>
      <c r="J104" s="199">
        <f>J206</f>
        <v>0</v>
      </c>
      <c r="K104" s="134"/>
      <c r="L104" s="200"/>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249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Transformace domova Černovice – Lidmaň I. – Polná</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210</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IO 01.3 - PŘÍPOJKA VODY PRO SO 03</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18. 9. 2024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Kraj Vysočina</v>
      </c>
      <c r="G120" s="41"/>
      <c r="H120" s="41"/>
      <c r="I120" s="33" t="s">
        <v>30</v>
      </c>
      <c r="J120" s="37" t="str">
        <f>E21</f>
        <v>ARPIK OSTRAVA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Ing. Tomáš Janošec</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1"/>
      <c r="B123" s="202"/>
      <c r="C123" s="203" t="s">
        <v>250</v>
      </c>
      <c r="D123" s="204" t="s">
        <v>61</v>
      </c>
      <c r="E123" s="204" t="s">
        <v>57</v>
      </c>
      <c r="F123" s="204" t="s">
        <v>58</v>
      </c>
      <c r="G123" s="204" t="s">
        <v>251</v>
      </c>
      <c r="H123" s="204" t="s">
        <v>252</v>
      </c>
      <c r="I123" s="204" t="s">
        <v>253</v>
      </c>
      <c r="J123" s="204" t="s">
        <v>217</v>
      </c>
      <c r="K123" s="205" t="s">
        <v>254</v>
      </c>
      <c r="L123" s="206"/>
      <c r="M123" s="101" t="s">
        <v>1</v>
      </c>
      <c r="N123" s="102" t="s">
        <v>40</v>
      </c>
      <c r="O123" s="102" t="s">
        <v>255</v>
      </c>
      <c r="P123" s="102" t="s">
        <v>256</v>
      </c>
      <c r="Q123" s="102" t="s">
        <v>257</v>
      </c>
      <c r="R123" s="102" t="s">
        <v>258</v>
      </c>
      <c r="S123" s="102" t="s">
        <v>259</v>
      </c>
      <c r="T123" s="103" t="s">
        <v>260</v>
      </c>
      <c r="U123" s="201"/>
      <c r="V123" s="201"/>
      <c r="W123" s="201"/>
      <c r="X123" s="201"/>
      <c r="Y123" s="201"/>
      <c r="Z123" s="201"/>
      <c r="AA123" s="201"/>
      <c r="AB123" s="201"/>
      <c r="AC123" s="201"/>
      <c r="AD123" s="201"/>
      <c r="AE123" s="201"/>
    </row>
    <row r="124" s="2" customFormat="1" ht="22.8" customHeight="1">
      <c r="A124" s="39"/>
      <c r="B124" s="40"/>
      <c r="C124" s="108" t="s">
        <v>261</v>
      </c>
      <c r="D124" s="41"/>
      <c r="E124" s="41"/>
      <c r="F124" s="41"/>
      <c r="G124" s="41"/>
      <c r="H124" s="41"/>
      <c r="I124" s="41"/>
      <c r="J124" s="207">
        <f>BK124</f>
        <v>0</v>
      </c>
      <c r="K124" s="41"/>
      <c r="L124" s="45"/>
      <c r="M124" s="104"/>
      <c r="N124" s="208"/>
      <c r="O124" s="105"/>
      <c r="P124" s="209">
        <f>P125+P194</f>
        <v>0</v>
      </c>
      <c r="Q124" s="105"/>
      <c r="R124" s="209">
        <f>R125+R194</f>
        <v>3.9436762500000007</v>
      </c>
      <c r="S124" s="105"/>
      <c r="T124" s="210">
        <f>T125+T194</f>
        <v>0</v>
      </c>
      <c r="U124" s="39"/>
      <c r="V124" s="39"/>
      <c r="W124" s="39"/>
      <c r="X124" s="39"/>
      <c r="Y124" s="39"/>
      <c r="Z124" s="39"/>
      <c r="AA124" s="39"/>
      <c r="AB124" s="39"/>
      <c r="AC124" s="39"/>
      <c r="AD124" s="39"/>
      <c r="AE124" s="39"/>
      <c r="AT124" s="18" t="s">
        <v>75</v>
      </c>
      <c r="AU124" s="18" t="s">
        <v>219</v>
      </c>
      <c r="BK124" s="211">
        <f>BK125+BK194</f>
        <v>0</v>
      </c>
    </row>
    <row r="125" s="12" customFormat="1" ht="25.92" customHeight="1">
      <c r="A125" s="12"/>
      <c r="B125" s="212"/>
      <c r="C125" s="213"/>
      <c r="D125" s="214" t="s">
        <v>75</v>
      </c>
      <c r="E125" s="215" t="s">
        <v>262</v>
      </c>
      <c r="F125" s="215" t="s">
        <v>263</v>
      </c>
      <c r="G125" s="213"/>
      <c r="H125" s="213"/>
      <c r="I125" s="216"/>
      <c r="J125" s="217">
        <f>BK125</f>
        <v>0</v>
      </c>
      <c r="K125" s="213"/>
      <c r="L125" s="218"/>
      <c r="M125" s="219"/>
      <c r="N125" s="220"/>
      <c r="O125" s="220"/>
      <c r="P125" s="221">
        <f>P126+P157+P160+P186</f>
        <v>0</v>
      </c>
      <c r="Q125" s="220"/>
      <c r="R125" s="221">
        <f>R126+R157+R160+R186</f>
        <v>3.9413662500000006</v>
      </c>
      <c r="S125" s="220"/>
      <c r="T125" s="222">
        <f>T126+T157+T160+T186</f>
        <v>0</v>
      </c>
      <c r="U125" s="12"/>
      <c r="V125" s="12"/>
      <c r="W125" s="12"/>
      <c r="X125" s="12"/>
      <c r="Y125" s="12"/>
      <c r="Z125" s="12"/>
      <c r="AA125" s="12"/>
      <c r="AB125" s="12"/>
      <c r="AC125" s="12"/>
      <c r="AD125" s="12"/>
      <c r="AE125" s="12"/>
      <c r="AR125" s="223" t="s">
        <v>83</v>
      </c>
      <c r="AT125" s="224" t="s">
        <v>75</v>
      </c>
      <c r="AU125" s="224" t="s">
        <v>76</v>
      </c>
      <c r="AY125" s="223" t="s">
        <v>264</v>
      </c>
      <c r="BK125" s="225">
        <f>BK126+BK157+BK160+BK186</f>
        <v>0</v>
      </c>
    </row>
    <row r="126" s="12" customFormat="1" ht="22.8" customHeight="1">
      <c r="A126" s="12"/>
      <c r="B126" s="212"/>
      <c r="C126" s="213"/>
      <c r="D126" s="214" t="s">
        <v>75</v>
      </c>
      <c r="E126" s="226" t="s">
        <v>83</v>
      </c>
      <c r="F126" s="226" t="s">
        <v>265</v>
      </c>
      <c r="G126" s="213"/>
      <c r="H126" s="213"/>
      <c r="I126" s="216"/>
      <c r="J126" s="227">
        <f>BK126</f>
        <v>0</v>
      </c>
      <c r="K126" s="213"/>
      <c r="L126" s="218"/>
      <c r="M126" s="219"/>
      <c r="N126" s="220"/>
      <c r="O126" s="220"/>
      <c r="P126" s="221">
        <f>SUM(P127:P156)</f>
        <v>0</v>
      </c>
      <c r="Q126" s="220"/>
      <c r="R126" s="221">
        <f>SUM(R127:R156)</f>
        <v>3.9369000000000005</v>
      </c>
      <c r="S126" s="220"/>
      <c r="T126" s="222">
        <f>SUM(T127:T156)</f>
        <v>0</v>
      </c>
      <c r="U126" s="12"/>
      <c r="V126" s="12"/>
      <c r="W126" s="12"/>
      <c r="X126" s="12"/>
      <c r="Y126" s="12"/>
      <c r="Z126" s="12"/>
      <c r="AA126" s="12"/>
      <c r="AB126" s="12"/>
      <c r="AC126" s="12"/>
      <c r="AD126" s="12"/>
      <c r="AE126" s="12"/>
      <c r="AR126" s="223" t="s">
        <v>83</v>
      </c>
      <c r="AT126" s="224" t="s">
        <v>75</v>
      </c>
      <c r="AU126" s="224" t="s">
        <v>83</v>
      </c>
      <c r="AY126" s="223" t="s">
        <v>264</v>
      </c>
      <c r="BK126" s="225">
        <f>SUM(BK127:BK156)</f>
        <v>0</v>
      </c>
    </row>
    <row r="127" s="2" customFormat="1" ht="16.5" customHeight="1">
      <c r="A127" s="39"/>
      <c r="B127" s="40"/>
      <c r="C127" s="228" t="s">
        <v>83</v>
      </c>
      <c r="D127" s="228" t="s">
        <v>266</v>
      </c>
      <c r="E127" s="229" t="s">
        <v>3891</v>
      </c>
      <c r="F127" s="230" t="s">
        <v>3892</v>
      </c>
      <c r="G127" s="231" t="s">
        <v>453</v>
      </c>
      <c r="H127" s="232">
        <v>1</v>
      </c>
      <c r="I127" s="233"/>
      <c r="J127" s="234">
        <f>ROUND(I127*H127,2)</f>
        <v>0</v>
      </c>
      <c r="K127" s="230" t="s">
        <v>1425</v>
      </c>
      <c r="L127" s="45"/>
      <c r="M127" s="235" t="s">
        <v>1</v>
      </c>
      <c r="N127" s="236" t="s">
        <v>42</v>
      </c>
      <c r="O127" s="92"/>
      <c r="P127" s="237">
        <f>O127*H127</f>
        <v>0</v>
      </c>
      <c r="Q127" s="237">
        <v>0.036900000000000002</v>
      </c>
      <c r="R127" s="237">
        <f>Q127*H127</f>
        <v>0.036900000000000002</v>
      </c>
      <c r="S127" s="237">
        <v>0</v>
      </c>
      <c r="T127" s="238">
        <f>S127*H127</f>
        <v>0</v>
      </c>
      <c r="U127" s="39"/>
      <c r="V127" s="39"/>
      <c r="W127" s="39"/>
      <c r="X127" s="39"/>
      <c r="Y127" s="39"/>
      <c r="Z127" s="39"/>
      <c r="AA127" s="39"/>
      <c r="AB127" s="39"/>
      <c r="AC127" s="39"/>
      <c r="AD127" s="39"/>
      <c r="AE127" s="39"/>
      <c r="AR127" s="239" t="s">
        <v>271</v>
      </c>
      <c r="AT127" s="239" t="s">
        <v>266</v>
      </c>
      <c r="AU127" s="239" t="s">
        <v>85</v>
      </c>
      <c r="AY127" s="18" t="s">
        <v>264</v>
      </c>
      <c r="BE127" s="240">
        <f>IF(N127="základní",J127,0)</f>
        <v>0</v>
      </c>
      <c r="BF127" s="240">
        <f>IF(N127="snížená",J127,0)</f>
        <v>0</v>
      </c>
      <c r="BG127" s="240">
        <f>IF(N127="zákl. přenesená",J127,0)</f>
        <v>0</v>
      </c>
      <c r="BH127" s="240">
        <f>IF(N127="sníž. přenesená",J127,0)</f>
        <v>0</v>
      </c>
      <c r="BI127" s="240">
        <f>IF(N127="nulová",J127,0)</f>
        <v>0</v>
      </c>
      <c r="BJ127" s="18" t="s">
        <v>85</v>
      </c>
      <c r="BK127" s="240">
        <f>ROUND(I127*H127,2)</f>
        <v>0</v>
      </c>
      <c r="BL127" s="18" t="s">
        <v>271</v>
      </c>
      <c r="BM127" s="239" t="s">
        <v>4025</v>
      </c>
    </row>
    <row r="128" s="15" customFormat="1">
      <c r="A128" s="15"/>
      <c r="B128" s="264"/>
      <c r="C128" s="265"/>
      <c r="D128" s="243" t="s">
        <v>273</v>
      </c>
      <c r="E128" s="266" t="s">
        <v>1</v>
      </c>
      <c r="F128" s="267" t="s">
        <v>3894</v>
      </c>
      <c r="G128" s="265"/>
      <c r="H128" s="266" t="s">
        <v>1</v>
      </c>
      <c r="I128" s="268"/>
      <c r="J128" s="265"/>
      <c r="K128" s="265"/>
      <c r="L128" s="269"/>
      <c r="M128" s="270"/>
      <c r="N128" s="271"/>
      <c r="O128" s="271"/>
      <c r="P128" s="271"/>
      <c r="Q128" s="271"/>
      <c r="R128" s="271"/>
      <c r="S128" s="271"/>
      <c r="T128" s="272"/>
      <c r="U128" s="15"/>
      <c r="V128" s="15"/>
      <c r="W128" s="15"/>
      <c r="X128" s="15"/>
      <c r="Y128" s="15"/>
      <c r="Z128" s="15"/>
      <c r="AA128" s="15"/>
      <c r="AB128" s="15"/>
      <c r="AC128" s="15"/>
      <c r="AD128" s="15"/>
      <c r="AE128" s="15"/>
      <c r="AT128" s="273" t="s">
        <v>273</v>
      </c>
      <c r="AU128" s="273" t="s">
        <v>85</v>
      </c>
      <c r="AV128" s="15" t="s">
        <v>83</v>
      </c>
      <c r="AW128" s="15" t="s">
        <v>32</v>
      </c>
      <c r="AX128" s="15" t="s">
        <v>76</v>
      </c>
      <c r="AY128" s="273" t="s">
        <v>264</v>
      </c>
    </row>
    <row r="129" s="13" customFormat="1">
      <c r="A129" s="13"/>
      <c r="B129" s="241"/>
      <c r="C129" s="242"/>
      <c r="D129" s="243" t="s">
        <v>273</v>
      </c>
      <c r="E129" s="244" t="s">
        <v>1</v>
      </c>
      <c r="F129" s="245" t="s">
        <v>83</v>
      </c>
      <c r="G129" s="242"/>
      <c r="H129" s="246">
        <v>1</v>
      </c>
      <c r="I129" s="247"/>
      <c r="J129" s="242"/>
      <c r="K129" s="242"/>
      <c r="L129" s="248"/>
      <c r="M129" s="249"/>
      <c r="N129" s="250"/>
      <c r="O129" s="250"/>
      <c r="P129" s="250"/>
      <c r="Q129" s="250"/>
      <c r="R129" s="250"/>
      <c r="S129" s="250"/>
      <c r="T129" s="251"/>
      <c r="U129" s="13"/>
      <c r="V129" s="13"/>
      <c r="W129" s="13"/>
      <c r="X129" s="13"/>
      <c r="Y129" s="13"/>
      <c r="Z129" s="13"/>
      <c r="AA129" s="13"/>
      <c r="AB129" s="13"/>
      <c r="AC129" s="13"/>
      <c r="AD129" s="13"/>
      <c r="AE129" s="13"/>
      <c r="AT129" s="252" t="s">
        <v>273</v>
      </c>
      <c r="AU129" s="252" t="s">
        <v>85</v>
      </c>
      <c r="AV129" s="13" t="s">
        <v>85</v>
      </c>
      <c r="AW129" s="13" t="s">
        <v>32</v>
      </c>
      <c r="AX129" s="13" t="s">
        <v>83</v>
      </c>
      <c r="AY129" s="252" t="s">
        <v>264</v>
      </c>
    </row>
    <row r="130" s="2" customFormat="1" ht="16.5" customHeight="1">
      <c r="A130" s="39"/>
      <c r="B130" s="40"/>
      <c r="C130" s="228" t="s">
        <v>85</v>
      </c>
      <c r="D130" s="228" t="s">
        <v>266</v>
      </c>
      <c r="E130" s="229" t="s">
        <v>3899</v>
      </c>
      <c r="F130" s="230" t="s">
        <v>3900</v>
      </c>
      <c r="G130" s="231" t="s">
        <v>278</v>
      </c>
      <c r="H130" s="232">
        <v>1.3</v>
      </c>
      <c r="I130" s="233"/>
      <c r="J130" s="234">
        <f>ROUND(I130*H130,2)</f>
        <v>0</v>
      </c>
      <c r="K130" s="230" t="s">
        <v>1425</v>
      </c>
      <c r="L130" s="45"/>
      <c r="M130" s="235" t="s">
        <v>1</v>
      </c>
      <c r="N130" s="236" t="s">
        <v>42</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271</v>
      </c>
      <c r="AT130" s="239" t="s">
        <v>266</v>
      </c>
      <c r="AU130" s="239" t="s">
        <v>85</v>
      </c>
      <c r="AY130" s="18" t="s">
        <v>264</v>
      </c>
      <c r="BE130" s="240">
        <f>IF(N130="základní",J130,0)</f>
        <v>0</v>
      </c>
      <c r="BF130" s="240">
        <f>IF(N130="snížená",J130,0)</f>
        <v>0</v>
      </c>
      <c r="BG130" s="240">
        <f>IF(N130="zákl. přenesená",J130,0)</f>
        <v>0</v>
      </c>
      <c r="BH130" s="240">
        <f>IF(N130="sníž. přenesená",J130,0)</f>
        <v>0</v>
      </c>
      <c r="BI130" s="240">
        <f>IF(N130="nulová",J130,0)</f>
        <v>0</v>
      </c>
      <c r="BJ130" s="18" t="s">
        <v>85</v>
      </c>
      <c r="BK130" s="240">
        <f>ROUND(I130*H130,2)</f>
        <v>0</v>
      </c>
      <c r="BL130" s="18" t="s">
        <v>271</v>
      </c>
      <c r="BM130" s="239" t="s">
        <v>4026</v>
      </c>
    </row>
    <row r="131" s="13" customFormat="1">
      <c r="A131" s="13"/>
      <c r="B131" s="241"/>
      <c r="C131" s="242"/>
      <c r="D131" s="243" t="s">
        <v>273</v>
      </c>
      <c r="E131" s="244" t="s">
        <v>1</v>
      </c>
      <c r="F131" s="245" t="s">
        <v>4027</v>
      </c>
      <c r="G131" s="242"/>
      <c r="H131" s="246">
        <v>1.3</v>
      </c>
      <c r="I131" s="247"/>
      <c r="J131" s="242"/>
      <c r="K131" s="242"/>
      <c r="L131" s="248"/>
      <c r="M131" s="249"/>
      <c r="N131" s="250"/>
      <c r="O131" s="250"/>
      <c r="P131" s="250"/>
      <c r="Q131" s="250"/>
      <c r="R131" s="250"/>
      <c r="S131" s="250"/>
      <c r="T131" s="251"/>
      <c r="U131" s="13"/>
      <c r="V131" s="13"/>
      <c r="W131" s="13"/>
      <c r="X131" s="13"/>
      <c r="Y131" s="13"/>
      <c r="Z131" s="13"/>
      <c r="AA131" s="13"/>
      <c r="AB131" s="13"/>
      <c r="AC131" s="13"/>
      <c r="AD131" s="13"/>
      <c r="AE131" s="13"/>
      <c r="AT131" s="252" t="s">
        <v>273</v>
      </c>
      <c r="AU131" s="252" t="s">
        <v>85</v>
      </c>
      <c r="AV131" s="13" t="s">
        <v>85</v>
      </c>
      <c r="AW131" s="13" t="s">
        <v>32</v>
      </c>
      <c r="AX131" s="13" t="s">
        <v>83</v>
      </c>
      <c r="AY131" s="252" t="s">
        <v>264</v>
      </c>
    </row>
    <row r="132" s="2" customFormat="1" ht="21.75" customHeight="1">
      <c r="A132" s="39"/>
      <c r="B132" s="40"/>
      <c r="C132" s="228" t="s">
        <v>96</v>
      </c>
      <c r="D132" s="228" t="s">
        <v>266</v>
      </c>
      <c r="E132" s="229" t="s">
        <v>3903</v>
      </c>
      <c r="F132" s="230" t="s">
        <v>3904</v>
      </c>
      <c r="G132" s="231" t="s">
        <v>278</v>
      </c>
      <c r="H132" s="232">
        <v>3.8999999999999999</v>
      </c>
      <c r="I132" s="233"/>
      <c r="J132" s="234">
        <f>ROUND(I132*H132,2)</f>
        <v>0</v>
      </c>
      <c r="K132" s="230" t="s">
        <v>1425</v>
      </c>
      <c r="L132" s="45"/>
      <c r="M132" s="235" t="s">
        <v>1</v>
      </c>
      <c r="N132" s="236" t="s">
        <v>42</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271</v>
      </c>
      <c r="AT132" s="239" t="s">
        <v>266</v>
      </c>
      <c r="AU132" s="239" t="s">
        <v>85</v>
      </c>
      <c r="AY132" s="18" t="s">
        <v>264</v>
      </c>
      <c r="BE132" s="240">
        <f>IF(N132="základní",J132,0)</f>
        <v>0</v>
      </c>
      <c r="BF132" s="240">
        <f>IF(N132="snížená",J132,0)</f>
        <v>0</v>
      </c>
      <c r="BG132" s="240">
        <f>IF(N132="zákl. přenesená",J132,0)</f>
        <v>0</v>
      </c>
      <c r="BH132" s="240">
        <f>IF(N132="sníž. přenesená",J132,0)</f>
        <v>0</v>
      </c>
      <c r="BI132" s="240">
        <f>IF(N132="nulová",J132,0)</f>
        <v>0</v>
      </c>
      <c r="BJ132" s="18" t="s">
        <v>85</v>
      </c>
      <c r="BK132" s="240">
        <f>ROUND(I132*H132,2)</f>
        <v>0</v>
      </c>
      <c r="BL132" s="18" t="s">
        <v>271</v>
      </c>
      <c r="BM132" s="239" t="s">
        <v>4028</v>
      </c>
    </row>
    <row r="133" s="13" customFormat="1">
      <c r="A133" s="13"/>
      <c r="B133" s="241"/>
      <c r="C133" s="242"/>
      <c r="D133" s="243" t="s">
        <v>273</v>
      </c>
      <c r="E133" s="244" t="s">
        <v>1</v>
      </c>
      <c r="F133" s="245" t="s">
        <v>4029</v>
      </c>
      <c r="G133" s="242"/>
      <c r="H133" s="246">
        <v>3.8999999999999999</v>
      </c>
      <c r="I133" s="247"/>
      <c r="J133" s="242"/>
      <c r="K133" s="242"/>
      <c r="L133" s="248"/>
      <c r="M133" s="249"/>
      <c r="N133" s="250"/>
      <c r="O133" s="250"/>
      <c r="P133" s="250"/>
      <c r="Q133" s="250"/>
      <c r="R133" s="250"/>
      <c r="S133" s="250"/>
      <c r="T133" s="251"/>
      <c r="U133" s="13"/>
      <c r="V133" s="13"/>
      <c r="W133" s="13"/>
      <c r="X133" s="13"/>
      <c r="Y133" s="13"/>
      <c r="Z133" s="13"/>
      <c r="AA133" s="13"/>
      <c r="AB133" s="13"/>
      <c r="AC133" s="13"/>
      <c r="AD133" s="13"/>
      <c r="AE133" s="13"/>
      <c r="AT133" s="252" t="s">
        <v>273</v>
      </c>
      <c r="AU133" s="252" t="s">
        <v>85</v>
      </c>
      <c r="AV133" s="13" t="s">
        <v>85</v>
      </c>
      <c r="AW133" s="13" t="s">
        <v>32</v>
      </c>
      <c r="AX133" s="13" t="s">
        <v>83</v>
      </c>
      <c r="AY133" s="252" t="s">
        <v>264</v>
      </c>
    </row>
    <row r="134" s="2" customFormat="1" ht="16.5" customHeight="1">
      <c r="A134" s="39"/>
      <c r="B134" s="40"/>
      <c r="C134" s="228" t="s">
        <v>271</v>
      </c>
      <c r="D134" s="228" t="s">
        <v>266</v>
      </c>
      <c r="E134" s="229" t="s">
        <v>1429</v>
      </c>
      <c r="F134" s="230" t="s">
        <v>1430</v>
      </c>
      <c r="G134" s="231" t="s">
        <v>278</v>
      </c>
      <c r="H134" s="232">
        <v>3.8999999999999999</v>
      </c>
      <c r="I134" s="233"/>
      <c r="J134" s="234">
        <f>ROUND(I134*H134,2)</f>
        <v>0</v>
      </c>
      <c r="K134" s="230" t="s">
        <v>1425</v>
      </c>
      <c r="L134" s="45"/>
      <c r="M134" s="235" t="s">
        <v>1</v>
      </c>
      <c r="N134" s="236" t="s">
        <v>42</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271</v>
      </c>
      <c r="AT134" s="239" t="s">
        <v>266</v>
      </c>
      <c r="AU134" s="239" t="s">
        <v>85</v>
      </c>
      <c r="AY134" s="18" t="s">
        <v>264</v>
      </c>
      <c r="BE134" s="240">
        <f>IF(N134="základní",J134,0)</f>
        <v>0</v>
      </c>
      <c r="BF134" s="240">
        <f>IF(N134="snížená",J134,0)</f>
        <v>0</v>
      </c>
      <c r="BG134" s="240">
        <f>IF(N134="zákl. přenesená",J134,0)</f>
        <v>0</v>
      </c>
      <c r="BH134" s="240">
        <f>IF(N134="sníž. přenesená",J134,0)</f>
        <v>0</v>
      </c>
      <c r="BI134" s="240">
        <f>IF(N134="nulová",J134,0)</f>
        <v>0</v>
      </c>
      <c r="BJ134" s="18" t="s">
        <v>85</v>
      </c>
      <c r="BK134" s="240">
        <f>ROUND(I134*H134,2)</f>
        <v>0</v>
      </c>
      <c r="BL134" s="18" t="s">
        <v>271</v>
      </c>
      <c r="BM134" s="239" t="s">
        <v>4030</v>
      </c>
    </row>
    <row r="135" s="2" customFormat="1">
      <c r="A135" s="39"/>
      <c r="B135" s="40"/>
      <c r="C135" s="41"/>
      <c r="D135" s="243" t="s">
        <v>339</v>
      </c>
      <c r="E135" s="41"/>
      <c r="F135" s="295" t="s">
        <v>1432</v>
      </c>
      <c r="G135" s="41"/>
      <c r="H135" s="41"/>
      <c r="I135" s="296"/>
      <c r="J135" s="41"/>
      <c r="K135" s="41"/>
      <c r="L135" s="45"/>
      <c r="M135" s="297"/>
      <c r="N135" s="298"/>
      <c r="O135" s="92"/>
      <c r="P135" s="92"/>
      <c r="Q135" s="92"/>
      <c r="R135" s="92"/>
      <c r="S135" s="92"/>
      <c r="T135" s="93"/>
      <c r="U135" s="39"/>
      <c r="V135" s="39"/>
      <c r="W135" s="39"/>
      <c r="X135" s="39"/>
      <c r="Y135" s="39"/>
      <c r="Z135" s="39"/>
      <c r="AA135" s="39"/>
      <c r="AB135" s="39"/>
      <c r="AC135" s="39"/>
      <c r="AD135" s="39"/>
      <c r="AE135" s="39"/>
      <c r="AT135" s="18" t="s">
        <v>339</v>
      </c>
      <c r="AU135" s="18" t="s">
        <v>85</v>
      </c>
    </row>
    <row r="136" s="13" customFormat="1">
      <c r="A136" s="13"/>
      <c r="B136" s="241"/>
      <c r="C136" s="242"/>
      <c r="D136" s="243" t="s">
        <v>273</v>
      </c>
      <c r="E136" s="244" t="s">
        <v>1</v>
      </c>
      <c r="F136" s="245" t="s">
        <v>4031</v>
      </c>
      <c r="G136" s="242"/>
      <c r="H136" s="246">
        <v>3.8999999999999999</v>
      </c>
      <c r="I136" s="247"/>
      <c r="J136" s="242"/>
      <c r="K136" s="242"/>
      <c r="L136" s="248"/>
      <c r="M136" s="249"/>
      <c r="N136" s="250"/>
      <c r="O136" s="250"/>
      <c r="P136" s="250"/>
      <c r="Q136" s="250"/>
      <c r="R136" s="250"/>
      <c r="S136" s="250"/>
      <c r="T136" s="251"/>
      <c r="U136" s="13"/>
      <c r="V136" s="13"/>
      <c r="W136" s="13"/>
      <c r="X136" s="13"/>
      <c r="Y136" s="13"/>
      <c r="Z136" s="13"/>
      <c r="AA136" s="13"/>
      <c r="AB136" s="13"/>
      <c r="AC136" s="13"/>
      <c r="AD136" s="13"/>
      <c r="AE136" s="13"/>
      <c r="AT136" s="252" t="s">
        <v>273</v>
      </c>
      <c r="AU136" s="252" t="s">
        <v>85</v>
      </c>
      <c r="AV136" s="13" t="s">
        <v>85</v>
      </c>
      <c r="AW136" s="13" t="s">
        <v>32</v>
      </c>
      <c r="AX136" s="13" t="s">
        <v>83</v>
      </c>
      <c r="AY136" s="252" t="s">
        <v>264</v>
      </c>
    </row>
    <row r="137" s="2" customFormat="1" ht="16.5" customHeight="1">
      <c r="A137" s="39"/>
      <c r="B137" s="40"/>
      <c r="C137" s="228" t="s">
        <v>290</v>
      </c>
      <c r="D137" s="228" t="s">
        <v>266</v>
      </c>
      <c r="E137" s="229" t="s">
        <v>1434</v>
      </c>
      <c r="F137" s="230" t="s">
        <v>1435</v>
      </c>
      <c r="G137" s="231" t="s">
        <v>278</v>
      </c>
      <c r="H137" s="232">
        <v>3.8999999999999999</v>
      </c>
      <c r="I137" s="233"/>
      <c r="J137" s="234">
        <f>ROUND(I137*H137,2)</f>
        <v>0</v>
      </c>
      <c r="K137" s="230" t="s">
        <v>1425</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271</v>
      </c>
      <c r="AT137" s="239" t="s">
        <v>266</v>
      </c>
      <c r="AU137" s="239" t="s">
        <v>85</v>
      </c>
      <c r="AY137" s="18" t="s">
        <v>264</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271</v>
      </c>
      <c r="BM137" s="239" t="s">
        <v>4032</v>
      </c>
    </row>
    <row r="138" s="15" customFormat="1">
      <c r="A138" s="15"/>
      <c r="B138" s="264"/>
      <c r="C138" s="265"/>
      <c r="D138" s="243" t="s">
        <v>273</v>
      </c>
      <c r="E138" s="266" t="s">
        <v>1</v>
      </c>
      <c r="F138" s="267" t="s">
        <v>1437</v>
      </c>
      <c r="G138" s="265"/>
      <c r="H138" s="266" t="s">
        <v>1</v>
      </c>
      <c r="I138" s="268"/>
      <c r="J138" s="265"/>
      <c r="K138" s="265"/>
      <c r="L138" s="269"/>
      <c r="M138" s="270"/>
      <c r="N138" s="271"/>
      <c r="O138" s="271"/>
      <c r="P138" s="271"/>
      <c r="Q138" s="271"/>
      <c r="R138" s="271"/>
      <c r="S138" s="271"/>
      <c r="T138" s="272"/>
      <c r="U138" s="15"/>
      <c r="V138" s="15"/>
      <c r="W138" s="15"/>
      <c r="X138" s="15"/>
      <c r="Y138" s="15"/>
      <c r="Z138" s="15"/>
      <c r="AA138" s="15"/>
      <c r="AB138" s="15"/>
      <c r="AC138" s="15"/>
      <c r="AD138" s="15"/>
      <c r="AE138" s="15"/>
      <c r="AT138" s="273" t="s">
        <v>273</v>
      </c>
      <c r="AU138" s="273" t="s">
        <v>85</v>
      </c>
      <c r="AV138" s="15" t="s">
        <v>83</v>
      </c>
      <c r="AW138" s="15" t="s">
        <v>32</v>
      </c>
      <c r="AX138" s="15" t="s">
        <v>76</v>
      </c>
      <c r="AY138" s="273" t="s">
        <v>264</v>
      </c>
    </row>
    <row r="139" s="13" customFormat="1">
      <c r="A139" s="13"/>
      <c r="B139" s="241"/>
      <c r="C139" s="242"/>
      <c r="D139" s="243" t="s">
        <v>273</v>
      </c>
      <c r="E139" s="244" t="s">
        <v>1</v>
      </c>
      <c r="F139" s="245" t="s">
        <v>4033</v>
      </c>
      <c r="G139" s="242"/>
      <c r="H139" s="246">
        <v>3.8999999999999999</v>
      </c>
      <c r="I139" s="247"/>
      <c r="J139" s="242"/>
      <c r="K139" s="242"/>
      <c r="L139" s="248"/>
      <c r="M139" s="249"/>
      <c r="N139" s="250"/>
      <c r="O139" s="250"/>
      <c r="P139" s="250"/>
      <c r="Q139" s="250"/>
      <c r="R139" s="250"/>
      <c r="S139" s="250"/>
      <c r="T139" s="251"/>
      <c r="U139" s="13"/>
      <c r="V139" s="13"/>
      <c r="W139" s="13"/>
      <c r="X139" s="13"/>
      <c r="Y139" s="13"/>
      <c r="Z139" s="13"/>
      <c r="AA139" s="13"/>
      <c r="AB139" s="13"/>
      <c r="AC139" s="13"/>
      <c r="AD139" s="13"/>
      <c r="AE139" s="13"/>
      <c r="AT139" s="252" t="s">
        <v>273</v>
      </c>
      <c r="AU139" s="252" t="s">
        <v>85</v>
      </c>
      <c r="AV139" s="13" t="s">
        <v>85</v>
      </c>
      <c r="AW139" s="13" t="s">
        <v>32</v>
      </c>
      <c r="AX139" s="13" t="s">
        <v>83</v>
      </c>
      <c r="AY139" s="252" t="s">
        <v>264</v>
      </c>
    </row>
    <row r="140" s="2" customFormat="1" ht="16.5" customHeight="1">
      <c r="A140" s="39"/>
      <c r="B140" s="40"/>
      <c r="C140" s="228" t="s">
        <v>295</v>
      </c>
      <c r="D140" s="228" t="s">
        <v>266</v>
      </c>
      <c r="E140" s="229" t="s">
        <v>1439</v>
      </c>
      <c r="F140" s="230" t="s">
        <v>1440</v>
      </c>
      <c r="G140" s="231" t="s">
        <v>278</v>
      </c>
      <c r="H140" s="232">
        <v>3.8999999999999999</v>
      </c>
      <c r="I140" s="233"/>
      <c r="J140" s="234">
        <f>ROUND(I140*H140,2)</f>
        <v>0</v>
      </c>
      <c r="K140" s="230" t="s">
        <v>1425</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271</v>
      </c>
      <c r="AT140" s="239" t="s">
        <v>266</v>
      </c>
      <c r="AU140" s="239" t="s">
        <v>85</v>
      </c>
      <c r="AY140" s="18" t="s">
        <v>264</v>
      </c>
      <c r="BE140" s="240">
        <f>IF(N140="základní",J140,0)</f>
        <v>0</v>
      </c>
      <c r="BF140" s="240">
        <f>IF(N140="snížená",J140,0)</f>
        <v>0</v>
      </c>
      <c r="BG140" s="240">
        <f>IF(N140="zákl. přenesená",J140,0)</f>
        <v>0</v>
      </c>
      <c r="BH140" s="240">
        <f>IF(N140="sníž. přenesená",J140,0)</f>
        <v>0</v>
      </c>
      <c r="BI140" s="240">
        <f>IF(N140="nulová",J140,0)</f>
        <v>0</v>
      </c>
      <c r="BJ140" s="18" t="s">
        <v>85</v>
      </c>
      <c r="BK140" s="240">
        <f>ROUND(I140*H140,2)</f>
        <v>0</v>
      </c>
      <c r="BL140" s="18" t="s">
        <v>271</v>
      </c>
      <c r="BM140" s="239" t="s">
        <v>4034</v>
      </c>
    </row>
    <row r="141" s="2" customFormat="1">
      <c r="A141" s="39"/>
      <c r="B141" s="40"/>
      <c r="C141" s="41"/>
      <c r="D141" s="243" t="s">
        <v>339</v>
      </c>
      <c r="E141" s="41"/>
      <c r="F141" s="295" t="s">
        <v>1442</v>
      </c>
      <c r="G141" s="41"/>
      <c r="H141" s="41"/>
      <c r="I141" s="296"/>
      <c r="J141" s="41"/>
      <c r="K141" s="41"/>
      <c r="L141" s="45"/>
      <c r="M141" s="297"/>
      <c r="N141" s="298"/>
      <c r="O141" s="92"/>
      <c r="P141" s="92"/>
      <c r="Q141" s="92"/>
      <c r="R141" s="92"/>
      <c r="S141" s="92"/>
      <c r="T141" s="93"/>
      <c r="U141" s="39"/>
      <c r="V141" s="39"/>
      <c r="W141" s="39"/>
      <c r="X141" s="39"/>
      <c r="Y141" s="39"/>
      <c r="Z141" s="39"/>
      <c r="AA141" s="39"/>
      <c r="AB141" s="39"/>
      <c r="AC141" s="39"/>
      <c r="AD141" s="39"/>
      <c r="AE141" s="39"/>
      <c r="AT141" s="18" t="s">
        <v>339</v>
      </c>
      <c r="AU141" s="18" t="s">
        <v>85</v>
      </c>
    </row>
    <row r="142" s="13" customFormat="1">
      <c r="A142" s="13"/>
      <c r="B142" s="241"/>
      <c r="C142" s="242"/>
      <c r="D142" s="243" t="s">
        <v>273</v>
      </c>
      <c r="E142" s="244" t="s">
        <v>1</v>
      </c>
      <c r="F142" s="245" t="s">
        <v>4031</v>
      </c>
      <c r="G142" s="242"/>
      <c r="H142" s="246">
        <v>3.8999999999999999</v>
      </c>
      <c r="I142" s="247"/>
      <c r="J142" s="242"/>
      <c r="K142" s="242"/>
      <c r="L142" s="248"/>
      <c r="M142" s="249"/>
      <c r="N142" s="250"/>
      <c r="O142" s="250"/>
      <c r="P142" s="250"/>
      <c r="Q142" s="250"/>
      <c r="R142" s="250"/>
      <c r="S142" s="250"/>
      <c r="T142" s="251"/>
      <c r="U142" s="13"/>
      <c r="V142" s="13"/>
      <c r="W142" s="13"/>
      <c r="X142" s="13"/>
      <c r="Y142" s="13"/>
      <c r="Z142" s="13"/>
      <c r="AA142" s="13"/>
      <c r="AB142" s="13"/>
      <c r="AC142" s="13"/>
      <c r="AD142" s="13"/>
      <c r="AE142" s="13"/>
      <c r="AT142" s="252" t="s">
        <v>273</v>
      </c>
      <c r="AU142" s="252" t="s">
        <v>85</v>
      </c>
      <c r="AV142" s="13" t="s">
        <v>85</v>
      </c>
      <c r="AW142" s="13" t="s">
        <v>32</v>
      </c>
      <c r="AX142" s="13" t="s">
        <v>83</v>
      </c>
      <c r="AY142" s="252" t="s">
        <v>264</v>
      </c>
    </row>
    <row r="143" s="2" customFormat="1" ht="16.5" customHeight="1">
      <c r="A143" s="39"/>
      <c r="B143" s="40"/>
      <c r="C143" s="228" t="s">
        <v>300</v>
      </c>
      <c r="D143" s="228" t="s">
        <v>266</v>
      </c>
      <c r="E143" s="229" t="s">
        <v>1444</v>
      </c>
      <c r="F143" s="230" t="s">
        <v>306</v>
      </c>
      <c r="G143" s="231" t="s">
        <v>278</v>
      </c>
      <c r="H143" s="232">
        <v>1.05</v>
      </c>
      <c r="I143" s="233"/>
      <c r="J143" s="234">
        <f>ROUND(I143*H143,2)</f>
        <v>0</v>
      </c>
      <c r="K143" s="230" t="s">
        <v>1425</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271</v>
      </c>
      <c r="AT143" s="239" t="s">
        <v>266</v>
      </c>
      <c r="AU143" s="239" t="s">
        <v>85</v>
      </c>
      <c r="AY143" s="18" t="s">
        <v>264</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271</v>
      </c>
      <c r="BM143" s="239" t="s">
        <v>4035</v>
      </c>
    </row>
    <row r="144" s="2" customFormat="1">
      <c r="A144" s="39"/>
      <c r="B144" s="40"/>
      <c r="C144" s="41"/>
      <c r="D144" s="243" t="s">
        <v>339</v>
      </c>
      <c r="E144" s="41"/>
      <c r="F144" s="295" t="s">
        <v>3914</v>
      </c>
      <c r="G144" s="41"/>
      <c r="H144" s="41"/>
      <c r="I144" s="296"/>
      <c r="J144" s="41"/>
      <c r="K144" s="41"/>
      <c r="L144" s="45"/>
      <c r="M144" s="297"/>
      <c r="N144" s="298"/>
      <c r="O144" s="92"/>
      <c r="P144" s="92"/>
      <c r="Q144" s="92"/>
      <c r="R144" s="92"/>
      <c r="S144" s="92"/>
      <c r="T144" s="93"/>
      <c r="U144" s="39"/>
      <c r="V144" s="39"/>
      <c r="W144" s="39"/>
      <c r="X144" s="39"/>
      <c r="Y144" s="39"/>
      <c r="Z144" s="39"/>
      <c r="AA144" s="39"/>
      <c r="AB144" s="39"/>
      <c r="AC144" s="39"/>
      <c r="AD144" s="39"/>
      <c r="AE144" s="39"/>
      <c r="AT144" s="18" t="s">
        <v>339</v>
      </c>
      <c r="AU144" s="18" t="s">
        <v>85</v>
      </c>
    </row>
    <row r="145" s="15" customFormat="1">
      <c r="A145" s="15"/>
      <c r="B145" s="264"/>
      <c r="C145" s="265"/>
      <c r="D145" s="243" t="s">
        <v>273</v>
      </c>
      <c r="E145" s="266" t="s">
        <v>1</v>
      </c>
      <c r="F145" s="267" t="s">
        <v>3917</v>
      </c>
      <c r="G145" s="265"/>
      <c r="H145" s="266" t="s">
        <v>1</v>
      </c>
      <c r="I145" s="268"/>
      <c r="J145" s="265"/>
      <c r="K145" s="265"/>
      <c r="L145" s="269"/>
      <c r="M145" s="270"/>
      <c r="N145" s="271"/>
      <c r="O145" s="271"/>
      <c r="P145" s="271"/>
      <c r="Q145" s="271"/>
      <c r="R145" s="271"/>
      <c r="S145" s="271"/>
      <c r="T145" s="272"/>
      <c r="U145" s="15"/>
      <c r="V145" s="15"/>
      <c r="W145" s="15"/>
      <c r="X145" s="15"/>
      <c r="Y145" s="15"/>
      <c r="Z145" s="15"/>
      <c r="AA145" s="15"/>
      <c r="AB145" s="15"/>
      <c r="AC145" s="15"/>
      <c r="AD145" s="15"/>
      <c r="AE145" s="15"/>
      <c r="AT145" s="273" t="s">
        <v>273</v>
      </c>
      <c r="AU145" s="273" t="s">
        <v>85</v>
      </c>
      <c r="AV145" s="15" t="s">
        <v>83</v>
      </c>
      <c r="AW145" s="15" t="s">
        <v>32</v>
      </c>
      <c r="AX145" s="15" t="s">
        <v>76</v>
      </c>
      <c r="AY145" s="273" t="s">
        <v>264</v>
      </c>
    </row>
    <row r="146" s="13" customFormat="1">
      <c r="A146" s="13"/>
      <c r="B146" s="241"/>
      <c r="C146" s="242"/>
      <c r="D146" s="243" t="s">
        <v>273</v>
      </c>
      <c r="E146" s="244" t="s">
        <v>1</v>
      </c>
      <c r="F146" s="245" t="s">
        <v>4036</v>
      </c>
      <c r="G146" s="242"/>
      <c r="H146" s="246">
        <v>1.05</v>
      </c>
      <c r="I146" s="247"/>
      <c r="J146" s="242"/>
      <c r="K146" s="242"/>
      <c r="L146" s="248"/>
      <c r="M146" s="249"/>
      <c r="N146" s="250"/>
      <c r="O146" s="250"/>
      <c r="P146" s="250"/>
      <c r="Q146" s="250"/>
      <c r="R146" s="250"/>
      <c r="S146" s="250"/>
      <c r="T146" s="251"/>
      <c r="U146" s="13"/>
      <c r="V146" s="13"/>
      <c r="W146" s="13"/>
      <c r="X146" s="13"/>
      <c r="Y146" s="13"/>
      <c r="Z146" s="13"/>
      <c r="AA146" s="13"/>
      <c r="AB146" s="13"/>
      <c r="AC146" s="13"/>
      <c r="AD146" s="13"/>
      <c r="AE146" s="13"/>
      <c r="AT146" s="252" t="s">
        <v>273</v>
      </c>
      <c r="AU146" s="252" t="s">
        <v>85</v>
      </c>
      <c r="AV146" s="13" t="s">
        <v>85</v>
      </c>
      <c r="AW146" s="13" t="s">
        <v>32</v>
      </c>
      <c r="AX146" s="13" t="s">
        <v>76</v>
      </c>
      <c r="AY146" s="252" t="s">
        <v>264</v>
      </c>
    </row>
    <row r="147" s="2" customFormat="1" ht="16.5" customHeight="1">
      <c r="A147" s="39"/>
      <c r="B147" s="40"/>
      <c r="C147" s="274" t="s">
        <v>304</v>
      </c>
      <c r="D147" s="274" t="s">
        <v>310</v>
      </c>
      <c r="E147" s="275" t="s">
        <v>3919</v>
      </c>
      <c r="F147" s="276" t="s">
        <v>3920</v>
      </c>
      <c r="G147" s="277" t="s">
        <v>354</v>
      </c>
      <c r="H147" s="278">
        <v>2.1000000000000001</v>
      </c>
      <c r="I147" s="279"/>
      <c r="J147" s="280">
        <f>ROUND(I147*H147,2)</f>
        <v>0</v>
      </c>
      <c r="K147" s="276" t="s">
        <v>1425</v>
      </c>
      <c r="L147" s="281"/>
      <c r="M147" s="282" t="s">
        <v>1</v>
      </c>
      <c r="N147" s="283" t="s">
        <v>42</v>
      </c>
      <c r="O147" s="92"/>
      <c r="P147" s="237">
        <f>O147*H147</f>
        <v>0</v>
      </c>
      <c r="Q147" s="237">
        <v>1</v>
      </c>
      <c r="R147" s="237">
        <f>Q147*H147</f>
        <v>2.1000000000000001</v>
      </c>
      <c r="S147" s="237">
        <v>0</v>
      </c>
      <c r="T147" s="238">
        <f>S147*H147</f>
        <v>0</v>
      </c>
      <c r="U147" s="39"/>
      <c r="V147" s="39"/>
      <c r="W147" s="39"/>
      <c r="X147" s="39"/>
      <c r="Y147" s="39"/>
      <c r="Z147" s="39"/>
      <c r="AA147" s="39"/>
      <c r="AB147" s="39"/>
      <c r="AC147" s="39"/>
      <c r="AD147" s="39"/>
      <c r="AE147" s="39"/>
      <c r="AR147" s="239" t="s">
        <v>876</v>
      </c>
      <c r="AT147" s="239" t="s">
        <v>310</v>
      </c>
      <c r="AU147" s="239" t="s">
        <v>85</v>
      </c>
      <c r="AY147" s="18" t="s">
        <v>264</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876</v>
      </c>
      <c r="BM147" s="239" t="s">
        <v>4037</v>
      </c>
    </row>
    <row r="148" s="2" customFormat="1">
      <c r="A148" s="39"/>
      <c r="B148" s="40"/>
      <c r="C148" s="41"/>
      <c r="D148" s="243" t="s">
        <v>339</v>
      </c>
      <c r="E148" s="41"/>
      <c r="F148" s="295" t="s">
        <v>3922</v>
      </c>
      <c r="G148" s="41"/>
      <c r="H148" s="41"/>
      <c r="I148" s="296"/>
      <c r="J148" s="41"/>
      <c r="K148" s="41"/>
      <c r="L148" s="45"/>
      <c r="M148" s="297"/>
      <c r="N148" s="298"/>
      <c r="O148" s="92"/>
      <c r="P148" s="92"/>
      <c r="Q148" s="92"/>
      <c r="R148" s="92"/>
      <c r="S148" s="92"/>
      <c r="T148" s="93"/>
      <c r="U148" s="39"/>
      <c r="V148" s="39"/>
      <c r="W148" s="39"/>
      <c r="X148" s="39"/>
      <c r="Y148" s="39"/>
      <c r="Z148" s="39"/>
      <c r="AA148" s="39"/>
      <c r="AB148" s="39"/>
      <c r="AC148" s="39"/>
      <c r="AD148" s="39"/>
      <c r="AE148" s="39"/>
      <c r="AT148" s="18" t="s">
        <v>339</v>
      </c>
      <c r="AU148" s="18" t="s">
        <v>85</v>
      </c>
    </row>
    <row r="149" s="13" customFormat="1">
      <c r="A149" s="13"/>
      <c r="B149" s="241"/>
      <c r="C149" s="242"/>
      <c r="D149" s="243" t="s">
        <v>273</v>
      </c>
      <c r="E149" s="244" t="s">
        <v>1</v>
      </c>
      <c r="F149" s="245" t="s">
        <v>4038</v>
      </c>
      <c r="G149" s="242"/>
      <c r="H149" s="246">
        <v>1.05</v>
      </c>
      <c r="I149" s="247"/>
      <c r="J149" s="242"/>
      <c r="K149" s="242"/>
      <c r="L149" s="248"/>
      <c r="M149" s="249"/>
      <c r="N149" s="250"/>
      <c r="O149" s="250"/>
      <c r="P149" s="250"/>
      <c r="Q149" s="250"/>
      <c r="R149" s="250"/>
      <c r="S149" s="250"/>
      <c r="T149" s="251"/>
      <c r="U149" s="13"/>
      <c r="V149" s="13"/>
      <c r="W149" s="13"/>
      <c r="X149" s="13"/>
      <c r="Y149" s="13"/>
      <c r="Z149" s="13"/>
      <c r="AA149" s="13"/>
      <c r="AB149" s="13"/>
      <c r="AC149" s="13"/>
      <c r="AD149" s="13"/>
      <c r="AE149" s="13"/>
      <c r="AT149" s="252" t="s">
        <v>273</v>
      </c>
      <c r="AU149" s="252" t="s">
        <v>85</v>
      </c>
      <c r="AV149" s="13" t="s">
        <v>85</v>
      </c>
      <c r="AW149" s="13" t="s">
        <v>32</v>
      </c>
      <c r="AX149" s="13" t="s">
        <v>83</v>
      </c>
      <c r="AY149" s="252" t="s">
        <v>264</v>
      </c>
    </row>
    <row r="150" s="13" customFormat="1">
      <c r="A150" s="13"/>
      <c r="B150" s="241"/>
      <c r="C150" s="242"/>
      <c r="D150" s="243" t="s">
        <v>273</v>
      </c>
      <c r="E150" s="242"/>
      <c r="F150" s="245" t="s">
        <v>4039</v>
      </c>
      <c r="G150" s="242"/>
      <c r="H150" s="246">
        <v>2.1000000000000001</v>
      </c>
      <c r="I150" s="247"/>
      <c r="J150" s="242"/>
      <c r="K150" s="242"/>
      <c r="L150" s="248"/>
      <c r="M150" s="249"/>
      <c r="N150" s="250"/>
      <c r="O150" s="250"/>
      <c r="P150" s="250"/>
      <c r="Q150" s="250"/>
      <c r="R150" s="250"/>
      <c r="S150" s="250"/>
      <c r="T150" s="251"/>
      <c r="U150" s="13"/>
      <c r="V150" s="13"/>
      <c r="W150" s="13"/>
      <c r="X150" s="13"/>
      <c r="Y150" s="13"/>
      <c r="Z150" s="13"/>
      <c r="AA150" s="13"/>
      <c r="AB150" s="13"/>
      <c r="AC150" s="13"/>
      <c r="AD150" s="13"/>
      <c r="AE150" s="13"/>
      <c r="AT150" s="252" t="s">
        <v>273</v>
      </c>
      <c r="AU150" s="252" t="s">
        <v>85</v>
      </c>
      <c r="AV150" s="13" t="s">
        <v>85</v>
      </c>
      <c r="AW150" s="13" t="s">
        <v>4</v>
      </c>
      <c r="AX150" s="13" t="s">
        <v>83</v>
      </c>
      <c r="AY150" s="252" t="s">
        <v>264</v>
      </c>
    </row>
    <row r="151" s="2" customFormat="1" ht="16.5" customHeight="1">
      <c r="A151" s="39"/>
      <c r="B151" s="40"/>
      <c r="C151" s="228" t="s">
        <v>309</v>
      </c>
      <c r="D151" s="228" t="s">
        <v>266</v>
      </c>
      <c r="E151" s="229" t="s">
        <v>1448</v>
      </c>
      <c r="F151" s="230" t="s">
        <v>1449</v>
      </c>
      <c r="G151" s="231" t="s">
        <v>278</v>
      </c>
      <c r="H151" s="232">
        <v>0.90000000000000002</v>
      </c>
      <c r="I151" s="233"/>
      <c r="J151" s="234">
        <f>ROUND(I151*H151,2)</f>
        <v>0</v>
      </c>
      <c r="K151" s="230" t="s">
        <v>1425</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271</v>
      </c>
      <c r="AT151" s="239" t="s">
        <v>266</v>
      </c>
      <c r="AU151" s="239" t="s">
        <v>85</v>
      </c>
      <c r="AY151" s="18" t="s">
        <v>264</v>
      </c>
      <c r="BE151" s="240">
        <f>IF(N151="základní",J151,0)</f>
        <v>0</v>
      </c>
      <c r="BF151" s="240">
        <f>IF(N151="snížená",J151,0)</f>
        <v>0</v>
      </c>
      <c r="BG151" s="240">
        <f>IF(N151="zákl. přenesená",J151,0)</f>
        <v>0</v>
      </c>
      <c r="BH151" s="240">
        <f>IF(N151="sníž. přenesená",J151,0)</f>
        <v>0</v>
      </c>
      <c r="BI151" s="240">
        <f>IF(N151="nulová",J151,0)</f>
        <v>0</v>
      </c>
      <c r="BJ151" s="18" t="s">
        <v>85</v>
      </c>
      <c r="BK151" s="240">
        <f>ROUND(I151*H151,2)</f>
        <v>0</v>
      </c>
      <c r="BL151" s="18" t="s">
        <v>271</v>
      </c>
      <c r="BM151" s="239" t="s">
        <v>4040</v>
      </c>
    </row>
    <row r="152" s="13" customFormat="1">
      <c r="A152" s="13"/>
      <c r="B152" s="241"/>
      <c r="C152" s="242"/>
      <c r="D152" s="243" t="s">
        <v>273</v>
      </c>
      <c r="E152" s="244" t="s">
        <v>1</v>
      </c>
      <c r="F152" s="245" t="s">
        <v>4041</v>
      </c>
      <c r="G152" s="242"/>
      <c r="H152" s="246">
        <v>0.90000000000000002</v>
      </c>
      <c r="I152" s="247"/>
      <c r="J152" s="242"/>
      <c r="K152" s="242"/>
      <c r="L152" s="248"/>
      <c r="M152" s="249"/>
      <c r="N152" s="250"/>
      <c r="O152" s="250"/>
      <c r="P152" s="250"/>
      <c r="Q152" s="250"/>
      <c r="R152" s="250"/>
      <c r="S152" s="250"/>
      <c r="T152" s="251"/>
      <c r="U152" s="13"/>
      <c r="V152" s="13"/>
      <c r="W152" s="13"/>
      <c r="X152" s="13"/>
      <c r="Y152" s="13"/>
      <c r="Z152" s="13"/>
      <c r="AA152" s="13"/>
      <c r="AB152" s="13"/>
      <c r="AC152" s="13"/>
      <c r="AD152" s="13"/>
      <c r="AE152" s="13"/>
      <c r="AT152" s="252" t="s">
        <v>273</v>
      </c>
      <c r="AU152" s="252" t="s">
        <v>85</v>
      </c>
      <c r="AV152" s="13" t="s">
        <v>85</v>
      </c>
      <c r="AW152" s="13" t="s">
        <v>32</v>
      </c>
      <c r="AX152" s="13" t="s">
        <v>83</v>
      </c>
      <c r="AY152" s="252" t="s">
        <v>264</v>
      </c>
    </row>
    <row r="153" s="2" customFormat="1" ht="16.5" customHeight="1">
      <c r="A153" s="39"/>
      <c r="B153" s="40"/>
      <c r="C153" s="274" t="s">
        <v>315</v>
      </c>
      <c r="D153" s="274" t="s">
        <v>310</v>
      </c>
      <c r="E153" s="275" t="s">
        <v>1452</v>
      </c>
      <c r="F153" s="276" t="s">
        <v>1453</v>
      </c>
      <c r="G153" s="277" t="s">
        <v>354</v>
      </c>
      <c r="H153" s="278">
        <v>1.8</v>
      </c>
      <c r="I153" s="279"/>
      <c r="J153" s="280">
        <f>ROUND(I153*H153,2)</f>
        <v>0</v>
      </c>
      <c r="K153" s="276" t="s">
        <v>1425</v>
      </c>
      <c r="L153" s="281"/>
      <c r="M153" s="282" t="s">
        <v>1</v>
      </c>
      <c r="N153" s="283" t="s">
        <v>42</v>
      </c>
      <c r="O153" s="92"/>
      <c r="P153" s="237">
        <f>O153*H153</f>
        <v>0</v>
      </c>
      <c r="Q153" s="237">
        <v>1</v>
      </c>
      <c r="R153" s="237">
        <f>Q153*H153</f>
        <v>1.8</v>
      </c>
      <c r="S153" s="237">
        <v>0</v>
      </c>
      <c r="T153" s="238">
        <f>S153*H153</f>
        <v>0</v>
      </c>
      <c r="U153" s="39"/>
      <c r="V153" s="39"/>
      <c r="W153" s="39"/>
      <c r="X153" s="39"/>
      <c r="Y153" s="39"/>
      <c r="Z153" s="39"/>
      <c r="AA153" s="39"/>
      <c r="AB153" s="39"/>
      <c r="AC153" s="39"/>
      <c r="AD153" s="39"/>
      <c r="AE153" s="39"/>
      <c r="AR153" s="239" t="s">
        <v>304</v>
      </c>
      <c r="AT153" s="239" t="s">
        <v>310</v>
      </c>
      <c r="AU153" s="239" t="s">
        <v>85</v>
      </c>
      <c r="AY153" s="18" t="s">
        <v>264</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271</v>
      </c>
      <c r="BM153" s="239" t="s">
        <v>4042</v>
      </c>
    </row>
    <row r="154" s="2" customFormat="1">
      <c r="A154" s="39"/>
      <c r="B154" s="40"/>
      <c r="C154" s="41"/>
      <c r="D154" s="243" t="s">
        <v>339</v>
      </c>
      <c r="E154" s="41"/>
      <c r="F154" s="295" t="s">
        <v>1455</v>
      </c>
      <c r="G154" s="41"/>
      <c r="H154" s="41"/>
      <c r="I154" s="296"/>
      <c r="J154" s="41"/>
      <c r="K154" s="41"/>
      <c r="L154" s="45"/>
      <c r="M154" s="297"/>
      <c r="N154" s="298"/>
      <c r="O154" s="92"/>
      <c r="P154" s="92"/>
      <c r="Q154" s="92"/>
      <c r="R154" s="92"/>
      <c r="S154" s="92"/>
      <c r="T154" s="93"/>
      <c r="U154" s="39"/>
      <c r="V154" s="39"/>
      <c r="W154" s="39"/>
      <c r="X154" s="39"/>
      <c r="Y154" s="39"/>
      <c r="Z154" s="39"/>
      <c r="AA154" s="39"/>
      <c r="AB154" s="39"/>
      <c r="AC154" s="39"/>
      <c r="AD154" s="39"/>
      <c r="AE154" s="39"/>
      <c r="AT154" s="18" t="s">
        <v>339</v>
      </c>
      <c r="AU154" s="18" t="s">
        <v>85</v>
      </c>
    </row>
    <row r="155" s="13" customFormat="1">
      <c r="A155" s="13"/>
      <c r="B155" s="241"/>
      <c r="C155" s="242"/>
      <c r="D155" s="243" t="s">
        <v>273</v>
      </c>
      <c r="E155" s="244" t="s">
        <v>1</v>
      </c>
      <c r="F155" s="245" t="s">
        <v>4043</v>
      </c>
      <c r="G155" s="242"/>
      <c r="H155" s="246">
        <v>0.90000000000000002</v>
      </c>
      <c r="I155" s="247"/>
      <c r="J155" s="242"/>
      <c r="K155" s="242"/>
      <c r="L155" s="248"/>
      <c r="M155" s="249"/>
      <c r="N155" s="250"/>
      <c r="O155" s="250"/>
      <c r="P155" s="250"/>
      <c r="Q155" s="250"/>
      <c r="R155" s="250"/>
      <c r="S155" s="250"/>
      <c r="T155" s="251"/>
      <c r="U155" s="13"/>
      <c r="V155" s="13"/>
      <c r="W155" s="13"/>
      <c r="X155" s="13"/>
      <c r="Y155" s="13"/>
      <c r="Z155" s="13"/>
      <c r="AA155" s="13"/>
      <c r="AB155" s="13"/>
      <c r="AC155" s="13"/>
      <c r="AD155" s="13"/>
      <c r="AE155" s="13"/>
      <c r="AT155" s="252" t="s">
        <v>273</v>
      </c>
      <c r="AU155" s="252" t="s">
        <v>85</v>
      </c>
      <c r="AV155" s="13" t="s">
        <v>85</v>
      </c>
      <c r="AW155" s="13" t="s">
        <v>32</v>
      </c>
      <c r="AX155" s="13" t="s">
        <v>83</v>
      </c>
      <c r="AY155" s="252" t="s">
        <v>264</v>
      </c>
    </row>
    <row r="156" s="13" customFormat="1">
      <c r="A156" s="13"/>
      <c r="B156" s="241"/>
      <c r="C156" s="242"/>
      <c r="D156" s="243" t="s">
        <v>273</v>
      </c>
      <c r="E156" s="242"/>
      <c r="F156" s="245" t="s">
        <v>4044</v>
      </c>
      <c r="G156" s="242"/>
      <c r="H156" s="246">
        <v>1.8</v>
      </c>
      <c r="I156" s="247"/>
      <c r="J156" s="242"/>
      <c r="K156" s="242"/>
      <c r="L156" s="248"/>
      <c r="M156" s="249"/>
      <c r="N156" s="250"/>
      <c r="O156" s="250"/>
      <c r="P156" s="250"/>
      <c r="Q156" s="250"/>
      <c r="R156" s="250"/>
      <c r="S156" s="250"/>
      <c r="T156" s="251"/>
      <c r="U156" s="13"/>
      <c r="V156" s="13"/>
      <c r="W156" s="13"/>
      <c r="X156" s="13"/>
      <c r="Y156" s="13"/>
      <c r="Z156" s="13"/>
      <c r="AA156" s="13"/>
      <c r="AB156" s="13"/>
      <c r="AC156" s="13"/>
      <c r="AD156" s="13"/>
      <c r="AE156" s="13"/>
      <c r="AT156" s="252" t="s">
        <v>273</v>
      </c>
      <c r="AU156" s="252" t="s">
        <v>85</v>
      </c>
      <c r="AV156" s="13" t="s">
        <v>85</v>
      </c>
      <c r="AW156" s="13" t="s">
        <v>4</v>
      </c>
      <c r="AX156" s="13" t="s">
        <v>83</v>
      </c>
      <c r="AY156" s="252" t="s">
        <v>264</v>
      </c>
    </row>
    <row r="157" s="12" customFormat="1" ht="22.8" customHeight="1">
      <c r="A157" s="12"/>
      <c r="B157" s="212"/>
      <c r="C157" s="213"/>
      <c r="D157" s="214" t="s">
        <v>75</v>
      </c>
      <c r="E157" s="226" t="s">
        <v>290</v>
      </c>
      <c r="F157" s="226" t="s">
        <v>1462</v>
      </c>
      <c r="G157" s="213"/>
      <c r="H157" s="213"/>
      <c r="I157" s="216"/>
      <c r="J157" s="227">
        <f>BK157</f>
        <v>0</v>
      </c>
      <c r="K157" s="213"/>
      <c r="L157" s="218"/>
      <c r="M157" s="219"/>
      <c r="N157" s="220"/>
      <c r="O157" s="220"/>
      <c r="P157" s="221">
        <f>SUM(P158:P159)</f>
        <v>0</v>
      </c>
      <c r="Q157" s="220"/>
      <c r="R157" s="221">
        <f>SUM(R158:R159)</f>
        <v>0</v>
      </c>
      <c r="S157" s="220"/>
      <c r="T157" s="222">
        <f>SUM(T158:T159)</f>
        <v>0</v>
      </c>
      <c r="U157" s="12"/>
      <c r="V157" s="12"/>
      <c r="W157" s="12"/>
      <c r="X157" s="12"/>
      <c r="Y157" s="12"/>
      <c r="Z157" s="12"/>
      <c r="AA157" s="12"/>
      <c r="AB157" s="12"/>
      <c r="AC157" s="12"/>
      <c r="AD157" s="12"/>
      <c r="AE157" s="12"/>
      <c r="AR157" s="223" t="s">
        <v>83</v>
      </c>
      <c r="AT157" s="224" t="s">
        <v>75</v>
      </c>
      <c r="AU157" s="224" t="s">
        <v>83</v>
      </c>
      <c r="AY157" s="223" t="s">
        <v>264</v>
      </c>
      <c r="BK157" s="225">
        <f>SUM(BK158:BK159)</f>
        <v>0</v>
      </c>
    </row>
    <row r="158" s="2" customFormat="1" ht="16.5" customHeight="1">
      <c r="A158" s="39"/>
      <c r="B158" s="40"/>
      <c r="C158" s="228" t="s">
        <v>322</v>
      </c>
      <c r="D158" s="228" t="s">
        <v>266</v>
      </c>
      <c r="E158" s="229" t="s">
        <v>3930</v>
      </c>
      <c r="F158" s="230" t="s">
        <v>3931</v>
      </c>
      <c r="G158" s="231" t="s">
        <v>318</v>
      </c>
      <c r="H158" s="232">
        <v>3</v>
      </c>
      <c r="I158" s="233"/>
      <c r="J158" s="234">
        <f>ROUND(I158*H158,2)</f>
        <v>0</v>
      </c>
      <c r="K158" s="230" t="s">
        <v>1425</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271</v>
      </c>
      <c r="AT158" s="239" t="s">
        <v>266</v>
      </c>
      <c r="AU158" s="239" t="s">
        <v>85</v>
      </c>
      <c r="AY158" s="18" t="s">
        <v>264</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271</v>
      </c>
      <c r="BM158" s="239" t="s">
        <v>4045</v>
      </c>
    </row>
    <row r="159" s="13" customFormat="1">
      <c r="A159" s="13"/>
      <c r="B159" s="241"/>
      <c r="C159" s="242"/>
      <c r="D159" s="243" t="s">
        <v>273</v>
      </c>
      <c r="E159" s="244" t="s">
        <v>1</v>
      </c>
      <c r="F159" s="245" t="s">
        <v>4046</v>
      </c>
      <c r="G159" s="242"/>
      <c r="H159" s="246">
        <v>3</v>
      </c>
      <c r="I159" s="247"/>
      <c r="J159" s="242"/>
      <c r="K159" s="242"/>
      <c r="L159" s="248"/>
      <c r="M159" s="249"/>
      <c r="N159" s="250"/>
      <c r="O159" s="250"/>
      <c r="P159" s="250"/>
      <c r="Q159" s="250"/>
      <c r="R159" s="250"/>
      <c r="S159" s="250"/>
      <c r="T159" s="251"/>
      <c r="U159" s="13"/>
      <c r="V159" s="13"/>
      <c r="W159" s="13"/>
      <c r="X159" s="13"/>
      <c r="Y159" s="13"/>
      <c r="Z159" s="13"/>
      <c r="AA159" s="13"/>
      <c r="AB159" s="13"/>
      <c r="AC159" s="13"/>
      <c r="AD159" s="13"/>
      <c r="AE159" s="13"/>
      <c r="AT159" s="252" t="s">
        <v>273</v>
      </c>
      <c r="AU159" s="252" t="s">
        <v>85</v>
      </c>
      <c r="AV159" s="13" t="s">
        <v>85</v>
      </c>
      <c r="AW159" s="13" t="s">
        <v>32</v>
      </c>
      <c r="AX159" s="13" t="s">
        <v>83</v>
      </c>
      <c r="AY159" s="252" t="s">
        <v>264</v>
      </c>
    </row>
    <row r="160" s="12" customFormat="1" ht="22.8" customHeight="1">
      <c r="A160" s="12"/>
      <c r="B160" s="212"/>
      <c r="C160" s="213"/>
      <c r="D160" s="214" t="s">
        <v>75</v>
      </c>
      <c r="E160" s="226" t="s">
        <v>304</v>
      </c>
      <c r="F160" s="226" t="s">
        <v>1467</v>
      </c>
      <c r="G160" s="213"/>
      <c r="H160" s="213"/>
      <c r="I160" s="216"/>
      <c r="J160" s="227">
        <f>BK160</f>
        <v>0</v>
      </c>
      <c r="K160" s="213"/>
      <c r="L160" s="218"/>
      <c r="M160" s="219"/>
      <c r="N160" s="220"/>
      <c r="O160" s="220"/>
      <c r="P160" s="221">
        <f>SUM(P161:P185)</f>
        <v>0</v>
      </c>
      <c r="Q160" s="220"/>
      <c r="R160" s="221">
        <f>SUM(R161:R185)</f>
        <v>0.0044662499999999997</v>
      </c>
      <c r="S160" s="220"/>
      <c r="T160" s="222">
        <f>SUM(T161:T185)</f>
        <v>0</v>
      </c>
      <c r="U160" s="12"/>
      <c r="V160" s="12"/>
      <c r="W160" s="12"/>
      <c r="X160" s="12"/>
      <c r="Y160" s="12"/>
      <c r="Z160" s="12"/>
      <c r="AA160" s="12"/>
      <c r="AB160" s="12"/>
      <c r="AC160" s="12"/>
      <c r="AD160" s="12"/>
      <c r="AE160" s="12"/>
      <c r="AR160" s="223" t="s">
        <v>83</v>
      </c>
      <c r="AT160" s="224" t="s">
        <v>75</v>
      </c>
      <c r="AU160" s="224" t="s">
        <v>83</v>
      </c>
      <c r="AY160" s="223" t="s">
        <v>264</v>
      </c>
      <c r="BK160" s="225">
        <f>SUM(BK161:BK185)</f>
        <v>0</v>
      </c>
    </row>
    <row r="161" s="2" customFormat="1" ht="16.5" customHeight="1">
      <c r="A161" s="39"/>
      <c r="B161" s="40"/>
      <c r="C161" s="228" t="s">
        <v>8</v>
      </c>
      <c r="D161" s="228" t="s">
        <v>266</v>
      </c>
      <c r="E161" s="229" t="s">
        <v>3934</v>
      </c>
      <c r="F161" s="230" t="s">
        <v>3935</v>
      </c>
      <c r="G161" s="231" t="s">
        <v>453</v>
      </c>
      <c r="H161" s="232">
        <v>3</v>
      </c>
      <c r="I161" s="233"/>
      <c r="J161" s="234">
        <f>ROUND(I161*H161,2)</f>
        <v>0</v>
      </c>
      <c r="K161" s="230" t="s">
        <v>1425</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85</v>
      </c>
      <c r="AY161" s="18" t="s">
        <v>264</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271</v>
      </c>
      <c r="BM161" s="239" t="s">
        <v>4047</v>
      </c>
    </row>
    <row r="162" s="2" customFormat="1">
      <c r="A162" s="39"/>
      <c r="B162" s="40"/>
      <c r="C162" s="41"/>
      <c r="D162" s="243" t="s">
        <v>339</v>
      </c>
      <c r="E162" s="41"/>
      <c r="F162" s="295" t="s">
        <v>3937</v>
      </c>
      <c r="G162" s="41"/>
      <c r="H162" s="41"/>
      <c r="I162" s="296"/>
      <c r="J162" s="41"/>
      <c r="K162" s="41"/>
      <c r="L162" s="45"/>
      <c r="M162" s="297"/>
      <c r="N162" s="298"/>
      <c r="O162" s="92"/>
      <c r="P162" s="92"/>
      <c r="Q162" s="92"/>
      <c r="R162" s="92"/>
      <c r="S162" s="92"/>
      <c r="T162" s="93"/>
      <c r="U162" s="39"/>
      <c r="V162" s="39"/>
      <c r="W162" s="39"/>
      <c r="X162" s="39"/>
      <c r="Y162" s="39"/>
      <c r="Z162" s="39"/>
      <c r="AA162" s="39"/>
      <c r="AB162" s="39"/>
      <c r="AC162" s="39"/>
      <c r="AD162" s="39"/>
      <c r="AE162" s="39"/>
      <c r="AT162" s="18" t="s">
        <v>339</v>
      </c>
      <c r="AU162" s="18" t="s">
        <v>85</v>
      </c>
    </row>
    <row r="163" s="13" customFormat="1">
      <c r="A163" s="13"/>
      <c r="B163" s="241"/>
      <c r="C163" s="242"/>
      <c r="D163" s="243" t="s">
        <v>273</v>
      </c>
      <c r="E163" s="244" t="s">
        <v>1</v>
      </c>
      <c r="F163" s="245" t="s">
        <v>96</v>
      </c>
      <c r="G163" s="242"/>
      <c r="H163" s="246">
        <v>3</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273</v>
      </c>
      <c r="AU163" s="252" t="s">
        <v>85</v>
      </c>
      <c r="AV163" s="13" t="s">
        <v>85</v>
      </c>
      <c r="AW163" s="13" t="s">
        <v>32</v>
      </c>
      <c r="AX163" s="13" t="s">
        <v>83</v>
      </c>
      <c r="AY163" s="252" t="s">
        <v>264</v>
      </c>
    </row>
    <row r="164" s="2" customFormat="1" ht="16.5" customHeight="1">
      <c r="A164" s="39"/>
      <c r="B164" s="40"/>
      <c r="C164" s="274" t="s">
        <v>335</v>
      </c>
      <c r="D164" s="274" t="s">
        <v>310</v>
      </c>
      <c r="E164" s="275" t="s">
        <v>3938</v>
      </c>
      <c r="F164" s="276" t="s">
        <v>3939</v>
      </c>
      <c r="G164" s="277" t="s">
        <v>453</v>
      </c>
      <c r="H164" s="278">
        <v>3.0449999999999999</v>
      </c>
      <c r="I164" s="279"/>
      <c r="J164" s="280">
        <f>ROUND(I164*H164,2)</f>
        <v>0</v>
      </c>
      <c r="K164" s="276" t="s">
        <v>1425</v>
      </c>
      <c r="L164" s="281"/>
      <c r="M164" s="282" t="s">
        <v>1</v>
      </c>
      <c r="N164" s="283" t="s">
        <v>42</v>
      </c>
      <c r="O164" s="92"/>
      <c r="P164" s="237">
        <f>O164*H164</f>
        <v>0</v>
      </c>
      <c r="Q164" s="237">
        <v>0.00027</v>
      </c>
      <c r="R164" s="237">
        <f>Q164*H164</f>
        <v>0.00082215000000000001</v>
      </c>
      <c r="S164" s="237">
        <v>0</v>
      </c>
      <c r="T164" s="238">
        <f>S164*H164</f>
        <v>0</v>
      </c>
      <c r="U164" s="39"/>
      <c r="V164" s="39"/>
      <c r="W164" s="39"/>
      <c r="X164" s="39"/>
      <c r="Y164" s="39"/>
      <c r="Z164" s="39"/>
      <c r="AA164" s="39"/>
      <c r="AB164" s="39"/>
      <c r="AC164" s="39"/>
      <c r="AD164" s="39"/>
      <c r="AE164" s="39"/>
      <c r="AR164" s="239" t="s">
        <v>304</v>
      </c>
      <c r="AT164" s="239" t="s">
        <v>310</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271</v>
      </c>
      <c r="BM164" s="239" t="s">
        <v>4048</v>
      </c>
    </row>
    <row r="165" s="13" customFormat="1">
      <c r="A165" s="13"/>
      <c r="B165" s="241"/>
      <c r="C165" s="242"/>
      <c r="D165" s="243" t="s">
        <v>273</v>
      </c>
      <c r="E165" s="244" t="s">
        <v>1</v>
      </c>
      <c r="F165" s="245" t="s">
        <v>96</v>
      </c>
      <c r="G165" s="242"/>
      <c r="H165" s="246">
        <v>3</v>
      </c>
      <c r="I165" s="247"/>
      <c r="J165" s="242"/>
      <c r="K165" s="242"/>
      <c r="L165" s="248"/>
      <c r="M165" s="249"/>
      <c r="N165" s="250"/>
      <c r="O165" s="250"/>
      <c r="P165" s="250"/>
      <c r="Q165" s="250"/>
      <c r="R165" s="250"/>
      <c r="S165" s="250"/>
      <c r="T165" s="251"/>
      <c r="U165" s="13"/>
      <c r="V165" s="13"/>
      <c r="W165" s="13"/>
      <c r="X165" s="13"/>
      <c r="Y165" s="13"/>
      <c r="Z165" s="13"/>
      <c r="AA165" s="13"/>
      <c r="AB165" s="13"/>
      <c r="AC165" s="13"/>
      <c r="AD165" s="13"/>
      <c r="AE165" s="13"/>
      <c r="AT165" s="252" t="s">
        <v>273</v>
      </c>
      <c r="AU165" s="252" t="s">
        <v>85</v>
      </c>
      <c r="AV165" s="13" t="s">
        <v>85</v>
      </c>
      <c r="AW165" s="13" t="s">
        <v>32</v>
      </c>
      <c r="AX165" s="13" t="s">
        <v>83</v>
      </c>
      <c r="AY165" s="252" t="s">
        <v>264</v>
      </c>
    </row>
    <row r="166" s="13" customFormat="1">
      <c r="A166" s="13"/>
      <c r="B166" s="241"/>
      <c r="C166" s="242"/>
      <c r="D166" s="243" t="s">
        <v>273</v>
      </c>
      <c r="E166" s="242"/>
      <c r="F166" s="245" t="s">
        <v>4049</v>
      </c>
      <c r="G166" s="242"/>
      <c r="H166" s="246">
        <v>3.0449999999999999</v>
      </c>
      <c r="I166" s="247"/>
      <c r="J166" s="242"/>
      <c r="K166" s="242"/>
      <c r="L166" s="248"/>
      <c r="M166" s="249"/>
      <c r="N166" s="250"/>
      <c r="O166" s="250"/>
      <c r="P166" s="250"/>
      <c r="Q166" s="250"/>
      <c r="R166" s="250"/>
      <c r="S166" s="250"/>
      <c r="T166" s="251"/>
      <c r="U166" s="13"/>
      <c r="V166" s="13"/>
      <c r="W166" s="13"/>
      <c r="X166" s="13"/>
      <c r="Y166" s="13"/>
      <c r="Z166" s="13"/>
      <c r="AA166" s="13"/>
      <c r="AB166" s="13"/>
      <c r="AC166" s="13"/>
      <c r="AD166" s="13"/>
      <c r="AE166" s="13"/>
      <c r="AT166" s="252" t="s">
        <v>273</v>
      </c>
      <c r="AU166" s="252" t="s">
        <v>85</v>
      </c>
      <c r="AV166" s="13" t="s">
        <v>85</v>
      </c>
      <c r="AW166" s="13" t="s">
        <v>4</v>
      </c>
      <c r="AX166" s="13" t="s">
        <v>83</v>
      </c>
      <c r="AY166" s="252" t="s">
        <v>264</v>
      </c>
    </row>
    <row r="167" s="2" customFormat="1" ht="16.5" customHeight="1">
      <c r="A167" s="39"/>
      <c r="B167" s="40"/>
      <c r="C167" s="228" t="s">
        <v>342</v>
      </c>
      <c r="D167" s="228" t="s">
        <v>266</v>
      </c>
      <c r="E167" s="229" t="s">
        <v>3942</v>
      </c>
      <c r="F167" s="230" t="s">
        <v>3943</v>
      </c>
      <c r="G167" s="231" t="s">
        <v>453</v>
      </c>
      <c r="H167" s="232">
        <v>2</v>
      </c>
      <c r="I167" s="233"/>
      <c r="J167" s="234">
        <f>ROUND(I167*H167,2)</f>
        <v>0</v>
      </c>
      <c r="K167" s="230" t="s">
        <v>1425</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271</v>
      </c>
      <c r="AT167" s="239" t="s">
        <v>266</v>
      </c>
      <c r="AU167" s="239" t="s">
        <v>85</v>
      </c>
      <c r="AY167" s="18" t="s">
        <v>264</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271</v>
      </c>
      <c r="BM167" s="239" t="s">
        <v>4050</v>
      </c>
    </row>
    <row r="168" s="15" customFormat="1">
      <c r="A168" s="15"/>
      <c r="B168" s="264"/>
      <c r="C168" s="265"/>
      <c r="D168" s="243" t="s">
        <v>273</v>
      </c>
      <c r="E168" s="266" t="s">
        <v>1</v>
      </c>
      <c r="F168" s="267" t="s">
        <v>1484</v>
      </c>
      <c r="G168" s="265"/>
      <c r="H168" s="266" t="s">
        <v>1</v>
      </c>
      <c r="I168" s="268"/>
      <c r="J168" s="265"/>
      <c r="K168" s="265"/>
      <c r="L168" s="269"/>
      <c r="M168" s="270"/>
      <c r="N168" s="271"/>
      <c r="O168" s="271"/>
      <c r="P168" s="271"/>
      <c r="Q168" s="271"/>
      <c r="R168" s="271"/>
      <c r="S168" s="271"/>
      <c r="T168" s="272"/>
      <c r="U168" s="15"/>
      <c r="V168" s="15"/>
      <c r="W168" s="15"/>
      <c r="X168" s="15"/>
      <c r="Y168" s="15"/>
      <c r="Z168" s="15"/>
      <c r="AA168" s="15"/>
      <c r="AB168" s="15"/>
      <c r="AC168" s="15"/>
      <c r="AD168" s="15"/>
      <c r="AE168" s="15"/>
      <c r="AT168" s="273" t="s">
        <v>273</v>
      </c>
      <c r="AU168" s="273" t="s">
        <v>85</v>
      </c>
      <c r="AV168" s="15" t="s">
        <v>83</v>
      </c>
      <c r="AW168" s="15" t="s">
        <v>32</v>
      </c>
      <c r="AX168" s="15" t="s">
        <v>76</v>
      </c>
      <c r="AY168" s="273" t="s">
        <v>264</v>
      </c>
    </row>
    <row r="169" s="13" customFormat="1">
      <c r="A169" s="13"/>
      <c r="B169" s="241"/>
      <c r="C169" s="242"/>
      <c r="D169" s="243" t="s">
        <v>273</v>
      </c>
      <c r="E169" s="244" t="s">
        <v>1</v>
      </c>
      <c r="F169" s="245" t="s">
        <v>85</v>
      </c>
      <c r="G169" s="242"/>
      <c r="H169" s="246">
        <v>2</v>
      </c>
      <c r="I169" s="247"/>
      <c r="J169" s="242"/>
      <c r="K169" s="242"/>
      <c r="L169" s="248"/>
      <c r="M169" s="249"/>
      <c r="N169" s="250"/>
      <c r="O169" s="250"/>
      <c r="P169" s="250"/>
      <c r="Q169" s="250"/>
      <c r="R169" s="250"/>
      <c r="S169" s="250"/>
      <c r="T169" s="251"/>
      <c r="U169" s="13"/>
      <c r="V169" s="13"/>
      <c r="W169" s="13"/>
      <c r="X169" s="13"/>
      <c r="Y169" s="13"/>
      <c r="Z169" s="13"/>
      <c r="AA169" s="13"/>
      <c r="AB169" s="13"/>
      <c r="AC169" s="13"/>
      <c r="AD169" s="13"/>
      <c r="AE169" s="13"/>
      <c r="AT169" s="252" t="s">
        <v>273</v>
      </c>
      <c r="AU169" s="252" t="s">
        <v>85</v>
      </c>
      <c r="AV169" s="13" t="s">
        <v>85</v>
      </c>
      <c r="AW169" s="13" t="s">
        <v>32</v>
      </c>
      <c r="AX169" s="13" t="s">
        <v>83</v>
      </c>
      <c r="AY169" s="252" t="s">
        <v>264</v>
      </c>
    </row>
    <row r="170" s="2" customFormat="1" ht="16.5" customHeight="1">
      <c r="A170" s="39"/>
      <c r="B170" s="40"/>
      <c r="C170" s="274" t="s">
        <v>347</v>
      </c>
      <c r="D170" s="274" t="s">
        <v>310</v>
      </c>
      <c r="E170" s="275" t="s">
        <v>3945</v>
      </c>
      <c r="F170" s="276" t="s">
        <v>3946</v>
      </c>
      <c r="G170" s="277" t="s">
        <v>453</v>
      </c>
      <c r="H170" s="278">
        <v>2.0299999999999998</v>
      </c>
      <c r="I170" s="279"/>
      <c r="J170" s="280">
        <f>ROUND(I170*H170,2)</f>
        <v>0</v>
      </c>
      <c r="K170" s="276" t="s">
        <v>1425</v>
      </c>
      <c r="L170" s="281"/>
      <c r="M170" s="282" t="s">
        <v>1</v>
      </c>
      <c r="N170" s="283" t="s">
        <v>42</v>
      </c>
      <c r="O170" s="92"/>
      <c r="P170" s="237">
        <f>O170*H170</f>
        <v>0</v>
      </c>
      <c r="Q170" s="237">
        <v>0.00147</v>
      </c>
      <c r="R170" s="237">
        <f>Q170*H170</f>
        <v>0.0029840999999999995</v>
      </c>
      <c r="S170" s="237">
        <v>0</v>
      </c>
      <c r="T170" s="238">
        <f>S170*H170</f>
        <v>0</v>
      </c>
      <c r="U170" s="39"/>
      <c r="V170" s="39"/>
      <c r="W170" s="39"/>
      <c r="X170" s="39"/>
      <c r="Y170" s="39"/>
      <c r="Z170" s="39"/>
      <c r="AA170" s="39"/>
      <c r="AB170" s="39"/>
      <c r="AC170" s="39"/>
      <c r="AD170" s="39"/>
      <c r="AE170" s="39"/>
      <c r="AR170" s="239" t="s">
        <v>304</v>
      </c>
      <c r="AT170" s="239" t="s">
        <v>310</v>
      </c>
      <c r="AU170" s="239" t="s">
        <v>85</v>
      </c>
      <c r="AY170" s="18" t="s">
        <v>264</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271</v>
      </c>
      <c r="BM170" s="239" t="s">
        <v>4051</v>
      </c>
    </row>
    <row r="171" s="13" customFormat="1">
      <c r="A171" s="13"/>
      <c r="B171" s="241"/>
      <c r="C171" s="242"/>
      <c r="D171" s="243" t="s">
        <v>273</v>
      </c>
      <c r="E171" s="244" t="s">
        <v>1</v>
      </c>
      <c r="F171" s="245" t="s">
        <v>85</v>
      </c>
      <c r="G171" s="242"/>
      <c r="H171" s="246">
        <v>2</v>
      </c>
      <c r="I171" s="247"/>
      <c r="J171" s="242"/>
      <c r="K171" s="242"/>
      <c r="L171" s="248"/>
      <c r="M171" s="249"/>
      <c r="N171" s="250"/>
      <c r="O171" s="250"/>
      <c r="P171" s="250"/>
      <c r="Q171" s="250"/>
      <c r="R171" s="250"/>
      <c r="S171" s="250"/>
      <c r="T171" s="251"/>
      <c r="U171" s="13"/>
      <c r="V171" s="13"/>
      <c r="W171" s="13"/>
      <c r="X171" s="13"/>
      <c r="Y171" s="13"/>
      <c r="Z171" s="13"/>
      <c r="AA171" s="13"/>
      <c r="AB171" s="13"/>
      <c r="AC171" s="13"/>
      <c r="AD171" s="13"/>
      <c r="AE171" s="13"/>
      <c r="AT171" s="252" t="s">
        <v>273</v>
      </c>
      <c r="AU171" s="252" t="s">
        <v>85</v>
      </c>
      <c r="AV171" s="13" t="s">
        <v>85</v>
      </c>
      <c r="AW171" s="13" t="s">
        <v>32</v>
      </c>
      <c r="AX171" s="13" t="s">
        <v>83</v>
      </c>
      <c r="AY171" s="252" t="s">
        <v>264</v>
      </c>
    </row>
    <row r="172" s="13" customFormat="1">
      <c r="A172" s="13"/>
      <c r="B172" s="241"/>
      <c r="C172" s="242"/>
      <c r="D172" s="243" t="s">
        <v>273</v>
      </c>
      <c r="E172" s="242"/>
      <c r="F172" s="245" t="s">
        <v>3948</v>
      </c>
      <c r="G172" s="242"/>
      <c r="H172" s="246">
        <v>2.0299999999999998</v>
      </c>
      <c r="I172" s="247"/>
      <c r="J172" s="242"/>
      <c r="K172" s="242"/>
      <c r="L172" s="248"/>
      <c r="M172" s="249"/>
      <c r="N172" s="250"/>
      <c r="O172" s="250"/>
      <c r="P172" s="250"/>
      <c r="Q172" s="250"/>
      <c r="R172" s="250"/>
      <c r="S172" s="250"/>
      <c r="T172" s="251"/>
      <c r="U172" s="13"/>
      <c r="V172" s="13"/>
      <c r="W172" s="13"/>
      <c r="X172" s="13"/>
      <c r="Y172" s="13"/>
      <c r="Z172" s="13"/>
      <c r="AA172" s="13"/>
      <c r="AB172" s="13"/>
      <c r="AC172" s="13"/>
      <c r="AD172" s="13"/>
      <c r="AE172" s="13"/>
      <c r="AT172" s="252" t="s">
        <v>273</v>
      </c>
      <c r="AU172" s="252" t="s">
        <v>85</v>
      </c>
      <c r="AV172" s="13" t="s">
        <v>85</v>
      </c>
      <c r="AW172" s="13" t="s">
        <v>4</v>
      </c>
      <c r="AX172" s="13" t="s">
        <v>83</v>
      </c>
      <c r="AY172" s="252" t="s">
        <v>264</v>
      </c>
    </row>
    <row r="173" s="2" customFormat="1" ht="16.5" customHeight="1">
      <c r="A173" s="39"/>
      <c r="B173" s="40"/>
      <c r="C173" s="228" t="s">
        <v>351</v>
      </c>
      <c r="D173" s="228" t="s">
        <v>266</v>
      </c>
      <c r="E173" s="229" t="s">
        <v>3949</v>
      </c>
      <c r="F173" s="230" t="s">
        <v>3950</v>
      </c>
      <c r="G173" s="231" t="s">
        <v>420</v>
      </c>
      <c r="H173" s="232">
        <v>1</v>
      </c>
      <c r="I173" s="233"/>
      <c r="J173" s="234">
        <f>ROUND(I173*H173,2)</f>
        <v>0</v>
      </c>
      <c r="K173" s="230" t="s">
        <v>1425</v>
      </c>
      <c r="L173" s="45"/>
      <c r="M173" s="235" t="s">
        <v>1</v>
      </c>
      <c r="N173" s="236" t="s">
        <v>42</v>
      </c>
      <c r="O173" s="92"/>
      <c r="P173" s="237">
        <f>O173*H173</f>
        <v>0</v>
      </c>
      <c r="Q173" s="237">
        <v>0.00024000000000000001</v>
      </c>
      <c r="R173" s="237">
        <f>Q173*H173</f>
        <v>0.00024000000000000001</v>
      </c>
      <c r="S173" s="237">
        <v>0</v>
      </c>
      <c r="T173" s="238">
        <f>S173*H173</f>
        <v>0</v>
      </c>
      <c r="U173" s="39"/>
      <c r="V173" s="39"/>
      <c r="W173" s="39"/>
      <c r="X173" s="39"/>
      <c r="Y173" s="39"/>
      <c r="Z173" s="39"/>
      <c r="AA173" s="39"/>
      <c r="AB173" s="39"/>
      <c r="AC173" s="39"/>
      <c r="AD173" s="39"/>
      <c r="AE173" s="39"/>
      <c r="AR173" s="239" t="s">
        <v>271</v>
      </c>
      <c r="AT173" s="239" t="s">
        <v>266</v>
      </c>
      <c r="AU173" s="239" t="s">
        <v>85</v>
      </c>
      <c r="AY173" s="18" t="s">
        <v>264</v>
      </c>
      <c r="BE173" s="240">
        <f>IF(N173="základní",J173,0)</f>
        <v>0</v>
      </c>
      <c r="BF173" s="240">
        <f>IF(N173="snížená",J173,0)</f>
        <v>0</v>
      </c>
      <c r="BG173" s="240">
        <f>IF(N173="zákl. přenesená",J173,0)</f>
        <v>0</v>
      </c>
      <c r="BH173" s="240">
        <f>IF(N173="sníž. přenesená",J173,0)</f>
        <v>0</v>
      </c>
      <c r="BI173" s="240">
        <f>IF(N173="nulová",J173,0)</f>
        <v>0</v>
      </c>
      <c r="BJ173" s="18" t="s">
        <v>85</v>
      </c>
      <c r="BK173" s="240">
        <f>ROUND(I173*H173,2)</f>
        <v>0</v>
      </c>
      <c r="BL173" s="18" t="s">
        <v>271</v>
      </c>
      <c r="BM173" s="239" t="s">
        <v>4052</v>
      </c>
    </row>
    <row r="174" s="13" customFormat="1">
      <c r="A174" s="13"/>
      <c r="B174" s="241"/>
      <c r="C174" s="242"/>
      <c r="D174" s="243" t="s">
        <v>273</v>
      </c>
      <c r="E174" s="244" t="s">
        <v>1</v>
      </c>
      <c r="F174" s="245" t="s">
        <v>83</v>
      </c>
      <c r="G174" s="242"/>
      <c r="H174" s="246">
        <v>1</v>
      </c>
      <c r="I174" s="247"/>
      <c r="J174" s="242"/>
      <c r="K174" s="242"/>
      <c r="L174" s="248"/>
      <c r="M174" s="249"/>
      <c r="N174" s="250"/>
      <c r="O174" s="250"/>
      <c r="P174" s="250"/>
      <c r="Q174" s="250"/>
      <c r="R174" s="250"/>
      <c r="S174" s="250"/>
      <c r="T174" s="251"/>
      <c r="U174" s="13"/>
      <c r="V174" s="13"/>
      <c r="W174" s="13"/>
      <c r="X174" s="13"/>
      <c r="Y174" s="13"/>
      <c r="Z174" s="13"/>
      <c r="AA174" s="13"/>
      <c r="AB174" s="13"/>
      <c r="AC174" s="13"/>
      <c r="AD174" s="13"/>
      <c r="AE174" s="13"/>
      <c r="AT174" s="252" t="s">
        <v>273</v>
      </c>
      <c r="AU174" s="252" t="s">
        <v>85</v>
      </c>
      <c r="AV174" s="13" t="s">
        <v>85</v>
      </c>
      <c r="AW174" s="13" t="s">
        <v>32</v>
      </c>
      <c r="AX174" s="13" t="s">
        <v>83</v>
      </c>
      <c r="AY174" s="252" t="s">
        <v>264</v>
      </c>
    </row>
    <row r="175" s="2" customFormat="1" ht="16.5" customHeight="1">
      <c r="A175" s="39"/>
      <c r="B175" s="40"/>
      <c r="C175" s="228" t="s">
        <v>358</v>
      </c>
      <c r="D175" s="228" t="s">
        <v>266</v>
      </c>
      <c r="E175" s="229" t="s">
        <v>3952</v>
      </c>
      <c r="F175" s="230" t="s">
        <v>3953</v>
      </c>
      <c r="G175" s="231" t="s">
        <v>453</v>
      </c>
      <c r="H175" s="232">
        <v>3</v>
      </c>
      <c r="I175" s="233"/>
      <c r="J175" s="234">
        <f>ROUND(I175*H175,2)</f>
        <v>0</v>
      </c>
      <c r="K175" s="230" t="s">
        <v>1425</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271</v>
      </c>
      <c r="AT175" s="239" t="s">
        <v>266</v>
      </c>
      <c r="AU175" s="239" t="s">
        <v>85</v>
      </c>
      <c r="AY175" s="18" t="s">
        <v>264</v>
      </c>
      <c r="BE175" s="240">
        <f>IF(N175="základní",J175,0)</f>
        <v>0</v>
      </c>
      <c r="BF175" s="240">
        <f>IF(N175="snížená",J175,0)</f>
        <v>0</v>
      </c>
      <c r="BG175" s="240">
        <f>IF(N175="zákl. přenesená",J175,0)</f>
        <v>0</v>
      </c>
      <c r="BH175" s="240">
        <f>IF(N175="sníž. přenesená",J175,0)</f>
        <v>0</v>
      </c>
      <c r="BI175" s="240">
        <f>IF(N175="nulová",J175,0)</f>
        <v>0</v>
      </c>
      <c r="BJ175" s="18" t="s">
        <v>85</v>
      </c>
      <c r="BK175" s="240">
        <f>ROUND(I175*H175,2)</f>
        <v>0</v>
      </c>
      <c r="BL175" s="18" t="s">
        <v>271</v>
      </c>
      <c r="BM175" s="239" t="s">
        <v>4053</v>
      </c>
    </row>
    <row r="176" s="13" customFormat="1">
      <c r="A176" s="13"/>
      <c r="B176" s="241"/>
      <c r="C176" s="242"/>
      <c r="D176" s="243" t="s">
        <v>273</v>
      </c>
      <c r="E176" s="244" t="s">
        <v>1</v>
      </c>
      <c r="F176" s="245" t="s">
        <v>96</v>
      </c>
      <c r="G176" s="242"/>
      <c r="H176" s="246">
        <v>3</v>
      </c>
      <c r="I176" s="247"/>
      <c r="J176" s="242"/>
      <c r="K176" s="242"/>
      <c r="L176" s="248"/>
      <c r="M176" s="249"/>
      <c r="N176" s="250"/>
      <c r="O176" s="250"/>
      <c r="P176" s="250"/>
      <c r="Q176" s="250"/>
      <c r="R176" s="250"/>
      <c r="S176" s="250"/>
      <c r="T176" s="251"/>
      <c r="U176" s="13"/>
      <c r="V176" s="13"/>
      <c r="W176" s="13"/>
      <c r="X176" s="13"/>
      <c r="Y176" s="13"/>
      <c r="Z176" s="13"/>
      <c r="AA176" s="13"/>
      <c r="AB176" s="13"/>
      <c r="AC176" s="13"/>
      <c r="AD176" s="13"/>
      <c r="AE176" s="13"/>
      <c r="AT176" s="252" t="s">
        <v>273</v>
      </c>
      <c r="AU176" s="252" t="s">
        <v>85</v>
      </c>
      <c r="AV176" s="13" t="s">
        <v>85</v>
      </c>
      <c r="AW176" s="13" t="s">
        <v>32</v>
      </c>
      <c r="AX176" s="13" t="s">
        <v>83</v>
      </c>
      <c r="AY176" s="252" t="s">
        <v>264</v>
      </c>
    </row>
    <row r="177" s="2" customFormat="1" ht="16.5" customHeight="1">
      <c r="A177" s="39"/>
      <c r="B177" s="40"/>
      <c r="C177" s="228" t="s">
        <v>366</v>
      </c>
      <c r="D177" s="228" t="s">
        <v>266</v>
      </c>
      <c r="E177" s="229" t="s">
        <v>3955</v>
      </c>
      <c r="F177" s="230" t="s">
        <v>3956</v>
      </c>
      <c r="G177" s="231" t="s">
        <v>453</v>
      </c>
      <c r="H177" s="232">
        <v>3</v>
      </c>
      <c r="I177" s="233"/>
      <c r="J177" s="234">
        <f>ROUND(I177*H177,2)</f>
        <v>0</v>
      </c>
      <c r="K177" s="230" t="s">
        <v>1425</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85</v>
      </c>
      <c r="AY177" s="18" t="s">
        <v>264</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271</v>
      </c>
      <c r="BM177" s="239" t="s">
        <v>4054</v>
      </c>
    </row>
    <row r="178" s="13" customFormat="1">
      <c r="A178" s="13"/>
      <c r="B178" s="241"/>
      <c r="C178" s="242"/>
      <c r="D178" s="243" t="s">
        <v>273</v>
      </c>
      <c r="E178" s="244" t="s">
        <v>1</v>
      </c>
      <c r="F178" s="245" t="s">
        <v>96</v>
      </c>
      <c r="G178" s="242"/>
      <c r="H178" s="246">
        <v>3</v>
      </c>
      <c r="I178" s="247"/>
      <c r="J178" s="242"/>
      <c r="K178" s="242"/>
      <c r="L178" s="248"/>
      <c r="M178" s="249"/>
      <c r="N178" s="250"/>
      <c r="O178" s="250"/>
      <c r="P178" s="250"/>
      <c r="Q178" s="250"/>
      <c r="R178" s="250"/>
      <c r="S178" s="250"/>
      <c r="T178" s="251"/>
      <c r="U178" s="13"/>
      <c r="V178" s="13"/>
      <c r="W178" s="13"/>
      <c r="X178" s="13"/>
      <c r="Y178" s="13"/>
      <c r="Z178" s="13"/>
      <c r="AA178" s="13"/>
      <c r="AB178" s="13"/>
      <c r="AC178" s="13"/>
      <c r="AD178" s="13"/>
      <c r="AE178" s="13"/>
      <c r="AT178" s="252" t="s">
        <v>273</v>
      </c>
      <c r="AU178" s="252" t="s">
        <v>85</v>
      </c>
      <c r="AV178" s="13" t="s">
        <v>85</v>
      </c>
      <c r="AW178" s="13" t="s">
        <v>32</v>
      </c>
      <c r="AX178" s="13" t="s">
        <v>83</v>
      </c>
      <c r="AY178" s="252" t="s">
        <v>264</v>
      </c>
    </row>
    <row r="179" s="2" customFormat="1" ht="16.5" customHeight="1">
      <c r="A179" s="39"/>
      <c r="B179" s="40"/>
      <c r="C179" s="228" t="s">
        <v>373</v>
      </c>
      <c r="D179" s="228" t="s">
        <v>266</v>
      </c>
      <c r="E179" s="229" t="s">
        <v>3958</v>
      </c>
      <c r="F179" s="230" t="s">
        <v>3959</v>
      </c>
      <c r="G179" s="231" t="s">
        <v>453</v>
      </c>
      <c r="H179" s="232">
        <v>3</v>
      </c>
      <c r="I179" s="233"/>
      <c r="J179" s="234">
        <f>ROUND(I179*H179,2)</f>
        <v>0</v>
      </c>
      <c r="K179" s="230" t="s">
        <v>1425</v>
      </c>
      <c r="L179" s="45"/>
      <c r="M179" s="235" t="s">
        <v>1</v>
      </c>
      <c r="N179" s="236" t="s">
        <v>42</v>
      </c>
      <c r="O179" s="92"/>
      <c r="P179" s="237">
        <f>O179*H179</f>
        <v>0</v>
      </c>
      <c r="Q179" s="237">
        <v>0.00012999999999999999</v>
      </c>
      <c r="R179" s="237">
        <f>Q179*H179</f>
        <v>0.00038999999999999994</v>
      </c>
      <c r="S179" s="237">
        <v>0</v>
      </c>
      <c r="T179" s="238">
        <f>S179*H179</f>
        <v>0</v>
      </c>
      <c r="U179" s="39"/>
      <c r="V179" s="39"/>
      <c r="W179" s="39"/>
      <c r="X179" s="39"/>
      <c r="Y179" s="39"/>
      <c r="Z179" s="39"/>
      <c r="AA179" s="39"/>
      <c r="AB179" s="39"/>
      <c r="AC179" s="39"/>
      <c r="AD179" s="39"/>
      <c r="AE179" s="39"/>
      <c r="AR179" s="239" t="s">
        <v>271</v>
      </c>
      <c r="AT179" s="239" t="s">
        <v>266</v>
      </c>
      <c r="AU179" s="239" t="s">
        <v>85</v>
      </c>
      <c r="AY179" s="18" t="s">
        <v>264</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271</v>
      </c>
      <c r="BM179" s="239" t="s">
        <v>4055</v>
      </c>
    </row>
    <row r="180" s="2" customFormat="1">
      <c r="A180" s="39"/>
      <c r="B180" s="40"/>
      <c r="C180" s="41"/>
      <c r="D180" s="243" t="s">
        <v>339</v>
      </c>
      <c r="E180" s="41"/>
      <c r="F180" s="295" t="s">
        <v>3961</v>
      </c>
      <c r="G180" s="41"/>
      <c r="H180" s="41"/>
      <c r="I180" s="296"/>
      <c r="J180" s="41"/>
      <c r="K180" s="41"/>
      <c r="L180" s="45"/>
      <c r="M180" s="297"/>
      <c r="N180" s="298"/>
      <c r="O180" s="92"/>
      <c r="P180" s="92"/>
      <c r="Q180" s="92"/>
      <c r="R180" s="92"/>
      <c r="S180" s="92"/>
      <c r="T180" s="93"/>
      <c r="U180" s="39"/>
      <c r="V180" s="39"/>
      <c r="W180" s="39"/>
      <c r="X180" s="39"/>
      <c r="Y180" s="39"/>
      <c r="Z180" s="39"/>
      <c r="AA180" s="39"/>
      <c r="AB180" s="39"/>
      <c r="AC180" s="39"/>
      <c r="AD180" s="39"/>
      <c r="AE180" s="39"/>
      <c r="AT180" s="18" t="s">
        <v>339</v>
      </c>
      <c r="AU180" s="18" t="s">
        <v>85</v>
      </c>
    </row>
    <row r="181" s="13" customFormat="1">
      <c r="A181" s="13"/>
      <c r="B181" s="241"/>
      <c r="C181" s="242"/>
      <c r="D181" s="243" t="s">
        <v>273</v>
      </c>
      <c r="E181" s="244" t="s">
        <v>1</v>
      </c>
      <c r="F181" s="245" t="s">
        <v>96</v>
      </c>
      <c r="G181" s="242"/>
      <c r="H181" s="246">
        <v>3</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85</v>
      </c>
      <c r="AV181" s="13" t="s">
        <v>85</v>
      </c>
      <c r="AW181" s="13" t="s">
        <v>32</v>
      </c>
      <c r="AX181" s="13" t="s">
        <v>83</v>
      </c>
      <c r="AY181" s="252" t="s">
        <v>264</v>
      </c>
    </row>
    <row r="182" s="2" customFormat="1" ht="16.5" customHeight="1">
      <c r="A182" s="39"/>
      <c r="B182" s="40"/>
      <c r="C182" s="274" t="s">
        <v>377</v>
      </c>
      <c r="D182" s="274" t="s">
        <v>310</v>
      </c>
      <c r="E182" s="275" t="s">
        <v>3962</v>
      </c>
      <c r="F182" s="276" t="s">
        <v>3963</v>
      </c>
      <c r="G182" s="277" t="s">
        <v>453</v>
      </c>
      <c r="H182" s="278">
        <v>3</v>
      </c>
      <c r="I182" s="279"/>
      <c r="J182" s="280">
        <f>ROUND(I182*H182,2)</f>
        <v>0</v>
      </c>
      <c r="K182" s="276" t="s">
        <v>1425</v>
      </c>
      <c r="L182" s="281"/>
      <c r="M182" s="282" t="s">
        <v>1</v>
      </c>
      <c r="N182" s="283" t="s">
        <v>42</v>
      </c>
      <c r="O182" s="92"/>
      <c r="P182" s="237">
        <f>O182*H182</f>
        <v>0</v>
      </c>
      <c r="Q182" s="237">
        <v>1.0000000000000001E-05</v>
      </c>
      <c r="R182" s="237">
        <f>Q182*H182</f>
        <v>3.0000000000000004E-05</v>
      </c>
      <c r="S182" s="237">
        <v>0</v>
      </c>
      <c r="T182" s="238">
        <f>S182*H182</f>
        <v>0</v>
      </c>
      <c r="U182" s="39"/>
      <c r="V182" s="39"/>
      <c r="W182" s="39"/>
      <c r="X182" s="39"/>
      <c r="Y182" s="39"/>
      <c r="Z182" s="39"/>
      <c r="AA182" s="39"/>
      <c r="AB182" s="39"/>
      <c r="AC182" s="39"/>
      <c r="AD182" s="39"/>
      <c r="AE182" s="39"/>
      <c r="AR182" s="239" t="s">
        <v>304</v>
      </c>
      <c r="AT182" s="239" t="s">
        <v>310</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271</v>
      </c>
      <c r="BM182" s="239" t="s">
        <v>4056</v>
      </c>
    </row>
    <row r="183" s="2" customFormat="1">
      <c r="A183" s="39"/>
      <c r="B183" s="40"/>
      <c r="C183" s="41"/>
      <c r="D183" s="243" t="s">
        <v>339</v>
      </c>
      <c r="E183" s="41"/>
      <c r="F183" s="295" t="s">
        <v>3965</v>
      </c>
      <c r="G183" s="41"/>
      <c r="H183" s="41"/>
      <c r="I183" s="296"/>
      <c r="J183" s="41"/>
      <c r="K183" s="41"/>
      <c r="L183" s="45"/>
      <c r="M183" s="297"/>
      <c r="N183" s="298"/>
      <c r="O183" s="92"/>
      <c r="P183" s="92"/>
      <c r="Q183" s="92"/>
      <c r="R183" s="92"/>
      <c r="S183" s="92"/>
      <c r="T183" s="93"/>
      <c r="U183" s="39"/>
      <c r="V183" s="39"/>
      <c r="W183" s="39"/>
      <c r="X183" s="39"/>
      <c r="Y183" s="39"/>
      <c r="Z183" s="39"/>
      <c r="AA183" s="39"/>
      <c r="AB183" s="39"/>
      <c r="AC183" s="39"/>
      <c r="AD183" s="39"/>
      <c r="AE183" s="39"/>
      <c r="AT183" s="18" t="s">
        <v>339</v>
      </c>
      <c r="AU183" s="18" t="s">
        <v>85</v>
      </c>
    </row>
    <row r="184" s="13" customFormat="1">
      <c r="A184" s="13"/>
      <c r="B184" s="241"/>
      <c r="C184" s="242"/>
      <c r="D184" s="243" t="s">
        <v>273</v>
      </c>
      <c r="E184" s="244" t="s">
        <v>1</v>
      </c>
      <c r="F184" s="245" t="s">
        <v>96</v>
      </c>
      <c r="G184" s="242"/>
      <c r="H184" s="246">
        <v>3</v>
      </c>
      <c r="I184" s="247"/>
      <c r="J184" s="242"/>
      <c r="K184" s="242"/>
      <c r="L184" s="248"/>
      <c r="M184" s="249"/>
      <c r="N184" s="250"/>
      <c r="O184" s="250"/>
      <c r="P184" s="250"/>
      <c r="Q184" s="250"/>
      <c r="R184" s="250"/>
      <c r="S184" s="250"/>
      <c r="T184" s="251"/>
      <c r="U184" s="13"/>
      <c r="V184" s="13"/>
      <c r="W184" s="13"/>
      <c r="X184" s="13"/>
      <c r="Y184" s="13"/>
      <c r="Z184" s="13"/>
      <c r="AA184" s="13"/>
      <c r="AB184" s="13"/>
      <c r="AC184" s="13"/>
      <c r="AD184" s="13"/>
      <c r="AE184" s="13"/>
      <c r="AT184" s="252" t="s">
        <v>273</v>
      </c>
      <c r="AU184" s="252" t="s">
        <v>85</v>
      </c>
      <c r="AV184" s="13" t="s">
        <v>85</v>
      </c>
      <c r="AW184" s="13" t="s">
        <v>32</v>
      </c>
      <c r="AX184" s="13" t="s">
        <v>83</v>
      </c>
      <c r="AY184" s="252" t="s">
        <v>264</v>
      </c>
    </row>
    <row r="185" s="2" customFormat="1" ht="16.5" customHeight="1">
      <c r="A185" s="39"/>
      <c r="B185" s="40"/>
      <c r="C185" s="228" t="s">
        <v>7</v>
      </c>
      <c r="D185" s="228" t="s">
        <v>266</v>
      </c>
      <c r="E185" s="229" t="s">
        <v>1499</v>
      </c>
      <c r="F185" s="230" t="s">
        <v>1500</v>
      </c>
      <c r="G185" s="231" t="s">
        <v>354</v>
      </c>
      <c r="H185" s="232">
        <v>0.0040000000000000001</v>
      </c>
      <c r="I185" s="233"/>
      <c r="J185" s="234">
        <f>ROUND(I185*H185,2)</f>
        <v>0</v>
      </c>
      <c r="K185" s="230" t="s">
        <v>1425</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351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351</v>
      </c>
      <c r="BM185" s="239" t="s">
        <v>4057</v>
      </c>
    </row>
    <row r="186" s="12" customFormat="1" ht="22.8" customHeight="1">
      <c r="A186" s="12"/>
      <c r="B186" s="212"/>
      <c r="C186" s="213"/>
      <c r="D186" s="214" t="s">
        <v>75</v>
      </c>
      <c r="E186" s="226" t="s">
        <v>1511</v>
      </c>
      <c r="F186" s="226" t="s">
        <v>1512</v>
      </c>
      <c r="G186" s="213"/>
      <c r="H186" s="213"/>
      <c r="I186" s="216"/>
      <c r="J186" s="227">
        <f>BK186</f>
        <v>0</v>
      </c>
      <c r="K186" s="213"/>
      <c r="L186" s="218"/>
      <c r="M186" s="219"/>
      <c r="N186" s="220"/>
      <c r="O186" s="220"/>
      <c r="P186" s="221">
        <f>SUM(P187:P193)</f>
        <v>0</v>
      </c>
      <c r="Q186" s="220"/>
      <c r="R186" s="221">
        <f>SUM(R187:R193)</f>
        <v>0</v>
      </c>
      <c r="S186" s="220"/>
      <c r="T186" s="222">
        <f>SUM(T187:T193)</f>
        <v>0</v>
      </c>
      <c r="U186" s="12"/>
      <c r="V186" s="12"/>
      <c r="W186" s="12"/>
      <c r="X186" s="12"/>
      <c r="Y186" s="12"/>
      <c r="Z186" s="12"/>
      <c r="AA186" s="12"/>
      <c r="AB186" s="12"/>
      <c r="AC186" s="12"/>
      <c r="AD186" s="12"/>
      <c r="AE186" s="12"/>
      <c r="AR186" s="223" t="s">
        <v>83</v>
      </c>
      <c r="AT186" s="224" t="s">
        <v>75</v>
      </c>
      <c r="AU186" s="224" t="s">
        <v>83</v>
      </c>
      <c r="AY186" s="223" t="s">
        <v>264</v>
      </c>
      <c r="BK186" s="225">
        <f>SUM(BK187:BK193)</f>
        <v>0</v>
      </c>
    </row>
    <row r="187" s="2" customFormat="1" ht="16.5" customHeight="1">
      <c r="A187" s="39"/>
      <c r="B187" s="40"/>
      <c r="C187" s="228" t="s">
        <v>386</v>
      </c>
      <c r="D187" s="228" t="s">
        <v>266</v>
      </c>
      <c r="E187" s="229" t="s">
        <v>1513</v>
      </c>
      <c r="F187" s="230" t="s">
        <v>1514</v>
      </c>
      <c r="G187" s="231" t="s">
        <v>354</v>
      </c>
      <c r="H187" s="232">
        <v>78</v>
      </c>
      <c r="I187" s="233"/>
      <c r="J187" s="234">
        <f>ROUND(I187*H187,2)</f>
        <v>0</v>
      </c>
      <c r="K187" s="230" t="s">
        <v>1425</v>
      </c>
      <c r="L187" s="45"/>
      <c r="M187" s="235" t="s">
        <v>1</v>
      </c>
      <c r="N187" s="236" t="s">
        <v>42</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271</v>
      </c>
      <c r="AT187" s="239" t="s">
        <v>266</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271</v>
      </c>
      <c r="BM187" s="239" t="s">
        <v>4058</v>
      </c>
    </row>
    <row r="188" s="2" customFormat="1">
      <c r="A188" s="39"/>
      <c r="B188" s="40"/>
      <c r="C188" s="41"/>
      <c r="D188" s="243" t="s">
        <v>339</v>
      </c>
      <c r="E188" s="41"/>
      <c r="F188" s="295" t="s">
        <v>3968</v>
      </c>
      <c r="G188" s="41"/>
      <c r="H188" s="41"/>
      <c r="I188" s="296"/>
      <c r="J188" s="41"/>
      <c r="K188" s="41"/>
      <c r="L188" s="45"/>
      <c r="M188" s="297"/>
      <c r="N188" s="298"/>
      <c r="O188" s="92"/>
      <c r="P188" s="92"/>
      <c r="Q188" s="92"/>
      <c r="R188" s="92"/>
      <c r="S188" s="92"/>
      <c r="T188" s="93"/>
      <c r="U188" s="39"/>
      <c r="V188" s="39"/>
      <c r="W188" s="39"/>
      <c r="X188" s="39"/>
      <c r="Y188" s="39"/>
      <c r="Z188" s="39"/>
      <c r="AA188" s="39"/>
      <c r="AB188" s="39"/>
      <c r="AC188" s="39"/>
      <c r="AD188" s="39"/>
      <c r="AE188" s="39"/>
      <c r="AT188" s="18" t="s">
        <v>339</v>
      </c>
      <c r="AU188" s="18" t="s">
        <v>85</v>
      </c>
    </row>
    <row r="189" s="13" customFormat="1">
      <c r="A189" s="13"/>
      <c r="B189" s="241"/>
      <c r="C189" s="242"/>
      <c r="D189" s="243" t="s">
        <v>273</v>
      </c>
      <c r="E189" s="244" t="s">
        <v>1</v>
      </c>
      <c r="F189" s="245" t="s">
        <v>4059</v>
      </c>
      <c r="G189" s="242"/>
      <c r="H189" s="246">
        <v>78</v>
      </c>
      <c r="I189" s="247"/>
      <c r="J189" s="242"/>
      <c r="K189" s="242"/>
      <c r="L189" s="248"/>
      <c r="M189" s="249"/>
      <c r="N189" s="250"/>
      <c r="O189" s="250"/>
      <c r="P189" s="250"/>
      <c r="Q189" s="250"/>
      <c r="R189" s="250"/>
      <c r="S189" s="250"/>
      <c r="T189" s="251"/>
      <c r="U189" s="13"/>
      <c r="V189" s="13"/>
      <c r="W189" s="13"/>
      <c r="X189" s="13"/>
      <c r="Y189" s="13"/>
      <c r="Z189" s="13"/>
      <c r="AA189" s="13"/>
      <c r="AB189" s="13"/>
      <c r="AC189" s="13"/>
      <c r="AD189" s="13"/>
      <c r="AE189" s="13"/>
      <c r="AT189" s="252" t="s">
        <v>273</v>
      </c>
      <c r="AU189" s="252" t="s">
        <v>85</v>
      </c>
      <c r="AV189" s="13" t="s">
        <v>85</v>
      </c>
      <c r="AW189" s="13" t="s">
        <v>32</v>
      </c>
      <c r="AX189" s="13" t="s">
        <v>83</v>
      </c>
      <c r="AY189" s="252" t="s">
        <v>264</v>
      </c>
    </row>
    <row r="190" s="2" customFormat="1" ht="24.15" customHeight="1">
      <c r="A190" s="39"/>
      <c r="B190" s="40"/>
      <c r="C190" s="228" t="s">
        <v>391</v>
      </c>
      <c r="D190" s="228" t="s">
        <v>266</v>
      </c>
      <c r="E190" s="229" t="s">
        <v>1518</v>
      </c>
      <c r="F190" s="230" t="s">
        <v>1519</v>
      </c>
      <c r="G190" s="231" t="s">
        <v>354</v>
      </c>
      <c r="H190" s="232">
        <v>7.7999999999999998</v>
      </c>
      <c r="I190" s="233"/>
      <c r="J190" s="234">
        <f>ROUND(I190*H190,2)</f>
        <v>0</v>
      </c>
      <c r="K190" s="230" t="s">
        <v>1425</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271</v>
      </c>
      <c r="AT190" s="239" t="s">
        <v>266</v>
      </c>
      <c r="AU190" s="239" t="s">
        <v>85</v>
      </c>
      <c r="AY190" s="18" t="s">
        <v>264</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271</v>
      </c>
      <c r="BM190" s="239" t="s">
        <v>4060</v>
      </c>
    </row>
    <row r="191" s="2" customFormat="1">
      <c r="A191" s="39"/>
      <c r="B191" s="40"/>
      <c r="C191" s="41"/>
      <c r="D191" s="243" t="s">
        <v>339</v>
      </c>
      <c r="E191" s="41"/>
      <c r="F191" s="295" t="s">
        <v>3971</v>
      </c>
      <c r="G191" s="41"/>
      <c r="H191" s="41"/>
      <c r="I191" s="296"/>
      <c r="J191" s="41"/>
      <c r="K191" s="41"/>
      <c r="L191" s="45"/>
      <c r="M191" s="297"/>
      <c r="N191" s="298"/>
      <c r="O191" s="92"/>
      <c r="P191" s="92"/>
      <c r="Q191" s="92"/>
      <c r="R191" s="92"/>
      <c r="S191" s="92"/>
      <c r="T191" s="93"/>
      <c r="U191" s="39"/>
      <c r="V191" s="39"/>
      <c r="W191" s="39"/>
      <c r="X191" s="39"/>
      <c r="Y191" s="39"/>
      <c r="Z191" s="39"/>
      <c r="AA191" s="39"/>
      <c r="AB191" s="39"/>
      <c r="AC191" s="39"/>
      <c r="AD191" s="39"/>
      <c r="AE191" s="39"/>
      <c r="AT191" s="18" t="s">
        <v>339</v>
      </c>
      <c r="AU191" s="18" t="s">
        <v>85</v>
      </c>
    </row>
    <row r="192" s="15" customFormat="1">
      <c r="A192" s="15"/>
      <c r="B192" s="264"/>
      <c r="C192" s="265"/>
      <c r="D192" s="243" t="s">
        <v>273</v>
      </c>
      <c r="E192" s="266" t="s">
        <v>1</v>
      </c>
      <c r="F192" s="267" t="s">
        <v>3972</v>
      </c>
      <c r="G192" s="265"/>
      <c r="H192" s="266" t="s">
        <v>1</v>
      </c>
      <c r="I192" s="268"/>
      <c r="J192" s="265"/>
      <c r="K192" s="265"/>
      <c r="L192" s="269"/>
      <c r="M192" s="270"/>
      <c r="N192" s="271"/>
      <c r="O192" s="271"/>
      <c r="P192" s="271"/>
      <c r="Q192" s="271"/>
      <c r="R192" s="271"/>
      <c r="S192" s="271"/>
      <c r="T192" s="272"/>
      <c r="U192" s="15"/>
      <c r="V192" s="15"/>
      <c r="W192" s="15"/>
      <c r="X192" s="15"/>
      <c r="Y192" s="15"/>
      <c r="Z192" s="15"/>
      <c r="AA192" s="15"/>
      <c r="AB192" s="15"/>
      <c r="AC192" s="15"/>
      <c r="AD192" s="15"/>
      <c r="AE192" s="15"/>
      <c r="AT192" s="273" t="s">
        <v>273</v>
      </c>
      <c r="AU192" s="273" t="s">
        <v>85</v>
      </c>
      <c r="AV192" s="15" t="s">
        <v>83</v>
      </c>
      <c r="AW192" s="15" t="s">
        <v>32</v>
      </c>
      <c r="AX192" s="15" t="s">
        <v>76</v>
      </c>
      <c r="AY192" s="273" t="s">
        <v>264</v>
      </c>
    </row>
    <row r="193" s="13" customFormat="1">
      <c r="A193" s="13"/>
      <c r="B193" s="241"/>
      <c r="C193" s="242"/>
      <c r="D193" s="243" t="s">
        <v>273</v>
      </c>
      <c r="E193" s="244" t="s">
        <v>1</v>
      </c>
      <c r="F193" s="245" t="s">
        <v>4061</v>
      </c>
      <c r="G193" s="242"/>
      <c r="H193" s="246">
        <v>7.7999999999999998</v>
      </c>
      <c r="I193" s="247"/>
      <c r="J193" s="242"/>
      <c r="K193" s="242"/>
      <c r="L193" s="248"/>
      <c r="M193" s="249"/>
      <c r="N193" s="250"/>
      <c r="O193" s="250"/>
      <c r="P193" s="250"/>
      <c r="Q193" s="250"/>
      <c r="R193" s="250"/>
      <c r="S193" s="250"/>
      <c r="T193" s="251"/>
      <c r="U193" s="13"/>
      <c r="V193" s="13"/>
      <c r="W193" s="13"/>
      <c r="X193" s="13"/>
      <c r="Y193" s="13"/>
      <c r="Z193" s="13"/>
      <c r="AA193" s="13"/>
      <c r="AB193" s="13"/>
      <c r="AC193" s="13"/>
      <c r="AD193" s="13"/>
      <c r="AE193" s="13"/>
      <c r="AT193" s="252" t="s">
        <v>273</v>
      </c>
      <c r="AU193" s="252" t="s">
        <v>85</v>
      </c>
      <c r="AV193" s="13" t="s">
        <v>85</v>
      </c>
      <c r="AW193" s="13" t="s">
        <v>32</v>
      </c>
      <c r="AX193" s="13" t="s">
        <v>83</v>
      </c>
      <c r="AY193" s="252" t="s">
        <v>264</v>
      </c>
    </row>
    <row r="194" s="12" customFormat="1" ht="25.92" customHeight="1">
      <c r="A194" s="12"/>
      <c r="B194" s="212"/>
      <c r="C194" s="213"/>
      <c r="D194" s="214" t="s">
        <v>75</v>
      </c>
      <c r="E194" s="215" t="s">
        <v>792</v>
      </c>
      <c r="F194" s="215" t="s">
        <v>793</v>
      </c>
      <c r="G194" s="213"/>
      <c r="H194" s="213"/>
      <c r="I194" s="216"/>
      <c r="J194" s="217">
        <f>BK194</f>
        <v>0</v>
      </c>
      <c r="K194" s="213"/>
      <c r="L194" s="218"/>
      <c r="M194" s="219"/>
      <c r="N194" s="220"/>
      <c r="O194" s="220"/>
      <c r="P194" s="221">
        <f>P195+P206</f>
        <v>0</v>
      </c>
      <c r="Q194" s="220"/>
      <c r="R194" s="221">
        <f>R195+R206</f>
        <v>0.00231</v>
      </c>
      <c r="S194" s="220"/>
      <c r="T194" s="222">
        <f>T195+T206</f>
        <v>0</v>
      </c>
      <c r="U194" s="12"/>
      <c r="V194" s="12"/>
      <c r="W194" s="12"/>
      <c r="X194" s="12"/>
      <c r="Y194" s="12"/>
      <c r="Z194" s="12"/>
      <c r="AA194" s="12"/>
      <c r="AB194" s="12"/>
      <c r="AC194" s="12"/>
      <c r="AD194" s="12"/>
      <c r="AE194" s="12"/>
      <c r="AR194" s="223" t="s">
        <v>85</v>
      </c>
      <c r="AT194" s="224" t="s">
        <v>75</v>
      </c>
      <c r="AU194" s="224" t="s">
        <v>76</v>
      </c>
      <c r="AY194" s="223" t="s">
        <v>264</v>
      </c>
      <c r="BK194" s="225">
        <f>BK195+BK206</f>
        <v>0</v>
      </c>
    </row>
    <row r="195" s="12" customFormat="1" ht="22.8" customHeight="1">
      <c r="A195" s="12"/>
      <c r="B195" s="212"/>
      <c r="C195" s="213"/>
      <c r="D195" s="214" t="s">
        <v>75</v>
      </c>
      <c r="E195" s="226" t="s">
        <v>1588</v>
      </c>
      <c r="F195" s="226" t="s">
        <v>1589</v>
      </c>
      <c r="G195" s="213"/>
      <c r="H195" s="213"/>
      <c r="I195" s="216"/>
      <c r="J195" s="227">
        <f>BK195</f>
        <v>0</v>
      </c>
      <c r="K195" s="213"/>
      <c r="L195" s="218"/>
      <c r="M195" s="219"/>
      <c r="N195" s="220"/>
      <c r="O195" s="220"/>
      <c r="P195" s="221">
        <f>SUM(P196:P205)</f>
        <v>0</v>
      </c>
      <c r="Q195" s="220"/>
      <c r="R195" s="221">
        <f>SUM(R196:R205)</f>
        <v>0.0020999999999999999</v>
      </c>
      <c r="S195" s="220"/>
      <c r="T195" s="222">
        <f>SUM(T196:T205)</f>
        <v>0</v>
      </c>
      <c r="U195" s="12"/>
      <c r="V195" s="12"/>
      <c r="W195" s="12"/>
      <c r="X195" s="12"/>
      <c r="Y195" s="12"/>
      <c r="Z195" s="12"/>
      <c r="AA195" s="12"/>
      <c r="AB195" s="12"/>
      <c r="AC195" s="12"/>
      <c r="AD195" s="12"/>
      <c r="AE195" s="12"/>
      <c r="AR195" s="223" t="s">
        <v>85</v>
      </c>
      <c r="AT195" s="224" t="s">
        <v>75</v>
      </c>
      <c r="AU195" s="224" t="s">
        <v>83</v>
      </c>
      <c r="AY195" s="223" t="s">
        <v>264</v>
      </c>
      <c r="BK195" s="225">
        <f>SUM(BK196:BK205)</f>
        <v>0</v>
      </c>
    </row>
    <row r="196" s="2" customFormat="1" ht="16.5" customHeight="1">
      <c r="A196" s="39"/>
      <c r="B196" s="40"/>
      <c r="C196" s="228" t="s">
        <v>395</v>
      </c>
      <c r="D196" s="228" t="s">
        <v>266</v>
      </c>
      <c r="E196" s="229" t="s">
        <v>3974</v>
      </c>
      <c r="F196" s="230" t="s">
        <v>3975</v>
      </c>
      <c r="G196" s="231" t="s">
        <v>420</v>
      </c>
      <c r="H196" s="232">
        <v>1</v>
      </c>
      <c r="I196" s="233"/>
      <c r="J196" s="234">
        <f>ROUND(I196*H196,2)</f>
        <v>0</v>
      </c>
      <c r="K196" s="230" t="s">
        <v>1425</v>
      </c>
      <c r="L196" s="45"/>
      <c r="M196" s="235" t="s">
        <v>1</v>
      </c>
      <c r="N196" s="236" t="s">
        <v>42</v>
      </c>
      <c r="O196" s="92"/>
      <c r="P196" s="237">
        <f>O196*H196</f>
        <v>0</v>
      </c>
      <c r="Q196" s="237">
        <v>0.00027</v>
      </c>
      <c r="R196" s="237">
        <f>Q196*H196</f>
        <v>0.00027</v>
      </c>
      <c r="S196" s="237">
        <v>0</v>
      </c>
      <c r="T196" s="238">
        <f>S196*H196</f>
        <v>0</v>
      </c>
      <c r="U196" s="39"/>
      <c r="V196" s="39"/>
      <c r="W196" s="39"/>
      <c r="X196" s="39"/>
      <c r="Y196" s="39"/>
      <c r="Z196" s="39"/>
      <c r="AA196" s="39"/>
      <c r="AB196" s="39"/>
      <c r="AC196" s="39"/>
      <c r="AD196" s="39"/>
      <c r="AE196" s="39"/>
      <c r="AR196" s="239" t="s">
        <v>351</v>
      </c>
      <c r="AT196" s="239" t="s">
        <v>266</v>
      </c>
      <c r="AU196" s="239" t="s">
        <v>85</v>
      </c>
      <c r="AY196" s="18" t="s">
        <v>264</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351</v>
      </c>
      <c r="BM196" s="239" t="s">
        <v>4062</v>
      </c>
    </row>
    <row r="197" s="15" customFormat="1">
      <c r="A197" s="15"/>
      <c r="B197" s="264"/>
      <c r="C197" s="265"/>
      <c r="D197" s="243" t="s">
        <v>273</v>
      </c>
      <c r="E197" s="266" t="s">
        <v>1</v>
      </c>
      <c r="F197" s="267" t="s">
        <v>3977</v>
      </c>
      <c r="G197" s="265"/>
      <c r="H197" s="266" t="s">
        <v>1</v>
      </c>
      <c r="I197" s="268"/>
      <c r="J197" s="265"/>
      <c r="K197" s="265"/>
      <c r="L197" s="269"/>
      <c r="M197" s="270"/>
      <c r="N197" s="271"/>
      <c r="O197" s="271"/>
      <c r="P197" s="271"/>
      <c r="Q197" s="271"/>
      <c r="R197" s="271"/>
      <c r="S197" s="271"/>
      <c r="T197" s="272"/>
      <c r="U197" s="15"/>
      <c r="V197" s="15"/>
      <c r="W197" s="15"/>
      <c r="X197" s="15"/>
      <c r="Y197" s="15"/>
      <c r="Z197" s="15"/>
      <c r="AA197" s="15"/>
      <c r="AB197" s="15"/>
      <c r="AC197" s="15"/>
      <c r="AD197" s="15"/>
      <c r="AE197" s="15"/>
      <c r="AT197" s="273" t="s">
        <v>273</v>
      </c>
      <c r="AU197" s="273" t="s">
        <v>85</v>
      </c>
      <c r="AV197" s="15" t="s">
        <v>83</v>
      </c>
      <c r="AW197" s="15" t="s">
        <v>32</v>
      </c>
      <c r="AX197" s="15" t="s">
        <v>76</v>
      </c>
      <c r="AY197" s="273" t="s">
        <v>264</v>
      </c>
    </row>
    <row r="198" s="13" customFormat="1">
      <c r="A198" s="13"/>
      <c r="B198" s="241"/>
      <c r="C198" s="242"/>
      <c r="D198" s="243" t="s">
        <v>273</v>
      </c>
      <c r="E198" s="244" t="s">
        <v>1</v>
      </c>
      <c r="F198" s="245" t="s">
        <v>83</v>
      </c>
      <c r="G198" s="242"/>
      <c r="H198" s="246">
        <v>1</v>
      </c>
      <c r="I198" s="247"/>
      <c r="J198" s="242"/>
      <c r="K198" s="242"/>
      <c r="L198" s="248"/>
      <c r="M198" s="249"/>
      <c r="N198" s="250"/>
      <c r="O198" s="250"/>
      <c r="P198" s="250"/>
      <c r="Q198" s="250"/>
      <c r="R198" s="250"/>
      <c r="S198" s="250"/>
      <c r="T198" s="251"/>
      <c r="U198" s="13"/>
      <c r="V198" s="13"/>
      <c r="W198" s="13"/>
      <c r="X198" s="13"/>
      <c r="Y198" s="13"/>
      <c r="Z198" s="13"/>
      <c r="AA198" s="13"/>
      <c r="AB198" s="13"/>
      <c r="AC198" s="13"/>
      <c r="AD198" s="13"/>
      <c r="AE198" s="13"/>
      <c r="AT198" s="252" t="s">
        <v>273</v>
      </c>
      <c r="AU198" s="252" t="s">
        <v>85</v>
      </c>
      <c r="AV198" s="13" t="s">
        <v>85</v>
      </c>
      <c r="AW198" s="13" t="s">
        <v>32</v>
      </c>
      <c r="AX198" s="13" t="s">
        <v>83</v>
      </c>
      <c r="AY198" s="252" t="s">
        <v>264</v>
      </c>
    </row>
    <row r="199" s="2" customFormat="1" ht="16.5" customHeight="1">
      <c r="A199" s="39"/>
      <c r="B199" s="40"/>
      <c r="C199" s="228" t="s">
        <v>401</v>
      </c>
      <c r="D199" s="228" t="s">
        <v>266</v>
      </c>
      <c r="E199" s="229" t="s">
        <v>1633</v>
      </c>
      <c r="F199" s="230" t="s">
        <v>1634</v>
      </c>
      <c r="G199" s="231" t="s">
        <v>420</v>
      </c>
      <c r="H199" s="232">
        <v>1</v>
      </c>
      <c r="I199" s="233"/>
      <c r="J199" s="234">
        <f>ROUND(I199*H199,2)</f>
        <v>0</v>
      </c>
      <c r="K199" s="230" t="s">
        <v>1425</v>
      </c>
      <c r="L199" s="45"/>
      <c r="M199" s="235" t="s">
        <v>1</v>
      </c>
      <c r="N199" s="236" t="s">
        <v>42</v>
      </c>
      <c r="O199" s="92"/>
      <c r="P199" s="237">
        <f>O199*H199</f>
        <v>0</v>
      </c>
      <c r="Q199" s="237">
        <v>0.00051999999999999995</v>
      </c>
      <c r="R199" s="237">
        <f>Q199*H199</f>
        <v>0.00051999999999999995</v>
      </c>
      <c r="S199" s="237">
        <v>0</v>
      </c>
      <c r="T199" s="238">
        <f>S199*H199</f>
        <v>0</v>
      </c>
      <c r="U199" s="39"/>
      <c r="V199" s="39"/>
      <c r="W199" s="39"/>
      <c r="X199" s="39"/>
      <c r="Y199" s="39"/>
      <c r="Z199" s="39"/>
      <c r="AA199" s="39"/>
      <c r="AB199" s="39"/>
      <c r="AC199" s="39"/>
      <c r="AD199" s="39"/>
      <c r="AE199" s="39"/>
      <c r="AR199" s="239" t="s">
        <v>351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351</v>
      </c>
      <c r="BM199" s="239" t="s">
        <v>4063</v>
      </c>
    </row>
    <row r="200" s="13" customFormat="1">
      <c r="A200" s="13"/>
      <c r="B200" s="241"/>
      <c r="C200" s="242"/>
      <c r="D200" s="243" t="s">
        <v>273</v>
      </c>
      <c r="E200" s="244" t="s">
        <v>1</v>
      </c>
      <c r="F200" s="245" t="s">
        <v>83</v>
      </c>
      <c r="G200" s="242"/>
      <c r="H200" s="246">
        <v>1</v>
      </c>
      <c r="I200" s="247"/>
      <c r="J200" s="242"/>
      <c r="K200" s="242"/>
      <c r="L200" s="248"/>
      <c r="M200" s="249"/>
      <c r="N200" s="250"/>
      <c r="O200" s="250"/>
      <c r="P200" s="250"/>
      <c r="Q200" s="250"/>
      <c r="R200" s="250"/>
      <c r="S200" s="250"/>
      <c r="T200" s="251"/>
      <c r="U200" s="13"/>
      <c r="V200" s="13"/>
      <c r="W200" s="13"/>
      <c r="X200" s="13"/>
      <c r="Y200" s="13"/>
      <c r="Z200" s="13"/>
      <c r="AA200" s="13"/>
      <c r="AB200" s="13"/>
      <c r="AC200" s="13"/>
      <c r="AD200" s="13"/>
      <c r="AE200" s="13"/>
      <c r="AT200" s="252" t="s">
        <v>273</v>
      </c>
      <c r="AU200" s="252" t="s">
        <v>85</v>
      </c>
      <c r="AV200" s="13" t="s">
        <v>85</v>
      </c>
      <c r="AW200" s="13" t="s">
        <v>32</v>
      </c>
      <c r="AX200" s="13" t="s">
        <v>83</v>
      </c>
      <c r="AY200" s="252" t="s">
        <v>264</v>
      </c>
    </row>
    <row r="201" s="2" customFormat="1" ht="16.5" customHeight="1">
      <c r="A201" s="39"/>
      <c r="B201" s="40"/>
      <c r="C201" s="228" t="s">
        <v>407</v>
      </c>
      <c r="D201" s="228" t="s">
        <v>266</v>
      </c>
      <c r="E201" s="229" t="s">
        <v>1642</v>
      </c>
      <c r="F201" s="230" t="s">
        <v>1643</v>
      </c>
      <c r="G201" s="231" t="s">
        <v>420</v>
      </c>
      <c r="H201" s="232">
        <v>2</v>
      </c>
      <c r="I201" s="233"/>
      <c r="J201" s="234">
        <f>ROUND(I201*H201,2)</f>
        <v>0</v>
      </c>
      <c r="K201" s="230" t="s">
        <v>1425</v>
      </c>
      <c r="L201" s="45"/>
      <c r="M201" s="235" t="s">
        <v>1</v>
      </c>
      <c r="N201" s="236" t="s">
        <v>42</v>
      </c>
      <c r="O201" s="92"/>
      <c r="P201" s="237">
        <f>O201*H201</f>
        <v>0</v>
      </c>
      <c r="Q201" s="237">
        <v>0.00050000000000000001</v>
      </c>
      <c r="R201" s="237">
        <f>Q201*H201</f>
        <v>0.001</v>
      </c>
      <c r="S201" s="237">
        <v>0</v>
      </c>
      <c r="T201" s="238">
        <f>S201*H201</f>
        <v>0</v>
      </c>
      <c r="U201" s="39"/>
      <c r="V201" s="39"/>
      <c r="W201" s="39"/>
      <c r="X201" s="39"/>
      <c r="Y201" s="39"/>
      <c r="Z201" s="39"/>
      <c r="AA201" s="39"/>
      <c r="AB201" s="39"/>
      <c r="AC201" s="39"/>
      <c r="AD201" s="39"/>
      <c r="AE201" s="39"/>
      <c r="AR201" s="239" t="s">
        <v>351</v>
      </c>
      <c r="AT201" s="239" t="s">
        <v>266</v>
      </c>
      <c r="AU201" s="239" t="s">
        <v>85</v>
      </c>
      <c r="AY201" s="18" t="s">
        <v>264</v>
      </c>
      <c r="BE201" s="240">
        <f>IF(N201="základní",J201,0)</f>
        <v>0</v>
      </c>
      <c r="BF201" s="240">
        <f>IF(N201="snížená",J201,0)</f>
        <v>0</v>
      </c>
      <c r="BG201" s="240">
        <f>IF(N201="zákl. přenesená",J201,0)</f>
        <v>0</v>
      </c>
      <c r="BH201" s="240">
        <f>IF(N201="sníž. přenesená",J201,0)</f>
        <v>0</v>
      </c>
      <c r="BI201" s="240">
        <f>IF(N201="nulová",J201,0)</f>
        <v>0</v>
      </c>
      <c r="BJ201" s="18" t="s">
        <v>85</v>
      </c>
      <c r="BK201" s="240">
        <f>ROUND(I201*H201,2)</f>
        <v>0</v>
      </c>
      <c r="BL201" s="18" t="s">
        <v>351</v>
      </c>
      <c r="BM201" s="239" t="s">
        <v>4064</v>
      </c>
    </row>
    <row r="202" s="13" customFormat="1">
      <c r="A202" s="13"/>
      <c r="B202" s="241"/>
      <c r="C202" s="242"/>
      <c r="D202" s="243" t="s">
        <v>273</v>
      </c>
      <c r="E202" s="244" t="s">
        <v>1</v>
      </c>
      <c r="F202" s="245" t="s">
        <v>85</v>
      </c>
      <c r="G202" s="242"/>
      <c r="H202" s="246">
        <v>2</v>
      </c>
      <c r="I202" s="247"/>
      <c r="J202" s="242"/>
      <c r="K202" s="242"/>
      <c r="L202" s="248"/>
      <c r="M202" s="249"/>
      <c r="N202" s="250"/>
      <c r="O202" s="250"/>
      <c r="P202" s="250"/>
      <c r="Q202" s="250"/>
      <c r="R202" s="250"/>
      <c r="S202" s="250"/>
      <c r="T202" s="251"/>
      <c r="U202" s="13"/>
      <c r="V202" s="13"/>
      <c r="W202" s="13"/>
      <c r="X202" s="13"/>
      <c r="Y202" s="13"/>
      <c r="Z202" s="13"/>
      <c r="AA202" s="13"/>
      <c r="AB202" s="13"/>
      <c r="AC202" s="13"/>
      <c r="AD202" s="13"/>
      <c r="AE202" s="13"/>
      <c r="AT202" s="252" t="s">
        <v>273</v>
      </c>
      <c r="AU202" s="252" t="s">
        <v>85</v>
      </c>
      <c r="AV202" s="13" t="s">
        <v>85</v>
      </c>
      <c r="AW202" s="13" t="s">
        <v>32</v>
      </c>
      <c r="AX202" s="13" t="s">
        <v>83</v>
      </c>
      <c r="AY202" s="252" t="s">
        <v>264</v>
      </c>
    </row>
    <row r="203" s="2" customFormat="1" ht="16.5" customHeight="1">
      <c r="A203" s="39"/>
      <c r="B203" s="40"/>
      <c r="C203" s="228" t="s">
        <v>412</v>
      </c>
      <c r="D203" s="228" t="s">
        <v>266</v>
      </c>
      <c r="E203" s="229" t="s">
        <v>3980</v>
      </c>
      <c r="F203" s="230" t="s">
        <v>3981</v>
      </c>
      <c r="G203" s="231" t="s">
        <v>420</v>
      </c>
      <c r="H203" s="232">
        <v>1</v>
      </c>
      <c r="I203" s="233"/>
      <c r="J203" s="234">
        <f>ROUND(I203*H203,2)</f>
        <v>0</v>
      </c>
      <c r="K203" s="230" t="s">
        <v>1425</v>
      </c>
      <c r="L203" s="45"/>
      <c r="M203" s="235" t="s">
        <v>1</v>
      </c>
      <c r="N203" s="236" t="s">
        <v>42</v>
      </c>
      <c r="O203" s="92"/>
      <c r="P203" s="237">
        <f>O203*H203</f>
        <v>0</v>
      </c>
      <c r="Q203" s="237">
        <v>0.00031</v>
      </c>
      <c r="R203" s="237">
        <f>Q203*H203</f>
        <v>0.00031</v>
      </c>
      <c r="S203" s="237">
        <v>0</v>
      </c>
      <c r="T203" s="238">
        <f>S203*H203</f>
        <v>0</v>
      </c>
      <c r="U203" s="39"/>
      <c r="V203" s="39"/>
      <c r="W203" s="39"/>
      <c r="X203" s="39"/>
      <c r="Y203" s="39"/>
      <c r="Z203" s="39"/>
      <c r="AA203" s="39"/>
      <c r="AB203" s="39"/>
      <c r="AC203" s="39"/>
      <c r="AD203" s="39"/>
      <c r="AE203" s="39"/>
      <c r="AR203" s="239" t="s">
        <v>351</v>
      </c>
      <c r="AT203" s="239" t="s">
        <v>266</v>
      </c>
      <c r="AU203" s="239" t="s">
        <v>85</v>
      </c>
      <c r="AY203" s="18" t="s">
        <v>264</v>
      </c>
      <c r="BE203" s="240">
        <f>IF(N203="základní",J203,0)</f>
        <v>0</v>
      </c>
      <c r="BF203" s="240">
        <f>IF(N203="snížená",J203,0)</f>
        <v>0</v>
      </c>
      <c r="BG203" s="240">
        <f>IF(N203="zákl. přenesená",J203,0)</f>
        <v>0</v>
      </c>
      <c r="BH203" s="240">
        <f>IF(N203="sníž. přenesená",J203,0)</f>
        <v>0</v>
      </c>
      <c r="BI203" s="240">
        <f>IF(N203="nulová",J203,0)</f>
        <v>0</v>
      </c>
      <c r="BJ203" s="18" t="s">
        <v>85</v>
      </c>
      <c r="BK203" s="240">
        <f>ROUND(I203*H203,2)</f>
        <v>0</v>
      </c>
      <c r="BL203" s="18" t="s">
        <v>351</v>
      </c>
      <c r="BM203" s="239" t="s">
        <v>4065</v>
      </c>
    </row>
    <row r="204" s="13" customFormat="1">
      <c r="A204" s="13"/>
      <c r="B204" s="241"/>
      <c r="C204" s="242"/>
      <c r="D204" s="243" t="s">
        <v>273</v>
      </c>
      <c r="E204" s="244" t="s">
        <v>1</v>
      </c>
      <c r="F204" s="245" t="s">
        <v>83</v>
      </c>
      <c r="G204" s="242"/>
      <c r="H204" s="246">
        <v>1</v>
      </c>
      <c r="I204" s="247"/>
      <c r="J204" s="242"/>
      <c r="K204" s="242"/>
      <c r="L204" s="248"/>
      <c r="M204" s="249"/>
      <c r="N204" s="250"/>
      <c r="O204" s="250"/>
      <c r="P204" s="250"/>
      <c r="Q204" s="250"/>
      <c r="R204" s="250"/>
      <c r="S204" s="250"/>
      <c r="T204" s="251"/>
      <c r="U204" s="13"/>
      <c r="V204" s="13"/>
      <c r="W204" s="13"/>
      <c r="X204" s="13"/>
      <c r="Y204" s="13"/>
      <c r="Z204" s="13"/>
      <c r="AA204" s="13"/>
      <c r="AB204" s="13"/>
      <c r="AC204" s="13"/>
      <c r="AD204" s="13"/>
      <c r="AE204" s="13"/>
      <c r="AT204" s="252" t="s">
        <v>273</v>
      </c>
      <c r="AU204" s="252" t="s">
        <v>85</v>
      </c>
      <c r="AV204" s="13" t="s">
        <v>85</v>
      </c>
      <c r="AW204" s="13" t="s">
        <v>32</v>
      </c>
      <c r="AX204" s="13" t="s">
        <v>83</v>
      </c>
      <c r="AY204" s="252" t="s">
        <v>264</v>
      </c>
    </row>
    <row r="205" s="2" customFormat="1" ht="16.5" customHeight="1">
      <c r="A205" s="39"/>
      <c r="B205" s="40"/>
      <c r="C205" s="228" t="s">
        <v>417</v>
      </c>
      <c r="D205" s="228" t="s">
        <v>266</v>
      </c>
      <c r="E205" s="229" t="s">
        <v>1659</v>
      </c>
      <c r="F205" s="230" t="s">
        <v>1660</v>
      </c>
      <c r="G205" s="231" t="s">
        <v>354</v>
      </c>
      <c r="H205" s="232">
        <v>0.002</v>
      </c>
      <c r="I205" s="233"/>
      <c r="J205" s="234">
        <f>ROUND(I205*H205,2)</f>
        <v>0</v>
      </c>
      <c r="K205" s="230" t="s">
        <v>1425</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351</v>
      </c>
      <c r="AT205" s="239" t="s">
        <v>266</v>
      </c>
      <c r="AU205" s="239" t="s">
        <v>85</v>
      </c>
      <c r="AY205" s="18" t="s">
        <v>264</v>
      </c>
      <c r="BE205" s="240">
        <f>IF(N205="základní",J205,0)</f>
        <v>0</v>
      </c>
      <c r="BF205" s="240">
        <f>IF(N205="snížená",J205,0)</f>
        <v>0</v>
      </c>
      <c r="BG205" s="240">
        <f>IF(N205="zákl. přenesená",J205,0)</f>
        <v>0</v>
      </c>
      <c r="BH205" s="240">
        <f>IF(N205="sníž. přenesená",J205,0)</f>
        <v>0</v>
      </c>
      <c r="BI205" s="240">
        <f>IF(N205="nulová",J205,0)</f>
        <v>0</v>
      </c>
      <c r="BJ205" s="18" t="s">
        <v>85</v>
      </c>
      <c r="BK205" s="240">
        <f>ROUND(I205*H205,2)</f>
        <v>0</v>
      </c>
      <c r="BL205" s="18" t="s">
        <v>351</v>
      </c>
      <c r="BM205" s="239" t="s">
        <v>4066</v>
      </c>
    </row>
    <row r="206" s="12" customFormat="1" ht="22.8" customHeight="1">
      <c r="A206" s="12"/>
      <c r="B206" s="212"/>
      <c r="C206" s="213"/>
      <c r="D206" s="214" t="s">
        <v>75</v>
      </c>
      <c r="E206" s="226" t="s">
        <v>3984</v>
      </c>
      <c r="F206" s="226" t="s">
        <v>3985</v>
      </c>
      <c r="G206" s="213"/>
      <c r="H206" s="213"/>
      <c r="I206" s="216"/>
      <c r="J206" s="227">
        <f>BK206</f>
        <v>0</v>
      </c>
      <c r="K206" s="213"/>
      <c r="L206" s="218"/>
      <c r="M206" s="219"/>
      <c r="N206" s="220"/>
      <c r="O206" s="220"/>
      <c r="P206" s="221">
        <f>SUM(P207:P212)</f>
        <v>0</v>
      </c>
      <c r="Q206" s="220"/>
      <c r="R206" s="221">
        <f>SUM(R207:R212)</f>
        <v>0.00020999999999999998</v>
      </c>
      <c r="S206" s="220"/>
      <c r="T206" s="222">
        <f>SUM(T207:T212)</f>
        <v>0</v>
      </c>
      <c r="U206" s="12"/>
      <c r="V206" s="12"/>
      <c r="W206" s="12"/>
      <c r="X206" s="12"/>
      <c r="Y206" s="12"/>
      <c r="Z206" s="12"/>
      <c r="AA206" s="12"/>
      <c r="AB206" s="12"/>
      <c r="AC206" s="12"/>
      <c r="AD206" s="12"/>
      <c r="AE206" s="12"/>
      <c r="AR206" s="223" t="s">
        <v>85</v>
      </c>
      <c r="AT206" s="224" t="s">
        <v>75</v>
      </c>
      <c r="AU206" s="224" t="s">
        <v>83</v>
      </c>
      <c r="AY206" s="223" t="s">
        <v>264</v>
      </c>
      <c r="BK206" s="225">
        <f>SUM(BK207:BK212)</f>
        <v>0</v>
      </c>
    </row>
    <row r="207" s="2" customFormat="1" ht="16.5" customHeight="1">
      <c r="A207" s="39"/>
      <c r="B207" s="40"/>
      <c r="C207" s="228" t="s">
        <v>422</v>
      </c>
      <c r="D207" s="228" t="s">
        <v>266</v>
      </c>
      <c r="E207" s="229" t="s">
        <v>3986</v>
      </c>
      <c r="F207" s="230" t="s">
        <v>3987</v>
      </c>
      <c r="G207" s="231" t="s">
        <v>453</v>
      </c>
      <c r="H207" s="232">
        <v>3</v>
      </c>
      <c r="I207" s="233"/>
      <c r="J207" s="234">
        <f>ROUND(I207*H207,2)</f>
        <v>0</v>
      </c>
      <c r="K207" s="230" t="s">
        <v>1425</v>
      </c>
      <c r="L207" s="45"/>
      <c r="M207" s="235" t="s">
        <v>1</v>
      </c>
      <c r="N207" s="236" t="s">
        <v>42</v>
      </c>
      <c r="O207" s="92"/>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351</v>
      </c>
      <c r="AT207" s="239" t="s">
        <v>266</v>
      </c>
      <c r="AU207" s="239" t="s">
        <v>85</v>
      </c>
      <c r="AY207" s="18" t="s">
        <v>264</v>
      </c>
      <c r="BE207" s="240">
        <f>IF(N207="základní",J207,0)</f>
        <v>0</v>
      </c>
      <c r="BF207" s="240">
        <f>IF(N207="snížená",J207,0)</f>
        <v>0</v>
      </c>
      <c r="BG207" s="240">
        <f>IF(N207="zákl. přenesená",J207,0)</f>
        <v>0</v>
      </c>
      <c r="BH207" s="240">
        <f>IF(N207="sníž. přenesená",J207,0)</f>
        <v>0</v>
      </c>
      <c r="BI207" s="240">
        <f>IF(N207="nulová",J207,0)</f>
        <v>0</v>
      </c>
      <c r="BJ207" s="18" t="s">
        <v>85</v>
      </c>
      <c r="BK207" s="240">
        <f>ROUND(I207*H207,2)</f>
        <v>0</v>
      </c>
      <c r="BL207" s="18" t="s">
        <v>351</v>
      </c>
      <c r="BM207" s="239" t="s">
        <v>4067</v>
      </c>
    </row>
    <row r="208" s="2" customFormat="1">
      <c r="A208" s="39"/>
      <c r="B208" s="40"/>
      <c r="C208" s="41"/>
      <c r="D208" s="243" t="s">
        <v>339</v>
      </c>
      <c r="E208" s="41"/>
      <c r="F208" s="295" t="s">
        <v>3961</v>
      </c>
      <c r="G208" s="41"/>
      <c r="H208" s="41"/>
      <c r="I208" s="296"/>
      <c r="J208" s="41"/>
      <c r="K208" s="41"/>
      <c r="L208" s="45"/>
      <c r="M208" s="297"/>
      <c r="N208" s="298"/>
      <c r="O208" s="92"/>
      <c r="P208" s="92"/>
      <c r="Q208" s="92"/>
      <c r="R208" s="92"/>
      <c r="S208" s="92"/>
      <c r="T208" s="93"/>
      <c r="U208" s="39"/>
      <c r="V208" s="39"/>
      <c r="W208" s="39"/>
      <c r="X208" s="39"/>
      <c r="Y208" s="39"/>
      <c r="Z208" s="39"/>
      <c r="AA208" s="39"/>
      <c r="AB208" s="39"/>
      <c r="AC208" s="39"/>
      <c r="AD208" s="39"/>
      <c r="AE208" s="39"/>
      <c r="AT208" s="18" t="s">
        <v>339</v>
      </c>
      <c r="AU208" s="18" t="s">
        <v>85</v>
      </c>
    </row>
    <row r="209" s="13" customFormat="1">
      <c r="A209" s="13"/>
      <c r="B209" s="241"/>
      <c r="C209" s="242"/>
      <c r="D209" s="243" t="s">
        <v>273</v>
      </c>
      <c r="E209" s="244" t="s">
        <v>1</v>
      </c>
      <c r="F209" s="245" t="s">
        <v>96</v>
      </c>
      <c r="G209" s="242"/>
      <c r="H209" s="246">
        <v>3</v>
      </c>
      <c r="I209" s="247"/>
      <c r="J209" s="242"/>
      <c r="K209" s="242"/>
      <c r="L209" s="248"/>
      <c r="M209" s="249"/>
      <c r="N209" s="250"/>
      <c r="O209" s="250"/>
      <c r="P209" s="250"/>
      <c r="Q209" s="250"/>
      <c r="R209" s="250"/>
      <c r="S209" s="250"/>
      <c r="T209" s="251"/>
      <c r="U209" s="13"/>
      <c r="V209" s="13"/>
      <c r="W209" s="13"/>
      <c r="X209" s="13"/>
      <c r="Y209" s="13"/>
      <c r="Z209" s="13"/>
      <c r="AA209" s="13"/>
      <c r="AB209" s="13"/>
      <c r="AC209" s="13"/>
      <c r="AD209" s="13"/>
      <c r="AE209" s="13"/>
      <c r="AT209" s="252" t="s">
        <v>273</v>
      </c>
      <c r="AU209" s="252" t="s">
        <v>85</v>
      </c>
      <c r="AV209" s="13" t="s">
        <v>85</v>
      </c>
      <c r="AW209" s="13" t="s">
        <v>32</v>
      </c>
      <c r="AX209" s="13" t="s">
        <v>83</v>
      </c>
      <c r="AY209" s="252" t="s">
        <v>264</v>
      </c>
    </row>
    <row r="210" s="2" customFormat="1" ht="16.5" customHeight="1">
      <c r="A210" s="39"/>
      <c r="B210" s="40"/>
      <c r="C210" s="274" t="s">
        <v>426</v>
      </c>
      <c r="D210" s="274" t="s">
        <v>310</v>
      </c>
      <c r="E210" s="275" t="s">
        <v>3989</v>
      </c>
      <c r="F210" s="276" t="s">
        <v>3990</v>
      </c>
      <c r="G210" s="277" t="s">
        <v>453</v>
      </c>
      <c r="H210" s="278">
        <v>3</v>
      </c>
      <c r="I210" s="279"/>
      <c r="J210" s="280">
        <f>ROUND(I210*H210,2)</f>
        <v>0</v>
      </c>
      <c r="K210" s="276" t="s">
        <v>1425</v>
      </c>
      <c r="L210" s="281"/>
      <c r="M210" s="282" t="s">
        <v>1</v>
      </c>
      <c r="N210" s="283" t="s">
        <v>42</v>
      </c>
      <c r="O210" s="92"/>
      <c r="P210" s="237">
        <f>O210*H210</f>
        <v>0</v>
      </c>
      <c r="Q210" s="237">
        <v>6.9999999999999994E-05</v>
      </c>
      <c r="R210" s="237">
        <f>Q210*H210</f>
        <v>0.00020999999999999998</v>
      </c>
      <c r="S210" s="237">
        <v>0</v>
      </c>
      <c r="T210" s="238">
        <f>S210*H210</f>
        <v>0</v>
      </c>
      <c r="U210" s="39"/>
      <c r="V210" s="39"/>
      <c r="W210" s="39"/>
      <c r="X210" s="39"/>
      <c r="Y210" s="39"/>
      <c r="Z210" s="39"/>
      <c r="AA210" s="39"/>
      <c r="AB210" s="39"/>
      <c r="AC210" s="39"/>
      <c r="AD210" s="39"/>
      <c r="AE210" s="39"/>
      <c r="AR210" s="239" t="s">
        <v>434</v>
      </c>
      <c r="AT210" s="239" t="s">
        <v>310</v>
      </c>
      <c r="AU210" s="239" t="s">
        <v>85</v>
      </c>
      <c r="AY210" s="18" t="s">
        <v>264</v>
      </c>
      <c r="BE210" s="240">
        <f>IF(N210="základní",J210,0)</f>
        <v>0</v>
      </c>
      <c r="BF210" s="240">
        <f>IF(N210="snížená",J210,0)</f>
        <v>0</v>
      </c>
      <c r="BG210" s="240">
        <f>IF(N210="zákl. přenesená",J210,0)</f>
        <v>0</v>
      </c>
      <c r="BH210" s="240">
        <f>IF(N210="sníž. přenesená",J210,0)</f>
        <v>0</v>
      </c>
      <c r="BI210" s="240">
        <f>IF(N210="nulová",J210,0)</f>
        <v>0</v>
      </c>
      <c r="BJ210" s="18" t="s">
        <v>85</v>
      </c>
      <c r="BK210" s="240">
        <f>ROUND(I210*H210,2)</f>
        <v>0</v>
      </c>
      <c r="BL210" s="18" t="s">
        <v>351</v>
      </c>
      <c r="BM210" s="239" t="s">
        <v>4068</v>
      </c>
    </row>
    <row r="211" s="2" customFormat="1">
      <c r="A211" s="39"/>
      <c r="B211" s="40"/>
      <c r="C211" s="41"/>
      <c r="D211" s="243" t="s">
        <v>339</v>
      </c>
      <c r="E211" s="41"/>
      <c r="F211" s="295" t="s">
        <v>3961</v>
      </c>
      <c r="G211" s="41"/>
      <c r="H211" s="41"/>
      <c r="I211" s="296"/>
      <c r="J211" s="41"/>
      <c r="K211" s="41"/>
      <c r="L211" s="45"/>
      <c r="M211" s="297"/>
      <c r="N211" s="298"/>
      <c r="O211" s="92"/>
      <c r="P211" s="92"/>
      <c r="Q211" s="92"/>
      <c r="R211" s="92"/>
      <c r="S211" s="92"/>
      <c r="T211" s="93"/>
      <c r="U211" s="39"/>
      <c r="V211" s="39"/>
      <c r="W211" s="39"/>
      <c r="X211" s="39"/>
      <c r="Y211" s="39"/>
      <c r="Z211" s="39"/>
      <c r="AA211" s="39"/>
      <c r="AB211" s="39"/>
      <c r="AC211" s="39"/>
      <c r="AD211" s="39"/>
      <c r="AE211" s="39"/>
      <c r="AT211" s="18" t="s">
        <v>339</v>
      </c>
      <c r="AU211" s="18" t="s">
        <v>85</v>
      </c>
    </row>
    <row r="212" s="13" customFormat="1">
      <c r="A212" s="13"/>
      <c r="B212" s="241"/>
      <c r="C212" s="242"/>
      <c r="D212" s="243" t="s">
        <v>273</v>
      </c>
      <c r="E212" s="244" t="s">
        <v>1</v>
      </c>
      <c r="F212" s="245" t="s">
        <v>96</v>
      </c>
      <c r="G212" s="242"/>
      <c r="H212" s="246">
        <v>3</v>
      </c>
      <c r="I212" s="247"/>
      <c r="J212" s="242"/>
      <c r="K212" s="242"/>
      <c r="L212" s="248"/>
      <c r="M212" s="304"/>
      <c r="N212" s="305"/>
      <c r="O212" s="305"/>
      <c r="P212" s="305"/>
      <c r="Q212" s="305"/>
      <c r="R212" s="305"/>
      <c r="S212" s="305"/>
      <c r="T212" s="306"/>
      <c r="U212" s="13"/>
      <c r="V212" s="13"/>
      <c r="W212" s="13"/>
      <c r="X212" s="13"/>
      <c r="Y212" s="13"/>
      <c r="Z212" s="13"/>
      <c r="AA212" s="13"/>
      <c r="AB212" s="13"/>
      <c r="AC212" s="13"/>
      <c r="AD212" s="13"/>
      <c r="AE212" s="13"/>
      <c r="AT212" s="252" t="s">
        <v>273</v>
      </c>
      <c r="AU212" s="252" t="s">
        <v>85</v>
      </c>
      <c r="AV212" s="13" t="s">
        <v>85</v>
      </c>
      <c r="AW212" s="13" t="s">
        <v>32</v>
      </c>
      <c r="AX212" s="13" t="s">
        <v>83</v>
      </c>
      <c r="AY212" s="252" t="s">
        <v>264</v>
      </c>
    </row>
    <row r="213" s="2" customFormat="1" ht="6.96" customHeight="1">
      <c r="A213" s="39"/>
      <c r="B213" s="67"/>
      <c r="C213" s="68"/>
      <c r="D213" s="68"/>
      <c r="E213" s="68"/>
      <c r="F213" s="68"/>
      <c r="G213" s="68"/>
      <c r="H213" s="68"/>
      <c r="I213" s="68"/>
      <c r="J213" s="68"/>
      <c r="K213" s="68"/>
      <c r="L213" s="45"/>
      <c r="M213" s="39"/>
      <c r="O213" s="39"/>
      <c r="P213" s="39"/>
      <c r="Q213" s="39"/>
      <c r="R213" s="39"/>
      <c r="S213" s="39"/>
      <c r="T213" s="39"/>
      <c r="U213" s="39"/>
      <c r="V213" s="39"/>
      <c r="W213" s="39"/>
      <c r="X213" s="39"/>
      <c r="Y213" s="39"/>
      <c r="Z213" s="39"/>
      <c r="AA213" s="39"/>
      <c r="AB213" s="39"/>
      <c r="AC213" s="39"/>
      <c r="AD213" s="39"/>
      <c r="AE213" s="39"/>
    </row>
  </sheetData>
  <sheetProtection sheet="1" autoFilter="0" formatColumns="0" formatRows="0" objects="1" scenarios="1" spinCount="100000" saltValue="h61li6YzXw+oPuNcJIXvjd2c39/tIBOTfYWEZjLPUxpYcSs+A0LZgNmbzxxzctqWYF9EEqDbOjdetZuZE5t9ig==" hashValue="uyRUD3cRe3TRnfIHxRrJrOlMhhIDEO5wLpXhpZapWs1/WkyLowBsrieNNJ6SPNoYXkURrzdvDATCVmXZ8nlr3A==" algorithmName="SHA-512" password="E785"/>
  <autoFilter ref="C123:K212"/>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4069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1411</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ROUND((SUM(BE126:BE324)),  2)</f>
        <v>0</v>
      </c>
      <c r="G33" s="39"/>
      <c r="H33" s="39"/>
      <c r="I33" s="166">
        <v>0.20999999999999999</v>
      </c>
      <c r="J33" s="165">
        <f>ROUND(((SUM(BE126:BE324))*I33),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ROUND((SUM(BF126:BF324)),  2)</f>
        <v>0</v>
      </c>
      <c r="G34" s="39"/>
      <c r="H34" s="39"/>
      <c r="I34" s="166">
        <v>0.12</v>
      </c>
      <c r="J34" s="165">
        <f>ROUND(((SUM(BF126:BF324))*I34),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ROUND((SUM(BG126:BG324)),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ROUND((SUM(BH126:BH324)),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ROUND((SUM(BI126:BI324)),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02.1 - PŘÍPOJKA DEŠŤOVÉ KANALIZACE PRO SO 01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J127</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J128</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223</v>
      </c>
      <c r="E99" s="198"/>
      <c r="F99" s="198"/>
      <c r="G99" s="198"/>
      <c r="H99" s="198"/>
      <c r="I99" s="198"/>
      <c r="J99" s="199">
        <f>J192</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1412</v>
      </c>
      <c r="E100" s="198"/>
      <c r="F100" s="198"/>
      <c r="G100" s="198"/>
      <c r="H100" s="198"/>
      <c r="I100" s="198"/>
      <c r="J100" s="199">
        <f>J196</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1413</v>
      </c>
      <c r="E101" s="198"/>
      <c r="F101" s="198"/>
      <c r="G101" s="198"/>
      <c r="H101" s="198"/>
      <c r="I101" s="198"/>
      <c r="J101" s="199">
        <f>J218</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227</v>
      </c>
      <c r="E102" s="198"/>
      <c r="F102" s="198"/>
      <c r="G102" s="198"/>
      <c r="H102" s="198"/>
      <c r="I102" s="198"/>
      <c r="J102" s="199">
        <f>J290</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1415</v>
      </c>
      <c r="E103" s="198"/>
      <c r="F103" s="198"/>
      <c r="G103" s="198"/>
      <c r="H103" s="198"/>
      <c r="I103" s="198"/>
      <c r="J103" s="199">
        <f>J299</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229</v>
      </c>
      <c r="E104" s="193"/>
      <c r="F104" s="193"/>
      <c r="G104" s="193"/>
      <c r="H104" s="193"/>
      <c r="I104" s="193"/>
      <c r="J104" s="194">
        <f>J313</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230</v>
      </c>
      <c r="E105" s="198"/>
      <c r="F105" s="198"/>
      <c r="G105" s="198"/>
      <c r="H105" s="198"/>
      <c r="I105" s="198"/>
      <c r="J105" s="199">
        <f>J314</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1416</v>
      </c>
      <c r="E106" s="198"/>
      <c r="F106" s="198"/>
      <c r="G106" s="198"/>
      <c r="H106" s="198"/>
      <c r="I106" s="198"/>
      <c r="J106" s="199">
        <f>J320</f>
        <v>0</v>
      </c>
      <c r="K106" s="134"/>
      <c r="L106" s="200"/>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249</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Transformace domova Černovice – Lidmaň I. – Polná</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210</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IO 02.1 - PŘÍPOJKA DEŠŤOVÉ KANALIZACE PRO SO 01</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18. 9. 2024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Kraj Vysočina</v>
      </c>
      <c r="G122" s="41"/>
      <c r="H122" s="41"/>
      <c r="I122" s="33" t="s">
        <v>30</v>
      </c>
      <c r="J122" s="37" t="str">
        <f>E21</f>
        <v>ARPIK OSTRAVA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Ing. Tomáš Janošec</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1"/>
      <c r="B125" s="202"/>
      <c r="C125" s="203" t="s">
        <v>250</v>
      </c>
      <c r="D125" s="204" t="s">
        <v>61</v>
      </c>
      <c r="E125" s="204" t="s">
        <v>57</v>
      </c>
      <c r="F125" s="204" t="s">
        <v>58</v>
      </c>
      <c r="G125" s="204" t="s">
        <v>251</v>
      </c>
      <c r="H125" s="204" t="s">
        <v>252</v>
      </c>
      <c r="I125" s="204" t="s">
        <v>253</v>
      </c>
      <c r="J125" s="204" t="s">
        <v>217</v>
      </c>
      <c r="K125" s="205" t="s">
        <v>254</v>
      </c>
      <c r="L125" s="206"/>
      <c r="M125" s="101" t="s">
        <v>1</v>
      </c>
      <c r="N125" s="102" t="s">
        <v>40</v>
      </c>
      <c r="O125" s="102" t="s">
        <v>255</v>
      </c>
      <c r="P125" s="102" t="s">
        <v>256</v>
      </c>
      <c r="Q125" s="102" t="s">
        <v>257</v>
      </c>
      <c r="R125" s="102" t="s">
        <v>258</v>
      </c>
      <c r="S125" s="102" t="s">
        <v>259</v>
      </c>
      <c r="T125" s="103" t="s">
        <v>260</v>
      </c>
      <c r="U125" s="201"/>
      <c r="V125" s="201"/>
      <c r="W125" s="201"/>
      <c r="X125" s="201"/>
      <c r="Y125" s="201"/>
      <c r="Z125" s="201"/>
      <c r="AA125" s="201"/>
      <c r="AB125" s="201"/>
      <c r="AC125" s="201"/>
      <c r="AD125" s="201"/>
      <c r="AE125" s="201"/>
    </row>
    <row r="126" s="2" customFormat="1" ht="22.8" customHeight="1">
      <c r="A126" s="39"/>
      <c r="B126" s="40"/>
      <c r="C126" s="108" t="s">
        <v>261</v>
      </c>
      <c r="D126" s="41"/>
      <c r="E126" s="41"/>
      <c r="F126" s="41"/>
      <c r="G126" s="41"/>
      <c r="H126" s="41"/>
      <c r="I126" s="41"/>
      <c r="J126" s="207">
        <f>BK126</f>
        <v>0</v>
      </c>
      <c r="K126" s="41"/>
      <c r="L126" s="45"/>
      <c r="M126" s="104"/>
      <c r="N126" s="208"/>
      <c r="O126" s="105"/>
      <c r="P126" s="209">
        <f>P127+P313</f>
        <v>0</v>
      </c>
      <c r="Q126" s="105"/>
      <c r="R126" s="209">
        <f>R127+R313</f>
        <v>33.323546249999993</v>
      </c>
      <c r="S126" s="105"/>
      <c r="T126" s="210">
        <f>T127+T313</f>
        <v>4.5</v>
      </c>
      <c r="U126" s="39"/>
      <c r="V126" s="39"/>
      <c r="W126" s="39"/>
      <c r="X126" s="39"/>
      <c r="Y126" s="39"/>
      <c r="Z126" s="39"/>
      <c r="AA126" s="39"/>
      <c r="AB126" s="39"/>
      <c r="AC126" s="39"/>
      <c r="AD126" s="39"/>
      <c r="AE126" s="39"/>
      <c r="AT126" s="18" t="s">
        <v>75</v>
      </c>
      <c r="AU126" s="18" t="s">
        <v>219</v>
      </c>
      <c r="BK126" s="211">
        <f>BK127+BK313</f>
        <v>0</v>
      </c>
    </row>
    <row r="127" s="12" customFormat="1" ht="25.92" customHeight="1">
      <c r="A127" s="12"/>
      <c r="B127" s="212"/>
      <c r="C127" s="213"/>
      <c r="D127" s="214" t="s">
        <v>75</v>
      </c>
      <c r="E127" s="215" t="s">
        <v>262</v>
      </c>
      <c r="F127" s="215" t="s">
        <v>263</v>
      </c>
      <c r="G127" s="213"/>
      <c r="H127" s="213"/>
      <c r="I127" s="216"/>
      <c r="J127" s="217">
        <f>BK127</f>
        <v>0</v>
      </c>
      <c r="K127" s="213"/>
      <c r="L127" s="218"/>
      <c r="M127" s="219"/>
      <c r="N127" s="220"/>
      <c r="O127" s="220"/>
      <c r="P127" s="221">
        <f>P128+P192+P196+P218+P290+P299</f>
        <v>0</v>
      </c>
      <c r="Q127" s="220"/>
      <c r="R127" s="221">
        <f>R128+R192+R196+R218+R290+R299</f>
        <v>33.223592499999995</v>
      </c>
      <c r="S127" s="220"/>
      <c r="T127" s="222">
        <f>T128+T192+T196+T218+T290+T299</f>
        <v>4.5</v>
      </c>
      <c r="U127" s="12"/>
      <c r="V127" s="12"/>
      <c r="W127" s="12"/>
      <c r="X127" s="12"/>
      <c r="Y127" s="12"/>
      <c r="Z127" s="12"/>
      <c r="AA127" s="12"/>
      <c r="AB127" s="12"/>
      <c r="AC127" s="12"/>
      <c r="AD127" s="12"/>
      <c r="AE127" s="12"/>
      <c r="AR127" s="223" t="s">
        <v>83</v>
      </c>
      <c r="AT127" s="224" t="s">
        <v>75</v>
      </c>
      <c r="AU127" s="224" t="s">
        <v>76</v>
      </c>
      <c r="AY127" s="223" t="s">
        <v>264</v>
      </c>
      <c r="BK127" s="225">
        <f>BK128+BK192+BK196+BK218+BK290+BK299</f>
        <v>0</v>
      </c>
    </row>
    <row r="128" s="12" customFormat="1" ht="22.8" customHeight="1">
      <c r="A128" s="12"/>
      <c r="B128" s="212"/>
      <c r="C128" s="213"/>
      <c r="D128" s="214" t="s">
        <v>75</v>
      </c>
      <c r="E128" s="226" t="s">
        <v>83</v>
      </c>
      <c r="F128" s="226" t="s">
        <v>265</v>
      </c>
      <c r="G128" s="213"/>
      <c r="H128" s="213"/>
      <c r="I128" s="216"/>
      <c r="J128" s="227">
        <f>BK128</f>
        <v>0</v>
      </c>
      <c r="K128" s="213"/>
      <c r="L128" s="218"/>
      <c r="M128" s="219"/>
      <c r="N128" s="220"/>
      <c r="O128" s="220"/>
      <c r="P128" s="221">
        <f>SUM(P129:P191)</f>
        <v>0</v>
      </c>
      <c r="Q128" s="220"/>
      <c r="R128" s="221">
        <f>SUM(R129:R191)</f>
        <v>30.538910000000001</v>
      </c>
      <c r="S128" s="220"/>
      <c r="T128" s="222">
        <f>SUM(T129:T191)</f>
        <v>4.4500000000000002</v>
      </c>
      <c r="U128" s="12"/>
      <c r="V128" s="12"/>
      <c r="W128" s="12"/>
      <c r="X128" s="12"/>
      <c r="Y128" s="12"/>
      <c r="Z128" s="12"/>
      <c r="AA128" s="12"/>
      <c r="AB128" s="12"/>
      <c r="AC128" s="12"/>
      <c r="AD128" s="12"/>
      <c r="AE128" s="12"/>
      <c r="AR128" s="223" t="s">
        <v>83</v>
      </c>
      <c r="AT128" s="224" t="s">
        <v>75</v>
      </c>
      <c r="AU128" s="224" t="s">
        <v>83</v>
      </c>
      <c r="AY128" s="223" t="s">
        <v>264</v>
      </c>
      <c r="BK128" s="225">
        <f>SUM(BK129:BK191)</f>
        <v>0</v>
      </c>
    </row>
    <row r="129" s="2" customFormat="1" ht="16.5" customHeight="1">
      <c r="A129" s="39"/>
      <c r="B129" s="40"/>
      <c r="C129" s="228" t="s">
        <v>83</v>
      </c>
      <c r="D129" s="228" t="s">
        <v>266</v>
      </c>
      <c r="E129" s="229" t="s">
        <v>4070</v>
      </c>
      <c r="F129" s="230" t="s">
        <v>4071</v>
      </c>
      <c r="G129" s="231" t="s">
        <v>318</v>
      </c>
      <c r="H129" s="232">
        <v>5</v>
      </c>
      <c r="I129" s="233"/>
      <c r="J129" s="234">
        <f>ROUND(I129*H129,2)</f>
        <v>0</v>
      </c>
      <c r="K129" s="230" t="s">
        <v>1425</v>
      </c>
      <c r="L129" s="45"/>
      <c r="M129" s="235" t="s">
        <v>1</v>
      </c>
      <c r="N129" s="236" t="s">
        <v>41</v>
      </c>
      <c r="O129" s="92"/>
      <c r="P129" s="237">
        <f>O129*H129</f>
        <v>0</v>
      </c>
      <c r="Q129" s="237">
        <v>0</v>
      </c>
      <c r="R129" s="237">
        <f>Q129*H129</f>
        <v>0</v>
      </c>
      <c r="S129" s="237">
        <v>0.22</v>
      </c>
      <c r="T129" s="238">
        <f>S129*H129</f>
        <v>1.1000000000000001</v>
      </c>
      <c r="U129" s="39"/>
      <c r="V129" s="39"/>
      <c r="W129" s="39"/>
      <c r="X129" s="39"/>
      <c r="Y129" s="39"/>
      <c r="Z129" s="39"/>
      <c r="AA129" s="39"/>
      <c r="AB129" s="39"/>
      <c r="AC129" s="39"/>
      <c r="AD129" s="39"/>
      <c r="AE129" s="39"/>
      <c r="AR129" s="239" t="s">
        <v>271</v>
      </c>
      <c r="AT129" s="239" t="s">
        <v>266</v>
      </c>
      <c r="AU129" s="239" t="s">
        <v>85</v>
      </c>
      <c r="AY129" s="18" t="s">
        <v>264</v>
      </c>
      <c r="BE129" s="240">
        <f>IF(N129="základní",J129,0)</f>
        <v>0</v>
      </c>
      <c r="BF129" s="240">
        <f>IF(N129="snížená",J129,0)</f>
        <v>0</v>
      </c>
      <c r="BG129" s="240">
        <f>IF(N129="zákl. přenesená",J129,0)</f>
        <v>0</v>
      </c>
      <c r="BH129" s="240">
        <f>IF(N129="sníž. přenesená",J129,0)</f>
        <v>0</v>
      </c>
      <c r="BI129" s="240">
        <f>IF(N129="nulová",J129,0)</f>
        <v>0</v>
      </c>
      <c r="BJ129" s="18" t="s">
        <v>83</v>
      </c>
      <c r="BK129" s="240">
        <f>ROUND(I129*H129,2)</f>
        <v>0</v>
      </c>
      <c r="BL129" s="18" t="s">
        <v>271</v>
      </c>
      <c r="BM129" s="239" t="s">
        <v>4072</v>
      </c>
    </row>
    <row r="130" s="15" customFormat="1">
      <c r="A130" s="15"/>
      <c r="B130" s="264"/>
      <c r="C130" s="265"/>
      <c r="D130" s="243" t="s">
        <v>273</v>
      </c>
      <c r="E130" s="266" t="s">
        <v>1</v>
      </c>
      <c r="F130" s="267" t="s">
        <v>4073</v>
      </c>
      <c r="G130" s="265"/>
      <c r="H130" s="266" t="s">
        <v>1</v>
      </c>
      <c r="I130" s="268"/>
      <c r="J130" s="265"/>
      <c r="K130" s="265"/>
      <c r="L130" s="269"/>
      <c r="M130" s="270"/>
      <c r="N130" s="271"/>
      <c r="O130" s="271"/>
      <c r="P130" s="271"/>
      <c r="Q130" s="271"/>
      <c r="R130" s="271"/>
      <c r="S130" s="271"/>
      <c r="T130" s="272"/>
      <c r="U130" s="15"/>
      <c r="V130" s="15"/>
      <c r="W130" s="15"/>
      <c r="X130" s="15"/>
      <c r="Y130" s="15"/>
      <c r="Z130" s="15"/>
      <c r="AA130" s="15"/>
      <c r="AB130" s="15"/>
      <c r="AC130" s="15"/>
      <c r="AD130" s="15"/>
      <c r="AE130" s="15"/>
      <c r="AT130" s="273" t="s">
        <v>273</v>
      </c>
      <c r="AU130" s="273" t="s">
        <v>85</v>
      </c>
      <c r="AV130" s="15" t="s">
        <v>83</v>
      </c>
      <c r="AW130" s="15" t="s">
        <v>32</v>
      </c>
      <c r="AX130" s="15" t="s">
        <v>76</v>
      </c>
      <c r="AY130" s="273" t="s">
        <v>264</v>
      </c>
    </row>
    <row r="131" s="13" customFormat="1">
      <c r="A131" s="13"/>
      <c r="B131" s="241"/>
      <c r="C131" s="242"/>
      <c r="D131" s="243" t="s">
        <v>273</v>
      </c>
      <c r="E131" s="244" t="s">
        <v>1</v>
      </c>
      <c r="F131" s="245" t="s">
        <v>290</v>
      </c>
      <c r="G131" s="242"/>
      <c r="H131" s="246">
        <v>5</v>
      </c>
      <c r="I131" s="247"/>
      <c r="J131" s="242"/>
      <c r="K131" s="242"/>
      <c r="L131" s="248"/>
      <c r="M131" s="249"/>
      <c r="N131" s="250"/>
      <c r="O131" s="250"/>
      <c r="P131" s="250"/>
      <c r="Q131" s="250"/>
      <c r="R131" s="250"/>
      <c r="S131" s="250"/>
      <c r="T131" s="251"/>
      <c r="U131" s="13"/>
      <c r="V131" s="13"/>
      <c r="W131" s="13"/>
      <c r="X131" s="13"/>
      <c r="Y131" s="13"/>
      <c r="Z131" s="13"/>
      <c r="AA131" s="13"/>
      <c r="AB131" s="13"/>
      <c r="AC131" s="13"/>
      <c r="AD131" s="13"/>
      <c r="AE131" s="13"/>
      <c r="AT131" s="252" t="s">
        <v>273</v>
      </c>
      <c r="AU131" s="252" t="s">
        <v>85</v>
      </c>
      <c r="AV131" s="13" t="s">
        <v>85</v>
      </c>
      <c r="AW131" s="13" t="s">
        <v>32</v>
      </c>
      <c r="AX131" s="13" t="s">
        <v>83</v>
      </c>
      <c r="AY131" s="252" t="s">
        <v>264</v>
      </c>
    </row>
    <row r="132" s="2" customFormat="1" ht="21.75" customHeight="1">
      <c r="A132" s="39"/>
      <c r="B132" s="40"/>
      <c r="C132" s="228" t="s">
        <v>85</v>
      </c>
      <c r="D132" s="228" t="s">
        <v>266</v>
      </c>
      <c r="E132" s="229" t="s">
        <v>4074</v>
      </c>
      <c r="F132" s="230" t="s">
        <v>4075</v>
      </c>
      <c r="G132" s="231" t="s">
        <v>318</v>
      </c>
      <c r="H132" s="232">
        <v>5</v>
      </c>
      <c r="I132" s="233"/>
      <c r="J132" s="234">
        <f>ROUND(I132*H132,2)</f>
        <v>0</v>
      </c>
      <c r="K132" s="230" t="s">
        <v>1425</v>
      </c>
      <c r="L132" s="45"/>
      <c r="M132" s="235" t="s">
        <v>1</v>
      </c>
      <c r="N132" s="236" t="s">
        <v>41</v>
      </c>
      <c r="O132" s="92"/>
      <c r="P132" s="237">
        <f>O132*H132</f>
        <v>0</v>
      </c>
      <c r="Q132" s="237">
        <v>0</v>
      </c>
      <c r="R132" s="237">
        <f>Q132*H132</f>
        <v>0</v>
      </c>
      <c r="S132" s="237">
        <v>0.44</v>
      </c>
      <c r="T132" s="238">
        <f>S132*H132</f>
        <v>2.2000000000000002</v>
      </c>
      <c r="U132" s="39"/>
      <c r="V132" s="39"/>
      <c r="W132" s="39"/>
      <c r="X132" s="39"/>
      <c r="Y132" s="39"/>
      <c r="Z132" s="39"/>
      <c r="AA132" s="39"/>
      <c r="AB132" s="39"/>
      <c r="AC132" s="39"/>
      <c r="AD132" s="39"/>
      <c r="AE132" s="39"/>
      <c r="AR132" s="239" t="s">
        <v>271</v>
      </c>
      <c r="AT132" s="239" t="s">
        <v>266</v>
      </c>
      <c r="AU132" s="239" t="s">
        <v>85</v>
      </c>
      <c r="AY132" s="18" t="s">
        <v>264</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271</v>
      </c>
      <c r="BM132" s="239" t="s">
        <v>4076</v>
      </c>
    </row>
    <row r="133" s="15" customFormat="1">
      <c r="A133" s="15"/>
      <c r="B133" s="264"/>
      <c r="C133" s="265"/>
      <c r="D133" s="243" t="s">
        <v>273</v>
      </c>
      <c r="E133" s="266" t="s">
        <v>1</v>
      </c>
      <c r="F133" s="267" t="s">
        <v>4073</v>
      </c>
      <c r="G133" s="265"/>
      <c r="H133" s="266" t="s">
        <v>1</v>
      </c>
      <c r="I133" s="268"/>
      <c r="J133" s="265"/>
      <c r="K133" s="265"/>
      <c r="L133" s="269"/>
      <c r="M133" s="270"/>
      <c r="N133" s="271"/>
      <c r="O133" s="271"/>
      <c r="P133" s="271"/>
      <c r="Q133" s="271"/>
      <c r="R133" s="271"/>
      <c r="S133" s="271"/>
      <c r="T133" s="272"/>
      <c r="U133" s="15"/>
      <c r="V133" s="15"/>
      <c r="W133" s="15"/>
      <c r="X133" s="15"/>
      <c r="Y133" s="15"/>
      <c r="Z133" s="15"/>
      <c r="AA133" s="15"/>
      <c r="AB133" s="15"/>
      <c r="AC133" s="15"/>
      <c r="AD133" s="15"/>
      <c r="AE133" s="15"/>
      <c r="AT133" s="273" t="s">
        <v>273</v>
      </c>
      <c r="AU133" s="273" t="s">
        <v>85</v>
      </c>
      <c r="AV133" s="15" t="s">
        <v>83</v>
      </c>
      <c r="AW133" s="15" t="s">
        <v>32</v>
      </c>
      <c r="AX133" s="15" t="s">
        <v>76</v>
      </c>
      <c r="AY133" s="273" t="s">
        <v>264</v>
      </c>
    </row>
    <row r="134" s="13" customFormat="1">
      <c r="A134" s="13"/>
      <c r="B134" s="241"/>
      <c r="C134" s="242"/>
      <c r="D134" s="243" t="s">
        <v>273</v>
      </c>
      <c r="E134" s="244" t="s">
        <v>1</v>
      </c>
      <c r="F134" s="245" t="s">
        <v>290</v>
      </c>
      <c r="G134" s="242"/>
      <c r="H134" s="246">
        <v>5</v>
      </c>
      <c r="I134" s="247"/>
      <c r="J134" s="242"/>
      <c r="K134" s="242"/>
      <c r="L134" s="248"/>
      <c r="M134" s="249"/>
      <c r="N134" s="250"/>
      <c r="O134" s="250"/>
      <c r="P134" s="250"/>
      <c r="Q134" s="250"/>
      <c r="R134" s="250"/>
      <c r="S134" s="250"/>
      <c r="T134" s="251"/>
      <c r="U134" s="13"/>
      <c r="V134" s="13"/>
      <c r="W134" s="13"/>
      <c r="X134" s="13"/>
      <c r="Y134" s="13"/>
      <c r="Z134" s="13"/>
      <c r="AA134" s="13"/>
      <c r="AB134" s="13"/>
      <c r="AC134" s="13"/>
      <c r="AD134" s="13"/>
      <c r="AE134" s="13"/>
      <c r="AT134" s="252" t="s">
        <v>273</v>
      </c>
      <c r="AU134" s="252" t="s">
        <v>85</v>
      </c>
      <c r="AV134" s="13" t="s">
        <v>85</v>
      </c>
      <c r="AW134" s="13" t="s">
        <v>32</v>
      </c>
      <c r="AX134" s="13" t="s">
        <v>83</v>
      </c>
      <c r="AY134" s="252" t="s">
        <v>264</v>
      </c>
    </row>
    <row r="135" s="2" customFormat="1" ht="16.5" customHeight="1">
      <c r="A135" s="39"/>
      <c r="B135" s="40"/>
      <c r="C135" s="228" t="s">
        <v>96</v>
      </c>
      <c r="D135" s="228" t="s">
        <v>266</v>
      </c>
      <c r="E135" s="229" t="s">
        <v>4077</v>
      </c>
      <c r="F135" s="230" t="s">
        <v>4078</v>
      </c>
      <c r="G135" s="231" t="s">
        <v>318</v>
      </c>
      <c r="H135" s="232">
        <v>5</v>
      </c>
      <c r="I135" s="233"/>
      <c r="J135" s="234">
        <f>ROUND(I135*H135,2)</f>
        <v>0</v>
      </c>
      <c r="K135" s="230" t="s">
        <v>1425</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271</v>
      </c>
      <c r="AT135" s="239" t="s">
        <v>266</v>
      </c>
      <c r="AU135" s="239" t="s">
        <v>85</v>
      </c>
      <c r="AY135" s="18" t="s">
        <v>264</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271</v>
      </c>
      <c r="BM135" s="239" t="s">
        <v>4079</v>
      </c>
    </row>
    <row r="136" s="15" customFormat="1">
      <c r="A136" s="15"/>
      <c r="B136" s="264"/>
      <c r="C136" s="265"/>
      <c r="D136" s="243" t="s">
        <v>273</v>
      </c>
      <c r="E136" s="266" t="s">
        <v>1</v>
      </c>
      <c r="F136" s="267" t="s">
        <v>4073</v>
      </c>
      <c r="G136" s="265"/>
      <c r="H136" s="266" t="s">
        <v>1</v>
      </c>
      <c r="I136" s="268"/>
      <c r="J136" s="265"/>
      <c r="K136" s="265"/>
      <c r="L136" s="269"/>
      <c r="M136" s="270"/>
      <c r="N136" s="271"/>
      <c r="O136" s="271"/>
      <c r="P136" s="271"/>
      <c r="Q136" s="271"/>
      <c r="R136" s="271"/>
      <c r="S136" s="271"/>
      <c r="T136" s="272"/>
      <c r="U136" s="15"/>
      <c r="V136" s="15"/>
      <c r="W136" s="15"/>
      <c r="X136" s="15"/>
      <c r="Y136" s="15"/>
      <c r="Z136" s="15"/>
      <c r="AA136" s="15"/>
      <c r="AB136" s="15"/>
      <c r="AC136" s="15"/>
      <c r="AD136" s="15"/>
      <c r="AE136" s="15"/>
      <c r="AT136" s="273" t="s">
        <v>273</v>
      </c>
      <c r="AU136" s="273" t="s">
        <v>85</v>
      </c>
      <c r="AV136" s="15" t="s">
        <v>83</v>
      </c>
      <c r="AW136" s="15" t="s">
        <v>32</v>
      </c>
      <c r="AX136" s="15" t="s">
        <v>76</v>
      </c>
      <c r="AY136" s="273" t="s">
        <v>264</v>
      </c>
    </row>
    <row r="137" s="13" customFormat="1">
      <c r="A137" s="13"/>
      <c r="B137" s="241"/>
      <c r="C137" s="242"/>
      <c r="D137" s="243" t="s">
        <v>273</v>
      </c>
      <c r="E137" s="244" t="s">
        <v>1</v>
      </c>
      <c r="F137" s="245" t="s">
        <v>290</v>
      </c>
      <c r="G137" s="242"/>
      <c r="H137" s="246">
        <v>5</v>
      </c>
      <c r="I137" s="247"/>
      <c r="J137" s="242"/>
      <c r="K137" s="242"/>
      <c r="L137" s="248"/>
      <c r="M137" s="249"/>
      <c r="N137" s="250"/>
      <c r="O137" s="250"/>
      <c r="P137" s="250"/>
      <c r="Q137" s="250"/>
      <c r="R137" s="250"/>
      <c r="S137" s="250"/>
      <c r="T137" s="251"/>
      <c r="U137" s="13"/>
      <c r="V137" s="13"/>
      <c r="W137" s="13"/>
      <c r="X137" s="13"/>
      <c r="Y137" s="13"/>
      <c r="Z137" s="13"/>
      <c r="AA137" s="13"/>
      <c r="AB137" s="13"/>
      <c r="AC137" s="13"/>
      <c r="AD137" s="13"/>
      <c r="AE137" s="13"/>
      <c r="AT137" s="252" t="s">
        <v>273</v>
      </c>
      <c r="AU137" s="252" t="s">
        <v>85</v>
      </c>
      <c r="AV137" s="13" t="s">
        <v>85</v>
      </c>
      <c r="AW137" s="13" t="s">
        <v>32</v>
      </c>
      <c r="AX137" s="13" t="s">
        <v>83</v>
      </c>
      <c r="AY137" s="252" t="s">
        <v>264</v>
      </c>
    </row>
    <row r="138" s="2" customFormat="1" ht="21.75" customHeight="1">
      <c r="A138" s="39"/>
      <c r="B138" s="40"/>
      <c r="C138" s="228" t="s">
        <v>271</v>
      </c>
      <c r="D138" s="228" t="s">
        <v>266</v>
      </c>
      <c r="E138" s="229" t="s">
        <v>4080</v>
      </c>
      <c r="F138" s="230" t="s">
        <v>4081</v>
      </c>
      <c r="G138" s="231" t="s">
        <v>318</v>
      </c>
      <c r="H138" s="232">
        <v>5</v>
      </c>
      <c r="I138" s="233"/>
      <c r="J138" s="234">
        <f>ROUND(I138*H138,2)</f>
        <v>0</v>
      </c>
      <c r="K138" s="230" t="s">
        <v>1425</v>
      </c>
      <c r="L138" s="45"/>
      <c r="M138" s="235" t="s">
        <v>1</v>
      </c>
      <c r="N138" s="236" t="s">
        <v>41</v>
      </c>
      <c r="O138" s="92"/>
      <c r="P138" s="237">
        <f>O138*H138</f>
        <v>0</v>
      </c>
      <c r="Q138" s="237">
        <v>9.0000000000000006E-05</v>
      </c>
      <c r="R138" s="237">
        <f>Q138*H138</f>
        <v>0.00045000000000000004</v>
      </c>
      <c r="S138" s="237">
        <v>0.23000000000000001</v>
      </c>
      <c r="T138" s="238">
        <f>S138*H138</f>
        <v>1.1500000000000001</v>
      </c>
      <c r="U138" s="39"/>
      <c r="V138" s="39"/>
      <c r="W138" s="39"/>
      <c r="X138" s="39"/>
      <c r="Y138" s="39"/>
      <c r="Z138" s="39"/>
      <c r="AA138" s="39"/>
      <c r="AB138" s="39"/>
      <c r="AC138" s="39"/>
      <c r="AD138" s="39"/>
      <c r="AE138" s="39"/>
      <c r="AR138" s="239" t="s">
        <v>271</v>
      </c>
      <c r="AT138" s="239" t="s">
        <v>266</v>
      </c>
      <c r="AU138" s="239" t="s">
        <v>85</v>
      </c>
      <c r="AY138" s="18" t="s">
        <v>264</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271</v>
      </c>
      <c r="BM138" s="239" t="s">
        <v>4082</v>
      </c>
    </row>
    <row r="139" s="15" customFormat="1">
      <c r="A139" s="15"/>
      <c r="B139" s="264"/>
      <c r="C139" s="265"/>
      <c r="D139" s="243" t="s">
        <v>273</v>
      </c>
      <c r="E139" s="266" t="s">
        <v>1</v>
      </c>
      <c r="F139" s="267" t="s">
        <v>4073</v>
      </c>
      <c r="G139" s="265"/>
      <c r="H139" s="266" t="s">
        <v>1</v>
      </c>
      <c r="I139" s="268"/>
      <c r="J139" s="265"/>
      <c r="K139" s="265"/>
      <c r="L139" s="269"/>
      <c r="M139" s="270"/>
      <c r="N139" s="271"/>
      <c r="O139" s="271"/>
      <c r="P139" s="271"/>
      <c r="Q139" s="271"/>
      <c r="R139" s="271"/>
      <c r="S139" s="271"/>
      <c r="T139" s="272"/>
      <c r="U139" s="15"/>
      <c r="V139" s="15"/>
      <c r="W139" s="15"/>
      <c r="X139" s="15"/>
      <c r="Y139" s="15"/>
      <c r="Z139" s="15"/>
      <c r="AA139" s="15"/>
      <c r="AB139" s="15"/>
      <c r="AC139" s="15"/>
      <c r="AD139" s="15"/>
      <c r="AE139" s="15"/>
      <c r="AT139" s="273" t="s">
        <v>273</v>
      </c>
      <c r="AU139" s="273" t="s">
        <v>85</v>
      </c>
      <c r="AV139" s="15" t="s">
        <v>83</v>
      </c>
      <c r="AW139" s="15" t="s">
        <v>32</v>
      </c>
      <c r="AX139" s="15" t="s">
        <v>76</v>
      </c>
      <c r="AY139" s="273" t="s">
        <v>264</v>
      </c>
    </row>
    <row r="140" s="13" customFormat="1">
      <c r="A140" s="13"/>
      <c r="B140" s="241"/>
      <c r="C140" s="242"/>
      <c r="D140" s="243" t="s">
        <v>273</v>
      </c>
      <c r="E140" s="244" t="s">
        <v>1</v>
      </c>
      <c r="F140" s="245" t="s">
        <v>290</v>
      </c>
      <c r="G140" s="242"/>
      <c r="H140" s="246">
        <v>5</v>
      </c>
      <c r="I140" s="247"/>
      <c r="J140" s="242"/>
      <c r="K140" s="242"/>
      <c r="L140" s="248"/>
      <c r="M140" s="249"/>
      <c r="N140" s="250"/>
      <c r="O140" s="250"/>
      <c r="P140" s="250"/>
      <c r="Q140" s="250"/>
      <c r="R140" s="250"/>
      <c r="S140" s="250"/>
      <c r="T140" s="251"/>
      <c r="U140" s="13"/>
      <c r="V140" s="13"/>
      <c r="W140" s="13"/>
      <c r="X140" s="13"/>
      <c r="Y140" s="13"/>
      <c r="Z140" s="13"/>
      <c r="AA140" s="13"/>
      <c r="AB140" s="13"/>
      <c r="AC140" s="13"/>
      <c r="AD140" s="13"/>
      <c r="AE140" s="13"/>
      <c r="AT140" s="252" t="s">
        <v>273</v>
      </c>
      <c r="AU140" s="252" t="s">
        <v>85</v>
      </c>
      <c r="AV140" s="13" t="s">
        <v>85</v>
      </c>
      <c r="AW140" s="13" t="s">
        <v>32</v>
      </c>
      <c r="AX140" s="13" t="s">
        <v>83</v>
      </c>
      <c r="AY140" s="252" t="s">
        <v>264</v>
      </c>
    </row>
    <row r="141" s="2" customFormat="1" ht="16.5" customHeight="1">
      <c r="A141" s="39"/>
      <c r="B141" s="40"/>
      <c r="C141" s="228" t="s">
        <v>290</v>
      </c>
      <c r="D141" s="228" t="s">
        <v>266</v>
      </c>
      <c r="E141" s="229" t="s">
        <v>3891</v>
      </c>
      <c r="F141" s="230" t="s">
        <v>3892</v>
      </c>
      <c r="G141" s="231" t="s">
        <v>453</v>
      </c>
      <c r="H141" s="232">
        <v>1</v>
      </c>
      <c r="I141" s="233"/>
      <c r="J141" s="234">
        <f>ROUND(I141*H141,2)</f>
        <v>0</v>
      </c>
      <c r="K141" s="230" t="s">
        <v>1425</v>
      </c>
      <c r="L141" s="45"/>
      <c r="M141" s="235" t="s">
        <v>1</v>
      </c>
      <c r="N141" s="236" t="s">
        <v>41</v>
      </c>
      <c r="O141" s="92"/>
      <c r="P141" s="237">
        <f>O141*H141</f>
        <v>0</v>
      </c>
      <c r="Q141" s="237">
        <v>0.036900000000000002</v>
      </c>
      <c r="R141" s="237">
        <f>Q141*H141</f>
        <v>0.036900000000000002</v>
      </c>
      <c r="S141" s="237">
        <v>0</v>
      </c>
      <c r="T141" s="238">
        <f>S141*H141</f>
        <v>0</v>
      </c>
      <c r="U141" s="39"/>
      <c r="V141" s="39"/>
      <c r="W141" s="39"/>
      <c r="X141" s="39"/>
      <c r="Y141" s="39"/>
      <c r="Z141" s="39"/>
      <c r="AA141" s="39"/>
      <c r="AB141" s="39"/>
      <c r="AC141" s="39"/>
      <c r="AD141" s="39"/>
      <c r="AE141" s="39"/>
      <c r="AR141" s="239" t="s">
        <v>271</v>
      </c>
      <c r="AT141" s="239" t="s">
        <v>266</v>
      </c>
      <c r="AU141" s="239" t="s">
        <v>85</v>
      </c>
      <c r="AY141" s="18" t="s">
        <v>264</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271</v>
      </c>
      <c r="BM141" s="239" t="s">
        <v>4083</v>
      </c>
    </row>
    <row r="142" s="15" customFormat="1">
      <c r="A142" s="15"/>
      <c r="B142" s="264"/>
      <c r="C142" s="265"/>
      <c r="D142" s="243" t="s">
        <v>273</v>
      </c>
      <c r="E142" s="266" t="s">
        <v>1</v>
      </c>
      <c r="F142" s="267" t="s">
        <v>4084</v>
      </c>
      <c r="G142" s="265"/>
      <c r="H142" s="266" t="s">
        <v>1</v>
      </c>
      <c r="I142" s="268"/>
      <c r="J142" s="265"/>
      <c r="K142" s="265"/>
      <c r="L142" s="269"/>
      <c r="M142" s="270"/>
      <c r="N142" s="271"/>
      <c r="O142" s="271"/>
      <c r="P142" s="271"/>
      <c r="Q142" s="271"/>
      <c r="R142" s="271"/>
      <c r="S142" s="271"/>
      <c r="T142" s="272"/>
      <c r="U142" s="15"/>
      <c r="V142" s="15"/>
      <c r="W142" s="15"/>
      <c r="X142" s="15"/>
      <c r="Y142" s="15"/>
      <c r="Z142" s="15"/>
      <c r="AA142" s="15"/>
      <c r="AB142" s="15"/>
      <c r="AC142" s="15"/>
      <c r="AD142" s="15"/>
      <c r="AE142" s="15"/>
      <c r="AT142" s="273" t="s">
        <v>273</v>
      </c>
      <c r="AU142" s="273" t="s">
        <v>85</v>
      </c>
      <c r="AV142" s="15" t="s">
        <v>83</v>
      </c>
      <c r="AW142" s="15" t="s">
        <v>32</v>
      </c>
      <c r="AX142" s="15" t="s">
        <v>76</v>
      </c>
      <c r="AY142" s="273" t="s">
        <v>264</v>
      </c>
    </row>
    <row r="143" s="13" customFormat="1">
      <c r="A143" s="13"/>
      <c r="B143" s="241"/>
      <c r="C143" s="242"/>
      <c r="D143" s="243" t="s">
        <v>273</v>
      </c>
      <c r="E143" s="244" t="s">
        <v>1</v>
      </c>
      <c r="F143" s="245" t="s">
        <v>83</v>
      </c>
      <c r="G143" s="242"/>
      <c r="H143" s="246">
        <v>1</v>
      </c>
      <c r="I143" s="247"/>
      <c r="J143" s="242"/>
      <c r="K143" s="242"/>
      <c r="L143" s="248"/>
      <c r="M143" s="249"/>
      <c r="N143" s="250"/>
      <c r="O143" s="250"/>
      <c r="P143" s="250"/>
      <c r="Q143" s="250"/>
      <c r="R143" s="250"/>
      <c r="S143" s="250"/>
      <c r="T143" s="251"/>
      <c r="U143" s="13"/>
      <c r="V143" s="13"/>
      <c r="W143" s="13"/>
      <c r="X143" s="13"/>
      <c r="Y143" s="13"/>
      <c r="Z143" s="13"/>
      <c r="AA143" s="13"/>
      <c r="AB143" s="13"/>
      <c r="AC143" s="13"/>
      <c r="AD143" s="13"/>
      <c r="AE143" s="13"/>
      <c r="AT143" s="252" t="s">
        <v>273</v>
      </c>
      <c r="AU143" s="252" t="s">
        <v>85</v>
      </c>
      <c r="AV143" s="13" t="s">
        <v>85</v>
      </c>
      <c r="AW143" s="13" t="s">
        <v>32</v>
      </c>
      <c r="AX143" s="13" t="s">
        <v>83</v>
      </c>
      <c r="AY143" s="252" t="s">
        <v>264</v>
      </c>
    </row>
    <row r="144" s="2" customFormat="1" ht="16.5" customHeight="1">
      <c r="A144" s="39"/>
      <c r="B144" s="40"/>
      <c r="C144" s="228" t="s">
        <v>295</v>
      </c>
      <c r="D144" s="228" t="s">
        <v>266</v>
      </c>
      <c r="E144" s="229" t="s">
        <v>4085</v>
      </c>
      <c r="F144" s="230" t="s">
        <v>4086</v>
      </c>
      <c r="G144" s="231" t="s">
        <v>453</v>
      </c>
      <c r="H144" s="232">
        <v>2</v>
      </c>
      <c r="I144" s="233"/>
      <c r="J144" s="234">
        <f>ROUND(I144*H144,2)</f>
        <v>0</v>
      </c>
      <c r="K144" s="230" t="s">
        <v>1425</v>
      </c>
      <c r="L144" s="45"/>
      <c r="M144" s="235" t="s">
        <v>1</v>
      </c>
      <c r="N144" s="236" t="s">
        <v>41</v>
      </c>
      <c r="O144" s="92"/>
      <c r="P144" s="237">
        <f>O144*H144</f>
        <v>0</v>
      </c>
      <c r="Q144" s="237">
        <v>0.0086800000000000002</v>
      </c>
      <c r="R144" s="237">
        <f>Q144*H144</f>
        <v>0.01736</v>
      </c>
      <c r="S144" s="237">
        <v>0</v>
      </c>
      <c r="T144" s="238">
        <f>S144*H144</f>
        <v>0</v>
      </c>
      <c r="U144" s="39"/>
      <c r="V144" s="39"/>
      <c r="W144" s="39"/>
      <c r="X144" s="39"/>
      <c r="Y144" s="39"/>
      <c r="Z144" s="39"/>
      <c r="AA144" s="39"/>
      <c r="AB144" s="39"/>
      <c r="AC144" s="39"/>
      <c r="AD144" s="39"/>
      <c r="AE144" s="39"/>
      <c r="AR144" s="239" t="s">
        <v>271</v>
      </c>
      <c r="AT144" s="239" t="s">
        <v>266</v>
      </c>
      <c r="AU144" s="239" t="s">
        <v>85</v>
      </c>
      <c r="AY144" s="18" t="s">
        <v>264</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271</v>
      </c>
      <c r="BM144" s="239" t="s">
        <v>4087</v>
      </c>
    </row>
    <row r="145" s="15" customFormat="1">
      <c r="A145" s="15"/>
      <c r="B145" s="264"/>
      <c r="C145" s="265"/>
      <c r="D145" s="243" t="s">
        <v>273</v>
      </c>
      <c r="E145" s="266" t="s">
        <v>1</v>
      </c>
      <c r="F145" s="267" t="s">
        <v>4088</v>
      </c>
      <c r="G145" s="265"/>
      <c r="H145" s="266" t="s">
        <v>1</v>
      </c>
      <c r="I145" s="268"/>
      <c r="J145" s="265"/>
      <c r="K145" s="265"/>
      <c r="L145" s="269"/>
      <c r="M145" s="270"/>
      <c r="N145" s="271"/>
      <c r="O145" s="271"/>
      <c r="P145" s="271"/>
      <c r="Q145" s="271"/>
      <c r="R145" s="271"/>
      <c r="S145" s="271"/>
      <c r="T145" s="272"/>
      <c r="U145" s="15"/>
      <c r="V145" s="15"/>
      <c r="W145" s="15"/>
      <c r="X145" s="15"/>
      <c r="Y145" s="15"/>
      <c r="Z145" s="15"/>
      <c r="AA145" s="15"/>
      <c r="AB145" s="15"/>
      <c r="AC145" s="15"/>
      <c r="AD145" s="15"/>
      <c r="AE145" s="15"/>
      <c r="AT145" s="273" t="s">
        <v>273</v>
      </c>
      <c r="AU145" s="273" t="s">
        <v>85</v>
      </c>
      <c r="AV145" s="15" t="s">
        <v>83</v>
      </c>
      <c r="AW145" s="15" t="s">
        <v>32</v>
      </c>
      <c r="AX145" s="15" t="s">
        <v>76</v>
      </c>
      <c r="AY145" s="273" t="s">
        <v>264</v>
      </c>
    </row>
    <row r="146" s="13" customFormat="1">
      <c r="A146" s="13"/>
      <c r="B146" s="241"/>
      <c r="C146" s="242"/>
      <c r="D146" s="243" t="s">
        <v>273</v>
      </c>
      <c r="E146" s="244" t="s">
        <v>1</v>
      </c>
      <c r="F146" s="245" t="s">
        <v>85</v>
      </c>
      <c r="G146" s="242"/>
      <c r="H146" s="246">
        <v>2</v>
      </c>
      <c r="I146" s="247"/>
      <c r="J146" s="242"/>
      <c r="K146" s="242"/>
      <c r="L146" s="248"/>
      <c r="M146" s="249"/>
      <c r="N146" s="250"/>
      <c r="O146" s="250"/>
      <c r="P146" s="250"/>
      <c r="Q146" s="250"/>
      <c r="R146" s="250"/>
      <c r="S146" s="250"/>
      <c r="T146" s="251"/>
      <c r="U146" s="13"/>
      <c r="V146" s="13"/>
      <c r="W146" s="13"/>
      <c r="X146" s="13"/>
      <c r="Y146" s="13"/>
      <c r="Z146" s="13"/>
      <c r="AA146" s="13"/>
      <c r="AB146" s="13"/>
      <c r="AC146" s="13"/>
      <c r="AD146" s="13"/>
      <c r="AE146" s="13"/>
      <c r="AT146" s="252" t="s">
        <v>273</v>
      </c>
      <c r="AU146" s="252" t="s">
        <v>85</v>
      </c>
      <c r="AV146" s="13" t="s">
        <v>85</v>
      </c>
      <c r="AW146" s="13" t="s">
        <v>32</v>
      </c>
      <c r="AX146" s="13" t="s">
        <v>83</v>
      </c>
      <c r="AY146" s="252" t="s">
        <v>264</v>
      </c>
    </row>
    <row r="147" s="2" customFormat="1" ht="16.5" customHeight="1">
      <c r="A147" s="39"/>
      <c r="B147" s="40"/>
      <c r="C147" s="228" t="s">
        <v>300</v>
      </c>
      <c r="D147" s="228" t="s">
        <v>266</v>
      </c>
      <c r="E147" s="229" t="s">
        <v>3895</v>
      </c>
      <c r="F147" s="230" t="s">
        <v>3896</v>
      </c>
      <c r="G147" s="231" t="s">
        <v>453</v>
      </c>
      <c r="H147" s="232">
        <v>2</v>
      </c>
      <c r="I147" s="233"/>
      <c r="J147" s="234">
        <f>ROUND(I147*H147,2)</f>
        <v>0</v>
      </c>
      <c r="K147" s="230" t="s">
        <v>1425</v>
      </c>
      <c r="L147" s="45"/>
      <c r="M147" s="235" t="s">
        <v>1</v>
      </c>
      <c r="N147" s="236" t="s">
        <v>41</v>
      </c>
      <c r="O147" s="92"/>
      <c r="P147" s="237">
        <f>O147*H147</f>
        <v>0</v>
      </c>
      <c r="Q147" s="237">
        <v>0.036900000000000002</v>
      </c>
      <c r="R147" s="237">
        <f>Q147*H147</f>
        <v>0.073800000000000004</v>
      </c>
      <c r="S147" s="237">
        <v>0</v>
      </c>
      <c r="T147" s="238">
        <f>S147*H147</f>
        <v>0</v>
      </c>
      <c r="U147" s="39"/>
      <c r="V147" s="39"/>
      <c r="W147" s="39"/>
      <c r="X147" s="39"/>
      <c r="Y147" s="39"/>
      <c r="Z147" s="39"/>
      <c r="AA147" s="39"/>
      <c r="AB147" s="39"/>
      <c r="AC147" s="39"/>
      <c r="AD147" s="39"/>
      <c r="AE147" s="39"/>
      <c r="AR147" s="239" t="s">
        <v>271</v>
      </c>
      <c r="AT147" s="239" t="s">
        <v>266</v>
      </c>
      <c r="AU147" s="239" t="s">
        <v>85</v>
      </c>
      <c r="AY147" s="18" t="s">
        <v>264</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271</v>
      </c>
      <c r="BM147" s="239" t="s">
        <v>4089</v>
      </c>
    </row>
    <row r="148" s="15" customFormat="1">
      <c r="A148" s="15"/>
      <c r="B148" s="264"/>
      <c r="C148" s="265"/>
      <c r="D148" s="243" t="s">
        <v>273</v>
      </c>
      <c r="E148" s="266" t="s">
        <v>1</v>
      </c>
      <c r="F148" s="267" t="s">
        <v>4084</v>
      </c>
      <c r="G148" s="265"/>
      <c r="H148" s="266" t="s">
        <v>1</v>
      </c>
      <c r="I148" s="268"/>
      <c r="J148" s="265"/>
      <c r="K148" s="265"/>
      <c r="L148" s="269"/>
      <c r="M148" s="270"/>
      <c r="N148" s="271"/>
      <c r="O148" s="271"/>
      <c r="P148" s="271"/>
      <c r="Q148" s="271"/>
      <c r="R148" s="271"/>
      <c r="S148" s="271"/>
      <c r="T148" s="272"/>
      <c r="U148" s="15"/>
      <c r="V148" s="15"/>
      <c r="W148" s="15"/>
      <c r="X148" s="15"/>
      <c r="Y148" s="15"/>
      <c r="Z148" s="15"/>
      <c r="AA148" s="15"/>
      <c r="AB148" s="15"/>
      <c r="AC148" s="15"/>
      <c r="AD148" s="15"/>
      <c r="AE148" s="15"/>
      <c r="AT148" s="273" t="s">
        <v>273</v>
      </c>
      <c r="AU148" s="273" t="s">
        <v>85</v>
      </c>
      <c r="AV148" s="15" t="s">
        <v>83</v>
      </c>
      <c r="AW148" s="15" t="s">
        <v>32</v>
      </c>
      <c r="AX148" s="15" t="s">
        <v>76</v>
      </c>
      <c r="AY148" s="273" t="s">
        <v>264</v>
      </c>
    </row>
    <row r="149" s="13" customFormat="1">
      <c r="A149" s="13"/>
      <c r="B149" s="241"/>
      <c r="C149" s="242"/>
      <c r="D149" s="243" t="s">
        <v>273</v>
      </c>
      <c r="E149" s="244" t="s">
        <v>1</v>
      </c>
      <c r="F149" s="245" t="s">
        <v>85</v>
      </c>
      <c r="G149" s="242"/>
      <c r="H149" s="246">
        <v>2</v>
      </c>
      <c r="I149" s="247"/>
      <c r="J149" s="242"/>
      <c r="K149" s="242"/>
      <c r="L149" s="248"/>
      <c r="M149" s="249"/>
      <c r="N149" s="250"/>
      <c r="O149" s="250"/>
      <c r="P149" s="250"/>
      <c r="Q149" s="250"/>
      <c r="R149" s="250"/>
      <c r="S149" s="250"/>
      <c r="T149" s="251"/>
      <c r="U149" s="13"/>
      <c r="V149" s="13"/>
      <c r="W149" s="13"/>
      <c r="X149" s="13"/>
      <c r="Y149" s="13"/>
      <c r="Z149" s="13"/>
      <c r="AA149" s="13"/>
      <c r="AB149" s="13"/>
      <c r="AC149" s="13"/>
      <c r="AD149" s="13"/>
      <c r="AE149" s="13"/>
      <c r="AT149" s="252" t="s">
        <v>273</v>
      </c>
      <c r="AU149" s="252" t="s">
        <v>85</v>
      </c>
      <c r="AV149" s="13" t="s">
        <v>85</v>
      </c>
      <c r="AW149" s="13" t="s">
        <v>32</v>
      </c>
      <c r="AX149" s="13" t="s">
        <v>83</v>
      </c>
      <c r="AY149" s="252" t="s">
        <v>264</v>
      </c>
    </row>
    <row r="150" s="2" customFormat="1" ht="16.5" customHeight="1">
      <c r="A150" s="39"/>
      <c r="B150" s="40"/>
      <c r="C150" s="228" t="s">
        <v>304</v>
      </c>
      <c r="D150" s="228" t="s">
        <v>266</v>
      </c>
      <c r="E150" s="229" t="s">
        <v>3899</v>
      </c>
      <c r="F150" s="230" t="s">
        <v>3900</v>
      </c>
      <c r="G150" s="231" t="s">
        <v>278</v>
      </c>
      <c r="H150" s="232">
        <v>7.2000000000000002</v>
      </c>
      <c r="I150" s="233"/>
      <c r="J150" s="234">
        <f>ROUND(I150*H150,2)</f>
        <v>0</v>
      </c>
      <c r="K150" s="230" t="s">
        <v>1425</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271</v>
      </c>
      <c r="AT150" s="239" t="s">
        <v>266</v>
      </c>
      <c r="AU150" s="239" t="s">
        <v>85</v>
      </c>
      <c r="AY150" s="18" t="s">
        <v>264</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271</v>
      </c>
      <c r="BM150" s="239" t="s">
        <v>4090</v>
      </c>
    </row>
    <row r="151" s="13" customFormat="1">
      <c r="A151" s="13"/>
      <c r="B151" s="241"/>
      <c r="C151" s="242"/>
      <c r="D151" s="243" t="s">
        <v>273</v>
      </c>
      <c r="E151" s="244" t="s">
        <v>1</v>
      </c>
      <c r="F151" s="245" t="s">
        <v>4091</v>
      </c>
      <c r="G151" s="242"/>
      <c r="H151" s="246">
        <v>7.2000000000000002</v>
      </c>
      <c r="I151" s="247"/>
      <c r="J151" s="242"/>
      <c r="K151" s="242"/>
      <c r="L151" s="248"/>
      <c r="M151" s="249"/>
      <c r="N151" s="250"/>
      <c r="O151" s="250"/>
      <c r="P151" s="250"/>
      <c r="Q151" s="250"/>
      <c r="R151" s="250"/>
      <c r="S151" s="250"/>
      <c r="T151" s="251"/>
      <c r="U151" s="13"/>
      <c r="V151" s="13"/>
      <c r="W151" s="13"/>
      <c r="X151" s="13"/>
      <c r="Y151" s="13"/>
      <c r="Z151" s="13"/>
      <c r="AA151" s="13"/>
      <c r="AB151" s="13"/>
      <c r="AC151" s="13"/>
      <c r="AD151" s="13"/>
      <c r="AE151" s="13"/>
      <c r="AT151" s="252" t="s">
        <v>273</v>
      </c>
      <c r="AU151" s="252" t="s">
        <v>85</v>
      </c>
      <c r="AV151" s="13" t="s">
        <v>85</v>
      </c>
      <c r="AW151" s="13" t="s">
        <v>32</v>
      </c>
      <c r="AX151" s="13" t="s">
        <v>83</v>
      </c>
      <c r="AY151" s="252" t="s">
        <v>264</v>
      </c>
    </row>
    <row r="152" s="2" customFormat="1" ht="16.5" customHeight="1">
      <c r="A152" s="39"/>
      <c r="B152" s="40"/>
      <c r="C152" s="228" t="s">
        <v>309</v>
      </c>
      <c r="D152" s="228" t="s">
        <v>266</v>
      </c>
      <c r="E152" s="229" t="s">
        <v>4092</v>
      </c>
      <c r="F152" s="230" t="s">
        <v>4093</v>
      </c>
      <c r="G152" s="231" t="s">
        <v>278</v>
      </c>
      <c r="H152" s="232">
        <v>17.640000000000001</v>
      </c>
      <c r="I152" s="233"/>
      <c r="J152" s="234">
        <f>ROUND(I152*H152,2)</f>
        <v>0</v>
      </c>
      <c r="K152" s="230" t="s">
        <v>1425</v>
      </c>
      <c r="L152" s="45"/>
      <c r="M152" s="235" t="s">
        <v>1</v>
      </c>
      <c r="N152" s="236" t="s">
        <v>41</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271</v>
      </c>
      <c r="AT152" s="239" t="s">
        <v>266</v>
      </c>
      <c r="AU152" s="239" t="s">
        <v>85</v>
      </c>
      <c r="AY152" s="18" t="s">
        <v>264</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271</v>
      </c>
      <c r="BM152" s="239" t="s">
        <v>4094</v>
      </c>
    </row>
    <row r="153" s="15" customFormat="1">
      <c r="A153" s="15"/>
      <c r="B153" s="264"/>
      <c r="C153" s="265"/>
      <c r="D153" s="243" t="s">
        <v>273</v>
      </c>
      <c r="E153" s="266" t="s">
        <v>1</v>
      </c>
      <c r="F153" s="267" t="s">
        <v>4095</v>
      </c>
      <c r="G153" s="265"/>
      <c r="H153" s="266" t="s">
        <v>1</v>
      </c>
      <c r="I153" s="268"/>
      <c r="J153" s="265"/>
      <c r="K153" s="265"/>
      <c r="L153" s="269"/>
      <c r="M153" s="270"/>
      <c r="N153" s="271"/>
      <c r="O153" s="271"/>
      <c r="P153" s="271"/>
      <c r="Q153" s="271"/>
      <c r="R153" s="271"/>
      <c r="S153" s="271"/>
      <c r="T153" s="272"/>
      <c r="U153" s="15"/>
      <c r="V153" s="15"/>
      <c r="W153" s="15"/>
      <c r="X153" s="15"/>
      <c r="Y153" s="15"/>
      <c r="Z153" s="15"/>
      <c r="AA153" s="15"/>
      <c r="AB153" s="15"/>
      <c r="AC153" s="15"/>
      <c r="AD153" s="15"/>
      <c r="AE153" s="15"/>
      <c r="AT153" s="273" t="s">
        <v>273</v>
      </c>
      <c r="AU153" s="273" t="s">
        <v>85</v>
      </c>
      <c r="AV153" s="15" t="s">
        <v>83</v>
      </c>
      <c r="AW153" s="15" t="s">
        <v>32</v>
      </c>
      <c r="AX153" s="15" t="s">
        <v>76</v>
      </c>
      <c r="AY153" s="273" t="s">
        <v>264</v>
      </c>
    </row>
    <row r="154" s="13" customFormat="1">
      <c r="A154" s="13"/>
      <c r="B154" s="241"/>
      <c r="C154" s="242"/>
      <c r="D154" s="243" t="s">
        <v>273</v>
      </c>
      <c r="E154" s="244" t="s">
        <v>1</v>
      </c>
      <c r="F154" s="245" t="s">
        <v>4096</v>
      </c>
      <c r="G154" s="242"/>
      <c r="H154" s="246">
        <v>17.640000000000001</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85</v>
      </c>
      <c r="AV154" s="13" t="s">
        <v>85</v>
      </c>
      <c r="AW154" s="13" t="s">
        <v>32</v>
      </c>
      <c r="AX154" s="13" t="s">
        <v>83</v>
      </c>
      <c r="AY154" s="252" t="s">
        <v>264</v>
      </c>
    </row>
    <row r="155" s="2" customFormat="1" ht="21.75" customHeight="1">
      <c r="A155" s="39"/>
      <c r="B155" s="40"/>
      <c r="C155" s="228" t="s">
        <v>315</v>
      </c>
      <c r="D155" s="228" t="s">
        <v>266</v>
      </c>
      <c r="E155" s="229" t="s">
        <v>3903</v>
      </c>
      <c r="F155" s="230" t="s">
        <v>3904</v>
      </c>
      <c r="G155" s="231" t="s">
        <v>278</v>
      </c>
      <c r="H155" s="232">
        <v>36</v>
      </c>
      <c r="I155" s="233"/>
      <c r="J155" s="234">
        <f>ROUND(I155*H155,2)</f>
        <v>0</v>
      </c>
      <c r="K155" s="230" t="s">
        <v>1425</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271</v>
      </c>
      <c r="AT155" s="239" t="s">
        <v>266</v>
      </c>
      <c r="AU155" s="239" t="s">
        <v>85</v>
      </c>
      <c r="AY155" s="18" t="s">
        <v>264</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271</v>
      </c>
      <c r="BM155" s="239" t="s">
        <v>4097</v>
      </c>
    </row>
    <row r="156" s="15" customFormat="1">
      <c r="A156" s="15"/>
      <c r="B156" s="264"/>
      <c r="C156" s="265"/>
      <c r="D156" s="243" t="s">
        <v>273</v>
      </c>
      <c r="E156" s="266" t="s">
        <v>1</v>
      </c>
      <c r="F156" s="267" t="s">
        <v>4098</v>
      </c>
      <c r="G156" s="265"/>
      <c r="H156" s="266" t="s">
        <v>1</v>
      </c>
      <c r="I156" s="268"/>
      <c r="J156" s="265"/>
      <c r="K156" s="265"/>
      <c r="L156" s="269"/>
      <c r="M156" s="270"/>
      <c r="N156" s="271"/>
      <c r="O156" s="271"/>
      <c r="P156" s="271"/>
      <c r="Q156" s="271"/>
      <c r="R156" s="271"/>
      <c r="S156" s="271"/>
      <c r="T156" s="272"/>
      <c r="U156" s="15"/>
      <c r="V156" s="15"/>
      <c r="W156" s="15"/>
      <c r="X156" s="15"/>
      <c r="Y156" s="15"/>
      <c r="Z156" s="15"/>
      <c r="AA156" s="15"/>
      <c r="AB156" s="15"/>
      <c r="AC156" s="15"/>
      <c r="AD156" s="15"/>
      <c r="AE156" s="15"/>
      <c r="AT156" s="273" t="s">
        <v>273</v>
      </c>
      <c r="AU156" s="273" t="s">
        <v>85</v>
      </c>
      <c r="AV156" s="15" t="s">
        <v>83</v>
      </c>
      <c r="AW156" s="15" t="s">
        <v>32</v>
      </c>
      <c r="AX156" s="15" t="s">
        <v>76</v>
      </c>
      <c r="AY156" s="273" t="s">
        <v>264</v>
      </c>
    </row>
    <row r="157" s="13" customFormat="1">
      <c r="A157" s="13"/>
      <c r="B157" s="241"/>
      <c r="C157" s="242"/>
      <c r="D157" s="243" t="s">
        <v>273</v>
      </c>
      <c r="E157" s="244" t="s">
        <v>1</v>
      </c>
      <c r="F157" s="245" t="s">
        <v>4099</v>
      </c>
      <c r="G157" s="242"/>
      <c r="H157" s="246">
        <v>36</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273</v>
      </c>
      <c r="AU157" s="252" t="s">
        <v>85</v>
      </c>
      <c r="AV157" s="13" t="s">
        <v>85</v>
      </c>
      <c r="AW157" s="13" t="s">
        <v>32</v>
      </c>
      <c r="AX157" s="13" t="s">
        <v>83</v>
      </c>
      <c r="AY157" s="252" t="s">
        <v>264</v>
      </c>
    </row>
    <row r="158" s="2" customFormat="1" ht="16.5" customHeight="1">
      <c r="A158" s="39"/>
      <c r="B158" s="40"/>
      <c r="C158" s="228" t="s">
        <v>322</v>
      </c>
      <c r="D158" s="228" t="s">
        <v>266</v>
      </c>
      <c r="E158" s="229" t="s">
        <v>4100</v>
      </c>
      <c r="F158" s="230" t="s">
        <v>4101</v>
      </c>
      <c r="G158" s="231" t="s">
        <v>318</v>
      </c>
      <c r="H158" s="232">
        <v>60</v>
      </c>
      <c r="I158" s="233"/>
      <c r="J158" s="234">
        <f>ROUND(I158*H158,2)</f>
        <v>0</v>
      </c>
      <c r="K158" s="230" t="s">
        <v>1425</v>
      </c>
      <c r="L158" s="45"/>
      <c r="M158" s="235" t="s">
        <v>1</v>
      </c>
      <c r="N158" s="236" t="s">
        <v>41</v>
      </c>
      <c r="O158" s="92"/>
      <c r="P158" s="237">
        <f>O158*H158</f>
        <v>0</v>
      </c>
      <c r="Q158" s="237">
        <v>0.00084000000000000003</v>
      </c>
      <c r="R158" s="237">
        <f>Q158*H158</f>
        <v>0.0504</v>
      </c>
      <c r="S158" s="237">
        <v>0</v>
      </c>
      <c r="T158" s="238">
        <f>S158*H158</f>
        <v>0</v>
      </c>
      <c r="U158" s="39"/>
      <c r="V158" s="39"/>
      <c r="W158" s="39"/>
      <c r="X158" s="39"/>
      <c r="Y158" s="39"/>
      <c r="Z158" s="39"/>
      <c r="AA158" s="39"/>
      <c r="AB158" s="39"/>
      <c r="AC158" s="39"/>
      <c r="AD158" s="39"/>
      <c r="AE158" s="39"/>
      <c r="AR158" s="239" t="s">
        <v>271</v>
      </c>
      <c r="AT158" s="239" t="s">
        <v>266</v>
      </c>
      <c r="AU158" s="239" t="s">
        <v>85</v>
      </c>
      <c r="AY158" s="18" t="s">
        <v>264</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271</v>
      </c>
      <c r="BM158" s="239" t="s">
        <v>4102</v>
      </c>
    </row>
    <row r="159" s="2" customFormat="1">
      <c r="A159" s="39"/>
      <c r="B159" s="40"/>
      <c r="C159" s="41"/>
      <c r="D159" s="243" t="s">
        <v>339</v>
      </c>
      <c r="E159" s="41"/>
      <c r="F159" s="295" t="s">
        <v>3914</v>
      </c>
      <c r="G159" s="41"/>
      <c r="H159" s="41"/>
      <c r="I159" s="296"/>
      <c r="J159" s="41"/>
      <c r="K159" s="41"/>
      <c r="L159" s="45"/>
      <c r="M159" s="297"/>
      <c r="N159" s="298"/>
      <c r="O159" s="92"/>
      <c r="P159" s="92"/>
      <c r="Q159" s="92"/>
      <c r="R159" s="92"/>
      <c r="S159" s="92"/>
      <c r="T159" s="93"/>
      <c r="U159" s="39"/>
      <c r="V159" s="39"/>
      <c r="W159" s="39"/>
      <c r="X159" s="39"/>
      <c r="Y159" s="39"/>
      <c r="Z159" s="39"/>
      <c r="AA159" s="39"/>
      <c r="AB159" s="39"/>
      <c r="AC159" s="39"/>
      <c r="AD159" s="39"/>
      <c r="AE159" s="39"/>
      <c r="AT159" s="18" t="s">
        <v>339</v>
      </c>
      <c r="AU159" s="18" t="s">
        <v>85</v>
      </c>
    </row>
    <row r="160" s="13" customFormat="1">
      <c r="A160" s="13"/>
      <c r="B160" s="241"/>
      <c r="C160" s="242"/>
      <c r="D160" s="243" t="s">
        <v>273</v>
      </c>
      <c r="E160" s="244" t="s">
        <v>1</v>
      </c>
      <c r="F160" s="245" t="s">
        <v>4103</v>
      </c>
      <c r="G160" s="242"/>
      <c r="H160" s="246">
        <v>60</v>
      </c>
      <c r="I160" s="247"/>
      <c r="J160" s="242"/>
      <c r="K160" s="242"/>
      <c r="L160" s="248"/>
      <c r="M160" s="249"/>
      <c r="N160" s="250"/>
      <c r="O160" s="250"/>
      <c r="P160" s="250"/>
      <c r="Q160" s="250"/>
      <c r="R160" s="250"/>
      <c r="S160" s="250"/>
      <c r="T160" s="251"/>
      <c r="U160" s="13"/>
      <c r="V160" s="13"/>
      <c r="W160" s="13"/>
      <c r="X160" s="13"/>
      <c r="Y160" s="13"/>
      <c r="Z160" s="13"/>
      <c r="AA160" s="13"/>
      <c r="AB160" s="13"/>
      <c r="AC160" s="13"/>
      <c r="AD160" s="13"/>
      <c r="AE160" s="13"/>
      <c r="AT160" s="252" t="s">
        <v>273</v>
      </c>
      <c r="AU160" s="252" t="s">
        <v>85</v>
      </c>
      <c r="AV160" s="13" t="s">
        <v>85</v>
      </c>
      <c r="AW160" s="13" t="s">
        <v>32</v>
      </c>
      <c r="AX160" s="13" t="s">
        <v>83</v>
      </c>
      <c r="AY160" s="252" t="s">
        <v>264</v>
      </c>
    </row>
    <row r="161" s="2" customFormat="1" ht="16.5" customHeight="1">
      <c r="A161" s="39"/>
      <c r="B161" s="40"/>
      <c r="C161" s="228" t="s">
        <v>8</v>
      </c>
      <c r="D161" s="228" t="s">
        <v>266</v>
      </c>
      <c r="E161" s="229" t="s">
        <v>4104</v>
      </c>
      <c r="F161" s="230" t="s">
        <v>4105</v>
      </c>
      <c r="G161" s="231" t="s">
        <v>318</v>
      </c>
      <c r="H161" s="232">
        <v>60</v>
      </c>
      <c r="I161" s="233"/>
      <c r="J161" s="234">
        <f>ROUND(I161*H161,2)</f>
        <v>0</v>
      </c>
      <c r="K161" s="230" t="s">
        <v>1425</v>
      </c>
      <c r="L161" s="45"/>
      <c r="M161" s="235" t="s">
        <v>1</v>
      </c>
      <c r="N161" s="236" t="s">
        <v>41</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85</v>
      </c>
      <c r="AY161" s="18" t="s">
        <v>264</v>
      </c>
      <c r="BE161" s="240">
        <f>IF(N161="základní",J161,0)</f>
        <v>0</v>
      </c>
      <c r="BF161" s="240">
        <f>IF(N161="snížená",J161,0)</f>
        <v>0</v>
      </c>
      <c r="BG161" s="240">
        <f>IF(N161="zákl. přenesená",J161,0)</f>
        <v>0</v>
      </c>
      <c r="BH161" s="240">
        <f>IF(N161="sníž. přenesená",J161,0)</f>
        <v>0</v>
      </c>
      <c r="BI161" s="240">
        <f>IF(N161="nulová",J161,0)</f>
        <v>0</v>
      </c>
      <c r="BJ161" s="18" t="s">
        <v>83</v>
      </c>
      <c r="BK161" s="240">
        <f>ROUND(I161*H161,2)</f>
        <v>0</v>
      </c>
      <c r="BL161" s="18" t="s">
        <v>271</v>
      </c>
      <c r="BM161" s="239" t="s">
        <v>4106</v>
      </c>
    </row>
    <row r="162" s="2" customFormat="1">
      <c r="A162" s="39"/>
      <c r="B162" s="40"/>
      <c r="C162" s="41"/>
      <c r="D162" s="243" t="s">
        <v>339</v>
      </c>
      <c r="E162" s="41"/>
      <c r="F162" s="295" t="s">
        <v>4107</v>
      </c>
      <c r="G162" s="41"/>
      <c r="H162" s="41"/>
      <c r="I162" s="296"/>
      <c r="J162" s="41"/>
      <c r="K162" s="41"/>
      <c r="L162" s="45"/>
      <c r="M162" s="297"/>
      <c r="N162" s="298"/>
      <c r="O162" s="92"/>
      <c r="P162" s="92"/>
      <c r="Q162" s="92"/>
      <c r="R162" s="92"/>
      <c r="S162" s="92"/>
      <c r="T162" s="93"/>
      <c r="U162" s="39"/>
      <c r="V162" s="39"/>
      <c r="W162" s="39"/>
      <c r="X162" s="39"/>
      <c r="Y162" s="39"/>
      <c r="Z162" s="39"/>
      <c r="AA162" s="39"/>
      <c r="AB162" s="39"/>
      <c r="AC162" s="39"/>
      <c r="AD162" s="39"/>
      <c r="AE162" s="39"/>
      <c r="AT162" s="18" t="s">
        <v>339</v>
      </c>
      <c r="AU162" s="18" t="s">
        <v>85</v>
      </c>
    </row>
    <row r="163" s="13" customFormat="1">
      <c r="A163" s="13"/>
      <c r="B163" s="241"/>
      <c r="C163" s="242"/>
      <c r="D163" s="243" t="s">
        <v>273</v>
      </c>
      <c r="E163" s="244" t="s">
        <v>1</v>
      </c>
      <c r="F163" s="245" t="s">
        <v>564</v>
      </c>
      <c r="G163" s="242"/>
      <c r="H163" s="246">
        <v>60</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273</v>
      </c>
      <c r="AU163" s="252" t="s">
        <v>85</v>
      </c>
      <c r="AV163" s="13" t="s">
        <v>85</v>
      </c>
      <c r="AW163" s="13" t="s">
        <v>32</v>
      </c>
      <c r="AX163" s="13" t="s">
        <v>83</v>
      </c>
      <c r="AY163" s="252" t="s">
        <v>264</v>
      </c>
    </row>
    <row r="164" s="2" customFormat="1" ht="16.5" customHeight="1">
      <c r="A164" s="39"/>
      <c r="B164" s="40"/>
      <c r="C164" s="228" t="s">
        <v>335</v>
      </c>
      <c r="D164" s="228" t="s">
        <v>266</v>
      </c>
      <c r="E164" s="229" t="s">
        <v>1429</v>
      </c>
      <c r="F164" s="230" t="s">
        <v>1430</v>
      </c>
      <c r="G164" s="231" t="s">
        <v>278</v>
      </c>
      <c r="H164" s="232">
        <v>53.640000000000001</v>
      </c>
      <c r="I164" s="233"/>
      <c r="J164" s="234">
        <f>ROUND(I164*H164,2)</f>
        <v>0</v>
      </c>
      <c r="K164" s="230" t="s">
        <v>1425</v>
      </c>
      <c r="L164" s="45"/>
      <c r="M164" s="235" t="s">
        <v>1</v>
      </c>
      <c r="N164" s="236" t="s">
        <v>41</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83</v>
      </c>
      <c r="BK164" s="240">
        <f>ROUND(I164*H164,2)</f>
        <v>0</v>
      </c>
      <c r="BL164" s="18" t="s">
        <v>271</v>
      </c>
      <c r="BM164" s="239" t="s">
        <v>4108</v>
      </c>
    </row>
    <row r="165" s="2" customFormat="1">
      <c r="A165" s="39"/>
      <c r="B165" s="40"/>
      <c r="C165" s="41"/>
      <c r="D165" s="243" t="s">
        <v>339</v>
      </c>
      <c r="E165" s="41"/>
      <c r="F165" s="295" t="s">
        <v>1432</v>
      </c>
      <c r="G165" s="41"/>
      <c r="H165" s="41"/>
      <c r="I165" s="296"/>
      <c r="J165" s="41"/>
      <c r="K165" s="41"/>
      <c r="L165" s="45"/>
      <c r="M165" s="297"/>
      <c r="N165" s="298"/>
      <c r="O165" s="92"/>
      <c r="P165" s="92"/>
      <c r="Q165" s="92"/>
      <c r="R165" s="92"/>
      <c r="S165" s="92"/>
      <c r="T165" s="93"/>
      <c r="U165" s="39"/>
      <c r="V165" s="39"/>
      <c r="W165" s="39"/>
      <c r="X165" s="39"/>
      <c r="Y165" s="39"/>
      <c r="Z165" s="39"/>
      <c r="AA165" s="39"/>
      <c r="AB165" s="39"/>
      <c r="AC165" s="39"/>
      <c r="AD165" s="39"/>
      <c r="AE165" s="39"/>
      <c r="AT165" s="18" t="s">
        <v>339</v>
      </c>
      <c r="AU165" s="18" t="s">
        <v>85</v>
      </c>
    </row>
    <row r="166" s="15" customFormat="1">
      <c r="A166" s="15"/>
      <c r="B166" s="264"/>
      <c r="C166" s="265"/>
      <c r="D166" s="243" t="s">
        <v>273</v>
      </c>
      <c r="E166" s="266" t="s">
        <v>1</v>
      </c>
      <c r="F166" s="267" t="s">
        <v>4109</v>
      </c>
      <c r="G166" s="265"/>
      <c r="H166" s="266" t="s">
        <v>1</v>
      </c>
      <c r="I166" s="268"/>
      <c r="J166" s="265"/>
      <c r="K166" s="265"/>
      <c r="L166" s="269"/>
      <c r="M166" s="270"/>
      <c r="N166" s="271"/>
      <c r="O166" s="271"/>
      <c r="P166" s="271"/>
      <c r="Q166" s="271"/>
      <c r="R166" s="271"/>
      <c r="S166" s="271"/>
      <c r="T166" s="272"/>
      <c r="U166" s="15"/>
      <c r="V166" s="15"/>
      <c r="W166" s="15"/>
      <c r="X166" s="15"/>
      <c r="Y166" s="15"/>
      <c r="Z166" s="15"/>
      <c r="AA166" s="15"/>
      <c r="AB166" s="15"/>
      <c r="AC166" s="15"/>
      <c r="AD166" s="15"/>
      <c r="AE166" s="15"/>
      <c r="AT166" s="273" t="s">
        <v>273</v>
      </c>
      <c r="AU166" s="273" t="s">
        <v>85</v>
      </c>
      <c r="AV166" s="15" t="s">
        <v>83</v>
      </c>
      <c r="AW166" s="15" t="s">
        <v>32</v>
      </c>
      <c r="AX166" s="15" t="s">
        <v>76</v>
      </c>
      <c r="AY166" s="273" t="s">
        <v>264</v>
      </c>
    </row>
    <row r="167" s="13" customFormat="1">
      <c r="A167" s="13"/>
      <c r="B167" s="241"/>
      <c r="C167" s="242"/>
      <c r="D167" s="243" t="s">
        <v>273</v>
      </c>
      <c r="E167" s="244" t="s">
        <v>1</v>
      </c>
      <c r="F167" s="245" t="s">
        <v>4110</v>
      </c>
      <c r="G167" s="242"/>
      <c r="H167" s="246">
        <v>53.640000000000001</v>
      </c>
      <c r="I167" s="247"/>
      <c r="J167" s="242"/>
      <c r="K167" s="242"/>
      <c r="L167" s="248"/>
      <c r="M167" s="249"/>
      <c r="N167" s="250"/>
      <c r="O167" s="250"/>
      <c r="P167" s="250"/>
      <c r="Q167" s="250"/>
      <c r="R167" s="250"/>
      <c r="S167" s="250"/>
      <c r="T167" s="251"/>
      <c r="U167" s="13"/>
      <c r="V167" s="13"/>
      <c r="W167" s="13"/>
      <c r="X167" s="13"/>
      <c r="Y167" s="13"/>
      <c r="Z167" s="13"/>
      <c r="AA167" s="13"/>
      <c r="AB167" s="13"/>
      <c r="AC167" s="13"/>
      <c r="AD167" s="13"/>
      <c r="AE167" s="13"/>
      <c r="AT167" s="252" t="s">
        <v>273</v>
      </c>
      <c r="AU167" s="252" t="s">
        <v>85</v>
      </c>
      <c r="AV167" s="13" t="s">
        <v>85</v>
      </c>
      <c r="AW167" s="13" t="s">
        <v>32</v>
      </c>
      <c r="AX167" s="13" t="s">
        <v>83</v>
      </c>
      <c r="AY167" s="252" t="s">
        <v>264</v>
      </c>
    </row>
    <row r="168" s="2" customFormat="1" ht="16.5" customHeight="1">
      <c r="A168" s="39"/>
      <c r="B168" s="40"/>
      <c r="C168" s="228" t="s">
        <v>342</v>
      </c>
      <c r="D168" s="228" t="s">
        <v>266</v>
      </c>
      <c r="E168" s="229" t="s">
        <v>1434</v>
      </c>
      <c r="F168" s="230" t="s">
        <v>1435</v>
      </c>
      <c r="G168" s="231" t="s">
        <v>278</v>
      </c>
      <c r="H168" s="232">
        <v>33.420000000000002</v>
      </c>
      <c r="I168" s="233"/>
      <c r="J168" s="234">
        <f>ROUND(I168*H168,2)</f>
        <v>0</v>
      </c>
      <c r="K168" s="230" t="s">
        <v>1425</v>
      </c>
      <c r="L168" s="45"/>
      <c r="M168" s="235" t="s">
        <v>1</v>
      </c>
      <c r="N168" s="236" t="s">
        <v>41</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271</v>
      </c>
      <c r="AT168" s="239" t="s">
        <v>266</v>
      </c>
      <c r="AU168" s="239" t="s">
        <v>85</v>
      </c>
      <c r="AY168" s="18" t="s">
        <v>264</v>
      </c>
      <c r="BE168" s="240">
        <f>IF(N168="základní",J168,0)</f>
        <v>0</v>
      </c>
      <c r="BF168" s="240">
        <f>IF(N168="snížená",J168,0)</f>
        <v>0</v>
      </c>
      <c r="BG168" s="240">
        <f>IF(N168="zákl. přenesená",J168,0)</f>
        <v>0</v>
      </c>
      <c r="BH168" s="240">
        <f>IF(N168="sníž. přenesená",J168,0)</f>
        <v>0</v>
      </c>
      <c r="BI168" s="240">
        <f>IF(N168="nulová",J168,0)</f>
        <v>0</v>
      </c>
      <c r="BJ168" s="18" t="s">
        <v>83</v>
      </c>
      <c r="BK168" s="240">
        <f>ROUND(I168*H168,2)</f>
        <v>0</v>
      </c>
      <c r="BL168" s="18" t="s">
        <v>271</v>
      </c>
      <c r="BM168" s="239" t="s">
        <v>4111</v>
      </c>
    </row>
    <row r="169" s="15" customFormat="1">
      <c r="A169" s="15"/>
      <c r="B169" s="264"/>
      <c r="C169" s="265"/>
      <c r="D169" s="243" t="s">
        <v>273</v>
      </c>
      <c r="E169" s="266" t="s">
        <v>1</v>
      </c>
      <c r="F169" s="267" t="s">
        <v>4112</v>
      </c>
      <c r="G169" s="265"/>
      <c r="H169" s="266" t="s">
        <v>1</v>
      </c>
      <c r="I169" s="268"/>
      <c r="J169" s="265"/>
      <c r="K169" s="265"/>
      <c r="L169" s="269"/>
      <c r="M169" s="270"/>
      <c r="N169" s="271"/>
      <c r="O169" s="271"/>
      <c r="P169" s="271"/>
      <c r="Q169" s="271"/>
      <c r="R169" s="271"/>
      <c r="S169" s="271"/>
      <c r="T169" s="272"/>
      <c r="U169" s="15"/>
      <c r="V169" s="15"/>
      <c r="W169" s="15"/>
      <c r="X169" s="15"/>
      <c r="Y169" s="15"/>
      <c r="Z169" s="15"/>
      <c r="AA169" s="15"/>
      <c r="AB169" s="15"/>
      <c r="AC169" s="15"/>
      <c r="AD169" s="15"/>
      <c r="AE169" s="15"/>
      <c r="AT169" s="273" t="s">
        <v>273</v>
      </c>
      <c r="AU169" s="273" t="s">
        <v>85</v>
      </c>
      <c r="AV169" s="15" t="s">
        <v>83</v>
      </c>
      <c r="AW169" s="15" t="s">
        <v>32</v>
      </c>
      <c r="AX169" s="15" t="s">
        <v>76</v>
      </c>
      <c r="AY169" s="273" t="s">
        <v>264</v>
      </c>
    </row>
    <row r="170" s="13" customFormat="1">
      <c r="A170" s="13"/>
      <c r="B170" s="241"/>
      <c r="C170" s="242"/>
      <c r="D170" s="243" t="s">
        <v>273</v>
      </c>
      <c r="E170" s="244" t="s">
        <v>1</v>
      </c>
      <c r="F170" s="245" t="s">
        <v>4113</v>
      </c>
      <c r="G170" s="242"/>
      <c r="H170" s="246">
        <v>33.420000000000002</v>
      </c>
      <c r="I170" s="247"/>
      <c r="J170" s="242"/>
      <c r="K170" s="242"/>
      <c r="L170" s="248"/>
      <c r="M170" s="249"/>
      <c r="N170" s="250"/>
      <c r="O170" s="250"/>
      <c r="P170" s="250"/>
      <c r="Q170" s="250"/>
      <c r="R170" s="250"/>
      <c r="S170" s="250"/>
      <c r="T170" s="251"/>
      <c r="U170" s="13"/>
      <c r="V170" s="13"/>
      <c r="W170" s="13"/>
      <c r="X170" s="13"/>
      <c r="Y170" s="13"/>
      <c r="Z170" s="13"/>
      <c r="AA170" s="13"/>
      <c r="AB170" s="13"/>
      <c r="AC170" s="13"/>
      <c r="AD170" s="13"/>
      <c r="AE170" s="13"/>
      <c r="AT170" s="252" t="s">
        <v>273</v>
      </c>
      <c r="AU170" s="252" t="s">
        <v>85</v>
      </c>
      <c r="AV170" s="13" t="s">
        <v>85</v>
      </c>
      <c r="AW170" s="13" t="s">
        <v>32</v>
      </c>
      <c r="AX170" s="13" t="s">
        <v>83</v>
      </c>
      <c r="AY170" s="252" t="s">
        <v>264</v>
      </c>
    </row>
    <row r="171" s="2" customFormat="1" ht="16.5" customHeight="1">
      <c r="A171" s="39"/>
      <c r="B171" s="40"/>
      <c r="C171" s="228" t="s">
        <v>347</v>
      </c>
      <c r="D171" s="228" t="s">
        <v>266</v>
      </c>
      <c r="E171" s="229" t="s">
        <v>1439</v>
      </c>
      <c r="F171" s="230" t="s">
        <v>1440</v>
      </c>
      <c r="G171" s="231" t="s">
        <v>278</v>
      </c>
      <c r="H171" s="232">
        <v>33.420000000000002</v>
      </c>
      <c r="I171" s="233"/>
      <c r="J171" s="234">
        <f>ROUND(I171*H171,2)</f>
        <v>0</v>
      </c>
      <c r="K171" s="230" t="s">
        <v>1425</v>
      </c>
      <c r="L171" s="45"/>
      <c r="M171" s="235" t="s">
        <v>1</v>
      </c>
      <c r="N171" s="236" t="s">
        <v>41</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271</v>
      </c>
      <c r="AT171" s="239" t="s">
        <v>266</v>
      </c>
      <c r="AU171" s="239" t="s">
        <v>85</v>
      </c>
      <c r="AY171" s="18" t="s">
        <v>264</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271</v>
      </c>
      <c r="BM171" s="239" t="s">
        <v>4114</v>
      </c>
    </row>
    <row r="172" s="2" customFormat="1">
      <c r="A172" s="39"/>
      <c r="B172" s="40"/>
      <c r="C172" s="41"/>
      <c r="D172" s="243" t="s">
        <v>339</v>
      </c>
      <c r="E172" s="41"/>
      <c r="F172" s="295" t="s">
        <v>1442</v>
      </c>
      <c r="G172" s="41"/>
      <c r="H172" s="41"/>
      <c r="I172" s="296"/>
      <c r="J172" s="41"/>
      <c r="K172" s="41"/>
      <c r="L172" s="45"/>
      <c r="M172" s="297"/>
      <c r="N172" s="298"/>
      <c r="O172" s="92"/>
      <c r="P172" s="92"/>
      <c r="Q172" s="92"/>
      <c r="R172" s="92"/>
      <c r="S172" s="92"/>
      <c r="T172" s="93"/>
      <c r="U172" s="39"/>
      <c r="V172" s="39"/>
      <c r="W172" s="39"/>
      <c r="X172" s="39"/>
      <c r="Y172" s="39"/>
      <c r="Z172" s="39"/>
      <c r="AA172" s="39"/>
      <c r="AB172" s="39"/>
      <c r="AC172" s="39"/>
      <c r="AD172" s="39"/>
      <c r="AE172" s="39"/>
      <c r="AT172" s="18" t="s">
        <v>339</v>
      </c>
      <c r="AU172" s="18" t="s">
        <v>85</v>
      </c>
    </row>
    <row r="173" s="13" customFormat="1">
      <c r="A173" s="13"/>
      <c r="B173" s="241"/>
      <c r="C173" s="242"/>
      <c r="D173" s="243" t="s">
        <v>273</v>
      </c>
      <c r="E173" s="244" t="s">
        <v>1</v>
      </c>
      <c r="F173" s="245" t="s">
        <v>4115</v>
      </c>
      <c r="G173" s="242"/>
      <c r="H173" s="246">
        <v>33.420000000000002</v>
      </c>
      <c r="I173" s="247"/>
      <c r="J173" s="242"/>
      <c r="K173" s="242"/>
      <c r="L173" s="248"/>
      <c r="M173" s="249"/>
      <c r="N173" s="250"/>
      <c r="O173" s="250"/>
      <c r="P173" s="250"/>
      <c r="Q173" s="250"/>
      <c r="R173" s="250"/>
      <c r="S173" s="250"/>
      <c r="T173" s="251"/>
      <c r="U173" s="13"/>
      <c r="V173" s="13"/>
      <c r="W173" s="13"/>
      <c r="X173" s="13"/>
      <c r="Y173" s="13"/>
      <c r="Z173" s="13"/>
      <c r="AA173" s="13"/>
      <c r="AB173" s="13"/>
      <c r="AC173" s="13"/>
      <c r="AD173" s="13"/>
      <c r="AE173" s="13"/>
      <c r="AT173" s="252" t="s">
        <v>273</v>
      </c>
      <c r="AU173" s="252" t="s">
        <v>85</v>
      </c>
      <c r="AV173" s="13" t="s">
        <v>85</v>
      </c>
      <c r="AW173" s="13" t="s">
        <v>32</v>
      </c>
      <c r="AX173" s="13" t="s">
        <v>83</v>
      </c>
      <c r="AY173" s="252" t="s">
        <v>264</v>
      </c>
    </row>
    <row r="174" s="2" customFormat="1" ht="16.5" customHeight="1">
      <c r="A174" s="39"/>
      <c r="B174" s="40"/>
      <c r="C174" s="228" t="s">
        <v>351</v>
      </c>
      <c r="D174" s="228" t="s">
        <v>266</v>
      </c>
      <c r="E174" s="229" t="s">
        <v>1444</v>
      </c>
      <c r="F174" s="230" t="s">
        <v>306</v>
      </c>
      <c r="G174" s="231" t="s">
        <v>278</v>
      </c>
      <c r="H174" s="232">
        <v>21.899999999999999</v>
      </c>
      <c r="I174" s="233"/>
      <c r="J174" s="234">
        <f>ROUND(I174*H174,2)</f>
        <v>0</v>
      </c>
      <c r="K174" s="230" t="s">
        <v>1425</v>
      </c>
      <c r="L174" s="45"/>
      <c r="M174" s="235" t="s">
        <v>1</v>
      </c>
      <c r="N174" s="236" t="s">
        <v>41</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271</v>
      </c>
      <c r="AT174" s="239" t="s">
        <v>266</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271</v>
      </c>
      <c r="BM174" s="239" t="s">
        <v>4116</v>
      </c>
    </row>
    <row r="175" s="2" customFormat="1">
      <c r="A175" s="39"/>
      <c r="B175" s="40"/>
      <c r="C175" s="41"/>
      <c r="D175" s="243" t="s">
        <v>339</v>
      </c>
      <c r="E175" s="41"/>
      <c r="F175" s="295" t="s">
        <v>3914</v>
      </c>
      <c r="G175" s="41"/>
      <c r="H175" s="41"/>
      <c r="I175" s="296"/>
      <c r="J175" s="41"/>
      <c r="K175" s="41"/>
      <c r="L175" s="45"/>
      <c r="M175" s="297"/>
      <c r="N175" s="298"/>
      <c r="O175" s="92"/>
      <c r="P175" s="92"/>
      <c r="Q175" s="92"/>
      <c r="R175" s="92"/>
      <c r="S175" s="92"/>
      <c r="T175" s="93"/>
      <c r="U175" s="39"/>
      <c r="V175" s="39"/>
      <c r="W175" s="39"/>
      <c r="X175" s="39"/>
      <c r="Y175" s="39"/>
      <c r="Z175" s="39"/>
      <c r="AA175" s="39"/>
      <c r="AB175" s="39"/>
      <c r="AC175" s="39"/>
      <c r="AD175" s="39"/>
      <c r="AE175" s="39"/>
      <c r="AT175" s="18" t="s">
        <v>339</v>
      </c>
      <c r="AU175" s="18" t="s">
        <v>85</v>
      </c>
    </row>
    <row r="176" s="15" customFormat="1">
      <c r="A176" s="15"/>
      <c r="B176" s="264"/>
      <c r="C176" s="265"/>
      <c r="D176" s="243" t="s">
        <v>273</v>
      </c>
      <c r="E176" s="266" t="s">
        <v>1</v>
      </c>
      <c r="F176" s="267" t="s">
        <v>3917</v>
      </c>
      <c r="G176" s="265"/>
      <c r="H176" s="266" t="s">
        <v>1</v>
      </c>
      <c r="I176" s="268"/>
      <c r="J176" s="265"/>
      <c r="K176" s="265"/>
      <c r="L176" s="269"/>
      <c r="M176" s="270"/>
      <c r="N176" s="271"/>
      <c r="O176" s="271"/>
      <c r="P176" s="271"/>
      <c r="Q176" s="271"/>
      <c r="R176" s="271"/>
      <c r="S176" s="271"/>
      <c r="T176" s="272"/>
      <c r="U176" s="15"/>
      <c r="V176" s="15"/>
      <c r="W176" s="15"/>
      <c r="X176" s="15"/>
      <c r="Y176" s="15"/>
      <c r="Z176" s="15"/>
      <c r="AA176" s="15"/>
      <c r="AB176" s="15"/>
      <c r="AC176" s="15"/>
      <c r="AD176" s="15"/>
      <c r="AE176" s="15"/>
      <c r="AT176" s="273" t="s">
        <v>273</v>
      </c>
      <c r="AU176" s="273" t="s">
        <v>85</v>
      </c>
      <c r="AV176" s="15" t="s">
        <v>83</v>
      </c>
      <c r="AW176" s="15" t="s">
        <v>32</v>
      </c>
      <c r="AX176" s="15" t="s">
        <v>76</v>
      </c>
      <c r="AY176" s="273" t="s">
        <v>264</v>
      </c>
    </row>
    <row r="177" s="13" customFormat="1">
      <c r="A177" s="13"/>
      <c r="B177" s="241"/>
      <c r="C177" s="242"/>
      <c r="D177" s="243" t="s">
        <v>273</v>
      </c>
      <c r="E177" s="244" t="s">
        <v>1</v>
      </c>
      <c r="F177" s="245" t="s">
        <v>4117</v>
      </c>
      <c r="G177" s="242"/>
      <c r="H177" s="246">
        <v>1.6799999999999999</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273</v>
      </c>
      <c r="AU177" s="252" t="s">
        <v>85</v>
      </c>
      <c r="AV177" s="13" t="s">
        <v>85</v>
      </c>
      <c r="AW177" s="13" t="s">
        <v>32</v>
      </c>
      <c r="AX177" s="13" t="s">
        <v>76</v>
      </c>
      <c r="AY177" s="252" t="s">
        <v>264</v>
      </c>
    </row>
    <row r="178" s="15" customFormat="1">
      <c r="A178" s="15"/>
      <c r="B178" s="264"/>
      <c r="C178" s="265"/>
      <c r="D178" s="243" t="s">
        <v>273</v>
      </c>
      <c r="E178" s="266" t="s">
        <v>1</v>
      </c>
      <c r="F178" s="267" t="s">
        <v>4118</v>
      </c>
      <c r="G178" s="265"/>
      <c r="H178" s="266" t="s">
        <v>1</v>
      </c>
      <c r="I178" s="268"/>
      <c r="J178" s="265"/>
      <c r="K178" s="265"/>
      <c r="L178" s="269"/>
      <c r="M178" s="270"/>
      <c r="N178" s="271"/>
      <c r="O178" s="271"/>
      <c r="P178" s="271"/>
      <c r="Q178" s="271"/>
      <c r="R178" s="271"/>
      <c r="S178" s="271"/>
      <c r="T178" s="272"/>
      <c r="U178" s="15"/>
      <c r="V178" s="15"/>
      <c r="W178" s="15"/>
      <c r="X178" s="15"/>
      <c r="Y178" s="15"/>
      <c r="Z178" s="15"/>
      <c r="AA178" s="15"/>
      <c r="AB178" s="15"/>
      <c r="AC178" s="15"/>
      <c r="AD178" s="15"/>
      <c r="AE178" s="15"/>
      <c r="AT178" s="273" t="s">
        <v>273</v>
      </c>
      <c r="AU178" s="273" t="s">
        <v>85</v>
      </c>
      <c r="AV178" s="15" t="s">
        <v>83</v>
      </c>
      <c r="AW178" s="15" t="s">
        <v>32</v>
      </c>
      <c r="AX178" s="15" t="s">
        <v>76</v>
      </c>
      <c r="AY178" s="273" t="s">
        <v>264</v>
      </c>
    </row>
    <row r="179" s="13" customFormat="1">
      <c r="A179" s="13"/>
      <c r="B179" s="241"/>
      <c r="C179" s="242"/>
      <c r="D179" s="243" t="s">
        <v>273</v>
      </c>
      <c r="E179" s="244" t="s">
        <v>1</v>
      </c>
      <c r="F179" s="245" t="s">
        <v>4119</v>
      </c>
      <c r="G179" s="242"/>
      <c r="H179" s="246">
        <v>8.5800000000000001</v>
      </c>
      <c r="I179" s="247"/>
      <c r="J179" s="242"/>
      <c r="K179" s="242"/>
      <c r="L179" s="248"/>
      <c r="M179" s="249"/>
      <c r="N179" s="250"/>
      <c r="O179" s="250"/>
      <c r="P179" s="250"/>
      <c r="Q179" s="250"/>
      <c r="R179" s="250"/>
      <c r="S179" s="250"/>
      <c r="T179" s="251"/>
      <c r="U179" s="13"/>
      <c r="V179" s="13"/>
      <c r="W179" s="13"/>
      <c r="X179" s="13"/>
      <c r="Y179" s="13"/>
      <c r="Z179" s="13"/>
      <c r="AA179" s="13"/>
      <c r="AB179" s="13"/>
      <c r="AC179" s="13"/>
      <c r="AD179" s="13"/>
      <c r="AE179" s="13"/>
      <c r="AT179" s="252" t="s">
        <v>273</v>
      </c>
      <c r="AU179" s="252" t="s">
        <v>85</v>
      </c>
      <c r="AV179" s="13" t="s">
        <v>85</v>
      </c>
      <c r="AW179" s="13" t="s">
        <v>32</v>
      </c>
      <c r="AX179" s="13" t="s">
        <v>76</v>
      </c>
      <c r="AY179" s="252" t="s">
        <v>264</v>
      </c>
    </row>
    <row r="180" s="15" customFormat="1">
      <c r="A180" s="15"/>
      <c r="B180" s="264"/>
      <c r="C180" s="265"/>
      <c r="D180" s="243" t="s">
        <v>273</v>
      </c>
      <c r="E180" s="266" t="s">
        <v>1</v>
      </c>
      <c r="F180" s="267" t="s">
        <v>4120</v>
      </c>
      <c r="G180" s="265"/>
      <c r="H180" s="266" t="s">
        <v>1</v>
      </c>
      <c r="I180" s="268"/>
      <c r="J180" s="265"/>
      <c r="K180" s="265"/>
      <c r="L180" s="269"/>
      <c r="M180" s="270"/>
      <c r="N180" s="271"/>
      <c r="O180" s="271"/>
      <c r="P180" s="271"/>
      <c r="Q180" s="271"/>
      <c r="R180" s="271"/>
      <c r="S180" s="271"/>
      <c r="T180" s="272"/>
      <c r="U180" s="15"/>
      <c r="V180" s="15"/>
      <c r="W180" s="15"/>
      <c r="X180" s="15"/>
      <c r="Y180" s="15"/>
      <c r="Z180" s="15"/>
      <c r="AA180" s="15"/>
      <c r="AB180" s="15"/>
      <c r="AC180" s="15"/>
      <c r="AD180" s="15"/>
      <c r="AE180" s="15"/>
      <c r="AT180" s="273" t="s">
        <v>273</v>
      </c>
      <c r="AU180" s="273" t="s">
        <v>85</v>
      </c>
      <c r="AV180" s="15" t="s">
        <v>83</v>
      </c>
      <c r="AW180" s="15" t="s">
        <v>32</v>
      </c>
      <c r="AX180" s="15" t="s">
        <v>76</v>
      </c>
      <c r="AY180" s="273" t="s">
        <v>264</v>
      </c>
    </row>
    <row r="181" s="13" customFormat="1">
      <c r="A181" s="13"/>
      <c r="B181" s="241"/>
      <c r="C181" s="242"/>
      <c r="D181" s="243" t="s">
        <v>273</v>
      </c>
      <c r="E181" s="244" t="s">
        <v>1</v>
      </c>
      <c r="F181" s="245" t="s">
        <v>4121</v>
      </c>
      <c r="G181" s="242"/>
      <c r="H181" s="246">
        <v>11.640000000000001</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85</v>
      </c>
      <c r="AV181" s="13" t="s">
        <v>85</v>
      </c>
      <c r="AW181" s="13" t="s">
        <v>32</v>
      </c>
      <c r="AX181" s="13" t="s">
        <v>76</v>
      </c>
      <c r="AY181" s="252" t="s">
        <v>264</v>
      </c>
    </row>
    <row r="182" s="2" customFormat="1" ht="16.5" customHeight="1">
      <c r="A182" s="39"/>
      <c r="B182" s="40"/>
      <c r="C182" s="274" t="s">
        <v>358</v>
      </c>
      <c r="D182" s="274" t="s">
        <v>310</v>
      </c>
      <c r="E182" s="275" t="s">
        <v>3919</v>
      </c>
      <c r="F182" s="276" t="s">
        <v>3920</v>
      </c>
      <c r="G182" s="277" t="s">
        <v>354</v>
      </c>
      <c r="H182" s="278">
        <v>3.3599999999999999</v>
      </c>
      <c r="I182" s="279"/>
      <c r="J182" s="280">
        <f>ROUND(I182*H182,2)</f>
        <v>0</v>
      </c>
      <c r="K182" s="276" t="s">
        <v>1425</v>
      </c>
      <c r="L182" s="281"/>
      <c r="M182" s="282" t="s">
        <v>1</v>
      </c>
      <c r="N182" s="283" t="s">
        <v>41</v>
      </c>
      <c r="O182" s="92"/>
      <c r="P182" s="237">
        <f>O182*H182</f>
        <v>0</v>
      </c>
      <c r="Q182" s="237">
        <v>1</v>
      </c>
      <c r="R182" s="237">
        <f>Q182*H182</f>
        <v>3.3599999999999999</v>
      </c>
      <c r="S182" s="237">
        <v>0</v>
      </c>
      <c r="T182" s="238">
        <f>S182*H182</f>
        <v>0</v>
      </c>
      <c r="U182" s="39"/>
      <c r="V182" s="39"/>
      <c r="W182" s="39"/>
      <c r="X182" s="39"/>
      <c r="Y182" s="39"/>
      <c r="Z182" s="39"/>
      <c r="AA182" s="39"/>
      <c r="AB182" s="39"/>
      <c r="AC182" s="39"/>
      <c r="AD182" s="39"/>
      <c r="AE182" s="39"/>
      <c r="AR182" s="239" t="s">
        <v>876</v>
      </c>
      <c r="AT182" s="239" t="s">
        <v>310</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83</v>
      </c>
      <c r="BK182" s="240">
        <f>ROUND(I182*H182,2)</f>
        <v>0</v>
      </c>
      <c r="BL182" s="18" t="s">
        <v>876</v>
      </c>
      <c r="BM182" s="239" t="s">
        <v>4122</v>
      </c>
    </row>
    <row r="183" s="2" customFormat="1">
      <c r="A183" s="39"/>
      <c r="B183" s="40"/>
      <c r="C183" s="41"/>
      <c r="D183" s="243" t="s">
        <v>339</v>
      </c>
      <c r="E183" s="41"/>
      <c r="F183" s="295" t="s">
        <v>3922</v>
      </c>
      <c r="G183" s="41"/>
      <c r="H183" s="41"/>
      <c r="I183" s="296"/>
      <c r="J183" s="41"/>
      <c r="K183" s="41"/>
      <c r="L183" s="45"/>
      <c r="M183" s="297"/>
      <c r="N183" s="298"/>
      <c r="O183" s="92"/>
      <c r="P183" s="92"/>
      <c r="Q183" s="92"/>
      <c r="R183" s="92"/>
      <c r="S183" s="92"/>
      <c r="T183" s="93"/>
      <c r="U183" s="39"/>
      <c r="V183" s="39"/>
      <c r="W183" s="39"/>
      <c r="X183" s="39"/>
      <c r="Y183" s="39"/>
      <c r="Z183" s="39"/>
      <c r="AA183" s="39"/>
      <c r="AB183" s="39"/>
      <c r="AC183" s="39"/>
      <c r="AD183" s="39"/>
      <c r="AE183" s="39"/>
      <c r="AT183" s="18" t="s">
        <v>339</v>
      </c>
      <c r="AU183" s="18" t="s">
        <v>85</v>
      </c>
    </row>
    <row r="184" s="13" customFormat="1">
      <c r="A184" s="13"/>
      <c r="B184" s="241"/>
      <c r="C184" s="242"/>
      <c r="D184" s="243" t="s">
        <v>273</v>
      </c>
      <c r="E184" s="244" t="s">
        <v>1</v>
      </c>
      <c r="F184" s="245" t="s">
        <v>4123</v>
      </c>
      <c r="G184" s="242"/>
      <c r="H184" s="246">
        <v>1.6799999999999999</v>
      </c>
      <c r="I184" s="247"/>
      <c r="J184" s="242"/>
      <c r="K184" s="242"/>
      <c r="L184" s="248"/>
      <c r="M184" s="249"/>
      <c r="N184" s="250"/>
      <c r="O184" s="250"/>
      <c r="P184" s="250"/>
      <c r="Q184" s="250"/>
      <c r="R184" s="250"/>
      <c r="S184" s="250"/>
      <c r="T184" s="251"/>
      <c r="U184" s="13"/>
      <c r="V184" s="13"/>
      <c r="W184" s="13"/>
      <c r="X184" s="13"/>
      <c r="Y184" s="13"/>
      <c r="Z184" s="13"/>
      <c r="AA184" s="13"/>
      <c r="AB184" s="13"/>
      <c r="AC184" s="13"/>
      <c r="AD184" s="13"/>
      <c r="AE184" s="13"/>
      <c r="AT184" s="252" t="s">
        <v>273</v>
      </c>
      <c r="AU184" s="252" t="s">
        <v>85</v>
      </c>
      <c r="AV184" s="13" t="s">
        <v>85</v>
      </c>
      <c r="AW184" s="13" t="s">
        <v>32</v>
      </c>
      <c r="AX184" s="13" t="s">
        <v>83</v>
      </c>
      <c r="AY184" s="252" t="s">
        <v>264</v>
      </c>
    </row>
    <row r="185" s="13" customFormat="1">
      <c r="A185" s="13"/>
      <c r="B185" s="241"/>
      <c r="C185" s="242"/>
      <c r="D185" s="243" t="s">
        <v>273</v>
      </c>
      <c r="E185" s="242"/>
      <c r="F185" s="245" t="s">
        <v>4124</v>
      </c>
      <c r="G185" s="242"/>
      <c r="H185" s="246">
        <v>3.3599999999999999</v>
      </c>
      <c r="I185" s="247"/>
      <c r="J185" s="242"/>
      <c r="K185" s="242"/>
      <c r="L185" s="248"/>
      <c r="M185" s="249"/>
      <c r="N185" s="250"/>
      <c r="O185" s="250"/>
      <c r="P185" s="250"/>
      <c r="Q185" s="250"/>
      <c r="R185" s="250"/>
      <c r="S185" s="250"/>
      <c r="T185" s="251"/>
      <c r="U185" s="13"/>
      <c r="V185" s="13"/>
      <c r="W185" s="13"/>
      <c r="X185" s="13"/>
      <c r="Y185" s="13"/>
      <c r="Z185" s="13"/>
      <c r="AA185" s="13"/>
      <c r="AB185" s="13"/>
      <c r="AC185" s="13"/>
      <c r="AD185" s="13"/>
      <c r="AE185" s="13"/>
      <c r="AT185" s="252" t="s">
        <v>273</v>
      </c>
      <c r="AU185" s="252" t="s">
        <v>85</v>
      </c>
      <c r="AV185" s="13" t="s">
        <v>85</v>
      </c>
      <c r="AW185" s="13" t="s">
        <v>4</v>
      </c>
      <c r="AX185" s="13" t="s">
        <v>83</v>
      </c>
      <c r="AY185" s="252" t="s">
        <v>264</v>
      </c>
    </row>
    <row r="186" s="2" customFormat="1" ht="16.5" customHeight="1">
      <c r="A186" s="39"/>
      <c r="B186" s="40"/>
      <c r="C186" s="228" t="s">
        <v>366</v>
      </c>
      <c r="D186" s="228" t="s">
        <v>266</v>
      </c>
      <c r="E186" s="229" t="s">
        <v>1448</v>
      </c>
      <c r="F186" s="230" t="s">
        <v>1449</v>
      </c>
      <c r="G186" s="231" t="s">
        <v>278</v>
      </c>
      <c r="H186" s="232">
        <v>13.5</v>
      </c>
      <c r="I186" s="233"/>
      <c r="J186" s="234">
        <f>ROUND(I186*H186,2)</f>
        <v>0</v>
      </c>
      <c r="K186" s="230" t="s">
        <v>1425</v>
      </c>
      <c r="L186" s="45"/>
      <c r="M186" s="235" t="s">
        <v>1</v>
      </c>
      <c r="N186" s="236" t="s">
        <v>41</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271</v>
      </c>
      <c r="AT186" s="239" t="s">
        <v>266</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271</v>
      </c>
      <c r="BM186" s="239" t="s">
        <v>4125</v>
      </c>
    </row>
    <row r="187" s="13" customFormat="1">
      <c r="A187" s="13"/>
      <c r="B187" s="241"/>
      <c r="C187" s="242"/>
      <c r="D187" s="243" t="s">
        <v>273</v>
      </c>
      <c r="E187" s="244" t="s">
        <v>1</v>
      </c>
      <c r="F187" s="245" t="s">
        <v>4126</v>
      </c>
      <c r="G187" s="242"/>
      <c r="H187" s="246">
        <v>13.5</v>
      </c>
      <c r="I187" s="247"/>
      <c r="J187" s="242"/>
      <c r="K187" s="242"/>
      <c r="L187" s="248"/>
      <c r="M187" s="249"/>
      <c r="N187" s="250"/>
      <c r="O187" s="250"/>
      <c r="P187" s="250"/>
      <c r="Q187" s="250"/>
      <c r="R187" s="250"/>
      <c r="S187" s="250"/>
      <c r="T187" s="251"/>
      <c r="U187" s="13"/>
      <c r="V187" s="13"/>
      <c r="W187" s="13"/>
      <c r="X187" s="13"/>
      <c r="Y187" s="13"/>
      <c r="Z187" s="13"/>
      <c r="AA187" s="13"/>
      <c r="AB187" s="13"/>
      <c r="AC187" s="13"/>
      <c r="AD187" s="13"/>
      <c r="AE187" s="13"/>
      <c r="AT187" s="252" t="s">
        <v>273</v>
      </c>
      <c r="AU187" s="252" t="s">
        <v>85</v>
      </c>
      <c r="AV187" s="13" t="s">
        <v>85</v>
      </c>
      <c r="AW187" s="13" t="s">
        <v>32</v>
      </c>
      <c r="AX187" s="13" t="s">
        <v>83</v>
      </c>
      <c r="AY187" s="252" t="s">
        <v>264</v>
      </c>
    </row>
    <row r="188" s="2" customFormat="1" ht="16.5" customHeight="1">
      <c r="A188" s="39"/>
      <c r="B188" s="40"/>
      <c r="C188" s="274" t="s">
        <v>373</v>
      </c>
      <c r="D188" s="274" t="s">
        <v>310</v>
      </c>
      <c r="E188" s="275" t="s">
        <v>1452</v>
      </c>
      <c r="F188" s="276" t="s">
        <v>1453</v>
      </c>
      <c r="G188" s="277" t="s">
        <v>354</v>
      </c>
      <c r="H188" s="278">
        <v>27</v>
      </c>
      <c r="I188" s="279"/>
      <c r="J188" s="280">
        <f>ROUND(I188*H188,2)</f>
        <v>0</v>
      </c>
      <c r="K188" s="276" t="s">
        <v>1425</v>
      </c>
      <c r="L188" s="281"/>
      <c r="M188" s="282" t="s">
        <v>1</v>
      </c>
      <c r="N188" s="283" t="s">
        <v>41</v>
      </c>
      <c r="O188" s="92"/>
      <c r="P188" s="237">
        <f>O188*H188</f>
        <v>0</v>
      </c>
      <c r="Q188" s="237">
        <v>1</v>
      </c>
      <c r="R188" s="237">
        <f>Q188*H188</f>
        <v>27</v>
      </c>
      <c r="S188" s="237">
        <v>0</v>
      </c>
      <c r="T188" s="238">
        <f>S188*H188</f>
        <v>0</v>
      </c>
      <c r="U188" s="39"/>
      <c r="V188" s="39"/>
      <c r="W188" s="39"/>
      <c r="X188" s="39"/>
      <c r="Y188" s="39"/>
      <c r="Z188" s="39"/>
      <c r="AA188" s="39"/>
      <c r="AB188" s="39"/>
      <c r="AC188" s="39"/>
      <c r="AD188" s="39"/>
      <c r="AE188" s="39"/>
      <c r="AR188" s="239" t="s">
        <v>304</v>
      </c>
      <c r="AT188" s="239" t="s">
        <v>310</v>
      </c>
      <c r="AU188" s="239" t="s">
        <v>85</v>
      </c>
      <c r="AY188" s="18" t="s">
        <v>264</v>
      </c>
      <c r="BE188" s="240">
        <f>IF(N188="základní",J188,0)</f>
        <v>0</v>
      </c>
      <c r="BF188" s="240">
        <f>IF(N188="snížená",J188,0)</f>
        <v>0</v>
      </c>
      <c r="BG188" s="240">
        <f>IF(N188="zákl. přenesená",J188,0)</f>
        <v>0</v>
      </c>
      <c r="BH188" s="240">
        <f>IF(N188="sníž. přenesená",J188,0)</f>
        <v>0</v>
      </c>
      <c r="BI188" s="240">
        <f>IF(N188="nulová",J188,0)</f>
        <v>0</v>
      </c>
      <c r="BJ188" s="18" t="s">
        <v>83</v>
      </c>
      <c r="BK188" s="240">
        <f>ROUND(I188*H188,2)</f>
        <v>0</v>
      </c>
      <c r="BL188" s="18" t="s">
        <v>271</v>
      </c>
      <c r="BM188" s="239" t="s">
        <v>4127</v>
      </c>
    </row>
    <row r="189" s="2" customFormat="1">
      <c r="A189" s="39"/>
      <c r="B189" s="40"/>
      <c r="C189" s="41"/>
      <c r="D189" s="243" t="s">
        <v>339</v>
      </c>
      <c r="E189" s="41"/>
      <c r="F189" s="295" t="s">
        <v>1455</v>
      </c>
      <c r="G189" s="41"/>
      <c r="H189" s="41"/>
      <c r="I189" s="296"/>
      <c r="J189" s="41"/>
      <c r="K189" s="41"/>
      <c r="L189" s="45"/>
      <c r="M189" s="297"/>
      <c r="N189" s="298"/>
      <c r="O189" s="92"/>
      <c r="P189" s="92"/>
      <c r="Q189" s="92"/>
      <c r="R189" s="92"/>
      <c r="S189" s="92"/>
      <c r="T189" s="93"/>
      <c r="U189" s="39"/>
      <c r="V189" s="39"/>
      <c r="W189" s="39"/>
      <c r="X189" s="39"/>
      <c r="Y189" s="39"/>
      <c r="Z189" s="39"/>
      <c r="AA189" s="39"/>
      <c r="AB189" s="39"/>
      <c r="AC189" s="39"/>
      <c r="AD189" s="39"/>
      <c r="AE189" s="39"/>
      <c r="AT189" s="18" t="s">
        <v>339</v>
      </c>
      <c r="AU189" s="18" t="s">
        <v>85</v>
      </c>
    </row>
    <row r="190" s="13" customFormat="1">
      <c r="A190" s="13"/>
      <c r="B190" s="241"/>
      <c r="C190" s="242"/>
      <c r="D190" s="243" t="s">
        <v>273</v>
      </c>
      <c r="E190" s="244" t="s">
        <v>1</v>
      </c>
      <c r="F190" s="245" t="s">
        <v>4128</v>
      </c>
      <c r="G190" s="242"/>
      <c r="H190" s="246">
        <v>13.5</v>
      </c>
      <c r="I190" s="247"/>
      <c r="J190" s="242"/>
      <c r="K190" s="242"/>
      <c r="L190" s="248"/>
      <c r="M190" s="249"/>
      <c r="N190" s="250"/>
      <c r="O190" s="250"/>
      <c r="P190" s="250"/>
      <c r="Q190" s="250"/>
      <c r="R190" s="250"/>
      <c r="S190" s="250"/>
      <c r="T190" s="251"/>
      <c r="U190" s="13"/>
      <c r="V190" s="13"/>
      <c r="W190" s="13"/>
      <c r="X190" s="13"/>
      <c r="Y190" s="13"/>
      <c r="Z190" s="13"/>
      <c r="AA190" s="13"/>
      <c r="AB190" s="13"/>
      <c r="AC190" s="13"/>
      <c r="AD190" s="13"/>
      <c r="AE190" s="13"/>
      <c r="AT190" s="252" t="s">
        <v>273</v>
      </c>
      <c r="AU190" s="252" t="s">
        <v>85</v>
      </c>
      <c r="AV190" s="13" t="s">
        <v>85</v>
      </c>
      <c r="AW190" s="13" t="s">
        <v>32</v>
      </c>
      <c r="AX190" s="13" t="s">
        <v>83</v>
      </c>
      <c r="AY190" s="252" t="s">
        <v>264</v>
      </c>
    </row>
    <row r="191" s="13" customFormat="1">
      <c r="A191" s="13"/>
      <c r="B191" s="241"/>
      <c r="C191" s="242"/>
      <c r="D191" s="243" t="s">
        <v>273</v>
      </c>
      <c r="E191" s="242"/>
      <c r="F191" s="245" t="s">
        <v>4129</v>
      </c>
      <c r="G191" s="242"/>
      <c r="H191" s="246">
        <v>27</v>
      </c>
      <c r="I191" s="247"/>
      <c r="J191" s="242"/>
      <c r="K191" s="242"/>
      <c r="L191" s="248"/>
      <c r="M191" s="249"/>
      <c r="N191" s="250"/>
      <c r="O191" s="250"/>
      <c r="P191" s="250"/>
      <c r="Q191" s="250"/>
      <c r="R191" s="250"/>
      <c r="S191" s="250"/>
      <c r="T191" s="251"/>
      <c r="U191" s="13"/>
      <c r="V191" s="13"/>
      <c r="W191" s="13"/>
      <c r="X191" s="13"/>
      <c r="Y191" s="13"/>
      <c r="Z191" s="13"/>
      <c r="AA191" s="13"/>
      <c r="AB191" s="13"/>
      <c r="AC191" s="13"/>
      <c r="AD191" s="13"/>
      <c r="AE191" s="13"/>
      <c r="AT191" s="252" t="s">
        <v>273</v>
      </c>
      <c r="AU191" s="252" t="s">
        <v>85</v>
      </c>
      <c r="AV191" s="13" t="s">
        <v>85</v>
      </c>
      <c r="AW191" s="13" t="s">
        <v>4</v>
      </c>
      <c r="AX191" s="13" t="s">
        <v>83</v>
      </c>
      <c r="AY191" s="252" t="s">
        <v>264</v>
      </c>
    </row>
    <row r="192" s="12" customFormat="1" ht="22.8" customHeight="1">
      <c r="A192" s="12"/>
      <c r="B192" s="212"/>
      <c r="C192" s="213"/>
      <c r="D192" s="214" t="s">
        <v>75</v>
      </c>
      <c r="E192" s="226" t="s">
        <v>96</v>
      </c>
      <c r="F192" s="226" t="s">
        <v>400</v>
      </c>
      <c r="G192" s="213"/>
      <c r="H192" s="213"/>
      <c r="I192" s="216"/>
      <c r="J192" s="227">
        <f>BK192</f>
        <v>0</v>
      </c>
      <c r="K192" s="213"/>
      <c r="L192" s="218"/>
      <c r="M192" s="219"/>
      <c r="N192" s="220"/>
      <c r="O192" s="220"/>
      <c r="P192" s="221">
        <f>SUM(P193:P195)</f>
        <v>0</v>
      </c>
      <c r="Q192" s="220"/>
      <c r="R192" s="221">
        <f>SUM(R193:R195)</f>
        <v>0</v>
      </c>
      <c r="S192" s="220"/>
      <c r="T192" s="222">
        <f>SUM(T193:T195)</f>
        <v>0</v>
      </c>
      <c r="U192" s="12"/>
      <c r="V192" s="12"/>
      <c r="W192" s="12"/>
      <c r="X192" s="12"/>
      <c r="Y192" s="12"/>
      <c r="Z192" s="12"/>
      <c r="AA192" s="12"/>
      <c r="AB192" s="12"/>
      <c r="AC192" s="12"/>
      <c r="AD192" s="12"/>
      <c r="AE192" s="12"/>
      <c r="AR192" s="223" t="s">
        <v>83</v>
      </c>
      <c r="AT192" s="224" t="s">
        <v>75</v>
      </c>
      <c r="AU192" s="224" t="s">
        <v>83</v>
      </c>
      <c r="AY192" s="223" t="s">
        <v>264</v>
      </c>
      <c r="BK192" s="225">
        <f>SUM(BK193:BK195)</f>
        <v>0</v>
      </c>
    </row>
    <row r="193" s="2" customFormat="1" ht="16.5" customHeight="1">
      <c r="A193" s="39"/>
      <c r="B193" s="40"/>
      <c r="C193" s="228" t="s">
        <v>377</v>
      </c>
      <c r="D193" s="228" t="s">
        <v>266</v>
      </c>
      <c r="E193" s="229" t="s">
        <v>4130</v>
      </c>
      <c r="F193" s="230" t="s">
        <v>4131</v>
      </c>
      <c r="G193" s="231" t="s">
        <v>453</v>
      </c>
      <c r="H193" s="232">
        <v>25</v>
      </c>
      <c r="I193" s="233"/>
      <c r="J193" s="234">
        <f>ROUND(I193*H193,2)</f>
        <v>0</v>
      </c>
      <c r="K193" s="230" t="s">
        <v>1425</v>
      </c>
      <c r="L193" s="45"/>
      <c r="M193" s="235" t="s">
        <v>1</v>
      </c>
      <c r="N193" s="236" t="s">
        <v>41</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271</v>
      </c>
      <c r="AT193" s="239" t="s">
        <v>266</v>
      </c>
      <c r="AU193" s="239" t="s">
        <v>85</v>
      </c>
      <c r="AY193" s="18" t="s">
        <v>264</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271</v>
      </c>
      <c r="BM193" s="239" t="s">
        <v>4132</v>
      </c>
    </row>
    <row r="194" s="15" customFormat="1">
      <c r="A194" s="15"/>
      <c r="B194" s="264"/>
      <c r="C194" s="265"/>
      <c r="D194" s="243" t="s">
        <v>273</v>
      </c>
      <c r="E194" s="266" t="s">
        <v>1</v>
      </c>
      <c r="F194" s="267" t="s">
        <v>4133</v>
      </c>
      <c r="G194" s="265"/>
      <c r="H194" s="266" t="s">
        <v>1</v>
      </c>
      <c r="I194" s="268"/>
      <c r="J194" s="265"/>
      <c r="K194" s="265"/>
      <c r="L194" s="269"/>
      <c r="M194" s="270"/>
      <c r="N194" s="271"/>
      <c r="O194" s="271"/>
      <c r="P194" s="271"/>
      <c r="Q194" s="271"/>
      <c r="R194" s="271"/>
      <c r="S194" s="271"/>
      <c r="T194" s="272"/>
      <c r="U194" s="15"/>
      <c r="V194" s="15"/>
      <c r="W194" s="15"/>
      <c r="X194" s="15"/>
      <c r="Y194" s="15"/>
      <c r="Z194" s="15"/>
      <c r="AA194" s="15"/>
      <c r="AB194" s="15"/>
      <c r="AC194" s="15"/>
      <c r="AD194" s="15"/>
      <c r="AE194" s="15"/>
      <c r="AT194" s="273" t="s">
        <v>273</v>
      </c>
      <c r="AU194" s="273" t="s">
        <v>85</v>
      </c>
      <c r="AV194" s="15" t="s">
        <v>83</v>
      </c>
      <c r="AW194" s="15" t="s">
        <v>32</v>
      </c>
      <c r="AX194" s="15" t="s">
        <v>76</v>
      </c>
      <c r="AY194" s="273" t="s">
        <v>264</v>
      </c>
    </row>
    <row r="195" s="13" customFormat="1">
      <c r="A195" s="13"/>
      <c r="B195" s="241"/>
      <c r="C195" s="242"/>
      <c r="D195" s="243" t="s">
        <v>273</v>
      </c>
      <c r="E195" s="244" t="s">
        <v>1</v>
      </c>
      <c r="F195" s="245" t="s">
        <v>401</v>
      </c>
      <c r="G195" s="242"/>
      <c r="H195" s="246">
        <v>25</v>
      </c>
      <c r="I195" s="247"/>
      <c r="J195" s="242"/>
      <c r="K195" s="242"/>
      <c r="L195" s="248"/>
      <c r="M195" s="249"/>
      <c r="N195" s="250"/>
      <c r="O195" s="250"/>
      <c r="P195" s="250"/>
      <c r="Q195" s="250"/>
      <c r="R195" s="250"/>
      <c r="S195" s="250"/>
      <c r="T195" s="251"/>
      <c r="U195" s="13"/>
      <c r="V195" s="13"/>
      <c r="W195" s="13"/>
      <c r="X195" s="13"/>
      <c r="Y195" s="13"/>
      <c r="Z195" s="13"/>
      <c r="AA195" s="13"/>
      <c r="AB195" s="13"/>
      <c r="AC195" s="13"/>
      <c r="AD195" s="13"/>
      <c r="AE195" s="13"/>
      <c r="AT195" s="252" t="s">
        <v>273</v>
      </c>
      <c r="AU195" s="252" t="s">
        <v>85</v>
      </c>
      <c r="AV195" s="13" t="s">
        <v>85</v>
      </c>
      <c r="AW195" s="13" t="s">
        <v>32</v>
      </c>
      <c r="AX195" s="13" t="s">
        <v>83</v>
      </c>
      <c r="AY195" s="252" t="s">
        <v>264</v>
      </c>
    </row>
    <row r="196" s="12" customFormat="1" ht="22.8" customHeight="1">
      <c r="A196" s="12"/>
      <c r="B196" s="212"/>
      <c r="C196" s="213"/>
      <c r="D196" s="214" t="s">
        <v>75</v>
      </c>
      <c r="E196" s="226" t="s">
        <v>290</v>
      </c>
      <c r="F196" s="226" t="s">
        <v>1462</v>
      </c>
      <c r="G196" s="213"/>
      <c r="H196" s="213"/>
      <c r="I196" s="216"/>
      <c r="J196" s="227">
        <f>BK196</f>
        <v>0</v>
      </c>
      <c r="K196" s="213"/>
      <c r="L196" s="218"/>
      <c r="M196" s="219"/>
      <c r="N196" s="220"/>
      <c r="O196" s="220"/>
      <c r="P196" s="221">
        <f>SUM(P197:P217)</f>
        <v>0</v>
      </c>
      <c r="Q196" s="220"/>
      <c r="R196" s="221">
        <f>SUM(R197:R217)</f>
        <v>1.0672999999999999</v>
      </c>
      <c r="S196" s="220"/>
      <c r="T196" s="222">
        <f>SUM(T197:T217)</f>
        <v>0</v>
      </c>
      <c r="U196" s="12"/>
      <c r="V196" s="12"/>
      <c r="W196" s="12"/>
      <c r="X196" s="12"/>
      <c r="Y196" s="12"/>
      <c r="Z196" s="12"/>
      <c r="AA196" s="12"/>
      <c r="AB196" s="12"/>
      <c r="AC196" s="12"/>
      <c r="AD196" s="12"/>
      <c r="AE196" s="12"/>
      <c r="AR196" s="223" t="s">
        <v>83</v>
      </c>
      <c r="AT196" s="224" t="s">
        <v>75</v>
      </c>
      <c r="AU196" s="224" t="s">
        <v>83</v>
      </c>
      <c r="AY196" s="223" t="s">
        <v>264</v>
      </c>
      <c r="BK196" s="225">
        <f>SUM(BK197:BK217)</f>
        <v>0</v>
      </c>
    </row>
    <row r="197" s="2" customFormat="1" ht="16.5" customHeight="1">
      <c r="A197" s="39"/>
      <c r="B197" s="40"/>
      <c r="C197" s="228" t="s">
        <v>7</v>
      </c>
      <c r="D197" s="228" t="s">
        <v>266</v>
      </c>
      <c r="E197" s="229" t="s">
        <v>4134</v>
      </c>
      <c r="F197" s="230" t="s">
        <v>4135</v>
      </c>
      <c r="G197" s="231" t="s">
        <v>318</v>
      </c>
      <c r="H197" s="232">
        <v>5</v>
      </c>
      <c r="I197" s="233"/>
      <c r="J197" s="234">
        <f>ROUND(I197*H197,2)</f>
        <v>0</v>
      </c>
      <c r="K197" s="230" t="s">
        <v>1425</v>
      </c>
      <c r="L197" s="45"/>
      <c r="M197" s="235" t="s">
        <v>1</v>
      </c>
      <c r="N197" s="236" t="s">
        <v>41</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83</v>
      </c>
      <c r="BK197" s="240">
        <f>ROUND(I197*H197,2)</f>
        <v>0</v>
      </c>
      <c r="BL197" s="18" t="s">
        <v>271</v>
      </c>
      <c r="BM197" s="239" t="s">
        <v>4136</v>
      </c>
    </row>
    <row r="198" s="15" customFormat="1">
      <c r="A198" s="15"/>
      <c r="B198" s="264"/>
      <c r="C198" s="265"/>
      <c r="D198" s="243" t="s">
        <v>273</v>
      </c>
      <c r="E198" s="266" t="s">
        <v>1</v>
      </c>
      <c r="F198" s="267" t="s">
        <v>4073</v>
      </c>
      <c r="G198" s="265"/>
      <c r="H198" s="266" t="s">
        <v>1</v>
      </c>
      <c r="I198" s="268"/>
      <c r="J198" s="265"/>
      <c r="K198" s="265"/>
      <c r="L198" s="269"/>
      <c r="M198" s="270"/>
      <c r="N198" s="271"/>
      <c r="O198" s="271"/>
      <c r="P198" s="271"/>
      <c r="Q198" s="271"/>
      <c r="R198" s="271"/>
      <c r="S198" s="271"/>
      <c r="T198" s="272"/>
      <c r="U198" s="15"/>
      <c r="V198" s="15"/>
      <c r="W198" s="15"/>
      <c r="X198" s="15"/>
      <c r="Y198" s="15"/>
      <c r="Z198" s="15"/>
      <c r="AA198" s="15"/>
      <c r="AB198" s="15"/>
      <c r="AC198" s="15"/>
      <c r="AD198" s="15"/>
      <c r="AE198" s="15"/>
      <c r="AT198" s="273" t="s">
        <v>273</v>
      </c>
      <c r="AU198" s="273" t="s">
        <v>85</v>
      </c>
      <c r="AV198" s="15" t="s">
        <v>83</v>
      </c>
      <c r="AW198" s="15" t="s">
        <v>32</v>
      </c>
      <c r="AX198" s="15" t="s">
        <v>76</v>
      </c>
      <c r="AY198" s="273" t="s">
        <v>264</v>
      </c>
    </row>
    <row r="199" s="13" customFormat="1">
      <c r="A199" s="13"/>
      <c r="B199" s="241"/>
      <c r="C199" s="242"/>
      <c r="D199" s="243" t="s">
        <v>273</v>
      </c>
      <c r="E199" s="244" t="s">
        <v>1</v>
      </c>
      <c r="F199" s="245" t="s">
        <v>290</v>
      </c>
      <c r="G199" s="242"/>
      <c r="H199" s="246">
        <v>5</v>
      </c>
      <c r="I199" s="247"/>
      <c r="J199" s="242"/>
      <c r="K199" s="242"/>
      <c r="L199" s="248"/>
      <c r="M199" s="249"/>
      <c r="N199" s="250"/>
      <c r="O199" s="250"/>
      <c r="P199" s="250"/>
      <c r="Q199" s="250"/>
      <c r="R199" s="250"/>
      <c r="S199" s="250"/>
      <c r="T199" s="251"/>
      <c r="U199" s="13"/>
      <c r="V199" s="13"/>
      <c r="W199" s="13"/>
      <c r="X199" s="13"/>
      <c r="Y199" s="13"/>
      <c r="Z199" s="13"/>
      <c r="AA199" s="13"/>
      <c r="AB199" s="13"/>
      <c r="AC199" s="13"/>
      <c r="AD199" s="13"/>
      <c r="AE199" s="13"/>
      <c r="AT199" s="252" t="s">
        <v>273</v>
      </c>
      <c r="AU199" s="252" t="s">
        <v>85</v>
      </c>
      <c r="AV199" s="13" t="s">
        <v>85</v>
      </c>
      <c r="AW199" s="13" t="s">
        <v>32</v>
      </c>
      <c r="AX199" s="13" t="s">
        <v>76</v>
      </c>
      <c r="AY199" s="252" t="s">
        <v>264</v>
      </c>
    </row>
    <row r="200" s="2" customFormat="1" ht="16.5" customHeight="1">
      <c r="A200" s="39"/>
      <c r="B200" s="40"/>
      <c r="C200" s="228" t="s">
        <v>386</v>
      </c>
      <c r="D200" s="228" t="s">
        <v>266</v>
      </c>
      <c r="E200" s="229" t="s">
        <v>3930</v>
      </c>
      <c r="F200" s="230" t="s">
        <v>3931</v>
      </c>
      <c r="G200" s="231" t="s">
        <v>318</v>
      </c>
      <c r="H200" s="232">
        <v>47.640000000000001</v>
      </c>
      <c r="I200" s="233"/>
      <c r="J200" s="234">
        <f>ROUND(I200*H200,2)</f>
        <v>0</v>
      </c>
      <c r="K200" s="230" t="s">
        <v>1425</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271</v>
      </c>
      <c r="BM200" s="239" t="s">
        <v>4137</v>
      </c>
    </row>
    <row r="201" s="15" customFormat="1">
      <c r="A201" s="15"/>
      <c r="B201" s="264"/>
      <c r="C201" s="265"/>
      <c r="D201" s="243" t="s">
        <v>273</v>
      </c>
      <c r="E201" s="266" t="s">
        <v>1</v>
      </c>
      <c r="F201" s="267" t="s">
        <v>4138</v>
      </c>
      <c r="G201" s="265"/>
      <c r="H201" s="266" t="s">
        <v>1</v>
      </c>
      <c r="I201" s="268"/>
      <c r="J201" s="265"/>
      <c r="K201" s="265"/>
      <c r="L201" s="269"/>
      <c r="M201" s="270"/>
      <c r="N201" s="271"/>
      <c r="O201" s="271"/>
      <c r="P201" s="271"/>
      <c r="Q201" s="271"/>
      <c r="R201" s="271"/>
      <c r="S201" s="271"/>
      <c r="T201" s="272"/>
      <c r="U201" s="15"/>
      <c r="V201" s="15"/>
      <c r="W201" s="15"/>
      <c r="X201" s="15"/>
      <c r="Y201" s="15"/>
      <c r="Z201" s="15"/>
      <c r="AA201" s="15"/>
      <c r="AB201" s="15"/>
      <c r="AC201" s="15"/>
      <c r="AD201" s="15"/>
      <c r="AE201" s="15"/>
      <c r="AT201" s="273" t="s">
        <v>273</v>
      </c>
      <c r="AU201" s="273" t="s">
        <v>85</v>
      </c>
      <c r="AV201" s="15" t="s">
        <v>83</v>
      </c>
      <c r="AW201" s="15" t="s">
        <v>32</v>
      </c>
      <c r="AX201" s="15" t="s">
        <v>76</v>
      </c>
      <c r="AY201" s="273" t="s">
        <v>264</v>
      </c>
    </row>
    <row r="202" s="13" customFormat="1">
      <c r="A202" s="13"/>
      <c r="B202" s="241"/>
      <c r="C202" s="242"/>
      <c r="D202" s="243" t="s">
        <v>273</v>
      </c>
      <c r="E202" s="244" t="s">
        <v>1</v>
      </c>
      <c r="F202" s="245" t="s">
        <v>4139</v>
      </c>
      <c r="G202" s="242"/>
      <c r="H202" s="246">
        <v>17.640000000000001</v>
      </c>
      <c r="I202" s="247"/>
      <c r="J202" s="242"/>
      <c r="K202" s="242"/>
      <c r="L202" s="248"/>
      <c r="M202" s="249"/>
      <c r="N202" s="250"/>
      <c r="O202" s="250"/>
      <c r="P202" s="250"/>
      <c r="Q202" s="250"/>
      <c r="R202" s="250"/>
      <c r="S202" s="250"/>
      <c r="T202" s="251"/>
      <c r="U202" s="13"/>
      <c r="V202" s="13"/>
      <c r="W202" s="13"/>
      <c r="X202" s="13"/>
      <c r="Y202" s="13"/>
      <c r="Z202" s="13"/>
      <c r="AA202" s="13"/>
      <c r="AB202" s="13"/>
      <c r="AC202" s="13"/>
      <c r="AD202" s="13"/>
      <c r="AE202" s="13"/>
      <c r="AT202" s="252" t="s">
        <v>273</v>
      </c>
      <c r="AU202" s="252" t="s">
        <v>85</v>
      </c>
      <c r="AV202" s="13" t="s">
        <v>85</v>
      </c>
      <c r="AW202" s="13" t="s">
        <v>32</v>
      </c>
      <c r="AX202" s="13" t="s">
        <v>76</v>
      </c>
      <c r="AY202" s="252" t="s">
        <v>264</v>
      </c>
    </row>
    <row r="203" s="15" customFormat="1">
      <c r="A203" s="15"/>
      <c r="B203" s="264"/>
      <c r="C203" s="265"/>
      <c r="D203" s="243" t="s">
        <v>273</v>
      </c>
      <c r="E203" s="266" t="s">
        <v>1</v>
      </c>
      <c r="F203" s="267" t="s">
        <v>4140</v>
      </c>
      <c r="G203" s="265"/>
      <c r="H203" s="266" t="s">
        <v>1</v>
      </c>
      <c r="I203" s="268"/>
      <c r="J203" s="265"/>
      <c r="K203" s="265"/>
      <c r="L203" s="269"/>
      <c r="M203" s="270"/>
      <c r="N203" s="271"/>
      <c r="O203" s="271"/>
      <c r="P203" s="271"/>
      <c r="Q203" s="271"/>
      <c r="R203" s="271"/>
      <c r="S203" s="271"/>
      <c r="T203" s="272"/>
      <c r="U203" s="15"/>
      <c r="V203" s="15"/>
      <c r="W203" s="15"/>
      <c r="X203" s="15"/>
      <c r="Y203" s="15"/>
      <c r="Z203" s="15"/>
      <c r="AA203" s="15"/>
      <c r="AB203" s="15"/>
      <c r="AC203" s="15"/>
      <c r="AD203" s="15"/>
      <c r="AE203" s="15"/>
      <c r="AT203" s="273" t="s">
        <v>273</v>
      </c>
      <c r="AU203" s="273" t="s">
        <v>85</v>
      </c>
      <c r="AV203" s="15" t="s">
        <v>83</v>
      </c>
      <c r="AW203" s="15" t="s">
        <v>32</v>
      </c>
      <c r="AX203" s="15" t="s">
        <v>76</v>
      </c>
      <c r="AY203" s="273" t="s">
        <v>264</v>
      </c>
    </row>
    <row r="204" s="13" customFormat="1">
      <c r="A204" s="13"/>
      <c r="B204" s="241"/>
      <c r="C204" s="242"/>
      <c r="D204" s="243" t="s">
        <v>273</v>
      </c>
      <c r="E204" s="244" t="s">
        <v>1</v>
      </c>
      <c r="F204" s="245" t="s">
        <v>4141</v>
      </c>
      <c r="G204" s="242"/>
      <c r="H204" s="246">
        <v>30</v>
      </c>
      <c r="I204" s="247"/>
      <c r="J204" s="242"/>
      <c r="K204" s="242"/>
      <c r="L204" s="248"/>
      <c r="M204" s="249"/>
      <c r="N204" s="250"/>
      <c r="O204" s="250"/>
      <c r="P204" s="250"/>
      <c r="Q204" s="250"/>
      <c r="R204" s="250"/>
      <c r="S204" s="250"/>
      <c r="T204" s="251"/>
      <c r="U204" s="13"/>
      <c r="V204" s="13"/>
      <c r="W204" s="13"/>
      <c r="X204" s="13"/>
      <c r="Y204" s="13"/>
      <c r="Z204" s="13"/>
      <c r="AA204" s="13"/>
      <c r="AB204" s="13"/>
      <c r="AC204" s="13"/>
      <c r="AD204" s="13"/>
      <c r="AE204" s="13"/>
      <c r="AT204" s="252" t="s">
        <v>273</v>
      </c>
      <c r="AU204" s="252" t="s">
        <v>85</v>
      </c>
      <c r="AV204" s="13" t="s">
        <v>85</v>
      </c>
      <c r="AW204" s="13" t="s">
        <v>32</v>
      </c>
      <c r="AX204" s="13" t="s">
        <v>76</v>
      </c>
      <c r="AY204" s="252" t="s">
        <v>264</v>
      </c>
    </row>
    <row r="205" s="14" customFormat="1">
      <c r="A205" s="14"/>
      <c r="B205" s="253"/>
      <c r="C205" s="254"/>
      <c r="D205" s="243" t="s">
        <v>273</v>
      </c>
      <c r="E205" s="255" t="s">
        <v>1</v>
      </c>
      <c r="F205" s="256" t="s">
        <v>275</v>
      </c>
      <c r="G205" s="254"/>
      <c r="H205" s="257">
        <v>47.640000000000001</v>
      </c>
      <c r="I205" s="258"/>
      <c r="J205" s="254"/>
      <c r="K205" s="254"/>
      <c r="L205" s="259"/>
      <c r="M205" s="260"/>
      <c r="N205" s="261"/>
      <c r="O205" s="261"/>
      <c r="P205" s="261"/>
      <c r="Q205" s="261"/>
      <c r="R205" s="261"/>
      <c r="S205" s="261"/>
      <c r="T205" s="262"/>
      <c r="U205" s="14"/>
      <c r="V205" s="14"/>
      <c r="W205" s="14"/>
      <c r="X205" s="14"/>
      <c r="Y205" s="14"/>
      <c r="Z205" s="14"/>
      <c r="AA205" s="14"/>
      <c r="AB205" s="14"/>
      <c r="AC205" s="14"/>
      <c r="AD205" s="14"/>
      <c r="AE205" s="14"/>
      <c r="AT205" s="263" t="s">
        <v>273</v>
      </c>
      <c r="AU205" s="263" t="s">
        <v>85</v>
      </c>
      <c r="AV205" s="14" t="s">
        <v>271</v>
      </c>
      <c r="AW205" s="14" t="s">
        <v>32</v>
      </c>
      <c r="AX205" s="14" t="s">
        <v>83</v>
      </c>
      <c r="AY205" s="263" t="s">
        <v>264</v>
      </c>
    </row>
    <row r="206" s="2" customFormat="1" ht="16.5" customHeight="1">
      <c r="A206" s="39"/>
      <c r="B206" s="40"/>
      <c r="C206" s="228" t="s">
        <v>391</v>
      </c>
      <c r="D206" s="228" t="s">
        <v>266</v>
      </c>
      <c r="E206" s="229" t="s">
        <v>4142</v>
      </c>
      <c r="F206" s="230" t="s">
        <v>4143</v>
      </c>
      <c r="G206" s="231" t="s">
        <v>318</v>
      </c>
      <c r="H206" s="232">
        <v>5</v>
      </c>
      <c r="I206" s="233"/>
      <c r="J206" s="234">
        <f>ROUND(I206*H206,2)</f>
        <v>0</v>
      </c>
      <c r="K206" s="230" t="s">
        <v>1425</v>
      </c>
      <c r="L206" s="45"/>
      <c r="M206" s="235" t="s">
        <v>1</v>
      </c>
      <c r="N206" s="236" t="s">
        <v>41</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271</v>
      </c>
      <c r="AT206" s="239" t="s">
        <v>266</v>
      </c>
      <c r="AU206" s="239" t="s">
        <v>85</v>
      </c>
      <c r="AY206" s="18" t="s">
        <v>264</v>
      </c>
      <c r="BE206" s="240">
        <f>IF(N206="základní",J206,0)</f>
        <v>0</v>
      </c>
      <c r="BF206" s="240">
        <f>IF(N206="snížená",J206,0)</f>
        <v>0</v>
      </c>
      <c r="BG206" s="240">
        <f>IF(N206="zákl. přenesená",J206,0)</f>
        <v>0</v>
      </c>
      <c r="BH206" s="240">
        <f>IF(N206="sníž. přenesená",J206,0)</f>
        <v>0</v>
      </c>
      <c r="BI206" s="240">
        <f>IF(N206="nulová",J206,0)</f>
        <v>0</v>
      </c>
      <c r="BJ206" s="18" t="s">
        <v>83</v>
      </c>
      <c r="BK206" s="240">
        <f>ROUND(I206*H206,2)</f>
        <v>0</v>
      </c>
      <c r="BL206" s="18" t="s">
        <v>271</v>
      </c>
      <c r="BM206" s="239" t="s">
        <v>4144</v>
      </c>
    </row>
    <row r="207" s="15" customFormat="1">
      <c r="A207" s="15"/>
      <c r="B207" s="264"/>
      <c r="C207" s="265"/>
      <c r="D207" s="243" t="s">
        <v>273</v>
      </c>
      <c r="E207" s="266" t="s">
        <v>1</v>
      </c>
      <c r="F207" s="267" t="s">
        <v>4073</v>
      </c>
      <c r="G207" s="265"/>
      <c r="H207" s="266" t="s">
        <v>1</v>
      </c>
      <c r="I207" s="268"/>
      <c r="J207" s="265"/>
      <c r="K207" s="265"/>
      <c r="L207" s="269"/>
      <c r="M207" s="270"/>
      <c r="N207" s="271"/>
      <c r="O207" s="271"/>
      <c r="P207" s="271"/>
      <c r="Q207" s="271"/>
      <c r="R207" s="271"/>
      <c r="S207" s="271"/>
      <c r="T207" s="272"/>
      <c r="U207" s="15"/>
      <c r="V207" s="15"/>
      <c r="W207" s="15"/>
      <c r="X207" s="15"/>
      <c r="Y207" s="15"/>
      <c r="Z207" s="15"/>
      <c r="AA207" s="15"/>
      <c r="AB207" s="15"/>
      <c r="AC207" s="15"/>
      <c r="AD207" s="15"/>
      <c r="AE207" s="15"/>
      <c r="AT207" s="273" t="s">
        <v>273</v>
      </c>
      <c r="AU207" s="273" t="s">
        <v>85</v>
      </c>
      <c r="AV207" s="15" t="s">
        <v>83</v>
      </c>
      <c r="AW207" s="15" t="s">
        <v>32</v>
      </c>
      <c r="AX207" s="15" t="s">
        <v>76</v>
      </c>
      <c r="AY207" s="273" t="s">
        <v>264</v>
      </c>
    </row>
    <row r="208" s="13" customFormat="1">
      <c r="A208" s="13"/>
      <c r="B208" s="241"/>
      <c r="C208" s="242"/>
      <c r="D208" s="243" t="s">
        <v>273</v>
      </c>
      <c r="E208" s="244" t="s">
        <v>1</v>
      </c>
      <c r="F208" s="245" t="s">
        <v>290</v>
      </c>
      <c r="G208" s="242"/>
      <c r="H208" s="246">
        <v>5</v>
      </c>
      <c r="I208" s="247"/>
      <c r="J208" s="242"/>
      <c r="K208" s="242"/>
      <c r="L208" s="248"/>
      <c r="M208" s="249"/>
      <c r="N208" s="250"/>
      <c r="O208" s="250"/>
      <c r="P208" s="250"/>
      <c r="Q208" s="250"/>
      <c r="R208" s="250"/>
      <c r="S208" s="250"/>
      <c r="T208" s="251"/>
      <c r="U208" s="13"/>
      <c r="V208" s="13"/>
      <c r="W208" s="13"/>
      <c r="X208" s="13"/>
      <c r="Y208" s="13"/>
      <c r="Z208" s="13"/>
      <c r="AA208" s="13"/>
      <c r="AB208" s="13"/>
      <c r="AC208" s="13"/>
      <c r="AD208" s="13"/>
      <c r="AE208" s="13"/>
      <c r="AT208" s="252" t="s">
        <v>273</v>
      </c>
      <c r="AU208" s="252" t="s">
        <v>85</v>
      </c>
      <c r="AV208" s="13" t="s">
        <v>85</v>
      </c>
      <c r="AW208" s="13" t="s">
        <v>32</v>
      </c>
      <c r="AX208" s="13" t="s">
        <v>83</v>
      </c>
      <c r="AY208" s="252" t="s">
        <v>264</v>
      </c>
    </row>
    <row r="209" s="2" customFormat="1" ht="21.75" customHeight="1">
      <c r="A209" s="39"/>
      <c r="B209" s="40"/>
      <c r="C209" s="228" t="s">
        <v>395</v>
      </c>
      <c r="D209" s="228" t="s">
        <v>266</v>
      </c>
      <c r="E209" s="229" t="s">
        <v>4145</v>
      </c>
      <c r="F209" s="230" t="s">
        <v>4146</v>
      </c>
      <c r="G209" s="231" t="s">
        <v>318</v>
      </c>
      <c r="H209" s="232">
        <v>5</v>
      </c>
      <c r="I209" s="233"/>
      <c r="J209" s="234">
        <f>ROUND(I209*H209,2)</f>
        <v>0</v>
      </c>
      <c r="K209" s="230" t="s">
        <v>1425</v>
      </c>
      <c r="L209" s="45"/>
      <c r="M209" s="235" t="s">
        <v>1</v>
      </c>
      <c r="N209" s="236" t="s">
        <v>41</v>
      </c>
      <c r="O209" s="92"/>
      <c r="P209" s="237">
        <f>O209*H209</f>
        <v>0</v>
      </c>
      <c r="Q209" s="237">
        <v>0.20745</v>
      </c>
      <c r="R209" s="237">
        <f>Q209*H209</f>
        <v>1.03725</v>
      </c>
      <c r="S209" s="237">
        <v>0</v>
      </c>
      <c r="T209" s="238">
        <f>S209*H209</f>
        <v>0</v>
      </c>
      <c r="U209" s="39"/>
      <c r="V209" s="39"/>
      <c r="W209" s="39"/>
      <c r="X209" s="39"/>
      <c r="Y209" s="39"/>
      <c r="Z209" s="39"/>
      <c r="AA209" s="39"/>
      <c r="AB209" s="39"/>
      <c r="AC209" s="39"/>
      <c r="AD209" s="39"/>
      <c r="AE209" s="39"/>
      <c r="AR209" s="239" t="s">
        <v>271</v>
      </c>
      <c r="AT209" s="239" t="s">
        <v>266</v>
      </c>
      <c r="AU209" s="239" t="s">
        <v>85</v>
      </c>
      <c r="AY209" s="18" t="s">
        <v>264</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271</v>
      </c>
      <c r="BM209" s="239" t="s">
        <v>4147</v>
      </c>
    </row>
    <row r="210" s="15" customFormat="1">
      <c r="A210" s="15"/>
      <c r="B210" s="264"/>
      <c r="C210" s="265"/>
      <c r="D210" s="243" t="s">
        <v>273</v>
      </c>
      <c r="E210" s="266" t="s">
        <v>1</v>
      </c>
      <c r="F210" s="267" t="s">
        <v>4073</v>
      </c>
      <c r="G210" s="265"/>
      <c r="H210" s="266" t="s">
        <v>1</v>
      </c>
      <c r="I210" s="268"/>
      <c r="J210" s="265"/>
      <c r="K210" s="265"/>
      <c r="L210" s="269"/>
      <c r="M210" s="270"/>
      <c r="N210" s="271"/>
      <c r="O210" s="271"/>
      <c r="P210" s="271"/>
      <c r="Q210" s="271"/>
      <c r="R210" s="271"/>
      <c r="S210" s="271"/>
      <c r="T210" s="272"/>
      <c r="U210" s="15"/>
      <c r="V210" s="15"/>
      <c r="W210" s="15"/>
      <c r="X210" s="15"/>
      <c r="Y210" s="15"/>
      <c r="Z210" s="15"/>
      <c r="AA210" s="15"/>
      <c r="AB210" s="15"/>
      <c r="AC210" s="15"/>
      <c r="AD210" s="15"/>
      <c r="AE210" s="15"/>
      <c r="AT210" s="273" t="s">
        <v>273</v>
      </c>
      <c r="AU210" s="273" t="s">
        <v>85</v>
      </c>
      <c r="AV210" s="15" t="s">
        <v>83</v>
      </c>
      <c r="AW210" s="15" t="s">
        <v>32</v>
      </c>
      <c r="AX210" s="15" t="s">
        <v>76</v>
      </c>
      <c r="AY210" s="273" t="s">
        <v>264</v>
      </c>
    </row>
    <row r="211" s="13" customFormat="1">
      <c r="A211" s="13"/>
      <c r="B211" s="241"/>
      <c r="C211" s="242"/>
      <c r="D211" s="243" t="s">
        <v>273</v>
      </c>
      <c r="E211" s="244" t="s">
        <v>1</v>
      </c>
      <c r="F211" s="245" t="s">
        <v>290</v>
      </c>
      <c r="G211" s="242"/>
      <c r="H211" s="246">
        <v>5</v>
      </c>
      <c r="I211" s="247"/>
      <c r="J211" s="242"/>
      <c r="K211" s="242"/>
      <c r="L211" s="248"/>
      <c r="M211" s="249"/>
      <c r="N211" s="250"/>
      <c r="O211" s="250"/>
      <c r="P211" s="250"/>
      <c r="Q211" s="250"/>
      <c r="R211" s="250"/>
      <c r="S211" s="250"/>
      <c r="T211" s="251"/>
      <c r="U211" s="13"/>
      <c r="V211" s="13"/>
      <c r="W211" s="13"/>
      <c r="X211" s="13"/>
      <c r="Y211" s="13"/>
      <c r="Z211" s="13"/>
      <c r="AA211" s="13"/>
      <c r="AB211" s="13"/>
      <c r="AC211" s="13"/>
      <c r="AD211" s="13"/>
      <c r="AE211" s="13"/>
      <c r="AT211" s="252" t="s">
        <v>273</v>
      </c>
      <c r="AU211" s="252" t="s">
        <v>85</v>
      </c>
      <c r="AV211" s="13" t="s">
        <v>85</v>
      </c>
      <c r="AW211" s="13" t="s">
        <v>32</v>
      </c>
      <c r="AX211" s="13" t="s">
        <v>83</v>
      </c>
      <c r="AY211" s="252" t="s">
        <v>264</v>
      </c>
    </row>
    <row r="212" s="2" customFormat="1" ht="16.5" customHeight="1">
      <c r="A212" s="39"/>
      <c r="B212" s="40"/>
      <c r="C212" s="228" t="s">
        <v>401</v>
      </c>
      <c r="D212" s="228" t="s">
        <v>266</v>
      </c>
      <c r="E212" s="229" t="s">
        <v>4148</v>
      </c>
      <c r="F212" s="230" t="s">
        <v>4149</v>
      </c>
      <c r="G212" s="231" t="s">
        <v>318</v>
      </c>
      <c r="H212" s="232">
        <v>5</v>
      </c>
      <c r="I212" s="233"/>
      <c r="J212" s="234">
        <f>ROUND(I212*H212,2)</f>
        <v>0</v>
      </c>
      <c r="K212" s="230" t="s">
        <v>1425</v>
      </c>
      <c r="L212" s="45"/>
      <c r="M212" s="235" t="s">
        <v>1</v>
      </c>
      <c r="N212" s="236" t="s">
        <v>41</v>
      </c>
      <c r="O212" s="92"/>
      <c r="P212" s="237">
        <f>O212*H212</f>
        <v>0</v>
      </c>
      <c r="Q212" s="237">
        <v>0.0060099999999999997</v>
      </c>
      <c r="R212" s="237">
        <f>Q212*H212</f>
        <v>0.03005</v>
      </c>
      <c r="S212" s="237">
        <v>0</v>
      </c>
      <c r="T212" s="238">
        <f>S212*H212</f>
        <v>0</v>
      </c>
      <c r="U212" s="39"/>
      <c r="V212" s="39"/>
      <c r="W212" s="39"/>
      <c r="X212" s="39"/>
      <c r="Y212" s="39"/>
      <c r="Z212" s="39"/>
      <c r="AA212" s="39"/>
      <c r="AB212" s="39"/>
      <c r="AC212" s="39"/>
      <c r="AD212" s="39"/>
      <c r="AE212" s="39"/>
      <c r="AR212" s="239" t="s">
        <v>271</v>
      </c>
      <c r="AT212" s="239" t="s">
        <v>266</v>
      </c>
      <c r="AU212" s="239" t="s">
        <v>85</v>
      </c>
      <c r="AY212" s="18" t="s">
        <v>264</v>
      </c>
      <c r="BE212" s="240">
        <f>IF(N212="základní",J212,0)</f>
        <v>0</v>
      </c>
      <c r="BF212" s="240">
        <f>IF(N212="snížená",J212,0)</f>
        <v>0</v>
      </c>
      <c r="BG212" s="240">
        <f>IF(N212="zákl. přenesená",J212,0)</f>
        <v>0</v>
      </c>
      <c r="BH212" s="240">
        <f>IF(N212="sníž. přenesená",J212,0)</f>
        <v>0</v>
      </c>
      <c r="BI212" s="240">
        <f>IF(N212="nulová",J212,0)</f>
        <v>0</v>
      </c>
      <c r="BJ212" s="18" t="s">
        <v>83</v>
      </c>
      <c r="BK212" s="240">
        <f>ROUND(I212*H212,2)</f>
        <v>0</v>
      </c>
      <c r="BL212" s="18" t="s">
        <v>271</v>
      </c>
      <c r="BM212" s="239" t="s">
        <v>4150</v>
      </c>
    </row>
    <row r="213" s="15" customFormat="1">
      <c r="A213" s="15"/>
      <c r="B213" s="264"/>
      <c r="C213" s="265"/>
      <c r="D213" s="243" t="s">
        <v>273</v>
      </c>
      <c r="E213" s="266" t="s">
        <v>1</v>
      </c>
      <c r="F213" s="267" t="s">
        <v>4073</v>
      </c>
      <c r="G213" s="265"/>
      <c r="H213" s="266" t="s">
        <v>1</v>
      </c>
      <c r="I213" s="268"/>
      <c r="J213" s="265"/>
      <c r="K213" s="265"/>
      <c r="L213" s="269"/>
      <c r="M213" s="270"/>
      <c r="N213" s="271"/>
      <c r="O213" s="271"/>
      <c r="P213" s="271"/>
      <c r="Q213" s="271"/>
      <c r="R213" s="271"/>
      <c r="S213" s="271"/>
      <c r="T213" s="272"/>
      <c r="U213" s="15"/>
      <c r="V213" s="15"/>
      <c r="W213" s="15"/>
      <c r="X213" s="15"/>
      <c r="Y213" s="15"/>
      <c r="Z213" s="15"/>
      <c r="AA213" s="15"/>
      <c r="AB213" s="15"/>
      <c r="AC213" s="15"/>
      <c r="AD213" s="15"/>
      <c r="AE213" s="15"/>
      <c r="AT213" s="273" t="s">
        <v>273</v>
      </c>
      <c r="AU213" s="273" t="s">
        <v>85</v>
      </c>
      <c r="AV213" s="15" t="s">
        <v>83</v>
      </c>
      <c r="AW213" s="15" t="s">
        <v>32</v>
      </c>
      <c r="AX213" s="15" t="s">
        <v>76</v>
      </c>
      <c r="AY213" s="273" t="s">
        <v>264</v>
      </c>
    </row>
    <row r="214" s="13" customFormat="1">
      <c r="A214" s="13"/>
      <c r="B214" s="241"/>
      <c r="C214" s="242"/>
      <c r="D214" s="243" t="s">
        <v>273</v>
      </c>
      <c r="E214" s="244" t="s">
        <v>1</v>
      </c>
      <c r="F214" s="245" t="s">
        <v>290</v>
      </c>
      <c r="G214" s="242"/>
      <c r="H214" s="246">
        <v>5</v>
      </c>
      <c r="I214" s="247"/>
      <c r="J214" s="242"/>
      <c r="K214" s="242"/>
      <c r="L214" s="248"/>
      <c r="M214" s="249"/>
      <c r="N214" s="250"/>
      <c r="O214" s="250"/>
      <c r="P214" s="250"/>
      <c r="Q214" s="250"/>
      <c r="R214" s="250"/>
      <c r="S214" s="250"/>
      <c r="T214" s="251"/>
      <c r="U214" s="13"/>
      <c r="V214" s="13"/>
      <c r="W214" s="13"/>
      <c r="X214" s="13"/>
      <c r="Y214" s="13"/>
      <c r="Z214" s="13"/>
      <c r="AA214" s="13"/>
      <c r="AB214" s="13"/>
      <c r="AC214" s="13"/>
      <c r="AD214" s="13"/>
      <c r="AE214" s="13"/>
      <c r="AT214" s="252" t="s">
        <v>273</v>
      </c>
      <c r="AU214" s="252" t="s">
        <v>85</v>
      </c>
      <c r="AV214" s="13" t="s">
        <v>85</v>
      </c>
      <c r="AW214" s="13" t="s">
        <v>32</v>
      </c>
      <c r="AX214" s="13" t="s">
        <v>76</v>
      </c>
      <c r="AY214" s="252" t="s">
        <v>264</v>
      </c>
    </row>
    <row r="215" s="2" customFormat="1" ht="16.5" customHeight="1">
      <c r="A215" s="39"/>
      <c r="B215" s="40"/>
      <c r="C215" s="228" t="s">
        <v>407</v>
      </c>
      <c r="D215" s="228" t="s">
        <v>266</v>
      </c>
      <c r="E215" s="229" t="s">
        <v>4151</v>
      </c>
      <c r="F215" s="230" t="s">
        <v>4152</v>
      </c>
      <c r="G215" s="231" t="s">
        <v>318</v>
      </c>
      <c r="H215" s="232">
        <v>5</v>
      </c>
      <c r="I215" s="233"/>
      <c r="J215" s="234">
        <f>ROUND(I215*H215,2)</f>
        <v>0</v>
      </c>
      <c r="K215" s="230" t="s">
        <v>1425</v>
      </c>
      <c r="L215" s="45"/>
      <c r="M215" s="235" t="s">
        <v>1</v>
      </c>
      <c r="N215" s="236" t="s">
        <v>41</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271</v>
      </c>
      <c r="AT215" s="239" t="s">
        <v>266</v>
      </c>
      <c r="AU215" s="239" t="s">
        <v>85</v>
      </c>
      <c r="AY215" s="18" t="s">
        <v>264</v>
      </c>
      <c r="BE215" s="240">
        <f>IF(N215="základní",J215,0)</f>
        <v>0</v>
      </c>
      <c r="BF215" s="240">
        <f>IF(N215="snížená",J215,0)</f>
        <v>0</v>
      </c>
      <c r="BG215" s="240">
        <f>IF(N215="zákl. přenesená",J215,0)</f>
        <v>0</v>
      </c>
      <c r="BH215" s="240">
        <f>IF(N215="sníž. přenesená",J215,0)</f>
        <v>0</v>
      </c>
      <c r="BI215" s="240">
        <f>IF(N215="nulová",J215,0)</f>
        <v>0</v>
      </c>
      <c r="BJ215" s="18" t="s">
        <v>83</v>
      </c>
      <c r="BK215" s="240">
        <f>ROUND(I215*H215,2)</f>
        <v>0</v>
      </c>
      <c r="BL215" s="18" t="s">
        <v>271</v>
      </c>
      <c r="BM215" s="239" t="s">
        <v>4153</v>
      </c>
    </row>
    <row r="216" s="15" customFormat="1">
      <c r="A216" s="15"/>
      <c r="B216" s="264"/>
      <c r="C216" s="265"/>
      <c r="D216" s="243" t="s">
        <v>273</v>
      </c>
      <c r="E216" s="266" t="s">
        <v>1</v>
      </c>
      <c r="F216" s="267" t="s">
        <v>4073</v>
      </c>
      <c r="G216" s="265"/>
      <c r="H216" s="266" t="s">
        <v>1</v>
      </c>
      <c r="I216" s="268"/>
      <c r="J216" s="265"/>
      <c r="K216" s="265"/>
      <c r="L216" s="269"/>
      <c r="M216" s="270"/>
      <c r="N216" s="271"/>
      <c r="O216" s="271"/>
      <c r="P216" s="271"/>
      <c r="Q216" s="271"/>
      <c r="R216" s="271"/>
      <c r="S216" s="271"/>
      <c r="T216" s="272"/>
      <c r="U216" s="15"/>
      <c r="V216" s="15"/>
      <c r="W216" s="15"/>
      <c r="X216" s="15"/>
      <c r="Y216" s="15"/>
      <c r="Z216" s="15"/>
      <c r="AA216" s="15"/>
      <c r="AB216" s="15"/>
      <c r="AC216" s="15"/>
      <c r="AD216" s="15"/>
      <c r="AE216" s="15"/>
      <c r="AT216" s="273" t="s">
        <v>273</v>
      </c>
      <c r="AU216" s="273" t="s">
        <v>85</v>
      </c>
      <c r="AV216" s="15" t="s">
        <v>83</v>
      </c>
      <c r="AW216" s="15" t="s">
        <v>32</v>
      </c>
      <c r="AX216" s="15" t="s">
        <v>76</v>
      </c>
      <c r="AY216" s="273" t="s">
        <v>264</v>
      </c>
    </row>
    <row r="217" s="13" customFormat="1">
      <c r="A217" s="13"/>
      <c r="B217" s="241"/>
      <c r="C217" s="242"/>
      <c r="D217" s="243" t="s">
        <v>273</v>
      </c>
      <c r="E217" s="244" t="s">
        <v>1</v>
      </c>
      <c r="F217" s="245" t="s">
        <v>290</v>
      </c>
      <c r="G217" s="242"/>
      <c r="H217" s="246">
        <v>5</v>
      </c>
      <c r="I217" s="247"/>
      <c r="J217" s="242"/>
      <c r="K217" s="242"/>
      <c r="L217" s="248"/>
      <c r="M217" s="249"/>
      <c r="N217" s="250"/>
      <c r="O217" s="250"/>
      <c r="P217" s="250"/>
      <c r="Q217" s="250"/>
      <c r="R217" s="250"/>
      <c r="S217" s="250"/>
      <c r="T217" s="251"/>
      <c r="U217" s="13"/>
      <c r="V217" s="13"/>
      <c r="W217" s="13"/>
      <c r="X217" s="13"/>
      <c r="Y217" s="13"/>
      <c r="Z217" s="13"/>
      <c r="AA217" s="13"/>
      <c r="AB217" s="13"/>
      <c r="AC217" s="13"/>
      <c r="AD217" s="13"/>
      <c r="AE217" s="13"/>
      <c r="AT217" s="252" t="s">
        <v>273</v>
      </c>
      <c r="AU217" s="252" t="s">
        <v>85</v>
      </c>
      <c r="AV217" s="13" t="s">
        <v>85</v>
      </c>
      <c r="AW217" s="13" t="s">
        <v>32</v>
      </c>
      <c r="AX217" s="13" t="s">
        <v>83</v>
      </c>
      <c r="AY217" s="252" t="s">
        <v>264</v>
      </c>
    </row>
    <row r="218" s="12" customFormat="1" ht="22.8" customHeight="1">
      <c r="A218" s="12"/>
      <c r="B218" s="212"/>
      <c r="C218" s="213"/>
      <c r="D218" s="214" t="s">
        <v>75</v>
      </c>
      <c r="E218" s="226" t="s">
        <v>304</v>
      </c>
      <c r="F218" s="226" t="s">
        <v>1467</v>
      </c>
      <c r="G218" s="213"/>
      <c r="H218" s="213"/>
      <c r="I218" s="216"/>
      <c r="J218" s="227">
        <f>BK218</f>
        <v>0</v>
      </c>
      <c r="K218" s="213"/>
      <c r="L218" s="218"/>
      <c r="M218" s="219"/>
      <c r="N218" s="220"/>
      <c r="O218" s="220"/>
      <c r="P218" s="221">
        <f>SUM(P219:P289)</f>
        <v>0</v>
      </c>
      <c r="Q218" s="220"/>
      <c r="R218" s="221">
        <f>SUM(R219:R289)</f>
        <v>1.5690824999999999</v>
      </c>
      <c r="S218" s="220"/>
      <c r="T218" s="222">
        <f>SUM(T219:T289)</f>
        <v>0</v>
      </c>
      <c r="U218" s="12"/>
      <c r="V218" s="12"/>
      <c r="W218" s="12"/>
      <c r="X218" s="12"/>
      <c r="Y218" s="12"/>
      <c r="Z218" s="12"/>
      <c r="AA218" s="12"/>
      <c r="AB218" s="12"/>
      <c r="AC218" s="12"/>
      <c r="AD218" s="12"/>
      <c r="AE218" s="12"/>
      <c r="AR218" s="223" t="s">
        <v>83</v>
      </c>
      <c r="AT218" s="224" t="s">
        <v>75</v>
      </c>
      <c r="AU218" s="224" t="s">
        <v>83</v>
      </c>
      <c r="AY218" s="223" t="s">
        <v>264</v>
      </c>
      <c r="BK218" s="225">
        <f>SUM(BK219:BK289)</f>
        <v>0</v>
      </c>
    </row>
    <row r="219" s="2" customFormat="1" ht="16.5" customHeight="1">
      <c r="A219" s="39"/>
      <c r="B219" s="40"/>
      <c r="C219" s="228" t="s">
        <v>412</v>
      </c>
      <c r="D219" s="228" t="s">
        <v>266</v>
      </c>
      <c r="E219" s="229" t="s">
        <v>1468</v>
      </c>
      <c r="F219" s="230" t="s">
        <v>1469</v>
      </c>
      <c r="G219" s="231" t="s">
        <v>453</v>
      </c>
      <c r="H219" s="232">
        <v>25</v>
      </c>
      <c r="I219" s="233"/>
      <c r="J219" s="234">
        <f>ROUND(I219*H219,2)</f>
        <v>0</v>
      </c>
      <c r="K219" s="230" t="s">
        <v>1425</v>
      </c>
      <c r="L219" s="45"/>
      <c r="M219" s="235" t="s">
        <v>1</v>
      </c>
      <c r="N219" s="236" t="s">
        <v>41</v>
      </c>
      <c r="O219" s="92"/>
      <c r="P219" s="237">
        <f>O219*H219</f>
        <v>0</v>
      </c>
      <c r="Q219" s="237">
        <v>1.0000000000000001E-05</v>
      </c>
      <c r="R219" s="237">
        <f>Q219*H219</f>
        <v>0.00025000000000000001</v>
      </c>
      <c r="S219" s="237">
        <v>0</v>
      </c>
      <c r="T219" s="238">
        <f>S219*H219</f>
        <v>0</v>
      </c>
      <c r="U219" s="39"/>
      <c r="V219" s="39"/>
      <c r="W219" s="39"/>
      <c r="X219" s="39"/>
      <c r="Y219" s="39"/>
      <c r="Z219" s="39"/>
      <c r="AA219" s="39"/>
      <c r="AB219" s="39"/>
      <c r="AC219" s="39"/>
      <c r="AD219" s="39"/>
      <c r="AE219" s="39"/>
      <c r="AR219" s="239" t="s">
        <v>271</v>
      </c>
      <c r="AT219" s="239" t="s">
        <v>266</v>
      </c>
      <c r="AU219" s="239" t="s">
        <v>85</v>
      </c>
      <c r="AY219" s="18" t="s">
        <v>264</v>
      </c>
      <c r="BE219" s="240">
        <f>IF(N219="základní",J219,0)</f>
        <v>0</v>
      </c>
      <c r="BF219" s="240">
        <f>IF(N219="snížená",J219,0)</f>
        <v>0</v>
      </c>
      <c r="BG219" s="240">
        <f>IF(N219="zákl. přenesená",J219,0)</f>
        <v>0</v>
      </c>
      <c r="BH219" s="240">
        <f>IF(N219="sníž. přenesená",J219,0)</f>
        <v>0</v>
      </c>
      <c r="BI219" s="240">
        <f>IF(N219="nulová",J219,0)</f>
        <v>0</v>
      </c>
      <c r="BJ219" s="18" t="s">
        <v>83</v>
      </c>
      <c r="BK219" s="240">
        <f>ROUND(I219*H219,2)</f>
        <v>0</v>
      </c>
      <c r="BL219" s="18" t="s">
        <v>271</v>
      </c>
      <c r="BM219" s="239" t="s">
        <v>4154</v>
      </c>
    </row>
    <row r="220" s="13" customFormat="1">
      <c r="A220" s="13"/>
      <c r="B220" s="241"/>
      <c r="C220" s="242"/>
      <c r="D220" s="243" t="s">
        <v>273</v>
      </c>
      <c r="E220" s="244" t="s">
        <v>1</v>
      </c>
      <c r="F220" s="245" t="s">
        <v>401</v>
      </c>
      <c r="G220" s="242"/>
      <c r="H220" s="246">
        <v>25</v>
      </c>
      <c r="I220" s="247"/>
      <c r="J220" s="242"/>
      <c r="K220" s="242"/>
      <c r="L220" s="248"/>
      <c r="M220" s="249"/>
      <c r="N220" s="250"/>
      <c r="O220" s="250"/>
      <c r="P220" s="250"/>
      <c r="Q220" s="250"/>
      <c r="R220" s="250"/>
      <c r="S220" s="250"/>
      <c r="T220" s="251"/>
      <c r="U220" s="13"/>
      <c r="V220" s="13"/>
      <c r="W220" s="13"/>
      <c r="X220" s="13"/>
      <c r="Y220" s="13"/>
      <c r="Z220" s="13"/>
      <c r="AA220" s="13"/>
      <c r="AB220" s="13"/>
      <c r="AC220" s="13"/>
      <c r="AD220" s="13"/>
      <c r="AE220" s="13"/>
      <c r="AT220" s="252" t="s">
        <v>273</v>
      </c>
      <c r="AU220" s="252" t="s">
        <v>85</v>
      </c>
      <c r="AV220" s="13" t="s">
        <v>85</v>
      </c>
      <c r="AW220" s="13" t="s">
        <v>32</v>
      </c>
      <c r="AX220" s="13" t="s">
        <v>83</v>
      </c>
      <c r="AY220" s="252" t="s">
        <v>264</v>
      </c>
    </row>
    <row r="221" s="2" customFormat="1" ht="16.5" customHeight="1">
      <c r="A221" s="39"/>
      <c r="B221" s="40"/>
      <c r="C221" s="274" t="s">
        <v>417</v>
      </c>
      <c r="D221" s="274" t="s">
        <v>310</v>
      </c>
      <c r="E221" s="275" t="s">
        <v>4155</v>
      </c>
      <c r="F221" s="276" t="s">
        <v>4156</v>
      </c>
      <c r="G221" s="277" t="s">
        <v>453</v>
      </c>
      <c r="H221" s="278">
        <v>25.75</v>
      </c>
      <c r="I221" s="279"/>
      <c r="J221" s="280">
        <f>ROUND(I221*H221,2)</f>
        <v>0</v>
      </c>
      <c r="K221" s="276" t="s">
        <v>1425</v>
      </c>
      <c r="L221" s="281"/>
      <c r="M221" s="282" t="s">
        <v>1</v>
      </c>
      <c r="N221" s="283" t="s">
        <v>41</v>
      </c>
      <c r="O221" s="92"/>
      <c r="P221" s="237">
        <f>O221*H221</f>
        <v>0</v>
      </c>
      <c r="Q221" s="237">
        <v>0.0026700000000000001</v>
      </c>
      <c r="R221" s="237">
        <f>Q221*H221</f>
        <v>0.068752500000000008</v>
      </c>
      <c r="S221" s="237">
        <v>0</v>
      </c>
      <c r="T221" s="238">
        <f>S221*H221</f>
        <v>0</v>
      </c>
      <c r="U221" s="39"/>
      <c r="V221" s="39"/>
      <c r="W221" s="39"/>
      <c r="X221" s="39"/>
      <c r="Y221" s="39"/>
      <c r="Z221" s="39"/>
      <c r="AA221" s="39"/>
      <c r="AB221" s="39"/>
      <c r="AC221" s="39"/>
      <c r="AD221" s="39"/>
      <c r="AE221" s="39"/>
      <c r="AR221" s="239" t="s">
        <v>304</v>
      </c>
      <c r="AT221" s="239" t="s">
        <v>310</v>
      </c>
      <c r="AU221" s="239" t="s">
        <v>85</v>
      </c>
      <c r="AY221" s="18" t="s">
        <v>264</v>
      </c>
      <c r="BE221" s="240">
        <f>IF(N221="základní",J221,0)</f>
        <v>0</v>
      </c>
      <c r="BF221" s="240">
        <f>IF(N221="snížená",J221,0)</f>
        <v>0</v>
      </c>
      <c r="BG221" s="240">
        <f>IF(N221="zákl. přenesená",J221,0)</f>
        <v>0</v>
      </c>
      <c r="BH221" s="240">
        <f>IF(N221="sníž. přenesená",J221,0)</f>
        <v>0</v>
      </c>
      <c r="BI221" s="240">
        <f>IF(N221="nulová",J221,0)</f>
        <v>0</v>
      </c>
      <c r="BJ221" s="18" t="s">
        <v>83</v>
      </c>
      <c r="BK221" s="240">
        <f>ROUND(I221*H221,2)</f>
        <v>0</v>
      </c>
      <c r="BL221" s="18" t="s">
        <v>271</v>
      </c>
      <c r="BM221" s="239" t="s">
        <v>4157</v>
      </c>
    </row>
    <row r="222" s="13" customFormat="1">
      <c r="A222" s="13"/>
      <c r="B222" s="241"/>
      <c r="C222" s="242"/>
      <c r="D222" s="243" t="s">
        <v>273</v>
      </c>
      <c r="E222" s="244" t="s">
        <v>1</v>
      </c>
      <c r="F222" s="245" t="s">
        <v>401</v>
      </c>
      <c r="G222" s="242"/>
      <c r="H222" s="246">
        <v>25</v>
      </c>
      <c r="I222" s="247"/>
      <c r="J222" s="242"/>
      <c r="K222" s="242"/>
      <c r="L222" s="248"/>
      <c r="M222" s="249"/>
      <c r="N222" s="250"/>
      <c r="O222" s="250"/>
      <c r="P222" s="250"/>
      <c r="Q222" s="250"/>
      <c r="R222" s="250"/>
      <c r="S222" s="250"/>
      <c r="T222" s="251"/>
      <c r="U222" s="13"/>
      <c r="V222" s="13"/>
      <c r="W222" s="13"/>
      <c r="X222" s="13"/>
      <c r="Y222" s="13"/>
      <c r="Z222" s="13"/>
      <c r="AA222" s="13"/>
      <c r="AB222" s="13"/>
      <c r="AC222" s="13"/>
      <c r="AD222" s="13"/>
      <c r="AE222" s="13"/>
      <c r="AT222" s="252" t="s">
        <v>273</v>
      </c>
      <c r="AU222" s="252" t="s">
        <v>85</v>
      </c>
      <c r="AV222" s="13" t="s">
        <v>85</v>
      </c>
      <c r="AW222" s="13" t="s">
        <v>32</v>
      </c>
      <c r="AX222" s="13" t="s">
        <v>83</v>
      </c>
      <c r="AY222" s="252" t="s">
        <v>264</v>
      </c>
    </row>
    <row r="223" s="13" customFormat="1">
      <c r="A223" s="13"/>
      <c r="B223" s="241"/>
      <c r="C223" s="242"/>
      <c r="D223" s="243" t="s">
        <v>273</v>
      </c>
      <c r="E223" s="242"/>
      <c r="F223" s="245" t="s">
        <v>4158</v>
      </c>
      <c r="G223" s="242"/>
      <c r="H223" s="246">
        <v>25.75</v>
      </c>
      <c r="I223" s="247"/>
      <c r="J223" s="242"/>
      <c r="K223" s="242"/>
      <c r="L223" s="248"/>
      <c r="M223" s="249"/>
      <c r="N223" s="250"/>
      <c r="O223" s="250"/>
      <c r="P223" s="250"/>
      <c r="Q223" s="250"/>
      <c r="R223" s="250"/>
      <c r="S223" s="250"/>
      <c r="T223" s="251"/>
      <c r="U223" s="13"/>
      <c r="V223" s="13"/>
      <c r="W223" s="13"/>
      <c r="X223" s="13"/>
      <c r="Y223" s="13"/>
      <c r="Z223" s="13"/>
      <c r="AA223" s="13"/>
      <c r="AB223" s="13"/>
      <c r="AC223" s="13"/>
      <c r="AD223" s="13"/>
      <c r="AE223" s="13"/>
      <c r="AT223" s="252" t="s">
        <v>273</v>
      </c>
      <c r="AU223" s="252" t="s">
        <v>85</v>
      </c>
      <c r="AV223" s="13" t="s">
        <v>85</v>
      </c>
      <c r="AW223" s="13" t="s">
        <v>4</v>
      </c>
      <c r="AX223" s="13" t="s">
        <v>83</v>
      </c>
      <c r="AY223" s="252" t="s">
        <v>264</v>
      </c>
    </row>
    <row r="224" s="2" customFormat="1" ht="21.75" customHeight="1">
      <c r="A224" s="39"/>
      <c r="B224" s="40"/>
      <c r="C224" s="228" t="s">
        <v>422</v>
      </c>
      <c r="D224" s="228" t="s">
        <v>266</v>
      </c>
      <c r="E224" s="229" t="s">
        <v>4159</v>
      </c>
      <c r="F224" s="230" t="s">
        <v>4160</v>
      </c>
      <c r="G224" s="231" t="s">
        <v>420</v>
      </c>
      <c r="H224" s="232">
        <v>1</v>
      </c>
      <c r="I224" s="233"/>
      <c r="J224" s="234">
        <f>ROUND(I224*H224,2)</f>
        <v>0</v>
      </c>
      <c r="K224" s="230" t="s">
        <v>1425</v>
      </c>
      <c r="L224" s="45"/>
      <c r="M224" s="235" t="s">
        <v>1</v>
      </c>
      <c r="N224" s="236" t="s">
        <v>41</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271</v>
      </c>
      <c r="AT224" s="239" t="s">
        <v>266</v>
      </c>
      <c r="AU224" s="239" t="s">
        <v>85</v>
      </c>
      <c r="AY224" s="18" t="s">
        <v>264</v>
      </c>
      <c r="BE224" s="240">
        <f>IF(N224="základní",J224,0)</f>
        <v>0</v>
      </c>
      <c r="BF224" s="240">
        <f>IF(N224="snížená",J224,0)</f>
        <v>0</v>
      </c>
      <c r="BG224" s="240">
        <f>IF(N224="zákl. přenesená",J224,0)</f>
        <v>0</v>
      </c>
      <c r="BH224" s="240">
        <f>IF(N224="sníž. přenesená",J224,0)</f>
        <v>0</v>
      </c>
      <c r="BI224" s="240">
        <f>IF(N224="nulová",J224,0)</f>
        <v>0</v>
      </c>
      <c r="BJ224" s="18" t="s">
        <v>83</v>
      </c>
      <c r="BK224" s="240">
        <f>ROUND(I224*H224,2)</f>
        <v>0</v>
      </c>
      <c r="BL224" s="18" t="s">
        <v>271</v>
      </c>
      <c r="BM224" s="239" t="s">
        <v>4161</v>
      </c>
    </row>
    <row r="225" s="15" customFormat="1">
      <c r="A225" s="15"/>
      <c r="B225" s="264"/>
      <c r="C225" s="265"/>
      <c r="D225" s="243" t="s">
        <v>273</v>
      </c>
      <c r="E225" s="266" t="s">
        <v>1</v>
      </c>
      <c r="F225" s="267" t="s">
        <v>4162</v>
      </c>
      <c r="G225" s="265"/>
      <c r="H225" s="266" t="s">
        <v>1</v>
      </c>
      <c r="I225" s="268"/>
      <c r="J225" s="265"/>
      <c r="K225" s="265"/>
      <c r="L225" s="269"/>
      <c r="M225" s="270"/>
      <c r="N225" s="271"/>
      <c r="O225" s="271"/>
      <c r="P225" s="271"/>
      <c r="Q225" s="271"/>
      <c r="R225" s="271"/>
      <c r="S225" s="271"/>
      <c r="T225" s="272"/>
      <c r="U225" s="15"/>
      <c r="V225" s="15"/>
      <c r="W225" s="15"/>
      <c r="X225" s="15"/>
      <c r="Y225" s="15"/>
      <c r="Z225" s="15"/>
      <c r="AA225" s="15"/>
      <c r="AB225" s="15"/>
      <c r="AC225" s="15"/>
      <c r="AD225" s="15"/>
      <c r="AE225" s="15"/>
      <c r="AT225" s="273" t="s">
        <v>273</v>
      </c>
      <c r="AU225" s="273" t="s">
        <v>85</v>
      </c>
      <c r="AV225" s="15" t="s">
        <v>83</v>
      </c>
      <c r="AW225" s="15" t="s">
        <v>32</v>
      </c>
      <c r="AX225" s="15" t="s">
        <v>76</v>
      </c>
      <c r="AY225" s="273" t="s">
        <v>264</v>
      </c>
    </row>
    <row r="226" s="13" customFormat="1">
      <c r="A226" s="13"/>
      <c r="B226" s="241"/>
      <c r="C226" s="242"/>
      <c r="D226" s="243" t="s">
        <v>273</v>
      </c>
      <c r="E226" s="244" t="s">
        <v>1</v>
      </c>
      <c r="F226" s="245" t="s">
        <v>83</v>
      </c>
      <c r="G226" s="242"/>
      <c r="H226" s="246">
        <v>1</v>
      </c>
      <c r="I226" s="247"/>
      <c r="J226" s="242"/>
      <c r="K226" s="242"/>
      <c r="L226" s="248"/>
      <c r="M226" s="249"/>
      <c r="N226" s="250"/>
      <c r="O226" s="250"/>
      <c r="P226" s="250"/>
      <c r="Q226" s="250"/>
      <c r="R226" s="250"/>
      <c r="S226" s="250"/>
      <c r="T226" s="251"/>
      <c r="U226" s="13"/>
      <c r="V226" s="13"/>
      <c r="W226" s="13"/>
      <c r="X226" s="13"/>
      <c r="Y226" s="13"/>
      <c r="Z226" s="13"/>
      <c r="AA226" s="13"/>
      <c r="AB226" s="13"/>
      <c r="AC226" s="13"/>
      <c r="AD226" s="13"/>
      <c r="AE226" s="13"/>
      <c r="AT226" s="252" t="s">
        <v>273</v>
      </c>
      <c r="AU226" s="252" t="s">
        <v>85</v>
      </c>
      <c r="AV226" s="13" t="s">
        <v>85</v>
      </c>
      <c r="AW226" s="13" t="s">
        <v>32</v>
      </c>
      <c r="AX226" s="13" t="s">
        <v>83</v>
      </c>
      <c r="AY226" s="252" t="s">
        <v>264</v>
      </c>
    </row>
    <row r="227" s="2" customFormat="1" ht="16.5" customHeight="1">
      <c r="A227" s="39"/>
      <c r="B227" s="40"/>
      <c r="C227" s="274" t="s">
        <v>426</v>
      </c>
      <c r="D227" s="274" t="s">
        <v>310</v>
      </c>
      <c r="E227" s="275" t="s">
        <v>4163</v>
      </c>
      <c r="F227" s="276" t="s">
        <v>4164</v>
      </c>
      <c r="G227" s="277" t="s">
        <v>420</v>
      </c>
      <c r="H227" s="278">
        <v>1</v>
      </c>
      <c r="I227" s="279"/>
      <c r="J227" s="280">
        <f>ROUND(I227*H227,2)</f>
        <v>0</v>
      </c>
      <c r="K227" s="276" t="s">
        <v>1425</v>
      </c>
      <c r="L227" s="281"/>
      <c r="M227" s="282" t="s">
        <v>1</v>
      </c>
      <c r="N227" s="283" t="s">
        <v>41</v>
      </c>
      <c r="O227" s="92"/>
      <c r="P227" s="237">
        <f>O227*H227</f>
        <v>0</v>
      </c>
      <c r="Q227" s="237">
        <v>0.0064000000000000003</v>
      </c>
      <c r="R227" s="237">
        <f>Q227*H227</f>
        <v>0.0064000000000000003</v>
      </c>
      <c r="S227" s="237">
        <v>0</v>
      </c>
      <c r="T227" s="238">
        <f>S227*H227</f>
        <v>0</v>
      </c>
      <c r="U227" s="39"/>
      <c r="V227" s="39"/>
      <c r="W227" s="39"/>
      <c r="X227" s="39"/>
      <c r="Y227" s="39"/>
      <c r="Z227" s="39"/>
      <c r="AA227" s="39"/>
      <c r="AB227" s="39"/>
      <c r="AC227" s="39"/>
      <c r="AD227" s="39"/>
      <c r="AE227" s="39"/>
      <c r="AR227" s="239" t="s">
        <v>304</v>
      </c>
      <c r="AT227" s="239" t="s">
        <v>310</v>
      </c>
      <c r="AU227" s="239" t="s">
        <v>85</v>
      </c>
      <c r="AY227" s="18" t="s">
        <v>264</v>
      </c>
      <c r="BE227" s="240">
        <f>IF(N227="základní",J227,0)</f>
        <v>0</v>
      </c>
      <c r="BF227" s="240">
        <f>IF(N227="snížená",J227,0)</f>
        <v>0</v>
      </c>
      <c r="BG227" s="240">
        <f>IF(N227="zákl. přenesená",J227,0)</f>
        <v>0</v>
      </c>
      <c r="BH227" s="240">
        <f>IF(N227="sníž. přenesená",J227,0)</f>
        <v>0</v>
      </c>
      <c r="BI227" s="240">
        <f>IF(N227="nulová",J227,0)</f>
        <v>0</v>
      </c>
      <c r="BJ227" s="18" t="s">
        <v>83</v>
      </c>
      <c r="BK227" s="240">
        <f>ROUND(I227*H227,2)</f>
        <v>0</v>
      </c>
      <c r="BL227" s="18" t="s">
        <v>271</v>
      </c>
      <c r="BM227" s="239" t="s">
        <v>4165</v>
      </c>
    </row>
    <row r="228" s="13" customFormat="1">
      <c r="A228" s="13"/>
      <c r="B228" s="241"/>
      <c r="C228" s="242"/>
      <c r="D228" s="243" t="s">
        <v>273</v>
      </c>
      <c r="E228" s="244" t="s">
        <v>1</v>
      </c>
      <c r="F228" s="245" t="s">
        <v>83</v>
      </c>
      <c r="G228" s="242"/>
      <c r="H228" s="246">
        <v>1</v>
      </c>
      <c r="I228" s="247"/>
      <c r="J228" s="242"/>
      <c r="K228" s="242"/>
      <c r="L228" s="248"/>
      <c r="M228" s="249"/>
      <c r="N228" s="250"/>
      <c r="O228" s="250"/>
      <c r="P228" s="250"/>
      <c r="Q228" s="250"/>
      <c r="R228" s="250"/>
      <c r="S228" s="250"/>
      <c r="T228" s="251"/>
      <c r="U228" s="13"/>
      <c r="V228" s="13"/>
      <c r="W228" s="13"/>
      <c r="X228" s="13"/>
      <c r="Y228" s="13"/>
      <c r="Z228" s="13"/>
      <c r="AA228" s="13"/>
      <c r="AB228" s="13"/>
      <c r="AC228" s="13"/>
      <c r="AD228" s="13"/>
      <c r="AE228" s="13"/>
      <c r="AT228" s="252" t="s">
        <v>273</v>
      </c>
      <c r="AU228" s="252" t="s">
        <v>85</v>
      </c>
      <c r="AV228" s="13" t="s">
        <v>85</v>
      </c>
      <c r="AW228" s="13" t="s">
        <v>32</v>
      </c>
      <c r="AX228" s="13" t="s">
        <v>83</v>
      </c>
      <c r="AY228" s="252" t="s">
        <v>264</v>
      </c>
    </row>
    <row r="229" s="2" customFormat="1" ht="21.75" customHeight="1">
      <c r="A229" s="39"/>
      <c r="B229" s="40"/>
      <c r="C229" s="228" t="s">
        <v>430</v>
      </c>
      <c r="D229" s="228" t="s">
        <v>266</v>
      </c>
      <c r="E229" s="229" t="s">
        <v>4166</v>
      </c>
      <c r="F229" s="230" t="s">
        <v>4167</v>
      </c>
      <c r="G229" s="231" t="s">
        <v>420</v>
      </c>
      <c r="H229" s="232">
        <v>2</v>
      </c>
      <c r="I229" s="233"/>
      <c r="J229" s="234">
        <f>ROUND(I229*H229,2)</f>
        <v>0</v>
      </c>
      <c r="K229" s="230" t="s">
        <v>1425</v>
      </c>
      <c r="L229" s="45"/>
      <c r="M229" s="235" t="s">
        <v>1</v>
      </c>
      <c r="N229" s="236" t="s">
        <v>41</v>
      </c>
      <c r="O229" s="92"/>
      <c r="P229" s="237">
        <f>O229*H229</f>
        <v>0</v>
      </c>
      <c r="Q229" s="237">
        <v>0.089999999999999997</v>
      </c>
      <c r="R229" s="237">
        <f>Q229*H229</f>
        <v>0.17999999999999999</v>
      </c>
      <c r="S229" s="237">
        <v>0</v>
      </c>
      <c r="T229" s="238">
        <f>S229*H229</f>
        <v>0</v>
      </c>
      <c r="U229" s="39"/>
      <c r="V229" s="39"/>
      <c r="W229" s="39"/>
      <c r="X229" s="39"/>
      <c r="Y229" s="39"/>
      <c r="Z229" s="39"/>
      <c r="AA229" s="39"/>
      <c r="AB229" s="39"/>
      <c r="AC229" s="39"/>
      <c r="AD229" s="39"/>
      <c r="AE229" s="39"/>
      <c r="AR229" s="239" t="s">
        <v>271</v>
      </c>
      <c r="AT229" s="239" t="s">
        <v>266</v>
      </c>
      <c r="AU229" s="239" t="s">
        <v>85</v>
      </c>
      <c r="AY229" s="18" t="s">
        <v>264</v>
      </c>
      <c r="BE229" s="240">
        <f>IF(N229="základní",J229,0)</f>
        <v>0</v>
      </c>
      <c r="BF229" s="240">
        <f>IF(N229="snížená",J229,0)</f>
        <v>0</v>
      </c>
      <c r="BG229" s="240">
        <f>IF(N229="zákl. přenesená",J229,0)</f>
        <v>0</v>
      </c>
      <c r="BH229" s="240">
        <f>IF(N229="sníž. přenesená",J229,0)</f>
        <v>0</v>
      </c>
      <c r="BI229" s="240">
        <f>IF(N229="nulová",J229,0)</f>
        <v>0</v>
      </c>
      <c r="BJ229" s="18" t="s">
        <v>83</v>
      </c>
      <c r="BK229" s="240">
        <f>ROUND(I229*H229,2)</f>
        <v>0</v>
      </c>
      <c r="BL229" s="18" t="s">
        <v>271</v>
      </c>
      <c r="BM229" s="239" t="s">
        <v>4168</v>
      </c>
    </row>
    <row r="230" s="15" customFormat="1">
      <c r="A230" s="15"/>
      <c r="B230" s="264"/>
      <c r="C230" s="265"/>
      <c r="D230" s="243" t="s">
        <v>273</v>
      </c>
      <c r="E230" s="266" t="s">
        <v>1</v>
      </c>
      <c r="F230" s="267" t="s">
        <v>4169</v>
      </c>
      <c r="G230" s="265"/>
      <c r="H230" s="266" t="s">
        <v>1</v>
      </c>
      <c r="I230" s="268"/>
      <c r="J230" s="265"/>
      <c r="K230" s="265"/>
      <c r="L230" s="269"/>
      <c r="M230" s="270"/>
      <c r="N230" s="271"/>
      <c r="O230" s="271"/>
      <c r="P230" s="271"/>
      <c r="Q230" s="271"/>
      <c r="R230" s="271"/>
      <c r="S230" s="271"/>
      <c r="T230" s="272"/>
      <c r="U230" s="15"/>
      <c r="V230" s="15"/>
      <c r="W230" s="15"/>
      <c r="X230" s="15"/>
      <c r="Y230" s="15"/>
      <c r="Z230" s="15"/>
      <c r="AA230" s="15"/>
      <c r="AB230" s="15"/>
      <c r="AC230" s="15"/>
      <c r="AD230" s="15"/>
      <c r="AE230" s="15"/>
      <c r="AT230" s="273" t="s">
        <v>273</v>
      </c>
      <c r="AU230" s="273" t="s">
        <v>85</v>
      </c>
      <c r="AV230" s="15" t="s">
        <v>83</v>
      </c>
      <c r="AW230" s="15" t="s">
        <v>32</v>
      </c>
      <c r="AX230" s="15" t="s">
        <v>76</v>
      </c>
      <c r="AY230" s="273" t="s">
        <v>264</v>
      </c>
    </row>
    <row r="231" s="13" customFormat="1">
      <c r="A231" s="13"/>
      <c r="B231" s="241"/>
      <c r="C231" s="242"/>
      <c r="D231" s="243" t="s">
        <v>273</v>
      </c>
      <c r="E231" s="244" t="s">
        <v>1</v>
      </c>
      <c r="F231" s="245" t="s">
        <v>85</v>
      </c>
      <c r="G231" s="242"/>
      <c r="H231" s="246">
        <v>2</v>
      </c>
      <c r="I231" s="247"/>
      <c r="J231" s="242"/>
      <c r="K231" s="242"/>
      <c r="L231" s="248"/>
      <c r="M231" s="249"/>
      <c r="N231" s="250"/>
      <c r="O231" s="250"/>
      <c r="P231" s="250"/>
      <c r="Q231" s="250"/>
      <c r="R231" s="250"/>
      <c r="S231" s="250"/>
      <c r="T231" s="251"/>
      <c r="U231" s="13"/>
      <c r="V231" s="13"/>
      <c r="W231" s="13"/>
      <c r="X231" s="13"/>
      <c r="Y231" s="13"/>
      <c r="Z231" s="13"/>
      <c r="AA231" s="13"/>
      <c r="AB231" s="13"/>
      <c r="AC231" s="13"/>
      <c r="AD231" s="13"/>
      <c r="AE231" s="13"/>
      <c r="AT231" s="252" t="s">
        <v>273</v>
      </c>
      <c r="AU231" s="252" t="s">
        <v>85</v>
      </c>
      <c r="AV231" s="13" t="s">
        <v>85</v>
      </c>
      <c r="AW231" s="13" t="s">
        <v>32</v>
      </c>
      <c r="AX231" s="13" t="s">
        <v>83</v>
      </c>
      <c r="AY231" s="252" t="s">
        <v>264</v>
      </c>
    </row>
    <row r="232" s="2" customFormat="1" ht="16.5" customHeight="1">
      <c r="A232" s="39"/>
      <c r="B232" s="40"/>
      <c r="C232" s="274" t="s">
        <v>434</v>
      </c>
      <c r="D232" s="274" t="s">
        <v>310</v>
      </c>
      <c r="E232" s="275" t="s">
        <v>4170</v>
      </c>
      <c r="F232" s="276" t="s">
        <v>4171</v>
      </c>
      <c r="G232" s="277" t="s">
        <v>420</v>
      </c>
      <c r="H232" s="278">
        <v>2</v>
      </c>
      <c r="I232" s="279"/>
      <c r="J232" s="280">
        <f>ROUND(I232*H232,2)</f>
        <v>0</v>
      </c>
      <c r="K232" s="276" t="s">
        <v>1425</v>
      </c>
      <c r="L232" s="281"/>
      <c r="M232" s="282" t="s">
        <v>1</v>
      </c>
      <c r="N232" s="283" t="s">
        <v>41</v>
      </c>
      <c r="O232" s="92"/>
      <c r="P232" s="237">
        <f>O232*H232</f>
        <v>0</v>
      </c>
      <c r="Q232" s="237">
        <v>0.059999999999999998</v>
      </c>
      <c r="R232" s="237">
        <f>Q232*H232</f>
        <v>0.12</v>
      </c>
      <c r="S232" s="237">
        <v>0</v>
      </c>
      <c r="T232" s="238">
        <f>S232*H232</f>
        <v>0</v>
      </c>
      <c r="U232" s="39"/>
      <c r="V232" s="39"/>
      <c r="W232" s="39"/>
      <c r="X232" s="39"/>
      <c r="Y232" s="39"/>
      <c r="Z232" s="39"/>
      <c r="AA232" s="39"/>
      <c r="AB232" s="39"/>
      <c r="AC232" s="39"/>
      <c r="AD232" s="39"/>
      <c r="AE232" s="39"/>
      <c r="AR232" s="239" t="s">
        <v>304</v>
      </c>
      <c r="AT232" s="239" t="s">
        <v>310</v>
      </c>
      <c r="AU232" s="239" t="s">
        <v>85</v>
      </c>
      <c r="AY232" s="18" t="s">
        <v>264</v>
      </c>
      <c r="BE232" s="240">
        <f>IF(N232="základní",J232,0)</f>
        <v>0</v>
      </c>
      <c r="BF232" s="240">
        <f>IF(N232="snížená",J232,0)</f>
        <v>0</v>
      </c>
      <c r="BG232" s="240">
        <f>IF(N232="zákl. přenesená",J232,0)</f>
        <v>0</v>
      </c>
      <c r="BH232" s="240">
        <f>IF(N232="sníž. přenesená",J232,0)</f>
        <v>0</v>
      </c>
      <c r="BI232" s="240">
        <f>IF(N232="nulová",J232,0)</f>
        <v>0</v>
      </c>
      <c r="BJ232" s="18" t="s">
        <v>83</v>
      </c>
      <c r="BK232" s="240">
        <f>ROUND(I232*H232,2)</f>
        <v>0</v>
      </c>
      <c r="BL232" s="18" t="s">
        <v>271</v>
      </c>
      <c r="BM232" s="239" t="s">
        <v>4172</v>
      </c>
    </row>
    <row r="233" s="13" customFormat="1">
      <c r="A233" s="13"/>
      <c r="B233" s="241"/>
      <c r="C233" s="242"/>
      <c r="D233" s="243" t="s">
        <v>273</v>
      </c>
      <c r="E233" s="244" t="s">
        <v>1</v>
      </c>
      <c r="F233" s="245" t="s">
        <v>85</v>
      </c>
      <c r="G233" s="242"/>
      <c r="H233" s="246">
        <v>2</v>
      </c>
      <c r="I233" s="247"/>
      <c r="J233" s="242"/>
      <c r="K233" s="242"/>
      <c r="L233" s="248"/>
      <c r="M233" s="249"/>
      <c r="N233" s="250"/>
      <c r="O233" s="250"/>
      <c r="P233" s="250"/>
      <c r="Q233" s="250"/>
      <c r="R233" s="250"/>
      <c r="S233" s="250"/>
      <c r="T233" s="251"/>
      <c r="U233" s="13"/>
      <c r="V233" s="13"/>
      <c r="W233" s="13"/>
      <c r="X233" s="13"/>
      <c r="Y233" s="13"/>
      <c r="Z233" s="13"/>
      <c r="AA233" s="13"/>
      <c r="AB233" s="13"/>
      <c r="AC233" s="13"/>
      <c r="AD233" s="13"/>
      <c r="AE233" s="13"/>
      <c r="AT233" s="252" t="s">
        <v>273</v>
      </c>
      <c r="AU233" s="252" t="s">
        <v>85</v>
      </c>
      <c r="AV233" s="13" t="s">
        <v>85</v>
      </c>
      <c r="AW233" s="13" t="s">
        <v>32</v>
      </c>
      <c r="AX233" s="13" t="s">
        <v>83</v>
      </c>
      <c r="AY233" s="252" t="s">
        <v>264</v>
      </c>
    </row>
    <row r="234" s="2" customFormat="1" ht="16.5" customHeight="1">
      <c r="A234" s="39"/>
      <c r="B234" s="40"/>
      <c r="C234" s="228" t="s">
        <v>438</v>
      </c>
      <c r="D234" s="228" t="s">
        <v>266</v>
      </c>
      <c r="E234" s="229" t="s">
        <v>4173</v>
      </c>
      <c r="F234" s="230" t="s">
        <v>4174</v>
      </c>
      <c r="G234" s="231" t="s">
        <v>420</v>
      </c>
      <c r="H234" s="232">
        <v>1</v>
      </c>
      <c r="I234" s="233"/>
      <c r="J234" s="234">
        <f>ROUND(I234*H234,2)</f>
        <v>0</v>
      </c>
      <c r="K234" s="230" t="s">
        <v>1</v>
      </c>
      <c r="L234" s="45"/>
      <c r="M234" s="235" t="s">
        <v>1</v>
      </c>
      <c r="N234" s="236" t="s">
        <v>41</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271</v>
      </c>
      <c r="AT234" s="239" t="s">
        <v>266</v>
      </c>
      <c r="AU234" s="239" t="s">
        <v>85</v>
      </c>
      <c r="AY234" s="18" t="s">
        <v>264</v>
      </c>
      <c r="BE234" s="240">
        <f>IF(N234="základní",J234,0)</f>
        <v>0</v>
      </c>
      <c r="BF234" s="240">
        <f>IF(N234="snížená",J234,0)</f>
        <v>0</v>
      </c>
      <c r="BG234" s="240">
        <f>IF(N234="zákl. přenesená",J234,0)</f>
        <v>0</v>
      </c>
      <c r="BH234" s="240">
        <f>IF(N234="sníž. přenesená",J234,0)</f>
        <v>0</v>
      </c>
      <c r="BI234" s="240">
        <f>IF(N234="nulová",J234,0)</f>
        <v>0</v>
      </c>
      <c r="BJ234" s="18" t="s">
        <v>83</v>
      </c>
      <c r="BK234" s="240">
        <f>ROUND(I234*H234,2)</f>
        <v>0</v>
      </c>
      <c r="BL234" s="18" t="s">
        <v>271</v>
      </c>
      <c r="BM234" s="239" t="s">
        <v>4175</v>
      </c>
    </row>
    <row r="235" s="2" customFormat="1">
      <c r="A235" s="39"/>
      <c r="B235" s="40"/>
      <c r="C235" s="41"/>
      <c r="D235" s="243" t="s">
        <v>339</v>
      </c>
      <c r="E235" s="41"/>
      <c r="F235" s="295" t="s">
        <v>4176</v>
      </c>
      <c r="G235" s="41"/>
      <c r="H235" s="41"/>
      <c r="I235" s="296"/>
      <c r="J235" s="41"/>
      <c r="K235" s="41"/>
      <c r="L235" s="45"/>
      <c r="M235" s="297"/>
      <c r="N235" s="298"/>
      <c r="O235" s="92"/>
      <c r="P235" s="92"/>
      <c r="Q235" s="92"/>
      <c r="R235" s="92"/>
      <c r="S235" s="92"/>
      <c r="T235" s="93"/>
      <c r="U235" s="39"/>
      <c r="V235" s="39"/>
      <c r="W235" s="39"/>
      <c r="X235" s="39"/>
      <c r="Y235" s="39"/>
      <c r="Z235" s="39"/>
      <c r="AA235" s="39"/>
      <c r="AB235" s="39"/>
      <c r="AC235" s="39"/>
      <c r="AD235" s="39"/>
      <c r="AE235" s="39"/>
      <c r="AT235" s="18" t="s">
        <v>339</v>
      </c>
      <c r="AU235" s="18" t="s">
        <v>85</v>
      </c>
    </row>
    <row r="236" s="15" customFormat="1">
      <c r="A236" s="15"/>
      <c r="B236" s="264"/>
      <c r="C236" s="265"/>
      <c r="D236" s="243" t="s">
        <v>273</v>
      </c>
      <c r="E236" s="266" t="s">
        <v>1</v>
      </c>
      <c r="F236" s="267" t="s">
        <v>4177</v>
      </c>
      <c r="G236" s="265"/>
      <c r="H236" s="266" t="s">
        <v>1</v>
      </c>
      <c r="I236" s="268"/>
      <c r="J236" s="265"/>
      <c r="K236" s="265"/>
      <c r="L236" s="269"/>
      <c r="M236" s="270"/>
      <c r="N236" s="271"/>
      <c r="O236" s="271"/>
      <c r="P236" s="271"/>
      <c r="Q236" s="271"/>
      <c r="R236" s="271"/>
      <c r="S236" s="271"/>
      <c r="T236" s="272"/>
      <c r="U236" s="15"/>
      <c r="V236" s="15"/>
      <c r="W236" s="15"/>
      <c r="X236" s="15"/>
      <c r="Y236" s="15"/>
      <c r="Z236" s="15"/>
      <c r="AA236" s="15"/>
      <c r="AB236" s="15"/>
      <c r="AC236" s="15"/>
      <c r="AD236" s="15"/>
      <c r="AE236" s="15"/>
      <c r="AT236" s="273" t="s">
        <v>273</v>
      </c>
      <c r="AU236" s="273" t="s">
        <v>85</v>
      </c>
      <c r="AV236" s="15" t="s">
        <v>83</v>
      </c>
      <c r="AW236" s="15" t="s">
        <v>32</v>
      </c>
      <c r="AX236" s="15" t="s">
        <v>76</v>
      </c>
      <c r="AY236" s="273" t="s">
        <v>264</v>
      </c>
    </row>
    <row r="237" s="13" customFormat="1">
      <c r="A237" s="13"/>
      <c r="B237" s="241"/>
      <c r="C237" s="242"/>
      <c r="D237" s="243" t="s">
        <v>273</v>
      </c>
      <c r="E237" s="244" t="s">
        <v>1</v>
      </c>
      <c r="F237" s="245" t="s">
        <v>83</v>
      </c>
      <c r="G237" s="242"/>
      <c r="H237" s="246">
        <v>1</v>
      </c>
      <c r="I237" s="247"/>
      <c r="J237" s="242"/>
      <c r="K237" s="242"/>
      <c r="L237" s="248"/>
      <c r="M237" s="249"/>
      <c r="N237" s="250"/>
      <c r="O237" s="250"/>
      <c r="P237" s="250"/>
      <c r="Q237" s="250"/>
      <c r="R237" s="250"/>
      <c r="S237" s="250"/>
      <c r="T237" s="251"/>
      <c r="U237" s="13"/>
      <c r="V237" s="13"/>
      <c r="W237" s="13"/>
      <c r="X237" s="13"/>
      <c r="Y237" s="13"/>
      <c r="Z237" s="13"/>
      <c r="AA237" s="13"/>
      <c r="AB237" s="13"/>
      <c r="AC237" s="13"/>
      <c r="AD237" s="13"/>
      <c r="AE237" s="13"/>
      <c r="AT237" s="252" t="s">
        <v>273</v>
      </c>
      <c r="AU237" s="252" t="s">
        <v>85</v>
      </c>
      <c r="AV237" s="13" t="s">
        <v>85</v>
      </c>
      <c r="AW237" s="13" t="s">
        <v>32</v>
      </c>
      <c r="AX237" s="13" t="s">
        <v>83</v>
      </c>
      <c r="AY237" s="252" t="s">
        <v>264</v>
      </c>
    </row>
    <row r="238" s="2" customFormat="1" ht="16.5" customHeight="1">
      <c r="A238" s="39"/>
      <c r="B238" s="40"/>
      <c r="C238" s="274" t="s">
        <v>442</v>
      </c>
      <c r="D238" s="274" t="s">
        <v>310</v>
      </c>
      <c r="E238" s="275" t="s">
        <v>4178</v>
      </c>
      <c r="F238" s="276" t="s">
        <v>4179</v>
      </c>
      <c r="G238" s="277" t="s">
        <v>420</v>
      </c>
      <c r="H238" s="278">
        <v>1</v>
      </c>
      <c r="I238" s="279"/>
      <c r="J238" s="280">
        <f>ROUND(I238*H238,2)</f>
        <v>0</v>
      </c>
      <c r="K238" s="276" t="s">
        <v>1</v>
      </c>
      <c r="L238" s="281"/>
      <c r="M238" s="282" t="s">
        <v>1</v>
      </c>
      <c r="N238" s="283" t="s">
        <v>41</v>
      </c>
      <c r="O238" s="92"/>
      <c r="P238" s="237">
        <f>O238*H238</f>
        <v>0</v>
      </c>
      <c r="Q238" s="237">
        <v>0.0040000000000000001</v>
      </c>
      <c r="R238" s="237">
        <f>Q238*H238</f>
        <v>0.0040000000000000001</v>
      </c>
      <c r="S238" s="237">
        <v>0</v>
      </c>
      <c r="T238" s="238">
        <f>S238*H238</f>
        <v>0</v>
      </c>
      <c r="U238" s="39"/>
      <c r="V238" s="39"/>
      <c r="W238" s="39"/>
      <c r="X238" s="39"/>
      <c r="Y238" s="39"/>
      <c r="Z238" s="39"/>
      <c r="AA238" s="39"/>
      <c r="AB238" s="39"/>
      <c r="AC238" s="39"/>
      <c r="AD238" s="39"/>
      <c r="AE238" s="39"/>
      <c r="AR238" s="239" t="s">
        <v>304</v>
      </c>
      <c r="AT238" s="239" t="s">
        <v>310</v>
      </c>
      <c r="AU238" s="239" t="s">
        <v>85</v>
      </c>
      <c r="AY238" s="18" t="s">
        <v>264</v>
      </c>
      <c r="BE238" s="240">
        <f>IF(N238="základní",J238,0)</f>
        <v>0</v>
      </c>
      <c r="BF238" s="240">
        <f>IF(N238="snížená",J238,0)</f>
        <v>0</v>
      </c>
      <c r="BG238" s="240">
        <f>IF(N238="zákl. přenesená",J238,0)</f>
        <v>0</v>
      </c>
      <c r="BH238" s="240">
        <f>IF(N238="sníž. přenesená",J238,0)</f>
        <v>0</v>
      </c>
      <c r="BI238" s="240">
        <f>IF(N238="nulová",J238,0)</f>
        <v>0</v>
      </c>
      <c r="BJ238" s="18" t="s">
        <v>83</v>
      </c>
      <c r="BK238" s="240">
        <f>ROUND(I238*H238,2)</f>
        <v>0</v>
      </c>
      <c r="BL238" s="18" t="s">
        <v>271</v>
      </c>
      <c r="BM238" s="239" t="s">
        <v>4180</v>
      </c>
    </row>
    <row r="239" s="2" customFormat="1">
      <c r="A239" s="39"/>
      <c r="B239" s="40"/>
      <c r="C239" s="41"/>
      <c r="D239" s="243" t="s">
        <v>339</v>
      </c>
      <c r="E239" s="41"/>
      <c r="F239" s="295" t="s">
        <v>4176</v>
      </c>
      <c r="G239" s="41"/>
      <c r="H239" s="41"/>
      <c r="I239" s="296"/>
      <c r="J239" s="41"/>
      <c r="K239" s="41"/>
      <c r="L239" s="45"/>
      <c r="M239" s="297"/>
      <c r="N239" s="298"/>
      <c r="O239" s="92"/>
      <c r="P239" s="92"/>
      <c r="Q239" s="92"/>
      <c r="R239" s="92"/>
      <c r="S239" s="92"/>
      <c r="T239" s="93"/>
      <c r="U239" s="39"/>
      <c r="V239" s="39"/>
      <c r="W239" s="39"/>
      <c r="X239" s="39"/>
      <c r="Y239" s="39"/>
      <c r="Z239" s="39"/>
      <c r="AA239" s="39"/>
      <c r="AB239" s="39"/>
      <c r="AC239" s="39"/>
      <c r="AD239" s="39"/>
      <c r="AE239" s="39"/>
      <c r="AT239" s="18" t="s">
        <v>339</v>
      </c>
      <c r="AU239" s="18" t="s">
        <v>85</v>
      </c>
    </row>
    <row r="240" s="15" customFormat="1">
      <c r="A240" s="15"/>
      <c r="B240" s="264"/>
      <c r="C240" s="265"/>
      <c r="D240" s="243" t="s">
        <v>273</v>
      </c>
      <c r="E240" s="266" t="s">
        <v>1</v>
      </c>
      <c r="F240" s="267" t="s">
        <v>4177</v>
      </c>
      <c r="G240" s="265"/>
      <c r="H240" s="266" t="s">
        <v>1</v>
      </c>
      <c r="I240" s="268"/>
      <c r="J240" s="265"/>
      <c r="K240" s="265"/>
      <c r="L240" s="269"/>
      <c r="M240" s="270"/>
      <c r="N240" s="271"/>
      <c r="O240" s="271"/>
      <c r="P240" s="271"/>
      <c r="Q240" s="271"/>
      <c r="R240" s="271"/>
      <c r="S240" s="271"/>
      <c r="T240" s="272"/>
      <c r="U240" s="15"/>
      <c r="V240" s="15"/>
      <c r="W240" s="15"/>
      <c r="X240" s="15"/>
      <c r="Y240" s="15"/>
      <c r="Z240" s="15"/>
      <c r="AA240" s="15"/>
      <c r="AB240" s="15"/>
      <c r="AC240" s="15"/>
      <c r="AD240" s="15"/>
      <c r="AE240" s="15"/>
      <c r="AT240" s="273" t="s">
        <v>273</v>
      </c>
      <c r="AU240" s="273" t="s">
        <v>85</v>
      </c>
      <c r="AV240" s="15" t="s">
        <v>83</v>
      </c>
      <c r="AW240" s="15" t="s">
        <v>32</v>
      </c>
      <c r="AX240" s="15" t="s">
        <v>76</v>
      </c>
      <c r="AY240" s="273" t="s">
        <v>264</v>
      </c>
    </row>
    <row r="241" s="13" customFormat="1">
      <c r="A241" s="13"/>
      <c r="B241" s="241"/>
      <c r="C241" s="242"/>
      <c r="D241" s="243" t="s">
        <v>273</v>
      </c>
      <c r="E241" s="244" t="s">
        <v>1</v>
      </c>
      <c r="F241" s="245" t="s">
        <v>83</v>
      </c>
      <c r="G241" s="242"/>
      <c r="H241" s="246">
        <v>1</v>
      </c>
      <c r="I241" s="247"/>
      <c r="J241" s="242"/>
      <c r="K241" s="242"/>
      <c r="L241" s="248"/>
      <c r="M241" s="249"/>
      <c r="N241" s="250"/>
      <c r="O241" s="250"/>
      <c r="P241" s="250"/>
      <c r="Q241" s="250"/>
      <c r="R241" s="250"/>
      <c r="S241" s="250"/>
      <c r="T241" s="251"/>
      <c r="U241" s="13"/>
      <c r="V241" s="13"/>
      <c r="W241" s="13"/>
      <c r="X241" s="13"/>
      <c r="Y241" s="13"/>
      <c r="Z241" s="13"/>
      <c r="AA241" s="13"/>
      <c r="AB241" s="13"/>
      <c r="AC241" s="13"/>
      <c r="AD241" s="13"/>
      <c r="AE241" s="13"/>
      <c r="AT241" s="252" t="s">
        <v>273</v>
      </c>
      <c r="AU241" s="252" t="s">
        <v>85</v>
      </c>
      <c r="AV241" s="13" t="s">
        <v>85</v>
      </c>
      <c r="AW241" s="13" t="s">
        <v>32</v>
      </c>
      <c r="AX241" s="13" t="s">
        <v>83</v>
      </c>
      <c r="AY241" s="252" t="s">
        <v>264</v>
      </c>
    </row>
    <row r="242" s="2" customFormat="1" ht="16.5" customHeight="1">
      <c r="A242" s="39"/>
      <c r="B242" s="40"/>
      <c r="C242" s="228" t="s">
        <v>446</v>
      </c>
      <c r="D242" s="228" t="s">
        <v>266</v>
      </c>
      <c r="E242" s="229" t="s">
        <v>1492</v>
      </c>
      <c r="F242" s="230" t="s">
        <v>1493</v>
      </c>
      <c r="G242" s="231" t="s">
        <v>453</v>
      </c>
      <c r="H242" s="232">
        <v>25</v>
      </c>
      <c r="I242" s="233"/>
      <c r="J242" s="234">
        <f>ROUND(I242*H242,2)</f>
        <v>0</v>
      </c>
      <c r="K242" s="230" t="s">
        <v>1425</v>
      </c>
      <c r="L242" s="45"/>
      <c r="M242" s="235" t="s">
        <v>1</v>
      </c>
      <c r="N242" s="236" t="s">
        <v>41</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271</v>
      </c>
      <c r="AT242" s="239" t="s">
        <v>266</v>
      </c>
      <c r="AU242" s="239" t="s">
        <v>85</v>
      </c>
      <c r="AY242" s="18" t="s">
        <v>264</v>
      </c>
      <c r="BE242" s="240">
        <f>IF(N242="základní",J242,0)</f>
        <v>0</v>
      </c>
      <c r="BF242" s="240">
        <f>IF(N242="snížená",J242,0)</f>
        <v>0</v>
      </c>
      <c r="BG242" s="240">
        <f>IF(N242="zákl. přenesená",J242,0)</f>
        <v>0</v>
      </c>
      <c r="BH242" s="240">
        <f>IF(N242="sníž. přenesená",J242,0)</f>
        <v>0</v>
      </c>
      <c r="BI242" s="240">
        <f>IF(N242="nulová",J242,0)</f>
        <v>0</v>
      </c>
      <c r="BJ242" s="18" t="s">
        <v>83</v>
      </c>
      <c r="BK242" s="240">
        <f>ROUND(I242*H242,2)</f>
        <v>0</v>
      </c>
      <c r="BL242" s="18" t="s">
        <v>271</v>
      </c>
      <c r="BM242" s="239" t="s">
        <v>4181</v>
      </c>
    </row>
    <row r="243" s="13" customFormat="1">
      <c r="A243" s="13"/>
      <c r="B243" s="241"/>
      <c r="C243" s="242"/>
      <c r="D243" s="243" t="s">
        <v>273</v>
      </c>
      <c r="E243" s="244" t="s">
        <v>1</v>
      </c>
      <c r="F243" s="245" t="s">
        <v>401</v>
      </c>
      <c r="G243" s="242"/>
      <c r="H243" s="246">
        <v>25</v>
      </c>
      <c r="I243" s="247"/>
      <c r="J243" s="242"/>
      <c r="K243" s="242"/>
      <c r="L243" s="248"/>
      <c r="M243" s="249"/>
      <c r="N243" s="250"/>
      <c r="O243" s="250"/>
      <c r="P243" s="250"/>
      <c r="Q243" s="250"/>
      <c r="R243" s="250"/>
      <c r="S243" s="250"/>
      <c r="T243" s="251"/>
      <c r="U243" s="13"/>
      <c r="V243" s="13"/>
      <c r="W243" s="13"/>
      <c r="X243" s="13"/>
      <c r="Y243" s="13"/>
      <c r="Z243" s="13"/>
      <c r="AA243" s="13"/>
      <c r="AB243" s="13"/>
      <c r="AC243" s="13"/>
      <c r="AD243" s="13"/>
      <c r="AE243" s="13"/>
      <c r="AT243" s="252" t="s">
        <v>273</v>
      </c>
      <c r="AU243" s="252" t="s">
        <v>85</v>
      </c>
      <c r="AV243" s="13" t="s">
        <v>85</v>
      </c>
      <c r="AW243" s="13" t="s">
        <v>32</v>
      </c>
      <c r="AX243" s="13" t="s">
        <v>83</v>
      </c>
      <c r="AY243" s="252" t="s">
        <v>264</v>
      </c>
    </row>
    <row r="244" s="2" customFormat="1" ht="16.5" customHeight="1">
      <c r="A244" s="39"/>
      <c r="B244" s="40"/>
      <c r="C244" s="228" t="s">
        <v>450</v>
      </c>
      <c r="D244" s="228" t="s">
        <v>266</v>
      </c>
      <c r="E244" s="229" t="s">
        <v>1496</v>
      </c>
      <c r="F244" s="230" t="s">
        <v>1497</v>
      </c>
      <c r="G244" s="231" t="s">
        <v>420</v>
      </c>
      <c r="H244" s="232">
        <v>1</v>
      </c>
      <c r="I244" s="233"/>
      <c r="J244" s="234">
        <f>ROUND(I244*H244,2)</f>
        <v>0</v>
      </c>
      <c r="K244" s="230" t="s">
        <v>1425</v>
      </c>
      <c r="L244" s="45"/>
      <c r="M244" s="235" t="s">
        <v>1</v>
      </c>
      <c r="N244" s="236" t="s">
        <v>41</v>
      </c>
      <c r="O244" s="92"/>
      <c r="P244" s="237">
        <f>O244*H244</f>
        <v>0</v>
      </c>
      <c r="Q244" s="237">
        <v>0.45937</v>
      </c>
      <c r="R244" s="237">
        <f>Q244*H244</f>
        <v>0.45937</v>
      </c>
      <c r="S244" s="237">
        <v>0</v>
      </c>
      <c r="T244" s="238">
        <f>S244*H244</f>
        <v>0</v>
      </c>
      <c r="U244" s="39"/>
      <c r="V244" s="39"/>
      <c r="W244" s="39"/>
      <c r="X244" s="39"/>
      <c r="Y244" s="39"/>
      <c r="Z244" s="39"/>
      <c r="AA244" s="39"/>
      <c r="AB244" s="39"/>
      <c r="AC244" s="39"/>
      <c r="AD244" s="39"/>
      <c r="AE244" s="39"/>
      <c r="AR244" s="239" t="s">
        <v>271</v>
      </c>
      <c r="AT244" s="239" t="s">
        <v>266</v>
      </c>
      <c r="AU244" s="239" t="s">
        <v>85</v>
      </c>
      <c r="AY244" s="18" t="s">
        <v>264</v>
      </c>
      <c r="BE244" s="240">
        <f>IF(N244="základní",J244,0)</f>
        <v>0</v>
      </c>
      <c r="BF244" s="240">
        <f>IF(N244="snížená",J244,0)</f>
        <v>0</v>
      </c>
      <c r="BG244" s="240">
        <f>IF(N244="zákl. přenesená",J244,0)</f>
        <v>0</v>
      </c>
      <c r="BH244" s="240">
        <f>IF(N244="sníž. přenesená",J244,0)</f>
        <v>0</v>
      </c>
      <c r="BI244" s="240">
        <f>IF(N244="nulová",J244,0)</f>
        <v>0</v>
      </c>
      <c r="BJ244" s="18" t="s">
        <v>83</v>
      </c>
      <c r="BK244" s="240">
        <f>ROUND(I244*H244,2)</f>
        <v>0</v>
      </c>
      <c r="BL244" s="18" t="s">
        <v>271</v>
      </c>
      <c r="BM244" s="239" t="s">
        <v>4182</v>
      </c>
    </row>
    <row r="245" s="13" customFormat="1">
      <c r="A245" s="13"/>
      <c r="B245" s="241"/>
      <c r="C245" s="242"/>
      <c r="D245" s="243" t="s">
        <v>273</v>
      </c>
      <c r="E245" s="244" t="s">
        <v>1</v>
      </c>
      <c r="F245" s="245" t="s">
        <v>83</v>
      </c>
      <c r="G245" s="242"/>
      <c r="H245" s="246">
        <v>1</v>
      </c>
      <c r="I245" s="247"/>
      <c r="J245" s="242"/>
      <c r="K245" s="242"/>
      <c r="L245" s="248"/>
      <c r="M245" s="249"/>
      <c r="N245" s="250"/>
      <c r="O245" s="250"/>
      <c r="P245" s="250"/>
      <c r="Q245" s="250"/>
      <c r="R245" s="250"/>
      <c r="S245" s="250"/>
      <c r="T245" s="251"/>
      <c r="U245" s="13"/>
      <c r="V245" s="13"/>
      <c r="W245" s="13"/>
      <c r="X245" s="13"/>
      <c r="Y245" s="13"/>
      <c r="Z245" s="13"/>
      <c r="AA245" s="13"/>
      <c r="AB245" s="13"/>
      <c r="AC245" s="13"/>
      <c r="AD245" s="13"/>
      <c r="AE245" s="13"/>
      <c r="AT245" s="252" t="s">
        <v>273</v>
      </c>
      <c r="AU245" s="252" t="s">
        <v>85</v>
      </c>
      <c r="AV245" s="13" t="s">
        <v>85</v>
      </c>
      <c r="AW245" s="13" t="s">
        <v>32</v>
      </c>
      <c r="AX245" s="13" t="s">
        <v>83</v>
      </c>
      <c r="AY245" s="252" t="s">
        <v>264</v>
      </c>
    </row>
    <row r="246" s="2" customFormat="1" ht="16.5" customHeight="1">
      <c r="A246" s="39"/>
      <c r="B246" s="40"/>
      <c r="C246" s="228" t="s">
        <v>456</v>
      </c>
      <c r="D246" s="228" t="s">
        <v>266</v>
      </c>
      <c r="E246" s="229" t="s">
        <v>4183</v>
      </c>
      <c r="F246" s="230" t="s">
        <v>4184</v>
      </c>
      <c r="G246" s="231" t="s">
        <v>420</v>
      </c>
      <c r="H246" s="232">
        <v>1</v>
      </c>
      <c r="I246" s="233"/>
      <c r="J246" s="234">
        <f>ROUND(I246*H246,2)</f>
        <v>0</v>
      </c>
      <c r="K246" s="230" t="s">
        <v>1425</v>
      </c>
      <c r="L246" s="45"/>
      <c r="M246" s="235" t="s">
        <v>1</v>
      </c>
      <c r="N246" s="236" t="s">
        <v>41</v>
      </c>
      <c r="O246" s="92"/>
      <c r="P246" s="237">
        <f>O246*H246</f>
        <v>0</v>
      </c>
      <c r="Q246" s="237">
        <v>0.040000000000000001</v>
      </c>
      <c r="R246" s="237">
        <f>Q246*H246</f>
        <v>0.040000000000000001</v>
      </c>
      <c r="S246" s="237">
        <v>0</v>
      </c>
      <c r="T246" s="238">
        <f>S246*H246</f>
        <v>0</v>
      </c>
      <c r="U246" s="39"/>
      <c r="V246" s="39"/>
      <c r="W246" s="39"/>
      <c r="X246" s="39"/>
      <c r="Y246" s="39"/>
      <c r="Z246" s="39"/>
      <c r="AA246" s="39"/>
      <c r="AB246" s="39"/>
      <c r="AC246" s="39"/>
      <c r="AD246" s="39"/>
      <c r="AE246" s="39"/>
      <c r="AR246" s="239" t="s">
        <v>271</v>
      </c>
      <c r="AT246" s="239" t="s">
        <v>266</v>
      </c>
      <c r="AU246" s="239" t="s">
        <v>85</v>
      </c>
      <c r="AY246" s="18" t="s">
        <v>264</v>
      </c>
      <c r="BE246" s="240">
        <f>IF(N246="základní",J246,0)</f>
        <v>0</v>
      </c>
      <c r="BF246" s="240">
        <f>IF(N246="snížená",J246,0)</f>
        <v>0</v>
      </c>
      <c r="BG246" s="240">
        <f>IF(N246="zákl. přenesená",J246,0)</f>
        <v>0</v>
      </c>
      <c r="BH246" s="240">
        <f>IF(N246="sníž. přenesená",J246,0)</f>
        <v>0</v>
      </c>
      <c r="BI246" s="240">
        <f>IF(N246="nulová",J246,0)</f>
        <v>0</v>
      </c>
      <c r="BJ246" s="18" t="s">
        <v>83</v>
      </c>
      <c r="BK246" s="240">
        <f>ROUND(I246*H246,2)</f>
        <v>0</v>
      </c>
      <c r="BL246" s="18" t="s">
        <v>271</v>
      </c>
      <c r="BM246" s="239" t="s">
        <v>4185</v>
      </c>
    </row>
    <row r="247" s="2" customFormat="1">
      <c r="A247" s="39"/>
      <c r="B247" s="40"/>
      <c r="C247" s="41"/>
      <c r="D247" s="243" t="s">
        <v>339</v>
      </c>
      <c r="E247" s="41"/>
      <c r="F247" s="295" t="s">
        <v>4186</v>
      </c>
      <c r="G247" s="41"/>
      <c r="H247" s="41"/>
      <c r="I247" s="296"/>
      <c r="J247" s="41"/>
      <c r="K247" s="41"/>
      <c r="L247" s="45"/>
      <c r="M247" s="297"/>
      <c r="N247" s="298"/>
      <c r="O247" s="92"/>
      <c r="P247" s="92"/>
      <c r="Q247" s="92"/>
      <c r="R247" s="92"/>
      <c r="S247" s="92"/>
      <c r="T247" s="93"/>
      <c r="U247" s="39"/>
      <c r="V247" s="39"/>
      <c r="W247" s="39"/>
      <c r="X247" s="39"/>
      <c r="Y247" s="39"/>
      <c r="Z247" s="39"/>
      <c r="AA247" s="39"/>
      <c r="AB247" s="39"/>
      <c r="AC247" s="39"/>
      <c r="AD247" s="39"/>
      <c r="AE247" s="39"/>
      <c r="AT247" s="18" t="s">
        <v>339</v>
      </c>
      <c r="AU247" s="18" t="s">
        <v>85</v>
      </c>
    </row>
    <row r="248" s="15" customFormat="1">
      <c r="A248" s="15"/>
      <c r="B248" s="264"/>
      <c r="C248" s="265"/>
      <c r="D248" s="243" t="s">
        <v>273</v>
      </c>
      <c r="E248" s="266" t="s">
        <v>1</v>
      </c>
      <c r="F248" s="267" t="s">
        <v>4187</v>
      </c>
      <c r="G248" s="265"/>
      <c r="H248" s="266" t="s">
        <v>1</v>
      </c>
      <c r="I248" s="268"/>
      <c r="J248" s="265"/>
      <c r="K248" s="265"/>
      <c r="L248" s="269"/>
      <c r="M248" s="270"/>
      <c r="N248" s="271"/>
      <c r="O248" s="271"/>
      <c r="P248" s="271"/>
      <c r="Q248" s="271"/>
      <c r="R248" s="271"/>
      <c r="S248" s="271"/>
      <c r="T248" s="272"/>
      <c r="U248" s="15"/>
      <c r="V248" s="15"/>
      <c r="W248" s="15"/>
      <c r="X248" s="15"/>
      <c r="Y248" s="15"/>
      <c r="Z248" s="15"/>
      <c r="AA248" s="15"/>
      <c r="AB248" s="15"/>
      <c r="AC248" s="15"/>
      <c r="AD248" s="15"/>
      <c r="AE248" s="15"/>
      <c r="AT248" s="273" t="s">
        <v>273</v>
      </c>
      <c r="AU248" s="273" t="s">
        <v>85</v>
      </c>
      <c r="AV248" s="15" t="s">
        <v>83</v>
      </c>
      <c r="AW248" s="15" t="s">
        <v>32</v>
      </c>
      <c r="AX248" s="15" t="s">
        <v>76</v>
      </c>
      <c r="AY248" s="273" t="s">
        <v>264</v>
      </c>
    </row>
    <row r="249" s="13" customFormat="1">
      <c r="A249" s="13"/>
      <c r="B249" s="241"/>
      <c r="C249" s="242"/>
      <c r="D249" s="243" t="s">
        <v>273</v>
      </c>
      <c r="E249" s="244" t="s">
        <v>1</v>
      </c>
      <c r="F249" s="245" t="s">
        <v>83</v>
      </c>
      <c r="G249" s="242"/>
      <c r="H249" s="246">
        <v>1</v>
      </c>
      <c r="I249" s="247"/>
      <c r="J249" s="242"/>
      <c r="K249" s="242"/>
      <c r="L249" s="248"/>
      <c r="M249" s="249"/>
      <c r="N249" s="250"/>
      <c r="O249" s="250"/>
      <c r="P249" s="250"/>
      <c r="Q249" s="250"/>
      <c r="R249" s="250"/>
      <c r="S249" s="250"/>
      <c r="T249" s="251"/>
      <c r="U249" s="13"/>
      <c r="V249" s="13"/>
      <c r="W249" s="13"/>
      <c r="X249" s="13"/>
      <c r="Y249" s="13"/>
      <c r="Z249" s="13"/>
      <c r="AA249" s="13"/>
      <c r="AB249" s="13"/>
      <c r="AC249" s="13"/>
      <c r="AD249" s="13"/>
      <c r="AE249" s="13"/>
      <c r="AT249" s="252" t="s">
        <v>273</v>
      </c>
      <c r="AU249" s="252" t="s">
        <v>85</v>
      </c>
      <c r="AV249" s="13" t="s">
        <v>85</v>
      </c>
      <c r="AW249" s="13" t="s">
        <v>32</v>
      </c>
      <c r="AX249" s="13" t="s">
        <v>83</v>
      </c>
      <c r="AY249" s="252" t="s">
        <v>264</v>
      </c>
    </row>
    <row r="250" s="2" customFormat="1" ht="21.75" customHeight="1">
      <c r="A250" s="39"/>
      <c r="B250" s="40"/>
      <c r="C250" s="228" t="s">
        <v>461</v>
      </c>
      <c r="D250" s="228" t="s">
        <v>266</v>
      </c>
      <c r="E250" s="229" t="s">
        <v>4188</v>
      </c>
      <c r="F250" s="230" t="s">
        <v>4189</v>
      </c>
      <c r="G250" s="231" t="s">
        <v>420</v>
      </c>
      <c r="H250" s="232">
        <v>1</v>
      </c>
      <c r="I250" s="233"/>
      <c r="J250" s="234">
        <f>ROUND(I250*H250,2)</f>
        <v>0</v>
      </c>
      <c r="K250" s="230" t="s">
        <v>1425</v>
      </c>
      <c r="L250" s="45"/>
      <c r="M250" s="235" t="s">
        <v>1</v>
      </c>
      <c r="N250" s="236" t="s">
        <v>41</v>
      </c>
      <c r="O250" s="92"/>
      <c r="P250" s="237">
        <f>O250*H250</f>
        <v>0</v>
      </c>
      <c r="Q250" s="237">
        <v>0.0061999999999999998</v>
      </c>
      <c r="R250" s="237">
        <f>Q250*H250</f>
        <v>0.0061999999999999998</v>
      </c>
      <c r="S250" s="237">
        <v>0</v>
      </c>
      <c r="T250" s="238">
        <f>S250*H250</f>
        <v>0</v>
      </c>
      <c r="U250" s="39"/>
      <c r="V250" s="39"/>
      <c r="W250" s="39"/>
      <c r="X250" s="39"/>
      <c r="Y250" s="39"/>
      <c r="Z250" s="39"/>
      <c r="AA250" s="39"/>
      <c r="AB250" s="39"/>
      <c r="AC250" s="39"/>
      <c r="AD250" s="39"/>
      <c r="AE250" s="39"/>
      <c r="AR250" s="239" t="s">
        <v>271</v>
      </c>
      <c r="AT250" s="239" t="s">
        <v>266</v>
      </c>
      <c r="AU250" s="239" t="s">
        <v>85</v>
      </c>
      <c r="AY250" s="18" t="s">
        <v>264</v>
      </c>
      <c r="BE250" s="240">
        <f>IF(N250="základní",J250,0)</f>
        <v>0</v>
      </c>
      <c r="BF250" s="240">
        <f>IF(N250="snížená",J250,0)</f>
        <v>0</v>
      </c>
      <c r="BG250" s="240">
        <f>IF(N250="zákl. přenesená",J250,0)</f>
        <v>0</v>
      </c>
      <c r="BH250" s="240">
        <f>IF(N250="sníž. přenesená",J250,0)</f>
        <v>0</v>
      </c>
      <c r="BI250" s="240">
        <f>IF(N250="nulová",J250,0)</f>
        <v>0</v>
      </c>
      <c r="BJ250" s="18" t="s">
        <v>83</v>
      </c>
      <c r="BK250" s="240">
        <f>ROUND(I250*H250,2)</f>
        <v>0</v>
      </c>
      <c r="BL250" s="18" t="s">
        <v>271</v>
      </c>
      <c r="BM250" s="239" t="s">
        <v>4190</v>
      </c>
    </row>
    <row r="251" s="15" customFormat="1">
      <c r="A251" s="15"/>
      <c r="B251" s="264"/>
      <c r="C251" s="265"/>
      <c r="D251" s="243" t="s">
        <v>273</v>
      </c>
      <c r="E251" s="266" t="s">
        <v>1</v>
      </c>
      <c r="F251" s="267" t="s">
        <v>4187</v>
      </c>
      <c r="G251" s="265"/>
      <c r="H251" s="266" t="s">
        <v>1</v>
      </c>
      <c r="I251" s="268"/>
      <c r="J251" s="265"/>
      <c r="K251" s="265"/>
      <c r="L251" s="269"/>
      <c r="M251" s="270"/>
      <c r="N251" s="271"/>
      <c r="O251" s="271"/>
      <c r="P251" s="271"/>
      <c r="Q251" s="271"/>
      <c r="R251" s="271"/>
      <c r="S251" s="271"/>
      <c r="T251" s="272"/>
      <c r="U251" s="15"/>
      <c r="V251" s="15"/>
      <c r="W251" s="15"/>
      <c r="X251" s="15"/>
      <c r="Y251" s="15"/>
      <c r="Z251" s="15"/>
      <c r="AA251" s="15"/>
      <c r="AB251" s="15"/>
      <c r="AC251" s="15"/>
      <c r="AD251" s="15"/>
      <c r="AE251" s="15"/>
      <c r="AT251" s="273" t="s">
        <v>273</v>
      </c>
      <c r="AU251" s="273" t="s">
        <v>85</v>
      </c>
      <c r="AV251" s="15" t="s">
        <v>83</v>
      </c>
      <c r="AW251" s="15" t="s">
        <v>32</v>
      </c>
      <c r="AX251" s="15" t="s">
        <v>76</v>
      </c>
      <c r="AY251" s="273" t="s">
        <v>264</v>
      </c>
    </row>
    <row r="252" s="13" customFormat="1">
      <c r="A252" s="13"/>
      <c r="B252" s="241"/>
      <c r="C252" s="242"/>
      <c r="D252" s="243" t="s">
        <v>273</v>
      </c>
      <c r="E252" s="244" t="s">
        <v>1</v>
      </c>
      <c r="F252" s="245" t="s">
        <v>83</v>
      </c>
      <c r="G252" s="242"/>
      <c r="H252" s="246">
        <v>1</v>
      </c>
      <c r="I252" s="247"/>
      <c r="J252" s="242"/>
      <c r="K252" s="242"/>
      <c r="L252" s="248"/>
      <c r="M252" s="249"/>
      <c r="N252" s="250"/>
      <c r="O252" s="250"/>
      <c r="P252" s="250"/>
      <c r="Q252" s="250"/>
      <c r="R252" s="250"/>
      <c r="S252" s="250"/>
      <c r="T252" s="251"/>
      <c r="U252" s="13"/>
      <c r="V252" s="13"/>
      <c r="W252" s="13"/>
      <c r="X252" s="13"/>
      <c r="Y252" s="13"/>
      <c r="Z252" s="13"/>
      <c r="AA252" s="13"/>
      <c r="AB252" s="13"/>
      <c r="AC252" s="13"/>
      <c r="AD252" s="13"/>
      <c r="AE252" s="13"/>
      <c r="AT252" s="252" t="s">
        <v>273</v>
      </c>
      <c r="AU252" s="252" t="s">
        <v>85</v>
      </c>
      <c r="AV252" s="13" t="s">
        <v>85</v>
      </c>
      <c r="AW252" s="13" t="s">
        <v>32</v>
      </c>
      <c r="AX252" s="13" t="s">
        <v>83</v>
      </c>
      <c r="AY252" s="252" t="s">
        <v>264</v>
      </c>
    </row>
    <row r="253" s="2" customFormat="1" ht="16.5" customHeight="1">
      <c r="A253" s="39"/>
      <c r="B253" s="40"/>
      <c r="C253" s="228" t="s">
        <v>466</v>
      </c>
      <c r="D253" s="228" t="s">
        <v>266</v>
      </c>
      <c r="E253" s="229" t="s">
        <v>4191</v>
      </c>
      <c r="F253" s="230" t="s">
        <v>4192</v>
      </c>
      <c r="G253" s="231" t="s">
        <v>420</v>
      </c>
      <c r="H253" s="232">
        <v>1</v>
      </c>
      <c r="I253" s="233"/>
      <c r="J253" s="234">
        <f>ROUND(I253*H253,2)</f>
        <v>0</v>
      </c>
      <c r="K253" s="230" t="s">
        <v>1425</v>
      </c>
      <c r="L253" s="45"/>
      <c r="M253" s="235" t="s">
        <v>1</v>
      </c>
      <c r="N253" s="236" t="s">
        <v>41</v>
      </c>
      <c r="O253" s="92"/>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271</v>
      </c>
      <c r="AT253" s="239" t="s">
        <v>266</v>
      </c>
      <c r="AU253" s="239" t="s">
        <v>85</v>
      </c>
      <c r="AY253" s="18" t="s">
        <v>264</v>
      </c>
      <c r="BE253" s="240">
        <f>IF(N253="základní",J253,0)</f>
        <v>0</v>
      </c>
      <c r="BF253" s="240">
        <f>IF(N253="snížená",J253,0)</f>
        <v>0</v>
      </c>
      <c r="BG253" s="240">
        <f>IF(N253="zákl. přenesená",J253,0)</f>
        <v>0</v>
      </c>
      <c r="BH253" s="240">
        <f>IF(N253="sníž. přenesená",J253,0)</f>
        <v>0</v>
      </c>
      <c r="BI253" s="240">
        <f>IF(N253="nulová",J253,0)</f>
        <v>0</v>
      </c>
      <c r="BJ253" s="18" t="s">
        <v>83</v>
      </c>
      <c r="BK253" s="240">
        <f>ROUND(I253*H253,2)</f>
        <v>0</v>
      </c>
      <c r="BL253" s="18" t="s">
        <v>271</v>
      </c>
      <c r="BM253" s="239" t="s">
        <v>4193</v>
      </c>
    </row>
    <row r="254" s="15" customFormat="1">
      <c r="A254" s="15"/>
      <c r="B254" s="264"/>
      <c r="C254" s="265"/>
      <c r="D254" s="243" t="s">
        <v>273</v>
      </c>
      <c r="E254" s="266" t="s">
        <v>1</v>
      </c>
      <c r="F254" s="267" t="s">
        <v>4187</v>
      </c>
      <c r="G254" s="265"/>
      <c r="H254" s="266" t="s">
        <v>1</v>
      </c>
      <c r="I254" s="268"/>
      <c r="J254" s="265"/>
      <c r="K254" s="265"/>
      <c r="L254" s="269"/>
      <c r="M254" s="270"/>
      <c r="N254" s="271"/>
      <c r="O254" s="271"/>
      <c r="P254" s="271"/>
      <c r="Q254" s="271"/>
      <c r="R254" s="271"/>
      <c r="S254" s="271"/>
      <c r="T254" s="272"/>
      <c r="U254" s="15"/>
      <c r="V254" s="15"/>
      <c r="W254" s="15"/>
      <c r="X254" s="15"/>
      <c r="Y254" s="15"/>
      <c r="Z254" s="15"/>
      <c r="AA254" s="15"/>
      <c r="AB254" s="15"/>
      <c r="AC254" s="15"/>
      <c r="AD254" s="15"/>
      <c r="AE254" s="15"/>
      <c r="AT254" s="273" t="s">
        <v>273</v>
      </c>
      <c r="AU254" s="273" t="s">
        <v>85</v>
      </c>
      <c r="AV254" s="15" t="s">
        <v>83</v>
      </c>
      <c r="AW254" s="15" t="s">
        <v>32</v>
      </c>
      <c r="AX254" s="15" t="s">
        <v>76</v>
      </c>
      <c r="AY254" s="273" t="s">
        <v>264</v>
      </c>
    </row>
    <row r="255" s="13" customFormat="1">
      <c r="A255" s="13"/>
      <c r="B255" s="241"/>
      <c r="C255" s="242"/>
      <c r="D255" s="243" t="s">
        <v>273</v>
      </c>
      <c r="E255" s="244" t="s">
        <v>1</v>
      </c>
      <c r="F255" s="245" t="s">
        <v>83</v>
      </c>
      <c r="G255" s="242"/>
      <c r="H255" s="246">
        <v>1</v>
      </c>
      <c r="I255" s="247"/>
      <c r="J255" s="242"/>
      <c r="K255" s="242"/>
      <c r="L255" s="248"/>
      <c r="M255" s="249"/>
      <c r="N255" s="250"/>
      <c r="O255" s="250"/>
      <c r="P255" s="250"/>
      <c r="Q255" s="250"/>
      <c r="R255" s="250"/>
      <c r="S255" s="250"/>
      <c r="T255" s="251"/>
      <c r="U255" s="13"/>
      <c r="V255" s="13"/>
      <c r="W255" s="13"/>
      <c r="X255" s="13"/>
      <c r="Y255" s="13"/>
      <c r="Z255" s="13"/>
      <c r="AA255" s="13"/>
      <c r="AB255" s="13"/>
      <c r="AC255" s="13"/>
      <c r="AD255" s="13"/>
      <c r="AE255" s="13"/>
      <c r="AT255" s="252" t="s">
        <v>273</v>
      </c>
      <c r="AU255" s="252" t="s">
        <v>85</v>
      </c>
      <c r="AV255" s="13" t="s">
        <v>85</v>
      </c>
      <c r="AW255" s="13" t="s">
        <v>32</v>
      </c>
      <c r="AX255" s="13" t="s">
        <v>83</v>
      </c>
      <c r="AY255" s="252" t="s">
        <v>264</v>
      </c>
    </row>
    <row r="256" s="2" customFormat="1" ht="16.5" customHeight="1">
      <c r="A256" s="39"/>
      <c r="B256" s="40"/>
      <c r="C256" s="228" t="s">
        <v>470</v>
      </c>
      <c r="D256" s="228" t="s">
        <v>266</v>
      </c>
      <c r="E256" s="229" t="s">
        <v>4194</v>
      </c>
      <c r="F256" s="230" t="s">
        <v>4195</v>
      </c>
      <c r="G256" s="231" t="s">
        <v>420</v>
      </c>
      <c r="H256" s="232">
        <v>1</v>
      </c>
      <c r="I256" s="233"/>
      <c r="J256" s="234">
        <f>ROUND(I256*H256,2)</f>
        <v>0</v>
      </c>
      <c r="K256" s="230" t="s">
        <v>1425</v>
      </c>
      <c r="L256" s="45"/>
      <c r="M256" s="235" t="s">
        <v>1</v>
      </c>
      <c r="N256" s="236" t="s">
        <v>41</v>
      </c>
      <c r="O256" s="92"/>
      <c r="P256" s="237">
        <f>O256*H256</f>
        <v>0</v>
      </c>
      <c r="Q256" s="237">
        <v>0.00096000000000000002</v>
      </c>
      <c r="R256" s="237">
        <f>Q256*H256</f>
        <v>0.00096000000000000002</v>
      </c>
      <c r="S256" s="237">
        <v>0</v>
      </c>
      <c r="T256" s="238">
        <f>S256*H256</f>
        <v>0</v>
      </c>
      <c r="U256" s="39"/>
      <c r="V256" s="39"/>
      <c r="W256" s="39"/>
      <c r="X256" s="39"/>
      <c r="Y256" s="39"/>
      <c r="Z256" s="39"/>
      <c r="AA256" s="39"/>
      <c r="AB256" s="39"/>
      <c r="AC256" s="39"/>
      <c r="AD256" s="39"/>
      <c r="AE256" s="39"/>
      <c r="AR256" s="239" t="s">
        <v>271</v>
      </c>
      <c r="AT256" s="239" t="s">
        <v>266</v>
      </c>
      <c r="AU256" s="239" t="s">
        <v>85</v>
      </c>
      <c r="AY256" s="18" t="s">
        <v>264</v>
      </c>
      <c r="BE256" s="240">
        <f>IF(N256="základní",J256,0)</f>
        <v>0</v>
      </c>
      <c r="BF256" s="240">
        <f>IF(N256="snížená",J256,0)</f>
        <v>0</v>
      </c>
      <c r="BG256" s="240">
        <f>IF(N256="zákl. přenesená",J256,0)</f>
        <v>0</v>
      </c>
      <c r="BH256" s="240">
        <f>IF(N256="sníž. přenesená",J256,0)</f>
        <v>0</v>
      </c>
      <c r="BI256" s="240">
        <f>IF(N256="nulová",J256,0)</f>
        <v>0</v>
      </c>
      <c r="BJ256" s="18" t="s">
        <v>83</v>
      </c>
      <c r="BK256" s="240">
        <f>ROUND(I256*H256,2)</f>
        <v>0</v>
      </c>
      <c r="BL256" s="18" t="s">
        <v>271</v>
      </c>
      <c r="BM256" s="239" t="s">
        <v>4196</v>
      </c>
    </row>
    <row r="257" s="15" customFormat="1">
      <c r="A257" s="15"/>
      <c r="B257" s="264"/>
      <c r="C257" s="265"/>
      <c r="D257" s="243" t="s">
        <v>273</v>
      </c>
      <c r="E257" s="266" t="s">
        <v>1</v>
      </c>
      <c r="F257" s="267" t="s">
        <v>4187</v>
      </c>
      <c r="G257" s="265"/>
      <c r="H257" s="266" t="s">
        <v>1</v>
      </c>
      <c r="I257" s="268"/>
      <c r="J257" s="265"/>
      <c r="K257" s="265"/>
      <c r="L257" s="269"/>
      <c r="M257" s="270"/>
      <c r="N257" s="271"/>
      <c r="O257" s="271"/>
      <c r="P257" s="271"/>
      <c r="Q257" s="271"/>
      <c r="R257" s="271"/>
      <c r="S257" s="271"/>
      <c r="T257" s="272"/>
      <c r="U257" s="15"/>
      <c r="V257" s="15"/>
      <c r="W257" s="15"/>
      <c r="X257" s="15"/>
      <c r="Y257" s="15"/>
      <c r="Z257" s="15"/>
      <c r="AA257" s="15"/>
      <c r="AB257" s="15"/>
      <c r="AC257" s="15"/>
      <c r="AD257" s="15"/>
      <c r="AE257" s="15"/>
      <c r="AT257" s="273" t="s">
        <v>273</v>
      </c>
      <c r="AU257" s="273" t="s">
        <v>85</v>
      </c>
      <c r="AV257" s="15" t="s">
        <v>83</v>
      </c>
      <c r="AW257" s="15" t="s">
        <v>32</v>
      </c>
      <c r="AX257" s="15" t="s">
        <v>76</v>
      </c>
      <c r="AY257" s="273" t="s">
        <v>264</v>
      </c>
    </row>
    <row r="258" s="13" customFormat="1">
      <c r="A258" s="13"/>
      <c r="B258" s="241"/>
      <c r="C258" s="242"/>
      <c r="D258" s="243" t="s">
        <v>273</v>
      </c>
      <c r="E258" s="244" t="s">
        <v>1</v>
      </c>
      <c r="F258" s="245" t="s">
        <v>83</v>
      </c>
      <c r="G258" s="242"/>
      <c r="H258" s="246">
        <v>1</v>
      </c>
      <c r="I258" s="247"/>
      <c r="J258" s="242"/>
      <c r="K258" s="242"/>
      <c r="L258" s="248"/>
      <c r="M258" s="249"/>
      <c r="N258" s="250"/>
      <c r="O258" s="250"/>
      <c r="P258" s="250"/>
      <c r="Q258" s="250"/>
      <c r="R258" s="250"/>
      <c r="S258" s="250"/>
      <c r="T258" s="251"/>
      <c r="U258" s="13"/>
      <c r="V258" s="13"/>
      <c r="W258" s="13"/>
      <c r="X258" s="13"/>
      <c r="Y258" s="13"/>
      <c r="Z258" s="13"/>
      <c r="AA258" s="13"/>
      <c r="AB258" s="13"/>
      <c r="AC258" s="13"/>
      <c r="AD258" s="13"/>
      <c r="AE258" s="13"/>
      <c r="AT258" s="252" t="s">
        <v>273</v>
      </c>
      <c r="AU258" s="252" t="s">
        <v>85</v>
      </c>
      <c r="AV258" s="13" t="s">
        <v>85</v>
      </c>
      <c r="AW258" s="13" t="s">
        <v>32</v>
      </c>
      <c r="AX258" s="13" t="s">
        <v>83</v>
      </c>
      <c r="AY258" s="252" t="s">
        <v>264</v>
      </c>
    </row>
    <row r="259" s="2" customFormat="1" ht="16.5" customHeight="1">
      <c r="A259" s="39"/>
      <c r="B259" s="40"/>
      <c r="C259" s="228" t="s">
        <v>474</v>
      </c>
      <c r="D259" s="228" t="s">
        <v>266</v>
      </c>
      <c r="E259" s="229" t="s">
        <v>4197</v>
      </c>
      <c r="F259" s="230" t="s">
        <v>4198</v>
      </c>
      <c r="G259" s="231" t="s">
        <v>420</v>
      </c>
      <c r="H259" s="232">
        <v>1</v>
      </c>
      <c r="I259" s="233"/>
      <c r="J259" s="234">
        <f>ROUND(I259*H259,2)</f>
        <v>0</v>
      </c>
      <c r="K259" s="230" t="s">
        <v>1425</v>
      </c>
      <c r="L259" s="45"/>
      <c r="M259" s="235" t="s">
        <v>1</v>
      </c>
      <c r="N259" s="236" t="s">
        <v>41</v>
      </c>
      <c r="O259" s="92"/>
      <c r="P259" s="237">
        <f>O259*H259</f>
        <v>0</v>
      </c>
      <c r="Q259" s="237">
        <v>0.068959999999999994</v>
      </c>
      <c r="R259" s="237">
        <f>Q259*H259</f>
        <v>0.068959999999999994</v>
      </c>
      <c r="S259" s="237">
        <v>0</v>
      </c>
      <c r="T259" s="238">
        <f>S259*H259</f>
        <v>0</v>
      </c>
      <c r="U259" s="39"/>
      <c r="V259" s="39"/>
      <c r="W259" s="39"/>
      <c r="X259" s="39"/>
      <c r="Y259" s="39"/>
      <c r="Z259" s="39"/>
      <c r="AA259" s="39"/>
      <c r="AB259" s="39"/>
      <c r="AC259" s="39"/>
      <c r="AD259" s="39"/>
      <c r="AE259" s="39"/>
      <c r="AR259" s="239" t="s">
        <v>271</v>
      </c>
      <c r="AT259" s="239" t="s">
        <v>266</v>
      </c>
      <c r="AU259" s="239" t="s">
        <v>85</v>
      </c>
      <c r="AY259" s="18" t="s">
        <v>264</v>
      </c>
      <c r="BE259" s="240">
        <f>IF(N259="základní",J259,0)</f>
        <v>0</v>
      </c>
      <c r="BF259" s="240">
        <f>IF(N259="snížená",J259,0)</f>
        <v>0</v>
      </c>
      <c r="BG259" s="240">
        <f>IF(N259="zákl. přenesená",J259,0)</f>
        <v>0</v>
      </c>
      <c r="BH259" s="240">
        <f>IF(N259="sníž. přenesená",J259,0)</f>
        <v>0</v>
      </c>
      <c r="BI259" s="240">
        <f>IF(N259="nulová",J259,0)</f>
        <v>0</v>
      </c>
      <c r="BJ259" s="18" t="s">
        <v>83</v>
      </c>
      <c r="BK259" s="240">
        <f>ROUND(I259*H259,2)</f>
        <v>0</v>
      </c>
      <c r="BL259" s="18" t="s">
        <v>271</v>
      </c>
      <c r="BM259" s="239" t="s">
        <v>4199</v>
      </c>
    </row>
    <row r="260" s="15" customFormat="1">
      <c r="A260" s="15"/>
      <c r="B260" s="264"/>
      <c r="C260" s="265"/>
      <c r="D260" s="243" t="s">
        <v>273</v>
      </c>
      <c r="E260" s="266" t="s">
        <v>1</v>
      </c>
      <c r="F260" s="267" t="s">
        <v>4200</v>
      </c>
      <c r="G260" s="265"/>
      <c r="H260" s="266" t="s">
        <v>1</v>
      </c>
      <c r="I260" s="268"/>
      <c r="J260" s="265"/>
      <c r="K260" s="265"/>
      <c r="L260" s="269"/>
      <c r="M260" s="270"/>
      <c r="N260" s="271"/>
      <c r="O260" s="271"/>
      <c r="P260" s="271"/>
      <c r="Q260" s="271"/>
      <c r="R260" s="271"/>
      <c r="S260" s="271"/>
      <c r="T260" s="272"/>
      <c r="U260" s="15"/>
      <c r="V260" s="15"/>
      <c r="W260" s="15"/>
      <c r="X260" s="15"/>
      <c r="Y260" s="15"/>
      <c r="Z260" s="15"/>
      <c r="AA260" s="15"/>
      <c r="AB260" s="15"/>
      <c r="AC260" s="15"/>
      <c r="AD260" s="15"/>
      <c r="AE260" s="15"/>
      <c r="AT260" s="273" t="s">
        <v>273</v>
      </c>
      <c r="AU260" s="273" t="s">
        <v>85</v>
      </c>
      <c r="AV260" s="15" t="s">
        <v>83</v>
      </c>
      <c r="AW260" s="15" t="s">
        <v>32</v>
      </c>
      <c r="AX260" s="15" t="s">
        <v>76</v>
      </c>
      <c r="AY260" s="273" t="s">
        <v>264</v>
      </c>
    </row>
    <row r="261" s="13" customFormat="1">
      <c r="A261" s="13"/>
      <c r="B261" s="241"/>
      <c r="C261" s="242"/>
      <c r="D261" s="243" t="s">
        <v>273</v>
      </c>
      <c r="E261" s="244" t="s">
        <v>1</v>
      </c>
      <c r="F261" s="245" t="s">
        <v>83</v>
      </c>
      <c r="G261" s="242"/>
      <c r="H261" s="246">
        <v>1</v>
      </c>
      <c r="I261" s="247"/>
      <c r="J261" s="242"/>
      <c r="K261" s="242"/>
      <c r="L261" s="248"/>
      <c r="M261" s="249"/>
      <c r="N261" s="250"/>
      <c r="O261" s="250"/>
      <c r="P261" s="250"/>
      <c r="Q261" s="250"/>
      <c r="R261" s="250"/>
      <c r="S261" s="250"/>
      <c r="T261" s="251"/>
      <c r="U261" s="13"/>
      <c r="V261" s="13"/>
      <c r="W261" s="13"/>
      <c r="X261" s="13"/>
      <c r="Y261" s="13"/>
      <c r="Z261" s="13"/>
      <c r="AA261" s="13"/>
      <c r="AB261" s="13"/>
      <c r="AC261" s="13"/>
      <c r="AD261" s="13"/>
      <c r="AE261" s="13"/>
      <c r="AT261" s="252" t="s">
        <v>273</v>
      </c>
      <c r="AU261" s="252" t="s">
        <v>85</v>
      </c>
      <c r="AV261" s="13" t="s">
        <v>85</v>
      </c>
      <c r="AW261" s="13" t="s">
        <v>32</v>
      </c>
      <c r="AX261" s="13" t="s">
        <v>83</v>
      </c>
      <c r="AY261" s="252" t="s">
        <v>264</v>
      </c>
    </row>
    <row r="262" s="2" customFormat="1" ht="21.75" customHeight="1">
      <c r="A262" s="39"/>
      <c r="B262" s="40"/>
      <c r="C262" s="228" t="s">
        <v>479</v>
      </c>
      <c r="D262" s="228" t="s">
        <v>266</v>
      </c>
      <c r="E262" s="229" t="s">
        <v>4201</v>
      </c>
      <c r="F262" s="230" t="s">
        <v>4202</v>
      </c>
      <c r="G262" s="231" t="s">
        <v>420</v>
      </c>
      <c r="H262" s="232">
        <v>1</v>
      </c>
      <c r="I262" s="233"/>
      <c r="J262" s="234">
        <f>ROUND(I262*H262,2)</f>
        <v>0</v>
      </c>
      <c r="K262" s="230" t="s">
        <v>1425</v>
      </c>
      <c r="L262" s="45"/>
      <c r="M262" s="235" t="s">
        <v>1</v>
      </c>
      <c r="N262" s="236" t="s">
        <v>41</v>
      </c>
      <c r="O262" s="92"/>
      <c r="P262" s="237">
        <f>O262*H262</f>
        <v>0</v>
      </c>
      <c r="Q262" s="237">
        <v>0.018180000000000002</v>
      </c>
      <c r="R262" s="237">
        <f>Q262*H262</f>
        <v>0.018180000000000002</v>
      </c>
      <c r="S262" s="237">
        <v>0</v>
      </c>
      <c r="T262" s="238">
        <f>S262*H262</f>
        <v>0</v>
      </c>
      <c r="U262" s="39"/>
      <c r="V262" s="39"/>
      <c r="W262" s="39"/>
      <c r="X262" s="39"/>
      <c r="Y262" s="39"/>
      <c r="Z262" s="39"/>
      <c r="AA262" s="39"/>
      <c r="AB262" s="39"/>
      <c r="AC262" s="39"/>
      <c r="AD262" s="39"/>
      <c r="AE262" s="39"/>
      <c r="AR262" s="239" t="s">
        <v>271</v>
      </c>
      <c r="AT262" s="239" t="s">
        <v>266</v>
      </c>
      <c r="AU262" s="239" t="s">
        <v>85</v>
      </c>
      <c r="AY262" s="18" t="s">
        <v>264</v>
      </c>
      <c r="BE262" s="240">
        <f>IF(N262="základní",J262,0)</f>
        <v>0</v>
      </c>
      <c r="BF262" s="240">
        <f>IF(N262="snížená",J262,0)</f>
        <v>0</v>
      </c>
      <c r="BG262" s="240">
        <f>IF(N262="zákl. přenesená",J262,0)</f>
        <v>0</v>
      </c>
      <c r="BH262" s="240">
        <f>IF(N262="sníž. přenesená",J262,0)</f>
        <v>0</v>
      </c>
      <c r="BI262" s="240">
        <f>IF(N262="nulová",J262,0)</f>
        <v>0</v>
      </c>
      <c r="BJ262" s="18" t="s">
        <v>83</v>
      </c>
      <c r="BK262" s="240">
        <f>ROUND(I262*H262,2)</f>
        <v>0</v>
      </c>
      <c r="BL262" s="18" t="s">
        <v>271</v>
      </c>
      <c r="BM262" s="239" t="s">
        <v>4203</v>
      </c>
    </row>
    <row r="263" s="15" customFormat="1">
      <c r="A263" s="15"/>
      <c r="B263" s="264"/>
      <c r="C263" s="265"/>
      <c r="D263" s="243" t="s">
        <v>273</v>
      </c>
      <c r="E263" s="266" t="s">
        <v>1</v>
      </c>
      <c r="F263" s="267" t="s">
        <v>4200</v>
      </c>
      <c r="G263" s="265"/>
      <c r="H263" s="266" t="s">
        <v>1</v>
      </c>
      <c r="I263" s="268"/>
      <c r="J263" s="265"/>
      <c r="K263" s="265"/>
      <c r="L263" s="269"/>
      <c r="M263" s="270"/>
      <c r="N263" s="271"/>
      <c r="O263" s="271"/>
      <c r="P263" s="271"/>
      <c r="Q263" s="271"/>
      <c r="R263" s="271"/>
      <c r="S263" s="271"/>
      <c r="T263" s="272"/>
      <c r="U263" s="15"/>
      <c r="V263" s="15"/>
      <c r="W263" s="15"/>
      <c r="X263" s="15"/>
      <c r="Y263" s="15"/>
      <c r="Z263" s="15"/>
      <c r="AA263" s="15"/>
      <c r="AB263" s="15"/>
      <c r="AC263" s="15"/>
      <c r="AD263" s="15"/>
      <c r="AE263" s="15"/>
      <c r="AT263" s="273" t="s">
        <v>273</v>
      </c>
      <c r="AU263" s="273" t="s">
        <v>85</v>
      </c>
      <c r="AV263" s="15" t="s">
        <v>83</v>
      </c>
      <c r="AW263" s="15" t="s">
        <v>32</v>
      </c>
      <c r="AX263" s="15" t="s">
        <v>76</v>
      </c>
      <c r="AY263" s="273" t="s">
        <v>264</v>
      </c>
    </row>
    <row r="264" s="13" customFormat="1">
      <c r="A264" s="13"/>
      <c r="B264" s="241"/>
      <c r="C264" s="242"/>
      <c r="D264" s="243" t="s">
        <v>273</v>
      </c>
      <c r="E264" s="244" t="s">
        <v>1</v>
      </c>
      <c r="F264" s="245" t="s">
        <v>83</v>
      </c>
      <c r="G264" s="242"/>
      <c r="H264" s="246">
        <v>1</v>
      </c>
      <c r="I264" s="247"/>
      <c r="J264" s="242"/>
      <c r="K264" s="242"/>
      <c r="L264" s="248"/>
      <c r="M264" s="249"/>
      <c r="N264" s="250"/>
      <c r="O264" s="250"/>
      <c r="P264" s="250"/>
      <c r="Q264" s="250"/>
      <c r="R264" s="250"/>
      <c r="S264" s="250"/>
      <c r="T264" s="251"/>
      <c r="U264" s="13"/>
      <c r="V264" s="13"/>
      <c r="W264" s="13"/>
      <c r="X264" s="13"/>
      <c r="Y264" s="13"/>
      <c r="Z264" s="13"/>
      <c r="AA264" s="13"/>
      <c r="AB264" s="13"/>
      <c r="AC264" s="13"/>
      <c r="AD264" s="13"/>
      <c r="AE264" s="13"/>
      <c r="AT264" s="252" t="s">
        <v>273</v>
      </c>
      <c r="AU264" s="252" t="s">
        <v>85</v>
      </c>
      <c r="AV264" s="13" t="s">
        <v>85</v>
      </c>
      <c r="AW264" s="13" t="s">
        <v>32</v>
      </c>
      <c r="AX264" s="13" t="s">
        <v>83</v>
      </c>
      <c r="AY264" s="252" t="s">
        <v>264</v>
      </c>
    </row>
    <row r="265" s="2" customFormat="1" ht="16.5" customHeight="1">
      <c r="A265" s="39"/>
      <c r="B265" s="40"/>
      <c r="C265" s="228" t="s">
        <v>484</v>
      </c>
      <c r="D265" s="228" t="s">
        <v>266</v>
      </c>
      <c r="E265" s="229" t="s">
        <v>4204</v>
      </c>
      <c r="F265" s="230" t="s">
        <v>4205</v>
      </c>
      <c r="G265" s="231" t="s">
        <v>420</v>
      </c>
      <c r="H265" s="232">
        <v>1</v>
      </c>
      <c r="I265" s="233"/>
      <c r="J265" s="234">
        <f>ROUND(I265*H265,2)</f>
        <v>0</v>
      </c>
      <c r="K265" s="230" t="s">
        <v>1425</v>
      </c>
      <c r="L265" s="45"/>
      <c r="M265" s="235" t="s">
        <v>1</v>
      </c>
      <c r="N265" s="236" t="s">
        <v>41</v>
      </c>
      <c r="O265" s="92"/>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271</v>
      </c>
      <c r="AT265" s="239" t="s">
        <v>266</v>
      </c>
      <c r="AU265" s="239" t="s">
        <v>85</v>
      </c>
      <c r="AY265" s="18" t="s">
        <v>264</v>
      </c>
      <c r="BE265" s="240">
        <f>IF(N265="základní",J265,0)</f>
        <v>0</v>
      </c>
      <c r="BF265" s="240">
        <f>IF(N265="snížená",J265,0)</f>
        <v>0</v>
      </c>
      <c r="BG265" s="240">
        <f>IF(N265="zákl. přenesená",J265,0)</f>
        <v>0</v>
      </c>
      <c r="BH265" s="240">
        <f>IF(N265="sníž. přenesená",J265,0)</f>
        <v>0</v>
      </c>
      <c r="BI265" s="240">
        <f>IF(N265="nulová",J265,0)</f>
        <v>0</v>
      </c>
      <c r="BJ265" s="18" t="s">
        <v>83</v>
      </c>
      <c r="BK265" s="240">
        <f>ROUND(I265*H265,2)</f>
        <v>0</v>
      </c>
      <c r="BL265" s="18" t="s">
        <v>271</v>
      </c>
      <c r="BM265" s="239" t="s">
        <v>4206</v>
      </c>
    </row>
    <row r="266" s="15" customFormat="1">
      <c r="A266" s="15"/>
      <c r="B266" s="264"/>
      <c r="C266" s="265"/>
      <c r="D266" s="243" t="s">
        <v>273</v>
      </c>
      <c r="E266" s="266" t="s">
        <v>1</v>
      </c>
      <c r="F266" s="267" t="s">
        <v>4200</v>
      </c>
      <c r="G266" s="265"/>
      <c r="H266" s="266" t="s">
        <v>1</v>
      </c>
      <c r="I266" s="268"/>
      <c r="J266" s="265"/>
      <c r="K266" s="265"/>
      <c r="L266" s="269"/>
      <c r="M266" s="270"/>
      <c r="N266" s="271"/>
      <c r="O266" s="271"/>
      <c r="P266" s="271"/>
      <c r="Q266" s="271"/>
      <c r="R266" s="271"/>
      <c r="S266" s="271"/>
      <c r="T266" s="272"/>
      <c r="U266" s="15"/>
      <c r="V266" s="15"/>
      <c r="W266" s="15"/>
      <c r="X266" s="15"/>
      <c r="Y266" s="15"/>
      <c r="Z266" s="15"/>
      <c r="AA266" s="15"/>
      <c r="AB266" s="15"/>
      <c r="AC266" s="15"/>
      <c r="AD266" s="15"/>
      <c r="AE266" s="15"/>
      <c r="AT266" s="273" t="s">
        <v>273</v>
      </c>
      <c r="AU266" s="273" t="s">
        <v>85</v>
      </c>
      <c r="AV266" s="15" t="s">
        <v>83</v>
      </c>
      <c r="AW266" s="15" t="s">
        <v>32</v>
      </c>
      <c r="AX266" s="15" t="s">
        <v>76</v>
      </c>
      <c r="AY266" s="273" t="s">
        <v>264</v>
      </c>
    </row>
    <row r="267" s="13" customFormat="1">
      <c r="A267" s="13"/>
      <c r="B267" s="241"/>
      <c r="C267" s="242"/>
      <c r="D267" s="243" t="s">
        <v>273</v>
      </c>
      <c r="E267" s="244" t="s">
        <v>1</v>
      </c>
      <c r="F267" s="245" t="s">
        <v>83</v>
      </c>
      <c r="G267" s="242"/>
      <c r="H267" s="246">
        <v>1</v>
      </c>
      <c r="I267" s="247"/>
      <c r="J267" s="242"/>
      <c r="K267" s="242"/>
      <c r="L267" s="248"/>
      <c r="M267" s="249"/>
      <c r="N267" s="250"/>
      <c r="O267" s="250"/>
      <c r="P267" s="250"/>
      <c r="Q267" s="250"/>
      <c r="R267" s="250"/>
      <c r="S267" s="250"/>
      <c r="T267" s="251"/>
      <c r="U267" s="13"/>
      <c r="V267" s="13"/>
      <c r="W267" s="13"/>
      <c r="X267" s="13"/>
      <c r="Y267" s="13"/>
      <c r="Z267" s="13"/>
      <c r="AA267" s="13"/>
      <c r="AB267" s="13"/>
      <c r="AC267" s="13"/>
      <c r="AD267" s="13"/>
      <c r="AE267" s="13"/>
      <c r="AT267" s="252" t="s">
        <v>273</v>
      </c>
      <c r="AU267" s="252" t="s">
        <v>85</v>
      </c>
      <c r="AV267" s="13" t="s">
        <v>85</v>
      </c>
      <c r="AW267" s="13" t="s">
        <v>32</v>
      </c>
      <c r="AX267" s="13" t="s">
        <v>83</v>
      </c>
      <c r="AY267" s="252" t="s">
        <v>264</v>
      </c>
    </row>
    <row r="268" s="2" customFormat="1" ht="16.5" customHeight="1">
      <c r="A268" s="39"/>
      <c r="B268" s="40"/>
      <c r="C268" s="228" t="s">
        <v>489</v>
      </c>
      <c r="D268" s="228" t="s">
        <v>266</v>
      </c>
      <c r="E268" s="229" t="s">
        <v>4207</v>
      </c>
      <c r="F268" s="230" t="s">
        <v>4208</v>
      </c>
      <c r="G268" s="231" t="s">
        <v>420</v>
      </c>
      <c r="H268" s="232">
        <v>1</v>
      </c>
      <c r="I268" s="233"/>
      <c r="J268" s="234">
        <f>ROUND(I268*H268,2)</f>
        <v>0</v>
      </c>
      <c r="K268" s="230" t="s">
        <v>1425</v>
      </c>
      <c r="L268" s="45"/>
      <c r="M268" s="235" t="s">
        <v>1</v>
      </c>
      <c r="N268" s="236" t="s">
        <v>41</v>
      </c>
      <c r="O268" s="92"/>
      <c r="P268" s="237">
        <f>O268*H268</f>
        <v>0</v>
      </c>
      <c r="Q268" s="237">
        <v>0.0020300000000000001</v>
      </c>
      <c r="R268" s="237">
        <f>Q268*H268</f>
        <v>0.0020300000000000001</v>
      </c>
      <c r="S268" s="237">
        <v>0</v>
      </c>
      <c r="T268" s="238">
        <f>S268*H268</f>
        <v>0</v>
      </c>
      <c r="U268" s="39"/>
      <c r="V268" s="39"/>
      <c r="W268" s="39"/>
      <c r="X268" s="39"/>
      <c r="Y268" s="39"/>
      <c r="Z268" s="39"/>
      <c r="AA268" s="39"/>
      <c r="AB268" s="39"/>
      <c r="AC268" s="39"/>
      <c r="AD268" s="39"/>
      <c r="AE268" s="39"/>
      <c r="AR268" s="239" t="s">
        <v>271</v>
      </c>
      <c r="AT268" s="239" t="s">
        <v>266</v>
      </c>
      <c r="AU268" s="239" t="s">
        <v>85</v>
      </c>
      <c r="AY268" s="18" t="s">
        <v>264</v>
      </c>
      <c r="BE268" s="240">
        <f>IF(N268="základní",J268,0)</f>
        <v>0</v>
      </c>
      <c r="BF268" s="240">
        <f>IF(N268="snížená",J268,0)</f>
        <v>0</v>
      </c>
      <c r="BG268" s="240">
        <f>IF(N268="zákl. přenesená",J268,0)</f>
        <v>0</v>
      </c>
      <c r="BH268" s="240">
        <f>IF(N268="sníž. přenesená",J268,0)</f>
        <v>0</v>
      </c>
      <c r="BI268" s="240">
        <f>IF(N268="nulová",J268,0)</f>
        <v>0</v>
      </c>
      <c r="BJ268" s="18" t="s">
        <v>83</v>
      </c>
      <c r="BK268" s="240">
        <f>ROUND(I268*H268,2)</f>
        <v>0</v>
      </c>
      <c r="BL268" s="18" t="s">
        <v>271</v>
      </c>
      <c r="BM268" s="239" t="s">
        <v>4209</v>
      </c>
    </row>
    <row r="269" s="15" customFormat="1">
      <c r="A269" s="15"/>
      <c r="B269" s="264"/>
      <c r="C269" s="265"/>
      <c r="D269" s="243" t="s">
        <v>273</v>
      </c>
      <c r="E269" s="266" t="s">
        <v>1</v>
      </c>
      <c r="F269" s="267" t="s">
        <v>4200</v>
      </c>
      <c r="G269" s="265"/>
      <c r="H269" s="266" t="s">
        <v>1</v>
      </c>
      <c r="I269" s="268"/>
      <c r="J269" s="265"/>
      <c r="K269" s="265"/>
      <c r="L269" s="269"/>
      <c r="M269" s="270"/>
      <c r="N269" s="271"/>
      <c r="O269" s="271"/>
      <c r="P269" s="271"/>
      <c r="Q269" s="271"/>
      <c r="R269" s="271"/>
      <c r="S269" s="271"/>
      <c r="T269" s="272"/>
      <c r="U269" s="15"/>
      <c r="V269" s="15"/>
      <c r="W269" s="15"/>
      <c r="X269" s="15"/>
      <c r="Y269" s="15"/>
      <c r="Z269" s="15"/>
      <c r="AA269" s="15"/>
      <c r="AB269" s="15"/>
      <c r="AC269" s="15"/>
      <c r="AD269" s="15"/>
      <c r="AE269" s="15"/>
      <c r="AT269" s="273" t="s">
        <v>273</v>
      </c>
      <c r="AU269" s="273" t="s">
        <v>85</v>
      </c>
      <c r="AV269" s="15" t="s">
        <v>83</v>
      </c>
      <c r="AW269" s="15" t="s">
        <v>32</v>
      </c>
      <c r="AX269" s="15" t="s">
        <v>76</v>
      </c>
      <c r="AY269" s="273" t="s">
        <v>264</v>
      </c>
    </row>
    <row r="270" s="13" customFormat="1">
      <c r="A270" s="13"/>
      <c r="B270" s="241"/>
      <c r="C270" s="242"/>
      <c r="D270" s="243" t="s">
        <v>273</v>
      </c>
      <c r="E270" s="244" t="s">
        <v>1</v>
      </c>
      <c r="F270" s="245" t="s">
        <v>83</v>
      </c>
      <c r="G270" s="242"/>
      <c r="H270" s="246">
        <v>1</v>
      </c>
      <c r="I270" s="247"/>
      <c r="J270" s="242"/>
      <c r="K270" s="242"/>
      <c r="L270" s="248"/>
      <c r="M270" s="249"/>
      <c r="N270" s="250"/>
      <c r="O270" s="250"/>
      <c r="P270" s="250"/>
      <c r="Q270" s="250"/>
      <c r="R270" s="250"/>
      <c r="S270" s="250"/>
      <c r="T270" s="251"/>
      <c r="U270" s="13"/>
      <c r="V270" s="13"/>
      <c r="W270" s="13"/>
      <c r="X270" s="13"/>
      <c r="Y270" s="13"/>
      <c r="Z270" s="13"/>
      <c r="AA270" s="13"/>
      <c r="AB270" s="13"/>
      <c r="AC270" s="13"/>
      <c r="AD270" s="13"/>
      <c r="AE270" s="13"/>
      <c r="AT270" s="252" t="s">
        <v>273</v>
      </c>
      <c r="AU270" s="252" t="s">
        <v>85</v>
      </c>
      <c r="AV270" s="13" t="s">
        <v>85</v>
      </c>
      <c r="AW270" s="13" t="s">
        <v>32</v>
      </c>
      <c r="AX270" s="13" t="s">
        <v>83</v>
      </c>
      <c r="AY270" s="252" t="s">
        <v>264</v>
      </c>
    </row>
    <row r="271" s="2" customFormat="1" ht="16.5" customHeight="1">
      <c r="A271" s="39"/>
      <c r="B271" s="40"/>
      <c r="C271" s="228" t="s">
        <v>494</v>
      </c>
      <c r="D271" s="228" t="s">
        <v>266</v>
      </c>
      <c r="E271" s="229" t="s">
        <v>4210</v>
      </c>
      <c r="F271" s="230" t="s">
        <v>4211</v>
      </c>
      <c r="G271" s="231" t="s">
        <v>420</v>
      </c>
      <c r="H271" s="232">
        <v>1</v>
      </c>
      <c r="I271" s="233"/>
      <c r="J271" s="234">
        <f>ROUND(I271*H271,2)</f>
        <v>0</v>
      </c>
      <c r="K271" s="230" t="s">
        <v>1425</v>
      </c>
      <c r="L271" s="45"/>
      <c r="M271" s="235" t="s">
        <v>1</v>
      </c>
      <c r="N271" s="236" t="s">
        <v>41</v>
      </c>
      <c r="O271" s="92"/>
      <c r="P271" s="237">
        <f>O271*H271</f>
        <v>0</v>
      </c>
      <c r="Q271" s="237">
        <v>0.1056</v>
      </c>
      <c r="R271" s="237">
        <f>Q271*H271</f>
        <v>0.1056</v>
      </c>
      <c r="S271" s="237">
        <v>0</v>
      </c>
      <c r="T271" s="238">
        <f>S271*H271</f>
        <v>0</v>
      </c>
      <c r="U271" s="39"/>
      <c r="V271" s="39"/>
      <c r="W271" s="39"/>
      <c r="X271" s="39"/>
      <c r="Y271" s="39"/>
      <c r="Z271" s="39"/>
      <c r="AA271" s="39"/>
      <c r="AB271" s="39"/>
      <c r="AC271" s="39"/>
      <c r="AD271" s="39"/>
      <c r="AE271" s="39"/>
      <c r="AR271" s="239" t="s">
        <v>271</v>
      </c>
      <c r="AT271" s="239" t="s">
        <v>266</v>
      </c>
      <c r="AU271" s="239" t="s">
        <v>85</v>
      </c>
      <c r="AY271" s="18" t="s">
        <v>264</v>
      </c>
      <c r="BE271" s="240">
        <f>IF(N271="základní",J271,0)</f>
        <v>0</v>
      </c>
      <c r="BF271" s="240">
        <f>IF(N271="snížená",J271,0)</f>
        <v>0</v>
      </c>
      <c r="BG271" s="240">
        <f>IF(N271="zákl. přenesená",J271,0)</f>
        <v>0</v>
      </c>
      <c r="BH271" s="240">
        <f>IF(N271="sníž. přenesená",J271,0)</f>
        <v>0</v>
      </c>
      <c r="BI271" s="240">
        <f>IF(N271="nulová",J271,0)</f>
        <v>0</v>
      </c>
      <c r="BJ271" s="18" t="s">
        <v>83</v>
      </c>
      <c r="BK271" s="240">
        <f>ROUND(I271*H271,2)</f>
        <v>0</v>
      </c>
      <c r="BL271" s="18" t="s">
        <v>271</v>
      </c>
      <c r="BM271" s="239" t="s">
        <v>4212</v>
      </c>
    </row>
    <row r="272" s="15" customFormat="1">
      <c r="A272" s="15"/>
      <c r="B272" s="264"/>
      <c r="C272" s="265"/>
      <c r="D272" s="243" t="s">
        <v>273</v>
      </c>
      <c r="E272" s="266" t="s">
        <v>1</v>
      </c>
      <c r="F272" s="267" t="s">
        <v>4177</v>
      </c>
      <c r="G272" s="265"/>
      <c r="H272" s="266" t="s">
        <v>1</v>
      </c>
      <c r="I272" s="268"/>
      <c r="J272" s="265"/>
      <c r="K272" s="265"/>
      <c r="L272" s="269"/>
      <c r="M272" s="270"/>
      <c r="N272" s="271"/>
      <c r="O272" s="271"/>
      <c r="P272" s="271"/>
      <c r="Q272" s="271"/>
      <c r="R272" s="271"/>
      <c r="S272" s="271"/>
      <c r="T272" s="272"/>
      <c r="U272" s="15"/>
      <c r="V272" s="15"/>
      <c r="W272" s="15"/>
      <c r="X272" s="15"/>
      <c r="Y272" s="15"/>
      <c r="Z272" s="15"/>
      <c r="AA272" s="15"/>
      <c r="AB272" s="15"/>
      <c r="AC272" s="15"/>
      <c r="AD272" s="15"/>
      <c r="AE272" s="15"/>
      <c r="AT272" s="273" t="s">
        <v>273</v>
      </c>
      <c r="AU272" s="273" t="s">
        <v>85</v>
      </c>
      <c r="AV272" s="15" t="s">
        <v>83</v>
      </c>
      <c r="AW272" s="15" t="s">
        <v>32</v>
      </c>
      <c r="AX272" s="15" t="s">
        <v>76</v>
      </c>
      <c r="AY272" s="273" t="s">
        <v>264</v>
      </c>
    </row>
    <row r="273" s="13" customFormat="1">
      <c r="A273" s="13"/>
      <c r="B273" s="241"/>
      <c r="C273" s="242"/>
      <c r="D273" s="243" t="s">
        <v>273</v>
      </c>
      <c r="E273" s="244" t="s">
        <v>1</v>
      </c>
      <c r="F273" s="245" t="s">
        <v>83</v>
      </c>
      <c r="G273" s="242"/>
      <c r="H273" s="246">
        <v>1</v>
      </c>
      <c r="I273" s="247"/>
      <c r="J273" s="242"/>
      <c r="K273" s="242"/>
      <c r="L273" s="248"/>
      <c r="M273" s="249"/>
      <c r="N273" s="250"/>
      <c r="O273" s="250"/>
      <c r="P273" s="250"/>
      <c r="Q273" s="250"/>
      <c r="R273" s="250"/>
      <c r="S273" s="250"/>
      <c r="T273" s="251"/>
      <c r="U273" s="13"/>
      <c r="V273" s="13"/>
      <c r="W273" s="13"/>
      <c r="X273" s="13"/>
      <c r="Y273" s="13"/>
      <c r="Z273" s="13"/>
      <c r="AA273" s="13"/>
      <c r="AB273" s="13"/>
      <c r="AC273" s="13"/>
      <c r="AD273" s="13"/>
      <c r="AE273" s="13"/>
      <c r="AT273" s="252" t="s">
        <v>273</v>
      </c>
      <c r="AU273" s="252" t="s">
        <v>85</v>
      </c>
      <c r="AV273" s="13" t="s">
        <v>85</v>
      </c>
      <c r="AW273" s="13" t="s">
        <v>32</v>
      </c>
      <c r="AX273" s="13" t="s">
        <v>83</v>
      </c>
      <c r="AY273" s="252" t="s">
        <v>264</v>
      </c>
    </row>
    <row r="274" s="2" customFormat="1" ht="16.5" customHeight="1">
      <c r="A274" s="39"/>
      <c r="B274" s="40"/>
      <c r="C274" s="228" t="s">
        <v>498</v>
      </c>
      <c r="D274" s="228" t="s">
        <v>266</v>
      </c>
      <c r="E274" s="229" t="s">
        <v>4213</v>
      </c>
      <c r="F274" s="230" t="s">
        <v>4214</v>
      </c>
      <c r="G274" s="231" t="s">
        <v>420</v>
      </c>
      <c r="H274" s="232">
        <v>1</v>
      </c>
      <c r="I274" s="233"/>
      <c r="J274" s="234">
        <f>ROUND(I274*H274,2)</f>
        <v>0</v>
      </c>
      <c r="K274" s="230" t="s">
        <v>1425</v>
      </c>
      <c r="L274" s="45"/>
      <c r="M274" s="235" t="s">
        <v>1</v>
      </c>
      <c r="N274" s="236" t="s">
        <v>41</v>
      </c>
      <c r="O274" s="92"/>
      <c r="P274" s="237">
        <f>O274*H274</f>
        <v>0</v>
      </c>
      <c r="Q274" s="237">
        <v>0.012120000000000001</v>
      </c>
      <c r="R274" s="237">
        <f>Q274*H274</f>
        <v>0.012120000000000001</v>
      </c>
      <c r="S274" s="237">
        <v>0</v>
      </c>
      <c r="T274" s="238">
        <f>S274*H274</f>
        <v>0</v>
      </c>
      <c r="U274" s="39"/>
      <c r="V274" s="39"/>
      <c r="W274" s="39"/>
      <c r="X274" s="39"/>
      <c r="Y274" s="39"/>
      <c r="Z274" s="39"/>
      <c r="AA274" s="39"/>
      <c r="AB274" s="39"/>
      <c r="AC274" s="39"/>
      <c r="AD274" s="39"/>
      <c r="AE274" s="39"/>
      <c r="AR274" s="239" t="s">
        <v>271</v>
      </c>
      <c r="AT274" s="239" t="s">
        <v>266</v>
      </c>
      <c r="AU274" s="239" t="s">
        <v>85</v>
      </c>
      <c r="AY274" s="18" t="s">
        <v>264</v>
      </c>
      <c r="BE274" s="240">
        <f>IF(N274="základní",J274,0)</f>
        <v>0</v>
      </c>
      <c r="BF274" s="240">
        <f>IF(N274="snížená",J274,0)</f>
        <v>0</v>
      </c>
      <c r="BG274" s="240">
        <f>IF(N274="zákl. přenesená",J274,0)</f>
        <v>0</v>
      </c>
      <c r="BH274" s="240">
        <f>IF(N274="sníž. přenesená",J274,0)</f>
        <v>0</v>
      </c>
      <c r="BI274" s="240">
        <f>IF(N274="nulová",J274,0)</f>
        <v>0</v>
      </c>
      <c r="BJ274" s="18" t="s">
        <v>83</v>
      </c>
      <c r="BK274" s="240">
        <f>ROUND(I274*H274,2)</f>
        <v>0</v>
      </c>
      <c r="BL274" s="18" t="s">
        <v>271</v>
      </c>
      <c r="BM274" s="239" t="s">
        <v>4215</v>
      </c>
    </row>
    <row r="275" s="15" customFormat="1">
      <c r="A275" s="15"/>
      <c r="B275" s="264"/>
      <c r="C275" s="265"/>
      <c r="D275" s="243" t="s">
        <v>273</v>
      </c>
      <c r="E275" s="266" t="s">
        <v>1</v>
      </c>
      <c r="F275" s="267" t="s">
        <v>4177</v>
      </c>
      <c r="G275" s="265"/>
      <c r="H275" s="266" t="s">
        <v>1</v>
      </c>
      <c r="I275" s="268"/>
      <c r="J275" s="265"/>
      <c r="K275" s="265"/>
      <c r="L275" s="269"/>
      <c r="M275" s="270"/>
      <c r="N275" s="271"/>
      <c r="O275" s="271"/>
      <c r="P275" s="271"/>
      <c r="Q275" s="271"/>
      <c r="R275" s="271"/>
      <c r="S275" s="271"/>
      <c r="T275" s="272"/>
      <c r="U275" s="15"/>
      <c r="V275" s="15"/>
      <c r="W275" s="15"/>
      <c r="X275" s="15"/>
      <c r="Y275" s="15"/>
      <c r="Z275" s="15"/>
      <c r="AA275" s="15"/>
      <c r="AB275" s="15"/>
      <c r="AC275" s="15"/>
      <c r="AD275" s="15"/>
      <c r="AE275" s="15"/>
      <c r="AT275" s="273" t="s">
        <v>273</v>
      </c>
      <c r="AU275" s="273" t="s">
        <v>85</v>
      </c>
      <c r="AV275" s="15" t="s">
        <v>83</v>
      </c>
      <c r="AW275" s="15" t="s">
        <v>32</v>
      </c>
      <c r="AX275" s="15" t="s">
        <v>76</v>
      </c>
      <c r="AY275" s="273" t="s">
        <v>264</v>
      </c>
    </row>
    <row r="276" s="13" customFormat="1">
      <c r="A276" s="13"/>
      <c r="B276" s="241"/>
      <c r="C276" s="242"/>
      <c r="D276" s="243" t="s">
        <v>273</v>
      </c>
      <c r="E276" s="244" t="s">
        <v>1</v>
      </c>
      <c r="F276" s="245" t="s">
        <v>83</v>
      </c>
      <c r="G276" s="242"/>
      <c r="H276" s="246">
        <v>1</v>
      </c>
      <c r="I276" s="247"/>
      <c r="J276" s="242"/>
      <c r="K276" s="242"/>
      <c r="L276" s="248"/>
      <c r="M276" s="249"/>
      <c r="N276" s="250"/>
      <c r="O276" s="250"/>
      <c r="P276" s="250"/>
      <c r="Q276" s="250"/>
      <c r="R276" s="250"/>
      <c r="S276" s="250"/>
      <c r="T276" s="251"/>
      <c r="U276" s="13"/>
      <c r="V276" s="13"/>
      <c r="W276" s="13"/>
      <c r="X276" s="13"/>
      <c r="Y276" s="13"/>
      <c r="Z276" s="13"/>
      <c r="AA276" s="13"/>
      <c r="AB276" s="13"/>
      <c r="AC276" s="13"/>
      <c r="AD276" s="13"/>
      <c r="AE276" s="13"/>
      <c r="AT276" s="252" t="s">
        <v>273</v>
      </c>
      <c r="AU276" s="252" t="s">
        <v>85</v>
      </c>
      <c r="AV276" s="13" t="s">
        <v>85</v>
      </c>
      <c r="AW276" s="13" t="s">
        <v>32</v>
      </c>
      <c r="AX276" s="13" t="s">
        <v>83</v>
      </c>
      <c r="AY276" s="252" t="s">
        <v>264</v>
      </c>
    </row>
    <row r="277" s="2" customFormat="1" ht="16.5" customHeight="1">
      <c r="A277" s="39"/>
      <c r="B277" s="40"/>
      <c r="C277" s="228" t="s">
        <v>504</v>
      </c>
      <c r="D277" s="228" t="s">
        <v>266</v>
      </c>
      <c r="E277" s="229" t="s">
        <v>4216</v>
      </c>
      <c r="F277" s="230" t="s">
        <v>4217</v>
      </c>
      <c r="G277" s="231" t="s">
        <v>420</v>
      </c>
      <c r="H277" s="232">
        <v>1</v>
      </c>
      <c r="I277" s="233"/>
      <c r="J277" s="234">
        <f>ROUND(I277*H277,2)</f>
        <v>0</v>
      </c>
      <c r="K277" s="230" t="s">
        <v>1425</v>
      </c>
      <c r="L277" s="45"/>
      <c r="M277" s="235" t="s">
        <v>1</v>
      </c>
      <c r="N277" s="236" t="s">
        <v>41</v>
      </c>
      <c r="O277" s="92"/>
      <c r="P277" s="237">
        <f>O277*H277</f>
        <v>0</v>
      </c>
      <c r="Q277" s="237">
        <v>0</v>
      </c>
      <c r="R277" s="237">
        <f>Q277*H277</f>
        <v>0</v>
      </c>
      <c r="S277" s="237">
        <v>0</v>
      </c>
      <c r="T277" s="238">
        <f>S277*H277</f>
        <v>0</v>
      </c>
      <c r="U277" s="39"/>
      <c r="V277" s="39"/>
      <c r="W277" s="39"/>
      <c r="X277" s="39"/>
      <c r="Y277" s="39"/>
      <c r="Z277" s="39"/>
      <c r="AA277" s="39"/>
      <c r="AB277" s="39"/>
      <c r="AC277" s="39"/>
      <c r="AD277" s="39"/>
      <c r="AE277" s="39"/>
      <c r="AR277" s="239" t="s">
        <v>271</v>
      </c>
      <c r="AT277" s="239" t="s">
        <v>266</v>
      </c>
      <c r="AU277" s="239" t="s">
        <v>85</v>
      </c>
      <c r="AY277" s="18" t="s">
        <v>264</v>
      </c>
      <c r="BE277" s="240">
        <f>IF(N277="základní",J277,0)</f>
        <v>0</v>
      </c>
      <c r="BF277" s="240">
        <f>IF(N277="snížená",J277,0)</f>
        <v>0</v>
      </c>
      <c r="BG277" s="240">
        <f>IF(N277="zákl. přenesená",J277,0)</f>
        <v>0</v>
      </c>
      <c r="BH277" s="240">
        <f>IF(N277="sníž. přenesená",J277,0)</f>
        <v>0</v>
      </c>
      <c r="BI277" s="240">
        <f>IF(N277="nulová",J277,0)</f>
        <v>0</v>
      </c>
      <c r="BJ277" s="18" t="s">
        <v>83</v>
      </c>
      <c r="BK277" s="240">
        <f>ROUND(I277*H277,2)</f>
        <v>0</v>
      </c>
      <c r="BL277" s="18" t="s">
        <v>271</v>
      </c>
      <c r="BM277" s="239" t="s">
        <v>4218</v>
      </c>
    </row>
    <row r="278" s="15" customFormat="1">
      <c r="A278" s="15"/>
      <c r="B278" s="264"/>
      <c r="C278" s="265"/>
      <c r="D278" s="243" t="s">
        <v>273</v>
      </c>
      <c r="E278" s="266" t="s">
        <v>1</v>
      </c>
      <c r="F278" s="267" t="s">
        <v>4177</v>
      </c>
      <c r="G278" s="265"/>
      <c r="H278" s="266" t="s">
        <v>1</v>
      </c>
      <c r="I278" s="268"/>
      <c r="J278" s="265"/>
      <c r="K278" s="265"/>
      <c r="L278" s="269"/>
      <c r="M278" s="270"/>
      <c r="N278" s="271"/>
      <c r="O278" s="271"/>
      <c r="P278" s="271"/>
      <c r="Q278" s="271"/>
      <c r="R278" s="271"/>
      <c r="S278" s="271"/>
      <c r="T278" s="272"/>
      <c r="U278" s="15"/>
      <c r="V278" s="15"/>
      <c r="W278" s="15"/>
      <c r="X278" s="15"/>
      <c r="Y278" s="15"/>
      <c r="Z278" s="15"/>
      <c r="AA278" s="15"/>
      <c r="AB278" s="15"/>
      <c r="AC278" s="15"/>
      <c r="AD278" s="15"/>
      <c r="AE278" s="15"/>
      <c r="AT278" s="273" t="s">
        <v>273</v>
      </c>
      <c r="AU278" s="273" t="s">
        <v>85</v>
      </c>
      <c r="AV278" s="15" t="s">
        <v>83</v>
      </c>
      <c r="AW278" s="15" t="s">
        <v>32</v>
      </c>
      <c r="AX278" s="15" t="s">
        <v>76</v>
      </c>
      <c r="AY278" s="273" t="s">
        <v>264</v>
      </c>
    </row>
    <row r="279" s="13" customFormat="1">
      <c r="A279" s="13"/>
      <c r="B279" s="241"/>
      <c r="C279" s="242"/>
      <c r="D279" s="243" t="s">
        <v>273</v>
      </c>
      <c r="E279" s="244" t="s">
        <v>1</v>
      </c>
      <c r="F279" s="245" t="s">
        <v>83</v>
      </c>
      <c r="G279" s="242"/>
      <c r="H279" s="246">
        <v>1</v>
      </c>
      <c r="I279" s="247"/>
      <c r="J279" s="242"/>
      <c r="K279" s="242"/>
      <c r="L279" s="248"/>
      <c r="M279" s="249"/>
      <c r="N279" s="250"/>
      <c r="O279" s="250"/>
      <c r="P279" s="250"/>
      <c r="Q279" s="250"/>
      <c r="R279" s="250"/>
      <c r="S279" s="250"/>
      <c r="T279" s="251"/>
      <c r="U279" s="13"/>
      <c r="V279" s="13"/>
      <c r="W279" s="13"/>
      <c r="X279" s="13"/>
      <c r="Y279" s="13"/>
      <c r="Z279" s="13"/>
      <c r="AA279" s="13"/>
      <c r="AB279" s="13"/>
      <c r="AC279" s="13"/>
      <c r="AD279" s="13"/>
      <c r="AE279" s="13"/>
      <c r="AT279" s="252" t="s">
        <v>273</v>
      </c>
      <c r="AU279" s="252" t="s">
        <v>85</v>
      </c>
      <c r="AV279" s="13" t="s">
        <v>85</v>
      </c>
      <c r="AW279" s="13" t="s">
        <v>32</v>
      </c>
      <c r="AX279" s="13" t="s">
        <v>83</v>
      </c>
      <c r="AY279" s="252" t="s">
        <v>264</v>
      </c>
    </row>
    <row r="280" s="2" customFormat="1" ht="21.75" customHeight="1">
      <c r="A280" s="39"/>
      <c r="B280" s="40"/>
      <c r="C280" s="228" t="s">
        <v>509</v>
      </c>
      <c r="D280" s="228" t="s">
        <v>266</v>
      </c>
      <c r="E280" s="229" t="s">
        <v>4219</v>
      </c>
      <c r="F280" s="230" t="s">
        <v>4220</v>
      </c>
      <c r="G280" s="231" t="s">
        <v>420</v>
      </c>
      <c r="H280" s="232">
        <v>1</v>
      </c>
      <c r="I280" s="233"/>
      <c r="J280" s="234">
        <f>ROUND(I280*H280,2)</f>
        <v>0</v>
      </c>
      <c r="K280" s="230" t="s">
        <v>1425</v>
      </c>
      <c r="L280" s="45"/>
      <c r="M280" s="235" t="s">
        <v>1</v>
      </c>
      <c r="N280" s="236" t="s">
        <v>41</v>
      </c>
      <c r="O280" s="92"/>
      <c r="P280" s="237">
        <f>O280*H280</f>
        <v>0</v>
      </c>
      <c r="Q280" s="237">
        <v>0.1111</v>
      </c>
      <c r="R280" s="237">
        <f>Q280*H280</f>
        <v>0.1111</v>
      </c>
      <c r="S280" s="237">
        <v>0</v>
      </c>
      <c r="T280" s="238">
        <f>S280*H280</f>
        <v>0</v>
      </c>
      <c r="U280" s="39"/>
      <c r="V280" s="39"/>
      <c r="W280" s="39"/>
      <c r="X280" s="39"/>
      <c r="Y280" s="39"/>
      <c r="Z280" s="39"/>
      <c r="AA280" s="39"/>
      <c r="AB280" s="39"/>
      <c r="AC280" s="39"/>
      <c r="AD280" s="39"/>
      <c r="AE280" s="39"/>
      <c r="AR280" s="239" t="s">
        <v>271</v>
      </c>
      <c r="AT280" s="239" t="s">
        <v>266</v>
      </c>
      <c r="AU280" s="239" t="s">
        <v>85</v>
      </c>
      <c r="AY280" s="18" t="s">
        <v>264</v>
      </c>
      <c r="BE280" s="240">
        <f>IF(N280="základní",J280,0)</f>
        <v>0</v>
      </c>
      <c r="BF280" s="240">
        <f>IF(N280="snížená",J280,0)</f>
        <v>0</v>
      </c>
      <c r="BG280" s="240">
        <f>IF(N280="zákl. přenesená",J280,0)</f>
        <v>0</v>
      </c>
      <c r="BH280" s="240">
        <f>IF(N280="sníž. přenesená",J280,0)</f>
        <v>0</v>
      </c>
      <c r="BI280" s="240">
        <f>IF(N280="nulová",J280,0)</f>
        <v>0</v>
      </c>
      <c r="BJ280" s="18" t="s">
        <v>83</v>
      </c>
      <c r="BK280" s="240">
        <f>ROUND(I280*H280,2)</f>
        <v>0</v>
      </c>
      <c r="BL280" s="18" t="s">
        <v>271</v>
      </c>
      <c r="BM280" s="239" t="s">
        <v>4221</v>
      </c>
    </row>
    <row r="281" s="15" customFormat="1">
      <c r="A281" s="15"/>
      <c r="B281" s="264"/>
      <c r="C281" s="265"/>
      <c r="D281" s="243" t="s">
        <v>273</v>
      </c>
      <c r="E281" s="266" t="s">
        <v>1</v>
      </c>
      <c r="F281" s="267" t="s">
        <v>4177</v>
      </c>
      <c r="G281" s="265"/>
      <c r="H281" s="266" t="s">
        <v>1</v>
      </c>
      <c r="I281" s="268"/>
      <c r="J281" s="265"/>
      <c r="K281" s="265"/>
      <c r="L281" s="269"/>
      <c r="M281" s="270"/>
      <c r="N281" s="271"/>
      <c r="O281" s="271"/>
      <c r="P281" s="271"/>
      <c r="Q281" s="271"/>
      <c r="R281" s="271"/>
      <c r="S281" s="271"/>
      <c r="T281" s="272"/>
      <c r="U281" s="15"/>
      <c r="V281" s="15"/>
      <c r="W281" s="15"/>
      <c r="X281" s="15"/>
      <c r="Y281" s="15"/>
      <c r="Z281" s="15"/>
      <c r="AA281" s="15"/>
      <c r="AB281" s="15"/>
      <c r="AC281" s="15"/>
      <c r="AD281" s="15"/>
      <c r="AE281" s="15"/>
      <c r="AT281" s="273" t="s">
        <v>273</v>
      </c>
      <c r="AU281" s="273" t="s">
        <v>85</v>
      </c>
      <c r="AV281" s="15" t="s">
        <v>83</v>
      </c>
      <c r="AW281" s="15" t="s">
        <v>32</v>
      </c>
      <c r="AX281" s="15" t="s">
        <v>76</v>
      </c>
      <c r="AY281" s="273" t="s">
        <v>264</v>
      </c>
    </row>
    <row r="282" s="13" customFormat="1">
      <c r="A282" s="13"/>
      <c r="B282" s="241"/>
      <c r="C282" s="242"/>
      <c r="D282" s="243" t="s">
        <v>273</v>
      </c>
      <c r="E282" s="244" t="s">
        <v>1</v>
      </c>
      <c r="F282" s="245" t="s">
        <v>83</v>
      </c>
      <c r="G282" s="242"/>
      <c r="H282" s="246">
        <v>1</v>
      </c>
      <c r="I282" s="247"/>
      <c r="J282" s="242"/>
      <c r="K282" s="242"/>
      <c r="L282" s="248"/>
      <c r="M282" s="249"/>
      <c r="N282" s="250"/>
      <c r="O282" s="250"/>
      <c r="P282" s="250"/>
      <c r="Q282" s="250"/>
      <c r="R282" s="250"/>
      <c r="S282" s="250"/>
      <c r="T282" s="251"/>
      <c r="U282" s="13"/>
      <c r="V282" s="13"/>
      <c r="W282" s="13"/>
      <c r="X282" s="13"/>
      <c r="Y282" s="13"/>
      <c r="Z282" s="13"/>
      <c r="AA282" s="13"/>
      <c r="AB282" s="13"/>
      <c r="AC282" s="13"/>
      <c r="AD282" s="13"/>
      <c r="AE282" s="13"/>
      <c r="AT282" s="252" t="s">
        <v>273</v>
      </c>
      <c r="AU282" s="252" t="s">
        <v>85</v>
      </c>
      <c r="AV282" s="13" t="s">
        <v>85</v>
      </c>
      <c r="AW282" s="13" t="s">
        <v>32</v>
      </c>
      <c r="AX282" s="13" t="s">
        <v>83</v>
      </c>
      <c r="AY282" s="252" t="s">
        <v>264</v>
      </c>
    </row>
    <row r="283" s="2" customFormat="1" ht="24.15" customHeight="1">
      <c r="A283" s="39"/>
      <c r="B283" s="40"/>
      <c r="C283" s="228" t="s">
        <v>515</v>
      </c>
      <c r="D283" s="228" t="s">
        <v>266</v>
      </c>
      <c r="E283" s="229" t="s">
        <v>4222</v>
      </c>
      <c r="F283" s="230" t="s">
        <v>4223</v>
      </c>
      <c r="G283" s="231" t="s">
        <v>278</v>
      </c>
      <c r="H283" s="232">
        <v>5.5</v>
      </c>
      <c r="I283" s="233"/>
      <c r="J283" s="234">
        <f>ROUND(I283*H283,2)</f>
        <v>0</v>
      </c>
      <c r="K283" s="230" t="s">
        <v>1425</v>
      </c>
      <c r="L283" s="45"/>
      <c r="M283" s="235" t="s">
        <v>1</v>
      </c>
      <c r="N283" s="236" t="s">
        <v>41</v>
      </c>
      <c r="O283" s="92"/>
      <c r="P283" s="237">
        <f>O283*H283</f>
        <v>0</v>
      </c>
      <c r="Q283" s="237">
        <v>0.04512</v>
      </c>
      <c r="R283" s="237">
        <f>Q283*H283</f>
        <v>0.24815999999999999</v>
      </c>
      <c r="S283" s="237">
        <v>0</v>
      </c>
      <c r="T283" s="238">
        <f>S283*H283</f>
        <v>0</v>
      </c>
      <c r="U283" s="39"/>
      <c r="V283" s="39"/>
      <c r="W283" s="39"/>
      <c r="X283" s="39"/>
      <c r="Y283" s="39"/>
      <c r="Z283" s="39"/>
      <c r="AA283" s="39"/>
      <c r="AB283" s="39"/>
      <c r="AC283" s="39"/>
      <c r="AD283" s="39"/>
      <c r="AE283" s="39"/>
      <c r="AR283" s="239" t="s">
        <v>271</v>
      </c>
      <c r="AT283" s="239" t="s">
        <v>266</v>
      </c>
      <c r="AU283" s="239" t="s">
        <v>85</v>
      </c>
      <c r="AY283" s="18" t="s">
        <v>264</v>
      </c>
      <c r="BE283" s="240">
        <f>IF(N283="základní",J283,0)</f>
        <v>0</v>
      </c>
      <c r="BF283" s="240">
        <f>IF(N283="snížená",J283,0)</f>
        <v>0</v>
      </c>
      <c r="BG283" s="240">
        <f>IF(N283="zákl. přenesená",J283,0)</f>
        <v>0</v>
      </c>
      <c r="BH283" s="240">
        <f>IF(N283="sníž. přenesená",J283,0)</f>
        <v>0</v>
      </c>
      <c r="BI283" s="240">
        <f>IF(N283="nulová",J283,0)</f>
        <v>0</v>
      </c>
      <c r="BJ283" s="18" t="s">
        <v>83</v>
      </c>
      <c r="BK283" s="240">
        <f>ROUND(I283*H283,2)</f>
        <v>0</v>
      </c>
      <c r="BL283" s="18" t="s">
        <v>271</v>
      </c>
      <c r="BM283" s="239" t="s">
        <v>4224</v>
      </c>
    </row>
    <row r="284" s="15" customFormat="1">
      <c r="A284" s="15"/>
      <c r="B284" s="264"/>
      <c r="C284" s="265"/>
      <c r="D284" s="243" t="s">
        <v>273</v>
      </c>
      <c r="E284" s="266" t="s">
        <v>1</v>
      </c>
      <c r="F284" s="267" t="s">
        <v>4169</v>
      </c>
      <c r="G284" s="265"/>
      <c r="H284" s="266" t="s">
        <v>1</v>
      </c>
      <c r="I284" s="268"/>
      <c r="J284" s="265"/>
      <c r="K284" s="265"/>
      <c r="L284" s="269"/>
      <c r="M284" s="270"/>
      <c r="N284" s="271"/>
      <c r="O284" s="271"/>
      <c r="P284" s="271"/>
      <c r="Q284" s="271"/>
      <c r="R284" s="271"/>
      <c r="S284" s="271"/>
      <c r="T284" s="272"/>
      <c r="U284" s="15"/>
      <c r="V284" s="15"/>
      <c r="W284" s="15"/>
      <c r="X284" s="15"/>
      <c r="Y284" s="15"/>
      <c r="Z284" s="15"/>
      <c r="AA284" s="15"/>
      <c r="AB284" s="15"/>
      <c r="AC284" s="15"/>
      <c r="AD284" s="15"/>
      <c r="AE284" s="15"/>
      <c r="AT284" s="273" t="s">
        <v>273</v>
      </c>
      <c r="AU284" s="273" t="s">
        <v>85</v>
      </c>
      <c r="AV284" s="15" t="s">
        <v>83</v>
      </c>
      <c r="AW284" s="15" t="s">
        <v>32</v>
      </c>
      <c r="AX284" s="15" t="s">
        <v>76</v>
      </c>
      <c r="AY284" s="273" t="s">
        <v>264</v>
      </c>
    </row>
    <row r="285" s="13" customFormat="1">
      <c r="A285" s="13"/>
      <c r="B285" s="241"/>
      <c r="C285" s="242"/>
      <c r="D285" s="243" t="s">
        <v>273</v>
      </c>
      <c r="E285" s="244" t="s">
        <v>1</v>
      </c>
      <c r="F285" s="245" t="s">
        <v>4225</v>
      </c>
      <c r="G285" s="242"/>
      <c r="H285" s="246">
        <v>5.5</v>
      </c>
      <c r="I285" s="247"/>
      <c r="J285" s="242"/>
      <c r="K285" s="242"/>
      <c r="L285" s="248"/>
      <c r="M285" s="249"/>
      <c r="N285" s="250"/>
      <c r="O285" s="250"/>
      <c r="P285" s="250"/>
      <c r="Q285" s="250"/>
      <c r="R285" s="250"/>
      <c r="S285" s="250"/>
      <c r="T285" s="251"/>
      <c r="U285" s="13"/>
      <c r="V285" s="13"/>
      <c r="W285" s="13"/>
      <c r="X285" s="13"/>
      <c r="Y285" s="13"/>
      <c r="Z285" s="13"/>
      <c r="AA285" s="13"/>
      <c r="AB285" s="13"/>
      <c r="AC285" s="13"/>
      <c r="AD285" s="13"/>
      <c r="AE285" s="13"/>
      <c r="AT285" s="252" t="s">
        <v>273</v>
      </c>
      <c r="AU285" s="252" t="s">
        <v>85</v>
      </c>
      <c r="AV285" s="13" t="s">
        <v>85</v>
      </c>
      <c r="AW285" s="13" t="s">
        <v>32</v>
      </c>
      <c r="AX285" s="13" t="s">
        <v>83</v>
      </c>
      <c r="AY285" s="252" t="s">
        <v>264</v>
      </c>
    </row>
    <row r="286" s="2" customFormat="1" ht="24.15" customHeight="1">
      <c r="A286" s="39"/>
      <c r="B286" s="40"/>
      <c r="C286" s="228" t="s">
        <v>519</v>
      </c>
      <c r="D286" s="228" t="s">
        <v>266</v>
      </c>
      <c r="E286" s="229" t="s">
        <v>4226</v>
      </c>
      <c r="F286" s="230" t="s">
        <v>4227</v>
      </c>
      <c r="G286" s="231" t="s">
        <v>420</v>
      </c>
      <c r="H286" s="232">
        <v>2</v>
      </c>
      <c r="I286" s="233"/>
      <c r="J286" s="234">
        <f>ROUND(I286*H286,2)</f>
        <v>0</v>
      </c>
      <c r="K286" s="230" t="s">
        <v>1425</v>
      </c>
      <c r="L286" s="45"/>
      <c r="M286" s="235" t="s">
        <v>1</v>
      </c>
      <c r="N286" s="236" t="s">
        <v>41</v>
      </c>
      <c r="O286" s="92"/>
      <c r="P286" s="237">
        <f>O286*H286</f>
        <v>0</v>
      </c>
      <c r="Q286" s="237">
        <v>0.058500000000000003</v>
      </c>
      <c r="R286" s="237">
        <f>Q286*H286</f>
        <v>0.11700000000000001</v>
      </c>
      <c r="S286" s="237">
        <v>0</v>
      </c>
      <c r="T286" s="238">
        <f>S286*H286</f>
        <v>0</v>
      </c>
      <c r="U286" s="39"/>
      <c r="V286" s="39"/>
      <c r="W286" s="39"/>
      <c r="X286" s="39"/>
      <c r="Y286" s="39"/>
      <c r="Z286" s="39"/>
      <c r="AA286" s="39"/>
      <c r="AB286" s="39"/>
      <c r="AC286" s="39"/>
      <c r="AD286" s="39"/>
      <c r="AE286" s="39"/>
      <c r="AR286" s="239" t="s">
        <v>271</v>
      </c>
      <c r="AT286" s="239" t="s">
        <v>266</v>
      </c>
      <c r="AU286" s="239" t="s">
        <v>85</v>
      </c>
      <c r="AY286" s="18" t="s">
        <v>264</v>
      </c>
      <c r="BE286" s="240">
        <f>IF(N286="základní",J286,0)</f>
        <v>0</v>
      </c>
      <c r="BF286" s="240">
        <f>IF(N286="snížená",J286,0)</f>
        <v>0</v>
      </c>
      <c r="BG286" s="240">
        <f>IF(N286="zákl. přenesená",J286,0)</f>
        <v>0</v>
      </c>
      <c r="BH286" s="240">
        <f>IF(N286="sníž. přenesená",J286,0)</f>
        <v>0</v>
      </c>
      <c r="BI286" s="240">
        <f>IF(N286="nulová",J286,0)</f>
        <v>0</v>
      </c>
      <c r="BJ286" s="18" t="s">
        <v>83</v>
      </c>
      <c r="BK286" s="240">
        <f>ROUND(I286*H286,2)</f>
        <v>0</v>
      </c>
      <c r="BL286" s="18" t="s">
        <v>271</v>
      </c>
      <c r="BM286" s="239" t="s">
        <v>4228</v>
      </c>
    </row>
    <row r="287" s="15" customFormat="1">
      <c r="A287" s="15"/>
      <c r="B287" s="264"/>
      <c r="C287" s="265"/>
      <c r="D287" s="243" t="s">
        <v>273</v>
      </c>
      <c r="E287" s="266" t="s">
        <v>1</v>
      </c>
      <c r="F287" s="267" t="s">
        <v>4169</v>
      </c>
      <c r="G287" s="265"/>
      <c r="H287" s="266" t="s">
        <v>1</v>
      </c>
      <c r="I287" s="268"/>
      <c r="J287" s="265"/>
      <c r="K287" s="265"/>
      <c r="L287" s="269"/>
      <c r="M287" s="270"/>
      <c r="N287" s="271"/>
      <c r="O287" s="271"/>
      <c r="P287" s="271"/>
      <c r="Q287" s="271"/>
      <c r="R287" s="271"/>
      <c r="S287" s="271"/>
      <c r="T287" s="272"/>
      <c r="U287" s="15"/>
      <c r="V287" s="15"/>
      <c r="W287" s="15"/>
      <c r="X287" s="15"/>
      <c r="Y287" s="15"/>
      <c r="Z287" s="15"/>
      <c r="AA287" s="15"/>
      <c r="AB287" s="15"/>
      <c r="AC287" s="15"/>
      <c r="AD287" s="15"/>
      <c r="AE287" s="15"/>
      <c r="AT287" s="273" t="s">
        <v>273</v>
      </c>
      <c r="AU287" s="273" t="s">
        <v>85</v>
      </c>
      <c r="AV287" s="15" t="s">
        <v>83</v>
      </c>
      <c r="AW287" s="15" t="s">
        <v>32</v>
      </c>
      <c r="AX287" s="15" t="s">
        <v>76</v>
      </c>
      <c r="AY287" s="273" t="s">
        <v>264</v>
      </c>
    </row>
    <row r="288" s="13" customFormat="1">
      <c r="A288" s="13"/>
      <c r="B288" s="241"/>
      <c r="C288" s="242"/>
      <c r="D288" s="243" t="s">
        <v>273</v>
      </c>
      <c r="E288" s="244" t="s">
        <v>1</v>
      </c>
      <c r="F288" s="245" t="s">
        <v>85</v>
      </c>
      <c r="G288" s="242"/>
      <c r="H288" s="246">
        <v>2</v>
      </c>
      <c r="I288" s="247"/>
      <c r="J288" s="242"/>
      <c r="K288" s="242"/>
      <c r="L288" s="248"/>
      <c r="M288" s="249"/>
      <c r="N288" s="250"/>
      <c r="O288" s="250"/>
      <c r="P288" s="250"/>
      <c r="Q288" s="250"/>
      <c r="R288" s="250"/>
      <c r="S288" s="250"/>
      <c r="T288" s="251"/>
      <c r="U288" s="13"/>
      <c r="V288" s="13"/>
      <c r="W288" s="13"/>
      <c r="X288" s="13"/>
      <c r="Y288" s="13"/>
      <c r="Z288" s="13"/>
      <c r="AA288" s="13"/>
      <c r="AB288" s="13"/>
      <c r="AC288" s="13"/>
      <c r="AD288" s="13"/>
      <c r="AE288" s="13"/>
      <c r="AT288" s="252" t="s">
        <v>273</v>
      </c>
      <c r="AU288" s="252" t="s">
        <v>85</v>
      </c>
      <c r="AV288" s="13" t="s">
        <v>85</v>
      </c>
      <c r="AW288" s="13" t="s">
        <v>32</v>
      </c>
      <c r="AX288" s="13" t="s">
        <v>83</v>
      </c>
      <c r="AY288" s="252" t="s">
        <v>264</v>
      </c>
    </row>
    <row r="289" s="2" customFormat="1" ht="16.5" customHeight="1">
      <c r="A289" s="39"/>
      <c r="B289" s="40"/>
      <c r="C289" s="228" t="s">
        <v>523</v>
      </c>
      <c r="D289" s="228" t="s">
        <v>266</v>
      </c>
      <c r="E289" s="229" t="s">
        <v>1499</v>
      </c>
      <c r="F289" s="230" t="s">
        <v>1500</v>
      </c>
      <c r="G289" s="231" t="s">
        <v>354</v>
      </c>
      <c r="H289" s="232">
        <v>1.569</v>
      </c>
      <c r="I289" s="233"/>
      <c r="J289" s="234">
        <f>ROUND(I289*H289,2)</f>
        <v>0</v>
      </c>
      <c r="K289" s="230" t="s">
        <v>1425</v>
      </c>
      <c r="L289" s="45"/>
      <c r="M289" s="235" t="s">
        <v>1</v>
      </c>
      <c r="N289" s="236" t="s">
        <v>41</v>
      </c>
      <c r="O289" s="92"/>
      <c r="P289" s="237">
        <f>O289*H289</f>
        <v>0</v>
      </c>
      <c r="Q289" s="237">
        <v>0</v>
      </c>
      <c r="R289" s="237">
        <f>Q289*H289</f>
        <v>0</v>
      </c>
      <c r="S289" s="237">
        <v>0</v>
      </c>
      <c r="T289" s="238">
        <f>S289*H289</f>
        <v>0</v>
      </c>
      <c r="U289" s="39"/>
      <c r="V289" s="39"/>
      <c r="W289" s="39"/>
      <c r="X289" s="39"/>
      <c r="Y289" s="39"/>
      <c r="Z289" s="39"/>
      <c r="AA289" s="39"/>
      <c r="AB289" s="39"/>
      <c r="AC289" s="39"/>
      <c r="AD289" s="39"/>
      <c r="AE289" s="39"/>
      <c r="AR289" s="239" t="s">
        <v>271</v>
      </c>
      <c r="AT289" s="239" t="s">
        <v>266</v>
      </c>
      <c r="AU289" s="239" t="s">
        <v>85</v>
      </c>
      <c r="AY289" s="18" t="s">
        <v>264</v>
      </c>
      <c r="BE289" s="240">
        <f>IF(N289="základní",J289,0)</f>
        <v>0</v>
      </c>
      <c r="BF289" s="240">
        <f>IF(N289="snížená",J289,0)</f>
        <v>0</v>
      </c>
      <c r="BG289" s="240">
        <f>IF(N289="zákl. přenesená",J289,0)</f>
        <v>0</v>
      </c>
      <c r="BH289" s="240">
        <f>IF(N289="sníž. přenesená",J289,0)</f>
        <v>0</v>
      </c>
      <c r="BI289" s="240">
        <f>IF(N289="nulová",J289,0)</f>
        <v>0</v>
      </c>
      <c r="BJ289" s="18" t="s">
        <v>83</v>
      </c>
      <c r="BK289" s="240">
        <f>ROUND(I289*H289,2)</f>
        <v>0</v>
      </c>
      <c r="BL289" s="18" t="s">
        <v>271</v>
      </c>
      <c r="BM289" s="239" t="s">
        <v>4229</v>
      </c>
    </row>
    <row r="290" s="12" customFormat="1" ht="22.8" customHeight="1">
      <c r="A290" s="12"/>
      <c r="B290" s="212"/>
      <c r="C290" s="213"/>
      <c r="D290" s="214" t="s">
        <v>75</v>
      </c>
      <c r="E290" s="226" t="s">
        <v>309</v>
      </c>
      <c r="F290" s="226" t="s">
        <v>723</v>
      </c>
      <c r="G290" s="213"/>
      <c r="H290" s="213"/>
      <c r="I290" s="216"/>
      <c r="J290" s="227">
        <f>BK290</f>
        <v>0</v>
      </c>
      <c r="K290" s="213"/>
      <c r="L290" s="218"/>
      <c r="M290" s="219"/>
      <c r="N290" s="220"/>
      <c r="O290" s="220"/>
      <c r="P290" s="221">
        <f>SUM(P291:P298)</f>
        <v>0</v>
      </c>
      <c r="Q290" s="220"/>
      <c r="R290" s="221">
        <f>SUM(R291:R298)</f>
        <v>0.048299999999999996</v>
      </c>
      <c r="S290" s="220"/>
      <c r="T290" s="222">
        <f>SUM(T291:T298)</f>
        <v>0.050000000000000003</v>
      </c>
      <c r="U290" s="12"/>
      <c r="V290" s="12"/>
      <c r="W290" s="12"/>
      <c r="X290" s="12"/>
      <c r="Y290" s="12"/>
      <c r="Z290" s="12"/>
      <c r="AA290" s="12"/>
      <c r="AB290" s="12"/>
      <c r="AC290" s="12"/>
      <c r="AD290" s="12"/>
      <c r="AE290" s="12"/>
      <c r="AR290" s="223" t="s">
        <v>83</v>
      </c>
      <c r="AT290" s="224" t="s">
        <v>75</v>
      </c>
      <c r="AU290" s="224" t="s">
        <v>83</v>
      </c>
      <c r="AY290" s="223" t="s">
        <v>264</v>
      </c>
      <c r="BK290" s="225">
        <f>SUM(BK291:BK298)</f>
        <v>0</v>
      </c>
    </row>
    <row r="291" s="2" customFormat="1" ht="16.5" customHeight="1">
      <c r="A291" s="39"/>
      <c r="B291" s="40"/>
      <c r="C291" s="228" t="s">
        <v>527</v>
      </c>
      <c r="D291" s="228" t="s">
        <v>266</v>
      </c>
      <c r="E291" s="229" t="s">
        <v>4230</v>
      </c>
      <c r="F291" s="230" t="s">
        <v>4231</v>
      </c>
      <c r="G291" s="231" t="s">
        <v>318</v>
      </c>
      <c r="H291" s="232">
        <v>70</v>
      </c>
      <c r="I291" s="233"/>
      <c r="J291" s="234">
        <f>ROUND(I291*H291,2)</f>
        <v>0</v>
      </c>
      <c r="K291" s="230" t="s">
        <v>1425</v>
      </c>
      <c r="L291" s="45"/>
      <c r="M291" s="235" t="s">
        <v>1</v>
      </c>
      <c r="N291" s="236" t="s">
        <v>41</v>
      </c>
      <c r="O291" s="92"/>
      <c r="P291" s="237">
        <f>O291*H291</f>
        <v>0</v>
      </c>
      <c r="Q291" s="237">
        <v>0.00068999999999999997</v>
      </c>
      <c r="R291" s="237">
        <f>Q291*H291</f>
        <v>0.048299999999999996</v>
      </c>
      <c r="S291" s="237">
        <v>0</v>
      </c>
      <c r="T291" s="238">
        <f>S291*H291</f>
        <v>0</v>
      </c>
      <c r="U291" s="39"/>
      <c r="V291" s="39"/>
      <c r="W291" s="39"/>
      <c r="X291" s="39"/>
      <c r="Y291" s="39"/>
      <c r="Z291" s="39"/>
      <c r="AA291" s="39"/>
      <c r="AB291" s="39"/>
      <c r="AC291" s="39"/>
      <c r="AD291" s="39"/>
      <c r="AE291" s="39"/>
      <c r="AR291" s="239" t="s">
        <v>271</v>
      </c>
      <c r="AT291" s="239" t="s">
        <v>266</v>
      </c>
      <c r="AU291" s="239" t="s">
        <v>85</v>
      </c>
      <c r="AY291" s="18" t="s">
        <v>264</v>
      </c>
      <c r="BE291" s="240">
        <f>IF(N291="základní",J291,0)</f>
        <v>0</v>
      </c>
      <c r="BF291" s="240">
        <f>IF(N291="snížená",J291,0)</f>
        <v>0</v>
      </c>
      <c r="BG291" s="240">
        <f>IF(N291="zákl. přenesená",J291,0)</f>
        <v>0</v>
      </c>
      <c r="BH291" s="240">
        <f>IF(N291="sníž. přenesená",J291,0)</f>
        <v>0</v>
      </c>
      <c r="BI291" s="240">
        <f>IF(N291="nulová",J291,0)</f>
        <v>0</v>
      </c>
      <c r="BJ291" s="18" t="s">
        <v>83</v>
      </c>
      <c r="BK291" s="240">
        <f>ROUND(I291*H291,2)</f>
        <v>0</v>
      </c>
      <c r="BL291" s="18" t="s">
        <v>271</v>
      </c>
      <c r="BM291" s="239" t="s">
        <v>4232</v>
      </c>
    </row>
    <row r="292" s="15" customFormat="1">
      <c r="A292" s="15"/>
      <c r="B292" s="264"/>
      <c r="C292" s="265"/>
      <c r="D292" s="243" t="s">
        <v>273</v>
      </c>
      <c r="E292" s="266" t="s">
        <v>1</v>
      </c>
      <c r="F292" s="267" t="s">
        <v>4169</v>
      </c>
      <c r="G292" s="265"/>
      <c r="H292" s="266" t="s">
        <v>1</v>
      </c>
      <c r="I292" s="268"/>
      <c r="J292" s="265"/>
      <c r="K292" s="265"/>
      <c r="L292" s="269"/>
      <c r="M292" s="270"/>
      <c r="N292" s="271"/>
      <c r="O292" s="271"/>
      <c r="P292" s="271"/>
      <c r="Q292" s="271"/>
      <c r="R292" s="271"/>
      <c r="S292" s="271"/>
      <c r="T292" s="272"/>
      <c r="U292" s="15"/>
      <c r="V292" s="15"/>
      <c r="W292" s="15"/>
      <c r="X292" s="15"/>
      <c r="Y292" s="15"/>
      <c r="Z292" s="15"/>
      <c r="AA292" s="15"/>
      <c r="AB292" s="15"/>
      <c r="AC292" s="15"/>
      <c r="AD292" s="15"/>
      <c r="AE292" s="15"/>
      <c r="AT292" s="273" t="s">
        <v>273</v>
      </c>
      <c r="AU292" s="273" t="s">
        <v>85</v>
      </c>
      <c r="AV292" s="15" t="s">
        <v>83</v>
      </c>
      <c r="AW292" s="15" t="s">
        <v>32</v>
      </c>
      <c r="AX292" s="15" t="s">
        <v>76</v>
      </c>
      <c r="AY292" s="273" t="s">
        <v>264</v>
      </c>
    </row>
    <row r="293" s="13" customFormat="1">
      <c r="A293" s="13"/>
      <c r="B293" s="241"/>
      <c r="C293" s="242"/>
      <c r="D293" s="243" t="s">
        <v>273</v>
      </c>
      <c r="E293" s="244" t="s">
        <v>1</v>
      </c>
      <c r="F293" s="245" t="s">
        <v>610</v>
      </c>
      <c r="G293" s="242"/>
      <c r="H293" s="246">
        <v>70</v>
      </c>
      <c r="I293" s="247"/>
      <c r="J293" s="242"/>
      <c r="K293" s="242"/>
      <c r="L293" s="248"/>
      <c r="M293" s="249"/>
      <c r="N293" s="250"/>
      <c r="O293" s="250"/>
      <c r="P293" s="250"/>
      <c r="Q293" s="250"/>
      <c r="R293" s="250"/>
      <c r="S293" s="250"/>
      <c r="T293" s="251"/>
      <c r="U293" s="13"/>
      <c r="V293" s="13"/>
      <c r="W293" s="13"/>
      <c r="X293" s="13"/>
      <c r="Y293" s="13"/>
      <c r="Z293" s="13"/>
      <c r="AA293" s="13"/>
      <c r="AB293" s="13"/>
      <c r="AC293" s="13"/>
      <c r="AD293" s="13"/>
      <c r="AE293" s="13"/>
      <c r="AT293" s="252" t="s">
        <v>273</v>
      </c>
      <c r="AU293" s="252" t="s">
        <v>85</v>
      </c>
      <c r="AV293" s="13" t="s">
        <v>85</v>
      </c>
      <c r="AW293" s="13" t="s">
        <v>32</v>
      </c>
      <c r="AX293" s="13" t="s">
        <v>83</v>
      </c>
      <c r="AY293" s="252" t="s">
        <v>264</v>
      </c>
    </row>
    <row r="294" s="2" customFormat="1" ht="16.5" customHeight="1">
      <c r="A294" s="39"/>
      <c r="B294" s="40"/>
      <c r="C294" s="228" t="s">
        <v>532</v>
      </c>
      <c r="D294" s="228" t="s">
        <v>266</v>
      </c>
      <c r="E294" s="229" t="s">
        <v>4233</v>
      </c>
      <c r="F294" s="230" t="s">
        <v>4234</v>
      </c>
      <c r="G294" s="231" t="s">
        <v>453</v>
      </c>
      <c r="H294" s="232">
        <v>5</v>
      </c>
      <c r="I294" s="233"/>
      <c r="J294" s="234">
        <f>ROUND(I294*H294,2)</f>
        <v>0</v>
      </c>
      <c r="K294" s="230" t="s">
        <v>1425</v>
      </c>
      <c r="L294" s="45"/>
      <c r="M294" s="235" t="s">
        <v>1</v>
      </c>
      <c r="N294" s="236" t="s">
        <v>41</v>
      </c>
      <c r="O294" s="92"/>
      <c r="P294" s="237">
        <f>O294*H294</f>
        <v>0</v>
      </c>
      <c r="Q294" s="237">
        <v>0</v>
      </c>
      <c r="R294" s="237">
        <f>Q294*H294</f>
        <v>0</v>
      </c>
      <c r="S294" s="237">
        <v>0</v>
      </c>
      <c r="T294" s="238">
        <f>S294*H294</f>
        <v>0</v>
      </c>
      <c r="U294" s="39"/>
      <c r="V294" s="39"/>
      <c r="W294" s="39"/>
      <c r="X294" s="39"/>
      <c r="Y294" s="39"/>
      <c r="Z294" s="39"/>
      <c r="AA294" s="39"/>
      <c r="AB294" s="39"/>
      <c r="AC294" s="39"/>
      <c r="AD294" s="39"/>
      <c r="AE294" s="39"/>
      <c r="AR294" s="239" t="s">
        <v>271</v>
      </c>
      <c r="AT294" s="239" t="s">
        <v>266</v>
      </c>
      <c r="AU294" s="239" t="s">
        <v>85</v>
      </c>
      <c r="AY294" s="18" t="s">
        <v>264</v>
      </c>
      <c r="BE294" s="240">
        <f>IF(N294="základní",J294,0)</f>
        <v>0</v>
      </c>
      <c r="BF294" s="240">
        <f>IF(N294="snížená",J294,0)</f>
        <v>0</v>
      </c>
      <c r="BG294" s="240">
        <f>IF(N294="zákl. přenesená",J294,0)</f>
        <v>0</v>
      </c>
      <c r="BH294" s="240">
        <f>IF(N294="sníž. přenesená",J294,0)</f>
        <v>0</v>
      </c>
      <c r="BI294" s="240">
        <f>IF(N294="nulová",J294,0)</f>
        <v>0</v>
      </c>
      <c r="BJ294" s="18" t="s">
        <v>83</v>
      </c>
      <c r="BK294" s="240">
        <f>ROUND(I294*H294,2)</f>
        <v>0</v>
      </c>
      <c r="BL294" s="18" t="s">
        <v>271</v>
      </c>
      <c r="BM294" s="239" t="s">
        <v>4235</v>
      </c>
    </row>
    <row r="295" s="15" customFormat="1">
      <c r="A295" s="15"/>
      <c r="B295" s="264"/>
      <c r="C295" s="265"/>
      <c r="D295" s="243" t="s">
        <v>273</v>
      </c>
      <c r="E295" s="266" t="s">
        <v>1</v>
      </c>
      <c r="F295" s="267" t="s">
        <v>4073</v>
      </c>
      <c r="G295" s="265"/>
      <c r="H295" s="266" t="s">
        <v>1</v>
      </c>
      <c r="I295" s="268"/>
      <c r="J295" s="265"/>
      <c r="K295" s="265"/>
      <c r="L295" s="269"/>
      <c r="M295" s="270"/>
      <c r="N295" s="271"/>
      <c r="O295" s="271"/>
      <c r="P295" s="271"/>
      <c r="Q295" s="271"/>
      <c r="R295" s="271"/>
      <c r="S295" s="271"/>
      <c r="T295" s="272"/>
      <c r="U295" s="15"/>
      <c r="V295" s="15"/>
      <c r="W295" s="15"/>
      <c r="X295" s="15"/>
      <c r="Y295" s="15"/>
      <c r="Z295" s="15"/>
      <c r="AA295" s="15"/>
      <c r="AB295" s="15"/>
      <c r="AC295" s="15"/>
      <c r="AD295" s="15"/>
      <c r="AE295" s="15"/>
      <c r="AT295" s="273" t="s">
        <v>273</v>
      </c>
      <c r="AU295" s="273" t="s">
        <v>85</v>
      </c>
      <c r="AV295" s="15" t="s">
        <v>83</v>
      </c>
      <c r="AW295" s="15" t="s">
        <v>32</v>
      </c>
      <c r="AX295" s="15" t="s">
        <v>76</v>
      </c>
      <c r="AY295" s="273" t="s">
        <v>264</v>
      </c>
    </row>
    <row r="296" s="13" customFormat="1">
      <c r="A296" s="13"/>
      <c r="B296" s="241"/>
      <c r="C296" s="242"/>
      <c r="D296" s="243" t="s">
        <v>273</v>
      </c>
      <c r="E296" s="244" t="s">
        <v>1</v>
      </c>
      <c r="F296" s="245" t="s">
        <v>4236</v>
      </c>
      <c r="G296" s="242"/>
      <c r="H296" s="246">
        <v>5</v>
      </c>
      <c r="I296" s="247"/>
      <c r="J296" s="242"/>
      <c r="K296" s="242"/>
      <c r="L296" s="248"/>
      <c r="M296" s="249"/>
      <c r="N296" s="250"/>
      <c r="O296" s="250"/>
      <c r="P296" s="250"/>
      <c r="Q296" s="250"/>
      <c r="R296" s="250"/>
      <c r="S296" s="250"/>
      <c r="T296" s="251"/>
      <c r="U296" s="13"/>
      <c r="V296" s="13"/>
      <c r="W296" s="13"/>
      <c r="X296" s="13"/>
      <c r="Y296" s="13"/>
      <c r="Z296" s="13"/>
      <c r="AA296" s="13"/>
      <c r="AB296" s="13"/>
      <c r="AC296" s="13"/>
      <c r="AD296" s="13"/>
      <c r="AE296" s="13"/>
      <c r="AT296" s="252" t="s">
        <v>273</v>
      </c>
      <c r="AU296" s="252" t="s">
        <v>85</v>
      </c>
      <c r="AV296" s="13" t="s">
        <v>85</v>
      </c>
      <c r="AW296" s="13" t="s">
        <v>32</v>
      </c>
      <c r="AX296" s="13" t="s">
        <v>83</v>
      </c>
      <c r="AY296" s="252" t="s">
        <v>264</v>
      </c>
    </row>
    <row r="297" s="2" customFormat="1" ht="16.5" customHeight="1">
      <c r="A297" s="39"/>
      <c r="B297" s="40"/>
      <c r="C297" s="228" t="s">
        <v>538</v>
      </c>
      <c r="D297" s="228" t="s">
        <v>266</v>
      </c>
      <c r="E297" s="229" t="s">
        <v>4237</v>
      </c>
      <c r="F297" s="230" t="s">
        <v>4238</v>
      </c>
      <c r="G297" s="231" t="s">
        <v>318</v>
      </c>
      <c r="H297" s="232">
        <v>5</v>
      </c>
      <c r="I297" s="233"/>
      <c r="J297" s="234">
        <f>ROUND(I297*H297,2)</f>
        <v>0</v>
      </c>
      <c r="K297" s="230" t="s">
        <v>1425</v>
      </c>
      <c r="L297" s="45"/>
      <c r="M297" s="235" t="s">
        <v>1</v>
      </c>
      <c r="N297" s="236" t="s">
        <v>41</v>
      </c>
      <c r="O297" s="92"/>
      <c r="P297" s="237">
        <f>O297*H297</f>
        <v>0</v>
      </c>
      <c r="Q297" s="237">
        <v>0</v>
      </c>
      <c r="R297" s="237">
        <f>Q297*H297</f>
        <v>0</v>
      </c>
      <c r="S297" s="237">
        <v>0.01</v>
      </c>
      <c r="T297" s="238">
        <f>S297*H297</f>
        <v>0.050000000000000003</v>
      </c>
      <c r="U297" s="39"/>
      <c r="V297" s="39"/>
      <c r="W297" s="39"/>
      <c r="X297" s="39"/>
      <c r="Y297" s="39"/>
      <c r="Z297" s="39"/>
      <c r="AA297" s="39"/>
      <c r="AB297" s="39"/>
      <c r="AC297" s="39"/>
      <c r="AD297" s="39"/>
      <c r="AE297" s="39"/>
      <c r="AR297" s="239" t="s">
        <v>271</v>
      </c>
      <c r="AT297" s="239" t="s">
        <v>266</v>
      </c>
      <c r="AU297" s="239" t="s">
        <v>85</v>
      </c>
      <c r="AY297" s="18" t="s">
        <v>264</v>
      </c>
      <c r="BE297" s="240">
        <f>IF(N297="základní",J297,0)</f>
        <v>0</v>
      </c>
      <c r="BF297" s="240">
        <f>IF(N297="snížená",J297,0)</f>
        <v>0</v>
      </c>
      <c r="BG297" s="240">
        <f>IF(N297="zákl. přenesená",J297,0)</f>
        <v>0</v>
      </c>
      <c r="BH297" s="240">
        <f>IF(N297="sníž. přenesená",J297,0)</f>
        <v>0</v>
      </c>
      <c r="BI297" s="240">
        <f>IF(N297="nulová",J297,0)</f>
        <v>0</v>
      </c>
      <c r="BJ297" s="18" t="s">
        <v>83</v>
      </c>
      <c r="BK297" s="240">
        <f>ROUND(I297*H297,2)</f>
        <v>0</v>
      </c>
      <c r="BL297" s="18" t="s">
        <v>271</v>
      </c>
      <c r="BM297" s="239" t="s">
        <v>4239</v>
      </c>
    </row>
    <row r="298" s="13" customFormat="1">
      <c r="A298" s="13"/>
      <c r="B298" s="241"/>
      <c r="C298" s="242"/>
      <c r="D298" s="243" t="s">
        <v>273</v>
      </c>
      <c r="E298" s="244" t="s">
        <v>1</v>
      </c>
      <c r="F298" s="245" t="s">
        <v>290</v>
      </c>
      <c r="G298" s="242"/>
      <c r="H298" s="246">
        <v>5</v>
      </c>
      <c r="I298" s="247"/>
      <c r="J298" s="242"/>
      <c r="K298" s="242"/>
      <c r="L298" s="248"/>
      <c r="M298" s="249"/>
      <c r="N298" s="250"/>
      <c r="O298" s="250"/>
      <c r="P298" s="250"/>
      <c r="Q298" s="250"/>
      <c r="R298" s="250"/>
      <c r="S298" s="250"/>
      <c r="T298" s="251"/>
      <c r="U298" s="13"/>
      <c r="V298" s="13"/>
      <c r="W298" s="13"/>
      <c r="X298" s="13"/>
      <c r="Y298" s="13"/>
      <c r="Z298" s="13"/>
      <c r="AA298" s="13"/>
      <c r="AB298" s="13"/>
      <c r="AC298" s="13"/>
      <c r="AD298" s="13"/>
      <c r="AE298" s="13"/>
      <c r="AT298" s="252" t="s">
        <v>273</v>
      </c>
      <c r="AU298" s="252" t="s">
        <v>85</v>
      </c>
      <c r="AV298" s="13" t="s">
        <v>85</v>
      </c>
      <c r="AW298" s="13" t="s">
        <v>32</v>
      </c>
      <c r="AX298" s="13" t="s">
        <v>83</v>
      </c>
      <c r="AY298" s="252" t="s">
        <v>264</v>
      </c>
    </row>
    <row r="299" s="12" customFormat="1" ht="22.8" customHeight="1">
      <c r="A299" s="12"/>
      <c r="B299" s="212"/>
      <c r="C299" s="213"/>
      <c r="D299" s="214" t="s">
        <v>75</v>
      </c>
      <c r="E299" s="226" t="s">
        <v>1511</v>
      </c>
      <c r="F299" s="226" t="s">
        <v>1512</v>
      </c>
      <c r="G299" s="213"/>
      <c r="H299" s="213"/>
      <c r="I299" s="216"/>
      <c r="J299" s="227">
        <f>BK299</f>
        <v>0</v>
      </c>
      <c r="K299" s="213"/>
      <c r="L299" s="218"/>
      <c r="M299" s="219"/>
      <c r="N299" s="220"/>
      <c r="O299" s="220"/>
      <c r="P299" s="221">
        <f>SUM(P300:P312)</f>
        <v>0</v>
      </c>
      <c r="Q299" s="220"/>
      <c r="R299" s="221">
        <f>SUM(R300:R312)</f>
        <v>0</v>
      </c>
      <c r="S299" s="220"/>
      <c r="T299" s="222">
        <f>SUM(T300:T312)</f>
        <v>0</v>
      </c>
      <c r="U299" s="12"/>
      <c r="V299" s="12"/>
      <c r="W299" s="12"/>
      <c r="X299" s="12"/>
      <c r="Y299" s="12"/>
      <c r="Z299" s="12"/>
      <c r="AA299" s="12"/>
      <c r="AB299" s="12"/>
      <c r="AC299" s="12"/>
      <c r="AD299" s="12"/>
      <c r="AE299" s="12"/>
      <c r="AR299" s="223" t="s">
        <v>83</v>
      </c>
      <c r="AT299" s="224" t="s">
        <v>75</v>
      </c>
      <c r="AU299" s="224" t="s">
        <v>83</v>
      </c>
      <c r="AY299" s="223" t="s">
        <v>264</v>
      </c>
      <c r="BK299" s="225">
        <f>SUM(BK300:BK312)</f>
        <v>0</v>
      </c>
    </row>
    <row r="300" s="2" customFormat="1" ht="16.5" customHeight="1">
      <c r="A300" s="39"/>
      <c r="B300" s="40"/>
      <c r="C300" s="228" t="s">
        <v>542</v>
      </c>
      <c r="D300" s="228" t="s">
        <v>266</v>
      </c>
      <c r="E300" s="229" t="s">
        <v>1513</v>
      </c>
      <c r="F300" s="230" t="s">
        <v>1514</v>
      </c>
      <c r="G300" s="231" t="s">
        <v>354</v>
      </c>
      <c r="H300" s="232">
        <v>717.14999999999998</v>
      </c>
      <c r="I300" s="233"/>
      <c r="J300" s="234">
        <f>ROUND(I300*H300,2)</f>
        <v>0</v>
      </c>
      <c r="K300" s="230" t="s">
        <v>1425</v>
      </c>
      <c r="L300" s="45"/>
      <c r="M300" s="235" t="s">
        <v>1</v>
      </c>
      <c r="N300" s="236" t="s">
        <v>41</v>
      </c>
      <c r="O300" s="92"/>
      <c r="P300" s="237">
        <f>O300*H300</f>
        <v>0</v>
      </c>
      <c r="Q300" s="237">
        <v>0</v>
      </c>
      <c r="R300" s="237">
        <f>Q300*H300</f>
        <v>0</v>
      </c>
      <c r="S300" s="237">
        <v>0</v>
      </c>
      <c r="T300" s="238">
        <f>S300*H300</f>
        <v>0</v>
      </c>
      <c r="U300" s="39"/>
      <c r="V300" s="39"/>
      <c r="W300" s="39"/>
      <c r="X300" s="39"/>
      <c r="Y300" s="39"/>
      <c r="Z300" s="39"/>
      <c r="AA300" s="39"/>
      <c r="AB300" s="39"/>
      <c r="AC300" s="39"/>
      <c r="AD300" s="39"/>
      <c r="AE300" s="39"/>
      <c r="AR300" s="239" t="s">
        <v>271</v>
      </c>
      <c r="AT300" s="239" t="s">
        <v>266</v>
      </c>
      <c r="AU300" s="239" t="s">
        <v>85</v>
      </c>
      <c r="AY300" s="18" t="s">
        <v>264</v>
      </c>
      <c r="BE300" s="240">
        <f>IF(N300="základní",J300,0)</f>
        <v>0</v>
      </c>
      <c r="BF300" s="240">
        <f>IF(N300="snížená",J300,0)</f>
        <v>0</v>
      </c>
      <c r="BG300" s="240">
        <f>IF(N300="zákl. přenesená",J300,0)</f>
        <v>0</v>
      </c>
      <c r="BH300" s="240">
        <f>IF(N300="sníž. přenesená",J300,0)</f>
        <v>0</v>
      </c>
      <c r="BI300" s="240">
        <f>IF(N300="nulová",J300,0)</f>
        <v>0</v>
      </c>
      <c r="BJ300" s="18" t="s">
        <v>83</v>
      </c>
      <c r="BK300" s="240">
        <f>ROUND(I300*H300,2)</f>
        <v>0</v>
      </c>
      <c r="BL300" s="18" t="s">
        <v>271</v>
      </c>
      <c r="BM300" s="239" t="s">
        <v>4240</v>
      </c>
    </row>
    <row r="301" s="2" customFormat="1">
      <c r="A301" s="39"/>
      <c r="B301" s="40"/>
      <c r="C301" s="41"/>
      <c r="D301" s="243" t="s">
        <v>339</v>
      </c>
      <c r="E301" s="41"/>
      <c r="F301" s="295" t="s">
        <v>3968</v>
      </c>
      <c r="G301" s="41"/>
      <c r="H301" s="41"/>
      <c r="I301" s="296"/>
      <c r="J301" s="41"/>
      <c r="K301" s="41"/>
      <c r="L301" s="45"/>
      <c r="M301" s="297"/>
      <c r="N301" s="298"/>
      <c r="O301" s="92"/>
      <c r="P301" s="92"/>
      <c r="Q301" s="92"/>
      <c r="R301" s="92"/>
      <c r="S301" s="92"/>
      <c r="T301" s="93"/>
      <c r="U301" s="39"/>
      <c r="V301" s="39"/>
      <c r="W301" s="39"/>
      <c r="X301" s="39"/>
      <c r="Y301" s="39"/>
      <c r="Z301" s="39"/>
      <c r="AA301" s="39"/>
      <c r="AB301" s="39"/>
      <c r="AC301" s="39"/>
      <c r="AD301" s="39"/>
      <c r="AE301" s="39"/>
      <c r="AT301" s="18" t="s">
        <v>339</v>
      </c>
      <c r="AU301" s="18" t="s">
        <v>85</v>
      </c>
    </row>
    <row r="302" s="13" customFormat="1">
      <c r="A302" s="13"/>
      <c r="B302" s="241"/>
      <c r="C302" s="242"/>
      <c r="D302" s="243" t="s">
        <v>273</v>
      </c>
      <c r="E302" s="244" t="s">
        <v>1</v>
      </c>
      <c r="F302" s="245" t="s">
        <v>4241</v>
      </c>
      <c r="G302" s="242"/>
      <c r="H302" s="246">
        <v>717.14999999999998</v>
      </c>
      <c r="I302" s="247"/>
      <c r="J302" s="242"/>
      <c r="K302" s="242"/>
      <c r="L302" s="248"/>
      <c r="M302" s="249"/>
      <c r="N302" s="250"/>
      <c r="O302" s="250"/>
      <c r="P302" s="250"/>
      <c r="Q302" s="250"/>
      <c r="R302" s="250"/>
      <c r="S302" s="250"/>
      <c r="T302" s="251"/>
      <c r="U302" s="13"/>
      <c r="V302" s="13"/>
      <c r="W302" s="13"/>
      <c r="X302" s="13"/>
      <c r="Y302" s="13"/>
      <c r="Z302" s="13"/>
      <c r="AA302" s="13"/>
      <c r="AB302" s="13"/>
      <c r="AC302" s="13"/>
      <c r="AD302" s="13"/>
      <c r="AE302" s="13"/>
      <c r="AT302" s="252" t="s">
        <v>273</v>
      </c>
      <c r="AU302" s="252" t="s">
        <v>85</v>
      </c>
      <c r="AV302" s="13" t="s">
        <v>85</v>
      </c>
      <c r="AW302" s="13" t="s">
        <v>32</v>
      </c>
      <c r="AX302" s="13" t="s">
        <v>83</v>
      </c>
      <c r="AY302" s="252" t="s">
        <v>264</v>
      </c>
    </row>
    <row r="303" s="2" customFormat="1" ht="24.15" customHeight="1">
      <c r="A303" s="39"/>
      <c r="B303" s="40"/>
      <c r="C303" s="228" t="s">
        <v>546</v>
      </c>
      <c r="D303" s="228" t="s">
        <v>266</v>
      </c>
      <c r="E303" s="229" t="s">
        <v>1518</v>
      </c>
      <c r="F303" s="230" t="s">
        <v>1519</v>
      </c>
      <c r="G303" s="231" t="s">
        <v>354</v>
      </c>
      <c r="H303" s="232">
        <v>69.840000000000003</v>
      </c>
      <c r="I303" s="233"/>
      <c r="J303" s="234">
        <f>ROUND(I303*H303,2)</f>
        <v>0</v>
      </c>
      <c r="K303" s="230" t="s">
        <v>1425</v>
      </c>
      <c r="L303" s="45"/>
      <c r="M303" s="235" t="s">
        <v>1</v>
      </c>
      <c r="N303" s="236" t="s">
        <v>41</v>
      </c>
      <c r="O303" s="92"/>
      <c r="P303" s="237">
        <f>O303*H303</f>
        <v>0</v>
      </c>
      <c r="Q303" s="237">
        <v>0</v>
      </c>
      <c r="R303" s="237">
        <f>Q303*H303</f>
        <v>0</v>
      </c>
      <c r="S303" s="237">
        <v>0</v>
      </c>
      <c r="T303" s="238">
        <f>S303*H303</f>
        <v>0</v>
      </c>
      <c r="U303" s="39"/>
      <c r="V303" s="39"/>
      <c r="W303" s="39"/>
      <c r="X303" s="39"/>
      <c r="Y303" s="39"/>
      <c r="Z303" s="39"/>
      <c r="AA303" s="39"/>
      <c r="AB303" s="39"/>
      <c r="AC303" s="39"/>
      <c r="AD303" s="39"/>
      <c r="AE303" s="39"/>
      <c r="AR303" s="239" t="s">
        <v>271</v>
      </c>
      <c r="AT303" s="239" t="s">
        <v>266</v>
      </c>
      <c r="AU303" s="239" t="s">
        <v>85</v>
      </c>
      <c r="AY303" s="18" t="s">
        <v>264</v>
      </c>
      <c r="BE303" s="240">
        <f>IF(N303="základní",J303,0)</f>
        <v>0</v>
      </c>
      <c r="BF303" s="240">
        <f>IF(N303="snížená",J303,0)</f>
        <v>0</v>
      </c>
      <c r="BG303" s="240">
        <f>IF(N303="zákl. přenesená",J303,0)</f>
        <v>0</v>
      </c>
      <c r="BH303" s="240">
        <f>IF(N303="sníž. přenesená",J303,0)</f>
        <v>0</v>
      </c>
      <c r="BI303" s="240">
        <f>IF(N303="nulová",J303,0)</f>
        <v>0</v>
      </c>
      <c r="BJ303" s="18" t="s">
        <v>83</v>
      </c>
      <c r="BK303" s="240">
        <f>ROUND(I303*H303,2)</f>
        <v>0</v>
      </c>
      <c r="BL303" s="18" t="s">
        <v>271</v>
      </c>
      <c r="BM303" s="239" t="s">
        <v>4242</v>
      </c>
    </row>
    <row r="304" s="2" customFormat="1">
      <c r="A304" s="39"/>
      <c r="B304" s="40"/>
      <c r="C304" s="41"/>
      <c r="D304" s="243" t="s">
        <v>339</v>
      </c>
      <c r="E304" s="41"/>
      <c r="F304" s="295" t="s">
        <v>3971</v>
      </c>
      <c r="G304" s="41"/>
      <c r="H304" s="41"/>
      <c r="I304" s="296"/>
      <c r="J304" s="41"/>
      <c r="K304" s="41"/>
      <c r="L304" s="45"/>
      <c r="M304" s="297"/>
      <c r="N304" s="298"/>
      <c r="O304" s="92"/>
      <c r="P304" s="92"/>
      <c r="Q304" s="92"/>
      <c r="R304" s="92"/>
      <c r="S304" s="92"/>
      <c r="T304" s="93"/>
      <c r="U304" s="39"/>
      <c r="V304" s="39"/>
      <c r="W304" s="39"/>
      <c r="X304" s="39"/>
      <c r="Y304" s="39"/>
      <c r="Z304" s="39"/>
      <c r="AA304" s="39"/>
      <c r="AB304" s="39"/>
      <c r="AC304" s="39"/>
      <c r="AD304" s="39"/>
      <c r="AE304" s="39"/>
      <c r="AT304" s="18" t="s">
        <v>339</v>
      </c>
      <c r="AU304" s="18" t="s">
        <v>85</v>
      </c>
    </row>
    <row r="305" s="15" customFormat="1">
      <c r="A305" s="15"/>
      <c r="B305" s="264"/>
      <c r="C305" s="265"/>
      <c r="D305" s="243" t="s">
        <v>273</v>
      </c>
      <c r="E305" s="266" t="s">
        <v>1</v>
      </c>
      <c r="F305" s="267" t="s">
        <v>3972</v>
      </c>
      <c r="G305" s="265"/>
      <c r="H305" s="266" t="s">
        <v>1</v>
      </c>
      <c r="I305" s="268"/>
      <c r="J305" s="265"/>
      <c r="K305" s="265"/>
      <c r="L305" s="269"/>
      <c r="M305" s="270"/>
      <c r="N305" s="271"/>
      <c r="O305" s="271"/>
      <c r="P305" s="271"/>
      <c r="Q305" s="271"/>
      <c r="R305" s="271"/>
      <c r="S305" s="271"/>
      <c r="T305" s="272"/>
      <c r="U305" s="15"/>
      <c r="V305" s="15"/>
      <c r="W305" s="15"/>
      <c r="X305" s="15"/>
      <c r="Y305" s="15"/>
      <c r="Z305" s="15"/>
      <c r="AA305" s="15"/>
      <c r="AB305" s="15"/>
      <c r="AC305" s="15"/>
      <c r="AD305" s="15"/>
      <c r="AE305" s="15"/>
      <c r="AT305" s="273" t="s">
        <v>273</v>
      </c>
      <c r="AU305" s="273" t="s">
        <v>85</v>
      </c>
      <c r="AV305" s="15" t="s">
        <v>83</v>
      </c>
      <c r="AW305" s="15" t="s">
        <v>32</v>
      </c>
      <c r="AX305" s="15" t="s">
        <v>76</v>
      </c>
      <c r="AY305" s="273" t="s">
        <v>264</v>
      </c>
    </row>
    <row r="306" s="13" customFormat="1">
      <c r="A306" s="13"/>
      <c r="B306" s="241"/>
      <c r="C306" s="242"/>
      <c r="D306" s="243" t="s">
        <v>273</v>
      </c>
      <c r="E306" s="244" t="s">
        <v>1</v>
      </c>
      <c r="F306" s="245" t="s">
        <v>4243</v>
      </c>
      <c r="G306" s="242"/>
      <c r="H306" s="246">
        <v>66.840000000000003</v>
      </c>
      <c r="I306" s="247"/>
      <c r="J306" s="242"/>
      <c r="K306" s="242"/>
      <c r="L306" s="248"/>
      <c r="M306" s="249"/>
      <c r="N306" s="250"/>
      <c r="O306" s="250"/>
      <c r="P306" s="250"/>
      <c r="Q306" s="250"/>
      <c r="R306" s="250"/>
      <c r="S306" s="250"/>
      <c r="T306" s="251"/>
      <c r="U306" s="13"/>
      <c r="V306" s="13"/>
      <c r="W306" s="13"/>
      <c r="X306" s="13"/>
      <c r="Y306" s="13"/>
      <c r="Z306" s="13"/>
      <c r="AA306" s="13"/>
      <c r="AB306" s="13"/>
      <c r="AC306" s="13"/>
      <c r="AD306" s="13"/>
      <c r="AE306" s="13"/>
      <c r="AT306" s="252" t="s">
        <v>273</v>
      </c>
      <c r="AU306" s="252" t="s">
        <v>85</v>
      </c>
      <c r="AV306" s="13" t="s">
        <v>85</v>
      </c>
      <c r="AW306" s="13" t="s">
        <v>32</v>
      </c>
      <c r="AX306" s="13" t="s">
        <v>76</v>
      </c>
      <c r="AY306" s="252" t="s">
        <v>264</v>
      </c>
    </row>
    <row r="307" s="15" customFormat="1">
      <c r="A307" s="15"/>
      <c r="B307" s="264"/>
      <c r="C307" s="265"/>
      <c r="D307" s="243" t="s">
        <v>273</v>
      </c>
      <c r="E307" s="266" t="s">
        <v>1</v>
      </c>
      <c r="F307" s="267" t="s">
        <v>4073</v>
      </c>
      <c r="G307" s="265"/>
      <c r="H307" s="266" t="s">
        <v>1</v>
      </c>
      <c r="I307" s="268"/>
      <c r="J307" s="265"/>
      <c r="K307" s="265"/>
      <c r="L307" s="269"/>
      <c r="M307" s="270"/>
      <c r="N307" s="271"/>
      <c r="O307" s="271"/>
      <c r="P307" s="271"/>
      <c r="Q307" s="271"/>
      <c r="R307" s="271"/>
      <c r="S307" s="271"/>
      <c r="T307" s="272"/>
      <c r="U307" s="15"/>
      <c r="V307" s="15"/>
      <c r="W307" s="15"/>
      <c r="X307" s="15"/>
      <c r="Y307" s="15"/>
      <c r="Z307" s="15"/>
      <c r="AA307" s="15"/>
      <c r="AB307" s="15"/>
      <c r="AC307" s="15"/>
      <c r="AD307" s="15"/>
      <c r="AE307" s="15"/>
      <c r="AT307" s="273" t="s">
        <v>273</v>
      </c>
      <c r="AU307" s="273" t="s">
        <v>85</v>
      </c>
      <c r="AV307" s="15" t="s">
        <v>83</v>
      </c>
      <c r="AW307" s="15" t="s">
        <v>32</v>
      </c>
      <c r="AX307" s="15" t="s">
        <v>76</v>
      </c>
      <c r="AY307" s="273" t="s">
        <v>264</v>
      </c>
    </row>
    <row r="308" s="13" customFormat="1">
      <c r="A308" s="13"/>
      <c r="B308" s="241"/>
      <c r="C308" s="242"/>
      <c r="D308" s="243" t="s">
        <v>273</v>
      </c>
      <c r="E308" s="244" t="s">
        <v>1</v>
      </c>
      <c r="F308" s="245" t="s">
        <v>4244</v>
      </c>
      <c r="G308" s="242"/>
      <c r="H308" s="246">
        <v>3</v>
      </c>
      <c r="I308" s="247"/>
      <c r="J308" s="242"/>
      <c r="K308" s="242"/>
      <c r="L308" s="248"/>
      <c r="M308" s="249"/>
      <c r="N308" s="250"/>
      <c r="O308" s="250"/>
      <c r="P308" s="250"/>
      <c r="Q308" s="250"/>
      <c r="R308" s="250"/>
      <c r="S308" s="250"/>
      <c r="T308" s="251"/>
      <c r="U308" s="13"/>
      <c r="V308" s="13"/>
      <c r="W308" s="13"/>
      <c r="X308" s="13"/>
      <c r="Y308" s="13"/>
      <c r="Z308" s="13"/>
      <c r="AA308" s="13"/>
      <c r="AB308" s="13"/>
      <c r="AC308" s="13"/>
      <c r="AD308" s="13"/>
      <c r="AE308" s="13"/>
      <c r="AT308" s="252" t="s">
        <v>273</v>
      </c>
      <c r="AU308" s="252" t="s">
        <v>85</v>
      </c>
      <c r="AV308" s="13" t="s">
        <v>85</v>
      </c>
      <c r="AW308" s="13" t="s">
        <v>32</v>
      </c>
      <c r="AX308" s="13" t="s">
        <v>76</v>
      </c>
      <c r="AY308" s="252" t="s">
        <v>264</v>
      </c>
    </row>
    <row r="309" s="14" customFormat="1">
      <c r="A309" s="14"/>
      <c r="B309" s="253"/>
      <c r="C309" s="254"/>
      <c r="D309" s="243" t="s">
        <v>273</v>
      </c>
      <c r="E309" s="255" t="s">
        <v>1</v>
      </c>
      <c r="F309" s="256" t="s">
        <v>275</v>
      </c>
      <c r="G309" s="254"/>
      <c r="H309" s="257">
        <v>69.840000000000003</v>
      </c>
      <c r="I309" s="258"/>
      <c r="J309" s="254"/>
      <c r="K309" s="254"/>
      <c r="L309" s="259"/>
      <c r="M309" s="260"/>
      <c r="N309" s="261"/>
      <c r="O309" s="261"/>
      <c r="P309" s="261"/>
      <c r="Q309" s="261"/>
      <c r="R309" s="261"/>
      <c r="S309" s="261"/>
      <c r="T309" s="262"/>
      <c r="U309" s="14"/>
      <c r="V309" s="14"/>
      <c r="W309" s="14"/>
      <c r="X309" s="14"/>
      <c r="Y309" s="14"/>
      <c r="Z309" s="14"/>
      <c r="AA309" s="14"/>
      <c r="AB309" s="14"/>
      <c r="AC309" s="14"/>
      <c r="AD309" s="14"/>
      <c r="AE309" s="14"/>
      <c r="AT309" s="263" t="s">
        <v>273</v>
      </c>
      <c r="AU309" s="263" t="s">
        <v>85</v>
      </c>
      <c r="AV309" s="14" t="s">
        <v>271</v>
      </c>
      <c r="AW309" s="14" t="s">
        <v>32</v>
      </c>
      <c r="AX309" s="14" t="s">
        <v>83</v>
      </c>
      <c r="AY309" s="263" t="s">
        <v>264</v>
      </c>
    </row>
    <row r="310" s="2" customFormat="1" ht="24.15" customHeight="1">
      <c r="A310" s="39"/>
      <c r="B310" s="40"/>
      <c r="C310" s="228" t="s">
        <v>550</v>
      </c>
      <c r="D310" s="228" t="s">
        <v>266</v>
      </c>
      <c r="E310" s="229" t="s">
        <v>4245</v>
      </c>
      <c r="F310" s="230" t="s">
        <v>4246</v>
      </c>
      <c r="G310" s="231" t="s">
        <v>354</v>
      </c>
      <c r="H310" s="232">
        <v>1.875</v>
      </c>
      <c r="I310" s="233"/>
      <c r="J310" s="234">
        <f>ROUND(I310*H310,2)</f>
        <v>0</v>
      </c>
      <c r="K310" s="230" t="s">
        <v>1425</v>
      </c>
      <c r="L310" s="45"/>
      <c r="M310" s="235" t="s">
        <v>1</v>
      </c>
      <c r="N310" s="236" t="s">
        <v>41</v>
      </c>
      <c r="O310" s="92"/>
      <c r="P310" s="237">
        <f>O310*H310</f>
        <v>0</v>
      </c>
      <c r="Q310" s="237">
        <v>0</v>
      </c>
      <c r="R310" s="237">
        <f>Q310*H310</f>
        <v>0</v>
      </c>
      <c r="S310" s="237">
        <v>0</v>
      </c>
      <c r="T310" s="238">
        <f>S310*H310</f>
        <v>0</v>
      </c>
      <c r="U310" s="39"/>
      <c r="V310" s="39"/>
      <c r="W310" s="39"/>
      <c r="X310" s="39"/>
      <c r="Y310" s="39"/>
      <c r="Z310" s="39"/>
      <c r="AA310" s="39"/>
      <c r="AB310" s="39"/>
      <c r="AC310" s="39"/>
      <c r="AD310" s="39"/>
      <c r="AE310" s="39"/>
      <c r="AR310" s="239" t="s">
        <v>271</v>
      </c>
      <c r="AT310" s="239" t="s">
        <v>266</v>
      </c>
      <c r="AU310" s="239" t="s">
        <v>85</v>
      </c>
      <c r="AY310" s="18" t="s">
        <v>264</v>
      </c>
      <c r="BE310" s="240">
        <f>IF(N310="základní",J310,0)</f>
        <v>0</v>
      </c>
      <c r="BF310" s="240">
        <f>IF(N310="snížená",J310,0)</f>
        <v>0</v>
      </c>
      <c r="BG310" s="240">
        <f>IF(N310="zákl. přenesená",J310,0)</f>
        <v>0</v>
      </c>
      <c r="BH310" s="240">
        <f>IF(N310="sníž. přenesená",J310,0)</f>
        <v>0</v>
      </c>
      <c r="BI310" s="240">
        <f>IF(N310="nulová",J310,0)</f>
        <v>0</v>
      </c>
      <c r="BJ310" s="18" t="s">
        <v>83</v>
      </c>
      <c r="BK310" s="240">
        <f>ROUND(I310*H310,2)</f>
        <v>0</v>
      </c>
      <c r="BL310" s="18" t="s">
        <v>271</v>
      </c>
      <c r="BM310" s="239" t="s">
        <v>4247</v>
      </c>
    </row>
    <row r="311" s="15" customFormat="1">
      <c r="A311" s="15"/>
      <c r="B311" s="264"/>
      <c r="C311" s="265"/>
      <c r="D311" s="243" t="s">
        <v>273</v>
      </c>
      <c r="E311" s="266" t="s">
        <v>1</v>
      </c>
      <c r="F311" s="267" t="s">
        <v>4073</v>
      </c>
      <c r="G311" s="265"/>
      <c r="H311" s="266" t="s">
        <v>1</v>
      </c>
      <c r="I311" s="268"/>
      <c r="J311" s="265"/>
      <c r="K311" s="265"/>
      <c r="L311" s="269"/>
      <c r="M311" s="270"/>
      <c r="N311" s="271"/>
      <c r="O311" s="271"/>
      <c r="P311" s="271"/>
      <c r="Q311" s="271"/>
      <c r="R311" s="271"/>
      <c r="S311" s="271"/>
      <c r="T311" s="272"/>
      <c r="U311" s="15"/>
      <c r="V311" s="15"/>
      <c r="W311" s="15"/>
      <c r="X311" s="15"/>
      <c r="Y311" s="15"/>
      <c r="Z311" s="15"/>
      <c r="AA311" s="15"/>
      <c r="AB311" s="15"/>
      <c r="AC311" s="15"/>
      <c r="AD311" s="15"/>
      <c r="AE311" s="15"/>
      <c r="AT311" s="273" t="s">
        <v>273</v>
      </c>
      <c r="AU311" s="273" t="s">
        <v>85</v>
      </c>
      <c r="AV311" s="15" t="s">
        <v>83</v>
      </c>
      <c r="AW311" s="15" t="s">
        <v>32</v>
      </c>
      <c r="AX311" s="15" t="s">
        <v>76</v>
      </c>
      <c r="AY311" s="273" t="s">
        <v>264</v>
      </c>
    </row>
    <row r="312" s="13" customFormat="1">
      <c r="A312" s="13"/>
      <c r="B312" s="241"/>
      <c r="C312" s="242"/>
      <c r="D312" s="243" t="s">
        <v>273</v>
      </c>
      <c r="E312" s="244" t="s">
        <v>1</v>
      </c>
      <c r="F312" s="245" t="s">
        <v>4248</v>
      </c>
      <c r="G312" s="242"/>
      <c r="H312" s="246">
        <v>1.875</v>
      </c>
      <c r="I312" s="247"/>
      <c r="J312" s="242"/>
      <c r="K312" s="242"/>
      <c r="L312" s="248"/>
      <c r="M312" s="249"/>
      <c r="N312" s="250"/>
      <c r="O312" s="250"/>
      <c r="P312" s="250"/>
      <c r="Q312" s="250"/>
      <c r="R312" s="250"/>
      <c r="S312" s="250"/>
      <c r="T312" s="251"/>
      <c r="U312" s="13"/>
      <c r="V312" s="13"/>
      <c r="W312" s="13"/>
      <c r="X312" s="13"/>
      <c r="Y312" s="13"/>
      <c r="Z312" s="13"/>
      <c r="AA312" s="13"/>
      <c r="AB312" s="13"/>
      <c r="AC312" s="13"/>
      <c r="AD312" s="13"/>
      <c r="AE312" s="13"/>
      <c r="AT312" s="252" t="s">
        <v>273</v>
      </c>
      <c r="AU312" s="252" t="s">
        <v>85</v>
      </c>
      <c r="AV312" s="13" t="s">
        <v>85</v>
      </c>
      <c r="AW312" s="13" t="s">
        <v>32</v>
      </c>
      <c r="AX312" s="13" t="s">
        <v>83</v>
      </c>
      <c r="AY312" s="252" t="s">
        <v>264</v>
      </c>
    </row>
    <row r="313" s="12" customFormat="1" ht="25.92" customHeight="1">
      <c r="A313" s="12"/>
      <c r="B313" s="212"/>
      <c r="C313" s="213"/>
      <c r="D313" s="214" t="s">
        <v>75</v>
      </c>
      <c r="E313" s="215" t="s">
        <v>792</v>
      </c>
      <c r="F313" s="215" t="s">
        <v>793</v>
      </c>
      <c r="G313" s="213"/>
      <c r="H313" s="213"/>
      <c r="I313" s="216"/>
      <c r="J313" s="217">
        <f>BK313</f>
        <v>0</v>
      </c>
      <c r="K313" s="213"/>
      <c r="L313" s="218"/>
      <c r="M313" s="219"/>
      <c r="N313" s="220"/>
      <c r="O313" s="220"/>
      <c r="P313" s="221">
        <f>P314+P320</f>
        <v>0</v>
      </c>
      <c r="Q313" s="220"/>
      <c r="R313" s="221">
        <f>R314+R320</f>
        <v>0.099953749999999994</v>
      </c>
      <c r="S313" s="220"/>
      <c r="T313" s="222">
        <f>T314+T320</f>
        <v>0</v>
      </c>
      <c r="U313" s="12"/>
      <c r="V313" s="12"/>
      <c r="W313" s="12"/>
      <c r="X313" s="12"/>
      <c r="Y313" s="12"/>
      <c r="Z313" s="12"/>
      <c r="AA313" s="12"/>
      <c r="AB313" s="12"/>
      <c r="AC313" s="12"/>
      <c r="AD313" s="12"/>
      <c r="AE313" s="12"/>
      <c r="AR313" s="223" t="s">
        <v>85</v>
      </c>
      <c r="AT313" s="224" t="s">
        <v>75</v>
      </c>
      <c r="AU313" s="224" t="s">
        <v>76</v>
      </c>
      <c r="AY313" s="223" t="s">
        <v>264</v>
      </c>
      <c r="BK313" s="225">
        <f>BK314+BK320</f>
        <v>0</v>
      </c>
    </row>
    <row r="314" s="12" customFormat="1" ht="22.8" customHeight="1">
      <c r="A314" s="12"/>
      <c r="B314" s="212"/>
      <c r="C314" s="213"/>
      <c r="D314" s="214" t="s">
        <v>75</v>
      </c>
      <c r="E314" s="226" t="s">
        <v>794</v>
      </c>
      <c r="F314" s="226" t="s">
        <v>795</v>
      </c>
      <c r="G314" s="213"/>
      <c r="H314" s="213"/>
      <c r="I314" s="216"/>
      <c r="J314" s="227">
        <f>BK314</f>
        <v>0</v>
      </c>
      <c r="K314" s="213"/>
      <c r="L314" s="218"/>
      <c r="M314" s="219"/>
      <c r="N314" s="220"/>
      <c r="O314" s="220"/>
      <c r="P314" s="221">
        <f>SUM(P315:P319)</f>
        <v>0</v>
      </c>
      <c r="Q314" s="220"/>
      <c r="R314" s="221">
        <f>SUM(R315:R319)</f>
        <v>0.096153749999999996</v>
      </c>
      <c r="S314" s="220"/>
      <c r="T314" s="222">
        <f>SUM(T315:T319)</f>
        <v>0</v>
      </c>
      <c r="U314" s="12"/>
      <c r="V314" s="12"/>
      <c r="W314" s="12"/>
      <c r="X314" s="12"/>
      <c r="Y314" s="12"/>
      <c r="Z314" s="12"/>
      <c r="AA314" s="12"/>
      <c r="AB314" s="12"/>
      <c r="AC314" s="12"/>
      <c r="AD314" s="12"/>
      <c r="AE314" s="12"/>
      <c r="AR314" s="223" t="s">
        <v>85</v>
      </c>
      <c r="AT314" s="224" t="s">
        <v>75</v>
      </c>
      <c r="AU314" s="224" t="s">
        <v>83</v>
      </c>
      <c r="AY314" s="223" t="s">
        <v>264</v>
      </c>
      <c r="BK314" s="225">
        <f>SUM(BK315:BK319)</f>
        <v>0</v>
      </c>
    </row>
    <row r="315" s="2" customFormat="1" ht="16.5" customHeight="1">
      <c r="A315" s="39"/>
      <c r="B315" s="40"/>
      <c r="C315" s="228" t="s">
        <v>556</v>
      </c>
      <c r="D315" s="228" t="s">
        <v>266</v>
      </c>
      <c r="E315" s="229" t="s">
        <v>4249</v>
      </c>
      <c r="F315" s="230" t="s">
        <v>4250</v>
      </c>
      <c r="G315" s="231" t="s">
        <v>318</v>
      </c>
      <c r="H315" s="232">
        <v>35</v>
      </c>
      <c r="I315" s="233"/>
      <c r="J315" s="234">
        <f>ROUND(I315*H315,2)</f>
        <v>0</v>
      </c>
      <c r="K315" s="230" t="s">
        <v>1425</v>
      </c>
      <c r="L315" s="45"/>
      <c r="M315" s="235" t="s">
        <v>1</v>
      </c>
      <c r="N315" s="236" t="s">
        <v>41</v>
      </c>
      <c r="O315" s="92"/>
      <c r="P315" s="237">
        <f>O315*H315</f>
        <v>0</v>
      </c>
      <c r="Q315" s="237">
        <v>0</v>
      </c>
      <c r="R315" s="237">
        <f>Q315*H315</f>
        <v>0</v>
      </c>
      <c r="S315" s="237">
        <v>0</v>
      </c>
      <c r="T315" s="238">
        <f>S315*H315</f>
        <v>0</v>
      </c>
      <c r="U315" s="39"/>
      <c r="V315" s="39"/>
      <c r="W315" s="39"/>
      <c r="X315" s="39"/>
      <c r="Y315" s="39"/>
      <c r="Z315" s="39"/>
      <c r="AA315" s="39"/>
      <c r="AB315" s="39"/>
      <c r="AC315" s="39"/>
      <c r="AD315" s="39"/>
      <c r="AE315" s="39"/>
      <c r="AR315" s="239" t="s">
        <v>351</v>
      </c>
      <c r="AT315" s="239" t="s">
        <v>266</v>
      </c>
      <c r="AU315" s="239" t="s">
        <v>85</v>
      </c>
      <c r="AY315" s="18" t="s">
        <v>264</v>
      </c>
      <c r="BE315" s="240">
        <f>IF(N315="základní",J315,0)</f>
        <v>0</v>
      </c>
      <c r="BF315" s="240">
        <f>IF(N315="snížená",J315,0)</f>
        <v>0</v>
      </c>
      <c r="BG315" s="240">
        <f>IF(N315="zákl. přenesená",J315,0)</f>
        <v>0</v>
      </c>
      <c r="BH315" s="240">
        <f>IF(N315="sníž. přenesená",J315,0)</f>
        <v>0</v>
      </c>
      <c r="BI315" s="240">
        <f>IF(N315="nulová",J315,0)</f>
        <v>0</v>
      </c>
      <c r="BJ315" s="18" t="s">
        <v>83</v>
      </c>
      <c r="BK315" s="240">
        <f>ROUND(I315*H315,2)</f>
        <v>0</v>
      </c>
      <c r="BL315" s="18" t="s">
        <v>351</v>
      </c>
      <c r="BM315" s="239" t="s">
        <v>4251</v>
      </c>
    </row>
    <row r="316" s="15" customFormat="1">
      <c r="A316" s="15"/>
      <c r="B316" s="264"/>
      <c r="C316" s="265"/>
      <c r="D316" s="243" t="s">
        <v>273</v>
      </c>
      <c r="E316" s="266" t="s">
        <v>1</v>
      </c>
      <c r="F316" s="267" t="s">
        <v>4169</v>
      </c>
      <c r="G316" s="265"/>
      <c r="H316" s="266" t="s">
        <v>1</v>
      </c>
      <c r="I316" s="268"/>
      <c r="J316" s="265"/>
      <c r="K316" s="265"/>
      <c r="L316" s="269"/>
      <c r="M316" s="270"/>
      <c r="N316" s="271"/>
      <c r="O316" s="271"/>
      <c r="P316" s="271"/>
      <c r="Q316" s="271"/>
      <c r="R316" s="271"/>
      <c r="S316" s="271"/>
      <c r="T316" s="272"/>
      <c r="U316" s="15"/>
      <c r="V316" s="15"/>
      <c r="W316" s="15"/>
      <c r="X316" s="15"/>
      <c r="Y316" s="15"/>
      <c r="Z316" s="15"/>
      <c r="AA316" s="15"/>
      <c r="AB316" s="15"/>
      <c r="AC316" s="15"/>
      <c r="AD316" s="15"/>
      <c r="AE316" s="15"/>
      <c r="AT316" s="273" t="s">
        <v>273</v>
      </c>
      <c r="AU316" s="273" t="s">
        <v>85</v>
      </c>
      <c r="AV316" s="15" t="s">
        <v>83</v>
      </c>
      <c r="AW316" s="15" t="s">
        <v>32</v>
      </c>
      <c r="AX316" s="15" t="s">
        <v>76</v>
      </c>
      <c r="AY316" s="273" t="s">
        <v>264</v>
      </c>
    </row>
    <row r="317" s="13" customFormat="1">
      <c r="A317" s="13"/>
      <c r="B317" s="241"/>
      <c r="C317" s="242"/>
      <c r="D317" s="243" t="s">
        <v>273</v>
      </c>
      <c r="E317" s="244" t="s">
        <v>1</v>
      </c>
      <c r="F317" s="245" t="s">
        <v>446</v>
      </c>
      <c r="G317" s="242"/>
      <c r="H317" s="246">
        <v>35</v>
      </c>
      <c r="I317" s="247"/>
      <c r="J317" s="242"/>
      <c r="K317" s="242"/>
      <c r="L317" s="248"/>
      <c r="M317" s="249"/>
      <c r="N317" s="250"/>
      <c r="O317" s="250"/>
      <c r="P317" s="250"/>
      <c r="Q317" s="250"/>
      <c r="R317" s="250"/>
      <c r="S317" s="250"/>
      <c r="T317" s="251"/>
      <c r="U317" s="13"/>
      <c r="V317" s="13"/>
      <c r="W317" s="13"/>
      <c r="X317" s="13"/>
      <c r="Y317" s="13"/>
      <c r="Z317" s="13"/>
      <c r="AA317" s="13"/>
      <c r="AB317" s="13"/>
      <c r="AC317" s="13"/>
      <c r="AD317" s="13"/>
      <c r="AE317" s="13"/>
      <c r="AT317" s="252" t="s">
        <v>273</v>
      </c>
      <c r="AU317" s="252" t="s">
        <v>85</v>
      </c>
      <c r="AV317" s="13" t="s">
        <v>85</v>
      </c>
      <c r="AW317" s="13" t="s">
        <v>32</v>
      </c>
      <c r="AX317" s="13" t="s">
        <v>83</v>
      </c>
      <c r="AY317" s="252" t="s">
        <v>264</v>
      </c>
    </row>
    <row r="318" s="2" customFormat="1" ht="16.5" customHeight="1">
      <c r="A318" s="39"/>
      <c r="B318" s="40"/>
      <c r="C318" s="274" t="s">
        <v>560</v>
      </c>
      <c r="D318" s="274" t="s">
        <v>310</v>
      </c>
      <c r="E318" s="275" t="s">
        <v>4252</v>
      </c>
      <c r="F318" s="276" t="s">
        <v>4253</v>
      </c>
      <c r="G318" s="277" t="s">
        <v>318</v>
      </c>
      <c r="H318" s="278">
        <v>42.734999999999999</v>
      </c>
      <c r="I318" s="279"/>
      <c r="J318" s="280">
        <f>ROUND(I318*H318,2)</f>
        <v>0</v>
      </c>
      <c r="K318" s="276" t="s">
        <v>1425</v>
      </c>
      <c r="L318" s="281"/>
      <c r="M318" s="282" t="s">
        <v>1</v>
      </c>
      <c r="N318" s="283" t="s">
        <v>41</v>
      </c>
      <c r="O318" s="92"/>
      <c r="P318" s="237">
        <f>O318*H318</f>
        <v>0</v>
      </c>
      <c r="Q318" s="237">
        <v>0.0022499999999999998</v>
      </c>
      <c r="R318" s="237">
        <f>Q318*H318</f>
        <v>0.096153749999999996</v>
      </c>
      <c r="S318" s="237">
        <v>0</v>
      </c>
      <c r="T318" s="238">
        <f>S318*H318</f>
        <v>0</v>
      </c>
      <c r="U318" s="39"/>
      <c r="V318" s="39"/>
      <c r="W318" s="39"/>
      <c r="X318" s="39"/>
      <c r="Y318" s="39"/>
      <c r="Z318" s="39"/>
      <c r="AA318" s="39"/>
      <c r="AB318" s="39"/>
      <c r="AC318" s="39"/>
      <c r="AD318" s="39"/>
      <c r="AE318" s="39"/>
      <c r="AR318" s="239" t="s">
        <v>434</v>
      </c>
      <c r="AT318" s="239" t="s">
        <v>310</v>
      </c>
      <c r="AU318" s="239" t="s">
        <v>85</v>
      </c>
      <c r="AY318" s="18" t="s">
        <v>264</v>
      </c>
      <c r="BE318" s="240">
        <f>IF(N318="základní",J318,0)</f>
        <v>0</v>
      </c>
      <c r="BF318" s="240">
        <f>IF(N318="snížená",J318,0)</f>
        <v>0</v>
      </c>
      <c r="BG318" s="240">
        <f>IF(N318="zákl. přenesená",J318,0)</f>
        <v>0</v>
      </c>
      <c r="BH318" s="240">
        <f>IF(N318="sníž. přenesená",J318,0)</f>
        <v>0</v>
      </c>
      <c r="BI318" s="240">
        <f>IF(N318="nulová",J318,0)</f>
        <v>0</v>
      </c>
      <c r="BJ318" s="18" t="s">
        <v>83</v>
      </c>
      <c r="BK318" s="240">
        <f>ROUND(I318*H318,2)</f>
        <v>0</v>
      </c>
      <c r="BL318" s="18" t="s">
        <v>351</v>
      </c>
      <c r="BM318" s="239" t="s">
        <v>4254</v>
      </c>
    </row>
    <row r="319" s="13" customFormat="1">
      <c r="A319" s="13"/>
      <c r="B319" s="241"/>
      <c r="C319" s="242"/>
      <c r="D319" s="243" t="s">
        <v>273</v>
      </c>
      <c r="E319" s="242"/>
      <c r="F319" s="245" t="s">
        <v>4255</v>
      </c>
      <c r="G319" s="242"/>
      <c r="H319" s="246">
        <v>42.734999999999999</v>
      </c>
      <c r="I319" s="247"/>
      <c r="J319" s="242"/>
      <c r="K319" s="242"/>
      <c r="L319" s="248"/>
      <c r="M319" s="249"/>
      <c r="N319" s="250"/>
      <c r="O319" s="250"/>
      <c r="P319" s="250"/>
      <c r="Q319" s="250"/>
      <c r="R319" s="250"/>
      <c r="S319" s="250"/>
      <c r="T319" s="251"/>
      <c r="U319" s="13"/>
      <c r="V319" s="13"/>
      <c r="W319" s="13"/>
      <c r="X319" s="13"/>
      <c r="Y319" s="13"/>
      <c r="Z319" s="13"/>
      <c r="AA319" s="13"/>
      <c r="AB319" s="13"/>
      <c r="AC319" s="13"/>
      <c r="AD319" s="13"/>
      <c r="AE319" s="13"/>
      <c r="AT319" s="252" t="s">
        <v>273</v>
      </c>
      <c r="AU319" s="252" t="s">
        <v>85</v>
      </c>
      <c r="AV319" s="13" t="s">
        <v>85</v>
      </c>
      <c r="AW319" s="13" t="s">
        <v>4</v>
      </c>
      <c r="AX319" s="13" t="s">
        <v>83</v>
      </c>
      <c r="AY319" s="252" t="s">
        <v>264</v>
      </c>
    </row>
    <row r="320" s="12" customFormat="1" ht="22.8" customHeight="1">
      <c r="A320" s="12"/>
      <c r="B320" s="212"/>
      <c r="C320" s="213"/>
      <c r="D320" s="214" t="s">
        <v>75</v>
      </c>
      <c r="E320" s="226" t="s">
        <v>1523</v>
      </c>
      <c r="F320" s="226" t="s">
        <v>1524</v>
      </c>
      <c r="G320" s="213"/>
      <c r="H320" s="213"/>
      <c r="I320" s="216"/>
      <c r="J320" s="227">
        <f>BK320</f>
        <v>0</v>
      </c>
      <c r="K320" s="213"/>
      <c r="L320" s="218"/>
      <c r="M320" s="219"/>
      <c r="N320" s="220"/>
      <c r="O320" s="220"/>
      <c r="P320" s="221">
        <f>SUM(P321:P324)</f>
        <v>0</v>
      </c>
      <c r="Q320" s="220"/>
      <c r="R320" s="221">
        <f>SUM(R321:R324)</f>
        <v>0.0038</v>
      </c>
      <c r="S320" s="220"/>
      <c r="T320" s="222">
        <f>SUM(T321:T324)</f>
        <v>0</v>
      </c>
      <c r="U320" s="12"/>
      <c r="V320" s="12"/>
      <c r="W320" s="12"/>
      <c r="X320" s="12"/>
      <c r="Y320" s="12"/>
      <c r="Z320" s="12"/>
      <c r="AA320" s="12"/>
      <c r="AB320" s="12"/>
      <c r="AC320" s="12"/>
      <c r="AD320" s="12"/>
      <c r="AE320" s="12"/>
      <c r="AR320" s="223" t="s">
        <v>85</v>
      </c>
      <c r="AT320" s="224" t="s">
        <v>75</v>
      </c>
      <c r="AU320" s="224" t="s">
        <v>83</v>
      </c>
      <c r="AY320" s="223" t="s">
        <v>264</v>
      </c>
      <c r="BK320" s="225">
        <f>SUM(BK321:BK324)</f>
        <v>0</v>
      </c>
    </row>
    <row r="321" s="2" customFormat="1" ht="16.5" customHeight="1">
      <c r="A321" s="39"/>
      <c r="B321" s="40"/>
      <c r="C321" s="228" t="s">
        <v>564</v>
      </c>
      <c r="D321" s="228" t="s">
        <v>266</v>
      </c>
      <c r="E321" s="229" t="s">
        <v>4256</v>
      </c>
      <c r="F321" s="230" t="s">
        <v>4257</v>
      </c>
      <c r="G321" s="231" t="s">
        <v>420</v>
      </c>
      <c r="H321" s="232">
        <v>1</v>
      </c>
      <c r="I321" s="233"/>
      <c r="J321" s="234">
        <f>ROUND(I321*H321,2)</f>
        <v>0</v>
      </c>
      <c r="K321" s="230" t="s">
        <v>1425</v>
      </c>
      <c r="L321" s="45"/>
      <c r="M321" s="235" t="s">
        <v>1</v>
      </c>
      <c r="N321" s="236" t="s">
        <v>41</v>
      </c>
      <c r="O321" s="92"/>
      <c r="P321" s="237">
        <f>O321*H321</f>
        <v>0</v>
      </c>
      <c r="Q321" s="237">
        <v>0.0038</v>
      </c>
      <c r="R321" s="237">
        <f>Q321*H321</f>
        <v>0.0038</v>
      </c>
      <c r="S321" s="237">
        <v>0</v>
      </c>
      <c r="T321" s="238">
        <f>S321*H321</f>
        <v>0</v>
      </c>
      <c r="U321" s="39"/>
      <c r="V321" s="39"/>
      <c r="W321" s="39"/>
      <c r="X321" s="39"/>
      <c r="Y321" s="39"/>
      <c r="Z321" s="39"/>
      <c r="AA321" s="39"/>
      <c r="AB321" s="39"/>
      <c r="AC321" s="39"/>
      <c r="AD321" s="39"/>
      <c r="AE321" s="39"/>
      <c r="AR321" s="239" t="s">
        <v>351</v>
      </c>
      <c r="AT321" s="239" t="s">
        <v>266</v>
      </c>
      <c r="AU321" s="239" t="s">
        <v>85</v>
      </c>
      <c r="AY321" s="18" t="s">
        <v>264</v>
      </c>
      <c r="BE321" s="240">
        <f>IF(N321="základní",J321,0)</f>
        <v>0</v>
      </c>
      <c r="BF321" s="240">
        <f>IF(N321="snížená",J321,0)</f>
        <v>0</v>
      </c>
      <c r="BG321" s="240">
        <f>IF(N321="zákl. přenesená",J321,0)</f>
        <v>0</v>
      </c>
      <c r="BH321" s="240">
        <f>IF(N321="sníž. přenesená",J321,0)</f>
        <v>0</v>
      </c>
      <c r="BI321" s="240">
        <f>IF(N321="nulová",J321,0)</f>
        <v>0</v>
      </c>
      <c r="BJ321" s="18" t="s">
        <v>83</v>
      </c>
      <c r="BK321" s="240">
        <f>ROUND(I321*H321,2)</f>
        <v>0</v>
      </c>
      <c r="BL321" s="18" t="s">
        <v>351</v>
      </c>
      <c r="BM321" s="239" t="s">
        <v>4258</v>
      </c>
    </row>
    <row r="322" s="2" customFormat="1">
      <c r="A322" s="39"/>
      <c r="B322" s="40"/>
      <c r="C322" s="41"/>
      <c r="D322" s="243" t="s">
        <v>339</v>
      </c>
      <c r="E322" s="41"/>
      <c r="F322" s="295" t="s">
        <v>4176</v>
      </c>
      <c r="G322" s="41"/>
      <c r="H322" s="41"/>
      <c r="I322" s="296"/>
      <c r="J322" s="41"/>
      <c r="K322" s="41"/>
      <c r="L322" s="45"/>
      <c r="M322" s="297"/>
      <c r="N322" s="298"/>
      <c r="O322" s="92"/>
      <c r="P322" s="92"/>
      <c r="Q322" s="92"/>
      <c r="R322" s="92"/>
      <c r="S322" s="92"/>
      <c r="T322" s="93"/>
      <c r="U322" s="39"/>
      <c r="V322" s="39"/>
      <c r="W322" s="39"/>
      <c r="X322" s="39"/>
      <c r="Y322" s="39"/>
      <c r="Z322" s="39"/>
      <c r="AA322" s="39"/>
      <c r="AB322" s="39"/>
      <c r="AC322" s="39"/>
      <c r="AD322" s="39"/>
      <c r="AE322" s="39"/>
      <c r="AT322" s="18" t="s">
        <v>339</v>
      </c>
      <c r="AU322" s="18" t="s">
        <v>85</v>
      </c>
    </row>
    <row r="323" s="15" customFormat="1">
      <c r="A323" s="15"/>
      <c r="B323" s="264"/>
      <c r="C323" s="265"/>
      <c r="D323" s="243" t="s">
        <v>273</v>
      </c>
      <c r="E323" s="266" t="s">
        <v>1</v>
      </c>
      <c r="F323" s="267" t="s">
        <v>4187</v>
      </c>
      <c r="G323" s="265"/>
      <c r="H323" s="266" t="s">
        <v>1</v>
      </c>
      <c r="I323" s="268"/>
      <c r="J323" s="265"/>
      <c r="K323" s="265"/>
      <c r="L323" s="269"/>
      <c r="M323" s="270"/>
      <c r="N323" s="271"/>
      <c r="O323" s="271"/>
      <c r="P323" s="271"/>
      <c r="Q323" s="271"/>
      <c r="R323" s="271"/>
      <c r="S323" s="271"/>
      <c r="T323" s="272"/>
      <c r="U323" s="15"/>
      <c r="V323" s="15"/>
      <c r="W323" s="15"/>
      <c r="X323" s="15"/>
      <c r="Y323" s="15"/>
      <c r="Z323" s="15"/>
      <c r="AA323" s="15"/>
      <c r="AB323" s="15"/>
      <c r="AC323" s="15"/>
      <c r="AD323" s="15"/>
      <c r="AE323" s="15"/>
      <c r="AT323" s="273" t="s">
        <v>273</v>
      </c>
      <c r="AU323" s="273" t="s">
        <v>85</v>
      </c>
      <c r="AV323" s="15" t="s">
        <v>83</v>
      </c>
      <c r="AW323" s="15" t="s">
        <v>32</v>
      </c>
      <c r="AX323" s="15" t="s">
        <v>76</v>
      </c>
      <c r="AY323" s="273" t="s">
        <v>264</v>
      </c>
    </row>
    <row r="324" s="13" customFormat="1">
      <c r="A324" s="13"/>
      <c r="B324" s="241"/>
      <c r="C324" s="242"/>
      <c r="D324" s="243" t="s">
        <v>273</v>
      </c>
      <c r="E324" s="244" t="s">
        <v>1</v>
      </c>
      <c r="F324" s="245" t="s">
        <v>83</v>
      </c>
      <c r="G324" s="242"/>
      <c r="H324" s="246">
        <v>1</v>
      </c>
      <c r="I324" s="247"/>
      <c r="J324" s="242"/>
      <c r="K324" s="242"/>
      <c r="L324" s="248"/>
      <c r="M324" s="304"/>
      <c r="N324" s="305"/>
      <c r="O324" s="305"/>
      <c r="P324" s="305"/>
      <c r="Q324" s="305"/>
      <c r="R324" s="305"/>
      <c r="S324" s="305"/>
      <c r="T324" s="306"/>
      <c r="U324" s="13"/>
      <c r="V324" s="13"/>
      <c r="W324" s="13"/>
      <c r="X324" s="13"/>
      <c r="Y324" s="13"/>
      <c r="Z324" s="13"/>
      <c r="AA324" s="13"/>
      <c r="AB324" s="13"/>
      <c r="AC324" s="13"/>
      <c r="AD324" s="13"/>
      <c r="AE324" s="13"/>
      <c r="AT324" s="252" t="s">
        <v>273</v>
      </c>
      <c r="AU324" s="252" t="s">
        <v>85</v>
      </c>
      <c r="AV324" s="13" t="s">
        <v>85</v>
      </c>
      <c r="AW324" s="13" t="s">
        <v>32</v>
      </c>
      <c r="AX324" s="13" t="s">
        <v>83</v>
      </c>
      <c r="AY324" s="252" t="s">
        <v>264</v>
      </c>
    </row>
    <row r="325" s="2" customFormat="1" ht="6.96" customHeight="1">
      <c r="A325" s="39"/>
      <c r="B325" s="67"/>
      <c r="C325" s="68"/>
      <c r="D325" s="68"/>
      <c r="E325" s="68"/>
      <c r="F325" s="68"/>
      <c r="G325" s="68"/>
      <c r="H325" s="68"/>
      <c r="I325" s="68"/>
      <c r="J325" s="68"/>
      <c r="K325" s="68"/>
      <c r="L325" s="45"/>
      <c r="M325" s="39"/>
      <c r="O325" s="39"/>
      <c r="P325" s="39"/>
      <c r="Q325" s="39"/>
      <c r="R325" s="39"/>
      <c r="S325" s="39"/>
      <c r="T325" s="39"/>
      <c r="U325" s="39"/>
      <c r="V325" s="39"/>
      <c r="W325" s="39"/>
      <c r="X325" s="39"/>
      <c r="Y325" s="39"/>
      <c r="Z325" s="39"/>
      <c r="AA325" s="39"/>
      <c r="AB325" s="39"/>
      <c r="AC325" s="39"/>
      <c r="AD325" s="39"/>
      <c r="AE325" s="39"/>
    </row>
  </sheetData>
  <sheetProtection sheet="1" autoFilter="0" formatColumns="0" formatRows="0" objects="1" scenarios="1" spinCount="100000" saltValue="q7cCGL2ljqVsiXcSwDnViWNvpCjlHBiLaCCvdWE34U8ifT6Ig7w17WIIps5hyaceyUPK2t+oqqKjNGYEbq074Q==" hashValue="w8dzF2vGFl5lfcHc0CR38lg60d91RvmjQvDqrKui9kVHbiULfmz36qeRV3tL0AuThDoY+vOhzBv9hKl+33arGg==" algorithmName="SHA-512" password="E785"/>
  <autoFilter ref="C125:K324"/>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166</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4259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1411</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ROUND((SUM(BE126:BE328)),  2)</f>
        <v>0</v>
      </c>
      <c r="G33" s="39"/>
      <c r="H33" s="39"/>
      <c r="I33" s="166">
        <v>0.20999999999999999</v>
      </c>
      <c r="J33" s="165">
        <f>ROUND(((SUM(BE126:BE328))*I33),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ROUND((SUM(BF126:BF328)),  2)</f>
        <v>0</v>
      </c>
      <c r="G34" s="39"/>
      <c r="H34" s="39"/>
      <c r="I34" s="166">
        <v>0.12</v>
      </c>
      <c r="J34" s="165">
        <f>ROUND(((SUM(BF126:BF328))*I34),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ROUND((SUM(BG126:BG328)),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ROUND((SUM(BH126:BH328)),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ROUND((SUM(BI126:BI328)),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02.2 - PŘÍPOJKA DEŠŤOVÉ KANALIZACE PRO SO 02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J127</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J128</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223</v>
      </c>
      <c r="E99" s="198"/>
      <c r="F99" s="198"/>
      <c r="G99" s="198"/>
      <c r="H99" s="198"/>
      <c r="I99" s="198"/>
      <c r="J99" s="199">
        <f>J192</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1412</v>
      </c>
      <c r="E100" s="198"/>
      <c r="F100" s="198"/>
      <c r="G100" s="198"/>
      <c r="H100" s="198"/>
      <c r="I100" s="198"/>
      <c r="J100" s="199">
        <f>J196</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1413</v>
      </c>
      <c r="E101" s="198"/>
      <c r="F101" s="198"/>
      <c r="G101" s="198"/>
      <c r="H101" s="198"/>
      <c r="I101" s="198"/>
      <c r="J101" s="199">
        <f>J218</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1414</v>
      </c>
      <c r="E102" s="198"/>
      <c r="F102" s="198"/>
      <c r="G102" s="198"/>
      <c r="H102" s="198"/>
      <c r="I102" s="198"/>
      <c r="J102" s="199">
        <f>J290</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1415</v>
      </c>
      <c r="E103" s="198"/>
      <c r="F103" s="198"/>
      <c r="G103" s="198"/>
      <c r="H103" s="198"/>
      <c r="I103" s="198"/>
      <c r="J103" s="199">
        <f>J302</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229</v>
      </c>
      <c r="E104" s="193"/>
      <c r="F104" s="193"/>
      <c r="G104" s="193"/>
      <c r="H104" s="193"/>
      <c r="I104" s="193"/>
      <c r="J104" s="194">
        <f>J316</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230</v>
      </c>
      <c r="E105" s="198"/>
      <c r="F105" s="198"/>
      <c r="G105" s="198"/>
      <c r="H105" s="198"/>
      <c r="I105" s="198"/>
      <c r="J105" s="199">
        <f>J317</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1416</v>
      </c>
      <c r="E106" s="198"/>
      <c r="F106" s="198"/>
      <c r="G106" s="198"/>
      <c r="H106" s="198"/>
      <c r="I106" s="198"/>
      <c r="J106" s="199">
        <f>J324</f>
        <v>0</v>
      </c>
      <c r="K106" s="134"/>
      <c r="L106" s="200"/>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249</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Transformace domova Černovice – Lidmaň I. – Polná</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210</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IO 02.2 - PŘÍPOJKA DEŠŤOVÉ KANALIZACE PRO SO 02</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18. 9. 2024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Kraj Vysočina</v>
      </c>
      <c r="G122" s="41"/>
      <c r="H122" s="41"/>
      <c r="I122" s="33" t="s">
        <v>30</v>
      </c>
      <c r="J122" s="37" t="str">
        <f>E21</f>
        <v>ARPIK OSTRAVA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Ing. Tomáš Janošec</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1"/>
      <c r="B125" s="202"/>
      <c r="C125" s="203" t="s">
        <v>250</v>
      </c>
      <c r="D125" s="204" t="s">
        <v>61</v>
      </c>
      <c r="E125" s="204" t="s">
        <v>57</v>
      </c>
      <c r="F125" s="204" t="s">
        <v>58</v>
      </c>
      <c r="G125" s="204" t="s">
        <v>251</v>
      </c>
      <c r="H125" s="204" t="s">
        <v>252</v>
      </c>
      <c r="I125" s="204" t="s">
        <v>253</v>
      </c>
      <c r="J125" s="204" t="s">
        <v>217</v>
      </c>
      <c r="K125" s="205" t="s">
        <v>254</v>
      </c>
      <c r="L125" s="206"/>
      <c r="M125" s="101" t="s">
        <v>1</v>
      </c>
      <c r="N125" s="102" t="s">
        <v>40</v>
      </c>
      <c r="O125" s="102" t="s">
        <v>255</v>
      </c>
      <c r="P125" s="102" t="s">
        <v>256</v>
      </c>
      <c r="Q125" s="102" t="s">
        <v>257</v>
      </c>
      <c r="R125" s="102" t="s">
        <v>258</v>
      </c>
      <c r="S125" s="102" t="s">
        <v>259</v>
      </c>
      <c r="T125" s="103" t="s">
        <v>260</v>
      </c>
      <c r="U125" s="201"/>
      <c r="V125" s="201"/>
      <c r="W125" s="201"/>
      <c r="X125" s="201"/>
      <c r="Y125" s="201"/>
      <c r="Z125" s="201"/>
      <c r="AA125" s="201"/>
      <c r="AB125" s="201"/>
      <c r="AC125" s="201"/>
      <c r="AD125" s="201"/>
      <c r="AE125" s="201"/>
    </row>
    <row r="126" s="2" customFormat="1" ht="22.8" customHeight="1">
      <c r="A126" s="39"/>
      <c r="B126" s="40"/>
      <c r="C126" s="108" t="s">
        <v>261</v>
      </c>
      <c r="D126" s="41"/>
      <c r="E126" s="41"/>
      <c r="F126" s="41"/>
      <c r="G126" s="41"/>
      <c r="H126" s="41"/>
      <c r="I126" s="41"/>
      <c r="J126" s="207">
        <f>BK126</f>
        <v>0</v>
      </c>
      <c r="K126" s="41"/>
      <c r="L126" s="45"/>
      <c r="M126" s="104"/>
      <c r="N126" s="208"/>
      <c r="O126" s="105"/>
      <c r="P126" s="209">
        <f>P127+P316</f>
        <v>0</v>
      </c>
      <c r="Q126" s="105"/>
      <c r="R126" s="209">
        <f>R127+R316</f>
        <v>23.624924200000002</v>
      </c>
      <c r="S126" s="105"/>
      <c r="T126" s="210">
        <f>T127+T316</f>
        <v>4.5280000000000005</v>
      </c>
      <c r="U126" s="39"/>
      <c r="V126" s="39"/>
      <c r="W126" s="39"/>
      <c r="X126" s="39"/>
      <c r="Y126" s="39"/>
      <c r="Z126" s="39"/>
      <c r="AA126" s="39"/>
      <c r="AB126" s="39"/>
      <c r="AC126" s="39"/>
      <c r="AD126" s="39"/>
      <c r="AE126" s="39"/>
      <c r="AT126" s="18" t="s">
        <v>75</v>
      </c>
      <c r="AU126" s="18" t="s">
        <v>219</v>
      </c>
      <c r="BK126" s="211">
        <f>BK127+BK316</f>
        <v>0</v>
      </c>
    </row>
    <row r="127" s="12" customFormat="1" ht="25.92" customHeight="1">
      <c r="A127" s="12"/>
      <c r="B127" s="212"/>
      <c r="C127" s="213"/>
      <c r="D127" s="214" t="s">
        <v>75</v>
      </c>
      <c r="E127" s="215" t="s">
        <v>262</v>
      </c>
      <c r="F127" s="215" t="s">
        <v>263</v>
      </c>
      <c r="G127" s="213"/>
      <c r="H127" s="213"/>
      <c r="I127" s="216"/>
      <c r="J127" s="217">
        <f>BK127</f>
        <v>0</v>
      </c>
      <c r="K127" s="213"/>
      <c r="L127" s="218"/>
      <c r="M127" s="219"/>
      <c r="N127" s="220"/>
      <c r="O127" s="220"/>
      <c r="P127" s="221">
        <f>P128+P192+P196+P218+P290+P302</f>
        <v>0</v>
      </c>
      <c r="Q127" s="220"/>
      <c r="R127" s="221">
        <f>R128+R192+R196+R218+R290+R302</f>
        <v>23.538706700000002</v>
      </c>
      <c r="S127" s="220"/>
      <c r="T127" s="222">
        <f>T128+T192+T196+T218+T290+T302</f>
        <v>4.5280000000000005</v>
      </c>
      <c r="U127" s="12"/>
      <c r="V127" s="12"/>
      <c r="W127" s="12"/>
      <c r="X127" s="12"/>
      <c r="Y127" s="12"/>
      <c r="Z127" s="12"/>
      <c r="AA127" s="12"/>
      <c r="AB127" s="12"/>
      <c r="AC127" s="12"/>
      <c r="AD127" s="12"/>
      <c r="AE127" s="12"/>
      <c r="AR127" s="223" t="s">
        <v>83</v>
      </c>
      <c r="AT127" s="224" t="s">
        <v>75</v>
      </c>
      <c r="AU127" s="224" t="s">
        <v>76</v>
      </c>
      <c r="AY127" s="223" t="s">
        <v>264</v>
      </c>
      <c r="BK127" s="225">
        <f>BK128+BK192+BK196+BK218+BK290+BK302</f>
        <v>0</v>
      </c>
    </row>
    <row r="128" s="12" customFormat="1" ht="22.8" customHeight="1">
      <c r="A128" s="12"/>
      <c r="B128" s="212"/>
      <c r="C128" s="213"/>
      <c r="D128" s="214" t="s">
        <v>75</v>
      </c>
      <c r="E128" s="226" t="s">
        <v>83</v>
      </c>
      <c r="F128" s="226" t="s">
        <v>265</v>
      </c>
      <c r="G128" s="213"/>
      <c r="H128" s="213"/>
      <c r="I128" s="216"/>
      <c r="J128" s="227">
        <f>BK128</f>
        <v>0</v>
      </c>
      <c r="K128" s="213"/>
      <c r="L128" s="218"/>
      <c r="M128" s="219"/>
      <c r="N128" s="220"/>
      <c r="O128" s="220"/>
      <c r="P128" s="221">
        <f>SUM(P129:P191)</f>
        <v>0</v>
      </c>
      <c r="Q128" s="220"/>
      <c r="R128" s="221">
        <f>SUM(R129:R191)</f>
        <v>20.914102</v>
      </c>
      <c r="S128" s="220"/>
      <c r="T128" s="222">
        <f>SUM(T129:T191)</f>
        <v>4.4500000000000002</v>
      </c>
      <c r="U128" s="12"/>
      <c r="V128" s="12"/>
      <c r="W128" s="12"/>
      <c r="X128" s="12"/>
      <c r="Y128" s="12"/>
      <c r="Z128" s="12"/>
      <c r="AA128" s="12"/>
      <c r="AB128" s="12"/>
      <c r="AC128" s="12"/>
      <c r="AD128" s="12"/>
      <c r="AE128" s="12"/>
      <c r="AR128" s="223" t="s">
        <v>83</v>
      </c>
      <c r="AT128" s="224" t="s">
        <v>75</v>
      </c>
      <c r="AU128" s="224" t="s">
        <v>83</v>
      </c>
      <c r="AY128" s="223" t="s">
        <v>264</v>
      </c>
      <c r="BK128" s="225">
        <f>SUM(BK129:BK191)</f>
        <v>0</v>
      </c>
    </row>
    <row r="129" s="2" customFormat="1" ht="16.5" customHeight="1">
      <c r="A129" s="39"/>
      <c r="B129" s="40"/>
      <c r="C129" s="228" t="s">
        <v>83</v>
      </c>
      <c r="D129" s="228" t="s">
        <v>266</v>
      </c>
      <c r="E129" s="229" t="s">
        <v>4070</v>
      </c>
      <c r="F129" s="230" t="s">
        <v>4071</v>
      </c>
      <c r="G129" s="231" t="s">
        <v>318</v>
      </c>
      <c r="H129" s="232">
        <v>5</v>
      </c>
      <c r="I129" s="233"/>
      <c r="J129" s="234">
        <f>ROUND(I129*H129,2)</f>
        <v>0</v>
      </c>
      <c r="K129" s="230" t="s">
        <v>1425</v>
      </c>
      <c r="L129" s="45"/>
      <c r="M129" s="235" t="s">
        <v>1</v>
      </c>
      <c r="N129" s="236" t="s">
        <v>42</v>
      </c>
      <c r="O129" s="92"/>
      <c r="P129" s="237">
        <f>O129*H129</f>
        <v>0</v>
      </c>
      <c r="Q129" s="237">
        <v>0</v>
      </c>
      <c r="R129" s="237">
        <f>Q129*H129</f>
        <v>0</v>
      </c>
      <c r="S129" s="237">
        <v>0.22</v>
      </c>
      <c r="T129" s="238">
        <f>S129*H129</f>
        <v>1.1000000000000001</v>
      </c>
      <c r="U129" s="39"/>
      <c r="V129" s="39"/>
      <c r="W129" s="39"/>
      <c r="X129" s="39"/>
      <c r="Y129" s="39"/>
      <c r="Z129" s="39"/>
      <c r="AA129" s="39"/>
      <c r="AB129" s="39"/>
      <c r="AC129" s="39"/>
      <c r="AD129" s="39"/>
      <c r="AE129" s="39"/>
      <c r="AR129" s="239" t="s">
        <v>271</v>
      </c>
      <c r="AT129" s="239" t="s">
        <v>266</v>
      </c>
      <c r="AU129" s="239" t="s">
        <v>85</v>
      </c>
      <c r="AY129" s="18" t="s">
        <v>264</v>
      </c>
      <c r="BE129" s="240">
        <f>IF(N129="základní",J129,0)</f>
        <v>0</v>
      </c>
      <c r="BF129" s="240">
        <f>IF(N129="snížená",J129,0)</f>
        <v>0</v>
      </c>
      <c r="BG129" s="240">
        <f>IF(N129="zákl. přenesená",J129,0)</f>
        <v>0</v>
      </c>
      <c r="BH129" s="240">
        <f>IF(N129="sníž. přenesená",J129,0)</f>
        <v>0</v>
      </c>
      <c r="BI129" s="240">
        <f>IF(N129="nulová",J129,0)</f>
        <v>0</v>
      </c>
      <c r="BJ129" s="18" t="s">
        <v>85</v>
      </c>
      <c r="BK129" s="240">
        <f>ROUND(I129*H129,2)</f>
        <v>0</v>
      </c>
      <c r="BL129" s="18" t="s">
        <v>271</v>
      </c>
      <c r="BM129" s="239" t="s">
        <v>4260</v>
      </c>
    </row>
    <row r="130" s="15" customFormat="1">
      <c r="A130" s="15"/>
      <c r="B130" s="264"/>
      <c r="C130" s="265"/>
      <c r="D130" s="243" t="s">
        <v>273</v>
      </c>
      <c r="E130" s="266" t="s">
        <v>1</v>
      </c>
      <c r="F130" s="267" t="s">
        <v>4073</v>
      </c>
      <c r="G130" s="265"/>
      <c r="H130" s="266" t="s">
        <v>1</v>
      </c>
      <c r="I130" s="268"/>
      <c r="J130" s="265"/>
      <c r="K130" s="265"/>
      <c r="L130" s="269"/>
      <c r="M130" s="270"/>
      <c r="N130" s="271"/>
      <c r="O130" s="271"/>
      <c r="P130" s="271"/>
      <c r="Q130" s="271"/>
      <c r="R130" s="271"/>
      <c r="S130" s="271"/>
      <c r="T130" s="272"/>
      <c r="U130" s="15"/>
      <c r="V130" s="15"/>
      <c r="W130" s="15"/>
      <c r="X130" s="15"/>
      <c r="Y130" s="15"/>
      <c r="Z130" s="15"/>
      <c r="AA130" s="15"/>
      <c r="AB130" s="15"/>
      <c r="AC130" s="15"/>
      <c r="AD130" s="15"/>
      <c r="AE130" s="15"/>
      <c r="AT130" s="273" t="s">
        <v>273</v>
      </c>
      <c r="AU130" s="273" t="s">
        <v>85</v>
      </c>
      <c r="AV130" s="15" t="s">
        <v>83</v>
      </c>
      <c r="AW130" s="15" t="s">
        <v>32</v>
      </c>
      <c r="AX130" s="15" t="s">
        <v>76</v>
      </c>
      <c r="AY130" s="273" t="s">
        <v>264</v>
      </c>
    </row>
    <row r="131" s="13" customFormat="1">
      <c r="A131" s="13"/>
      <c r="B131" s="241"/>
      <c r="C131" s="242"/>
      <c r="D131" s="243" t="s">
        <v>273</v>
      </c>
      <c r="E131" s="244" t="s">
        <v>1</v>
      </c>
      <c r="F131" s="245" t="s">
        <v>290</v>
      </c>
      <c r="G131" s="242"/>
      <c r="H131" s="246">
        <v>5</v>
      </c>
      <c r="I131" s="247"/>
      <c r="J131" s="242"/>
      <c r="K131" s="242"/>
      <c r="L131" s="248"/>
      <c r="M131" s="249"/>
      <c r="N131" s="250"/>
      <c r="O131" s="250"/>
      <c r="P131" s="250"/>
      <c r="Q131" s="250"/>
      <c r="R131" s="250"/>
      <c r="S131" s="250"/>
      <c r="T131" s="251"/>
      <c r="U131" s="13"/>
      <c r="V131" s="13"/>
      <c r="W131" s="13"/>
      <c r="X131" s="13"/>
      <c r="Y131" s="13"/>
      <c r="Z131" s="13"/>
      <c r="AA131" s="13"/>
      <c r="AB131" s="13"/>
      <c r="AC131" s="13"/>
      <c r="AD131" s="13"/>
      <c r="AE131" s="13"/>
      <c r="AT131" s="252" t="s">
        <v>273</v>
      </c>
      <c r="AU131" s="252" t="s">
        <v>85</v>
      </c>
      <c r="AV131" s="13" t="s">
        <v>85</v>
      </c>
      <c r="AW131" s="13" t="s">
        <v>32</v>
      </c>
      <c r="AX131" s="13" t="s">
        <v>83</v>
      </c>
      <c r="AY131" s="252" t="s">
        <v>264</v>
      </c>
    </row>
    <row r="132" s="2" customFormat="1" ht="21.75" customHeight="1">
      <c r="A132" s="39"/>
      <c r="B132" s="40"/>
      <c r="C132" s="228" t="s">
        <v>85</v>
      </c>
      <c r="D132" s="228" t="s">
        <v>266</v>
      </c>
      <c r="E132" s="229" t="s">
        <v>4074</v>
      </c>
      <c r="F132" s="230" t="s">
        <v>4075</v>
      </c>
      <c r="G132" s="231" t="s">
        <v>318</v>
      </c>
      <c r="H132" s="232">
        <v>5</v>
      </c>
      <c r="I132" s="233"/>
      <c r="J132" s="234">
        <f>ROUND(I132*H132,2)</f>
        <v>0</v>
      </c>
      <c r="K132" s="230" t="s">
        <v>1425</v>
      </c>
      <c r="L132" s="45"/>
      <c r="M132" s="235" t="s">
        <v>1</v>
      </c>
      <c r="N132" s="236" t="s">
        <v>42</v>
      </c>
      <c r="O132" s="92"/>
      <c r="P132" s="237">
        <f>O132*H132</f>
        <v>0</v>
      </c>
      <c r="Q132" s="237">
        <v>0</v>
      </c>
      <c r="R132" s="237">
        <f>Q132*H132</f>
        <v>0</v>
      </c>
      <c r="S132" s="237">
        <v>0.44</v>
      </c>
      <c r="T132" s="238">
        <f>S132*H132</f>
        <v>2.2000000000000002</v>
      </c>
      <c r="U132" s="39"/>
      <c r="V132" s="39"/>
      <c r="W132" s="39"/>
      <c r="X132" s="39"/>
      <c r="Y132" s="39"/>
      <c r="Z132" s="39"/>
      <c r="AA132" s="39"/>
      <c r="AB132" s="39"/>
      <c r="AC132" s="39"/>
      <c r="AD132" s="39"/>
      <c r="AE132" s="39"/>
      <c r="AR132" s="239" t="s">
        <v>271</v>
      </c>
      <c r="AT132" s="239" t="s">
        <v>266</v>
      </c>
      <c r="AU132" s="239" t="s">
        <v>85</v>
      </c>
      <c r="AY132" s="18" t="s">
        <v>264</v>
      </c>
      <c r="BE132" s="240">
        <f>IF(N132="základní",J132,0)</f>
        <v>0</v>
      </c>
      <c r="BF132" s="240">
        <f>IF(N132="snížená",J132,0)</f>
        <v>0</v>
      </c>
      <c r="BG132" s="240">
        <f>IF(N132="zákl. přenesená",J132,0)</f>
        <v>0</v>
      </c>
      <c r="BH132" s="240">
        <f>IF(N132="sníž. přenesená",J132,0)</f>
        <v>0</v>
      </c>
      <c r="BI132" s="240">
        <f>IF(N132="nulová",J132,0)</f>
        <v>0</v>
      </c>
      <c r="BJ132" s="18" t="s">
        <v>85</v>
      </c>
      <c r="BK132" s="240">
        <f>ROUND(I132*H132,2)</f>
        <v>0</v>
      </c>
      <c r="BL132" s="18" t="s">
        <v>271</v>
      </c>
      <c r="BM132" s="239" t="s">
        <v>4261</v>
      </c>
    </row>
    <row r="133" s="15" customFormat="1">
      <c r="A133" s="15"/>
      <c r="B133" s="264"/>
      <c r="C133" s="265"/>
      <c r="D133" s="243" t="s">
        <v>273</v>
      </c>
      <c r="E133" s="266" t="s">
        <v>1</v>
      </c>
      <c r="F133" s="267" t="s">
        <v>4073</v>
      </c>
      <c r="G133" s="265"/>
      <c r="H133" s="266" t="s">
        <v>1</v>
      </c>
      <c r="I133" s="268"/>
      <c r="J133" s="265"/>
      <c r="K133" s="265"/>
      <c r="L133" s="269"/>
      <c r="M133" s="270"/>
      <c r="N133" s="271"/>
      <c r="O133" s="271"/>
      <c r="P133" s="271"/>
      <c r="Q133" s="271"/>
      <c r="R133" s="271"/>
      <c r="S133" s="271"/>
      <c r="T133" s="272"/>
      <c r="U133" s="15"/>
      <c r="V133" s="15"/>
      <c r="W133" s="15"/>
      <c r="X133" s="15"/>
      <c r="Y133" s="15"/>
      <c r="Z133" s="15"/>
      <c r="AA133" s="15"/>
      <c r="AB133" s="15"/>
      <c r="AC133" s="15"/>
      <c r="AD133" s="15"/>
      <c r="AE133" s="15"/>
      <c r="AT133" s="273" t="s">
        <v>273</v>
      </c>
      <c r="AU133" s="273" t="s">
        <v>85</v>
      </c>
      <c r="AV133" s="15" t="s">
        <v>83</v>
      </c>
      <c r="AW133" s="15" t="s">
        <v>32</v>
      </c>
      <c r="AX133" s="15" t="s">
        <v>76</v>
      </c>
      <c r="AY133" s="273" t="s">
        <v>264</v>
      </c>
    </row>
    <row r="134" s="13" customFormat="1">
      <c r="A134" s="13"/>
      <c r="B134" s="241"/>
      <c r="C134" s="242"/>
      <c r="D134" s="243" t="s">
        <v>273</v>
      </c>
      <c r="E134" s="244" t="s">
        <v>1</v>
      </c>
      <c r="F134" s="245" t="s">
        <v>290</v>
      </c>
      <c r="G134" s="242"/>
      <c r="H134" s="246">
        <v>5</v>
      </c>
      <c r="I134" s="247"/>
      <c r="J134" s="242"/>
      <c r="K134" s="242"/>
      <c r="L134" s="248"/>
      <c r="M134" s="249"/>
      <c r="N134" s="250"/>
      <c r="O134" s="250"/>
      <c r="P134" s="250"/>
      <c r="Q134" s="250"/>
      <c r="R134" s="250"/>
      <c r="S134" s="250"/>
      <c r="T134" s="251"/>
      <c r="U134" s="13"/>
      <c r="V134" s="13"/>
      <c r="W134" s="13"/>
      <c r="X134" s="13"/>
      <c r="Y134" s="13"/>
      <c r="Z134" s="13"/>
      <c r="AA134" s="13"/>
      <c r="AB134" s="13"/>
      <c r="AC134" s="13"/>
      <c r="AD134" s="13"/>
      <c r="AE134" s="13"/>
      <c r="AT134" s="252" t="s">
        <v>273</v>
      </c>
      <c r="AU134" s="252" t="s">
        <v>85</v>
      </c>
      <c r="AV134" s="13" t="s">
        <v>85</v>
      </c>
      <c r="AW134" s="13" t="s">
        <v>32</v>
      </c>
      <c r="AX134" s="13" t="s">
        <v>83</v>
      </c>
      <c r="AY134" s="252" t="s">
        <v>264</v>
      </c>
    </row>
    <row r="135" s="2" customFormat="1" ht="16.5" customHeight="1">
      <c r="A135" s="39"/>
      <c r="B135" s="40"/>
      <c r="C135" s="228" t="s">
        <v>96</v>
      </c>
      <c r="D135" s="228" t="s">
        <v>266</v>
      </c>
      <c r="E135" s="229" t="s">
        <v>4077</v>
      </c>
      <c r="F135" s="230" t="s">
        <v>4078</v>
      </c>
      <c r="G135" s="231" t="s">
        <v>318</v>
      </c>
      <c r="H135" s="232">
        <v>5</v>
      </c>
      <c r="I135" s="233"/>
      <c r="J135" s="234">
        <f>ROUND(I135*H135,2)</f>
        <v>0</v>
      </c>
      <c r="K135" s="230" t="s">
        <v>1425</v>
      </c>
      <c r="L135" s="45"/>
      <c r="M135" s="235" t="s">
        <v>1</v>
      </c>
      <c r="N135" s="236" t="s">
        <v>42</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271</v>
      </c>
      <c r="AT135" s="239" t="s">
        <v>266</v>
      </c>
      <c r="AU135" s="239" t="s">
        <v>85</v>
      </c>
      <c r="AY135" s="18" t="s">
        <v>264</v>
      </c>
      <c r="BE135" s="240">
        <f>IF(N135="základní",J135,0)</f>
        <v>0</v>
      </c>
      <c r="BF135" s="240">
        <f>IF(N135="snížená",J135,0)</f>
        <v>0</v>
      </c>
      <c r="BG135" s="240">
        <f>IF(N135="zákl. přenesená",J135,0)</f>
        <v>0</v>
      </c>
      <c r="BH135" s="240">
        <f>IF(N135="sníž. přenesená",J135,0)</f>
        <v>0</v>
      </c>
      <c r="BI135" s="240">
        <f>IF(N135="nulová",J135,0)</f>
        <v>0</v>
      </c>
      <c r="BJ135" s="18" t="s">
        <v>85</v>
      </c>
      <c r="BK135" s="240">
        <f>ROUND(I135*H135,2)</f>
        <v>0</v>
      </c>
      <c r="BL135" s="18" t="s">
        <v>271</v>
      </c>
      <c r="BM135" s="239" t="s">
        <v>4262</v>
      </c>
    </row>
    <row r="136" s="15" customFormat="1">
      <c r="A136" s="15"/>
      <c r="B136" s="264"/>
      <c r="C136" s="265"/>
      <c r="D136" s="243" t="s">
        <v>273</v>
      </c>
      <c r="E136" s="266" t="s">
        <v>1</v>
      </c>
      <c r="F136" s="267" t="s">
        <v>4073</v>
      </c>
      <c r="G136" s="265"/>
      <c r="H136" s="266" t="s">
        <v>1</v>
      </c>
      <c r="I136" s="268"/>
      <c r="J136" s="265"/>
      <c r="K136" s="265"/>
      <c r="L136" s="269"/>
      <c r="M136" s="270"/>
      <c r="N136" s="271"/>
      <c r="O136" s="271"/>
      <c r="P136" s="271"/>
      <c r="Q136" s="271"/>
      <c r="R136" s="271"/>
      <c r="S136" s="271"/>
      <c r="T136" s="272"/>
      <c r="U136" s="15"/>
      <c r="V136" s="15"/>
      <c r="W136" s="15"/>
      <c r="X136" s="15"/>
      <c r="Y136" s="15"/>
      <c r="Z136" s="15"/>
      <c r="AA136" s="15"/>
      <c r="AB136" s="15"/>
      <c r="AC136" s="15"/>
      <c r="AD136" s="15"/>
      <c r="AE136" s="15"/>
      <c r="AT136" s="273" t="s">
        <v>273</v>
      </c>
      <c r="AU136" s="273" t="s">
        <v>85</v>
      </c>
      <c r="AV136" s="15" t="s">
        <v>83</v>
      </c>
      <c r="AW136" s="15" t="s">
        <v>32</v>
      </c>
      <c r="AX136" s="15" t="s">
        <v>76</v>
      </c>
      <c r="AY136" s="273" t="s">
        <v>264</v>
      </c>
    </row>
    <row r="137" s="13" customFormat="1">
      <c r="A137" s="13"/>
      <c r="B137" s="241"/>
      <c r="C137" s="242"/>
      <c r="D137" s="243" t="s">
        <v>273</v>
      </c>
      <c r="E137" s="244" t="s">
        <v>1</v>
      </c>
      <c r="F137" s="245" t="s">
        <v>290</v>
      </c>
      <c r="G137" s="242"/>
      <c r="H137" s="246">
        <v>5</v>
      </c>
      <c r="I137" s="247"/>
      <c r="J137" s="242"/>
      <c r="K137" s="242"/>
      <c r="L137" s="248"/>
      <c r="M137" s="249"/>
      <c r="N137" s="250"/>
      <c r="O137" s="250"/>
      <c r="P137" s="250"/>
      <c r="Q137" s="250"/>
      <c r="R137" s="250"/>
      <c r="S137" s="250"/>
      <c r="T137" s="251"/>
      <c r="U137" s="13"/>
      <c r="V137" s="13"/>
      <c r="W137" s="13"/>
      <c r="X137" s="13"/>
      <c r="Y137" s="13"/>
      <c r="Z137" s="13"/>
      <c r="AA137" s="13"/>
      <c r="AB137" s="13"/>
      <c r="AC137" s="13"/>
      <c r="AD137" s="13"/>
      <c r="AE137" s="13"/>
      <c r="AT137" s="252" t="s">
        <v>273</v>
      </c>
      <c r="AU137" s="252" t="s">
        <v>85</v>
      </c>
      <c r="AV137" s="13" t="s">
        <v>85</v>
      </c>
      <c r="AW137" s="13" t="s">
        <v>32</v>
      </c>
      <c r="AX137" s="13" t="s">
        <v>83</v>
      </c>
      <c r="AY137" s="252" t="s">
        <v>264</v>
      </c>
    </row>
    <row r="138" s="2" customFormat="1" ht="21.75" customHeight="1">
      <c r="A138" s="39"/>
      <c r="B138" s="40"/>
      <c r="C138" s="228" t="s">
        <v>271</v>
      </c>
      <c r="D138" s="228" t="s">
        <v>266</v>
      </c>
      <c r="E138" s="229" t="s">
        <v>4080</v>
      </c>
      <c r="F138" s="230" t="s">
        <v>4081</v>
      </c>
      <c r="G138" s="231" t="s">
        <v>318</v>
      </c>
      <c r="H138" s="232">
        <v>5</v>
      </c>
      <c r="I138" s="233"/>
      <c r="J138" s="234">
        <f>ROUND(I138*H138,2)</f>
        <v>0</v>
      </c>
      <c r="K138" s="230" t="s">
        <v>1425</v>
      </c>
      <c r="L138" s="45"/>
      <c r="M138" s="235" t="s">
        <v>1</v>
      </c>
      <c r="N138" s="236" t="s">
        <v>42</v>
      </c>
      <c r="O138" s="92"/>
      <c r="P138" s="237">
        <f>O138*H138</f>
        <v>0</v>
      </c>
      <c r="Q138" s="237">
        <v>9.0000000000000006E-05</v>
      </c>
      <c r="R138" s="237">
        <f>Q138*H138</f>
        <v>0.00045000000000000004</v>
      </c>
      <c r="S138" s="237">
        <v>0.23000000000000001</v>
      </c>
      <c r="T138" s="238">
        <f>S138*H138</f>
        <v>1.1500000000000001</v>
      </c>
      <c r="U138" s="39"/>
      <c r="V138" s="39"/>
      <c r="W138" s="39"/>
      <c r="X138" s="39"/>
      <c r="Y138" s="39"/>
      <c r="Z138" s="39"/>
      <c r="AA138" s="39"/>
      <c r="AB138" s="39"/>
      <c r="AC138" s="39"/>
      <c r="AD138" s="39"/>
      <c r="AE138" s="39"/>
      <c r="AR138" s="239" t="s">
        <v>271</v>
      </c>
      <c r="AT138" s="239" t="s">
        <v>266</v>
      </c>
      <c r="AU138" s="239" t="s">
        <v>85</v>
      </c>
      <c r="AY138" s="18" t="s">
        <v>264</v>
      </c>
      <c r="BE138" s="240">
        <f>IF(N138="základní",J138,0)</f>
        <v>0</v>
      </c>
      <c r="BF138" s="240">
        <f>IF(N138="snížená",J138,0)</f>
        <v>0</v>
      </c>
      <c r="BG138" s="240">
        <f>IF(N138="zákl. přenesená",J138,0)</f>
        <v>0</v>
      </c>
      <c r="BH138" s="240">
        <f>IF(N138="sníž. přenesená",J138,0)</f>
        <v>0</v>
      </c>
      <c r="BI138" s="240">
        <f>IF(N138="nulová",J138,0)</f>
        <v>0</v>
      </c>
      <c r="BJ138" s="18" t="s">
        <v>85</v>
      </c>
      <c r="BK138" s="240">
        <f>ROUND(I138*H138,2)</f>
        <v>0</v>
      </c>
      <c r="BL138" s="18" t="s">
        <v>271</v>
      </c>
      <c r="BM138" s="239" t="s">
        <v>4263</v>
      </c>
    </row>
    <row r="139" s="15" customFormat="1">
      <c r="A139" s="15"/>
      <c r="B139" s="264"/>
      <c r="C139" s="265"/>
      <c r="D139" s="243" t="s">
        <v>273</v>
      </c>
      <c r="E139" s="266" t="s">
        <v>1</v>
      </c>
      <c r="F139" s="267" t="s">
        <v>4073</v>
      </c>
      <c r="G139" s="265"/>
      <c r="H139" s="266" t="s">
        <v>1</v>
      </c>
      <c r="I139" s="268"/>
      <c r="J139" s="265"/>
      <c r="K139" s="265"/>
      <c r="L139" s="269"/>
      <c r="M139" s="270"/>
      <c r="N139" s="271"/>
      <c r="O139" s="271"/>
      <c r="P139" s="271"/>
      <c r="Q139" s="271"/>
      <c r="R139" s="271"/>
      <c r="S139" s="271"/>
      <c r="T139" s="272"/>
      <c r="U139" s="15"/>
      <c r="V139" s="15"/>
      <c r="W139" s="15"/>
      <c r="X139" s="15"/>
      <c r="Y139" s="15"/>
      <c r="Z139" s="15"/>
      <c r="AA139" s="15"/>
      <c r="AB139" s="15"/>
      <c r="AC139" s="15"/>
      <c r="AD139" s="15"/>
      <c r="AE139" s="15"/>
      <c r="AT139" s="273" t="s">
        <v>273</v>
      </c>
      <c r="AU139" s="273" t="s">
        <v>85</v>
      </c>
      <c r="AV139" s="15" t="s">
        <v>83</v>
      </c>
      <c r="AW139" s="15" t="s">
        <v>32</v>
      </c>
      <c r="AX139" s="15" t="s">
        <v>76</v>
      </c>
      <c r="AY139" s="273" t="s">
        <v>264</v>
      </c>
    </row>
    <row r="140" s="13" customFormat="1">
      <c r="A140" s="13"/>
      <c r="B140" s="241"/>
      <c r="C140" s="242"/>
      <c r="D140" s="243" t="s">
        <v>273</v>
      </c>
      <c r="E140" s="244" t="s">
        <v>1</v>
      </c>
      <c r="F140" s="245" t="s">
        <v>290</v>
      </c>
      <c r="G140" s="242"/>
      <c r="H140" s="246">
        <v>5</v>
      </c>
      <c r="I140" s="247"/>
      <c r="J140" s="242"/>
      <c r="K140" s="242"/>
      <c r="L140" s="248"/>
      <c r="M140" s="249"/>
      <c r="N140" s="250"/>
      <c r="O140" s="250"/>
      <c r="P140" s="250"/>
      <c r="Q140" s="250"/>
      <c r="R140" s="250"/>
      <c r="S140" s="250"/>
      <c r="T140" s="251"/>
      <c r="U140" s="13"/>
      <c r="V140" s="13"/>
      <c r="W140" s="13"/>
      <c r="X140" s="13"/>
      <c r="Y140" s="13"/>
      <c r="Z140" s="13"/>
      <c r="AA140" s="13"/>
      <c r="AB140" s="13"/>
      <c r="AC140" s="13"/>
      <c r="AD140" s="13"/>
      <c r="AE140" s="13"/>
      <c r="AT140" s="252" t="s">
        <v>273</v>
      </c>
      <c r="AU140" s="252" t="s">
        <v>85</v>
      </c>
      <c r="AV140" s="13" t="s">
        <v>85</v>
      </c>
      <c r="AW140" s="13" t="s">
        <v>32</v>
      </c>
      <c r="AX140" s="13" t="s">
        <v>83</v>
      </c>
      <c r="AY140" s="252" t="s">
        <v>264</v>
      </c>
    </row>
    <row r="141" s="2" customFormat="1" ht="16.5" customHeight="1">
      <c r="A141" s="39"/>
      <c r="B141" s="40"/>
      <c r="C141" s="228" t="s">
        <v>290</v>
      </c>
      <c r="D141" s="228" t="s">
        <v>266</v>
      </c>
      <c r="E141" s="229" t="s">
        <v>3891</v>
      </c>
      <c r="F141" s="230" t="s">
        <v>3892</v>
      </c>
      <c r="G141" s="231" t="s">
        <v>453</v>
      </c>
      <c r="H141" s="232">
        <v>1</v>
      </c>
      <c r="I141" s="233"/>
      <c r="J141" s="234">
        <f>ROUND(I141*H141,2)</f>
        <v>0</v>
      </c>
      <c r="K141" s="230" t="s">
        <v>1425</v>
      </c>
      <c r="L141" s="45"/>
      <c r="M141" s="235" t="s">
        <v>1</v>
      </c>
      <c r="N141" s="236" t="s">
        <v>42</v>
      </c>
      <c r="O141" s="92"/>
      <c r="P141" s="237">
        <f>O141*H141</f>
        <v>0</v>
      </c>
      <c r="Q141" s="237">
        <v>0.036900000000000002</v>
      </c>
      <c r="R141" s="237">
        <f>Q141*H141</f>
        <v>0.036900000000000002</v>
      </c>
      <c r="S141" s="237">
        <v>0</v>
      </c>
      <c r="T141" s="238">
        <f>S141*H141</f>
        <v>0</v>
      </c>
      <c r="U141" s="39"/>
      <c r="V141" s="39"/>
      <c r="W141" s="39"/>
      <c r="X141" s="39"/>
      <c r="Y141" s="39"/>
      <c r="Z141" s="39"/>
      <c r="AA141" s="39"/>
      <c r="AB141" s="39"/>
      <c r="AC141" s="39"/>
      <c r="AD141" s="39"/>
      <c r="AE141" s="39"/>
      <c r="AR141" s="239" t="s">
        <v>271</v>
      </c>
      <c r="AT141" s="239" t="s">
        <v>266</v>
      </c>
      <c r="AU141" s="239" t="s">
        <v>85</v>
      </c>
      <c r="AY141" s="18" t="s">
        <v>264</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271</v>
      </c>
      <c r="BM141" s="239" t="s">
        <v>4264</v>
      </c>
    </row>
    <row r="142" s="15" customFormat="1">
      <c r="A142" s="15"/>
      <c r="B142" s="264"/>
      <c r="C142" s="265"/>
      <c r="D142" s="243" t="s">
        <v>273</v>
      </c>
      <c r="E142" s="266" t="s">
        <v>1</v>
      </c>
      <c r="F142" s="267" t="s">
        <v>4084</v>
      </c>
      <c r="G142" s="265"/>
      <c r="H142" s="266" t="s">
        <v>1</v>
      </c>
      <c r="I142" s="268"/>
      <c r="J142" s="265"/>
      <c r="K142" s="265"/>
      <c r="L142" s="269"/>
      <c r="M142" s="270"/>
      <c r="N142" s="271"/>
      <c r="O142" s="271"/>
      <c r="P142" s="271"/>
      <c r="Q142" s="271"/>
      <c r="R142" s="271"/>
      <c r="S142" s="271"/>
      <c r="T142" s="272"/>
      <c r="U142" s="15"/>
      <c r="V142" s="15"/>
      <c r="W142" s="15"/>
      <c r="X142" s="15"/>
      <c r="Y142" s="15"/>
      <c r="Z142" s="15"/>
      <c r="AA142" s="15"/>
      <c r="AB142" s="15"/>
      <c r="AC142" s="15"/>
      <c r="AD142" s="15"/>
      <c r="AE142" s="15"/>
      <c r="AT142" s="273" t="s">
        <v>273</v>
      </c>
      <c r="AU142" s="273" t="s">
        <v>85</v>
      </c>
      <c r="AV142" s="15" t="s">
        <v>83</v>
      </c>
      <c r="AW142" s="15" t="s">
        <v>32</v>
      </c>
      <c r="AX142" s="15" t="s">
        <v>76</v>
      </c>
      <c r="AY142" s="273" t="s">
        <v>264</v>
      </c>
    </row>
    <row r="143" s="13" customFormat="1">
      <c r="A143" s="13"/>
      <c r="B143" s="241"/>
      <c r="C143" s="242"/>
      <c r="D143" s="243" t="s">
        <v>273</v>
      </c>
      <c r="E143" s="244" t="s">
        <v>1</v>
      </c>
      <c r="F143" s="245" t="s">
        <v>83</v>
      </c>
      <c r="G143" s="242"/>
      <c r="H143" s="246">
        <v>1</v>
      </c>
      <c r="I143" s="247"/>
      <c r="J143" s="242"/>
      <c r="K143" s="242"/>
      <c r="L143" s="248"/>
      <c r="M143" s="249"/>
      <c r="N143" s="250"/>
      <c r="O143" s="250"/>
      <c r="P143" s="250"/>
      <c r="Q143" s="250"/>
      <c r="R143" s="250"/>
      <c r="S143" s="250"/>
      <c r="T143" s="251"/>
      <c r="U143" s="13"/>
      <c r="V143" s="13"/>
      <c r="W143" s="13"/>
      <c r="X143" s="13"/>
      <c r="Y143" s="13"/>
      <c r="Z143" s="13"/>
      <c r="AA143" s="13"/>
      <c r="AB143" s="13"/>
      <c r="AC143" s="13"/>
      <c r="AD143" s="13"/>
      <c r="AE143" s="13"/>
      <c r="AT143" s="252" t="s">
        <v>273</v>
      </c>
      <c r="AU143" s="252" t="s">
        <v>85</v>
      </c>
      <c r="AV143" s="13" t="s">
        <v>85</v>
      </c>
      <c r="AW143" s="13" t="s">
        <v>32</v>
      </c>
      <c r="AX143" s="13" t="s">
        <v>83</v>
      </c>
      <c r="AY143" s="252" t="s">
        <v>264</v>
      </c>
    </row>
    <row r="144" s="2" customFormat="1" ht="16.5" customHeight="1">
      <c r="A144" s="39"/>
      <c r="B144" s="40"/>
      <c r="C144" s="228" t="s">
        <v>295</v>
      </c>
      <c r="D144" s="228" t="s">
        <v>266</v>
      </c>
      <c r="E144" s="229" t="s">
        <v>4085</v>
      </c>
      <c r="F144" s="230" t="s">
        <v>4086</v>
      </c>
      <c r="G144" s="231" t="s">
        <v>453</v>
      </c>
      <c r="H144" s="232">
        <v>1</v>
      </c>
      <c r="I144" s="233"/>
      <c r="J144" s="234">
        <f>ROUND(I144*H144,2)</f>
        <v>0</v>
      </c>
      <c r="K144" s="230" t="s">
        <v>1425</v>
      </c>
      <c r="L144" s="45"/>
      <c r="M144" s="235" t="s">
        <v>1</v>
      </c>
      <c r="N144" s="236" t="s">
        <v>42</v>
      </c>
      <c r="O144" s="92"/>
      <c r="P144" s="237">
        <f>O144*H144</f>
        <v>0</v>
      </c>
      <c r="Q144" s="237">
        <v>0.0086800000000000002</v>
      </c>
      <c r="R144" s="237">
        <f>Q144*H144</f>
        <v>0.0086800000000000002</v>
      </c>
      <c r="S144" s="237">
        <v>0</v>
      </c>
      <c r="T144" s="238">
        <f>S144*H144</f>
        <v>0</v>
      </c>
      <c r="U144" s="39"/>
      <c r="V144" s="39"/>
      <c r="W144" s="39"/>
      <c r="X144" s="39"/>
      <c r="Y144" s="39"/>
      <c r="Z144" s="39"/>
      <c r="AA144" s="39"/>
      <c r="AB144" s="39"/>
      <c r="AC144" s="39"/>
      <c r="AD144" s="39"/>
      <c r="AE144" s="39"/>
      <c r="AR144" s="239" t="s">
        <v>271</v>
      </c>
      <c r="AT144" s="239" t="s">
        <v>266</v>
      </c>
      <c r="AU144" s="239" t="s">
        <v>85</v>
      </c>
      <c r="AY144" s="18" t="s">
        <v>264</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271</v>
      </c>
      <c r="BM144" s="239" t="s">
        <v>4265</v>
      </c>
    </row>
    <row r="145" s="15" customFormat="1">
      <c r="A145" s="15"/>
      <c r="B145" s="264"/>
      <c r="C145" s="265"/>
      <c r="D145" s="243" t="s">
        <v>273</v>
      </c>
      <c r="E145" s="266" t="s">
        <v>1</v>
      </c>
      <c r="F145" s="267" t="s">
        <v>4088</v>
      </c>
      <c r="G145" s="265"/>
      <c r="H145" s="266" t="s">
        <v>1</v>
      </c>
      <c r="I145" s="268"/>
      <c r="J145" s="265"/>
      <c r="K145" s="265"/>
      <c r="L145" s="269"/>
      <c r="M145" s="270"/>
      <c r="N145" s="271"/>
      <c r="O145" s="271"/>
      <c r="P145" s="271"/>
      <c r="Q145" s="271"/>
      <c r="R145" s="271"/>
      <c r="S145" s="271"/>
      <c r="T145" s="272"/>
      <c r="U145" s="15"/>
      <c r="V145" s="15"/>
      <c r="W145" s="15"/>
      <c r="X145" s="15"/>
      <c r="Y145" s="15"/>
      <c r="Z145" s="15"/>
      <c r="AA145" s="15"/>
      <c r="AB145" s="15"/>
      <c r="AC145" s="15"/>
      <c r="AD145" s="15"/>
      <c r="AE145" s="15"/>
      <c r="AT145" s="273" t="s">
        <v>273</v>
      </c>
      <c r="AU145" s="273" t="s">
        <v>85</v>
      </c>
      <c r="AV145" s="15" t="s">
        <v>83</v>
      </c>
      <c r="AW145" s="15" t="s">
        <v>32</v>
      </c>
      <c r="AX145" s="15" t="s">
        <v>76</v>
      </c>
      <c r="AY145" s="273" t="s">
        <v>264</v>
      </c>
    </row>
    <row r="146" s="13" customFormat="1">
      <c r="A146" s="13"/>
      <c r="B146" s="241"/>
      <c r="C146" s="242"/>
      <c r="D146" s="243" t="s">
        <v>273</v>
      </c>
      <c r="E146" s="244" t="s">
        <v>1</v>
      </c>
      <c r="F146" s="245" t="s">
        <v>83</v>
      </c>
      <c r="G146" s="242"/>
      <c r="H146" s="246">
        <v>1</v>
      </c>
      <c r="I146" s="247"/>
      <c r="J146" s="242"/>
      <c r="K146" s="242"/>
      <c r="L146" s="248"/>
      <c r="M146" s="249"/>
      <c r="N146" s="250"/>
      <c r="O146" s="250"/>
      <c r="P146" s="250"/>
      <c r="Q146" s="250"/>
      <c r="R146" s="250"/>
      <c r="S146" s="250"/>
      <c r="T146" s="251"/>
      <c r="U146" s="13"/>
      <c r="V146" s="13"/>
      <c r="W146" s="13"/>
      <c r="X146" s="13"/>
      <c r="Y146" s="13"/>
      <c r="Z146" s="13"/>
      <c r="AA146" s="13"/>
      <c r="AB146" s="13"/>
      <c r="AC146" s="13"/>
      <c r="AD146" s="13"/>
      <c r="AE146" s="13"/>
      <c r="AT146" s="252" t="s">
        <v>273</v>
      </c>
      <c r="AU146" s="252" t="s">
        <v>85</v>
      </c>
      <c r="AV146" s="13" t="s">
        <v>85</v>
      </c>
      <c r="AW146" s="13" t="s">
        <v>32</v>
      </c>
      <c r="AX146" s="13" t="s">
        <v>83</v>
      </c>
      <c r="AY146" s="252" t="s">
        <v>264</v>
      </c>
    </row>
    <row r="147" s="2" customFormat="1" ht="16.5" customHeight="1">
      <c r="A147" s="39"/>
      <c r="B147" s="40"/>
      <c r="C147" s="228" t="s">
        <v>300</v>
      </c>
      <c r="D147" s="228" t="s">
        <v>266</v>
      </c>
      <c r="E147" s="229" t="s">
        <v>3895</v>
      </c>
      <c r="F147" s="230" t="s">
        <v>3896</v>
      </c>
      <c r="G147" s="231" t="s">
        <v>453</v>
      </c>
      <c r="H147" s="232">
        <v>2</v>
      </c>
      <c r="I147" s="233"/>
      <c r="J147" s="234">
        <f>ROUND(I147*H147,2)</f>
        <v>0</v>
      </c>
      <c r="K147" s="230" t="s">
        <v>1425</v>
      </c>
      <c r="L147" s="45"/>
      <c r="M147" s="235" t="s">
        <v>1</v>
      </c>
      <c r="N147" s="236" t="s">
        <v>42</v>
      </c>
      <c r="O147" s="92"/>
      <c r="P147" s="237">
        <f>O147*H147</f>
        <v>0</v>
      </c>
      <c r="Q147" s="237">
        <v>0.036900000000000002</v>
      </c>
      <c r="R147" s="237">
        <f>Q147*H147</f>
        <v>0.073800000000000004</v>
      </c>
      <c r="S147" s="237">
        <v>0</v>
      </c>
      <c r="T147" s="238">
        <f>S147*H147</f>
        <v>0</v>
      </c>
      <c r="U147" s="39"/>
      <c r="V147" s="39"/>
      <c r="W147" s="39"/>
      <c r="X147" s="39"/>
      <c r="Y147" s="39"/>
      <c r="Z147" s="39"/>
      <c r="AA147" s="39"/>
      <c r="AB147" s="39"/>
      <c r="AC147" s="39"/>
      <c r="AD147" s="39"/>
      <c r="AE147" s="39"/>
      <c r="AR147" s="239" t="s">
        <v>271</v>
      </c>
      <c r="AT147" s="239" t="s">
        <v>266</v>
      </c>
      <c r="AU147" s="239" t="s">
        <v>85</v>
      </c>
      <c r="AY147" s="18" t="s">
        <v>264</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271</v>
      </c>
      <c r="BM147" s="239" t="s">
        <v>4266</v>
      </c>
    </row>
    <row r="148" s="15" customFormat="1">
      <c r="A148" s="15"/>
      <c r="B148" s="264"/>
      <c r="C148" s="265"/>
      <c r="D148" s="243" t="s">
        <v>273</v>
      </c>
      <c r="E148" s="266" t="s">
        <v>1</v>
      </c>
      <c r="F148" s="267" t="s">
        <v>4084</v>
      </c>
      <c r="G148" s="265"/>
      <c r="H148" s="266" t="s">
        <v>1</v>
      </c>
      <c r="I148" s="268"/>
      <c r="J148" s="265"/>
      <c r="K148" s="265"/>
      <c r="L148" s="269"/>
      <c r="M148" s="270"/>
      <c r="N148" s="271"/>
      <c r="O148" s="271"/>
      <c r="P148" s="271"/>
      <c r="Q148" s="271"/>
      <c r="R148" s="271"/>
      <c r="S148" s="271"/>
      <c r="T148" s="272"/>
      <c r="U148" s="15"/>
      <c r="V148" s="15"/>
      <c r="W148" s="15"/>
      <c r="X148" s="15"/>
      <c r="Y148" s="15"/>
      <c r="Z148" s="15"/>
      <c r="AA148" s="15"/>
      <c r="AB148" s="15"/>
      <c r="AC148" s="15"/>
      <c r="AD148" s="15"/>
      <c r="AE148" s="15"/>
      <c r="AT148" s="273" t="s">
        <v>273</v>
      </c>
      <c r="AU148" s="273" t="s">
        <v>85</v>
      </c>
      <c r="AV148" s="15" t="s">
        <v>83</v>
      </c>
      <c r="AW148" s="15" t="s">
        <v>32</v>
      </c>
      <c r="AX148" s="15" t="s">
        <v>76</v>
      </c>
      <c r="AY148" s="273" t="s">
        <v>264</v>
      </c>
    </row>
    <row r="149" s="13" customFormat="1">
      <c r="A149" s="13"/>
      <c r="B149" s="241"/>
      <c r="C149" s="242"/>
      <c r="D149" s="243" t="s">
        <v>273</v>
      </c>
      <c r="E149" s="244" t="s">
        <v>1</v>
      </c>
      <c r="F149" s="245" t="s">
        <v>85</v>
      </c>
      <c r="G149" s="242"/>
      <c r="H149" s="246">
        <v>2</v>
      </c>
      <c r="I149" s="247"/>
      <c r="J149" s="242"/>
      <c r="K149" s="242"/>
      <c r="L149" s="248"/>
      <c r="M149" s="249"/>
      <c r="N149" s="250"/>
      <c r="O149" s="250"/>
      <c r="P149" s="250"/>
      <c r="Q149" s="250"/>
      <c r="R149" s="250"/>
      <c r="S149" s="250"/>
      <c r="T149" s="251"/>
      <c r="U149" s="13"/>
      <c r="V149" s="13"/>
      <c r="W149" s="13"/>
      <c r="X149" s="13"/>
      <c r="Y149" s="13"/>
      <c r="Z149" s="13"/>
      <c r="AA149" s="13"/>
      <c r="AB149" s="13"/>
      <c r="AC149" s="13"/>
      <c r="AD149" s="13"/>
      <c r="AE149" s="13"/>
      <c r="AT149" s="252" t="s">
        <v>273</v>
      </c>
      <c r="AU149" s="252" t="s">
        <v>85</v>
      </c>
      <c r="AV149" s="13" t="s">
        <v>85</v>
      </c>
      <c r="AW149" s="13" t="s">
        <v>32</v>
      </c>
      <c r="AX149" s="13" t="s">
        <v>83</v>
      </c>
      <c r="AY149" s="252" t="s">
        <v>264</v>
      </c>
    </row>
    <row r="150" s="2" customFormat="1" ht="16.5" customHeight="1">
      <c r="A150" s="39"/>
      <c r="B150" s="40"/>
      <c r="C150" s="228" t="s">
        <v>304</v>
      </c>
      <c r="D150" s="228" t="s">
        <v>266</v>
      </c>
      <c r="E150" s="229" t="s">
        <v>3899</v>
      </c>
      <c r="F150" s="230" t="s">
        <v>3900</v>
      </c>
      <c r="G150" s="231" t="s">
        <v>278</v>
      </c>
      <c r="H150" s="232">
        <v>5.7599999999999998</v>
      </c>
      <c r="I150" s="233"/>
      <c r="J150" s="234">
        <f>ROUND(I150*H150,2)</f>
        <v>0</v>
      </c>
      <c r="K150" s="230" t="s">
        <v>1425</v>
      </c>
      <c r="L150" s="45"/>
      <c r="M150" s="235" t="s">
        <v>1</v>
      </c>
      <c r="N150" s="236" t="s">
        <v>42</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271</v>
      </c>
      <c r="AT150" s="239" t="s">
        <v>266</v>
      </c>
      <c r="AU150" s="239" t="s">
        <v>85</v>
      </c>
      <c r="AY150" s="18" t="s">
        <v>264</v>
      </c>
      <c r="BE150" s="240">
        <f>IF(N150="základní",J150,0)</f>
        <v>0</v>
      </c>
      <c r="BF150" s="240">
        <f>IF(N150="snížená",J150,0)</f>
        <v>0</v>
      </c>
      <c r="BG150" s="240">
        <f>IF(N150="zákl. přenesená",J150,0)</f>
        <v>0</v>
      </c>
      <c r="BH150" s="240">
        <f>IF(N150="sníž. přenesená",J150,0)</f>
        <v>0</v>
      </c>
      <c r="BI150" s="240">
        <f>IF(N150="nulová",J150,0)</f>
        <v>0</v>
      </c>
      <c r="BJ150" s="18" t="s">
        <v>85</v>
      </c>
      <c r="BK150" s="240">
        <f>ROUND(I150*H150,2)</f>
        <v>0</v>
      </c>
      <c r="BL150" s="18" t="s">
        <v>271</v>
      </c>
      <c r="BM150" s="239" t="s">
        <v>4267</v>
      </c>
    </row>
    <row r="151" s="13" customFormat="1">
      <c r="A151" s="13"/>
      <c r="B151" s="241"/>
      <c r="C151" s="242"/>
      <c r="D151" s="243" t="s">
        <v>273</v>
      </c>
      <c r="E151" s="244" t="s">
        <v>1</v>
      </c>
      <c r="F151" s="245" t="s">
        <v>4268</v>
      </c>
      <c r="G151" s="242"/>
      <c r="H151" s="246">
        <v>5.7599999999999998</v>
      </c>
      <c r="I151" s="247"/>
      <c r="J151" s="242"/>
      <c r="K151" s="242"/>
      <c r="L151" s="248"/>
      <c r="M151" s="249"/>
      <c r="N151" s="250"/>
      <c r="O151" s="250"/>
      <c r="P151" s="250"/>
      <c r="Q151" s="250"/>
      <c r="R151" s="250"/>
      <c r="S151" s="250"/>
      <c r="T151" s="251"/>
      <c r="U151" s="13"/>
      <c r="V151" s="13"/>
      <c r="W151" s="13"/>
      <c r="X151" s="13"/>
      <c r="Y151" s="13"/>
      <c r="Z151" s="13"/>
      <c r="AA151" s="13"/>
      <c r="AB151" s="13"/>
      <c r="AC151" s="13"/>
      <c r="AD151" s="13"/>
      <c r="AE151" s="13"/>
      <c r="AT151" s="252" t="s">
        <v>273</v>
      </c>
      <c r="AU151" s="252" t="s">
        <v>85</v>
      </c>
      <c r="AV151" s="13" t="s">
        <v>85</v>
      </c>
      <c r="AW151" s="13" t="s">
        <v>32</v>
      </c>
      <c r="AX151" s="13" t="s">
        <v>83</v>
      </c>
      <c r="AY151" s="252" t="s">
        <v>264</v>
      </c>
    </row>
    <row r="152" s="2" customFormat="1" ht="16.5" customHeight="1">
      <c r="A152" s="39"/>
      <c r="B152" s="40"/>
      <c r="C152" s="228" t="s">
        <v>309</v>
      </c>
      <c r="D152" s="228" t="s">
        <v>266</v>
      </c>
      <c r="E152" s="229" t="s">
        <v>4092</v>
      </c>
      <c r="F152" s="230" t="s">
        <v>4093</v>
      </c>
      <c r="G152" s="231" t="s">
        <v>278</v>
      </c>
      <c r="H152" s="232">
        <v>14.279999999999999</v>
      </c>
      <c r="I152" s="233"/>
      <c r="J152" s="234">
        <f>ROUND(I152*H152,2)</f>
        <v>0</v>
      </c>
      <c r="K152" s="230" t="s">
        <v>1425</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271</v>
      </c>
      <c r="AT152" s="239" t="s">
        <v>266</v>
      </c>
      <c r="AU152" s="239" t="s">
        <v>85</v>
      </c>
      <c r="AY152" s="18" t="s">
        <v>264</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271</v>
      </c>
      <c r="BM152" s="239" t="s">
        <v>4269</v>
      </c>
    </row>
    <row r="153" s="15" customFormat="1">
      <c r="A153" s="15"/>
      <c r="B153" s="264"/>
      <c r="C153" s="265"/>
      <c r="D153" s="243" t="s">
        <v>273</v>
      </c>
      <c r="E153" s="266" t="s">
        <v>1</v>
      </c>
      <c r="F153" s="267" t="s">
        <v>4095</v>
      </c>
      <c r="G153" s="265"/>
      <c r="H153" s="266" t="s">
        <v>1</v>
      </c>
      <c r="I153" s="268"/>
      <c r="J153" s="265"/>
      <c r="K153" s="265"/>
      <c r="L153" s="269"/>
      <c r="M153" s="270"/>
      <c r="N153" s="271"/>
      <c r="O153" s="271"/>
      <c r="P153" s="271"/>
      <c r="Q153" s="271"/>
      <c r="R153" s="271"/>
      <c r="S153" s="271"/>
      <c r="T153" s="272"/>
      <c r="U153" s="15"/>
      <c r="V153" s="15"/>
      <c r="W153" s="15"/>
      <c r="X153" s="15"/>
      <c r="Y153" s="15"/>
      <c r="Z153" s="15"/>
      <c r="AA153" s="15"/>
      <c r="AB153" s="15"/>
      <c r="AC153" s="15"/>
      <c r="AD153" s="15"/>
      <c r="AE153" s="15"/>
      <c r="AT153" s="273" t="s">
        <v>273</v>
      </c>
      <c r="AU153" s="273" t="s">
        <v>85</v>
      </c>
      <c r="AV153" s="15" t="s">
        <v>83</v>
      </c>
      <c r="AW153" s="15" t="s">
        <v>32</v>
      </c>
      <c r="AX153" s="15" t="s">
        <v>76</v>
      </c>
      <c r="AY153" s="273" t="s">
        <v>264</v>
      </c>
    </row>
    <row r="154" s="13" customFormat="1">
      <c r="A154" s="13"/>
      <c r="B154" s="241"/>
      <c r="C154" s="242"/>
      <c r="D154" s="243" t="s">
        <v>273</v>
      </c>
      <c r="E154" s="244" t="s">
        <v>1</v>
      </c>
      <c r="F154" s="245" t="s">
        <v>4270</v>
      </c>
      <c r="G154" s="242"/>
      <c r="H154" s="246">
        <v>14.279999999999999</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85</v>
      </c>
      <c r="AV154" s="13" t="s">
        <v>85</v>
      </c>
      <c r="AW154" s="13" t="s">
        <v>32</v>
      </c>
      <c r="AX154" s="13" t="s">
        <v>83</v>
      </c>
      <c r="AY154" s="252" t="s">
        <v>264</v>
      </c>
    </row>
    <row r="155" s="2" customFormat="1" ht="21.75" customHeight="1">
      <c r="A155" s="39"/>
      <c r="B155" s="40"/>
      <c r="C155" s="228" t="s">
        <v>315</v>
      </c>
      <c r="D155" s="228" t="s">
        <v>266</v>
      </c>
      <c r="E155" s="229" t="s">
        <v>3903</v>
      </c>
      <c r="F155" s="230" t="s">
        <v>3904</v>
      </c>
      <c r="G155" s="231" t="s">
        <v>278</v>
      </c>
      <c r="H155" s="232">
        <v>24.48</v>
      </c>
      <c r="I155" s="233"/>
      <c r="J155" s="234">
        <f>ROUND(I155*H155,2)</f>
        <v>0</v>
      </c>
      <c r="K155" s="230" t="s">
        <v>1425</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271</v>
      </c>
      <c r="AT155" s="239" t="s">
        <v>266</v>
      </c>
      <c r="AU155" s="239" t="s">
        <v>85</v>
      </c>
      <c r="AY155" s="18" t="s">
        <v>264</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271</v>
      </c>
      <c r="BM155" s="239" t="s">
        <v>4271</v>
      </c>
    </row>
    <row r="156" s="15" customFormat="1">
      <c r="A156" s="15"/>
      <c r="B156" s="264"/>
      <c r="C156" s="265"/>
      <c r="D156" s="243" t="s">
        <v>273</v>
      </c>
      <c r="E156" s="266" t="s">
        <v>1</v>
      </c>
      <c r="F156" s="267" t="s">
        <v>4098</v>
      </c>
      <c r="G156" s="265"/>
      <c r="H156" s="266" t="s">
        <v>1</v>
      </c>
      <c r="I156" s="268"/>
      <c r="J156" s="265"/>
      <c r="K156" s="265"/>
      <c r="L156" s="269"/>
      <c r="M156" s="270"/>
      <c r="N156" s="271"/>
      <c r="O156" s="271"/>
      <c r="P156" s="271"/>
      <c r="Q156" s="271"/>
      <c r="R156" s="271"/>
      <c r="S156" s="271"/>
      <c r="T156" s="272"/>
      <c r="U156" s="15"/>
      <c r="V156" s="15"/>
      <c r="W156" s="15"/>
      <c r="X156" s="15"/>
      <c r="Y156" s="15"/>
      <c r="Z156" s="15"/>
      <c r="AA156" s="15"/>
      <c r="AB156" s="15"/>
      <c r="AC156" s="15"/>
      <c r="AD156" s="15"/>
      <c r="AE156" s="15"/>
      <c r="AT156" s="273" t="s">
        <v>273</v>
      </c>
      <c r="AU156" s="273" t="s">
        <v>85</v>
      </c>
      <c r="AV156" s="15" t="s">
        <v>83</v>
      </c>
      <c r="AW156" s="15" t="s">
        <v>32</v>
      </c>
      <c r="AX156" s="15" t="s">
        <v>76</v>
      </c>
      <c r="AY156" s="273" t="s">
        <v>264</v>
      </c>
    </row>
    <row r="157" s="13" customFormat="1">
      <c r="A157" s="13"/>
      <c r="B157" s="241"/>
      <c r="C157" s="242"/>
      <c r="D157" s="243" t="s">
        <v>273</v>
      </c>
      <c r="E157" s="244" t="s">
        <v>1</v>
      </c>
      <c r="F157" s="245" t="s">
        <v>4272</v>
      </c>
      <c r="G157" s="242"/>
      <c r="H157" s="246">
        <v>24.48</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273</v>
      </c>
      <c r="AU157" s="252" t="s">
        <v>85</v>
      </c>
      <c r="AV157" s="13" t="s">
        <v>85</v>
      </c>
      <c r="AW157" s="13" t="s">
        <v>32</v>
      </c>
      <c r="AX157" s="13" t="s">
        <v>83</v>
      </c>
      <c r="AY157" s="252" t="s">
        <v>264</v>
      </c>
    </row>
    <row r="158" s="2" customFormat="1" ht="16.5" customHeight="1">
      <c r="A158" s="39"/>
      <c r="B158" s="40"/>
      <c r="C158" s="228" t="s">
        <v>322</v>
      </c>
      <c r="D158" s="228" t="s">
        <v>266</v>
      </c>
      <c r="E158" s="229" t="s">
        <v>4100</v>
      </c>
      <c r="F158" s="230" t="s">
        <v>4101</v>
      </c>
      <c r="G158" s="231" t="s">
        <v>318</v>
      </c>
      <c r="H158" s="232">
        <v>40.799999999999997</v>
      </c>
      <c r="I158" s="233"/>
      <c r="J158" s="234">
        <f>ROUND(I158*H158,2)</f>
        <v>0</v>
      </c>
      <c r="K158" s="230" t="s">
        <v>1425</v>
      </c>
      <c r="L158" s="45"/>
      <c r="M158" s="235" t="s">
        <v>1</v>
      </c>
      <c r="N158" s="236" t="s">
        <v>42</v>
      </c>
      <c r="O158" s="92"/>
      <c r="P158" s="237">
        <f>O158*H158</f>
        <v>0</v>
      </c>
      <c r="Q158" s="237">
        <v>0.00084000000000000003</v>
      </c>
      <c r="R158" s="237">
        <f>Q158*H158</f>
        <v>0.034271999999999997</v>
      </c>
      <c r="S158" s="237">
        <v>0</v>
      </c>
      <c r="T158" s="238">
        <f>S158*H158</f>
        <v>0</v>
      </c>
      <c r="U158" s="39"/>
      <c r="V158" s="39"/>
      <c r="W158" s="39"/>
      <c r="X158" s="39"/>
      <c r="Y158" s="39"/>
      <c r="Z158" s="39"/>
      <c r="AA158" s="39"/>
      <c r="AB158" s="39"/>
      <c r="AC158" s="39"/>
      <c r="AD158" s="39"/>
      <c r="AE158" s="39"/>
      <c r="AR158" s="239" t="s">
        <v>271</v>
      </c>
      <c r="AT158" s="239" t="s">
        <v>266</v>
      </c>
      <c r="AU158" s="239" t="s">
        <v>85</v>
      </c>
      <c r="AY158" s="18" t="s">
        <v>264</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271</v>
      </c>
      <c r="BM158" s="239" t="s">
        <v>4273</v>
      </c>
    </row>
    <row r="159" s="2" customFormat="1">
      <c r="A159" s="39"/>
      <c r="B159" s="40"/>
      <c r="C159" s="41"/>
      <c r="D159" s="243" t="s">
        <v>339</v>
      </c>
      <c r="E159" s="41"/>
      <c r="F159" s="295" t="s">
        <v>3914</v>
      </c>
      <c r="G159" s="41"/>
      <c r="H159" s="41"/>
      <c r="I159" s="296"/>
      <c r="J159" s="41"/>
      <c r="K159" s="41"/>
      <c r="L159" s="45"/>
      <c r="M159" s="297"/>
      <c r="N159" s="298"/>
      <c r="O159" s="92"/>
      <c r="P159" s="92"/>
      <c r="Q159" s="92"/>
      <c r="R159" s="92"/>
      <c r="S159" s="92"/>
      <c r="T159" s="93"/>
      <c r="U159" s="39"/>
      <c r="V159" s="39"/>
      <c r="W159" s="39"/>
      <c r="X159" s="39"/>
      <c r="Y159" s="39"/>
      <c r="Z159" s="39"/>
      <c r="AA159" s="39"/>
      <c r="AB159" s="39"/>
      <c r="AC159" s="39"/>
      <c r="AD159" s="39"/>
      <c r="AE159" s="39"/>
      <c r="AT159" s="18" t="s">
        <v>339</v>
      </c>
      <c r="AU159" s="18" t="s">
        <v>85</v>
      </c>
    </row>
    <row r="160" s="13" customFormat="1">
      <c r="A160" s="13"/>
      <c r="B160" s="241"/>
      <c r="C160" s="242"/>
      <c r="D160" s="243" t="s">
        <v>273</v>
      </c>
      <c r="E160" s="244" t="s">
        <v>1</v>
      </c>
      <c r="F160" s="245" t="s">
        <v>4274</v>
      </c>
      <c r="G160" s="242"/>
      <c r="H160" s="246">
        <v>40.799999999999997</v>
      </c>
      <c r="I160" s="247"/>
      <c r="J160" s="242"/>
      <c r="K160" s="242"/>
      <c r="L160" s="248"/>
      <c r="M160" s="249"/>
      <c r="N160" s="250"/>
      <c r="O160" s="250"/>
      <c r="P160" s="250"/>
      <c r="Q160" s="250"/>
      <c r="R160" s="250"/>
      <c r="S160" s="250"/>
      <c r="T160" s="251"/>
      <c r="U160" s="13"/>
      <c r="V160" s="13"/>
      <c r="W160" s="13"/>
      <c r="X160" s="13"/>
      <c r="Y160" s="13"/>
      <c r="Z160" s="13"/>
      <c r="AA160" s="13"/>
      <c r="AB160" s="13"/>
      <c r="AC160" s="13"/>
      <c r="AD160" s="13"/>
      <c r="AE160" s="13"/>
      <c r="AT160" s="252" t="s">
        <v>273</v>
      </c>
      <c r="AU160" s="252" t="s">
        <v>85</v>
      </c>
      <c r="AV160" s="13" t="s">
        <v>85</v>
      </c>
      <c r="AW160" s="13" t="s">
        <v>32</v>
      </c>
      <c r="AX160" s="13" t="s">
        <v>83</v>
      </c>
      <c r="AY160" s="252" t="s">
        <v>264</v>
      </c>
    </row>
    <row r="161" s="2" customFormat="1" ht="16.5" customHeight="1">
      <c r="A161" s="39"/>
      <c r="B161" s="40"/>
      <c r="C161" s="228" t="s">
        <v>8</v>
      </c>
      <c r="D161" s="228" t="s">
        <v>266</v>
      </c>
      <c r="E161" s="229" t="s">
        <v>4104</v>
      </c>
      <c r="F161" s="230" t="s">
        <v>4105</v>
      </c>
      <c r="G161" s="231" t="s">
        <v>318</v>
      </c>
      <c r="H161" s="232">
        <v>40.799999999999997</v>
      </c>
      <c r="I161" s="233"/>
      <c r="J161" s="234">
        <f>ROUND(I161*H161,2)</f>
        <v>0</v>
      </c>
      <c r="K161" s="230" t="s">
        <v>1425</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85</v>
      </c>
      <c r="AY161" s="18" t="s">
        <v>264</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271</v>
      </c>
      <c r="BM161" s="239" t="s">
        <v>4275</v>
      </c>
    </row>
    <row r="162" s="2" customFormat="1">
      <c r="A162" s="39"/>
      <c r="B162" s="40"/>
      <c r="C162" s="41"/>
      <c r="D162" s="243" t="s">
        <v>339</v>
      </c>
      <c r="E162" s="41"/>
      <c r="F162" s="295" t="s">
        <v>4107</v>
      </c>
      <c r="G162" s="41"/>
      <c r="H162" s="41"/>
      <c r="I162" s="296"/>
      <c r="J162" s="41"/>
      <c r="K162" s="41"/>
      <c r="L162" s="45"/>
      <c r="M162" s="297"/>
      <c r="N162" s="298"/>
      <c r="O162" s="92"/>
      <c r="P162" s="92"/>
      <c r="Q162" s="92"/>
      <c r="R162" s="92"/>
      <c r="S162" s="92"/>
      <c r="T162" s="93"/>
      <c r="U162" s="39"/>
      <c r="V162" s="39"/>
      <c r="W162" s="39"/>
      <c r="X162" s="39"/>
      <c r="Y162" s="39"/>
      <c r="Z162" s="39"/>
      <c r="AA162" s="39"/>
      <c r="AB162" s="39"/>
      <c r="AC162" s="39"/>
      <c r="AD162" s="39"/>
      <c r="AE162" s="39"/>
      <c r="AT162" s="18" t="s">
        <v>339</v>
      </c>
      <c r="AU162" s="18" t="s">
        <v>85</v>
      </c>
    </row>
    <row r="163" s="13" customFormat="1">
      <c r="A163" s="13"/>
      <c r="B163" s="241"/>
      <c r="C163" s="242"/>
      <c r="D163" s="243" t="s">
        <v>273</v>
      </c>
      <c r="E163" s="244" t="s">
        <v>1</v>
      </c>
      <c r="F163" s="245" t="s">
        <v>4276</v>
      </c>
      <c r="G163" s="242"/>
      <c r="H163" s="246">
        <v>40.799999999999997</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273</v>
      </c>
      <c r="AU163" s="252" t="s">
        <v>85</v>
      </c>
      <c r="AV163" s="13" t="s">
        <v>85</v>
      </c>
      <c r="AW163" s="13" t="s">
        <v>32</v>
      </c>
      <c r="AX163" s="13" t="s">
        <v>83</v>
      </c>
      <c r="AY163" s="252" t="s">
        <v>264</v>
      </c>
    </row>
    <row r="164" s="2" customFormat="1" ht="16.5" customHeight="1">
      <c r="A164" s="39"/>
      <c r="B164" s="40"/>
      <c r="C164" s="228" t="s">
        <v>335</v>
      </c>
      <c r="D164" s="228" t="s">
        <v>266</v>
      </c>
      <c r="E164" s="229" t="s">
        <v>1429</v>
      </c>
      <c r="F164" s="230" t="s">
        <v>1430</v>
      </c>
      <c r="G164" s="231" t="s">
        <v>278</v>
      </c>
      <c r="H164" s="232">
        <v>38.759999999999998</v>
      </c>
      <c r="I164" s="233"/>
      <c r="J164" s="234">
        <f>ROUND(I164*H164,2)</f>
        <v>0</v>
      </c>
      <c r="K164" s="230" t="s">
        <v>1425</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271</v>
      </c>
      <c r="BM164" s="239" t="s">
        <v>4277</v>
      </c>
    </row>
    <row r="165" s="2" customFormat="1">
      <c r="A165" s="39"/>
      <c r="B165" s="40"/>
      <c r="C165" s="41"/>
      <c r="D165" s="243" t="s">
        <v>339</v>
      </c>
      <c r="E165" s="41"/>
      <c r="F165" s="295" t="s">
        <v>1432</v>
      </c>
      <c r="G165" s="41"/>
      <c r="H165" s="41"/>
      <c r="I165" s="296"/>
      <c r="J165" s="41"/>
      <c r="K165" s="41"/>
      <c r="L165" s="45"/>
      <c r="M165" s="297"/>
      <c r="N165" s="298"/>
      <c r="O165" s="92"/>
      <c r="P165" s="92"/>
      <c r="Q165" s="92"/>
      <c r="R165" s="92"/>
      <c r="S165" s="92"/>
      <c r="T165" s="93"/>
      <c r="U165" s="39"/>
      <c r="V165" s="39"/>
      <c r="W165" s="39"/>
      <c r="X165" s="39"/>
      <c r="Y165" s="39"/>
      <c r="Z165" s="39"/>
      <c r="AA165" s="39"/>
      <c r="AB165" s="39"/>
      <c r="AC165" s="39"/>
      <c r="AD165" s="39"/>
      <c r="AE165" s="39"/>
      <c r="AT165" s="18" t="s">
        <v>339</v>
      </c>
      <c r="AU165" s="18" t="s">
        <v>85</v>
      </c>
    </row>
    <row r="166" s="15" customFormat="1">
      <c r="A166" s="15"/>
      <c r="B166" s="264"/>
      <c r="C166" s="265"/>
      <c r="D166" s="243" t="s">
        <v>273</v>
      </c>
      <c r="E166" s="266" t="s">
        <v>1</v>
      </c>
      <c r="F166" s="267" t="s">
        <v>4109</v>
      </c>
      <c r="G166" s="265"/>
      <c r="H166" s="266" t="s">
        <v>1</v>
      </c>
      <c r="I166" s="268"/>
      <c r="J166" s="265"/>
      <c r="K166" s="265"/>
      <c r="L166" s="269"/>
      <c r="M166" s="270"/>
      <c r="N166" s="271"/>
      <c r="O166" s="271"/>
      <c r="P166" s="271"/>
      <c r="Q166" s="271"/>
      <c r="R166" s="271"/>
      <c r="S166" s="271"/>
      <c r="T166" s="272"/>
      <c r="U166" s="15"/>
      <c r="V166" s="15"/>
      <c r="W166" s="15"/>
      <c r="X166" s="15"/>
      <c r="Y166" s="15"/>
      <c r="Z166" s="15"/>
      <c r="AA166" s="15"/>
      <c r="AB166" s="15"/>
      <c r="AC166" s="15"/>
      <c r="AD166" s="15"/>
      <c r="AE166" s="15"/>
      <c r="AT166" s="273" t="s">
        <v>273</v>
      </c>
      <c r="AU166" s="273" t="s">
        <v>85</v>
      </c>
      <c r="AV166" s="15" t="s">
        <v>83</v>
      </c>
      <c r="AW166" s="15" t="s">
        <v>32</v>
      </c>
      <c r="AX166" s="15" t="s">
        <v>76</v>
      </c>
      <c r="AY166" s="273" t="s">
        <v>264</v>
      </c>
    </row>
    <row r="167" s="13" customFormat="1">
      <c r="A167" s="13"/>
      <c r="B167" s="241"/>
      <c r="C167" s="242"/>
      <c r="D167" s="243" t="s">
        <v>273</v>
      </c>
      <c r="E167" s="244" t="s">
        <v>1</v>
      </c>
      <c r="F167" s="245" t="s">
        <v>4278</v>
      </c>
      <c r="G167" s="242"/>
      <c r="H167" s="246">
        <v>38.759999999999998</v>
      </c>
      <c r="I167" s="247"/>
      <c r="J167" s="242"/>
      <c r="K167" s="242"/>
      <c r="L167" s="248"/>
      <c r="M167" s="249"/>
      <c r="N167" s="250"/>
      <c r="O167" s="250"/>
      <c r="P167" s="250"/>
      <c r="Q167" s="250"/>
      <c r="R167" s="250"/>
      <c r="S167" s="250"/>
      <c r="T167" s="251"/>
      <c r="U167" s="13"/>
      <c r="V167" s="13"/>
      <c r="W167" s="13"/>
      <c r="X167" s="13"/>
      <c r="Y167" s="13"/>
      <c r="Z167" s="13"/>
      <c r="AA167" s="13"/>
      <c r="AB167" s="13"/>
      <c r="AC167" s="13"/>
      <c r="AD167" s="13"/>
      <c r="AE167" s="13"/>
      <c r="AT167" s="252" t="s">
        <v>273</v>
      </c>
      <c r="AU167" s="252" t="s">
        <v>85</v>
      </c>
      <c r="AV167" s="13" t="s">
        <v>85</v>
      </c>
      <c r="AW167" s="13" t="s">
        <v>32</v>
      </c>
      <c r="AX167" s="13" t="s">
        <v>83</v>
      </c>
      <c r="AY167" s="252" t="s">
        <v>264</v>
      </c>
    </row>
    <row r="168" s="2" customFormat="1" ht="16.5" customHeight="1">
      <c r="A168" s="39"/>
      <c r="B168" s="40"/>
      <c r="C168" s="228" t="s">
        <v>342</v>
      </c>
      <c r="D168" s="228" t="s">
        <v>266</v>
      </c>
      <c r="E168" s="229" t="s">
        <v>1434</v>
      </c>
      <c r="F168" s="230" t="s">
        <v>1435</v>
      </c>
      <c r="G168" s="231" t="s">
        <v>278</v>
      </c>
      <c r="H168" s="232">
        <v>24.02</v>
      </c>
      <c r="I168" s="233"/>
      <c r="J168" s="234">
        <f>ROUND(I168*H168,2)</f>
        <v>0</v>
      </c>
      <c r="K168" s="230" t="s">
        <v>1425</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271</v>
      </c>
      <c r="AT168" s="239" t="s">
        <v>266</v>
      </c>
      <c r="AU168" s="239" t="s">
        <v>85</v>
      </c>
      <c r="AY168" s="18" t="s">
        <v>264</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271</v>
      </c>
      <c r="BM168" s="239" t="s">
        <v>4279</v>
      </c>
    </row>
    <row r="169" s="15" customFormat="1">
      <c r="A169" s="15"/>
      <c r="B169" s="264"/>
      <c r="C169" s="265"/>
      <c r="D169" s="243" t="s">
        <v>273</v>
      </c>
      <c r="E169" s="266" t="s">
        <v>1</v>
      </c>
      <c r="F169" s="267" t="s">
        <v>4112</v>
      </c>
      <c r="G169" s="265"/>
      <c r="H169" s="266" t="s">
        <v>1</v>
      </c>
      <c r="I169" s="268"/>
      <c r="J169" s="265"/>
      <c r="K169" s="265"/>
      <c r="L169" s="269"/>
      <c r="M169" s="270"/>
      <c r="N169" s="271"/>
      <c r="O169" s="271"/>
      <c r="P169" s="271"/>
      <c r="Q169" s="271"/>
      <c r="R169" s="271"/>
      <c r="S169" s="271"/>
      <c r="T169" s="272"/>
      <c r="U169" s="15"/>
      <c r="V169" s="15"/>
      <c r="W169" s="15"/>
      <c r="X169" s="15"/>
      <c r="Y169" s="15"/>
      <c r="Z169" s="15"/>
      <c r="AA169" s="15"/>
      <c r="AB169" s="15"/>
      <c r="AC169" s="15"/>
      <c r="AD169" s="15"/>
      <c r="AE169" s="15"/>
      <c r="AT169" s="273" t="s">
        <v>273</v>
      </c>
      <c r="AU169" s="273" t="s">
        <v>85</v>
      </c>
      <c r="AV169" s="15" t="s">
        <v>83</v>
      </c>
      <c r="AW169" s="15" t="s">
        <v>32</v>
      </c>
      <c r="AX169" s="15" t="s">
        <v>76</v>
      </c>
      <c r="AY169" s="273" t="s">
        <v>264</v>
      </c>
    </row>
    <row r="170" s="13" customFormat="1">
      <c r="A170" s="13"/>
      <c r="B170" s="241"/>
      <c r="C170" s="242"/>
      <c r="D170" s="243" t="s">
        <v>273</v>
      </c>
      <c r="E170" s="244" t="s">
        <v>1</v>
      </c>
      <c r="F170" s="245" t="s">
        <v>4280</v>
      </c>
      <c r="G170" s="242"/>
      <c r="H170" s="246">
        <v>24.02</v>
      </c>
      <c r="I170" s="247"/>
      <c r="J170" s="242"/>
      <c r="K170" s="242"/>
      <c r="L170" s="248"/>
      <c r="M170" s="249"/>
      <c r="N170" s="250"/>
      <c r="O170" s="250"/>
      <c r="P170" s="250"/>
      <c r="Q170" s="250"/>
      <c r="R170" s="250"/>
      <c r="S170" s="250"/>
      <c r="T170" s="251"/>
      <c r="U170" s="13"/>
      <c r="V170" s="13"/>
      <c r="W170" s="13"/>
      <c r="X170" s="13"/>
      <c r="Y170" s="13"/>
      <c r="Z170" s="13"/>
      <c r="AA170" s="13"/>
      <c r="AB170" s="13"/>
      <c r="AC170" s="13"/>
      <c r="AD170" s="13"/>
      <c r="AE170" s="13"/>
      <c r="AT170" s="252" t="s">
        <v>273</v>
      </c>
      <c r="AU170" s="252" t="s">
        <v>85</v>
      </c>
      <c r="AV170" s="13" t="s">
        <v>85</v>
      </c>
      <c r="AW170" s="13" t="s">
        <v>32</v>
      </c>
      <c r="AX170" s="13" t="s">
        <v>83</v>
      </c>
      <c r="AY170" s="252" t="s">
        <v>264</v>
      </c>
    </row>
    <row r="171" s="2" customFormat="1" ht="16.5" customHeight="1">
      <c r="A171" s="39"/>
      <c r="B171" s="40"/>
      <c r="C171" s="228" t="s">
        <v>347</v>
      </c>
      <c r="D171" s="228" t="s">
        <v>266</v>
      </c>
      <c r="E171" s="229" t="s">
        <v>1439</v>
      </c>
      <c r="F171" s="230" t="s">
        <v>1440</v>
      </c>
      <c r="G171" s="231" t="s">
        <v>278</v>
      </c>
      <c r="H171" s="232">
        <v>24.02</v>
      </c>
      <c r="I171" s="233"/>
      <c r="J171" s="234">
        <f>ROUND(I171*H171,2)</f>
        <v>0</v>
      </c>
      <c r="K171" s="230" t="s">
        <v>1425</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271</v>
      </c>
      <c r="AT171" s="239" t="s">
        <v>266</v>
      </c>
      <c r="AU171" s="239" t="s">
        <v>85</v>
      </c>
      <c r="AY171" s="18" t="s">
        <v>264</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271</v>
      </c>
      <c r="BM171" s="239" t="s">
        <v>4281</v>
      </c>
    </row>
    <row r="172" s="2" customFormat="1">
      <c r="A172" s="39"/>
      <c r="B172" s="40"/>
      <c r="C172" s="41"/>
      <c r="D172" s="243" t="s">
        <v>339</v>
      </c>
      <c r="E172" s="41"/>
      <c r="F172" s="295" t="s">
        <v>1442</v>
      </c>
      <c r="G172" s="41"/>
      <c r="H172" s="41"/>
      <c r="I172" s="296"/>
      <c r="J172" s="41"/>
      <c r="K172" s="41"/>
      <c r="L172" s="45"/>
      <c r="M172" s="297"/>
      <c r="N172" s="298"/>
      <c r="O172" s="92"/>
      <c r="P172" s="92"/>
      <c r="Q172" s="92"/>
      <c r="R172" s="92"/>
      <c r="S172" s="92"/>
      <c r="T172" s="93"/>
      <c r="U172" s="39"/>
      <c r="V172" s="39"/>
      <c r="W172" s="39"/>
      <c r="X172" s="39"/>
      <c r="Y172" s="39"/>
      <c r="Z172" s="39"/>
      <c r="AA172" s="39"/>
      <c r="AB172" s="39"/>
      <c r="AC172" s="39"/>
      <c r="AD172" s="39"/>
      <c r="AE172" s="39"/>
      <c r="AT172" s="18" t="s">
        <v>339</v>
      </c>
      <c r="AU172" s="18" t="s">
        <v>85</v>
      </c>
    </row>
    <row r="173" s="13" customFormat="1">
      <c r="A173" s="13"/>
      <c r="B173" s="241"/>
      <c r="C173" s="242"/>
      <c r="D173" s="243" t="s">
        <v>273</v>
      </c>
      <c r="E173" s="244" t="s">
        <v>1</v>
      </c>
      <c r="F173" s="245" t="s">
        <v>4282</v>
      </c>
      <c r="G173" s="242"/>
      <c r="H173" s="246">
        <v>24.02</v>
      </c>
      <c r="I173" s="247"/>
      <c r="J173" s="242"/>
      <c r="K173" s="242"/>
      <c r="L173" s="248"/>
      <c r="M173" s="249"/>
      <c r="N173" s="250"/>
      <c r="O173" s="250"/>
      <c r="P173" s="250"/>
      <c r="Q173" s="250"/>
      <c r="R173" s="250"/>
      <c r="S173" s="250"/>
      <c r="T173" s="251"/>
      <c r="U173" s="13"/>
      <c r="V173" s="13"/>
      <c r="W173" s="13"/>
      <c r="X173" s="13"/>
      <c r="Y173" s="13"/>
      <c r="Z173" s="13"/>
      <c r="AA173" s="13"/>
      <c r="AB173" s="13"/>
      <c r="AC173" s="13"/>
      <c r="AD173" s="13"/>
      <c r="AE173" s="13"/>
      <c r="AT173" s="252" t="s">
        <v>273</v>
      </c>
      <c r="AU173" s="252" t="s">
        <v>85</v>
      </c>
      <c r="AV173" s="13" t="s">
        <v>85</v>
      </c>
      <c r="AW173" s="13" t="s">
        <v>32</v>
      </c>
      <c r="AX173" s="13" t="s">
        <v>83</v>
      </c>
      <c r="AY173" s="252" t="s">
        <v>264</v>
      </c>
    </row>
    <row r="174" s="2" customFormat="1" ht="16.5" customHeight="1">
      <c r="A174" s="39"/>
      <c r="B174" s="40"/>
      <c r="C174" s="228" t="s">
        <v>351</v>
      </c>
      <c r="D174" s="228" t="s">
        <v>266</v>
      </c>
      <c r="E174" s="229" t="s">
        <v>1444</v>
      </c>
      <c r="F174" s="230" t="s">
        <v>306</v>
      </c>
      <c r="G174" s="231" t="s">
        <v>278</v>
      </c>
      <c r="H174" s="232">
        <v>15.94</v>
      </c>
      <c r="I174" s="233"/>
      <c r="J174" s="234">
        <f>ROUND(I174*H174,2)</f>
        <v>0</v>
      </c>
      <c r="K174" s="230" t="s">
        <v>1425</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271</v>
      </c>
      <c r="AT174" s="239" t="s">
        <v>266</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271</v>
      </c>
      <c r="BM174" s="239" t="s">
        <v>4283</v>
      </c>
    </row>
    <row r="175" s="2" customFormat="1">
      <c r="A175" s="39"/>
      <c r="B175" s="40"/>
      <c r="C175" s="41"/>
      <c r="D175" s="243" t="s">
        <v>339</v>
      </c>
      <c r="E175" s="41"/>
      <c r="F175" s="295" t="s">
        <v>3914</v>
      </c>
      <c r="G175" s="41"/>
      <c r="H175" s="41"/>
      <c r="I175" s="296"/>
      <c r="J175" s="41"/>
      <c r="K175" s="41"/>
      <c r="L175" s="45"/>
      <c r="M175" s="297"/>
      <c r="N175" s="298"/>
      <c r="O175" s="92"/>
      <c r="P175" s="92"/>
      <c r="Q175" s="92"/>
      <c r="R175" s="92"/>
      <c r="S175" s="92"/>
      <c r="T175" s="93"/>
      <c r="U175" s="39"/>
      <c r="V175" s="39"/>
      <c r="W175" s="39"/>
      <c r="X175" s="39"/>
      <c r="Y175" s="39"/>
      <c r="Z175" s="39"/>
      <c r="AA175" s="39"/>
      <c r="AB175" s="39"/>
      <c r="AC175" s="39"/>
      <c r="AD175" s="39"/>
      <c r="AE175" s="39"/>
      <c r="AT175" s="18" t="s">
        <v>339</v>
      </c>
      <c r="AU175" s="18" t="s">
        <v>85</v>
      </c>
    </row>
    <row r="176" s="15" customFormat="1">
      <c r="A176" s="15"/>
      <c r="B176" s="264"/>
      <c r="C176" s="265"/>
      <c r="D176" s="243" t="s">
        <v>273</v>
      </c>
      <c r="E176" s="266" t="s">
        <v>1</v>
      </c>
      <c r="F176" s="267" t="s">
        <v>3917</v>
      </c>
      <c r="G176" s="265"/>
      <c r="H176" s="266" t="s">
        <v>1</v>
      </c>
      <c r="I176" s="268"/>
      <c r="J176" s="265"/>
      <c r="K176" s="265"/>
      <c r="L176" s="269"/>
      <c r="M176" s="270"/>
      <c r="N176" s="271"/>
      <c r="O176" s="271"/>
      <c r="P176" s="271"/>
      <c r="Q176" s="271"/>
      <c r="R176" s="271"/>
      <c r="S176" s="271"/>
      <c r="T176" s="272"/>
      <c r="U176" s="15"/>
      <c r="V176" s="15"/>
      <c r="W176" s="15"/>
      <c r="X176" s="15"/>
      <c r="Y176" s="15"/>
      <c r="Z176" s="15"/>
      <c r="AA176" s="15"/>
      <c r="AB176" s="15"/>
      <c r="AC176" s="15"/>
      <c r="AD176" s="15"/>
      <c r="AE176" s="15"/>
      <c r="AT176" s="273" t="s">
        <v>273</v>
      </c>
      <c r="AU176" s="273" t="s">
        <v>85</v>
      </c>
      <c r="AV176" s="15" t="s">
        <v>83</v>
      </c>
      <c r="AW176" s="15" t="s">
        <v>32</v>
      </c>
      <c r="AX176" s="15" t="s">
        <v>76</v>
      </c>
      <c r="AY176" s="273" t="s">
        <v>264</v>
      </c>
    </row>
    <row r="177" s="13" customFormat="1">
      <c r="A177" s="13"/>
      <c r="B177" s="241"/>
      <c r="C177" s="242"/>
      <c r="D177" s="243" t="s">
        <v>273</v>
      </c>
      <c r="E177" s="244" t="s">
        <v>1</v>
      </c>
      <c r="F177" s="245" t="s">
        <v>4284</v>
      </c>
      <c r="G177" s="242"/>
      <c r="H177" s="246">
        <v>1.2</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273</v>
      </c>
      <c r="AU177" s="252" t="s">
        <v>85</v>
      </c>
      <c r="AV177" s="13" t="s">
        <v>85</v>
      </c>
      <c r="AW177" s="13" t="s">
        <v>32</v>
      </c>
      <c r="AX177" s="13" t="s">
        <v>76</v>
      </c>
      <c r="AY177" s="252" t="s">
        <v>264</v>
      </c>
    </row>
    <row r="178" s="15" customFormat="1">
      <c r="A178" s="15"/>
      <c r="B178" s="264"/>
      <c r="C178" s="265"/>
      <c r="D178" s="243" t="s">
        <v>273</v>
      </c>
      <c r="E178" s="266" t="s">
        <v>1</v>
      </c>
      <c r="F178" s="267" t="s">
        <v>4118</v>
      </c>
      <c r="G178" s="265"/>
      <c r="H178" s="266" t="s">
        <v>1</v>
      </c>
      <c r="I178" s="268"/>
      <c r="J178" s="265"/>
      <c r="K178" s="265"/>
      <c r="L178" s="269"/>
      <c r="M178" s="270"/>
      <c r="N178" s="271"/>
      <c r="O178" s="271"/>
      <c r="P178" s="271"/>
      <c r="Q178" s="271"/>
      <c r="R178" s="271"/>
      <c r="S178" s="271"/>
      <c r="T178" s="272"/>
      <c r="U178" s="15"/>
      <c r="V178" s="15"/>
      <c r="W178" s="15"/>
      <c r="X178" s="15"/>
      <c r="Y178" s="15"/>
      <c r="Z178" s="15"/>
      <c r="AA178" s="15"/>
      <c r="AB178" s="15"/>
      <c r="AC178" s="15"/>
      <c r="AD178" s="15"/>
      <c r="AE178" s="15"/>
      <c r="AT178" s="273" t="s">
        <v>273</v>
      </c>
      <c r="AU178" s="273" t="s">
        <v>85</v>
      </c>
      <c r="AV178" s="15" t="s">
        <v>83</v>
      </c>
      <c r="AW178" s="15" t="s">
        <v>32</v>
      </c>
      <c r="AX178" s="15" t="s">
        <v>76</v>
      </c>
      <c r="AY178" s="273" t="s">
        <v>264</v>
      </c>
    </row>
    <row r="179" s="13" customFormat="1">
      <c r="A179" s="13"/>
      <c r="B179" s="241"/>
      <c r="C179" s="242"/>
      <c r="D179" s="243" t="s">
        <v>273</v>
      </c>
      <c r="E179" s="244" t="s">
        <v>1</v>
      </c>
      <c r="F179" s="245" t="s">
        <v>4285</v>
      </c>
      <c r="G179" s="242"/>
      <c r="H179" s="246">
        <v>5.46</v>
      </c>
      <c r="I179" s="247"/>
      <c r="J179" s="242"/>
      <c r="K179" s="242"/>
      <c r="L179" s="248"/>
      <c r="M179" s="249"/>
      <c r="N179" s="250"/>
      <c r="O179" s="250"/>
      <c r="P179" s="250"/>
      <c r="Q179" s="250"/>
      <c r="R179" s="250"/>
      <c r="S179" s="250"/>
      <c r="T179" s="251"/>
      <c r="U179" s="13"/>
      <c r="V179" s="13"/>
      <c r="W179" s="13"/>
      <c r="X179" s="13"/>
      <c r="Y179" s="13"/>
      <c r="Z179" s="13"/>
      <c r="AA179" s="13"/>
      <c r="AB179" s="13"/>
      <c r="AC179" s="13"/>
      <c r="AD179" s="13"/>
      <c r="AE179" s="13"/>
      <c r="AT179" s="252" t="s">
        <v>273</v>
      </c>
      <c r="AU179" s="252" t="s">
        <v>85</v>
      </c>
      <c r="AV179" s="13" t="s">
        <v>85</v>
      </c>
      <c r="AW179" s="13" t="s">
        <v>32</v>
      </c>
      <c r="AX179" s="13" t="s">
        <v>76</v>
      </c>
      <c r="AY179" s="252" t="s">
        <v>264</v>
      </c>
    </row>
    <row r="180" s="15" customFormat="1">
      <c r="A180" s="15"/>
      <c r="B180" s="264"/>
      <c r="C180" s="265"/>
      <c r="D180" s="243" t="s">
        <v>273</v>
      </c>
      <c r="E180" s="266" t="s">
        <v>1</v>
      </c>
      <c r="F180" s="267" t="s">
        <v>4120</v>
      </c>
      <c r="G180" s="265"/>
      <c r="H180" s="266" t="s">
        <v>1</v>
      </c>
      <c r="I180" s="268"/>
      <c r="J180" s="265"/>
      <c r="K180" s="265"/>
      <c r="L180" s="269"/>
      <c r="M180" s="270"/>
      <c r="N180" s="271"/>
      <c r="O180" s="271"/>
      <c r="P180" s="271"/>
      <c r="Q180" s="271"/>
      <c r="R180" s="271"/>
      <c r="S180" s="271"/>
      <c r="T180" s="272"/>
      <c r="U180" s="15"/>
      <c r="V180" s="15"/>
      <c r="W180" s="15"/>
      <c r="X180" s="15"/>
      <c r="Y180" s="15"/>
      <c r="Z180" s="15"/>
      <c r="AA180" s="15"/>
      <c r="AB180" s="15"/>
      <c r="AC180" s="15"/>
      <c r="AD180" s="15"/>
      <c r="AE180" s="15"/>
      <c r="AT180" s="273" t="s">
        <v>273</v>
      </c>
      <c r="AU180" s="273" t="s">
        <v>85</v>
      </c>
      <c r="AV180" s="15" t="s">
        <v>83</v>
      </c>
      <c r="AW180" s="15" t="s">
        <v>32</v>
      </c>
      <c r="AX180" s="15" t="s">
        <v>76</v>
      </c>
      <c r="AY180" s="273" t="s">
        <v>264</v>
      </c>
    </row>
    <row r="181" s="13" customFormat="1">
      <c r="A181" s="13"/>
      <c r="B181" s="241"/>
      <c r="C181" s="242"/>
      <c r="D181" s="243" t="s">
        <v>273</v>
      </c>
      <c r="E181" s="244" t="s">
        <v>1</v>
      </c>
      <c r="F181" s="245" t="s">
        <v>4286</v>
      </c>
      <c r="G181" s="242"/>
      <c r="H181" s="246">
        <v>9.2799999999999994</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85</v>
      </c>
      <c r="AV181" s="13" t="s">
        <v>85</v>
      </c>
      <c r="AW181" s="13" t="s">
        <v>32</v>
      </c>
      <c r="AX181" s="13" t="s">
        <v>76</v>
      </c>
      <c r="AY181" s="252" t="s">
        <v>264</v>
      </c>
    </row>
    <row r="182" s="2" customFormat="1" ht="16.5" customHeight="1">
      <c r="A182" s="39"/>
      <c r="B182" s="40"/>
      <c r="C182" s="274" t="s">
        <v>358</v>
      </c>
      <c r="D182" s="274" t="s">
        <v>310</v>
      </c>
      <c r="E182" s="275" t="s">
        <v>3919</v>
      </c>
      <c r="F182" s="276" t="s">
        <v>3920</v>
      </c>
      <c r="G182" s="277" t="s">
        <v>354</v>
      </c>
      <c r="H182" s="278">
        <v>2.3999999999999999</v>
      </c>
      <c r="I182" s="279"/>
      <c r="J182" s="280">
        <f>ROUND(I182*H182,2)</f>
        <v>0</v>
      </c>
      <c r="K182" s="276" t="s">
        <v>1425</v>
      </c>
      <c r="L182" s="281"/>
      <c r="M182" s="282" t="s">
        <v>1</v>
      </c>
      <c r="N182" s="283" t="s">
        <v>42</v>
      </c>
      <c r="O182" s="92"/>
      <c r="P182" s="237">
        <f>O182*H182</f>
        <v>0</v>
      </c>
      <c r="Q182" s="237">
        <v>1</v>
      </c>
      <c r="R182" s="237">
        <f>Q182*H182</f>
        <v>2.3999999999999999</v>
      </c>
      <c r="S182" s="237">
        <v>0</v>
      </c>
      <c r="T182" s="238">
        <f>S182*H182</f>
        <v>0</v>
      </c>
      <c r="U182" s="39"/>
      <c r="V182" s="39"/>
      <c r="W182" s="39"/>
      <c r="X182" s="39"/>
      <c r="Y182" s="39"/>
      <c r="Z182" s="39"/>
      <c r="AA182" s="39"/>
      <c r="AB182" s="39"/>
      <c r="AC182" s="39"/>
      <c r="AD182" s="39"/>
      <c r="AE182" s="39"/>
      <c r="AR182" s="239" t="s">
        <v>876</v>
      </c>
      <c r="AT182" s="239" t="s">
        <v>310</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876</v>
      </c>
      <c r="BM182" s="239" t="s">
        <v>4287</v>
      </c>
    </row>
    <row r="183" s="2" customFormat="1">
      <c r="A183" s="39"/>
      <c r="B183" s="40"/>
      <c r="C183" s="41"/>
      <c r="D183" s="243" t="s">
        <v>339</v>
      </c>
      <c r="E183" s="41"/>
      <c r="F183" s="295" t="s">
        <v>3922</v>
      </c>
      <c r="G183" s="41"/>
      <c r="H183" s="41"/>
      <c r="I183" s="296"/>
      <c r="J183" s="41"/>
      <c r="K183" s="41"/>
      <c r="L183" s="45"/>
      <c r="M183" s="297"/>
      <c r="N183" s="298"/>
      <c r="O183" s="92"/>
      <c r="P183" s="92"/>
      <c r="Q183" s="92"/>
      <c r="R183" s="92"/>
      <c r="S183" s="92"/>
      <c r="T183" s="93"/>
      <c r="U183" s="39"/>
      <c r="V183" s="39"/>
      <c r="W183" s="39"/>
      <c r="X183" s="39"/>
      <c r="Y183" s="39"/>
      <c r="Z183" s="39"/>
      <c r="AA183" s="39"/>
      <c r="AB183" s="39"/>
      <c r="AC183" s="39"/>
      <c r="AD183" s="39"/>
      <c r="AE183" s="39"/>
      <c r="AT183" s="18" t="s">
        <v>339</v>
      </c>
      <c r="AU183" s="18" t="s">
        <v>85</v>
      </c>
    </row>
    <row r="184" s="13" customFormat="1">
      <c r="A184" s="13"/>
      <c r="B184" s="241"/>
      <c r="C184" s="242"/>
      <c r="D184" s="243" t="s">
        <v>273</v>
      </c>
      <c r="E184" s="244" t="s">
        <v>1</v>
      </c>
      <c r="F184" s="245" t="s">
        <v>4288</v>
      </c>
      <c r="G184" s="242"/>
      <c r="H184" s="246">
        <v>1.2</v>
      </c>
      <c r="I184" s="247"/>
      <c r="J184" s="242"/>
      <c r="K184" s="242"/>
      <c r="L184" s="248"/>
      <c r="M184" s="249"/>
      <c r="N184" s="250"/>
      <c r="O184" s="250"/>
      <c r="P184" s="250"/>
      <c r="Q184" s="250"/>
      <c r="R184" s="250"/>
      <c r="S184" s="250"/>
      <c r="T184" s="251"/>
      <c r="U184" s="13"/>
      <c r="V184" s="13"/>
      <c r="W184" s="13"/>
      <c r="X184" s="13"/>
      <c r="Y184" s="13"/>
      <c r="Z184" s="13"/>
      <c r="AA184" s="13"/>
      <c r="AB184" s="13"/>
      <c r="AC184" s="13"/>
      <c r="AD184" s="13"/>
      <c r="AE184" s="13"/>
      <c r="AT184" s="252" t="s">
        <v>273</v>
      </c>
      <c r="AU184" s="252" t="s">
        <v>85</v>
      </c>
      <c r="AV184" s="13" t="s">
        <v>85</v>
      </c>
      <c r="AW184" s="13" t="s">
        <v>32</v>
      </c>
      <c r="AX184" s="13" t="s">
        <v>83</v>
      </c>
      <c r="AY184" s="252" t="s">
        <v>264</v>
      </c>
    </row>
    <row r="185" s="13" customFormat="1">
      <c r="A185" s="13"/>
      <c r="B185" s="241"/>
      <c r="C185" s="242"/>
      <c r="D185" s="243" t="s">
        <v>273</v>
      </c>
      <c r="E185" s="242"/>
      <c r="F185" s="245" t="s">
        <v>4289</v>
      </c>
      <c r="G185" s="242"/>
      <c r="H185" s="246">
        <v>2.3999999999999999</v>
      </c>
      <c r="I185" s="247"/>
      <c r="J185" s="242"/>
      <c r="K185" s="242"/>
      <c r="L185" s="248"/>
      <c r="M185" s="249"/>
      <c r="N185" s="250"/>
      <c r="O185" s="250"/>
      <c r="P185" s="250"/>
      <c r="Q185" s="250"/>
      <c r="R185" s="250"/>
      <c r="S185" s="250"/>
      <c r="T185" s="251"/>
      <c r="U185" s="13"/>
      <c r="V185" s="13"/>
      <c r="W185" s="13"/>
      <c r="X185" s="13"/>
      <c r="Y185" s="13"/>
      <c r="Z185" s="13"/>
      <c r="AA185" s="13"/>
      <c r="AB185" s="13"/>
      <c r="AC185" s="13"/>
      <c r="AD185" s="13"/>
      <c r="AE185" s="13"/>
      <c r="AT185" s="252" t="s">
        <v>273</v>
      </c>
      <c r="AU185" s="252" t="s">
        <v>85</v>
      </c>
      <c r="AV185" s="13" t="s">
        <v>85</v>
      </c>
      <c r="AW185" s="13" t="s">
        <v>4</v>
      </c>
      <c r="AX185" s="13" t="s">
        <v>83</v>
      </c>
      <c r="AY185" s="252" t="s">
        <v>264</v>
      </c>
    </row>
    <row r="186" s="2" customFormat="1" ht="16.5" customHeight="1">
      <c r="A186" s="39"/>
      <c r="B186" s="40"/>
      <c r="C186" s="228" t="s">
        <v>366</v>
      </c>
      <c r="D186" s="228" t="s">
        <v>266</v>
      </c>
      <c r="E186" s="229" t="s">
        <v>1448</v>
      </c>
      <c r="F186" s="230" t="s">
        <v>1449</v>
      </c>
      <c r="G186" s="231" t="s">
        <v>278</v>
      </c>
      <c r="H186" s="232">
        <v>9.1799999999999997</v>
      </c>
      <c r="I186" s="233"/>
      <c r="J186" s="234">
        <f>ROUND(I186*H186,2)</f>
        <v>0</v>
      </c>
      <c r="K186" s="230" t="s">
        <v>1425</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271</v>
      </c>
      <c r="AT186" s="239" t="s">
        <v>266</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271</v>
      </c>
      <c r="BM186" s="239" t="s">
        <v>4290</v>
      </c>
    </row>
    <row r="187" s="13" customFormat="1">
      <c r="A187" s="13"/>
      <c r="B187" s="241"/>
      <c r="C187" s="242"/>
      <c r="D187" s="243" t="s">
        <v>273</v>
      </c>
      <c r="E187" s="244" t="s">
        <v>1</v>
      </c>
      <c r="F187" s="245" t="s">
        <v>4291</v>
      </c>
      <c r="G187" s="242"/>
      <c r="H187" s="246">
        <v>9.1799999999999997</v>
      </c>
      <c r="I187" s="247"/>
      <c r="J187" s="242"/>
      <c r="K187" s="242"/>
      <c r="L187" s="248"/>
      <c r="M187" s="249"/>
      <c r="N187" s="250"/>
      <c r="O187" s="250"/>
      <c r="P187" s="250"/>
      <c r="Q187" s="250"/>
      <c r="R187" s="250"/>
      <c r="S187" s="250"/>
      <c r="T187" s="251"/>
      <c r="U187" s="13"/>
      <c r="V187" s="13"/>
      <c r="W187" s="13"/>
      <c r="X187" s="13"/>
      <c r="Y187" s="13"/>
      <c r="Z187" s="13"/>
      <c r="AA187" s="13"/>
      <c r="AB187" s="13"/>
      <c r="AC187" s="13"/>
      <c r="AD187" s="13"/>
      <c r="AE187" s="13"/>
      <c r="AT187" s="252" t="s">
        <v>273</v>
      </c>
      <c r="AU187" s="252" t="s">
        <v>85</v>
      </c>
      <c r="AV187" s="13" t="s">
        <v>85</v>
      </c>
      <c r="AW187" s="13" t="s">
        <v>32</v>
      </c>
      <c r="AX187" s="13" t="s">
        <v>83</v>
      </c>
      <c r="AY187" s="252" t="s">
        <v>264</v>
      </c>
    </row>
    <row r="188" s="2" customFormat="1" ht="16.5" customHeight="1">
      <c r="A188" s="39"/>
      <c r="B188" s="40"/>
      <c r="C188" s="274" t="s">
        <v>373</v>
      </c>
      <c r="D188" s="274" t="s">
        <v>310</v>
      </c>
      <c r="E188" s="275" t="s">
        <v>1452</v>
      </c>
      <c r="F188" s="276" t="s">
        <v>1453</v>
      </c>
      <c r="G188" s="277" t="s">
        <v>354</v>
      </c>
      <c r="H188" s="278">
        <v>18.359999999999999</v>
      </c>
      <c r="I188" s="279"/>
      <c r="J188" s="280">
        <f>ROUND(I188*H188,2)</f>
        <v>0</v>
      </c>
      <c r="K188" s="276" t="s">
        <v>1425</v>
      </c>
      <c r="L188" s="281"/>
      <c r="M188" s="282" t="s">
        <v>1</v>
      </c>
      <c r="N188" s="283" t="s">
        <v>42</v>
      </c>
      <c r="O188" s="92"/>
      <c r="P188" s="237">
        <f>O188*H188</f>
        <v>0</v>
      </c>
      <c r="Q188" s="237">
        <v>1</v>
      </c>
      <c r="R188" s="237">
        <f>Q188*H188</f>
        <v>18.359999999999999</v>
      </c>
      <c r="S188" s="237">
        <v>0</v>
      </c>
      <c r="T188" s="238">
        <f>S188*H188</f>
        <v>0</v>
      </c>
      <c r="U188" s="39"/>
      <c r="V188" s="39"/>
      <c r="W188" s="39"/>
      <c r="X188" s="39"/>
      <c r="Y188" s="39"/>
      <c r="Z188" s="39"/>
      <c r="AA188" s="39"/>
      <c r="AB188" s="39"/>
      <c r="AC188" s="39"/>
      <c r="AD188" s="39"/>
      <c r="AE188" s="39"/>
      <c r="AR188" s="239" t="s">
        <v>304</v>
      </c>
      <c r="AT188" s="239" t="s">
        <v>310</v>
      </c>
      <c r="AU188" s="239" t="s">
        <v>85</v>
      </c>
      <c r="AY188" s="18" t="s">
        <v>264</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271</v>
      </c>
      <c r="BM188" s="239" t="s">
        <v>4292</v>
      </c>
    </row>
    <row r="189" s="2" customFormat="1">
      <c r="A189" s="39"/>
      <c r="B189" s="40"/>
      <c r="C189" s="41"/>
      <c r="D189" s="243" t="s">
        <v>339</v>
      </c>
      <c r="E189" s="41"/>
      <c r="F189" s="295" t="s">
        <v>1455</v>
      </c>
      <c r="G189" s="41"/>
      <c r="H189" s="41"/>
      <c r="I189" s="296"/>
      <c r="J189" s="41"/>
      <c r="K189" s="41"/>
      <c r="L189" s="45"/>
      <c r="M189" s="297"/>
      <c r="N189" s="298"/>
      <c r="O189" s="92"/>
      <c r="P189" s="92"/>
      <c r="Q189" s="92"/>
      <c r="R189" s="92"/>
      <c r="S189" s="92"/>
      <c r="T189" s="93"/>
      <c r="U189" s="39"/>
      <c r="V189" s="39"/>
      <c r="W189" s="39"/>
      <c r="X189" s="39"/>
      <c r="Y189" s="39"/>
      <c r="Z189" s="39"/>
      <c r="AA189" s="39"/>
      <c r="AB189" s="39"/>
      <c r="AC189" s="39"/>
      <c r="AD189" s="39"/>
      <c r="AE189" s="39"/>
      <c r="AT189" s="18" t="s">
        <v>339</v>
      </c>
      <c r="AU189" s="18" t="s">
        <v>85</v>
      </c>
    </row>
    <row r="190" s="13" customFormat="1">
      <c r="A190" s="13"/>
      <c r="B190" s="241"/>
      <c r="C190" s="242"/>
      <c r="D190" s="243" t="s">
        <v>273</v>
      </c>
      <c r="E190" s="244" t="s">
        <v>1</v>
      </c>
      <c r="F190" s="245" t="s">
        <v>4293</v>
      </c>
      <c r="G190" s="242"/>
      <c r="H190" s="246">
        <v>9.1799999999999997</v>
      </c>
      <c r="I190" s="247"/>
      <c r="J190" s="242"/>
      <c r="K190" s="242"/>
      <c r="L190" s="248"/>
      <c r="M190" s="249"/>
      <c r="N190" s="250"/>
      <c r="O190" s="250"/>
      <c r="P190" s="250"/>
      <c r="Q190" s="250"/>
      <c r="R190" s="250"/>
      <c r="S190" s="250"/>
      <c r="T190" s="251"/>
      <c r="U190" s="13"/>
      <c r="V190" s="13"/>
      <c r="W190" s="13"/>
      <c r="X190" s="13"/>
      <c r="Y190" s="13"/>
      <c r="Z190" s="13"/>
      <c r="AA190" s="13"/>
      <c r="AB190" s="13"/>
      <c r="AC190" s="13"/>
      <c r="AD190" s="13"/>
      <c r="AE190" s="13"/>
      <c r="AT190" s="252" t="s">
        <v>273</v>
      </c>
      <c r="AU190" s="252" t="s">
        <v>85</v>
      </c>
      <c r="AV190" s="13" t="s">
        <v>85</v>
      </c>
      <c r="AW190" s="13" t="s">
        <v>32</v>
      </c>
      <c r="AX190" s="13" t="s">
        <v>83</v>
      </c>
      <c r="AY190" s="252" t="s">
        <v>264</v>
      </c>
    </row>
    <row r="191" s="13" customFormat="1">
      <c r="A191" s="13"/>
      <c r="B191" s="241"/>
      <c r="C191" s="242"/>
      <c r="D191" s="243" t="s">
        <v>273</v>
      </c>
      <c r="E191" s="242"/>
      <c r="F191" s="245" t="s">
        <v>4294</v>
      </c>
      <c r="G191" s="242"/>
      <c r="H191" s="246">
        <v>18.359999999999999</v>
      </c>
      <c r="I191" s="247"/>
      <c r="J191" s="242"/>
      <c r="K191" s="242"/>
      <c r="L191" s="248"/>
      <c r="M191" s="249"/>
      <c r="N191" s="250"/>
      <c r="O191" s="250"/>
      <c r="P191" s="250"/>
      <c r="Q191" s="250"/>
      <c r="R191" s="250"/>
      <c r="S191" s="250"/>
      <c r="T191" s="251"/>
      <c r="U191" s="13"/>
      <c r="V191" s="13"/>
      <c r="W191" s="13"/>
      <c r="X191" s="13"/>
      <c r="Y191" s="13"/>
      <c r="Z191" s="13"/>
      <c r="AA191" s="13"/>
      <c r="AB191" s="13"/>
      <c r="AC191" s="13"/>
      <c r="AD191" s="13"/>
      <c r="AE191" s="13"/>
      <c r="AT191" s="252" t="s">
        <v>273</v>
      </c>
      <c r="AU191" s="252" t="s">
        <v>85</v>
      </c>
      <c r="AV191" s="13" t="s">
        <v>85</v>
      </c>
      <c r="AW191" s="13" t="s">
        <v>4</v>
      </c>
      <c r="AX191" s="13" t="s">
        <v>83</v>
      </c>
      <c r="AY191" s="252" t="s">
        <v>264</v>
      </c>
    </row>
    <row r="192" s="12" customFormat="1" ht="22.8" customHeight="1">
      <c r="A192" s="12"/>
      <c r="B192" s="212"/>
      <c r="C192" s="213"/>
      <c r="D192" s="214" t="s">
        <v>75</v>
      </c>
      <c r="E192" s="226" t="s">
        <v>96</v>
      </c>
      <c r="F192" s="226" t="s">
        <v>400</v>
      </c>
      <c r="G192" s="213"/>
      <c r="H192" s="213"/>
      <c r="I192" s="216"/>
      <c r="J192" s="227">
        <f>BK192</f>
        <v>0</v>
      </c>
      <c r="K192" s="213"/>
      <c r="L192" s="218"/>
      <c r="M192" s="219"/>
      <c r="N192" s="220"/>
      <c r="O192" s="220"/>
      <c r="P192" s="221">
        <f>SUM(P193:P195)</f>
        <v>0</v>
      </c>
      <c r="Q192" s="220"/>
      <c r="R192" s="221">
        <f>SUM(R193:R195)</f>
        <v>0</v>
      </c>
      <c r="S192" s="220"/>
      <c r="T192" s="222">
        <f>SUM(T193:T195)</f>
        <v>0</v>
      </c>
      <c r="U192" s="12"/>
      <c r="V192" s="12"/>
      <c r="W192" s="12"/>
      <c r="X192" s="12"/>
      <c r="Y192" s="12"/>
      <c r="Z192" s="12"/>
      <c r="AA192" s="12"/>
      <c r="AB192" s="12"/>
      <c r="AC192" s="12"/>
      <c r="AD192" s="12"/>
      <c r="AE192" s="12"/>
      <c r="AR192" s="223" t="s">
        <v>83</v>
      </c>
      <c r="AT192" s="224" t="s">
        <v>75</v>
      </c>
      <c r="AU192" s="224" t="s">
        <v>83</v>
      </c>
      <c r="AY192" s="223" t="s">
        <v>264</v>
      </c>
      <c r="BK192" s="225">
        <f>SUM(BK193:BK195)</f>
        <v>0</v>
      </c>
    </row>
    <row r="193" s="2" customFormat="1" ht="16.5" customHeight="1">
      <c r="A193" s="39"/>
      <c r="B193" s="40"/>
      <c r="C193" s="228" t="s">
        <v>377</v>
      </c>
      <c r="D193" s="228" t="s">
        <v>266</v>
      </c>
      <c r="E193" s="229" t="s">
        <v>4130</v>
      </c>
      <c r="F193" s="230" t="s">
        <v>4131</v>
      </c>
      <c r="G193" s="231" t="s">
        <v>453</v>
      </c>
      <c r="H193" s="232">
        <v>17</v>
      </c>
      <c r="I193" s="233"/>
      <c r="J193" s="234">
        <f>ROUND(I193*H193,2)</f>
        <v>0</v>
      </c>
      <c r="K193" s="230" t="s">
        <v>1425</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271</v>
      </c>
      <c r="AT193" s="239" t="s">
        <v>266</v>
      </c>
      <c r="AU193" s="239" t="s">
        <v>85</v>
      </c>
      <c r="AY193" s="18" t="s">
        <v>264</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271</v>
      </c>
      <c r="BM193" s="239" t="s">
        <v>4295</v>
      </c>
    </row>
    <row r="194" s="15" customFormat="1">
      <c r="A194" s="15"/>
      <c r="B194" s="264"/>
      <c r="C194" s="265"/>
      <c r="D194" s="243" t="s">
        <v>273</v>
      </c>
      <c r="E194" s="266" t="s">
        <v>1</v>
      </c>
      <c r="F194" s="267" t="s">
        <v>4133</v>
      </c>
      <c r="G194" s="265"/>
      <c r="H194" s="266" t="s">
        <v>1</v>
      </c>
      <c r="I194" s="268"/>
      <c r="J194" s="265"/>
      <c r="K194" s="265"/>
      <c r="L194" s="269"/>
      <c r="M194" s="270"/>
      <c r="N194" s="271"/>
      <c r="O194" s="271"/>
      <c r="P194" s="271"/>
      <c r="Q194" s="271"/>
      <c r="R194" s="271"/>
      <c r="S194" s="271"/>
      <c r="T194" s="272"/>
      <c r="U194" s="15"/>
      <c r="V194" s="15"/>
      <c r="W194" s="15"/>
      <c r="X194" s="15"/>
      <c r="Y194" s="15"/>
      <c r="Z194" s="15"/>
      <c r="AA194" s="15"/>
      <c r="AB194" s="15"/>
      <c r="AC194" s="15"/>
      <c r="AD194" s="15"/>
      <c r="AE194" s="15"/>
      <c r="AT194" s="273" t="s">
        <v>273</v>
      </c>
      <c r="AU194" s="273" t="s">
        <v>85</v>
      </c>
      <c r="AV194" s="15" t="s">
        <v>83</v>
      </c>
      <c r="AW194" s="15" t="s">
        <v>32</v>
      </c>
      <c r="AX194" s="15" t="s">
        <v>76</v>
      </c>
      <c r="AY194" s="273" t="s">
        <v>264</v>
      </c>
    </row>
    <row r="195" s="13" customFormat="1">
      <c r="A195" s="13"/>
      <c r="B195" s="241"/>
      <c r="C195" s="242"/>
      <c r="D195" s="243" t="s">
        <v>273</v>
      </c>
      <c r="E195" s="244" t="s">
        <v>1</v>
      </c>
      <c r="F195" s="245" t="s">
        <v>358</v>
      </c>
      <c r="G195" s="242"/>
      <c r="H195" s="246">
        <v>17</v>
      </c>
      <c r="I195" s="247"/>
      <c r="J195" s="242"/>
      <c r="K195" s="242"/>
      <c r="L195" s="248"/>
      <c r="M195" s="249"/>
      <c r="N195" s="250"/>
      <c r="O195" s="250"/>
      <c r="P195" s="250"/>
      <c r="Q195" s="250"/>
      <c r="R195" s="250"/>
      <c r="S195" s="250"/>
      <c r="T195" s="251"/>
      <c r="U195" s="13"/>
      <c r="V195" s="13"/>
      <c r="W195" s="13"/>
      <c r="X195" s="13"/>
      <c r="Y195" s="13"/>
      <c r="Z195" s="13"/>
      <c r="AA195" s="13"/>
      <c r="AB195" s="13"/>
      <c r="AC195" s="13"/>
      <c r="AD195" s="13"/>
      <c r="AE195" s="13"/>
      <c r="AT195" s="252" t="s">
        <v>273</v>
      </c>
      <c r="AU195" s="252" t="s">
        <v>85</v>
      </c>
      <c r="AV195" s="13" t="s">
        <v>85</v>
      </c>
      <c r="AW195" s="13" t="s">
        <v>32</v>
      </c>
      <c r="AX195" s="13" t="s">
        <v>83</v>
      </c>
      <c r="AY195" s="252" t="s">
        <v>264</v>
      </c>
    </row>
    <row r="196" s="12" customFormat="1" ht="22.8" customHeight="1">
      <c r="A196" s="12"/>
      <c r="B196" s="212"/>
      <c r="C196" s="213"/>
      <c r="D196" s="214" t="s">
        <v>75</v>
      </c>
      <c r="E196" s="226" t="s">
        <v>290</v>
      </c>
      <c r="F196" s="226" t="s">
        <v>1462</v>
      </c>
      <c r="G196" s="213"/>
      <c r="H196" s="213"/>
      <c r="I196" s="216"/>
      <c r="J196" s="227">
        <f>BK196</f>
        <v>0</v>
      </c>
      <c r="K196" s="213"/>
      <c r="L196" s="218"/>
      <c r="M196" s="219"/>
      <c r="N196" s="220"/>
      <c r="O196" s="220"/>
      <c r="P196" s="221">
        <f>SUM(P197:P217)</f>
        <v>0</v>
      </c>
      <c r="Q196" s="220"/>
      <c r="R196" s="221">
        <f>SUM(R197:R217)</f>
        <v>1.0672999999999999</v>
      </c>
      <c r="S196" s="220"/>
      <c r="T196" s="222">
        <f>SUM(T197:T217)</f>
        <v>0</v>
      </c>
      <c r="U196" s="12"/>
      <c r="V196" s="12"/>
      <c r="W196" s="12"/>
      <c r="X196" s="12"/>
      <c r="Y196" s="12"/>
      <c r="Z196" s="12"/>
      <c r="AA196" s="12"/>
      <c r="AB196" s="12"/>
      <c r="AC196" s="12"/>
      <c r="AD196" s="12"/>
      <c r="AE196" s="12"/>
      <c r="AR196" s="223" t="s">
        <v>83</v>
      </c>
      <c r="AT196" s="224" t="s">
        <v>75</v>
      </c>
      <c r="AU196" s="224" t="s">
        <v>83</v>
      </c>
      <c r="AY196" s="223" t="s">
        <v>264</v>
      </c>
      <c r="BK196" s="225">
        <f>SUM(BK197:BK217)</f>
        <v>0</v>
      </c>
    </row>
    <row r="197" s="2" customFormat="1" ht="16.5" customHeight="1">
      <c r="A197" s="39"/>
      <c r="B197" s="40"/>
      <c r="C197" s="228" t="s">
        <v>7</v>
      </c>
      <c r="D197" s="228" t="s">
        <v>266</v>
      </c>
      <c r="E197" s="229" t="s">
        <v>4134</v>
      </c>
      <c r="F197" s="230" t="s">
        <v>4135</v>
      </c>
      <c r="G197" s="231" t="s">
        <v>318</v>
      </c>
      <c r="H197" s="232">
        <v>5</v>
      </c>
      <c r="I197" s="233"/>
      <c r="J197" s="234">
        <f>ROUND(I197*H197,2)</f>
        <v>0</v>
      </c>
      <c r="K197" s="230" t="s">
        <v>1425</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271</v>
      </c>
      <c r="BM197" s="239" t="s">
        <v>4296</v>
      </c>
    </row>
    <row r="198" s="15" customFormat="1">
      <c r="A198" s="15"/>
      <c r="B198" s="264"/>
      <c r="C198" s="265"/>
      <c r="D198" s="243" t="s">
        <v>273</v>
      </c>
      <c r="E198" s="266" t="s">
        <v>1</v>
      </c>
      <c r="F198" s="267" t="s">
        <v>4073</v>
      </c>
      <c r="G198" s="265"/>
      <c r="H198" s="266" t="s">
        <v>1</v>
      </c>
      <c r="I198" s="268"/>
      <c r="J198" s="265"/>
      <c r="K198" s="265"/>
      <c r="L198" s="269"/>
      <c r="M198" s="270"/>
      <c r="N198" s="271"/>
      <c r="O198" s="271"/>
      <c r="P198" s="271"/>
      <c r="Q198" s="271"/>
      <c r="R198" s="271"/>
      <c r="S198" s="271"/>
      <c r="T198" s="272"/>
      <c r="U198" s="15"/>
      <c r="V198" s="15"/>
      <c r="W198" s="15"/>
      <c r="X198" s="15"/>
      <c r="Y198" s="15"/>
      <c r="Z198" s="15"/>
      <c r="AA198" s="15"/>
      <c r="AB198" s="15"/>
      <c r="AC198" s="15"/>
      <c r="AD198" s="15"/>
      <c r="AE198" s="15"/>
      <c r="AT198" s="273" t="s">
        <v>273</v>
      </c>
      <c r="AU198" s="273" t="s">
        <v>85</v>
      </c>
      <c r="AV198" s="15" t="s">
        <v>83</v>
      </c>
      <c r="AW198" s="15" t="s">
        <v>32</v>
      </c>
      <c r="AX198" s="15" t="s">
        <v>76</v>
      </c>
      <c r="AY198" s="273" t="s">
        <v>264</v>
      </c>
    </row>
    <row r="199" s="13" customFormat="1">
      <c r="A199" s="13"/>
      <c r="B199" s="241"/>
      <c r="C199" s="242"/>
      <c r="D199" s="243" t="s">
        <v>273</v>
      </c>
      <c r="E199" s="244" t="s">
        <v>1</v>
      </c>
      <c r="F199" s="245" t="s">
        <v>290</v>
      </c>
      <c r="G199" s="242"/>
      <c r="H199" s="246">
        <v>5</v>
      </c>
      <c r="I199" s="247"/>
      <c r="J199" s="242"/>
      <c r="K199" s="242"/>
      <c r="L199" s="248"/>
      <c r="M199" s="249"/>
      <c r="N199" s="250"/>
      <c r="O199" s="250"/>
      <c r="P199" s="250"/>
      <c r="Q199" s="250"/>
      <c r="R199" s="250"/>
      <c r="S199" s="250"/>
      <c r="T199" s="251"/>
      <c r="U199" s="13"/>
      <c r="V199" s="13"/>
      <c r="W199" s="13"/>
      <c r="X199" s="13"/>
      <c r="Y199" s="13"/>
      <c r="Z199" s="13"/>
      <c r="AA199" s="13"/>
      <c r="AB199" s="13"/>
      <c r="AC199" s="13"/>
      <c r="AD199" s="13"/>
      <c r="AE199" s="13"/>
      <c r="AT199" s="252" t="s">
        <v>273</v>
      </c>
      <c r="AU199" s="252" t="s">
        <v>85</v>
      </c>
      <c r="AV199" s="13" t="s">
        <v>85</v>
      </c>
      <c r="AW199" s="13" t="s">
        <v>32</v>
      </c>
      <c r="AX199" s="13" t="s">
        <v>76</v>
      </c>
      <c r="AY199" s="252" t="s">
        <v>264</v>
      </c>
    </row>
    <row r="200" s="2" customFormat="1" ht="16.5" customHeight="1">
      <c r="A200" s="39"/>
      <c r="B200" s="40"/>
      <c r="C200" s="228" t="s">
        <v>386</v>
      </c>
      <c r="D200" s="228" t="s">
        <v>266</v>
      </c>
      <c r="E200" s="229" t="s">
        <v>3930</v>
      </c>
      <c r="F200" s="230" t="s">
        <v>3931</v>
      </c>
      <c r="G200" s="231" t="s">
        <v>318</v>
      </c>
      <c r="H200" s="232">
        <v>34.68</v>
      </c>
      <c r="I200" s="233"/>
      <c r="J200" s="234">
        <f>ROUND(I200*H200,2)</f>
        <v>0</v>
      </c>
      <c r="K200" s="230" t="s">
        <v>1425</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271</v>
      </c>
      <c r="BM200" s="239" t="s">
        <v>4297</v>
      </c>
    </row>
    <row r="201" s="15" customFormat="1">
      <c r="A201" s="15"/>
      <c r="B201" s="264"/>
      <c r="C201" s="265"/>
      <c r="D201" s="243" t="s">
        <v>273</v>
      </c>
      <c r="E201" s="266" t="s">
        <v>1</v>
      </c>
      <c r="F201" s="267" t="s">
        <v>4138</v>
      </c>
      <c r="G201" s="265"/>
      <c r="H201" s="266" t="s">
        <v>1</v>
      </c>
      <c r="I201" s="268"/>
      <c r="J201" s="265"/>
      <c r="K201" s="265"/>
      <c r="L201" s="269"/>
      <c r="M201" s="270"/>
      <c r="N201" s="271"/>
      <c r="O201" s="271"/>
      <c r="P201" s="271"/>
      <c r="Q201" s="271"/>
      <c r="R201" s="271"/>
      <c r="S201" s="271"/>
      <c r="T201" s="272"/>
      <c r="U201" s="15"/>
      <c r="V201" s="15"/>
      <c r="W201" s="15"/>
      <c r="X201" s="15"/>
      <c r="Y201" s="15"/>
      <c r="Z201" s="15"/>
      <c r="AA201" s="15"/>
      <c r="AB201" s="15"/>
      <c r="AC201" s="15"/>
      <c r="AD201" s="15"/>
      <c r="AE201" s="15"/>
      <c r="AT201" s="273" t="s">
        <v>273</v>
      </c>
      <c r="AU201" s="273" t="s">
        <v>85</v>
      </c>
      <c r="AV201" s="15" t="s">
        <v>83</v>
      </c>
      <c r="AW201" s="15" t="s">
        <v>32</v>
      </c>
      <c r="AX201" s="15" t="s">
        <v>76</v>
      </c>
      <c r="AY201" s="273" t="s">
        <v>264</v>
      </c>
    </row>
    <row r="202" s="13" customFormat="1">
      <c r="A202" s="13"/>
      <c r="B202" s="241"/>
      <c r="C202" s="242"/>
      <c r="D202" s="243" t="s">
        <v>273</v>
      </c>
      <c r="E202" s="244" t="s">
        <v>1</v>
      </c>
      <c r="F202" s="245" t="s">
        <v>4298</v>
      </c>
      <c r="G202" s="242"/>
      <c r="H202" s="246">
        <v>14.279999999999999</v>
      </c>
      <c r="I202" s="247"/>
      <c r="J202" s="242"/>
      <c r="K202" s="242"/>
      <c r="L202" s="248"/>
      <c r="M202" s="249"/>
      <c r="N202" s="250"/>
      <c r="O202" s="250"/>
      <c r="P202" s="250"/>
      <c r="Q202" s="250"/>
      <c r="R202" s="250"/>
      <c r="S202" s="250"/>
      <c r="T202" s="251"/>
      <c r="U202" s="13"/>
      <c r="V202" s="13"/>
      <c r="W202" s="13"/>
      <c r="X202" s="13"/>
      <c r="Y202" s="13"/>
      <c r="Z202" s="13"/>
      <c r="AA202" s="13"/>
      <c r="AB202" s="13"/>
      <c r="AC202" s="13"/>
      <c r="AD202" s="13"/>
      <c r="AE202" s="13"/>
      <c r="AT202" s="252" t="s">
        <v>273</v>
      </c>
      <c r="AU202" s="252" t="s">
        <v>85</v>
      </c>
      <c r="AV202" s="13" t="s">
        <v>85</v>
      </c>
      <c r="AW202" s="13" t="s">
        <v>32</v>
      </c>
      <c r="AX202" s="13" t="s">
        <v>76</v>
      </c>
      <c r="AY202" s="252" t="s">
        <v>264</v>
      </c>
    </row>
    <row r="203" s="15" customFormat="1">
      <c r="A203" s="15"/>
      <c r="B203" s="264"/>
      <c r="C203" s="265"/>
      <c r="D203" s="243" t="s">
        <v>273</v>
      </c>
      <c r="E203" s="266" t="s">
        <v>1</v>
      </c>
      <c r="F203" s="267" t="s">
        <v>4140</v>
      </c>
      <c r="G203" s="265"/>
      <c r="H203" s="266" t="s">
        <v>1</v>
      </c>
      <c r="I203" s="268"/>
      <c r="J203" s="265"/>
      <c r="K203" s="265"/>
      <c r="L203" s="269"/>
      <c r="M203" s="270"/>
      <c r="N203" s="271"/>
      <c r="O203" s="271"/>
      <c r="P203" s="271"/>
      <c r="Q203" s="271"/>
      <c r="R203" s="271"/>
      <c r="S203" s="271"/>
      <c r="T203" s="272"/>
      <c r="U203" s="15"/>
      <c r="V203" s="15"/>
      <c r="W203" s="15"/>
      <c r="X203" s="15"/>
      <c r="Y203" s="15"/>
      <c r="Z203" s="15"/>
      <c r="AA203" s="15"/>
      <c r="AB203" s="15"/>
      <c r="AC203" s="15"/>
      <c r="AD203" s="15"/>
      <c r="AE203" s="15"/>
      <c r="AT203" s="273" t="s">
        <v>273</v>
      </c>
      <c r="AU203" s="273" t="s">
        <v>85</v>
      </c>
      <c r="AV203" s="15" t="s">
        <v>83</v>
      </c>
      <c r="AW203" s="15" t="s">
        <v>32</v>
      </c>
      <c r="AX203" s="15" t="s">
        <v>76</v>
      </c>
      <c r="AY203" s="273" t="s">
        <v>264</v>
      </c>
    </row>
    <row r="204" s="13" customFormat="1">
      <c r="A204" s="13"/>
      <c r="B204" s="241"/>
      <c r="C204" s="242"/>
      <c r="D204" s="243" t="s">
        <v>273</v>
      </c>
      <c r="E204" s="244" t="s">
        <v>1</v>
      </c>
      <c r="F204" s="245" t="s">
        <v>4299</v>
      </c>
      <c r="G204" s="242"/>
      <c r="H204" s="246">
        <v>20.399999999999999</v>
      </c>
      <c r="I204" s="247"/>
      <c r="J204" s="242"/>
      <c r="K204" s="242"/>
      <c r="L204" s="248"/>
      <c r="M204" s="249"/>
      <c r="N204" s="250"/>
      <c r="O204" s="250"/>
      <c r="P204" s="250"/>
      <c r="Q204" s="250"/>
      <c r="R204" s="250"/>
      <c r="S204" s="250"/>
      <c r="T204" s="251"/>
      <c r="U204" s="13"/>
      <c r="V204" s="13"/>
      <c r="W204" s="13"/>
      <c r="X204" s="13"/>
      <c r="Y204" s="13"/>
      <c r="Z204" s="13"/>
      <c r="AA204" s="13"/>
      <c r="AB204" s="13"/>
      <c r="AC204" s="13"/>
      <c r="AD204" s="13"/>
      <c r="AE204" s="13"/>
      <c r="AT204" s="252" t="s">
        <v>273</v>
      </c>
      <c r="AU204" s="252" t="s">
        <v>85</v>
      </c>
      <c r="AV204" s="13" t="s">
        <v>85</v>
      </c>
      <c r="AW204" s="13" t="s">
        <v>32</v>
      </c>
      <c r="AX204" s="13" t="s">
        <v>76</v>
      </c>
      <c r="AY204" s="252" t="s">
        <v>264</v>
      </c>
    </row>
    <row r="205" s="14" customFormat="1">
      <c r="A205" s="14"/>
      <c r="B205" s="253"/>
      <c r="C205" s="254"/>
      <c r="D205" s="243" t="s">
        <v>273</v>
      </c>
      <c r="E205" s="255" t="s">
        <v>1</v>
      </c>
      <c r="F205" s="256" t="s">
        <v>275</v>
      </c>
      <c r="G205" s="254"/>
      <c r="H205" s="257">
        <v>34.68</v>
      </c>
      <c r="I205" s="258"/>
      <c r="J205" s="254"/>
      <c r="K205" s="254"/>
      <c r="L205" s="259"/>
      <c r="M205" s="260"/>
      <c r="N205" s="261"/>
      <c r="O205" s="261"/>
      <c r="P205" s="261"/>
      <c r="Q205" s="261"/>
      <c r="R205" s="261"/>
      <c r="S205" s="261"/>
      <c r="T205" s="262"/>
      <c r="U205" s="14"/>
      <c r="V205" s="14"/>
      <c r="W205" s="14"/>
      <c r="X205" s="14"/>
      <c r="Y205" s="14"/>
      <c r="Z205" s="14"/>
      <c r="AA205" s="14"/>
      <c r="AB205" s="14"/>
      <c r="AC205" s="14"/>
      <c r="AD205" s="14"/>
      <c r="AE205" s="14"/>
      <c r="AT205" s="263" t="s">
        <v>273</v>
      </c>
      <c r="AU205" s="263" t="s">
        <v>85</v>
      </c>
      <c r="AV205" s="14" t="s">
        <v>271</v>
      </c>
      <c r="AW205" s="14" t="s">
        <v>32</v>
      </c>
      <c r="AX205" s="14" t="s">
        <v>83</v>
      </c>
      <c r="AY205" s="263" t="s">
        <v>264</v>
      </c>
    </row>
    <row r="206" s="2" customFormat="1" ht="16.5" customHeight="1">
      <c r="A206" s="39"/>
      <c r="B206" s="40"/>
      <c r="C206" s="228" t="s">
        <v>391</v>
      </c>
      <c r="D206" s="228" t="s">
        <v>266</v>
      </c>
      <c r="E206" s="229" t="s">
        <v>4142</v>
      </c>
      <c r="F206" s="230" t="s">
        <v>4143</v>
      </c>
      <c r="G206" s="231" t="s">
        <v>318</v>
      </c>
      <c r="H206" s="232">
        <v>5</v>
      </c>
      <c r="I206" s="233"/>
      <c r="J206" s="234">
        <f>ROUND(I206*H206,2)</f>
        <v>0</v>
      </c>
      <c r="K206" s="230" t="s">
        <v>1425</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271</v>
      </c>
      <c r="AT206" s="239" t="s">
        <v>266</v>
      </c>
      <c r="AU206" s="239" t="s">
        <v>85</v>
      </c>
      <c r="AY206" s="18" t="s">
        <v>264</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271</v>
      </c>
      <c r="BM206" s="239" t="s">
        <v>4300</v>
      </c>
    </row>
    <row r="207" s="15" customFormat="1">
      <c r="A207" s="15"/>
      <c r="B207" s="264"/>
      <c r="C207" s="265"/>
      <c r="D207" s="243" t="s">
        <v>273</v>
      </c>
      <c r="E207" s="266" t="s">
        <v>1</v>
      </c>
      <c r="F207" s="267" t="s">
        <v>4073</v>
      </c>
      <c r="G207" s="265"/>
      <c r="H207" s="266" t="s">
        <v>1</v>
      </c>
      <c r="I207" s="268"/>
      <c r="J207" s="265"/>
      <c r="K207" s="265"/>
      <c r="L207" s="269"/>
      <c r="M207" s="270"/>
      <c r="N207" s="271"/>
      <c r="O207" s="271"/>
      <c r="P207" s="271"/>
      <c r="Q207" s="271"/>
      <c r="R207" s="271"/>
      <c r="S207" s="271"/>
      <c r="T207" s="272"/>
      <c r="U207" s="15"/>
      <c r="V207" s="15"/>
      <c r="W207" s="15"/>
      <c r="X207" s="15"/>
      <c r="Y207" s="15"/>
      <c r="Z207" s="15"/>
      <c r="AA207" s="15"/>
      <c r="AB207" s="15"/>
      <c r="AC207" s="15"/>
      <c r="AD207" s="15"/>
      <c r="AE207" s="15"/>
      <c r="AT207" s="273" t="s">
        <v>273</v>
      </c>
      <c r="AU207" s="273" t="s">
        <v>85</v>
      </c>
      <c r="AV207" s="15" t="s">
        <v>83</v>
      </c>
      <c r="AW207" s="15" t="s">
        <v>32</v>
      </c>
      <c r="AX207" s="15" t="s">
        <v>76</v>
      </c>
      <c r="AY207" s="273" t="s">
        <v>264</v>
      </c>
    </row>
    <row r="208" s="13" customFormat="1">
      <c r="A208" s="13"/>
      <c r="B208" s="241"/>
      <c r="C208" s="242"/>
      <c r="D208" s="243" t="s">
        <v>273</v>
      </c>
      <c r="E208" s="244" t="s">
        <v>1</v>
      </c>
      <c r="F208" s="245" t="s">
        <v>290</v>
      </c>
      <c r="G208" s="242"/>
      <c r="H208" s="246">
        <v>5</v>
      </c>
      <c r="I208" s="247"/>
      <c r="J208" s="242"/>
      <c r="K208" s="242"/>
      <c r="L208" s="248"/>
      <c r="M208" s="249"/>
      <c r="N208" s="250"/>
      <c r="O208" s="250"/>
      <c r="P208" s="250"/>
      <c r="Q208" s="250"/>
      <c r="R208" s="250"/>
      <c r="S208" s="250"/>
      <c r="T208" s="251"/>
      <c r="U208" s="13"/>
      <c r="V208" s="13"/>
      <c r="W208" s="13"/>
      <c r="X208" s="13"/>
      <c r="Y208" s="13"/>
      <c r="Z208" s="13"/>
      <c r="AA208" s="13"/>
      <c r="AB208" s="13"/>
      <c r="AC208" s="13"/>
      <c r="AD208" s="13"/>
      <c r="AE208" s="13"/>
      <c r="AT208" s="252" t="s">
        <v>273</v>
      </c>
      <c r="AU208" s="252" t="s">
        <v>85</v>
      </c>
      <c r="AV208" s="13" t="s">
        <v>85</v>
      </c>
      <c r="AW208" s="13" t="s">
        <v>32</v>
      </c>
      <c r="AX208" s="13" t="s">
        <v>83</v>
      </c>
      <c r="AY208" s="252" t="s">
        <v>264</v>
      </c>
    </row>
    <row r="209" s="2" customFormat="1" ht="21.75" customHeight="1">
      <c r="A209" s="39"/>
      <c r="B209" s="40"/>
      <c r="C209" s="228" t="s">
        <v>395</v>
      </c>
      <c r="D209" s="228" t="s">
        <v>266</v>
      </c>
      <c r="E209" s="229" t="s">
        <v>4145</v>
      </c>
      <c r="F209" s="230" t="s">
        <v>4146</v>
      </c>
      <c r="G209" s="231" t="s">
        <v>318</v>
      </c>
      <c r="H209" s="232">
        <v>5</v>
      </c>
      <c r="I209" s="233"/>
      <c r="J209" s="234">
        <f>ROUND(I209*H209,2)</f>
        <v>0</v>
      </c>
      <c r="K209" s="230" t="s">
        <v>1425</v>
      </c>
      <c r="L209" s="45"/>
      <c r="M209" s="235" t="s">
        <v>1</v>
      </c>
      <c r="N209" s="236" t="s">
        <v>42</v>
      </c>
      <c r="O209" s="92"/>
      <c r="P209" s="237">
        <f>O209*H209</f>
        <v>0</v>
      </c>
      <c r="Q209" s="237">
        <v>0.20745</v>
      </c>
      <c r="R209" s="237">
        <f>Q209*H209</f>
        <v>1.03725</v>
      </c>
      <c r="S209" s="237">
        <v>0</v>
      </c>
      <c r="T209" s="238">
        <f>S209*H209</f>
        <v>0</v>
      </c>
      <c r="U209" s="39"/>
      <c r="V209" s="39"/>
      <c r="W209" s="39"/>
      <c r="X209" s="39"/>
      <c r="Y209" s="39"/>
      <c r="Z209" s="39"/>
      <c r="AA209" s="39"/>
      <c r="AB209" s="39"/>
      <c r="AC209" s="39"/>
      <c r="AD209" s="39"/>
      <c r="AE209" s="39"/>
      <c r="AR209" s="239" t="s">
        <v>271</v>
      </c>
      <c r="AT209" s="239" t="s">
        <v>266</v>
      </c>
      <c r="AU209" s="239" t="s">
        <v>85</v>
      </c>
      <c r="AY209" s="18" t="s">
        <v>264</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271</v>
      </c>
      <c r="BM209" s="239" t="s">
        <v>4301</v>
      </c>
    </row>
    <row r="210" s="15" customFormat="1">
      <c r="A210" s="15"/>
      <c r="B210" s="264"/>
      <c r="C210" s="265"/>
      <c r="D210" s="243" t="s">
        <v>273</v>
      </c>
      <c r="E210" s="266" t="s">
        <v>1</v>
      </c>
      <c r="F210" s="267" t="s">
        <v>4073</v>
      </c>
      <c r="G210" s="265"/>
      <c r="H210" s="266" t="s">
        <v>1</v>
      </c>
      <c r="I210" s="268"/>
      <c r="J210" s="265"/>
      <c r="K210" s="265"/>
      <c r="L210" s="269"/>
      <c r="M210" s="270"/>
      <c r="N210" s="271"/>
      <c r="O210" s="271"/>
      <c r="P210" s="271"/>
      <c r="Q210" s="271"/>
      <c r="R210" s="271"/>
      <c r="S210" s="271"/>
      <c r="T210" s="272"/>
      <c r="U210" s="15"/>
      <c r="V210" s="15"/>
      <c r="W210" s="15"/>
      <c r="X210" s="15"/>
      <c r="Y210" s="15"/>
      <c r="Z210" s="15"/>
      <c r="AA210" s="15"/>
      <c r="AB210" s="15"/>
      <c r="AC210" s="15"/>
      <c r="AD210" s="15"/>
      <c r="AE210" s="15"/>
      <c r="AT210" s="273" t="s">
        <v>273</v>
      </c>
      <c r="AU210" s="273" t="s">
        <v>85</v>
      </c>
      <c r="AV210" s="15" t="s">
        <v>83</v>
      </c>
      <c r="AW210" s="15" t="s">
        <v>32</v>
      </c>
      <c r="AX210" s="15" t="s">
        <v>76</v>
      </c>
      <c r="AY210" s="273" t="s">
        <v>264</v>
      </c>
    </row>
    <row r="211" s="13" customFormat="1">
      <c r="A211" s="13"/>
      <c r="B211" s="241"/>
      <c r="C211" s="242"/>
      <c r="D211" s="243" t="s">
        <v>273</v>
      </c>
      <c r="E211" s="244" t="s">
        <v>1</v>
      </c>
      <c r="F211" s="245" t="s">
        <v>290</v>
      </c>
      <c r="G211" s="242"/>
      <c r="H211" s="246">
        <v>5</v>
      </c>
      <c r="I211" s="247"/>
      <c r="J211" s="242"/>
      <c r="K211" s="242"/>
      <c r="L211" s="248"/>
      <c r="M211" s="249"/>
      <c r="N211" s="250"/>
      <c r="O211" s="250"/>
      <c r="P211" s="250"/>
      <c r="Q211" s="250"/>
      <c r="R211" s="250"/>
      <c r="S211" s="250"/>
      <c r="T211" s="251"/>
      <c r="U211" s="13"/>
      <c r="V211" s="13"/>
      <c r="W211" s="13"/>
      <c r="X211" s="13"/>
      <c r="Y211" s="13"/>
      <c r="Z211" s="13"/>
      <c r="AA211" s="13"/>
      <c r="AB211" s="13"/>
      <c r="AC211" s="13"/>
      <c r="AD211" s="13"/>
      <c r="AE211" s="13"/>
      <c r="AT211" s="252" t="s">
        <v>273</v>
      </c>
      <c r="AU211" s="252" t="s">
        <v>85</v>
      </c>
      <c r="AV211" s="13" t="s">
        <v>85</v>
      </c>
      <c r="AW211" s="13" t="s">
        <v>32</v>
      </c>
      <c r="AX211" s="13" t="s">
        <v>83</v>
      </c>
      <c r="AY211" s="252" t="s">
        <v>264</v>
      </c>
    </row>
    <row r="212" s="2" customFormat="1" ht="16.5" customHeight="1">
      <c r="A212" s="39"/>
      <c r="B212" s="40"/>
      <c r="C212" s="228" t="s">
        <v>401</v>
      </c>
      <c r="D212" s="228" t="s">
        <v>266</v>
      </c>
      <c r="E212" s="229" t="s">
        <v>4148</v>
      </c>
      <c r="F212" s="230" t="s">
        <v>4149</v>
      </c>
      <c r="G212" s="231" t="s">
        <v>318</v>
      </c>
      <c r="H212" s="232">
        <v>5</v>
      </c>
      <c r="I212" s="233"/>
      <c r="J212" s="234">
        <f>ROUND(I212*H212,2)</f>
        <v>0</v>
      </c>
      <c r="K212" s="230" t="s">
        <v>1425</v>
      </c>
      <c r="L212" s="45"/>
      <c r="M212" s="235" t="s">
        <v>1</v>
      </c>
      <c r="N212" s="236" t="s">
        <v>42</v>
      </c>
      <c r="O212" s="92"/>
      <c r="P212" s="237">
        <f>O212*H212</f>
        <v>0</v>
      </c>
      <c r="Q212" s="237">
        <v>0.0060099999999999997</v>
      </c>
      <c r="R212" s="237">
        <f>Q212*H212</f>
        <v>0.03005</v>
      </c>
      <c r="S212" s="237">
        <v>0</v>
      </c>
      <c r="T212" s="238">
        <f>S212*H212</f>
        <v>0</v>
      </c>
      <c r="U212" s="39"/>
      <c r="V212" s="39"/>
      <c r="W212" s="39"/>
      <c r="X212" s="39"/>
      <c r="Y212" s="39"/>
      <c r="Z212" s="39"/>
      <c r="AA212" s="39"/>
      <c r="AB212" s="39"/>
      <c r="AC212" s="39"/>
      <c r="AD212" s="39"/>
      <c r="AE212" s="39"/>
      <c r="AR212" s="239" t="s">
        <v>271</v>
      </c>
      <c r="AT212" s="239" t="s">
        <v>266</v>
      </c>
      <c r="AU212" s="239" t="s">
        <v>85</v>
      </c>
      <c r="AY212" s="18" t="s">
        <v>264</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271</v>
      </c>
      <c r="BM212" s="239" t="s">
        <v>4302</v>
      </c>
    </row>
    <row r="213" s="15" customFormat="1">
      <c r="A213" s="15"/>
      <c r="B213" s="264"/>
      <c r="C213" s="265"/>
      <c r="D213" s="243" t="s">
        <v>273</v>
      </c>
      <c r="E213" s="266" t="s">
        <v>1</v>
      </c>
      <c r="F213" s="267" t="s">
        <v>4073</v>
      </c>
      <c r="G213" s="265"/>
      <c r="H213" s="266" t="s">
        <v>1</v>
      </c>
      <c r="I213" s="268"/>
      <c r="J213" s="265"/>
      <c r="K213" s="265"/>
      <c r="L213" s="269"/>
      <c r="M213" s="270"/>
      <c r="N213" s="271"/>
      <c r="O213" s="271"/>
      <c r="P213" s="271"/>
      <c r="Q213" s="271"/>
      <c r="R213" s="271"/>
      <c r="S213" s="271"/>
      <c r="T213" s="272"/>
      <c r="U213" s="15"/>
      <c r="V213" s="15"/>
      <c r="W213" s="15"/>
      <c r="X213" s="15"/>
      <c r="Y213" s="15"/>
      <c r="Z213" s="15"/>
      <c r="AA213" s="15"/>
      <c r="AB213" s="15"/>
      <c r="AC213" s="15"/>
      <c r="AD213" s="15"/>
      <c r="AE213" s="15"/>
      <c r="AT213" s="273" t="s">
        <v>273</v>
      </c>
      <c r="AU213" s="273" t="s">
        <v>85</v>
      </c>
      <c r="AV213" s="15" t="s">
        <v>83</v>
      </c>
      <c r="AW213" s="15" t="s">
        <v>32</v>
      </c>
      <c r="AX213" s="15" t="s">
        <v>76</v>
      </c>
      <c r="AY213" s="273" t="s">
        <v>264</v>
      </c>
    </row>
    <row r="214" s="13" customFormat="1">
      <c r="A214" s="13"/>
      <c r="B214" s="241"/>
      <c r="C214" s="242"/>
      <c r="D214" s="243" t="s">
        <v>273</v>
      </c>
      <c r="E214" s="244" t="s">
        <v>1</v>
      </c>
      <c r="F214" s="245" t="s">
        <v>290</v>
      </c>
      <c r="G214" s="242"/>
      <c r="H214" s="246">
        <v>5</v>
      </c>
      <c r="I214" s="247"/>
      <c r="J214" s="242"/>
      <c r="K214" s="242"/>
      <c r="L214" s="248"/>
      <c r="M214" s="249"/>
      <c r="N214" s="250"/>
      <c r="O214" s="250"/>
      <c r="P214" s="250"/>
      <c r="Q214" s="250"/>
      <c r="R214" s="250"/>
      <c r="S214" s="250"/>
      <c r="T214" s="251"/>
      <c r="U214" s="13"/>
      <c r="V214" s="13"/>
      <c r="W214" s="13"/>
      <c r="X214" s="13"/>
      <c r="Y214" s="13"/>
      <c r="Z214" s="13"/>
      <c r="AA214" s="13"/>
      <c r="AB214" s="13"/>
      <c r="AC214" s="13"/>
      <c r="AD214" s="13"/>
      <c r="AE214" s="13"/>
      <c r="AT214" s="252" t="s">
        <v>273</v>
      </c>
      <c r="AU214" s="252" t="s">
        <v>85</v>
      </c>
      <c r="AV214" s="13" t="s">
        <v>85</v>
      </c>
      <c r="AW214" s="13" t="s">
        <v>32</v>
      </c>
      <c r="AX214" s="13" t="s">
        <v>76</v>
      </c>
      <c r="AY214" s="252" t="s">
        <v>264</v>
      </c>
    </row>
    <row r="215" s="2" customFormat="1" ht="16.5" customHeight="1">
      <c r="A215" s="39"/>
      <c r="B215" s="40"/>
      <c r="C215" s="228" t="s">
        <v>407</v>
      </c>
      <c r="D215" s="228" t="s">
        <v>266</v>
      </c>
      <c r="E215" s="229" t="s">
        <v>4151</v>
      </c>
      <c r="F215" s="230" t="s">
        <v>4152</v>
      </c>
      <c r="G215" s="231" t="s">
        <v>318</v>
      </c>
      <c r="H215" s="232">
        <v>5</v>
      </c>
      <c r="I215" s="233"/>
      <c r="J215" s="234">
        <f>ROUND(I215*H215,2)</f>
        <v>0</v>
      </c>
      <c r="K215" s="230" t="s">
        <v>1425</v>
      </c>
      <c r="L215" s="45"/>
      <c r="M215" s="235" t="s">
        <v>1</v>
      </c>
      <c r="N215" s="236" t="s">
        <v>42</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271</v>
      </c>
      <c r="AT215" s="239" t="s">
        <v>266</v>
      </c>
      <c r="AU215" s="239" t="s">
        <v>85</v>
      </c>
      <c r="AY215" s="18" t="s">
        <v>264</v>
      </c>
      <c r="BE215" s="240">
        <f>IF(N215="základní",J215,0)</f>
        <v>0</v>
      </c>
      <c r="BF215" s="240">
        <f>IF(N215="snížená",J215,0)</f>
        <v>0</v>
      </c>
      <c r="BG215" s="240">
        <f>IF(N215="zákl. přenesená",J215,0)</f>
        <v>0</v>
      </c>
      <c r="BH215" s="240">
        <f>IF(N215="sníž. přenesená",J215,0)</f>
        <v>0</v>
      </c>
      <c r="BI215" s="240">
        <f>IF(N215="nulová",J215,0)</f>
        <v>0</v>
      </c>
      <c r="BJ215" s="18" t="s">
        <v>85</v>
      </c>
      <c r="BK215" s="240">
        <f>ROUND(I215*H215,2)</f>
        <v>0</v>
      </c>
      <c r="BL215" s="18" t="s">
        <v>271</v>
      </c>
      <c r="BM215" s="239" t="s">
        <v>4303</v>
      </c>
    </row>
    <row r="216" s="15" customFormat="1">
      <c r="A216" s="15"/>
      <c r="B216" s="264"/>
      <c r="C216" s="265"/>
      <c r="D216" s="243" t="s">
        <v>273</v>
      </c>
      <c r="E216" s="266" t="s">
        <v>1</v>
      </c>
      <c r="F216" s="267" t="s">
        <v>4073</v>
      </c>
      <c r="G216" s="265"/>
      <c r="H216" s="266" t="s">
        <v>1</v>
      </c>
      <c r="I216" s="268"/>
      <c r="J216" s="265"/>
      <c r="K216" s="265"/>
      <c r="L216" s="269"/>
      <c r="M216" s="270"/>
      <c r="N216" s="271"/>
      <c r="O216" s="271"/>
      <c r="P216" s="271"/>
      <c r="Q216" s="271"/>
      <c r="R216" s="271"/>
      <c r="S216" s="271"/>
      <c r="T216" s="272"/>
      <c r="U216" s="15"/>
      <c r="V216" s="15"/>
      <c r="W216" s="15"/>
      <c r="X216" s="15"/>
      <c r="Y216" s="15"/>
      <c r="Z216" s="15"/>
      <c r="AA216" s="15"/>
      <c r="AB216" s="15"/>
      <c r="AC216" s="15"/>
      <c r="AD216" s="15"/>
      <c r="AE216" s="15"/>
      <c r="AT216" s="273" t="s">
        <v>273</v>
      </c>
      <c r="AU216" s="273" t="s">
        <v>85</v>
      </c>
      <c r="AV216" s="15" t="s">
        <v>83</v>
      </c>
      <c r="AW216" s="15" t="s">
        <v>32</v>
      </c>
      <c r="AX216" s="15" t="s">
        <v>76</v>
      </c>
      <c r="AY216" s="273" t="s">
        <v>264</v>
      </c>
    </row>
    <row r="217" s="13" customFormat="1">
      <c r="A217" s="13"/>
      <c r="B217" s="241"/>
      <c r="C217" s="242"/>
      <c r="D217" s="243" t="s">
        <v>273</v>
      </c>
      <c r="E217" s="244" t="s">
        <v>1</v>
      </c>
      <c r="F217" s="245" t="s">
        <v>290</v>
      </c>
      <c r="G217" s="242"/>
      <c r="H217" s="246">
        <v>5</v>
      </c>
      <c r="I217" s="247"/>
      <c r="J217" s="242"/>
      <c r="K217" s="242"/>
      <c r="L217" s="248"/>
      <c r="M217" s="249"/>
      <c r="N217" s="250"/>
      <c r="O217" s="250"/>
      <c r="P217" s="250"/>
      <c r="Q217" s="250"/>
      <c r="R217" s="250"/>
      <c r="S217" s="250"/>
      <c r="T217" s="251"/>
      <c r="U217" s="13"/>
      <c r="V217" s="13"/>
      <c r="W217" s="13"/>
      <c r="X217" s="13"/>
      <c r="Y217" s="13"/>
      <c r="Z217" s="13"/>
      <c r="AA217" s="13"/>
      <c r="AB217" s="13"/>
      <c r="AC217" s="13"/>
      <c r="AD217" s="13"/>
      <c r="AE217" s="13"/>
      <c r="AT217" s="252" t="s">
        <v>273</v>
      </c>
      <c r="AU217" s="252" t="s">
        <v>85</v>
      </c>
      <c r="AV217" s="13" t="s">
        <v>85</v>
      </c>
      <c r="AW217" s="13" t="s">
        <v>32</v>
      </c>
      <c r="AX217" s="13" t="s">
        <v>83</v>
      </c>
      <c r="AY217" s="252" t="s">
        <v>264</v>
      </c>
    </row>
    <row r="218" s="12" customFormat="1" ht="22.8" customHeight="1">
      <c r="A218" s="12"/>
      <c r="B218" s="212"/>
      <c r="C218" s="213"/>
      <c r="D218" s="214" t="s">
        <v>75</v>
      </c>
      <c r="E218" s="226" t="s">
        <v>304</v>
      </c>
      <c r="F218" s="226" t="s">
        <v>1467</v>
      </c>
      <c r="G218" s="213"/>
      <c r="H218" s="213"/>
      <c r="I218" s="216"/>
      <c r="J218" s="227">
        <f>BK218</f>
        <v>0</v>
      </c>
      <c r="K218" s="213"/>
      <c r="L218" s="218"/>
      <c r="M218" s="219"/>
      <c r="N218" s="220"/>
      <c r="O218" s="220"/>
      <c r="P218" s="221">
        <f>SUM(P219:P289)</f>
        <v>0</v>
      </c>
      <c r="Q218" s="220"/>
      <c r="R218" s="221">
        <f>SUM(R219:R289)</f>
        <v>1.5145097000000001</v>
      </c>
      <c r="S218" s="220"/>
      <c r="T218" s="222">
        <f>SUM(T219:T289)</f>
        <v>0</v>
      </c>
      <c r="U218" s="12"/>
      <c r="V218" s="12"/>
      <c r="W218" s="12"/>
      <c r="X218" s="12"/>
      <c r="Y218" s="12"/>
      <c r="Z218" s="12"/>
      <c r="AA218" s="12"/>
      <c r="AB218" s="12"/>
      <c r="AC218" s="12"/>
      <c r="AD218" s="12"/>
      <c r="AE218" s="12"/>
      <c r="AR218" s="223" t="s">
        <v>83</v>
      </c>
      <c r="AT218" s="224" t="s">
        <v>75</v>
      </c>
      <c r="AU218" s="224" t="s">
        <v>83</v>
      </c>
      <c r="AY218" s="223" t="s">
        <v>264</v>
      </c>
      <c r="BK218" s="225">
        <f>SUM(BK219:BK289)</f>
        <v>0</v>
      </c>
    </row>
    <row r="219" s="2" customFormat="1" ht="16.5" customHeight="1">
      <c r="A219" s="39"/>
      <c r="B219" s="40"/>
      <c r="C219" s="228" t="s">
        <v>412</v>
      </c>
      <c r="D219" s="228" t="s">
        <v>266</v>
      </c>
      <c r="E219" s="229" t="s">
        <v>1468</v>
      </c>
      <c r="F219" s="230" t="s">
        <v>1469</v>
      </c>
      <c r="G219" s="231" t="s">
        <v>453</v>
      </c>
      <c r="H219" s="232">
        <v>17</v>
      </c>
      <c r="I219" s="233"/>
      <c r="J219" s="234">
        <f>ROUND(I219*H219,2)</f>
        <v>0</v>
      </c>
      <c r="K219" s="230" t="s">
        <v>1425</v>
      </c>
      <c r="L219" s="45"/>
      <c r="M219" s="235" t="s">
        <v>1</v>
      </c>
      <c r="N219" s="236" t="s">
        <v>42</v>
      </c>
      <c r="O219" s="92"/>
      <c r="P219" s="237">
        <f>O219*H219</f>
        <v>0</v>
      </c>
      <c r="Q219" s="237">
        <v>1.0000000000000001E-05</v>
      </c>
      <c r="R219" s="237">
        <f>Q219*H219</f>
        <v>0.00017000000000000001</v>
      </c>
      <c r="S219" s="237">
        <v>0</v>
      </c>
      <c r="T219" s="238">
        <f>S219*H219</f>
        <v>0</v>
      </c>
      <c r="U219" s="39"/>
      <c r="V219" s="39"/>
      <c r="W219" s="39"/>
      <c r="X219" s="39"/>
      <c r="Y219" s="39"/>
      <c r="Z219" s="39"/>
      <c r="AA219" s="39"/>
      <c r="AB219" s="39"/>
      <c r="AC219" s="39"/>
      <c r="AD219" s="39"/>
      <c r="AE219" s="39"/>
      <c r="AR219" s="239" t="s">
        <v>271</v>
      </c>
      <c r="AT219" s="239" t="s">
        <v>266</v>
      </c>
      <c r="AU219" s="239" t="s">
        <v>85</v>
      </c>
      <c r="AY219" s="18" t="s">
        <v>264</v>
      </c>
      <c r="BE219" s="240">
        <f>IF(N219="základní",J219,0)</f>
        <v>0</v>
      </c>
      <c r="BF219" s="240">
        <f>IF(N219="snížená",J219,0)</f>
        <v>0</v>
      </c>
      <c r="BG219" s="240">
        <f>IF(N219="zákl. přenesená",J219,0)</f>
        <v>0</v>
      </c>
      <c r="BH219" s="240">
        <f>IF(N219="sníž. přenesená",J219,0)</f>
        <v>0</v>
      </c>
      <c r="BI219" s="240">
        <f>IF(N219="nulová",J219,0)</f>
        <v>0</v>
      </c>
      <c r="BJ219" s="18" t="s">
        <v>85</v>
      </c>
      <c r="BK219" s="240">
        <f>ROUND(I219*H219,2)</f>
        <v>0</v>
      </c>
      <c r="BL219" s="18" t="s">
        <v>271</v>
      </c>
      <c r="BM219" s="239" t="s">
        <v>4304</v>
      </c>
    </row>
    <row r="220" s="13" customFormat="1">
      <c r="A220" s="13"/>
      <c r="B220" s="241"/>
      <c r="C220" s="242"/>
      <c r="D220" s="243" t="s">
        <v>273</v>
      </c>
      <c r="E220" s="244" t="s">
        <v>1</v>
      </c>
      <c r="F220" s="245" t="s">
        <v>358</v>
      </c>
      <c r="G220" s="242"/>
      <c r="H220" s="246">
        <v>17</v>
      </c>
      <c r="I220" s="247"/>
      <c r="J220" s="242"/>
      <c r="K220" s="242"/>
      <c r="L220" s="248"/>
      <c r="M220" s="249"/>
      <c r="N220" s="250"/>
      <c r="O220" s="250"/>
      <c r="P220" s="250"/>
      <c r="Q220" s="250"/>
      <c r="R220" s="250"/>
      <c r="S220" s="250"/>
      <c r="T220" s="251"/>
      <c r="U220" s="13"/>
      <c r="V220" s="13"/>
      <c r="W220" s="13"/>
      <c r="X220" s="13"/>
      <c r="Y220" s="13"/>
      <c r="Z220" s="13"/>
      <c r="AA220" s="13"/>
      <c r="AB220" s="13"/>
      <c r="AC220" s="13"/>
      <c r="AD220" s="13"/>
      <c r="AE220" s="13"/>
      <c r="AT220" s="252" t="s">
        <v>273</v>
      </c>
      <c r="AU220" s="252" t="s">
        <v>85</v>
      </c>
      <c r="AV220" s="13" t="s">
        <v>85</v>
      </c>
      <c r="AW220" s="13" t="s">
        <v>32</v>
      </c>
      <c r="AX220" s="13" t="s">
        <v>83</v>
      </c>
      <c r="AY220" s="252" t="s">
        <v>264</v>
      </c>
    </row>
    <row r="221" s="2" customFormat="1" ht="16.5" customHeight="1">
      <c r="A221" s="39"/>
      <c r="B221" s="40"/>
      <c r="C221" s="274" t="s">
        <v>417</v>
      </c>
      <c r="D221" s="274" t="s">
        <v>310</v>
      </c>
      <c r="E221" s="275" t="s">
        <v>4155</v>
      </c>
      <c r="F221" s="276" t="s">
        <v>4156</v>
      </c>
      <c r="G221" s="277" t="s">
        <v>453</v>
      </c>
      <c r="H221" s="278">
        <v>17.510000000000002</v>
      </c>
      <c r="I221" s="279"/>
      <c r="J221" s="280">
        <f>ROUND(I221*H221,2)</f>
        <v>0</v>
      </c>
      <c r="K221" s="276" t="s">
        <v>1425</v>
      </c>
      <c r="L221" s="281"/>
      <c r="M221" s="282" t="s">
        <v>1</v>
      </c>
      <c r="N221" s="283" t="s">
        <v>42</v>
      </c>
      <c r="O221" s="92"/>
      <c r="P221" s="237">
        <f>O221*H221</f>
        <v>0</v>
      </c>
      <c r="Q221" s="237">
        <v>0.0026700000000000001</v>
      </c>
      <c r="R221" s="237">
        <f>Q221*H221</f>
        <v>0.046751700000000007</v>
      </c>
      <c r="S221" s="237">
        <v>0</v>
      </c>
      <c r="T221" s="238">
        <f>S221*H221</f>
        <v>0</v>
      </c>
      <c r="U221" s="39"/>
      <c r="V221" s="39"/>
      <c r="W221" s="39"/>
      <c r="X221" s="39"/>
      <c r="Y221" s="39"/>
      <c r="Z221" s="39"/>
      <c r="AA221" s="39"/>
      <c r="AB221" s="39"/>
      <c r="AC221" s="39"/>
      <c r="AD221" s="39"/>
      <c r="AE221" s="39"/>
      <c r="AR221" s="239" t="s">
        <v>304</v>
      </c>
      <c r="AT221" s="239" t="s">
        <v>310</v>
      </c>
      <c r="AU221" s="239" t="s">
        <v>85</v>
      </c>
      <c r="AY221" s="18" t="s">
        <v>264</v>
      </c>
      <c r="BE221" s="240">
        <f>IF(N221="základní",J221,0)</f>
        <v>0</v>
      </c>
      <c r="BF221" s="240">
        <f>IF(N221="snížená",J221,0)</f>
        <v>0</v>
      </c>
      <c r="BG221" s="240">
        <f>IF(N221="zákl. přenesená",J221,0)</f>
        <v>0</v>
      </c>
      <c r="BH221" s="240">
        <f>IF(N221="sníž. přenesená",J221,0)</f>
        <v>0</v>
      </c>
      <c r="BI221" s="240">
        <f>IF(N221="nulová",J221,0)</f>
        <v>0</v>
      </c>
      <c r="BJ221" s="18" t="s">
        <v>85</v>
      </c>
      <c r="BK221" s="240">
        <f>ROUND(I221*H221,2)</f>
        <v>0</v>
      </c>
      <c r="BL221" s="18" t="s">
        <v>271</v>
      </c>
      <c r="BM221" s="239" t="s">
        <v>4305</v>
      </c>
    </row>
    <row r="222" s="13" customFormat="1">
      <c r="A222" s="13"/>
      <c r="B222" s="241"/>
      <c r="C222" s="242"/>
      <c r="D222" s="243" t="s">
        <v>273</v>
      </c>
      <c r="E222" s="244" t="s">
        <v>1</v>
      </c>
      <c r="F222" s="245" t="s">
        <v>358</v>
      </c>
      <c r="G222" s="242"/>
      <c r="H222" s="246">
        <v>17</v>
      </c>
      <c r="I222" s="247"/>
      <c r="J222" s="242"/>
      <c r="K222" s="242"/>
      <c r="L222" s="248"/>
      <c r="M222" s="249"/>
      <c r="N222" s="250"/>
      <c r="O222" s="250"/>
      <c r="P222" s="250"/>
      <c r="Q222" s="250"/>
      <c r="R222" s="250"/>
      <c r="S222" s="250"/>
      <c r="T222" s="251"/>
      <c r="U222" s="13"/>
      <c r="V222" s="13"/>
      <c r="W222" s="13"/>
      <c r="X222" s="13"/>
      <c r="Y222" s="13"/>
      <c r="Z222" s="13"/>
      <c r="AA222" s="13"/>
      <c r="AB222" s="13"/>
      <c r="AC222" s="13"/>
      <c r="AD222" s="13"/>
      <c r="AE222" s="13"/>
      <c r="AT222" s="252" t="s">
        <v>273</v>
      </c>
      <c r="AU222" s="252" t="s">
        <v>85</v>
      </c>
      <c r="AV222" s="13" t="s">
        <v>85</v>
      </c>
      <c r="AW222" s="13" t="s">
        <v>32</v>
      </c>
      <c r="AX222" s="13" t="s">
        <v>83</v>
      </c>
      <c r="AY222" s="252" t="s">
        <v>264</v>
      </c>
    </row>
    <row r="223" s="13" customFormat="1">
      <c r="A223" s="13"/>
      <c r="B223" s="241"/>
      <c r="C223" s="242"/>
      <c r="D223" s="243" t="s">
        <v>273</v>
      </c>
      <c r="E223" s="242"/>
      <c r="F223" s="245" t="s">
        <v>4306</v>
      </c>
      <c r="G223" s="242"/>
      <c r="H223" s="246">
        <v>17.510000000000002</v>
      </c>
      <c r="I223" s="247"/>
      <c r="J223" s="242"/>
      <c r="K223" s="242"/>
      <c r="L223" s="248"/>
      <c r="M223" s="249"/>
      <c r="N223" s="250"/>
      <c r="O223" s="250"/>
      <c r="P223" s="250"/>
      <c r="Q223" s="250"/>
      <c r="R223" s="250"/>
      <c r="S223" s="250"/>
      <c r="T223" s="251"/>
      <c r="U223" s="13"/>
      <c r="V223" s="13"/>
      <c r="W223" s="13"/>
      <c r="X223" s="13"/>
      <c r="Y223" s="13"/>
      <c r="Z223" s="13"/>
      <c r="AA223" s="13"/>
      <c r="AB223" s="13"/>
      <c r="AC223" s="13"/>
      <c r="AD223" s="13"/>
      <c r="AE223" s="13"/>
      <c r="AT223" s="252" t="s">
        <v>273</v>
      </c>
      <c r="AU223" s="252" t="s">
        <v>85</v>
      </c>
      <c r="AV223" s="13" t="s">
        <v>85</v>
      </c>
      <c r="AW223" s="13" t="s">
        <v>4</v>
      </c>
      <c r="AX223" s="13" t="s">
        <v>83</v>
      </c>
      <c r="AY223" s="252" t="s">
        <v>264</v>
      </c>
    </row>
    <row r="224" s="2" customFormat="1" ht="16.5" customHeight="1">
      <c r="A224" s="39"/>
      <c r="B224" s="40"/>
      <c r="C224" s="228" t="s">
        <v>422</v>
      </c>
      <c r="D224" s="228" t="s">
        <v>266</v>
      </c>
      <c r="E224" s="229" t="s">
        <v>4307</v>
      </c>
      <c r="F224" s="230" t="s">
        <v>4308</v>
      </c>
      <c r="G224" s="231" t="s">
        <v>420</v>
      </c>
      <c r="H224" s="232">
        <v>1</v>
      </c>
      <c r="I224" s="233"/>
      <c r="J224" s="234">
        <f>ROUND(I224*H224,2)</f>
        <v>0</v>
      </c>
      <c r="K224" s="230" t="s">
        <v>1425</v>
      </c>
      <c r="L224" s="45"/>
      <c r="M224" s="235" t="s">
        <v>1</v>
      </c>
      <c r="N224" s="236" t="s">
        <v>42</v>
      </c>
      <c r="O224" s="92"/>
      <c r="P224" s="237">
        <f>O224*H224</f>
        <v>0</v>
      </c>
      <c r="Q224" s="237">
        <v>8.0000000000000007E-05</v>
      </c>
      <c r="R224" s="237">
        <f>Q224*H224</f>
        <v>8.0000000000000007E-05</v>
      </c>
      <c r="S224" s="237">
        <v>0</v>
      </c>
      <c r="T224" s="238">
        <f>S224*H224</f>
        <v>0</v>
      </c>
      <c r="U224" s="39"/>
      <c r="V224" s="39"/>
      <c r="W224" s="39"/>
      <c r="X224" s="39"/>
      <c r="Y224" s="39"/>
      <c r="Z224" s="39"/>
      <c r="AA224" s="39"/>
      <c r="AB224" s="39"/>
      <c r="AC224" s="39"/>
      <c r="AD224" s="39"/>
      <c r="AE224" s="39"/>
      <c r="AR224" s="239" t="s">
        <v>271</v>
      </c>
      <c r="AT224" s="239" t="s">
        <v>266</v>
      </c>
      <c r="AU224" s="239" t="s">
        <v>85</v>
      </c>
      <c r="AY224" s="18" t="s">
        <v>264</v>
      </c>
      <c r="BE224" s="240">
        <f>IF(N224="základní",J224,0)</f>
        <v>0</v>
      </c>
      <c r="BF224" s="240">
        <f>IF(N224="snížená",J224,0)</f>
        <v>0</v>
      </c>
      <c r="BG224" s="240">
        <f>IF(N224="zákl. přenesená",J224,0)</f>
        <v>0</v>
      </c>
      <c r="BH224" s="240">
        <f>IF(N224="sníž. přenesená",J224,0)</f>
        <v>0</v>
      </c>
      <c r="BI224" s="240">
        <f>IF(N224="nulová",J224,0)</f>
        <v>0</v>
      </c>
      <c r="BJ224" s="18" t="s">
        <v>85</v>
      </c>
      <c r="BK224" s="240">
        <f>ROUND(I224*H224,2)</f>
        <v>0</v>
      </c>
      <c r="BL224" s="18" t="s">
        <v>271</v>
      </c>
      <c r="BM224" s="239" t="s">
        <v>4309</v>
      </c>
    </row>
    <row r="225" s="15" customFormat="1">
      <c r="A225" s="15"/>
      <c r="B225" s="264"/>
      <c r="C225" s="265"/>
      <c r="D225" s="243" t="s">
        <v>273</v>
      </c>
      <c r="E225" s="266" t="s">
        <v>1</v>
      </c>
      <c r="F225" s="267" t="s">
        <v>4162</v>
      </c>
      <c r="G225" s="265"/>
      <c r="H225" s="266" t="s">
        <v>1</v>
      </c>
      <c r="I225" s="268"/>
      <c r="J225" s="265"/>
      <c r="K225" s="265"/>
      <c r="L225" s="269"/>
      <c r="M225" s="270"/>
      <c r="N225" s="271"/>
      <c r="O225" s="271"/>
      <c r="P225" s="271"/>
      <c r="Q225" s="271"/>
      <c r="R225" s="271"/>
      <c r="S225" s="271"/>
      <c r="T225" s="272"/>
      <c r="U225" s="15"/>
      <c r="V225" s="15"/>
      <c r="W225" s="15"/>
      <c r="X225" s="15"/>
      <c r="Y225" s="15"/>
      <c r="Z225" s="15"/>
      <c r="AA225" s="15"/>
      <c r="AB225" s="15"/>
      <c r="AC225" s="15"/>
      <c r="AD225" s="15"/>
      <c r="AE225" s="15"/>
      <c r="AT225" s="273" t="s">
        <v>273</v>
      </c>
      <c r="AU225" s="273" t="s">
        <v>85</v>
      </c>
      <c r="AV225" s="15" t="s">
        <v>83</v>
      </c>
      <c r="AW225" s="15" t="s">
        <v>32</v>
      </c>
      <c r="AX225" s="15" t="s">
        <v>76</v>
      </c>
      <c r="AY225" s="273" t="s">
        <v>264</v>
      </c>
    </row>
    <row r="226" s="13" customFormat="1">
      <c r="A226" s="13"/>
      <c r="B226" s="241"/>
      <c r="C226" s="242"/>
      <c r="D226" s="243" t="s">
        <v>273</v>
      </c>
      <c r="E226" s="244" t="s">
        <v>1</v>
      </c>
      <c r="F226" s="245" t="s">
        <v>83</v>
      </c>
      <c r="G226" s="242"/>
      <c r="H226" s="246">
        <v>1</v>
      </c>
      <c r="I226" s="247"/>
      <c r="J226" s="242"/>
      <c r="K226" s="242"/>
      <c r="L226" s="248"/>
      <c r="M226" s="249"/>
      <c r="N226" s="250"/>
      <c r="O226" s="250"/>
      <c r="P226" s="250"/>
      <c r="Q226" s="250"/>
      <c r="R226" s="250"/>
      <c r="S226" s="250"/>
      <c r="T226" s="251"/>
      <c r="U226" s="13"/>
      <c r="V226" s="13"/>
      <c r="W226" s="13"/>
      <c r="X226" s="13"/>
      <c r="Y226" s="13"/>
      <c r="Z226" s="13"/>
      <c r="AA226" s="13"/>
      <c r="AB226" s="13"/>
      <c r="AC226" s="13"/>
      <c r="AD226" s="13"/>
      <c r="AE226" s="13"/>
      <c r="AT226" s="252" t="s">
        <v>273</v>
      </c>
      <c r="AU226" s="252" t="s">
        <v>85</v>
      </c>
      <c r="AV226" s="13" t="s">
        <v>85</v>
      </c>
      <c r="AW226" s="13" t="s">
        <v>32</v>
      </c>
      <c r="AX226" s="13" t="s">
        <v>83</v>
      </c>
      <c r="AY226" s="252" t="s">
        <v>264</v>
      </c>
    </row>
    <row r="227" s="2" customFormat="1" ht="16.5" customHeight="1">
      <c r="A227" s="39"/>
      <c r="B227" s="40"/>
      <c r="C227" s="274" t="s">
        <v>426</v>
      </c>
      <c r="D227" s="274" t="s">
        <v>310</v>
      </c>
      <c r="E227" s="275" t="s">
        <v>4310</v>
      </c>
      <c r="F227" s="276" t="s">
        <v>4311</v>
      </c>
      <c r="G227" s="277" t="s">
        <v>420</v>
      </c>
      <c r="H227" s="278">
        <v>1</v>
      </c>
      <c r="I227" s="279"/>
      <c r="J227" s="280">
        <f>ROUND(I227*H227,2)</f>
        <v>0</v>
      </c>
      <c r="K227" s="276" t="s">
        <v>1425</v>
      </c>
      <c r="L227" s="281"/>
      <c r="M227" s="282" t="s">
        <v>1</v>
      </c>
      <c r="N227" s="283" t="s">
        <v>42</v>
      </c>
      <c r="O227" s="92"/>
      <c r="P227" s="237">
        <f>O227*H227</f>
        <v>0</v>
      </c>
      <c r="Q227" s="237">
        <v>0.00089999999999999998</v>
      </c>
      <c r="R227" s="237">
        <f>Q227*H227</f>
        <v>0.00089999999999999998</v>
      </c>
      <c r="S227" s="237">
        <v>0</v>
      </c>
      <c r="T227" s="238">
        <f>S227*H227</f>
        <v>0</v>
      </c>
      <c r="U227" s="39"/>
      <c r="V227" s="39"/>
      <c r="W227" s="39"/>
      <c r="X227" s="39"/>
      <c r="Y227" s="39"/>
      <c r="Z227" s="39"/>
      <c r="AA227" s="39"/>
      <c r="AB227" s="39"/>
      <c r="AC227" s="39"/>
      <c r="AD227" s="39"/>
      <c r="AE227" s="39"/>
      <c r="AR227" s="239" t="s">
        <v>304</v>
      </c>
      <c r="AT227" s="239" t="s">
        <v>310</v>
      </c>
      <c r="AU227" s="239" t="s">
        <v>85</v>
      </c>
      <c r="AY227" s="18" t="s">
        <v>264</v>
      </c>
      <c r="BE227" s="240">
        <f>IF(N227="základní",J227,0)</f>
        <v>0</v>
      </c>
      <c r="BF227" s="240">
        <f>IF(N227="snížená",J227,0)</f>
        <v>0</v>
      </c>
      <c r="BG227" s="240">
        <f>IF(N227="zákl. přenesená",J227,0)</f>
        <v>0</v>
      </c>
      <c r="BH227" s="240">
        <f>IF(N227="sníž. přenesená",J227,0)</f>
        <v>0</v>
      </c>
      <c r="BI227" s="240">
        <f>IF(N227="nulová",J227,0)</f>
        <v>0</v>
      </c>
      <c r="BJ227" s="18" t="s">
        <v>85</v>
      </c>
      <c r="BK227" s="240">
        <f>ROUND(I227*H227,2)</f>
        <v>0</v>
      </c>
      <c r="BL227" s="18" t="s">
        <v>271</v>
      </c>
      <c r="BM227" s="239" t="s">
        <v>4312</v>
      </c>
    </row>
    <row r="228" s="13" customFormat="1">
      <c r="A228" s="13"/>
      <c r="B228" s="241"/>
      <c r="C228" s="242"/>
      <c r="D228" s="243" t="s">
        <v>273</v>
      </c>
      <c r="E228" s="244" t="s">
        <v>1</v>
      </c>
      <c r="F228" s="245" t="s">
        <v>83</v>
      </c>
      <c r="G228" s="242"/>
      <c r="H228" s="246">
        <v>1</v>
      </c>
      <c r="I228" s="247"/>
      <c r="J228" s="242"/>
      <c r="K228" s="242"/>
      <c r="L228" s="248"/>
      <c r="M228" s="249"/>
      <c r="N228" s="250"/>
      <c r="O228" s="250"/>
      <c r="P228" s="250"/>
      <c r="Q228" s="250"/>
      <c r="R228" s="250"/>
      <c r="S228" s="250"/>
      <c r="T228" s="251"/>
      <c r="U228" s="13"/>
      <c r="V228" s="13"/>
      <c r="W228" s="13"/>
      <c r="X228" s="13"/>
      <c r="Y228" s="13"/>
      <c r="Z228" s="13"/>
      <c r="AA228" s="13"/>
      <c r="AB228" s="13"/>
      <c r="AC228" s="13"/>
      <c r="AD228" s="13"/>
      <c r="AE228" s="13"/>
      <c r="AT228" s="252" t="s">
        <v>273</v>
      </c>
      <c r="AU228" s="252" t="s">
        <v>85</v>
      </c>
      <c r="AV228" s="13" t="s">
        <v>85</v>
      </c>
      <c r="AW228" s="13" t="s">
        <v>32</v>
      </c>
      <c r="AX228" s="13" t="s">
        <v>83</v>
      </c>
      <c r="AY228" s="252" t="s">
        <v>264</v>
      </c>
    </row>
    <row r="229" s="2" customFormat="1" ht="16.5" customHeight="1">
      <c r="A229" s="39"/>
      <c r="B229" s="40"/>
      <c r="C229" s="228" t="s">
        <v>430</v>
      </c>
      <c r="D229" s="228" t="s">
        <v>266</v>
      </c>
      <c r="E229" s="229" t="s">
        <v>1492</v>
      </c>
      <c r="F229" s="230" t="s">
        <v>1493</v>
      </c>
      <c r="G229" s="231" t="s">
        <v>453</v>
      </c>
      <c r="H229" s="232">
        <v>17</v>
      </c>
      <c r="I229" s="233"/>
      <c r="J229" s="234">
        <f>ROUND(I229*H229,2)</f>
        <v>0</v>
      </c>
      <c r="K229" s="230" t="s">
        <v>1425</v>
      </c>
      <c r="L229" s="45"/>
      <c r="M229" s="235" t="s">
        <v>1</v>
      </c>
      <c r="N229" s="236" t="s">
        <v>42</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271</v>
      </c>
      <c r="AT229" s="239" t="s">
        <v>266</v>
      </c>
      <c r="AU229" s="239" t="s">
        <v>85</v>
      </c>
      <c r="AY229" s="18" t="s">
        <v>264</v>
      </c>
      <c r="BE229" s="240">
        <f>IF(N229="základní",J229,0)</f>
        <v>0</v>
      </c>
      <c r="BF229" s="240">
        <f>IF(N229="snížená",J229,0)</f>
        <v>0</v>
      </c>
      <c r="BG229" s="240">
        <f>IF(N229="zákl. přenesená",J229,0)</f>
        <v>0</v>
      </c>
      <c r="BH229" s="240">
        <f>IF(N229="sníž. přenesená",J229,0)</f>
        <v>0</v>
      </c>
      <c r="BI229" s="240">
        <f>IF(N229="nulová",J229,0)</f>
        <v>0</v>
      </c>
      <c r="BJ229" s="18" t="s">
        <v>85</v>
      </c>
      <c r="BK229" s="240">
        <f>ROUND(I229*H229,2)</f>
        <v>0</v>
      </c>
      <c r="BL229" s="18" t="s">
        <v>271</v>
      </c>
      <c r="BM229" s="239" t="s">
        <v>4313</v>
      </c>
    </row>
    <row r="230" s="13" customFormat="1">
      <c r="A230" s="13"/>
      <c r="B230" s="241"/>
      <c r="C230" s="242"/>
      <c r="D230" s="243" t="s">
        <v>273</v>
      </c>
      <c r="E230" s="244" t="s">
        <v>1</v>
      </c>
      <c r="F230" s="245" t="s">
        <v>358</v>
      </c>
      <c r="G230" s="242"/>
      <c r="H230" s="246">
        <v>17</v>
      </c>
      <c r="I230" s="247"/>
      <c r="J230" s="242"/>
      <c r="K230" s="242"/>
      <c r="L230" s="248"/>
      <c r="M230" s="249"/>
      <c r="N230" s="250"/>
      <c r="O230" s="250"/>
      <c r="P230" s="250"/>
      <c r="Q230" s="250"/>
      <c r="R230" s="250"/>
      <c r="S230" s="250"/>
      <c r="T230" s="251"/>
      <c r="U230" s="13"/>
      <c r="V230" s="13"/>
      <c r="W230" s="13"/>
      <c r="X230" s="13"/>
      <c r="Y230" s="13"/>
      <c r="Z230" s="13"/>
      <c r="AA230" s="13"/>
      <c r="AB230" s="13"/>
      <c r="AC230" s="13"/>
      <c r="AD230" s="13"/>
      <c r="AE230" s="13"/>
      <c r="AT230" s="252" t="s">
        <v>273</v>
      </c>
      <c r="AU230" s="252" t="s">
        <v>85</v>
      </c>
      <c r="AV230" s="13" t="s">
        <v>85</v>
      </c>
      <c r="AW230" s="13" t="s">
        <v>32</v>
      </c>
      <c r="AX230" s="13" t="s">
        <v>83</v>
      </c>
      <c r="AY230" s="252" t="s">
        <v>264</v>
      </c>
    </row>
    <row r="231" s="2" customFormat="1" ht="16.5" customHeight="1">
      <c r="A231" s="39"/>
      <c r="B231" s="40"/>
      <c r="C231" s="228" t="s">
        <v>434</v>
      </c>
      <c r="D231" s="228" t="s">
        <v>266</v>
      </c>
      <c r="E231" s="229" t="s">
        <v>1496</v>
      </c>
      <c r="F231" s="230" t="s">
        <v>1497</v>
      </c>
      <c r="G231" s="231" t="s">
        <v>420</v>
      </c>
      <c r="H231" s="232">
        <v>1</v>
      </c>
      <c r="I231" s="233"/>
      <c r="J231" s="234">
        <f>ROUND(I231*H231,2)</f>
        <v>0</v>
      </c>
      <c r="K231" s="230" t="s">
        <v>1425</v>
      </c>
      <c r="L231" s="45"/>
      <c r="M231" s="235" t="s">
        <v>1</v>
      </c>
      <c r="N231" s="236" t="s">
        <v>42</v>
      </c>
      <c r="O231" s="92"/>
      <c r="P231" s="237">
        <f>O231*H231</f>
        <v>0</v>
      </c>
      <c r="Q231" s="237">
        <v>0.45937</v>
      </c>
      <c r="R231" s="237">
        <f>Q231*H231</f>
        <v>0.45937</v>
      </c>
      <c r="S231" s="237">
        <v>0</v>
      </c>
      <c r="T231" s="238">
        <f>S231*H231</f>
        <v>0</v>
      </c>
      <c r="U231" s="39"/>
      <c r="V231" s="39"/>
      <c r="W231" s="39"/>
      <c r="X231" s="39"/>
      <c r="Y231" s="39"/>
      <c r="Z231" s="39"/>
      <c r="AA231" s="39"/>
      <c r="AB231" s="39"/>
      <c r="AC231" s="39"/>
      <c r="AD231" s="39"/>
      <c r="AE231" s="39"/>
      <c r="AR231" s="239" t="s">
        <v>271</v>
      </c>
      <c r="AT231" s="239" t="s">
        <v>266</v>
      </c>
      <c r="AU231" s="239" t="s">
        <v>85</v>
      </c>
      <c r="AY231" s="18" t="s">
        <v>264</v>
      </c>
      <c r="BE231" s="240">
        <f>IF(N231="základní",J231,0)</f>
        <v>0</v>
      </c>
      <c r="BF231" s="240">
        <f>IF(N231="snížená",J231,0)</f>
        <v>0</v>
      </c>
      <c r="BG231" s="240">
        <f>IF(N231="zákl. přenesená",J231,0)</f>
        <v>0</v>
      </c>
      <c r="BH231" s="240">
        <f>IF(N231="sníž. přenesená",J231,0)</f>
        <v>0</v>
      </c>
      <c r="BI231" s="240">
        <f>IF(N231="nulová",J231,0)</f>
        <v>0</v>
      </c>
      <c r="BJ231" s="18" t="s">
        <v>85</v>
      </c>
      <c r="BK231" s="240">
        <f>ROUND(I231*H231,2)</f>
        <v>0</v>
      </c>
      <c r="BL231" s="18" t="s">
        <v>271</v>
      </c>
      <c r="BM231" s="239" t="s">
        <v>4314</v>
      </c>
    </row>
    <row r="232" s="13" customFormat="1">
      <c r="A232" s="13"/>
      <c r="B232" s="241"/>
      <c r="C232" s="242"/>
      <c r="D232" s="243" t="s">
        <v>273</v>
      </c>
      <c r="E232" s="244" t="s">
        <v>1</v>
      </c>
      <c r="F232" s="245" t="s">
        <v>83</v>
      </c>
      <c r="G232" s="242"/>
      <c r="H232" s="246">
        <v>1</v>
      </c>
      <c r="I232" s="247"/>
      <c r="J232" s="242"/>
      <c r="K232" s="242"/>
      <c r="L232" s="248"/>
      <c r="M232" s="249"/>
      <c r="N232" s="250"/>
      <c r="O232" s="250"/>
      <c r="P232" s="250"/>
      <c r="Q232" s="250"/>
      <c r="R232" s="250"/>
      <c r="S232" s="250"/>
      <c r="T232" s="251"/>
      <c r="U232" s="13"/>
      <c r="V232" s="13"/>
      <c r="W232" s="13"/>
      <c r="X232" s="13"/>
      <c r="Y232" s="13"/>
      <c r="Z232" s="13"/>
      <c r="AA232" s="13"/>
      <c r="AB232" s="13"/>
      <c r="AC232" s="13"/>
      <c r="AD232" s="13"/>
      <c r="AE232" s="13"/>
      <c r="AT232" s="252" t="s">
        <v>273</v>
      </c>
      <c r="AU232" s="252" t="s">
        <v>85</v>
      </c>
      <c r="AV232" s="13" t="s">
        <v>85</v>
      </c>
      <c r="AW232" s="13" t="s">
        <v>32</v>
      </c>
      <c r="AX232" s="13" t="s">
        <v>83</v>
      </c>
      <c r="AY232" s="252" t="s">
        <v>264</v>
      </c>
    </row>
    <row r="233" s="2" customFormat="1" ht="16.5" customHeight="1">
      <c r="A233" s="39"/>
      <c r="B233" s="40"/>
      <c r="C233" s="228" t="s">
        <v>438</v>
      </c>
      <c r="D233" s="228" t="s">
        <v>266</v>
      </c>
      <c r="E233" s="229" t="s">
        <v>4183</v>
      </c>
      <c r="F233" s="230" t="s">
        <v>4184</v>
      </c>
      <c r="G233" s="231" t="s">
        <v>420</v>
      </c>
      <c r="H233" s="232">
        <v>1</v>
      </c>
      <c r="I233" s="233"/>
      <c r="J233" s="234">
        <f>ROUND(I233*H233,2)</f>
        <v>0</v>
      </c>
      <c r="K233" s="230" t="s">
        <v>1425</v>
      </c>
      <c r="L233" s="45"/>
      <c r="M233" s="235" t="s">
        <v>1</v>
      </c>
      <c r="N233" s="236" t="s">
        <v>42</v>
      </c>
      <c r="O233" s="92"/>
      <c r="P233" s="237">
        <f>O233*H233</f>
        <v>0</v>
      </c>
      <c r="Q233" s="237">
        <v>0.040000000000000001</v>
      </c>
      <c r="R233" s="237">
        <f>Q233*H233</f>
        <v>0.040000000000000001</v>
      </c>
      <c r="S233" s="237">
        <v>0</v>
      </c>
      <c r="T233" s="238">
        <f>S233*H233</f>
        <v>0</v>
      </c>
      <c r="U233" s="39"/>
      <c r="V233" s="39"/>
      <c r="W233" s="39"/>
      <c r="X233" s="39"/>
      <c r="Y233" s="39"/>
      <c r="Z233" s="39"/>
      <c r="AA233" s="39"/>
      <c r="AB233" s="39"/>
      <c r="AC233" s="39"/>
      <c r="AD233" s="39"/>
      <c r="AE233" s="39"/>
      <c r="AR233" s="239" t="s">
        <v>271</v>
      </c>
      <c r="AT233" s="239" t="s">
        <v>266</v>
      </c>
      <c r="AU233" s="239" t="s">
        <v>85</v>
      </c>
      <c r="AY233" s="18" t="s">
        <v>264</v>
      </c>
      <c r="BE233" s="240">
        <f>IF(N233="základní",J233,0)</f>
        <v>0</v>
      </c>
      <c r="BF233" s="240">
        <f>IF(N233="snížená",J233,0)</f>
        <v>0</v>
      </c>
      <c r="BG233" s="240">
        <f>IF(N233="zákl. přenesená",J233,0)</f>
        <v>0</v>
      </c>
      <c r="BH233" s="240">
        <f>IF(N233="sníž. přenesená",J233,0)</f>
        <v>0</v>
      </c>
      <c r="BI233" s="240">
        <f>IF(N233="nulová",J233,0)</f>
        <v>0</v>
      </c>
      <c r="BJ233" s="18" t="s">
        <v>85</v>
      </c>
      <c r="BK233" s="240">
        <f>ROUND(I233*H233,2)</f>
        <v>0</v>
      </c>
      <c r="BL233" s="18" t="s">
        <v>271</v>
      </c>
      <c r="BM233" s="239" t="s">
        <v>4315</v>
      </c>
    </row>
    <row r="234" s="2" customFormat="1">
      <c r="A234" s="39"/>
      <c r="B234" s="40"/>
      <c r="C234" s="41"/>
      <c r="D234" s="243" t="s">
        <v>339</v>
      </c>
      <c r="E234" s="41"/>
      <c r="F234" s="295" t="s">
        <v>4186</v>
      </c>
      <c r="G234" s="41"/>
      <c r="H234" s="41"/>
      <c r="I234" s="296"/>
      <c r="J234" s="41"/>
      <c r="K234" s="41"/>
      <c r="L234" s="45"/>
      <c r="M234" s="297"/>
      <c r="N234" s="298"/>
      <c r="O234" s="92"/>
      <c r="P234" s="92"/>
      <c r="Q234" s="92"/>
      <c r="R234" s="92"/>
      <c r="S234" s="92"/>
      <c r="T234" s="93"/>
      <c r="U234" s="39"/>
      <c r="V234" s="39"/>
      <c r="W234" s="39"/>
      <c r="X234" s="39"/>
      <c r="Y234" s="39"/>
      <c r="Z234" s="39"/>
      <c r="AA234" s="39"/>
      <c r="AB234" s="39"/>
      <c r="AC234" s="39"/>
      <c r="AD234" s="39"/>
      <c r="AE234" s="39"/>
      <c r="AT234" s="18" t="s">
        <v>339</v>
      </c>
      <c r="AU234" s="18" t="s">
        <v>85</v>
      </c>
    </row>
    <row r="235" s="15" customFormat="1">
      <c r="A235" s="15"/>
      <c r="B235" s="264"/>
      <c r="C235" s="265"/>
      <c r="D235" s="243" t="s">
        <v>273</v>
      </c>
      <c r="E235" s="266" t="s">
        <v>1</v>
      </c>
      <c r="F235" s="267" t="s">
        <v>4187</v>
      </c>
      <c r="G235" s="265"/>
      <c r="H235" s="266" t="s">
        <v>1</v>
      </c>
      <c r="I235" s="268"/>
      <c r="J235" s="265"/>
      <c r="K235" s="265"/>
      <c r="L235" s="269"/>
      <c r="M235" s="270"/>
      <c r="N235" s="271"/>
      <c r="O235" s="271"/>
      <c r="P235" s="271"/>
      <c r="Q235" s="271"/>
      <c r="R235" s="271"/>
      <c r="S235" s="271"/>
      <c r="T235" s="272"/>
      <c r="U235" s="15"/>
      <c r="V235" s="15"/>
      <c r="W235" s="15"/>
      <c r="X235" s="15"/>
      <c r="Y235" s="15"/>
      <c r="Z235" s="15"/>
      <c r="AA235" s="15"/>
      <c r="AB235" s="15"/>
      <c r="AC235" s="15"/>
      <c r="AD235" s="15"/>
      <c r="AE235" s="15"/>
      <c r="AT235" s="273" t="s">
        <v>273</v>
      </c>
      <c r="AU235" s="273" t="s">
        <v>85</v>
      </c>
      <c r="AV235" s="15" t="s">
        <v>83</v>
      </c>
      <c r="AW235" s="15" t="s">
        <v>32</v>
      </c>
      <c r="AX235" s="15" t="s">
        <v>76</v>
      </c>
      <c r="AY235" s="273" t="s">
        <v>264</v>
      </c>
    </row>
    <row r="236" s="13" customFormat="1">
      <c r="A236" s="13"/>
      <c r="B236" s="241"/>
      <c r="C236" s="242"/>
      <c r="D236" s="243" t="s">
        <v>273</v>
      </c>
      <c r="E236" s="244" t="s">
        <v>1</v>
      </c>
      <c r="F236" s="245" t="s">
        <v>83</v>
      </c>
      <c r="G236" s="242"/>
      <c r="H236" s="246">
        <v>1</v>
      </c>
      <c r="I236" s="247"/>
      <c r="J236" s="242"/>
      <c r="K236" s="242"/>
      <c r="L236" s="248"/>
      <c r="M236" s="249"/>
      <c r="N236" s="250"/>
      <c r="O236" s="250"/>
      <c r="P236" s="250"/>
      <c r="Q236" s="250"/>
      <c r="R236" s="250"/>
      <c r="S236" s="250"/>
      <c r="T236" s="251"/>
      <c r="U236" s="13"/>
      <c r="V236" s="13"/>
      <c r="W236" s="13"/>
      <c r="X236" s="13"/>
      <c r="Y236" s="13"/>
      <c r="Z236" s="13"/>
      <c r="AA236" s="13"/>
      <c r="AB236" s="13"/>
      <c r="AC236" s="13"/>
      <c r="AD236" s="13"/>
      <c r="AE236" s="13"/>
      <c r="AT236" s="252" t="s">
        <v>273</v>
      </c>
      <c r="AU236" s="252" t="s">
        <v>85</v>
      </c>
      <c r="AV236" s="13" t="s">
        <v>85</v>
      </c>
      <c r="AW236" s="13" t="s">
        <v>32</v>
      </c>
      <c r="AX236" s="13" t="s">
        <v>83</v>
      </c>
      <c r="AY236" s="252" t="s">
        <v>264</v>
      </c>
    </row>
    <row r="237" s="2" customFormat="1" ht="21.75" customHeight="1">
      <c r="A237" s="39"/>
      <c r="B237" s="40"/>
      <c r="C237" s="228" t="s">
        <v>442</v>
      </c>
      <c r="D237" s="228" t="s">
        <v>266</v>
      </c>
      <c r="E237" s="229" t="s">
        <v>4188</v>
      </c>
      <c r="F237" s="230" t="s">
        <v>4189</v>
      </c>
      <c r="G237" s="231" t="s">
        <v>420</v>
      </c>
      <c r="H237" s="232">
        <v>1</v>
      </c>
      <c r="I237" s="233"/>
      <c r="J237" s="234">
        <f>ROUND(I237*H237,2)</f>
        <v>0</v>
      </c>
      <c r="K237" s="230" t="s">
        <v>1425</v>
      </c>
      <c r="L237" s="45"/>
      <c r="M237" s="235" t="s">
        <v>1</v>
      </c>
      <c r="N237" s="236" t="s">
        <v>42</v>
      </c>
      <c r="O237" s="92"/>
      <c r="P237" s="237">
        <f>O237*H237</f>
        <v>0</v>
      </c>
      <c r="Q237" s="237">
        <v>0.0061999999999999998</v>
      </c>
      <c r="R237" s="237">
        <f>Q237*H237</f>
        <v>0.0061999999999999998</v>
      </c>
      <c r="S237" s="237">
        <v>0</v>
      </c>
      <c r="T237" s="238">
        <f>S237*H237</f>
        <v>0</v>
      </c>
      <c r="U237" s="39"/>
      <c r="V237" s="39"/>
      <c r="W237" s="39"/>
      <c r="X237" s="39"/>
      <c r="Y237" s="39"/>
      <c r="Z237" s="39"/>
      <c r="AA237" s="39"/>
      <c r="AB237" s="39"/>
      <c r="AC237" s="39"/>
      <c r="AD237" s="39"/>
      <c r="AE237" s="39"/>
      <c r="AR237" s="239" t="s">
        <v>271</v>
      </c>
      <c r="AT237" s="239" t="s">
        <v>266</v>
      </c>
      <c r="AU237" s="239" t="s">
        <v>85</v>
      </c>
      <c r="AY237" s="18" t="s">
        <v>264</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271</v>
      </c>
      <c r="BM237" s="239" t="s">
        <v>4316</v>
      </c>
    </row>
    <row r="238" s="15" customFormat="1">
      <c r="A238" s="15"/>
      <c r="B238" s="264"/>
      <c r="C238" s="265"/>
      <c r="D238" s="243" t="s">
        <v>273</v>
      </c>
      <c r="E238" s="266" t="s">
        <v>1</v>
      </c>
      <c r="F238" s="267" t="s">
        <v>4187</v>
      </c>
      <c r="G238" s="265"/>
      <c r="H238" s="266" t="s">
        <v>1</v>
      </c>
      <c r="I238" s="268"/>
      <c r="J238" s="265"/>
      <c r="K238" s="265"/>
      <c r="L238" s="269"/>
      <c r="M238" s="270"/>
      <c r="N238" s="271"/>
      <c r="O238" s="271"/>
      <c r="P238" s="271"/>
      <c r="Q238" s="271"/>
      <c r="R238" s="271"/>
      <c r="S238" s="271"/>
      <c r="T238" s="272"/>
      <c r="U238" s="15"/>
      <c r="V238" s="15"/>
      <c r="W238" s="15"/>
      <c r="X238" s="15"/>
      <c r="Y238" s="15"/>
      <c r="Z238" s="15"/>
      <c r="AA238" s="15"/>
      <c r="AB238" s="15"/>
      <c r="AC238" s="15"/>
      <c r="AD238" s="15"/>
      <c r="AE238" s="15"/>
      <c r="AT238" s="273" t="s">
        <v>273</v>
      </c>
      <c r="AU238" s="273" t="s">
        <v>85</v>
      </c>
      <c r="AV238" s="15" t="s">
        <v>83</v>
      </c>
      <c r="AW238" s="15" t="s">
        <v>32</v>
      </c>
      <c r="AX238" s="15" t="s">
        <v>76</v>
      </c>
      <c r="AY238" s="273" t="s">
        <v>264</v>
      </c>
    </row>
    <row r="239" s="13" customFormat="1">
      <c r="A239" s="13"/>
      <c r="B239" s="241"/>
      <c r="C239" s="242"/>
      <c r="D239" s="243" t="s">
        <v>273</v>
      </c>
      <c r="E239" s="244" t="s">
        <v>1</v>
      </c>
      <c r="F239" s="245" t="s">
        <v>83</v>
      </c>
      <c r="G239" s="242"/>
      <c r="H239" s="246">
        <v>1</v>
      </c>
      <c r="I239" s="247"/>
      <c r="J239" s="242"/>
      <c r="K239" s="242"/>
      <c r="L239" s="248"/>
      <c r="M239" s="249"/>
      <c r="N239" s="250"/>
      <c r="O239" s="250"/>
      <c r="P239" s="250"/>
      <c r="Q239" s="250"/>
      <c r="R239" s="250"/>
      <c r="S239" s="250"/>
      <c r="T239" s="251"/>
      <c r="U239" s="13"/>
      <c r="V239" s="13"/>
      <c r="W239" s="13"/>
      <c r="X239" s="13"/>
      <c r="Y239" s="13"/>
      <c r="Z239" s="13"/>
      <c r="AA239" s="13"/>
      <c r="AB239" s="13"/>
      <c r="AC239" s="13"/>
      <c r="AD239" s="13"/>
      <c r="AE239" s="13"/>
      <c r="AT239" s="252" t="s">
        <v>273</v>
      </c>
      <c r="AU239" s="252" t="s">
        <v>85</v>
      </c>
      <c r="AV239" s="13" t="s">
        <v>85</v>
      </c>
      <c r="AW239" s="13" t="s">
        <v>32</v>
      </c>
      <c r="AX239" s="13" t="s">
        <v>83</v>
      </c>
      <c r="AY239" s="252" t="s">
        <v>264</v>
      </c>
    </row>
    <row r="240" s="2" customFormat="1" ht="16.5" customHeight="1">
      <c r="A240" s="39"/>
      <c r="B240" s="40"/>
      <c r="C240" s="228" t="s">
        <v>446</v>
      </c>
      <c r="D240" s="228" t="s">
        <v>266</v>
      </c>
      <c r="E240" s="229" t="s">
        <v>4191</v>
      </c>
      <c r="F240" s="230" t="s">
        <v>4192</v>
      </c>
      <c r="G240" s="231" t="s">
        <v>420</v>
      </c>
      <c r="H240" s="232">
        <v>1</v>
      </c>
      <c r="I240" s="233"/>
      <c r="J240" s="234">
        <f>ROUND(I240*H240,2)</f>
        <v>0</v>
      </c>
      <c r="K240" s="230" t="s">
        <v>1425</v>
      </c>
      <c r="L240" s="45"/>
      <c r="M240" s="235" t="s">
        <v>1</v>
      </c>
      <c r="N240" s="236" t="s">
        <v>42</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271</v>
      </c>
      <c r="AT240" s="239" t="s">
        <v>266</v>
      </c>
      <c r="AU240" s="239" t="s">
        <v>85</v>
      </c>
      <c r="AY240" s="18" t="s">
        <v>264</v>
      </c>
      <c r="BE240" s="240">
        <f>IF(N240="základní",J240,0)</f>
        <v>0</v>
      </c>
      <c r="BF240" s="240">
        <f>IF(N240="snížená",J240,0)</f>
        <v>0</v>
      </c>
      <c r="BG240" s="240">
        <f>IF(N240="zákl. přenesená",J240,0)</f>
        <v>0</v>
      </c>
      <c r="BH240" s="240">
        <f>IF(N240="sníž. přenesená",J240,0)</f>
        <v>0</v>
      </c>
      <c r="BI240" s="240">
        <f>IF(N240="nulová",J240,0)</f>
        <v>0</v>
      </c>
      <c r="BJ240" s="18" t="s">
        <v>85</v>
      </c>
      <c r="BK240" s="240">
        <f>ROUND(I240*H240,2)</f>
        <v>0</v>
      </c>
      <c r="BL240" s="18" t="s">
        <v>271</v>
      </c>
      <c r="BM240" s="239" t="s">
        <v>4317</v>
      </c>
    </row>
    <row r="241" s="15" customFormat="1">
      <c r="A241" s="15"/>
      <c r="B241" s="264"/>
      <c r="C241" s="265"/>
      <c r="D241" s="243" t="s">
        <v>273</v>
      </c>
      <c r="E241" s="266" t="s">
        <v>1</v>
      </c>
      <c r="F241" s="267" t="s">
        <v>4187</v>
      </c>
      <c r="G241" s="265"/>
      <c r="H241" s="266" t="s">
        <v>1</v>
      </c>
      <c r="I241" s="268"/>
      <c r="J241" s="265"/>
      <c r="K241" s="265"/>
      <c r="L241" s="269"/>
      <c r="M241" s="270"/>
      <c r="N241" s="271"/>
      <c r="O241" s="271"/>
      <c r="P241" s="271"/>
      <c r="Q241" s="271"/>
      <c r="R241" s="271"/>
      <c r="S241" s="271"/>
      <c r="T241" s="272"/>
      <c r="U241" s="15"/>
      <c r="V241" s="15"/>
      <c r="W241" s="15"/>
      <c r="X241" s="15"/>
      <c r="Y241" s="15"/>
      <c r="Z241" s="15"/>
      <c r="AA241" s="15"/>
      <c r="AB241" s="15"/>
      <c r="AC241" s="15"/>
      <c r="AD241" s="15"/>
      <c r="AE241" s="15"/>
      <c r="AT241" s="273" t="s">
        <v>273</v>
      </c>
      <c r="AU241" s="273" t="s">
        <v>85</v>
      </c>
      <c r="AV241" s="15" t="s">
        <v>83</v>
      </c>
      <c r="AW241" s="15" t="s">
        <v>32</v>
      </c>
      <c r="AX241" s="15" t="s">
        <v>76</v>
      </c>
      <c r="AY241" s="273" t="s">
        <v>264</v>
      </c>
    </row>
    <row r="242" s="13" customFormat="1">
      <c r="A242" s="13"/>
      <c r="B242" s="241"/>
      <c r="C242" s="242"/>
      <c r="D242" s="243" t="s">
        <v>273</v>
      </c>
      <c r="E242" s="244" t="s">
        <v>1</v>
      </c>
      <c r="F242" s="245" t="s">
        <v>83</v>
      </c>
      <c r="G242" s="242"/>
      <c r="H242" s="246">
        <v>1</v>
      </c>
      <c r="I242" s="247"/>
      <c r="J242" s="242"/>
      <c r="K242" s="242"/>
      <c r="L242" s="248"/>
      <c r="M242" s="249"/>
      <c r="N242" s="250"/>
      <c r="O242" s="250"/>
      <c r="P242" s="250"/>
      <c r="Q242" s="250"/>
      <c r="R242" s="250"/>
      <c r="S242" s="250"/>
      <c r="T242" s="251"/>
      <c r="U242" s="13"/>
      <c r="V242" s="13"/>
      <c r="W242" s="13"/>
      <c r="X242" s="13"/>
      <c r="Y242" s="13"/>
      <c r="Z242" s="13"/>
      <c r="AA242" s="13"/>
      <c r="AB242" s="13"/>
      <c r="AC242" s="13"/>
      <c r="AD242" s="13"/>
      <c r="AE242" s="13"/>
      <c r="AT242" s="252" t="s">
        <v>273</v>
      </c>
      <c r="AU242" s="252" t="s">
        <v>85</v>
      </c>
      <c r="AV242" s="13" t="s">
        <v>85</v>
      </c>
      <c r="AW242" s="13" t="s">
        <v>32</v>
      </c>
      <c r="AX242" s="13" t="s">
        <v>83</v>
      </c>
      <c r="AY242" s="252" t="s">
        <v>264</v>
      </c>
    </row>
    <row r="243" s="2" customFormat="1" ht="16.5" customHeight="1">
      <c r="A243" s="39"/>
      <c r="B243" s="40"/>
      <c r="C243" s="228" t="s">
        <v>450</v>
      </c>
      <c r="D243" s="228" t="s">
        <v>266</v>
      </c>
      <c r="E243" s="229" t="s">
        <v>4194</v>
      </c>
      <c r="F243" s="230" t="s">
        <v>4195</v>
      </c>
      <c r="G243" s="231" t="s">
        <v>420</v>
      </c>
      <c r="H243" s="232">
        <v>1</v>
      </c>
      <c r="I243" s="233"/>
      <c r="J243" s="234">
        <f>ROUND(I243*H243,2)</f>
        <v>0</v>
      </c>
      <c r="K243" s="230" t="s">
        <v>1425</v>
      </c>
      <c r="L243" s="45"/>
      <c r="M243" s="235" t="s">
        <v>1</v>
      </c>
      <c r="N243" s="236" t="s">
        <v>42</v>
      </c>
      <c r="O243" s="92"/>
      <c r="P243" s="237">
        <f>O243*H243</f>
        <v>0</v>
      </c>
      <c r="Q243" s="237">
        <v>0.00096000000000000002</v>
      </c>
      <c r="R243" s="237">
        <f>Q243*H243</f>
        <v>0.00096000000000000002</v>
      </c>
      <c r="S243" s="237">
        <v>0</v>
      </c>
      <c r="T243" s="238">
        <f>S243*H243</f>
        <v>0</v>
      </c>
      <c r="U243" s="39"/>
      <c r="V243" s="39"/>
      <c r="W243" s="39"/>
      <c r="X243" s="39"/>
      <c r="Y243" s="39"/>
      <c r="Z243" s="39"/>
      <c r="AA243" s="39"/>
      <c r="AB243" s="39"/>
      <c r="AC243" s="39"/>
      <c r="AD243" s="39"/>
      <c r="AE243" s="39"/>
      <c r="AR243" s="239" t="s">
        <v>271</v>
      </c>
      <c r="AT243" s="239" t="s">
        <v>266</v>
      </c>
      <c r="AU243" s="239" t="s">
        <v>85</v>
      </c>
      <c r="AY243" s="18" t="s">
        <v>264</v>
      </c>
      <c r="BE243" s="240">
        <f>IF(N243="základní",J243,0)</f>
        <v>0</v>
      </c>
      <c r="BF243" s="240">
        <f>IF(N243="snížená",J243,0)</f>
        <v>0</v>
      </c>
      <c r="BG243" s="240">
        <f>IF(N243="zákl. přenesená",J243,0)</f>
        <v>0</v>
      </c>
      <c r="BH243" s="240">
        <f>IF(N243="sníž. přenesená",J243,0)</f>
        <v>0</v>
      </c>
      <c r="BI243" s="240">
        <f>IF(N243="nulová",J243,0)</f>
        <v>0</v>
      </c>
      <c r="BJ243" s="18" t="s">
        <v>85</v>
      </c>
      <c r="BK243" s="240">
        <f>ROUND(I243*H243,2)</f>
        <v>0</v>
      </c>
      <c r="BL243" s="18" t="s">
        <v>271</v>
      </c>
      <c r="BM243" s="239" t="s">
        <v>4318</v>
      </c>
    </row>
    <row r="244" s="15" customFormat="1">
      <c r="A244" s="15"/>
      <c r="B244" s="264"/>
      <c r="C244" s="265"/>
      <c r="D244" s="243" t="s">
        <v>273</v>
      </c>
      <c r="E244" s="266" t="s">
        <v>1</v>
      </c>
      <c r="F244" s="267" t="s">
        <v>4187</v>
      </c>
      <c r="G244" s="265"/>
      <c r="H244" s="266" t="s">
        <v>1</v>
      </c>
      <c r="I244" s="268"/>
      <c r="J244" s="265"/>
      <c r="K244" s="265"/>
      <c r="L244" s="269"/>
      <c r="M244" s="270"/>
      <c r="N244" s="271"/>
      <c r="O244" s="271"/>
      <c r="P244" s="271"/>
      <c r="Q244" s="271"/>
      <c r="R244" s="271"/>
      <c r="S244" s="271"/>
      <c r="T244" s="272"/>
      <c r="U244" s="15"/>
      <c r="V244" s="15"/>
      <c r="W244" s="15"/>
      <c r="X244" s="15"/>
      <c r="Y244" s="15"/>
      <c r="Z244" s="15"/>
      <c r="AA244" s="15"/>
      <c r="AB244" s="15"/>
      <c r="AC244" s="15"/>
      <c r="AD244" s="15"/>
      <c r="AE244" s="15"/>
      <c r="AT244" s="273" t="s">
        <v>273</v>
      </c>
      <c r="AU244" s="273" t="s">
        <v>85</v>
      </c>
      <c r="AV244" s="15" t="s">
        <v>83</v>
      </c>
      <c r="AW244" s="15" t="s">
        <v>32</v>
      </c>
      <c r="AX244" s="15" t="s">
        <v>76</v>
      </c>
      <c r="AY244" s="273" t="s">
        <v>264</v>
      </c>
    </row>
    <row r="245" s="13" customFormat="1">
      <c r="A245" s="13"/>
      <c r="B245" s="241"/>
      <c r="C245" s="242"/>
      <c r="D245" s="243" t="s">
        <v>273</v>
      </c>
      <c r="E245" s="244" t="s">
        <v>1</v>
      </c>
      <c r="F245" s="245" t="s">
        <v>83</v>
      </c>
      <c r="G245" s="242"/>
      <c r="H245" s="246">
        <v>1</v>
      </c>
      <c r="I245" s="247"/>
      <c r="J245" s="242"/>
      <c r="K245" s="242"/>
      <c r="L245" s="248"/>
      <c r="M245" s="249"/>
      <c r="N245" s="250"/>
      <c r="O245" s="250"/>
      <c r="P245" s="250"/>
      <c r="Q245" s="250"/>
      <c r="R245" s="250"/>
      <c r="S245" s="250"/>
      <c r="T245" s="251"/>
      <c r="U245" s="13"/>
      <c r="V245" s="13"/>
      <c r="W245" s="13"/>
      <c r="X245" s="13"/>
      <c r="Y245" s="13"/>
      <c r="Z245" s="13"/>
      <c r="AA245" s="13"/>
      <c r="AB245" s="13"/>
      <c r="AC245" s="13"/>
      <c r="AD245" s="13"/>
      <c r="AE245" s="13"/>
      <c r="AT245" s="252" t="s">
        <v>273</v>
      </c>
      <c r="AU245" s="252" t="s">
        <v>85</v>
      </c>
      <c r="AV245" s="13" t="s">
        <v>85</v>
      </c>
      <c r="AW245" s="13" t="s">
        <v>32</v>
      </c>
      <c r="AX245" s="13" t="s">
        <v>83</v>
      </c>
      <c r="AY245" s="252" t="s">
        <v>264</v>
      </c>
    </row>
    <row r="246" s="2" customFormat="1" ht="16.5" customHeight="1">
      <c r="A246" s="39"/>
      <c r="B246" s="40"/>
      <c r="C246" s="228" t="s">
        <v>456</v>
      </c>
      <c r="D246" s="228" t="s">
        <v>266</v>
      </c>
      <c r="E246" s="229" t="s">
        <v>4197</v>
      </c>
      <c r="F246" s="230" t="s">
        <v>4198</v>
      </c>
      <c r="G246" s="231" t="s">
        <v>420</v>
      </c>
      <c r="H246" s="232">
        <v>1</v>
      </c>
      <c r="I246" s="233"/>
      <c r="J246" s="234">
        <f>ROUND(I246*H246,2)</f>
        <v>0</v>
      </c>
      <c r="K246" s="230" t="s">
        <v>1425</v>
      </c>
      <c r="L246" s="45"/>
      <c r="M246" s="235" t="s">
        <v>1</v>
      </c>
      <c r="N246" s="236" t="s">
        <v>42</v>
      </c>
      <c r="O246" s="92"/>
      <c r="P246" s="237">
        <f>O246*H246</f>
        <v>0</v>
      </c>
      <c r="Q246" s="237">
        <v>0.068959999999999994</v>
      </c>
      <c r="R246" s="237">
        <f>Q246*H246</f>
        <v>0.068959999999999994</v>
      </c>
      <c r="S246" s="237">
        <v>0</v>
      </c>
      <c r="T246" s="238">
        <f>S246*H246</f>
        <v>0</v>
      </c>
      <c r="U246" s="39"/>
      <c r="V246" s="39"/>
      <c r="W246" s="39"/>
      <c r="X246" s="39"/>
      <c r="Y246" s="39"/>
      <c r="Z246" s="39"/>
      <c r="AA246" s="39"/>
      <c r="AB246" s="39"/>
      <c r="AC246" s="39"/>
      <c r="AD246" s="39"/>
      <c r="AE246" s="39"/>
      <c r="AR246" s="239" t="s">
        <v>271</v>
      </c>
      <c r="AT246" s="239" t="s">
        <v>266</v>
      </c>
      <c r="AU246" s="239" t="s">
        <v>85</v>
      </c>
      <c r="AY246" s="18" t="s">
        <v>264</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271</v>
      </c>
      <c r="BM246" s="239" t="s">
        <v>4319</v>
      </c>
    </row>
    <row r="247" s="15" customFormat="1">
      <c r="A247" s="15"/>
      <c r="B247" s="264"/>
      <c r="C247" s="265"/>
      <c r="D247" s="243" t="s">
        <v>273</v>
      </c>
      <c r="E247" s="266" t="s">
        <v>1</v>
      </c>
      <c r="F247" s="267" t="s">
        <v>4200</v>
      </c>
      <c r="G247" s="265"/>
      <c r="H247" s="266" t="s">
        <v>1</v>
      </c>
      <c r="I247" s="268"/>
      <c r="J247" s="265"/>
      <c r="K247" s="265"/>
      <c r="L247" s="269"/>
      <c r="M247" s="270"/>
      <c r="N247" s="271"/>
      <c r="O247" s="271"/>
      <c r="P247" s="271"/>
      <c r="Q247" s="271"/>
      <c r="R247" s="271"/>
      <c r="S247" s="271"/>
      <c r="T247" s="272"/>
      <c r="U247" s="15"/>
      <c r="V247" s="15"/>
      <c r="W247" s="15"/>
      <c r="X247" s="15"/>
      <c r="Y247" s="15"/>
      <c r="Z247" s="15"/>
      <c r="AA247" s="15"/>
      <c r="AB247" s="15"/>
      <c r="AC247" s="15"/>
      <c r="AD247" s="15"/>
      <c r="AE247" s="15"/>
      <c r="AT247" s="273" t="s">
        <v>273</v>
      </c>
      <c r="AU247" s="273" t="s">
        <v>85</v>
      </c>
      <c r="AV247" s="15" t="s">
        <v>83</v>
      </c>
      <c r="AW247" s="15" t="s">
        <v>32</v>
      </c>
      <c r="AX247" s="15" t="s">
        <v>76</v>
      </c>
      <c r="AY247" s="273" t="s">
        <v>264</v>
      </c>
    </row>
    <row r="248" s="13" customFormat="1">
      <c r="A248" s="13"/>
      <c r="B248" s="241"/>
      <c r="C248" s="242"/>
      <c r="D248" s="243" t="s">
        <v>273</v>
      </c>
      <c r="E248" s="244" t="s">
        <v>1</v>
      </c>
      <c r="F248" s="245" t="s">
        <v>83</v>
      </c>
      <c r="G248" s="242"/>
      <c r="H248" s="246">
        <v>1</v>
      </c>
      <c r="I248" s="247"/>
      <c r="J248" s="242"/>
      <c r="K248" s="242"/>
      <c r="L248" s="248"/>
      <c r="M248" s="249"/>
      <c r="N248" s="250"/>
      <c r="O248" s="250"/>
      <c r="P248" s="250"/>
      <c r="Q248" s="250"/>
      <c r="R248" s="250"/>
      <c r="S248" s="250"/>
      <c r="T248" s="251"/>
      <c r="U248" s="13"/>
      <c r="V248" s="13"/>
      <c r="W248" s="13"/>
      <c r="X248" s="13"/>
      <c r="Y248" s="13"/>
      <c r="Z248" s="13"/>
      <c r="AA248" s="13"/>
      <c r="AB248" s="13"/>
      <c r="AC248" s="13"/>
      <c r="AD248" s="13"/>
      <c r="AE248" s="13"/>
      <c r="AT248" s="252" t="s">
        <v>273</v>
      </c>
      <c r="AU248" s="252" t="s">
        <v>85</v>
      </c>
      <c r="AV248" s="13" t="s">
        <v>85</v>
      </c>
      <c r="AW248" s="13" t="s">
        <v>32</v>
      </c>
      <c r="AX248" s="13" t="s">
        <v>83</v>
      </c>
      <c r="AY248" s="252" t="s">
        <v>264</v>
      </c>
    </row>
    <row r="249" s="2" customFormat="1" ht="21.75" customHeight="1">
      <c r="A249" s="39"/>
      <c r="B249" s="40"/>
      <c r="C249" s="228" t="s">
        <v>461</v>
      </c>
      <c r="D249" s="228" t="s">
        <v>266</v>
      </c>
      <c r="E249" s="229" t="s">
        <v>4201</v>
      </c>
      <c r="F249" s="230" t="s">
        <v>4202</v>
      </c>
      <c r="G249" s="231" t="s">
        <v>420</v>
      </c>
      <c r="H249" s="232">
        <v>1</v>
      </c>
      <c r="I249" s="233"/>
      <c r="J249" s="234">
        <f>ROUND(I249*H249,2)</f>
        <v>0</v>
      </c>
      <c r="K249" s="230" t="s">
        <v>1425</v>
      </c>
      <c r="L249" s="45"/>
      <c r="M249" s="235" t="s">
        <v>1</v>
      </c>
      <c r="N249" s="236" t="s">
        <v>42</v>
      </c>
      <c r="O249" s="92"/>
      <c r="P249" s="237">
        <f>O249*H249</f>
        <v>0</v>
      </c>
      <c r="Q249" s="237">
        <v>0.018180000000000002</v>
      </c>
      <c r="R249" s="237">
        <f>Q249*H249</f>
        <v>0.018180000000000002</v>
      </c>
      <c r="S249" s="237">
        <v>0</v>
      </c>
      <c r="T249" s="238">
        <f>S249*H249</f>
        <v>0</v>
      </c>
      <c r="U249" s="39"/>
      <c r="V249" s="39"/>
      <c r="W249" s="39"/>
      <c r="X249" s="39"/>
      <c r="Y249" s="39"/>
      <c r="Z249" s="39"/>
      <c r="AA249" s="39"/>
      <c r="AB249" s="39"/>
      <c r="AC249" s="39"/>
      <c r="AD249" s="39"/>
      <c r="AE249" s="39"/>
      <c r="AR249" s="239" t="s">
        <v>271</v>
      </c>
      <c r="AT249" s="239" t="s">
        <v>266</v>
      </c>
      <c r="AU249" s="239" t="s">
        <v>85</v>
      </c>
      <c r="AY249" s="18" t="s">
        <v>264</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271</v>
      </c>
      <c r="BM249" s="239" t="s">
        <v>4320</v>
      </c>
    </row>
    <row r="250" s="15" customFormat="1">
      <c r="A250" s="15"/>
      <c r="B250" s="264"/>
      <c r="C250" s="265"/>
      <c r="D250" s="243" t="s">
        <v>273</v>
      </c>
      <c r="E250" s="266" t="s">
        <v>1</v>
      </c>
      <c r="F250" s="267" t="s">
        <v>4200</v>
      </c>
      <c r="G250" s="265"/>
      <c r="H250" s="266" t="s">
        <v>1</v>
      </c>
      <c r="I250" s="268"/>
      <c r="J250" s="265"/>
      <c r="K250" s="265"/>
      <c r="L250" s="269"/>
      <c r="M250" s="270"/>
      <c r="N250" s="271"/>
      <c r="O250" s="271"/>
      <c r="P250" s="271"/>
      <c r="Q250" s="271"/>
      <c r="R250" s="271"/>
      <c r="S250" s="271"/>
      <c r="T250" s="272"/>
      <c r="U250" s="15"/>
      <c r="V250" s="15"/>
      <c r="W250" s="15"/>
      <c r="X250" s="15"/>
      <c r="Y250" s="15"/>
      <c r="Z250" s="15"/>
      <c r="AA250" s="15"/>
      <c r="AB250" s="15"/>
      <c r="AC250" s="15"/>
      <c r="AD250" s="15"/>
      <c r="AE250" s="15"/>
      <c r="AT250" s="273" t="s">
        <v>273</v>
      </c>
      <c r="AU250" s="273" t="s">
        <v>85</v>
      </c>
      <c r="AV250" s="15" t="s">
        <v>83</v>
      </c>
      <c r="AW250" s="15" t="s">
        <v>32</v>
      </c>
      <c r="AX250" s="15" t="s">
        <v>76</v>
      </c>
      <c r="AY250" s="273" t="s">
        <v>264</v>
      </c>
    </row>
    <row r="251" s="13" customFormat="1">
      <c r="A251" s="13"/>
      <c r="B251" s="241"/>
      <c r="C251" s="242"/>
      <c r="D251" s="243" t="s">
        <v>273</v>
      </c>
      <c r="E251" s="244" t="s">
        <v>1</v>
      </c>
      <c r="F251" s="245" t="s">
        <v>83</v>
      </c>
      <c r="G251" s="242"/>
      <c r="H251" s="246">
        <v>1</v>
      </c>
      <c r="I251" s="247"/>
      <c r="J251" s="242"/>
      <c r="K251" s="242"/>
      <c r="L251" s="248"/>
      <c r="M251" s="249"/>
      <c r="N251" s="250"/>
      <c r="O251" s="250"/>
      <c r="P251" s="250"/>
      <c r="Q251" s="250"/>
      <c r="R251" s="250"/>
      <c r="S251" s="250"/>
      <c r="T251" s="251"/>
      <c r="U251" s="13"/>
      <c r="V251" s="13"/>
      <c r="W251" s="13"/>
      <c r="X251" s="13"/>
      <c r="Y251" s="13"/>
      <c r="Z251" s="13"/>
      <c r="AA251" s="13"/>
      <c r="AB251" s="13"/>
      <c r="AC251" s="13"/>
      <c r="AD251" s="13"/>
      <c r="AE251" s="13"/>
      <c r="AT251" s="252" t="s">
        <v>273</v>
      </c>
      <c r="AU251" s="252" t="s">
        <v>85</v>
      </c>
      <c r="AV251" s="13" t="s">
        <v>85</v>
      </c>
      <c r="AW251" s="13" t="s">
        <v>32</v>
      </c>
      <c r="AX251" s="13" t="s">
        <v>83</v>
      </c>
      <c r="AY251" s="252" t="s">
        <v>264</v>
      </c>
    </row>
    <row r="252" s="2" customFormat="1" ht="16.5" customHeight="1">
      <c r="A252" s="39"/>
      <c r="B252" s="40"/>
      <c r="C252" s="228" t="s">
        <v>466</v>
      </c>
      <c r="D252" s="228" t="s">
        <v>266</v>
      </c>
      <c r="E252" s="229" t="s">
        <v>4204</v>
      </c>
      <c r="F252" s="230" t="s">
        <v>4205</v>
      </c>
      <c r="G252" s="231" t="s">
        <v>420</v>
      </c>
      <c r="H252" s="232">
        <v>1</v>
      </c>
      <c r="I252" s="233"/>
      <c r="J252" s="234">
        <f>ROUND(I252*H252,2)</f>
        <v>0</v>
      </c>
      <c r="K252" s="230" t="s">
        <v>1425</v>
      </c>
      <c r="L252" s="45"/>
      <c r="M252" s="235" t="s">
        <v>1</v>
      </c>
      <c r="N252" s="236" t="s">
        <v>42</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271</v>
      </c>
      <c r="AT252" s="239" t="s">
        <v>266</v>
      </c>
      <c r="AU252" s="239" t="s">
        <v>85</v>
      </c>
      <c r="AY252" s="18" t="s">
        <v>264</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271</v>
      </c>
      <c r="BM252" s="239" t="s">
        <v>4321</v>
      </c>
    </row>
    <row r="253" s="15" customFormat="1">
      <c r="A253" s="15"/>
      <c r="B253" s="264"/>
      <c r="C253" s="265"/>
      <c r="D253" s="243" t="s">
        <v>273</v>
      </c>
      <c r="E253" s="266" t="s">
        <v>1</v>
      </c>
      <c r="F253" s="267" t="s">
        <v>4200</v>
      </c>
      <c r="G253" s="265"/>
      <c r="H253" s="266" t="s">
        <v>1</v>
      </c>
      <c r="I253" s="268"/>
      <c r="J253" s="265"/>
      <c r="K253" s="265"/>
      <c r="L253" s="269"/>
      <c r="M253" s="270"/>
      <c r="N253" s="271"/>
      <c r="O253" s="271"/>
      <c r="P253" s="271"/>
      <c r="Q253" s="271"/>
      <c r="R253" s="271"/>
      <c r="S253" s="271"/>
      <c r="T253" s="272"/>
      <c r="U253" s="15"/>
      <c r="V253" s="15"/>
      <c r="W253" s="15"/>
      <c r="X253" s="15"/>
      <c r="Y253" s="15"/>
      <c r="Z253" s="15"/>
      <c r="AA253" s="15"/>
      <c r="AB253" s="15"/>
      <c r="AC253" s="15"/>
      <c r="AD253" s="15"/>
      <c r="AE253" s="15"/>
      <c r="AT253" s="273" t="s">
        <v>273</v>
      </c>
      <c r="AU253" s="273" t="s">
        <v>85</v>
      </c>
      <c r="AV253" s="15" t="s">
        <v>83</v>
      </c>
      <c r="AW253" s="15" t="s">
        <v>32</v>
      </c>
      <c r="AX253" s="15" t="s">
        <v>76</v>
      </c>
      <c r="AY253" s="273" t="s">
        <v>264</v>
      </c>
    </row>
    <row r="254" s="13" customFormat="1">
      <c r="A254" s="13"/>
      <c r="B254" s="241"/>
      <c r="C254" s="242"/>
      <c r="D254" s="243" t="s">
        <v>273</v>
      </c>
      <c r="E254" s="244" t="s">
        <v>1</v>
      </c>
      <c r="F254" s="245" t="s">
        <v>83</v>
      </c>
      <c r="G254" s="242"/>
      <c r="H254" s="246">
        <v>1</v>
      </c>
      <c r="I254" s="247"/>
      <c r="J254" s="242"/>
      <c r="K254" s="242"/>
      <c r="L254" s="248"/>
      <c r="M254" s="249"/>
      <c r="N254" s="250"/>
      <c r="O254" s="250"/>
      <c r="P254" s="250"/>
      <c r="Q254" s="250"/>
      <c r="R254" s="250"/>
      <c r="S254" s="250"/>
      <c r="T254" s="251"/>
      <c r="U254" s="13"/>
      <c r="V254" s="13"/>
      <c r="W254" s="13"/>
      <c r="X254" s="13"/>
      <c r="Y254" s="13"/>
      <c r="Z254" s="13"/>
      <c r="AA254" s="13"/>
      <c r="AB254" s="13"/>
      <c r="AC254" s="13"/>
      <c r="AD254" s="13"/>
      <c r="AE254" s="13"/>
      <c r="AT254" s="252" t="s">
        <v>273</v>
      </c>
      <c r="AU254" s="252" t="s">
        <v>85</v>
      </c>
      <c r="AV254" s="13" t="s">
        <v>85</v>
      </c>
      <c r="AW254" s="13" t="s">
        <v>32</v>
      </c>
      <c r="AX254" s="13" t="s">
        <v>83</v>
      </c>
      <c r="AY254" s="252" t="s">
        <v>264</v>
      </c>
    </row>
    <row r="255" s="2" customFormat="1" ht="16.5" customHeight="1">
      <c r="A255" s="39"/>
      <c r="B255" s="40"/>
      <c r="C255" s="228" t="s">
        <v>470</v>
      </c>
      <c r="D255" s="228" t="s">
        <v>266</v>
      </c>
      <c r="E255" s="229" t="s">
        <v>4207</v>
      </c>
      <c r="F255" s="230" t="s">
        <v>4208</v>
      </c>
      <c r="G255" s="231" t="s">
        <v>420</v>
      </c>
      <c r="H255" s="232">
        <v>1</v>
      </c>
      <c r="I255" s="233"/>
      <c r="J255" s="234">
        <f>ROUND(I255*H255,2)</f>
        <v>0</v>
      </c>
      <c r="K255" s="230" t="s">
        <v>1425</v>
      </c>
      <c r="L255" s="45"/>
      <c r="M255" s="235" t="s">
        <v>1</v>
      </c>
      <c r="N255" s="236" t="s">
        <v>42</v>
      </c>
      <c r="O255" s="92"/>
      <c r="P255" s="237">
        <f>O255*H255</f>
        <v>0</v>
      </c>
      <c r="Q255" s="237">
        <v>0.0020300000000000001</v>
      </c>
      <c r="R255" s="237">
        <f>Q255*H255</f>
        <v>0.0020300000000000001</v>
      </c>
      <c r="S255" s="237">
        <v>0</v>
      </c>
      <c r="T255" s="238">
        <f>S255*H255</f>
        <v>0</v>
      </c>
      <c r="U255" s="39"/>
      <c r="V255" s="39"/>
      <c r="W255" s="39"/>
      <c r="X255" s="39"/>
      <c r="Y255" s="39"/>
      <c r="Z255" s="39"/>
      <c r="AA255" s="39"/>
      <c r="AB255" s="39"/>
      <c r="AC255" s="39"/>
      <c r="AD255" s="39"/>
      <c r="AE255" s="39"/>
      <c r="AR255" s="239" t="s">
        <v>271</v>
      </c>
      <c r="AT255" s="239" t="s">
        <v>266</v>
      </c>
      <c r="AU255" s="239" t="s">
        <v>85</v>
      </c>
      <c r="AY255" s="18" t="s">
        <v>264</v>
      </c>
      <c r="BE255" s="240">
        <f>IF(N255="základní",J255,0)</f>
        <v>0</v>
      </c>
      <c r="BF255" s="240">
        <f>IF(N255="snížená",J255,0)</f>
        <v>0</v>
      </c>
      <c r="BG255" s="240">
        <f>IF(N255="zákl. přenesená",J255,0)</f>
        <v>0</v>
      </c>
      <c r="BH255" s="240">
        <f>IF(N255="sníž. přenesená",J255,0)</f>
        <v>0</v>
      </c>
      <c r="BI255" s="240">
        <f>IF(N255="nulová",J255,0)</f>
        <v>0</v>
      </c>
      <c r="BJ255" s="18" t="s">
        <v>85</v>
      </c>
      <c r="BK255" s="240">
        <f>ROUND(I255*H255,2)</f>
        <v>0</v>
      </c>
      <c r="BL255" s="18" t="s">
        <v>271</v>
      </c>
      <c r="BM255" s="239" t="s">
        <v>4322</v>
      </c>
    </row>
    <row r="256" s="15" customFormat="1">
      <c r="A256" s="15"/>
      <c r="B256" s="264"/>
      <c r="C256" s="265"/>
      <c r="D256" s="243" t="s">
        <v>273</v>
      </c>
      <c r="E256" s="266" t="s">
        <v>1</v>
      </c>
      <c r="F256" s="267" t="s">
        <v>4200</v>
      </c>
      <c r="G256" s="265"/>
      <c r="H256" s="266" t="s">
        <v>1</v>
      </c>
      <c r="I256" s="268"/>
      <c r="J256" s="265"/>
      <c r="K256" s="265"/>
      <c r="L256" s="269"/>
      <c r="M256" s="270"/>
      <c r="N256" s="271"/>
      <c r="O256" s="271"/>
      <c r="P256" s="271"/>
      <c r="Q256" s="271"/>
      <c r="R256" s="271"/>
      <c r="S256" s="271"/>
      <c r="T256" s="272"/>
      <c r="U256" s="15"/>
      <c r="V256" s="15"/>
      <c r="W256" s="15"/>
      <c r="X256" s="15"/>
      <c r="Y256" s="15"/>
      <c r="Z256" s="15"/>
      <c r="AA256" s="15"/>
      <c r="AB256" s="15"/>
      <c r="AC256" s="15"/>
      <c r="AD256" s="15"/>
      <c r="AE256" s="15"/>
      <c r="AT256" s="273" t="s">
        <v>273</v>
      </c>
      <c r="AU256" s="273" t="s">
        <v>85</v>
      </c>
      <c r="AV256" s="15" t="s">
        <v>83</v>
      </c>
      <c r="AW256" s="15" t="s">
        <v>32</v>
      </c>
      <c r="AX256" s="15" t="s">
        <v>76</v>
      </c>
      <c r="AY256" s="273" t="s">
        <v>264</v>
      </c>
    </row>
    <row r="257" s="13" customFormat="1">
      <c r="A257" s="13"/>
      <c r="B257" s="241"/>
      <c r="C257" s="242"/>
      <c r="D257" s="243" t="s">
        <v>273</v>
      </c>
      <c r="E257" s="244" t="s">
        <v>1</v>
      </c>
      <c r="F257" s="245" t="s">
        <v>83</v>
      </c>
      <c r="G257" s="242"/>
      <c r="H257" s="246">
        <v>1</v>
      </c>
      <c r="I257" s="247"/>
      <c r="J257" s="242"/>
      <c r="K257" s="242"/>
      <c r="L257" s="248"/>
      <c r="M257" s="249"/>
      <c r="N257" s="250"/>
      <c r="O257" s="250"/>
      <c r="P257" s="250"/>
      <c r="Q257" s="250"/>
      <c r="R257" s="250"/>
      <c r="S257" s="250"/>
      <c r="T257" s="251"/>
      <c r="U257" s="13"/>
      <c r="V257" s="13"/>
      <c r="W257" s="13"/>
      <c r="X257" s="13"/>
      <c r="Y257" s="13"/>
      <c r="Z257" s="13"/>
      <c r="AA257" s="13"/>
      <c r="AB257" s="13"/>
      <c r="AC257" s="13"/>
      <c r="AD257" s="13"/>
      <c r="AE257" s="13"/>
      <c r="AT257" s="252" t="s">
        <v>273</v>
      </c>
      <c r="AU257" s="252" t="s">
        <v>85</v>
      </c>
      <c r="AV257" s="13" t="s">
        <v>85</v>
      </c>
      <c r="AW257" s="13" t="s">
        <v>32</v>
      </c>
      <c r="AX257" s="13" t="s">
        <v>83</v>
      </c>
      <c r="AY257" s="252" t="s">
        <v>264</v>
      </c>
    </row>
    <row r="258" s="2" customFormat="1" ht="16.5" customHeight="1">
      <c r="A258" s="39"/>
      <c r="B258" s="40"/>
      <c r="C258" s="228" t="s">
        <v>474</v>
      </c>
      <c r="D258" s="228" t="s">
        <v>266</v>
      </c>
      <c r="E258" s="229" t="s">
        <v>4210</v>
      </c>
      <c r="F258" s="230" t="s">
        <v>4211</v>
      </c>
      <c r="G258" s="231" t="s">
        <v>420</v>
      </c>
      <c r="H258" s="232">
        <v>1</v>
      </c>
      <c r="I258" s="233"/>
      <c r="J258" s="234">
        <f>ROUND(I258*H258,2)</f>
        <v>0</v>
      </c>
      <c r="K258" s="230" t="s">
        <v>1425</v>
      </c>
      <c r="L258" s="45"/>
      <c r="M258" s="235" t="s">
        <v>1</v>
      </c>
      <c r="N258" s="236" t="s">
        <v>42</v>
      </c>
      <c r="O258" s="92"/>
      <c r="P258" s="237">
        <f>O258*H258</f>
        <v>0</v>
      </c>
      <c r="Q258" s="237">
        <v>0.1056</v>
      </c>
      <c r="R258" s="237">
        <f>Q258*H258</f>
        <v>0.1056</v>
      </c>
      <c r="S258" s="237">
        <v>0</v>
      </c>
      <c r="T258" s="238">
        <f>S258*H258</f>
        <v>0</v>
      </c>
      <c r="U258" s="39"/>
      <c r="V258" s="39"/>
      <c r="W258" s="39"/>
      <c r="X258" s="39"/>
      <c r="Y258" s="39"/>
      <c r="Z258" s="39"/>
      <c r="AA258" s="39"/>
      <c r="AB258" s="39"/>
      <c r="AC258" s="39"/>
      <c r="AD258" s="39"/>
      <c r="AE258" s="39"/>
      <c r="AR258" s="239" t="s">
        <v>271</v>
      </c>
      <c r="AT258" s="239" t="s">
        <v>266</v>
      </c>
      <c r="AU258" s="239" t="s">
        <v>85</v>
      </c>
      <c r="AY258" s="18" t="s">
        <v>264</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271</v>
      </c>
      <c r="BM258" s="239" t="s">
        <v>4323</v>
      </c>
    </row>
    <row r="259" s="15" customFormat="1">
      <c r="A259" s="15"/>
      <c r="B259" s="264"/>
      <c r="C259" s="265"/>
      <c r="D259" s="243" t="s">
        <v>273</v>
      </c>
      <c r="E259" s="266" t="s">
        <v>1</v>
      </c>
      <c r="F259" s="267" t="s">
        <v>4177</v>
      </c>
      <c r="G259" s="265"/>
      <c r="H259" s="266" t="s">
        <v>1</v>
      </c>
      <c r="I259" s="268"/>
      <c r="J259" s="265"/>
      <c r="K259" s="265"/>
      <c r="L259" s="269"/>
      <c r="M259" s="270"/>
      <c r="N259" s="271"/>
      <c r="O259" s="271"/>
      <c r="P259" s="271"/>
      <c r="Q259" s="271"/>
      <c r="R259" s="271"/>
      <c r="S259" s="271"/>
      <c r="T259" s="272"/>
      <c r="U259" s="15"/>
      <c r="V259" s="15"/>
      <c r="W259" s="15"/>
      <c r="X259" s="15"/>
      <c r="Y259" s="15"/>
      <c r="Z259" s="15"/>
      <c r="AA259" s="15"/>
      <c r="AB259" s="15"/>
      <c r="AC259" s="15"/>
      <c r="AD259" s="15"/>
      <c r="AE259" s="15"/>
      <c r="AT259" s="273" t="s">
        <v>273</v>
      </c>
      <c r="AU259" s="273" t="s">
        <v>85</v>
      </c>
      <c r="AV259" s="15" t="s">
        <v>83</v>
      </c>
      <c r="AW259" s="15" t="s">
        <v>32</v>
      </c>
      <c r="AX259" s="15" t="s">
        <v>76</v>
      </c>
      <c r="AY259" s="273" t="s">
        <v>264</v>
      </c>
    </row>
    <row r="260" s="13" customFormat="1">
      <c r="A260" s="13"/>
      <c r="B260" s="241"/>
      <c r="C260" s="242"/>
      <c r="D260" s="243" t="s">
        <v>273</v>
      </c>
      <c r="E260" s="244" t="s">
        <v>1</v>
      </c>
      <c r="F260" s="245" t="s">
        <v>83</v>
      </c>
      <c r="G260" s="242"/>
      <c r="H260" s="246">
        <v>1</v>
      </c>
      <c r="I260" s="247"/>
      <c r="J260" s="242"/>
      <c r="K260" s="242"/>
      <c r="L260" s="248"/>
      <c r="M260" s="249"/>
      <c r="N260" s="250"/>
      <c r="O260" s="250"/>
      <c r="P260" s="250"/>
      <c r="Q260" s="250"/>
      <c r="R260" s="250"/>
      <c r="S260" s="250"/>
      <c r="T260" s="251"/>
      <c r="U260" s="13"/>
      <c r="V260" s="13"/>
      <c r="W260" s="13"/>
      <c r="X260" s="13"/>
      <c r="Y260" s="13"/>
      <c r="Z260" s="13"/>
      <c r="AA260" s="13"/>
      <c r="AB260" s="13"/>
      <c r="AC260" s="13"/>
      <c r="AD260" s="13"/>
      <c r="AE260" s="13"/>
      <c r="AT260" s="252" t="s">
        <v>273</v>
      </c>
      <c r="AU260" s="252" t="s">
        <v>85</v>
      </c>
      <c r="AV260" s="13" t="s">
        <v>85</v>
      </c>
      <c r="AW260" s="13" t="s">
        <v>32</v>
      </c>
      <c r="AX260" s="13" t="s">
        <v>83</v>
      </c>
      <c r="AY260" s="252" t="s">
        <v>264</v>
      </c>
    </row>
    <row r="261" s="2" customFormat="1" ht="16.5" customHeight="1">
      <c r="A261" s="39"/>
      <c r="B261" s="40"/>
      <c r="C261" s="228" t="s">
        <v>479</v>
      </c>
      <c r="D261" s="228" t="s">
        <v>266</v>
      </c>
      <c r="E261" s="229" t="s">
        <v>4213</v>
      </c>
      <c r="F261" s="230" t="s">
        <v>4214</v>
      </c>
      <c r="G261" s="231" t="s">
        <v>420</v>
      </c>
      <c r="H261" s="232">
        <v>1</v>
      </c>
      <c r="I261" s="233"/>
      <c r="J261" s="234">
        <f>ROUND(I261*H261,2)</f>
        <v>0</v>
      </c>
      <c r="K261" s="230" t="s">
        <v>1425</v>
      </c>
      <c r="L261" s="45"/>
      <c r="M261" s="235" t="s">
        <v>1</v>
      </c>
      <c r="N261" s="236" t="s">
        <v>42</v>
      </c>
      <c r="O261" s="92"/>
      <c r="P261" s="237">
        <f>O261*H261</f>
        <v>0</v>
      </c>
      <c r="Q261" s="237">
        <v>0.012120000000000001</v>
      </c>
      <c r="R261" s="237">
        <f>Q261*H261</f>
        <v>0.012120000000000001</v>
      </c>
      <c r="S261" s="237">
        <v>0</v>
      </c>
      <c r="T261" s="238">
        <f>S261*H261</f>
        <v>0</v>
      </c>
      <c r="U261" s="39"/>
      <c r="V261" s="39"/>
      <c r="W261" s="39"/>
      <c r="X261" s="39"/>
      <c r="Y261" s="39"/>
      <c r="Z261" s="39"/>
      <c r="AA261" s="39"/>
      <c r="AB261" s="39"/>
      <c r="AC261" s="39"/>
      <c r="AD261" s="39"/>
      <c r="AE261" s="39"/>
      <c r="AR261" s="239" t="s">
        <v>271</v>
      </c>
      <c r="AT261" s="239" t="s">
        <v>266</v>
      </c>
      <c r="AU261" s="239" t="s">
        <v>85</v>
      </c>
      <c r="AY261" s="18" t="s">
        <v>264</v>
      </c>
      <c r="BE261" s="240">
        <f>IF(N261="základní",J261,0)</f>
        <v>0</v>
      </c>
      <c r="BF261" s="240">
        <f>IF(N261="snížená",J261,0)</f>
        <v>0</v>
      </c>
      <c r="BG261" s="240">
        <f>IF(N261="zákl. přenesená",J261,0)</f>
        <v>0</v>
      </c>
      <c r="BH261" s="240">
        <f>IF(N261="sníž. přenesená",J261,0)</f>
        <v>0</v>
      </c>
      <c r="BI261" s="240">
        <f>IF(N261="nulová",J261,0)</f>
        <v>0</v>
      </c>
      <c r="BJ261" s="18" t="s">
        <v>85</v>
      </c>
      <c r="BK261" s="240">
        <f>ROUND(I261*H261,2)</f>
        <v>0</v>
      </c>
      <c r="BL261" s="18" t="s">
        <v>271</v>
      </c>
      <c r="BM261" s="239" t="s">
        <v>4324</v>
      </c>
    </row>
    <row r="262" s="15" customFormat="1">
      <c r="A262" s="15"/>
      <c r="B262" s="264"/>
      <c r="C262" s="265"/>
      <c r="D262" s="243" t="s">
        <v>273</v>
      </c>
      <c r="E262" s="266" t="s">
        <v>1</v>
      </c>
      <c r="F262" s="267" t="s">
        <v>4177</v>
      </c>
      <c r="G262" s="265"/>
      <c r="H262" s="266" t="s">
        <v>1</v>
      </c>
      <c r="I262" s="268"/>
      <c r="J262" s="265"/>
      <c r="K262" s="265"/>
      <c r="L262" s="269"/>
      <c r="M262" s="270"/>
      <c r="N262" s="271"/>
      <c r="O262" s="271"/>
      <c r="P262" s="271"/>
      <c r="Q262" s="271"/>
      <c r="R262" s="271"/>
      <c r="S262" s="271"/>
      <c r="T262" s="272"/>
      <c r="U262" s="15"/>
      <c r="V262" s="15"/>
      <c r="W262" s="15"/>
      <c r="X262" s="15"/>
      <c r="Y262" s="15"/>
      <c r="Z262" s="15"/>
      <c r="AA262" s="15"/>
      <c r="AB262" s="15"/>
      <c r="AC262" s="15"/>
      <c r="AD262" s="15"/>
      <c r="AE262" s="15"/>
      <c r="AT262" s="273" t="s">
        <v>273</v>
      </c>
      <c r="AU262" s="273" t="s">
        <v>85</v>
      </c>
      <c r="AV262" s="15" t="s">
        <v>83</v>
      </c>
      <c r="AW262" s="15" t="s">
        <v>32</v>
      </c>
      <c r="AX262" s="15" t="s">
        <v>76</v>
      </c>
      <c r="AY262" s="273" t="s">
        <v>264</v>
      </c>
    </row>
    <row r="263" s="13" customFormat="1">
      <c r="A263" s="13"/>
      <c r="B263" s="241"/>
      <c r="C263" s="242"/>
      <c r="D263" s="243" t="s">
        <v>273</v>
      </c>
      <c r="E263" s="244" t="s">
        <v>1</v>
      </c>
      <c r="F263" s="245" t="s">
        <v>83</v>
      </c>
      <c r="G263" s="242"/>
      <c r="H263" s="246">
        <v>1</v>
      </c>
      <c r="I263" s="247"/>
      <c r="J263" s="242"/>
      <c r="K263" s="242"/>
      <c r="L263" s="248"/>
      <c r="M263" s="249"/>
      <c r="N263" s="250"/>
      <c r="O263" s="250"/>
      <c r="P263" s="250"/>
      <c r="Q263" s="250"/>
      <c r="R263" s="250"/>
      <c r="S263" s="250"/>
      <c r="T263" s="251"/>
      <c r="U263" s="13"/>
      <c r="V263" s="13"/>
      <c r="W263" s="13"/>
      <c r="X263" s="13"/>
      <c r="Y263" s="13"/>
      <c r="Z263" s="13"/>
      <c r="AA263" s="13"/>
      <c r="AB263" s="13"/>
      <c r="AC263" s="13"/>
      <c r="AD263" s="13"/>
      <c r="AE263" s="13"/>
      <c r="AT263" s="252" t="s">
        <v>273</v>
      </c>
      <c r="AU263" s="252" t="s">
        <v>85</v>
      </c>
      <c r="AV263" s="13" t="s">
        <v>85</v>
      </c>
      <c r="AW263" s="13" t="s">
        <v>32</v>
      </c>
      <c r="AX263" s="13" t="s">
        <v>83</v>
      </c>
      <c r="AY263" s="252" t="s">
        <v>264</v>
      </c>
    </row>
    <row r="264" s="2" customFormat="1" ht="16.5" customHeight="1">
      <c r="A264" s="39"/>
      <c r="B264" s="40"/>
      <c r="C264" s="228" t="s">
        <v>484</v>
      </c>
      <c r="D264" s="228" t="s">
        <v>266</v>
      </c>
      <c r="E264" s="229" t="s">
        <v>4216</v>
      </c>
      <c r="F264" s="230" t="s">
        <v>4217</v>
      </c>
      <c r="G264" s="231" t="s">
        <v>420</v>
      </c>
      <c r="H264" s="232">
        <v>1</v>
      </c>
      <c r="I264" s="233"/>
      <c r="J264" s="234">
        <f>ROUND(I264*H264,2)</f>
        <v>0</v>
      </c>
      <c r="K264" s="230" t="s">
        <v>1425</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271</v>
      </c>
      <c r="AT264" s="239" t="s">
        <v>266</v>
      </c>
      <c r="AU264" s="239" t="s">
        <v>85</v>
      </c>
      <c r="AY264" s="18" t="s">
        <v>264</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271</v>
      </c>
      <c r="BM264" s="239" t="s">
        <v>4325</v>
      </c>
    </row>
    <row r="265" s="15" customFormat="1">
      <c r="A265" s="15"/>
      <c r="B265" s="264"/>
      <c r="C265" s="265"/>
      <c r="D265" s="243" t="s">
        <v>273</v>
      </c>
      <c r="E265" s="266" t="s">
        <v>1</v>
      </c>
      <c r="F265" s="267" t="s">
        <v>4177</v>
      </c>
      <c r="G265" s="265"/>
      <c r="H265" s="266" t="s">
        <v>1</v>
      </c>
      <c r="I265" s="268"/>
      <c r="J265" s="265"/>
      <c r="K265" s="265"/>
      <c r="L265" s="269"/>
      <c r="M265" s="270"/>
      <c r="N265" s="271"/>
      <c r="O265" s="271"/>
      <c r="P265" s="271"/>
      <c r="Q265" s="271"/>
      <c r="R265" s="271"/>
      <c r="S265" s="271"/>
      <c r="T265" s="272"/>
      <c r="U265" s="15"/>
      <c r="V265" s="15"/>
      <c r="W265" s="15"/>
      <c r="X265" s="15"/>
      <c r="Y265" s="15"/>
      <c r="Z265" s="15"/>
      <c r="AA265" s="15"/>
      <c r="AB265" s="15"/>
      <c r="AC265" s="15"/>
      <c r="AD265" s="15"/>
      <c r="AE265" s="15"/>
      <c r="AT265" s="273" t="s">
        <v>273</v>
      </c>
      <c r="AU265" s="273" t="s">
        <v>85</v>
      </c>
      <c r="AV265" s="15" t="s">
        <v>83</v>
      </c>
      <c r="AW265" s="15" t="s">
        <v>32</v>
      </c>
      <c r="AX265" s="15" t="s">
        <v>76</v>
      </c>
      <c r="AY265" s="273" t="s">
        <v>264</v>
      </c>
    </row>
    <row r="266" s="13" customFormat="1">
      <c r="A266" s="13"/>
      <c r="B266" s="241"/>
      <c r="C266" s="242"/>
      <c r="D266" s="243" t="s">
        <v>273</v>
      </c>
      <c r="E266" s="244" t="s">
        <v>1</v>
      </c>
      <c r="F266" s="245" t="s">
        <v>83</v>
      </c>
      <c r="G266" s="242"/>
      <c r="H266" s="246">
        <v>1</v>
      </c>
      <c r="I266" s="247"/>
      <c r="J266" s="242"/>
      <c r="K266" s="242"/>
      <c r="L266" s="248"/>
      <c r="M266" s="249"/>
      <c r="N266" s="250"/>
      <c r="O266" s="250"/>
      <c r="P266" s="250"/>
      <c r="Q266" s="250"/>
      <c r="R266" s="250"/>
      <c r="S266" s="250"/>
      <c r="T266" s="251"/>
      <c r="U266" s="13"/>
      <c r="V266" s="13"/>
      <c r="W266" s="13"/>
      <c r="X266" s="13"/>
      <c r="Y266" s="13"/>
      <c r="Z266" s="13"/>
      <c r="AA266" s="13"/>
      <c r="AB266" s="13"/>
      <c r="AC266" s="13"/>
      <c r="AD266" s="13"/>
      <c r="AE266" s="13"/>
      <c r="AT266" s="252" t="s">
        <v>273</v>
      </c>
      <c r="AU266" s="252" t="s">
        <v>85</v>
      </c>
      <c r="AV266" s="13" t="s">
        <v>85</v>
      </c>
      <c r="AW266" s="13" t="s">
        <v>32</v>
      </c>
      <c r="AX266" s="13" t="s">
        <v>83</v>
      </c>
      <c r="AY266" s="252" t="s">
        <v>264</v>
      </c>
    </row>
    <row r="267" s="2" customFormat="1" ht="21.75" customHeight="1">
      <c r="A267" s="39"/>
      <c r="B267" s="40"/>
      <c r="C267" s="228" t="s">
        <v>489</v>
      </c>
      <c r="D267" s="228" t="s">
        <v>266</v>
      </c>
      <c r="E267" s="229" t="s">
        <v>4219</v>
      </c>
      <c r="F267" s="230" t="s">
        <v>4220</v>
      </c>
      <c r="G267" s="231" t="s">
        <v>420</v>
      </c>
      <c r="H267" s="232">
        <v>1</v>
      </c>
      <c r="I267" s="233"/>
      <c r="J267" s="234">
        <f>ROUND(I267*H267,2)</f>
        <v>0</v>
      </c>
      <c r="K267" s="230" t="s">
        <v>1425</v>
      </c>
      <c r="L267" s="45"/>
      <c r="M267" s="235" t="s">
        <v>1</v>
      </c>
      <c r="N267" s="236" t="s">
        <v>42</v>
      </c>
      <c r="O267" s="92"/>
      <c r="P267" s="237">
        <f>O267*H267</f>
        <v>0</v>
      </c>
      <c r="Q267" s="237">
        <v>0.1111</v>
      </c>
      <c r="R267" s="237">
        <f>Q267*H267</f>
        <v>0.1111</v>
      </c>
      <c r="S267" s="237">
        <v>0</v>
      </c>
      <c r="T267" s="238">
        <f>S267*H267</f>
        <v>0</v>
      </c>
      <c r="U267" s="39"/>
      <c r="V267" s="39"/>
      <c r="W267" s="39"/>
      <c r="X267" s="39"/>
      <c r="Y267" s="39"/>
      <c r="Z267" s="39"/>
      <c r="AA267" s="39"/>
      <c r="AB267" s="39"/>
      <c r="AC267" s="39"/>
      <c r="AD267" s="39"/>
      <c r="AE267" s="39"/>
      <c r="AR267" s="239" t="s">
        <v>271</v>
      </c>
      <c r="AT267" s="239" t="s">
        <v>266</v>
      </c>
      <c r="AU267" s="239" t="s">
        <v>85</v>
      </c>
      <c r="AY267" s="18" t="s">
        <v>264</v>
      </c>
      <c r="BE267" s="240">
        <f>IF(N267="základní",J267,0)</f>
        <v>0</v>
      </c>
      <c r="BF267" s="240">
        <f>IF(N267="snížená",J267,0)</f>
        <v>0</v>
      </c>
      <c r="BG267" s="240">
        <f>IF(N267="zákl. přenesená",J267,0)</f>
        <v>0</v>
      </c>
      <c r="BH267" s="240">
        <f>IF(N267="sníž. přenesená",J267,0)</f>
        <v>0</v>
      </c>
      <c r="BI267" s="240">
        <f>IF(N267="nulová",J267,0)</f>
        <v>0</v>
      </c>
      <c r="BJ267" s="18" t="s">
        <v>85</v>
      </c>
      <c r="BK267" s="240">
        <f>ROUND(I267*H267,2)</f>
        <v>0</v>
      </c>
      <c r="BL267" s="18" t="s">
        <v>271</v>
      </c>
      <c r="BM267" s="239" t="s">
        <v>4326</v>
      </c>
    </row>
    <row r="268" s="15" customFormat="1">
      <c r="A268" s="15"/>
      <c r="B268" s="264"/>
      <c r="C268" s="265"/>
      <c r="D268" s="243" t="s">
        <v>273</v>
      </c>
      <c r="E268" s="266" t="s">
        <v>1</v>
      </c>
      <c r="F268" s="267" t="s">
        <v>4177</v>
      </c>
      <c r="G268" s="265"/>
      <c r="H268" s="266" t="s">
        <v>1</v>
      </c>
      <c r="I268" s="268"/>
      <c r="J268" s="265"/>
      <c r="K268" s="265"/>
      <c r="L268" s="269"/>
      <c r="M268" s="270"/>
      <c r="N268" s="271"/>
      <c r="O268" s="271"/>
      <c r="P268" s="271"/>
      <c r="Q268" s="271"/>
      <c r="R268" s="271"/>
      <c r="S268" s="271"/>
      <c r="T268" s="272"/>
      <c r="U268" s="15"/>
      <c r="V268" s="15"/>
      <c r="W268" s="15"/>
      <c r="X268" s="15"/>
      <c r="Y268" s="15"/>
      <c r="Z268" s="15"/>
      <c r="AA268" s="15"/>
      <c r="AB268" s="15"/>
      <c r="AC268" s="15"/>
      <c r="AD268" s="15"/>
      <c r="AE268" s="15"/>
      <c r="AT268" s="273" t="s">
        <v>273</v>
      </c>
      <c r="AU268" s="273" t="s">
        <v>85</v>
      </c>
      <c r="AV268" s="15" t="s">
        <v>83</v>
      </c>
      <c r="AW268" s="15" t="s">
        <v>32</v>
      </c>
      <c r="AX268" s="15" t="s">
        <v>76</v>
      </c>
      <c r="AY268" s="273" t="s">
        <v>264</v>
      </c>
    </row>
    <row r="269" s="13" customFormat="1">
      <c r="A269" s="13"/>
      <c r="B269" s="241"/>
      <c r="C269" s="242"/>
      <c r="D269" s="243" t="s">
        <v>273</v>
      </c>
      <c r="E269" s="244" t="s">
        <v>1</v>
      </c>
      <c r="F269" s="245" t="s">
        <v>83</v>
      </c>
      <c r="G269" s="242"/>
      <c r="H269" s="246">
        <v>1</v>
      </c>
      <c r="I269" s="247"/>
      <c r="J269" s="242"/>
      <c r="K269" s="242"/>
      <c r="L269" s="248"/>
      <c r="M269" s="249"/>
      <c r="N269" s="250"/>
      <c r="O269" s="250"/>
      <c r="P269" s="250"/>
      <c r="Q269" s="250"/>
      <c r="R269" s="250"/>
      <c r="S269" s="250"/>
      <c r="T269" s="251"/>
      <c r="U269" s="13"/>
      <c r="V269" s="13"/>
      <c r="W269" s="13"/>
      <c r="X269" s="13"/>
      <c r="Y269" s="13"/>
      <c r="Z269" s="13"/>
      <c r="AA269" s="13"/>
      <c r="AB269" s="13"/>
      <c r="AC269" s="13"/>
      <c r="AD269" s="13"/>
      <c r="AE269" s="13"/>
      <c r="AT269" s="252" t="s">
        <v>273</v>
      </c>
      <c r="AU269" s="252" t="s">
        <v>85</v>
      </c>
      <c r="AV269" s="13" t="s">
        <v>85</v>
      </c>
      <c r="AW269" s="13" t="s">
        <v>32</v>
      </c>
      <c r="AX269" s="13" t="s">
        <v>83</v>
      </c>
      <c r="AY269" s="252" t="s">
        <v>264</v>
      </c>
    </row>
    <row r="270" s="2" customFormat="1" ht="24.15" customHeight="1">
      <c r="A270" s="39"/>
      <c r="B270" s="40"/>
      <c r="C270" s="228" t="s">
        <v>494</v>
      </c>
      <c r="D270" s="228" t="s">
        <v>266</v>
      </c>
      <c r="E270" s="229" t="s">
        <v>4222</v>
      </c>
      <c r="F270" s="230" t="s">
        <v>4223</v>
      </c>
      <c r="G270" s="231" t="s">
        <v>278</v>
      </c>
      <c r="H270" s="232">
        <v>4.9000000000000004</v>
      </c>
      <c r="I270" s="233"/>
      <c r="J270" s="234">
        <f>ROUND(I270*H270,2)</f>
        <v>0</v>
      </c>
      <c r="K270" s="230" t="s">
        <v>1425</v>
      </c>
      <c r="L270" s="45"/>
      <c r="M270" s="235" t="s">
        <v>1</v>
      </c>
      <c r="N270" s="236" t="s">
        <v>42</v>
      </c>
      <c r="O270" s="92"/>
      <c r="P270" s="237">
        <f>O270*H270</f>
        <v>0</v>
      </c>
      <c r="Q270" s="237">
        <v>0.04512</v>
      </c>
      <c r="R270" s="237">
        <f>Q270*H270</f>
        <v>0.22108800000000001</v>
      </c>
      <c r="S270" s="237">
        <v>0</v>
      </c>
      <c r="T270" s="238">
        <f>S270*H270</f>
        <v>0</v>
      </c>
      <c r="U270" s="39"/>
      <c r="V270" s="39"/>
      <c r="W270" s="39"/>
      <c r="X270" s="39"/>
      <c r="Y270" s="39"/>
      <c r="Z270" s="39"/>
      <c r="AA270" s="39"/>
      <c r="AB270" s="39"/>
      <c r="AC270" s="39"/>
      <c r="AD270" s="39"/>
      <c r="AE270" s="39"/>
      <c r="AR270" s="239" t="s">
        <v>271</v>
      </c>
      <c r="AT270" s="239" t="s">
        <v>266</v>
      </c>
      <c r="AU270" s="239" t="s">
        <v>85</v>
      </c>
      <c r="AY270" s="18" t="s">
        <v>264</v>
      </c>
      <c r="BE270" s="240">
        <f>IF(N270="základní",J270,0)</f>
        <v>0</v>
      </c>
      <c r="BF270" s="240">
        <f>IF(N270="snížená",J270,0)</f>
        <v>0</v>
      </c>
      <c r="BG270" s="240">
        <f>IF(N270="zákl. přenesená",J270,0)</f>
        <v>0</v>
      </c>
      <c r="BH270" s="240">
        <f>IF(N270="sníž. přenesená",J270,0)</f>
        <v>0</v>
      </c>
      <c r="BI270" s="240">
        <f>IF(N270="nulová",J270,0)</f>
        <v>0</v>
      </c>
      <c r="BJ270" s="18" t="s">
        <v>85</v>
      </c>
      <c r="BK270" s="240">
        <f>ROUND(I270*H270,2)</f>
        <v>0</v>
      </c>
      <c r="BL270" s="18" t="s">
        <v>271</v>
      </c>
      <c r="BM270" s="239" t="s">
        <v>4327</v>
      </c>
    </row>
    <row r="271" s="15" customFormat="1">
      <c r="A271" s="15"/>
      <c r="B271" s="264"/>
      <c r="C271" s="265"/>
      <c r="D271" s="243" t="s">
        <v>273</v>
      </c>
      <c r="E271" s="266" t="s">
        <v>1</v>
      </c>
      <c r="F271" s="267" t="s">
        <v>4169</v>
      </c>
      <c r="G271" s="265"/>
      <c r="H271" s="266" t="s">
        <v>1</v>
      </c>
      <c r="I271" s="268"/>
      <c r="J271" s="265"/>
      <c r="K271" s="265"/>
      <c r="L271" s="269"/>
      <c r="M271" s="270"/>
      <c r="N271" s="271"/>
      <c r="O271" s="271"/>
      <c r="P271" s="271"/>
      <c r="Q271" s="271"/>
      <c r="R271" s="271"/>
      <c r="S271" s="271"/>
      <c r="T271" s="272"/>
      <c r="U271" s="15"/>
      <c r="V271" s="15"/>
      <c r="W271" s="15"/>
      <c r="X271" s="15"/>
      <c r="Y271" s="15"/>
      <c r="Z271" s="15"/>
      <c r="AA271" s="15"/>
      <c r="AB271" s="15"/>
      <c r="AC271" s="15"/>
      <c r="AD271" s="15"/>
      <c r="AE271" s="15"/>
      <c r="AT271" s="273" t="s">
        <v>273</v>
      </c>
      <c r="AU271" s="273" t="s">
        <v>85</v>
      </c>
      <c r="AV271" s="15" t="s">
        <v>83</v>
      </c>
      <c r="AW271" s="15" t="s">
        <v>32</v>
      </c>
      <c r="AX271" s="15" t="s">
        <v>76</v>
      </c>
      <c r="AY271" s="273" t="s">
        <v>264</v>
      </c>
    </row>
    <row r="272" s="13" customFormat="1">
      <c r="A272" s="13"/>
      <c r="B272" s="241"/>
      <c r="C272" s="242"/>
      <c r="D272" s="243" t="s">
        <v>273</v>
      </c>
      <c r="E272" s="244" t="s">
        <v>1</v>
      </c>
      <c r="F272" s="245" t="s">
        <v>4328</v>
      </c>
      <c r="G272" s="242"/>
      <c r="H272" s="246">
        <v>4.9000000000000004</v>
      </c>
      <c r="I272" s="247"/>
      <c r="J272" s="242"/>
      <c r="K272" s="242"/>
      <c r="L272" s="248"/>
      <c r="M272" s="249"/>
      <c r="N272" s="250"/>
      <c r="O272" s="250"/>
      <c r="P272" s="250"/>
      <c r="Q272" s="250"/>
      <c r="R272" s="250"/>
      <c r="S272" s="250"/>
      <c r="T272" s="251"/>
      <c r="U272" s="13"/>
      <c r="V272" s="13"/>
      <c r="W272" s="13"/>
      <c r="X272" s="13"/>
      <c r="Y272" s="13"/>
      <c r="Z272" s="13"/>
      <c r="AA272" s="13"/>
      <c r="AB272" s="13"/>
      <c r="AC272" s="13"/>
      <c r="AD272" s="13"/>
      <c r="AE272" s="13"/>
      <c r="AT272" s="252" t="s">
        <v>273</v>
      </c>
      <c r="AU272" s="252" t="s">
        <v>85</v>
      </c>
      <c r="AV272" s="13" t="s">
        <v>85</v>
      </c>
      <c r="AW272" s="13" t="s">
        <v>32</v>
      </c>
      <c r="AX272" s="13" t="s">
        <v>83</v>
      </c>
      <c r="AY272" s="252" t="s">
        <v>264</v>
      </c>
    </row>
    <row r="273" s="2" customFormat="1" ht="24.15" customHeight="1">
      <c r="A273" s="39"/>
      <c r="B273" s="40"/>
      <c r="C273" s="228" t="s">
        <v>498</v>
      </c>
      <c r="D273" s="228" t="s">
        <v>266</v>
      </c>
      <c r="E273" s="229" t="s">
        <v>4226</v>
      </c>
      <c r="F273" s="230" t="s">
        <v>4227</v>
      </c>
      <c r="G273" s="231" t="s">
        <v>420</v>
      </c>
      <c r="H273" s="232">
        <v>2</v>
      </c>
      <c r="I273" s="233"/>
      <c r="J273" s="234">
        <f>ROUND(I273*H273,2)</f>
        <v>0</v>
      </c>
      <c r="K273" s="230" t="s">
        <v>1425</v>
      </c>
      <c r="L273" s="45"/>
      <c r="M273" s="235" t="s">
        <v>1</v>
      </c>
      <c r="N273" s="236" t="s">
        <v>42</v>
      </c>
      <c r="O273" s="92"/>
      <c r="P273" s="237">
        <f>O273*H273</f>
        <v>0</v>
      </c>
      <c r="Q273" s="237">
        <v>0.058500000000000003</v>
      </c>
      <c r="R273" s="237">
        <f>Q273*H273</f>
        <v>0.11700000000000001</v>
      </c>
      <c r="S273" s="237">
        <v>0</v>
      </c>
      <c r="T273" s="238">
        <f>S273*H273</f>
        <v>0</v>
      </c>
      <c r="U273" s="39"/>
      <c r="V273" s="39"/>
      <c r="W273" s="39"/>
      <c r="X273" s="39"/>
      <c r="Y273" s="39"/>
      <c r="Z273" s="39"/>
      <c r="AA273" s="39"/>
      <c r="AB273" s="39"/>
      <c r="AC273" s="39"/>
      <c r="AD273" s="39"/>
      <c r="AE273" s="39"/>
      <c r="AR273" s="239" t="s">
        <v>271</v>
      </c>
      <c r="AT273" s="239" t="s">
        <v>266</v>
      </c>
      <c r="AU273" s="239" t="s">
        <v>85</v>
      </c>
      <c r="AY273" s="18" t="s">
        <v>264</v>
      </c>
      <c r="BE273" s="240">
        <f>IF(N273="základní",J273,0)</f>
        <v>0</v>
      </c>
      <c r="BF273" s="240">
        <f>IF(N273="snížená",J273,0)</f>
        <v>0</v>
      </c>
      <c r="BG273" s="240">
        <f>IF(N273="zákl. přenesená",J273,0)</f>
        <v>0</v>
      </c>
      <c r="BH273" s="240">
        <f>IF(N273="sníž. přenesená",J273,0)</f>
        <v>0</v>
      </c>
      <c r="BI273" s="240">
        <f>IF(N273="nulová",J273,0)</f>
        <v>0</v>
      </c>
      <c r="BJ273" s="18" t="s">
        <v>85</v>
      </c>
      <c r="BK273" s="240">
        <f>ROUND(I273*H273,2)</f>
        <v>0</v>
      </c>
      <c r="BL273" s="18" t="s">
        <v>271</v>
      </c>
      <c r="BM273" s="239" t="s">
        <v>4329</v>
      </c>
    </row>
    <row r="274" s="15" customFormat="1">
      <c r="A274" s="15"/>
      <c r="B274" s="264"/>
      <c r="C274" s="265"/>
      <c r="D274" s="243" t="s">
        <v>273</v>
      </c>
      <c r="E274" s="266" t="s">
        <v>1</v>
      </c>
      <c r="F274" s="267" t="s">
        <v>4169</v>
      </c>
      <c r="G274" s="265"/>
      <c r="H274" s="266" t="s">
        <v>1</v>
      </c>
      <c r="I274" s="268"/>
      <c r="J274" s="265"/>
      <c r="K274" s="265"/>
      <c r="L274" s="269"/>
      <c r="M274" s="270"/>
      <c r="N274" s="271"/>
      <c r="O274" s="271"/>
      <c r="P274" s="271"/>
      <c r="Q274" s="271"/>
      <c r="R274" s="271"/>
      <c r="S274" s="271"/>
      <c r="T274" s="272"/>
      <c r="U274" s="15"/>
      <c r="V274" s="15"/>
      <c r="W274" s="15"/>
      <c r="X274" s="15"/>
      <c r="Y274" s="15"/>
      <c r="Z274" s="15"/>
      <c r="AA274" s="15"/>
      <c r="AB274" s="15"/>
      <c r="AC274" s="15"/>
      <c r="AD274" s="15"/>
      <c r="AE274" s="15"/>
      <c r="AT274" s="273" t="s">
        <v>273</v>
      </c>
      <c r="AU274" s="273" t="s">
        <v>85</v>
      </c>
      <c r="AV274" s="15" t="s">
        <v>83</v>
      </c>
      <c r="AW274" s="15" t="s">
        <v>32</v>
      </c>
      <c r="AX274" s="15" t="s">
        <v>76</v>
      </c>
      <c r="AY274" s="273" t="s">
        <v>264</v>
      </c>
    </row>
    <row r="275" s="13" customFormat="1">
      <c r="A275" s="13"/>
      <c r="B275" s="241"/>
      <c r="C275" s="242"/>
      <c r="D275" s="243" t="s">
        <v>273</v>
      </c>
      <c r="E275" s="244" t="s">
        <v>1</v>
      </c>
      <c r="F275" s="245" t="s">
        <v>85</v>
      </c>
      <c r="G275" s="242"/>
      <c r="H275" s="246">
        <v>2</v>
      </c>
      <c r="I275" s="247"/>
      <c r="J275" s="242"/>
      <c r="K275" s="242"/>
      <c r="L275" s="248"/>
      <c r="M275" s="249"/>
      <c r="N275" s="250"/>
      <c r="O275" s="250"/>
      <c r="P275" s="250"/>
      <c r="Q275" s="250"/>
      <c r="R275" s="250"/>
      <c r="S275" s="250"/>
      <c r="T275" s="251"/>
      <c r="U275" s="13"/>
      <c r="V275" s="13"/>
      <c r="W275" s="13"/>
      <c r="X275" s="13"/>
      <c r="Y275" s="13"/>
      <c r="Z275" s="13"/>
      <c r="AA275" s="13"/>
      <c r="AB275" s="13"/>
      <c r="AC275" s="13"/>
      <c r="AD275" s="13"/>
      <c r="AE275" s="13"/>
      <c r="AT275" s="252" t="s">
        <v>273</v>
      </c>
      <c r="AU275" s="252" t="s">
        <v>85</v>
      </c>
      <c r="AV275" s="13" t="s">
        <v>85</v>
      </c>
      <c r="AW275" s="13" t="s">
        <v>32</v>
      </c>
      <c r="AX275" s="13" t="s">
        <v>83</v>
      </c>
      <c r="AY275" s="252" t="s">
        <v>264</v>
      </c>
    </row>
    <row r="276" s="2" customFormat="1" ht="21.75" customHeight="1">
      <c r="A276" s="39"/>
      <c r="B276" s="40"/>
      <c r="C276" s="228" t="s">
        <v>504</v>
      </c>
      <c r="D276" s="228" t="s">
        <v>266</v>
      </c>
      <c r="E276" s="229" t="s">
        <v>4166</v>
      </c>
      <c r="F276" s="230" t="s">
        <v>4167</v>
      </c>
      <c r="G276" s="231" t="s">
        <v>420</v>
      </c>
      <c r="H276" s="232">
        <v>2</v>
      </c>
      <c r="I276" s="233"/>
      <c r="J276" s="234">
        <f>ROUND(I276*H276,2)</f>
        <v>0</v>
      </c>
      <c r="K276" s="230" t="s">
        <v>1425</v>
      </c>
      <c r="L276" s="45"/>
      <c r="M276" s="235" t="s">
        <v>1</v>
      </c>
      <c r="N276" s="236" t="s">
        <v>42</v>
      </c>
      <c r="O276" s="92"/>
      <c r="P276" s="237">
        <f>O276*H276</f>
        <v>0</v>
      </c>
      <c r="Q276" s="237">
        <v>0.089999999999999997</v>
      </c>
      <c r="R276" s="237">
        <f>Q276*H276</f>
        <v>0.17999999999999999</v>
      </c>
      <c r="S276" s="237">
        <v>0</v>
      </c>
      <c r="T276" s="238">
        <f>S276*H276</f>
        <v>0</v>
      </c>
      <c r="U276" s="39"/>
      <c r="V276" s="39"/>
      <c r="W276" s="39"/>
      <c r="X276" s="39"/>
      <c r="Y276" s="39"/>
      <c r="Z276" s="39"/>
      <c r="AA276" s="39"/>
      <c r="AB276" s="39"/>
      <c r="AC276" s="39"/>
      <c r="AD276" s="39"/>
      <c r="AE276" s="39"/>
      <c r="AR276" s="239" t="s">
        <v>271</v>
      </c>
      <c r="AT276" s="239" t="s">
        <v>266</v>
      </c>
      <c r="AU276" s="239" t="s">
        <v>85</v>
      </c>
      <c r="AY276" s="18" t="s">
        <v>264</v>
      </c>
      <c r="BE276" s="240">
        <f>IF(N276="základní",J276,0)</f>
        <v>0</v>
      </c>
      <c r="BF276" s="240">
        <f>IF(N276="snížená",J276,0)</f>
        <v>0</v>
      </c>
      <c r="BG276" s="240">
        <f>IF(N276="zákl. přenesená",J276,0)</f>
        <v>0</v>
      </c>
      <c r="BH276" s="240">
        <f>IF(N276="sníž. přenesená",J276,0)</f>
        <v>0</v>
      </c>
      <c r="BI276" s="240">
        <f>IF(N276="nulová",J276,0)</f>
        <v>0</v>
      </c>
      <c r="BJ276" s="18" t="s">
        <v>85</v>
      </c>
      <c r="BK276" s="240">
        <f>ROUND(I276*H276,2)</f>
        <v>0</v>
      </c>
      <c r="BL276" s="18" t="s">
        <v>271</v>
      </c>
      <c r="BM276" s="239" t="s">
        <v>4330</v>
      </c>
    </row>
    <row r="277" s="15" customFormat="1">
      <c r="A277" s="15"/>
      <c r="B277" s="264"/>
      <c r="C277" s="265"/>
      <c r="D277" s="243" t="s">
        <v>273</v>
      </c>
      <c r="E277" s="266" t="s">
        <v>1</v>
      </c>
      <c r="F277" s="267" t="s">
        <v>4169</v>
      </c>
      <c r="G277" s="265"/>
      <c r="H277" s="266" t="s">
        <v>1</v>
      </c>
      <c r="I277" s="268"/>
      <c r="J277" s="265"/>
      <c r="K277" s="265"/>
      <c r="L277" s="269"/>
      <c r="M277" s="270"/>
      <c r="N277" s="271"/>
      <c r="O277" s="271"/>
      <c r="P277" s="271"/>
      <c r="Q277" s="271"/>
      <c r="R277" s="271"/>
      <c r="S277" s="271"/>
      <c r="T277" s="272"/>
      <c r="U277" s="15"/>
      <c r="V277" s="15"/>
      <c r="W277" s="15"/>
      <c r="X277" s="15"/>
      <c r="Y277" s="15"/>
      <c r="Z277" s="15"/>
      <c r="AA277" s="15"/>
      <c r="AB277" s="15"/>
      <c r="AC277" s="15"/>
      <c r="AD277" s="15"/>
      <c r="AE277" s="15"/>
      <c r="AT277" s="273" t="s">
        <v>273</v>
      </c>
      <c r="AU277" s="273" t="s">
        <v>85</v>
      </c>
      <c r="AV277" s="15" t="s">
        <v>83</v>
      </c>
      <c r="AW277" s="15" t="s">
        <v>32</v>
      </c>
      <c r="AX277" s="15" t="s">
        <v>76</v>
      </c>
      <c r="AY277" s="273" t="s">
        <v>264</v>
      </c>
    </row>
    <row r="278" s="13" customFormat="1">
      <c r="A278" s="13"/>
      <c r="B278" s="241"/>
      <c r="C278" s="242"/>
      <c r="D278" s="243" t="s">
        <v>273</v>
      </c>
      <c r="E278" s="244" t="s">
        <v>1</v>
      </c>
      <c r="F278" s="245" t="s">
        <v>85</v>
      </c>
      <c r="G278" s="242"/>
      <c r="H278" s="246">
        <v>2</v>
      </c>
      <c r="I278" s="247"/>
      <c r="J278" s="242"/>
      <c r="K278" s="242"/>
      <c r="L278" s="248"/>
      <c r="M278" s="249"/>
      <c r="N278" s="250"/>
      <c r="O278" s="250"/>
      <c r="P278" s="250"/>
      <c r="Q278" s="250"/>
      <c r="R278" s="250"/>
      <c r="S278" s="250"/>
      <c r="T278" s="251"/>
      <c r="U278" s="13"/>
      <c r="V278" s="13"/>
      <c r="W278" s="13"/>
      <c r="X278" s="13"/>
      <c r="Y278" s="13"/>
      <c r="Z278" s="13"/>
      <c r="AA278" s="13"/>
      <c r="AB278" s="13"/>
      <c r="AC278" s="13"/>
      <c r="AD278" s="13"/>
      <c r="AE278" s="13"/>
      <c r="AT278" s="252" t="s">
        <v>273</v>
      </c>
      <c r="AU278" s="252" t="s">
        <v>85</v>
      </c>
      <c r="AV278" s="13" t="s">
        <v>85</v>
      </c>
      <c r="AW278" s="13" t="s">
        <v>32</v>
      </c>
      <c r="AX278" s="13" t="s">
        <v>83</v>
      </c>
      <c r="AY278" s="252" t="s">
        <v>264</v>
      </c>
    </row>
    <row r="279" s="2" customFormat="1" ht="16.5" customHeight="1">
      <c r="A279" s="39"/>
      <c r="B279" s="40"/>
      <c r="C279" s="274" t="s">
        <v>509</v>
      </c>
      <c r="D279" s="274" t="s">
        <v>310</v>
      </c>
      <c r="E279" s="275" t="s">
        <v>4170</v>
      </c>
      <c r="F279" s="276" t="s">
        <v>4171</v>
      </c>
      <c r="G279" s="277" t="s">
        <v>420</v>
      </c>
      <c r="H279" s="278">
        <v>2</v>
      </c>
      <c r="I279" s="279"/>
      <c r="J279" s="280">
        <f>ROUND(I279*H279,2)</f>
        <v>0</v>
      </c>
      <c r="K279" s="276" t="s">
        <v>1425</v>
      </c>
      <c r="L279" s="281"/>
      <c r="M279" s="282" t="s">
        <v>1</v>
      </c>
      <c r="N279" s="283" t="s">
        <v>42</v>
      </c>
      <c r="O279" s="92"/>
      <c r="P279" s="237">
        <f>O279*H279</f>
        <v>0</v>
      </c>
      <c r="Q279" s="237">
        <v>0.059999999999999998</v>
      </c>
      <c r="R279" s="237">
        <f>Q279*H279</f>
        <v>0.12</v>
      </c>
      <c r="S279" s="237">
        <v>0</v>
      </c>
      <c r="T279" s="238">
        <f>S279*H279</f>
        <v>0</v>
      </c>
      <c r="U279" s="39"/>
      <c r="V279" s="39"/>
      <c r="W279" s="39"/>
      <c r="X279" s="39"/>
      <c r="Y279" s="39"/>
      <c r="Z279" s="39"/>
      <c r="AA279" s="39"/>
      <c r="AB279" s="39"/>
      <c r="AC279" s="39"/>
      <c r="AD279" s="39"/>
      <c r="AE279" s="39"/>
      <c r="AR279" s="239" t="s">
        <v>304</v>
      </c>
      <c r="AT279" s="239" t="s">
        <v>310</v>
      </c>
      <c r="AU279" s="239" t="s">
        <v>85</v>
      </c>
      <c r="AY279" s="18" t="s">
        <v>264</v>
      </c>
      <c r="BE279" s="240">
        <f>IF(N279="základní",J279,0)</f>
        <v>0</v>
      </c>
      <c r="BF279" s="240">
        <f>IF(N279="snížená",J279,0)</f>
        <v>0</v>
      </c>
      <c r="BG279" s="240">
        <f>IF(N279="zákl. přenesená",J279,0)</f>
        <v>0</v>
      </c>
      <c r="BH279" s="240">
        <f>IF(N279="sníž. přenesená",J279,0)</f>
        <v>0</v>
      </c>
      <c r="BI279" s="240">
        <f>IF(N279="nulová",J279,0)</f>
        <v>0</v>
      </c>
      <c r="BJ279" s="18" t="s">
        <v>85</v>
      </c>
      <c r="BK279" s="240">
        <f>ROUND(I279*H279,2)</f>
        <v>0</v>
      </c>
      <c r="BL279" s="18" t="s">
        <v>271</v>
      </c>
      <c r="BM279" s="239" t="s">
        <v>4331</v>
      </c>
    </row>
    <row r="280" s="13" customFormat="1">
      <c r="A280" s="13"/>
      <c r="B280" s="241"/>
      <c r="C280" s="242"/>
      <c r="D280" s="243" t="s">
        <v>273</v>
      </c>
      <c r="E280" s="244" t="s">
        <v>1</v>
      </c>
      <c r="F280" s="245" t="s">
        <v>85</v>
      </c>
      <c r="G280" s="242"/>
      <c r="H280" s="246">
        <v>2</v>
      </c>
      <c r="I280" s="247"/>
      <c r="J280" s="242"/>
      <c r="K280" s="242"/>
      <c r="L280" s="248"/>
      <c r="M280" s="249"/>
      <c r="N280" s="250"/>
      <c r="O280" s="250"/>
      <c r="P280" s="250"/>
      <c r="Q280" s="250"/>
      <c r="R280" s="250"/>
      <c r="S280" s="250"/>
      <c r="T280" s="251"/>
      <c r="U280" s="13"/>
      <c r="V280" s="13"/>
      <c r="W280" s="13"/>
      <c r="X280" s="13"/>
      <c r="Y280" s="13"/>
      <c r="Z280" s="13"/>
      <c r="AA280" s="13"/>
      <c r="AB280" s="13"/>
      <c r="AC280" s="13"/>
      <c r="AD280" s="13"/>
      <c r="AE280" s="13"/>
      <c r="AT280" s="252" t="s">
        <v>273</v>
      </c>
      <c r="AU280" s="252" t="s">
        <v>85</v>
      </c>
      <c r="AV280" s="13" t="s">
        <v>85</v>
      </c>
      <c r="AW280" s="13" t="s">
        <v>32</v>
      </c>
      <c r="AX280" s="13" t="s">
        <v>83</v>
      </c>
      <c r="AY280" s="252" t="s">
        <v>264</v>
      </c>
    </row>
    <row r="281" s="2" customFormat="1" ht="16.5" customHeight="1">
      <c r="A281" s="39"/>
      <c r="B281" s="40"/>
      <c r="C281" s="228" t="s">
        <v>515</v>
      </c>
      <c r="D281" s="228" t="s">
        <v>266</v>
      </c>
      <c r="E281" s="229" t="s">
        <v>1499</v>
      </c>
      <c r="F281" s="230" t="s">
        <v>1500</v>
      </c>
      <c r="G281" s="231" t="s">
        <v>354</v>
      </c>
      <c r="H281" s="232">
        <v>1.5149999999999999</v>
      </c>
      <c r="I281" s="233"/>
      <c r="J281" s="234">
        <f>ROUND(I281*H281,2)</f>
        <v>0</v>
      </c>
      <c r="K281" s="230" t="s">
        <v>1425</v>
      </c>
      <c r="L281" s="45"/>
      <c r="M281" s="235" t="s">
        <v>1</v>
      </c>
      <c r="N281" s="236" t="s">
        <v>42</v>
      </c>
      <c r="O281" s="92"/>
      <c r="P281" s="237">
        <f>O281*H281</f>
        <v>0</v>
      </c>
      <c r="Q281" s="237">
        <v>0</v>
      </c>
      <c r="R281" s="237">
        <f>Q281*H281</f>
        <v>0</v>
      </c>
      <c r="S281" s="237">
        <v>0</v>
      </c>
      <c r="T281" s="238">
        <f>S281*H281</f>
        <v>0</v>
      </c>
      <c r="U281" s="39"/>
      <c r="V281" s="39"/>
      <c r="W281" s="39"/>
      <c r="X281" s="39"/>
      <c r="Y281" s="39"/>
      <c r="Z281" s="39"/>
      <c r="AA281" s="39"/>
      <c r="AB281" s="39"/>
      <c r="AC281" s="39"/>
      <c r="AD281" s="39"/>
      <c r="AE281" s="39"/>
      <c r="AR281" s="239" t="s">
        <v>271</v>
      </c>
      <c r="AT281" s="239" t="s">
        <v>266</v>
      </c>
      <c r="AU281" s="239" t="s">
        <v>85</v>
      </c>
      <c r="AY281" s="18" t="s">
        <v>264</v>
      </c>
      <c r="BE281" s="240">
        <f>IF(N281="základní",J281,0)</f>
        <v>0</v>
      </c>
      <c r="BF281" s="240">
        <f>IF(N281="snížená",J281,0)</f>
        <v>0</v>
      </c>
      <c r="BG281" s="240">
        <f>IF(N281="zákl. přenesená",J281,0)</f>
        <v>0</v>
      </c>
      <c r="BH281" s="240">
        <f>IF(N281="sníž. přenesená",J281,0)</f>
        <v>0</v>
      </c>
      <c r="BI281" s="240">
        <f>IF(N281="nulová",J281,0)</f>
        <v>0</v>
      </c>
      <c r="BJ281" s="18" t="s">
        <v>85</v>
      </c>
      <c r="BK281" s="240">
        <f>ROUND(I281*H281,2)</f>
        <v>0</v>
      </c>
      <c r="BL281" s="18" t="s">
        <v>271</v>
      </c>
      <c r="BM281" s="239" t="s">
        <v>4332</v>
      </c>
    </row>
    <row r="282" s="2" customFormat="1" ht="16.5" customHeight="1">
      <c r="A282" s="39"/>
      <c r="B282" s="40"/>
      <c r="C282" s="228" t="s">
        <v>519</v>
      </c>
      <c r="D282" s="228" t="s">
        <v>266</v>
      </c>
      <c r="E282" s="229" t="s">
        <v>4173</v>
      </c>
      <c r="F282" s="230" t="s">
        <v>4174</v>
      </c>
      <c r="G282" s="231" t="s">
        <v>420</v>
      </c>
      <c r="H282" s="232">
        <v>1</v>
      </c>
      <c r="I282" s="233"/>
      <c r="J282" s="234">
        <f>ROUND(I282*H282,2)</f>
        <v>0</v>
      </c>
      <c r="K282" s="230" t="s">
        <v>1</v>
      </c>
      <c r="L282" s="45"/>
      <c r="M282" s="235" t="s">
        <v>1</v>
      </c>
      <c r="N282" s="236" t="s">
        <v>42</v>
      </c>
      <c r="O282" s="92"/>
      <c r="P282" s="237">
        <f>O282*H282</f>
        <v>0</v>
      </c>
      <c r="Q282" s="237">
        <v>0</v>
      </c>
      <c r="R282" s="237">
        <f>Q282*H282</f>
        <v>0</v>
      </c>
      <c r="S282" s="237">
        <v>0</v>
      </c>
      <c r="T282" s="238">
        <f>S282*H282</f>
        <v>0</v>
      </c>
      <c r="U282" s="39"/>
      <c r="V282" s="39"/>
      <c r="W282" s="39"/>
      <c r="X282" s="39"/>
      <c r="Y282" s="39"/>
      <c r="Z282" s="39"/>
      <c r="AA282" s="39"/>
      <c r="AB282" s="39"/>
      <c r="AC282" s="39"/>
      <c r="AD282" s="39"/>
      <c r="AE282" s="39"/>
      <c r="AR282" s="239" t="s">
        <v>271</v>
      </c>
      <c r="AT282" s="239" t="s">
        <v>266</v>
      </c>
      <c r="AU282" s="239" t="s">
        <v>85</v>
      </c>
      <c r="AY282" s="18" t="s">
        <v>264</v>
      </c>
      <c r="BE282" s="240">
        <f>IF(N282="základní",J282,0)</f>
        <v>0</v>
      </c>
      <c r="BF282" s="240">
        <f>IF(N282="snížená",J282,0)</f>
        <v>0</v>
      </c>
      <c r="BG282" s="240">
        <f>IF(N282="zákl. přenesená",J282,0)</f>
        <v>0</v>
      </c>
      <c r="BH282" s="240">
        <f>IF(N282="sníž. přenesená",J282,0)</f>
        <v>0</v>
      </c>
      <c r="BI282" s="240">
        <f>IF(N282="nulová",J282,0)</f>
        <v>0</v>
      </c>
      <c r="BJ282" s="18" t="s">
        <v>85</v>
      </c>
      <c r="BK282" s="240">
        <f>ROUND(I282*H282,2)</f>
        <v>0</v>
      </c>
      <c r="BL282" s="18" t="s">
        <v>271</v>
      </c>
      <c r="BM282" s="239" t="s">
        <v>4333</v>
      </c>
    </row>
    <row r="283" s="2" customFormat="1">
      <c r="A283" s="39"/>
      <c r="B283" s="40"/>
      <c r="C283" s="41"/>
      <c r="D283" s="243" t="s">
        <v>339</v>
      </c>
      <c r="E283" s="41"/>
      <c r="F283" s="295" t="s">
        <v>4176</v>
      </c>
      <c r="G283" s="41"/>
      <c r="H283" s="41"/>
      <c r="I283" s="296"/>
      <c r="J283" s="41"/>
      <c r="K283" s="41"/>
      <c r="L283" s="45"/>
      <c r="M283" s="297"/>
      <c r="N283" s="298"/>
      <c r="O283" s="92"/>
      <c r="P283" s="92"/>
      <c r="Q283" s="92"/>
      <c r="R283" s="92"/>
      <c r="S283" s="92"/>
      <c r="T283" s="93"/>
      <c r="U283" s="39"/>
      <c r="V283" s="39"/>
      <c r="W283" s="39"/>
      <c r="X283" s="39"/>
      <c r="Y283" s="39"/>
      <c r="Z283" s="39"/>
      <c r="AA283" s="39"/>
      <c r="AB283" s="39"/>
      <c r="AC283" s="39"/>
      <c r="AD283" s="39"/>
      <c r="AE283" s="39"/>
      <c r="AT283" s="18" t="s">
        <v>339</v>
      </c>
      <c r="AU283" s="18" t="s">
        <v>85</v>
      </c>
    </row>
    <row r="284" s="15" customFormat="1">
      <c r="A284" s="15"/>
      <c r="B284" s="264"/>
      <c r="C284" s="265"/>
      <c r="D284" s="243" t="s">
        <v>273</v>
      </c>
      <c r="E284" s="266" t="s">
        <v>1</v>
      </c>
      <c r="F284" s="267" t="s">
        <v>4177</v>
      </c>
      <c r="G284" s="265"/>
      <c r="H284" s="266" t="s">
        <v>1</v>
      </c>
      <c r="I284" s="268"/>
      <c r="J284" s="265"/>
      <c r="K284" s="265"/>
      <c r="L284" s="269"/>
      <c r="M284" s="270"/>
      <c r="N284" s="271"/>
      <c r="O284" s="271"/>
      <c r="P284" s="271"/>
      <c r="Q284" s="271"/>
      <c r="R284" s="271"/>
      <c r="S284" s="271"/>
      <c r="T284" s="272"/>
      <c r="U284" s="15"/>
      <c r="V284" s="15"/>
      <c r="W284" s="15"/>
      <c r="X284" s="15"/>
      <c r="Y284" s="15"/>
      <c r="Z284" s="15"/>
      <c r="AA284" s="15"/>
      <c r="AB284" s="15"/>
      <c r="AC284" s="15"/>
      <c r="AD284" s="15"/>
      <c r="AE284" s="15"/>
      <c r="AT284" s="273" t="s">
        <v>273</v>
      </c>
      <c r="AU284" s="273" t="s">
        <v>85</v>
      </c>
      <c r="AV284" s="15" t="s">
        <v>83</v>
      </c>
      <c r="AW284" s="15" t="s">
        <v>32</v>
      </c>
      <c r="AX284" s="15" t="s">
        <v>76</v>
      </c>
      <c r="AY284" s="273" t="s">
        <v>264</v>
      </c>
    </row>
    <row r="285" s="13" customFormat="1">
      <c r="A285" s="13"/>
      <c r="B285" s="241"/>
      <c r="C285" s="242"/>
      <c r="D285" s="243" t="s">
        <v>273</v>
      </c>
      <c r="E285" s="244" t="s">
        <v>1</v>
      </c>
      <c r="F285" s="245" t="s">
        <v>83</v>
      </c>
      <c r="G285" s="242"/>
      <c r="H285" s="246">
        <v>1</v>
      </c>
      <c r="I285" s="247"/>
      <c r="J285" s="242"/>
      <c r="K285" s="242"/>
      <c r="L285" s="248"/>
      <c r="M285" s="249"/>
      <c r="N285" s="250"/>
      <c r="O285" s="250"/>
      <c r="P285" s="250"/>
      <c r="Q285" s="250"/>
      <c r="R285" s="250"/>
      <c r="S285" s="250"/>
      <c r="T285" s="251"/>
      <c r="U285" s="13"/>
      <c r="V285" s="13"/>
      <c r="W285" s="13"/>
      <c r="X285" s="13"/>
      <c r="Y285" s="13"/>
      <c r="Z285" s="13"/>
      <c r="AA285" s="13"/>
      <c r="AB285" s="13"/>
      <c r="AC285" s="13"/>
      <c r="AD285" s="13"/>
      <c r="AE285" s="13"/>
      <c r="AT285" s="252" t="s">
        <v>273</v>
      </c>
      <c r="AU285" s="252" t="s">
        <v>85</v>
      </c>
      <c r="AV285" s="13" t="s">
        <v>85</v>
      </c>
      <c r="AW285" s="13" t="s">
        <v>32</v>
      </c>
      <c r="AX285" s="13" t="s">
        <v>83</v>
      </c>
      <c r="AY285" s="252" t="s">
        <v>264</v>
      </c>
    </row>
    <row r="286" s="2" customFormat="1" ht="16.5" customHeight="1">
      <c r="A286" s="39"/>
      <c r="B286" s="40"/>
      <c r="C286" s="274" t="s">
        <v>523</v>
      </c>
      <c r="D286" s="274" t="s">
        <v>310</v>
      </c>
      <c r="E286" s="275" t="s">
        <v>4178</v>
      </c>
      <c r="F286" s="276" t="s">
        <v>4179</v>
      </c>
      <c r="G286" s="277" t="s">
        <v>420</v>
      </c>
      <c r="H286" s="278">
        <v>1</v>
      </c>
      <c r="I286" s="279"/>
      <c r="J286" s="280">
        <f>ROUND(I286*H286,2)</f>
        <v>0</v>
      </c>
      <c r="K286" s="276" t="s">
        <v>1</v>
      </c>
      <c r="L286" s="281"/>
      <c r="M286" s="282" t="s">
        <v>1</v>
      </c>
      <c r="N286" s="283" t="s">
        <v>42</v>
      </c>
      <c r="O286" s="92"/>
      <c r="P286" s="237">
        <f>O286*H286</f>
        <v>0</v>
      </c>
      <c r="Q286" s="237">
        <v>0.0040000000000000001</v>
      </c>
      <c r="R286" s="237">
        <f>Q286*H286</f>
        <v>0.0040000000000000001</v>
      </c>
      <c r="S286" s="237">
        <v>0</v>
      </c>
      <c r="T286" s="238">
        <f>S286*H286</f>
        <v>0</v>
      </c>
      <c r="U286" s="39"/>
      <c r="V286" s="39"/>
      <c r="W286" s="39"/>
      <c r="X286" s="39"/>
      <c r="Y286" s="39"/>
      <c r="Z286" s="39"/>
      <c r="AA286" s="39"/>
      <c r="AB286" s="39"/>
      <c r="AC286" s="39"/>
      <c r="AD286" s="39"/>
      <c r="AE286" s="39"/>
      <c r="AR286" s="239" t="s">
        <v>304</v>
      </c>
      <c r="AT286" s="239" t="s">
        <v>310</v>
      </c>
      <c r="AU286" s="239" t="s">
        <v>85</v>
      </c>
      <c r="AY286" s="18" t="s">
        <v>264</v>
      </c>
      <c r="BE286" s="240">
        <f>IF(N286="základní",J286,0)</f>
        <v>0</v>
      </c>
      <c r="BF286" s="240">
        <f>IF(N286="snížená",J286,0)</f>
        <v>0</v>
      </c>
      <c r="BG286" s="240">
        <f>IF(N286="zákl. přenesená",J286,0)</f>
        <v>0</v>
      </c>
      <c r="BH286" s="240">
        <f>IF(N286="sníž. přenesená",J286,0)</f>
        <v>0</v>
      </c>
      <c r="BI286" s="240">
        <f>IF(N286="nulová",J286,0)</f>
        <v>0</v>
      </c>
      <c r="BJ286" s="18" t="s">
        <v>85</v>
      </c>
      <c r="BK286" s="240">
        <f>ROUND(I286*H286,2)</f>
        <v>0</v>
      </c>
      <c r="BL286" s="18" t="s">
        <v>271</v>
      </c>
      <c r="BM286" s="239" t="s">
        <v>4334</v>
      </c>
    </row>
    <row r="287" s="2" customFormat="1">
      <c r="A287" s="39"/>
      <c r="B287" s="40"/>
      <c r="C287" s="41"/>
      <c r="D287" s="243" t="s">
        <v>339</v>
      </c>
      <c r="E287" s="41"/>
      <c r="F287" s="295" t="s">
        <v>4176</v>
      </c>
      <c r="G287" s="41"/>
      <c r="H287" s="41"/>
      <c r="I287" s="296"/>
      <c r="J287" s="41"/>
      <c r="K287" s="41"/>
      <c r="L287" s="45"/>
      <c r="M287" s="297"/>
      <c r="N287" s="298"/>
      <c r="O287" s="92"/>
      <c r="P287" s="92"/>
      <c r="Q287" s="92"/>
      <c r="R287" s="92"/>
      <c r="S287" s="92"/>
      <c r="T287" s="93"/>
      <c r="U287" s="39"/>
      <c r="V287" s="39"/>
      <c r="W287" s="39"/>
      <c r="X287" s="39"/>
      <c r="Y287" s="39"/>
      <c r="Z287" s="39"/>
      <c r="AA287" s="39"/>
      <c r="AB287" s="39"/>
      <c r="AC287" s="39"/>
      <c r="AD287" s="39"/>
      <c r="AE287" s="39"/>
      <c r="AT287" s="18" t="s">
        <v>339</v>
      </c>
      <c r="AU287" s="18" t="s">
        <v>85</v>
      </c>
    </row>
    <row r="288" s="15" customFormat="1">
      <c r="A288" s="15"/>
      <c r="B288" s="264"/>
      <c r="C288" s="265"/>
      <c r="D288" s="243" t="s">
        <v>273</v>
      </c>
      <c r="E288" s="266" t="s">
        <v>1</v>
      </c>
      <c r="F288" s="267" t="s">
        <v>4177</v>
      </c>
      <c r="G288" s="265"/>
      <c r="H288" s="266" t="s">
        <v>1</v>
      </c>
      <c r="I288" s="268"/>
      <c r="J288" s="265"/>
      <c r="K288" s="265"/>
      <c r="L288" s="269"/>
      <c r="M288" s="270"/>
      <c r="N288" s="271"/>
      <c r="O288" s="271"/>
      <c r="P288" s="271"/>
      <c r="Q288" s="271"/>
      <c r="R288" s="271"/>
      <c r="S288" s="271"/>
      <c r="T288" s="272"/>
      <c r="U288" s="15"/>
      <c r="V288" s="15"/>
      <c r="W288" s="15"/>
      <c r="X288" s="15"/>
      <c r="Y288" s="15"/>
      <c r="Z288" s="15"/>
      <c r="AA288" s="15"/>
      <c r="AB288" s="15"/>
      <c r="AC288" s="15"/>
      <c r="AD288" s="15"/>
      <c r="AE288" s="15"/>
      <c r="AT288" s="273" t="s">
        <v>273</v>
      </c>
      <c r="AU288" s="273" t="s">
        <v>85</v>
      </c>
      <c r="AV288" s="15" t="s">
        <v>83</v>
      </c>
      <c r="AW288" s="15" t="s">
        <v>32</v>
      </c>
      <c r="AX288" s="15" t="s">
        <v>76</v>
      </c>
      <c r="AY288" s="273" t="s">
        <v>264</v>
      </c>
    </row>
    <row r="289" s="13" customFormat="1">
      <c r="A289" s="13"/>
      <c r="B289" s="241"/>
      <c r="C289" s="242"/>
      <c r="D289" s="243" t="s">
        <v>273</v>
      </c>
      <c r="E289" s="244" t="s">
        <v>1</v>
      </c>
      <c r="F289" s="245" t="s">
        <v>83</v>
      </c>
      <c r="G289" s="242"/>
      <c r="H289" s="246">
        <v>1</v>
      </c>
      <c r="I289" s="247"/>
      <c r="J289" s="242"/>
      <c r="K289" s="242"/>
      <c r="L289" s="248"/>
      <c r="M289" s="249"/>
      <c r="N289" s="250"/>
      <c r="O289" s="250"/>
      <c r="P289" s="250"/>
      <c r="Q289" s="250"/>
      <c r="R289" s="250"/>
      <c r="S289" s="250"/>
      <c r="T289" s="251"/>
      <c r="U289" s="13"/>
      <c r="V289" s="13"/>
      <c r="W289" s="13"/>
      <c r="X289" s="13"/>
      <c r="Y289" s="13"/>
      <c r="Z289" s="13"/>
      <c r="AA289" s="13"/>
      <c r="AB289" s="13"/>
      <c r="AC289" s="13"/>
      <c r="AD289" s="13"/>
      <c r="AE289" s="13"/>
      <c r="AT289" s="252" t="s">
        <v>273</v>
      </c>
      <c r="AU289" s="252" t="s">
        <v>85</v>
      </c>
      <c r="AV289" s="13" t="s">
        <v>85</v>
      </c>
      <c r="AW289" s="13" t="s">
        <v>32</v>
      </c>
      <c r="AX289" s="13" t="s">
        <v>83</v>
      </c>
      <c r="AY289" s="252" t="s">
        <v>264</v>
      </c>
    </row>
    <row r="290" s="12" customFormat="1" ht="22.8" customHeight="1">
      <c r="A290" s="12"/>
      <c r="B290" s="212"/>
      <c r="C290" s="213"/>
      <c r="D290" s="214" t="s">
        <v>75</v>
      </c>
      <c r="E290" s="226" t="s">
        <v>309</v>
      </c>
      <c r="F290" s="226" t="s">
        <v>1502</v>
      </c>
      <c r="G290" s="213"/>
      <c r="H290" s="213"/>
      <c r="I290" s="216"/>
      <c r="J290" s="227">
        <f>BK290</f>
        <v>0</v>
      </c>
      <c r="K290" s="213"/>
      <c r="L290" s="218"/>
      <c r="M290" s="219"/>
      <c r="N290" s="220"/>
      <c r="O290" s="220"/>
      <c r="P290" s="221">
        <f>SUM(P291:P301)</f>
        <v>0</v>
      </c>
      <c r="Q290" s="220"/>
      <c r="R290" s="221">
        <f>SUM(R291:R301)</f>
        <v>0.042795</v>
      </c>
      <c r="S290" s="220"/>
      <c r="T290" s="222">
        <f>SUM(T291:T301)</f>
        <v>0.078</v>
      </c>
      <c r="U290" s="12"/>
      <c r="V290" s="12"/>
      <c r="W290" s="12"/>
      <c r="X290" s="12"/>
      <c r="Y290" s="12"/>
      <c r="Z290" s="12"/>
      <c r="AA290" s="12"/>
      <c r="AB290" s="12"/>
      <c r="AC290" s="12"/>
      <c r="AD290" s="12"/>
      <c r="AE290" s="12"/>
      <c r="AR290" s="223" t="s">
        <v>83</v>
      </c>
      <c r="AT290" s="224" t="s">
        <v>75</v>
      </c>
      <c r="AU290" s="224" t="s">
        <v>83</v>
      </c>
      <c r="AY290" s="223" t="s">
        <v>264</v>
      </c>
      <c r="BK290" s="225">
        <f>SUM(BK291:BK301)</f>
        <v>0</v>
      </c>
    </row>
    <row r="291" s="2" customFormat="1" ht="16.5" customHeight="1">
      <c r="A291" s="39"/>
      <c r="B291" s="40"/>
      <c r="C291" s="228" t="s">
        <v>527</v>
      </c>
      <c r="D291" s="228" t="s">
        <v>266</v>
      </c>
      <c r="E291" s="229" t="s">
        <v>4230</v>
      </c>
      <c r="F291" s="230" t="s">
        <v>4231</v>
      </c>
      <c r="G291" s="231" t="s">
        <v>318</v>
      </c>
      <c r="H291" s="232">
        <v>60</v>
      </c>
      <c r="I291" s="233"/>
      <c r="J291" s="234">
        <f>ROUND(I291*H291,2)</f>
        <v>0</v>
      </c>
      <c r="K291" s="230" t="s">
        <v>1425</v>
      </c>
      <c r="L291" s="45"/>
      <c r="M291" s="235" t="s">
        <v>1</v>
      </c>
      <c r="N291" s="236" t="s">
        <v>42</v>
      </c>
      <c r="O291" s="92"/>
      <c r="P291" s="237">
        <f>O291*H291</f>
        <v>0</v>
      </c>
      <c r="Q291" s="237">
        <v>0.00068999999999999997</v>
      </c>
      <c r="R291" s="237">
        <f>Q291*H291</f>
        <v>0.041399999999999999</v>
      </c>
      <c r="S291" s="237">
        <v>0</v>
      </c>
      <c r="T291" s="238">
        <f>S291*H291</f>
        <v>0</v>
      </c>
      <c r="U291" s="39"/>
      <c r="V291" s="39"/>
      <c r="W291" s="39"/>
      <c r="X291" s="39"/>
      <c r="Y291" s="39"/>
      <c r="Z291" s="39"/>
      <c r="AA291" s="39"/>
      <c r="AB291" s="39"/>
      <c r="AC291" s="39"/>
      <c r="AD291" s="39"/>
      <c r="AE291" s="39"/>
      <c r="AR291" s="239" t="s">
        <v>271</v>
      </c>
      <c r="AT291" s="239" t="s">
        <v>266</v>
      </c>
      <c r="AU291" s="239" t="s">
        <v>85</v>
      </c>
      <c r="AY291" s="18" t="s">
        <v>264</v>
      </c>
      <c r="BE291" s="240">
        <f>IF(N291="základní",J291,0)</f>
        <v>0</v>
      </c>
      <c r="BF291" s="240">
        <f>IF(N291="snížená",J291,0)</f>
        <v>0</v>
      </c>
      <c r="BG291" s="240">
        <f>IF(N291="zákl. přenesená",J291,0)</f>
        <v>0</v>
      </c>
      <c r="BH291" s="240">
        <f>IF(N291="sníž. přenesená",J291,0)</f>
        <v>0</v>
      </c>
      <c r="BI291" s="240">
        <f>IF(N291="nulová",J291,0)</f>
        <v>0</v>
      </c>
      <c r="BJ291" s="18" t="s">
        <v>85</v>
      </c>
      <c r="BK291" s="240">
        <f>ROUND(I291*H291,2)</f>
        <v>0</v>
      </c>
      <c r="BL291" s="18" t="s">
        <v>271</v>
      </c>
      <c r="BM291" s="239" t="s">
        <v>4335</v>
      </c>
    </row>
    <row r="292" s="15" customFormat="1">
      <c r="A292" s="15"/>
      <c r="B292" s="264"/>
      <c r="C292" s="265"/>
      <c r="D292" s="243" t="s">
        <v>273</v>
      </c>
      <c r="E292" s="266" t="s">
        <v>1</v>
      </c>
      <c r="F292" s="267" t="s">
        <v>4169</v>
      </c>
      <c r="G292" s="265"/>
      <c r="H292" s="266" t="s">
        <v>1</v>
      </c>
      <c r="I292" s="268"/>
      <c r="J292" s="265"/>
      <c r="K292" s="265"/>
      <c r="L292" s="269"/>
      <c r="M292" s="270"/>
      <c r="N292" s="271"/>
      <c r="O292" s="271"/>
      <c r="P292" s="271"/>
      <c r="Q292" s="271"/>
      <c r="R292" s="271"/>
      <c r="S292" s="271"/>
      <c r="T292" s="272"/>
      <c r="U292" s="15"/>
      <c r="V292" s="15"/>
      <c r="W292" s="15"/>
      <c r="X292" s="15"/>
      <c r="Y292" s="15"/>
      <c r="Z292" s="15"/>
      <c r="AA292" s="15"/>
      <c r="AB292" s="15"/>
      <c r="AC292" s="15"/>
      <c r="AD292" s="15"/>
      <c r="AE292" s="15"/>
      <c r="AT292" s="273" t="s">
        <v>273</v>
      </c>
      <c r="AU292" s="273" t="s">
        <v>85</v>
      </c>
      <c r="AV292" s="15" t="s">
        <v>83</v>
      </c>
      <c r="AW292" s="15" t="s">
        <v>32</v>
      </c>
      <c r="AX292" s="15" t="s">
        <v>76</v>
      </c>
      <c r="AY292" s="273" t="s">
        <v>264</v>
      </c>
    </row>
    <row r="293" s="13" customFormat="1">
      <c r="A293" s="13"/>
      <c r="B293" s="241"/>
      <c r="C293" s="242"/>
      <c r="D293" s="243" t="s">
        <v>273</v>
      </c>
      <c r="E293" s="244" t="s">
        <v>1</v>
      </c>
      <c r="F293" s="245" t="s">
        <v>564</v>
      </c>
      <c r="G293" s="242"/>
      <c r="H293" s="246">
        <v>60</v>
      </c>
      <c r="I293" s="247"/>
      <c r="J293" s="242"/>
      <c r="K293" s="242"/>
      <c r="L293" s="248"/>
      <c r="M293" s="249"/>
      <c r="N293" s="250"/>
      <c r="O293" s="250"/>
      <c r="P293" s="250"/>
      <c r="Q293" s="250"/>
      <c r="R293" s="250"/>
      <c r="S293" s="250"/>
      <c r="T293" s="251"/>
      <c r="U293" s="13"/>
      <c r="V293" s="13"/>
      <c r="W293" s="13"/>
      <c r="X293" s="13"/>
      <c r="Y293" s="13"/>
      <c r="Z293" s="13"/>
      <c r="AA293" s="13"/>
      <c r="AB293" s="13"/>
      <c r="AC293" s="13"/>
      <c r="AD293" s="13"/>
      <c r="AE293" s="13"/>
      <c r="AT293" s="252" t="s">
        <v>273</v>
      </c>
      <c r="AU293" s="252" t="s">
        <v>85</v>
      </c>
      <c r="AV293" s="13" t="s">
        <v>85</v>
      </c>
      <c r="AW293" s="13" t="s">
        <v>32</v>
      </c>
      <c r="AX293" s="13" t="s">
        <v>83</v>
      </c>
      <c r="AY293" s="252" t="s">
        <v>264</v>
      </c>
    </row>
    <row r="294" s="2" customFormat="1" ht="16.5" customHeight="1">
      <c r="A294" s="39"/>
      <c r="B294" s="40"/>
      <c r="C294" s="228" t="s">
        <v>532</v>
      </c>
      <c r="D294" s="228" t="s">
        <v>266</v>
      </c>
      <c r="E294" s="229" t="s">
        <v>4233</v>
      </c>
      <c r="F294" s="230" t="s">
        <v>4234</v>
      </c>
      <c r="G294" s="231" t="s">
        <v>453</v>
      </c>
      <c r="H294" s="232">
        <v>5</v>
      </c>
      <c r="I294" s="233"/>
      <c r="J294" s="234">
        <f>ROUND(I294*H294,2)</f>
        <v>0</v>
      </c>
      <c r="K294" s="230" t="s">
        <v>1425</v>
      </c>
      <c r="L294" s="45"/>
      <c r="M294" s="235" t="s">
        <v>1</v>
      </c>
      <c r="N294" s="236" t="s">
        <v>42</v>
      </c>
      <c r="O294" s="92"/>
      <c r="P294" s="237">
        <f>O294*H294</f>
        <v>0</v>
      </c>
      <c r="Q294" s="237">
        <v>0</v>
      </c>
      <c r="R294" s="237">
        <f>Q294*H294</f>
        <v>0</v>
      </c>
      <c r="S294" s="237">
        <v>0</v>
      </c>
      <c r="T294" s="238">
        <f>S294*H294</f>
        <v>0</v>
      </c>
      <c r="U294" s="39"/>
      <c r="V294" s="39"/>
      <c r="W294" s="39"/>
      <c r="X294" s="39"/>
      <c r="Y294" s="39"/>
      <c r="Z294" s="39"/>
      <c r="AA294" s="39"/>
      <c r="AB294" s="39"/>
      <c r="AC294" s="39"/>
      <c r="AD294" s="39"/>
      <c r="AE294" s="39"/>
      <c r="AR294" s="239" t="s">
        <v>271</v>
      </c>
      <c r="AT294" s="239" t="s">
        <v>266</v>
      </c>
      <c r="AU294" s="239" t="s">
        <v>85</v>
      </c>
      <c r="AY294" s="18" t="s">
        <v>264</v>
      </c>
      <c r="BE294" s="240">
        <f>IF(N294="základní",J294,0)</f>
        <v>0</v>
      </c>
      <c r="BF294" s="240">
        <f>IF(N294="snížená",J294,0)</f>
        <v>0</v>
      </c>
      <c r="BG294" s="240">
        <f>IF(N294="zákl. přenesená",J294,0)</f>
        <v>0</v>
      </c>
      <c r="BH294" s="240">
        <f>IF(N294="sníž. přenesená",J294,0)</f>
        <v>0</v>
      </c>
      <c r="BI294" s="240">
        <f>IF(N294="nulová",J294,0)</f>
        <v>0</v>
      </c>
      <c r="BJ294" s="18" t="s">
        <v>85</v>
      </c>
      <c r="BK294" s="240">
        <f>ROUND(I294*H294,2)</f>
        <v>0</v>
      </c>
      <c r="BL294" s="18" t="s">
        <v>271</v>
      </c>
      <c r="BM294" s="239" t="s">
        <v>4336</v>
      </c>
    </row>
    <row r="295" s="15" customFormat="1">
      <c r="A295" s="15"/>
      <c r="B295" s="264"/>
      <c r="C295" s="265"/>
      <c r="D295" s="243" t="s">
        <v>273</v>
      </c>
      <c r="E295" s="266" t="s">
        <v>1</v>
      </c>
      <c r="F295" s="267" t="s">
        <v>4073</v>
      </c>
      <c r="G295" s="265"/>
      <c r="H295" s="266" t="s">
        <v>1</v>
      </c>
      <c r="I295" s="268"/>
      <c r="J295" s="265"/>
      <c r="K295" s="265"/>
      <c r="L295" s="269"/>
      <c r="M295" s="270"/>
      <c r="N295" s="271"/>
      <c r="O295" s="271"/>
      <c r="P295" s="271"/>
      <c r="Q295" s="271"/>
      <c r="R295" s="271"/>
      <c r="S295" s="271"/>
      <c r="T295" s="272"/>
      <c r="U295" s="15"/>
      <c r="V295" s="15"/>
      <c r="W295" s="15"/>
      <c r="X295" s="15"/>
      <c r="Y295" s="15"/>
      <c r="Z295" s="15"/>
      <c r="AA295" s="15"/>
      <c r="AB295" s="15"/>
      <c r="AC295" s="15"/>
      <c r="AD295" s="15"/>
      <c r="AE295" s="15"/>
      <c r="AT295" s="273" t="s">
        <v>273</v>
      </c>
      <c r="AU295" s="273" t="s">
        <v>85</v>
      </c>
      <c r="AV295" s="15" t="s">
        <v>83</v>
      </c>
      <c r="AW295" s="15" t="s">
        <v>32</v>
      </c>
      <c r="AX295" s="15" t="s">
        <v>76</v>
      </c>
      <c r="AY295" s="273" t="s">
        <v>264</v>
      </c>
    </row>
    <row r="296" s="13" customFormat="1">
      <c r="A296" s="13"/>
      <c r="B296" s="241"/>
      <c r="C296" s="242"/>
      <c r="D296" s="243" t="s">
        <v>273</v>
      </c>
      <c r="E296" s="244" t="s">
        <v>1</v>
      </c>
      <c r="F296" s="245" t="s">
        <v>4236</v>
      </c>
      <c r="G296" s="242"/>
      <c r="H296" s="246">
        <v>5</v>
      </c>
      <c r="I296" s="247"/>
      <c r="J296" s="242"/>
      <c r="K296" s="242"/>
      <c r="L296" s="248"/>
      <c r="M296" s="249"/>
      <c r="N296" s="250"/>
      <c r="O296" s="250"/>
      <c r="P296" s="250"/>
      <c r="Q296" s="250"/>
      <c r="R296" s="250"/>
      <c r="S296" s="250"/>
      <c r="T296" s="251"/>
      <c r="U296" s="13"/>
      <c r="V296" s="13"/>
      <c r="W296" s="13"/>
      <c r="X296" s="13"/>
      <c r="Y296" s="13"/>
      <c r="Z296" s="13"/>
      <c r="AA296" s="13"/>
      <c r="AB296" s="13"/>
      <c r="AC296" s="13"/>
      <c r="AD296" s="13"/>
      <c r="AE296" s="13"/>
      <c r="AT296" s="252" t="s">
        <v>273</v>
      </c>
      <c r="AU296" s="252" t="s">
        <v>85</v>
      </c>
      <c r="AV296" s="13" t="s">
        <v>85</v>
      </c>
      <c r="AW296" s="13" t="s">
        <v>32</v>
      </c>
      <c r="AX296" s="13" t="s">
        <v>83</v>
      </c>
      <c r="AY296" s="252" t="s">
        <v>264</v>
      </c>
    </row>
    <row r="297" s="2" customFormat="1" ht="16.5" customHeight="1">
      <c r="A297" s="39"/>
      <c r="B297" s="40"/>
      <c r="C297" s="228" t="s">
        <v>538</v>
      </c>
      <c r="D297" s="228" t="s">
        <v>266</v>
      </c>
      <c r="E297" s="229" t="s">
        <v>4237</v>
      </c>
      <c r="F297" s="230" t="s">
        <v>4238</v>
      </c>
      <c r="G297" s="231" t="s">
        <v>318</v>
      </c>
      <c r="H297" s="232">
        <v>5</v>
      </c>
      <c r="I297" s="233"/>
      <c r="J297" s="234">
        <f>ROUND(I297*H297,2)</f>
        <v>0</v>
      </c>
      <c r="K297" s="230" t="s">
        <v>1425</v>
      </c>
      <c r="L297" s="45"/>
      <c r="M297" s="235" t="s">
        <v>1</v>
      </c>
      <c r="N297" s="236" t="s">
        <v>42</v>
      </c>
      <c r="O297" s="92"/>
      <c r="P297" s="237">
        <f>O297*H297</f>
        <v>0</v>
      </c>
      <c r="Q297" s="237">
        <v>0</v>
      </c>
      <c r="R297" s="237">
        <f>Q297*H297</f>
        <v>0</v>
      </c>
      <c r="S297" s="237">
        <v>0.01</v>
      </c>
      <c r="T297" s="238">
        <f>S297*H297</f>
        <v>0.050000000000000003</v>
      </c>
      <c r="U297" s="39"/>
      <c r="V297" s="39"/>
      <c r="W297" s="39"/>
      <c r="X297" s="39"/>
      <c r="Y297" s="39"/>
      <c r="Z297" s="39"/>
      <c r="AA297" s="39"/>
      <c r="AB297" s="39"/>
      <c r="AC297" s="39"/>
      <c r="AD297" s="39"/>
      <c r="AE297" s="39"/>
      <c r="AR297" s="239" t="s">
        <v>271</v>
      </c>
      <c r="AT297" s="239" t="s">
        <v>266</v>
      </c>
      <c r="AU297" s="239" t="s">
        <v>85</v>
      </c>
      <c r="AY297" s="18" t="s">
        <v>264</v>
      </c>
      <c r="BE297" s="240">
        <f>IF(N297="základní",J297,0)</f>
        <v>0</v>
      </c>
      <c r="BF297" s="240">
        <f>IF(N297="snížená",J297,0)</f>
        <v>0</v>
      </c>
      <c r="BG297" s="240">
        <f>IF(N297="zákl. přenesená",J297,0)</f>
        <v>0</v>
      </c>
      <c r="BH297" s="240">
        <f>IF(N297="sníž. přenesená",J297,0)</f>
        <v>0</v>
      </c>
      <c r="BI297" s="240">
        <f>IF(N297="nulová",J297,0)</f>
        <v>0</v>
      </c>
      <c r="BJ297" s="18" t="s">
        <v>85</v>
      </c>
      <c r="BK297" s="240">
        <f>ROUND(I297*H297,2)</f>
        <v>0</v>
      </c>
      <c r="BL297" s="18" t="s">
        <v>271</v>
      </c>
      <c r="BM297" s="239" t="s">
        <v>4337</v>
      </c>
    </row>
    <row r="298" s="13" customFormat="1">
      <c r="A298" s="13"/>
      <c r="B298" s="241"/>
      <c r="C298" s="242"/>
      <c r="D298" s="243" t="s">
        <v>273</v>
      </c>
      <c r="E298" s="244" t="s">
        <v>1</v>
      </c>
      <c r="F298" s="245" t="s">
        <v>290</v>
      </c>
      <c r="G298" s="242"/>
      <c r="H298" s="246">
        <v>5</v>
      </c>
      <c r="I298" s="247"/>
      <c r="J298" s="242"/>
      <c r="K298" s="242"/>
      <c r="L298" s="248"/>
      <c r="M298" s="249"/>
      <c r="N298" s="250"/>
      <c r="O298" s="250"/>
      <c r="P298" s="250"/>
      <c r="Q298" s="250"/>
      <c r="R298" s="250"/>
      <c r="S298" s="250"/>
      <c r="T298" s="251"/>
      <c r="U298" s="13"/>
      <c r="V298" s="13"/>
      <c r="W298" s="13"/>
      <c r="X298" s="13"/>
      <c r="Y298" s="13"/>
      <c r="Z298" s="13"/>
      <c r="AA298" s="13"/>
      <c r="AB298" s="13"/>
      <c r="AC298" s="13"/>
      <c r="AD298" s="13"/>
      <c r="AE298" s="13"/>
      <c r="AT298" s="252" t="s">
        <v>273</v>
      </c>
      <c r="AU298" s="252" t="s">
        <v>85</v>
      </c>
      <c r="AV298" s="13" t="s">
        <v>85</v>
      </c>
      <c r="AW298" s="13" t="s">
        <v>32</v>
      </c>
      <c r="AX298" s="13" t="s">
        <v>83</v>
      </c>
      <c r="AY298" s="252" t="s">
        <v>264</v>
      </c>
    </row>
    <row r="299" s="2" customFormat="1" ht="16.5" customHeight="1">
      <c r="A299" s="39"/>
      <c r="B299" s="40"/>
      <c r="C299" s="228" t="s">
        <v>542</v>
      </c>
      <c r="D299" s="228" t="s">
        <v>266</v>
      </c>
      <c r="E299" s="229" t="s">
        <v>4338</v>
      </c>
      <c r="F299" s="230" t="s">
        <v>4339</v>
      </c>
      <c r="G299" s="231" t="s">
        <v>453</v>
      </c>
      <c r="H299" s="232">
        <v>0.5</v>
      </c>
      <c r="I299" s="233"/>
      <c r="J299" s="234">
        <f>ROUND(I299*H299,2)</f>
        <v>0</v>
      </c>
      <c r="K299" s="230" t="s">
        <v>1425</v>
      </c>
      <c r="L299" s="45"/>
      <c r="M299" s="235" t="s">
        <v>1</v>
      </c>
      <c r="N299" s="236" t="s">
        <v>42</v>
      </c>
      <c r="O299" s="92"/>
      <c r="P299" s="237">
        <f>O299*H299</f>
        <v>0</v>
      </c>
      <c r="Q299" s="237">
        <v>0.0027899999999999999</v>
      </c>
      <c r="R299" s="237">
        <f>Q299*H299</f>
        <v>0.001395</v>
      </c>
      <c r="S299" s="237">
        <v>0.056000000000000001</v>
      </c>
      <c r="T299" s="238">
        <f>S299*H299</f>
        <v>0.028000000000000001</v>
      </c>
      <c r="U299" s="39"/>
      <c r="V299" s="39"/>
      <c r="W299" s="39"/>
      <c r="X299" s="39"/>
      <c r="Y299" s="39"/>
      <c r="Z299" s="39"/>
      <c r="AA299" s="39"/>
      <c r="AB299" s="39"/>
      <c r="AC299" s="39"/>
      <c r="AD299" s="39"/>
      <c r="AE299" s="39"/>
      <c r="AR299" s="239" t="s">
        <v>271</v>
      </c>
      <c r="AT299" s="239" t="s">
        <v>266</v>
      </c>
      <c r="AU299" s="239" t="s">
        <v>85</v>
      </c>
      <c r="AY299" s="18" t="s">
        <v>264</v>
      </c>
      <c r="BE299" s="240">
        <f>IF(N299="základní",J299,0)</f>
        <v>0</v>
      </c>
      <c r="BF299" s="240">
        <f>IF(N299="snížená",J299,0)</f>
        <v>0</v>
      </c>
      <c r="BG299" s="240">
        <f>IF(N299="zákl. přenesená",J299,0)</f>
        <v>0</v>
      </c>
      <c r="BH299" s="240">
        <f>IF(N299="sníž. přenesená",J299,0)</f>
        <v>0</v>
      </c>
      <c r="BI299" s="240">
        <f>IF(N299="nulová",J299,0)</f>
        <v>0</v>
      </c>
      <c r="BJ299" s="18" t="s">
        <v>85</v>
      </c>
      <c r="BK299" s="240">
        <f>ROUND(I299*H299,2)</f>
        <v>0</v>
      </c>
      <c r="BL299" s="18" t="s">
        <v>271</v>
      </c>
      <c r="BM299" s="239" t="s">
        <v>4340</v>
      </c>
    </row>
    <row r="300" s="15" customFormat="1">
      <c r="A300" s="15"/>
      <c r="B300" s="264"/>
      <c r="C300" s="265"/>
      <c r="D300" s="243" t="s">
        <v>273</v>
      </c>
      <c r="E300" s="266" t="s">
        <v>1</v>
      </c>
      <c r="F300" s="267" t="s">
        <v>4162</v>
      </c>
      <c r="G300" s="265"/>
      <c r="H300" s="266" t="s">
        <v>1</v>
      </c>
      <c r="I300" s="268"/>
      <c r="J300" s="265"/>
      <c r="K300" s="265"/>
      <c r="L300" s="269"/>
      <c r="M300" s="270"/>
      <c r="N300" s="271"/>
      <c r="O300" s="271"/>
      <c r="P300" s="271"/>
      <c r="Q300" s="271"/>
      <c r="R300" s="271"/>
      <c r="S300" s="271"/>
      <c r="T300" s="272"/>
      <c r="U300" s="15"/>
      <c r="V300" s="15"/>
      <c r="W300" s="15"/>
      <c r="X300" s="15"/>
      <c r="Y300" s="15"/>
      <c r="Z300" s="15"/>
      <c r="AA300" s="15"/>
      <c r="AB300" s="15"/>
      <c r="AC300" s="15"/>
      <c r="AD300" s="15"/>
      <c r="AE300" s="15"/>
      <c r="AT300" s="273" t="s">
        <v>273</v>
      </c>
      <c r="AU300" s="273" t="s">
        <v>85</v>
      </c>
      <c r="AV300" s="15" t="s">
        <v>83</v>
      </c>
      <c r="AW300" s="15" t="s">
        <v>32</v>
      </c>
      <c r="AX300" s="15" t="s">
        <v>76</v>
      </c>
      <c r="AY300" s="273" t="s">
        <v>264</v>
      </c>
    </row>
    <row r="301" s="13" customFormat="1">
      <c r="A301" s="13"/>
      <c r="B301" s="241"/>
      <c r="C301" s="242"/>
      <c r="D301" s="243" t="s">
        <v>273</v>
      </c>
      <c r="E301" s="244" t="s">
        <v>1</v>
      </c>
      <c r="F301" s="245" t="s">
        <v>4341</v>
      </c>
      <c r="G301" s="242"/>
      <c r="H301" s="246">
        <v>0.5</v>
      </c>
      <c r="I301" s="247"/>
      <c r="J301" s="242"/>
      <c r="K301" s="242"/>
      <c r="L301" s="248"/>
      <c r="M301" s="249"/>
      <c r="N301" s="250"/>
      <c r="O301" s="250"/>
      <c r="P301" s="250"/>
      <c r="Q301" s="250"/>
      <c r="R301" s="250"/>
      <c r="S301" s="250"/>
      <c r="T301" s="251"/>
      <c r="U301" s="13"/>
      <c r="V301" s="13"/>
      <c r="W301" s="13"/>
      <c r="X301" s="13"/>
      <c r="Y301" s="13"/>
      <c r="Z301" s="13"/>
      <c r="AA301" s="13"/>
      <c r="AB301" s="13"/>
      <c r="AC301" s="13"/>
      <c r="AD301" s="13"/>
      <c r="AE301" s="13"/>
      <c r="AT301" s="252" t="s">
        <v>273</v>
      </c>
      <c r="AU301" s="252" t="s">
        <v>85</v>
      </c>
      <c r="AV301" s="13" t="s">
        <v>85</v>
      </c>
      <c r="AW301" s="13" t="s">
        <v>32</v>
      </c>
      <c r="AX301" s="13" t="s">
        <v>83</v>
      </c>
      <c r="AY301" s="252" t="s">
        <v>264</v>
      </c>
    </row>
    <row r="302" s="12" customFormat="1" ht="22.8" customHeight="1">
      <c r="A302" s="12"/>
      <c r="B302" s="212"/>
      <c r="C302" s="213"/>
      <c r="D302" s="214" t="s">
        <v>75</v>
      </c>
      <c r="E302" s="226" t="s">
        <v>1511</v>
      </c>
      <c r="F302" s="226" t="s">
        <v>1512</v>
      </c>
      <c r="G302" s="213"/>
      <c r="H302" s="213"/>
      <c r="I302" s="216"/>
      <c r="J302" s="227">
        <f>BK302</f>
        <v>0</v>
      </c>
      <c r="K302" s="213"/>
      <c r="L302" s="218"/>
      <c r="M302" s="219"/>
      <c r="N302" s="220"/>
      <c r="O302" s="220"/>
      <c r="P302" s="221">
        <f>SUM(P303:P315)</f>
        <v>0</v>
      </c>
      <c r="Q302" s="220"/>
      <c r="R302" s="221">
        <f>SUM(R303:R315)</f>
        <v>0</v>
      </c>
      <c r="S302" s="220"/>
      <c r="T302" s="222">
        <f>SUM(T303:T315)</f>
        <v>0</v>
      </c>
      <c r="U302" s="12"/>
      <c r="V302" s="12"/>
      <c r="W302" s="12"/>
      <c r="X302" s="12"/>
      <c r="Y302" s="12"/>
      <c r="Z302" s="12"/>
      <c r="AA302" s="12"/>
      <c r="AB302" s="12"/>
      <c r="AC302" s="12"/>
      <c r="AD302" s="12"/>
      <c r="AE302" s="12"/>
      <c r="AR302" s="223" t="s">
        <v>83</v>
      </c>
      <c r="AT302" s="224" t="s">
        <v>75</v>
      </c>
      <c r="AU302" s="224" t="s">
        <v>83</v>
      </c>
      <c r="AY302" s="223" t="s">
        <v>264</v>
      </c>
      <c r="BK302" s="225">
        <f>SUM(BK303:BK315)</f>
        <v>0</v>
      </c>
    </row>
    <row r="303" s="2" customFormat="1" ht="16.5" customHeight="1">
      <c r="A303" s="39"/>
      <c r="B303" s="40"/>
      <c r="C303" s="228" t="s">
        <v>546</v>
      </c>
      <c r="D303" s="228" t="s">
        <v>266</v>
      </c>
      <c r="E303" s="229" t="s">
        <v>1513</v>
      </c>
      <c r="F303" s="230" t="s">
        <v>1514</v>
      </c>
      <c r="G303" s="231" t="s">
        <v>354</v>
      </c>
      <c r="H303" s="232">
        <v>529.14999999999998</v>
      </c>
      <c r="I303" s="233"/>
      <c r="J303" s="234">
        <f>ROUND(I303*H303,2)</f>
        <v>0</v>
      </c>
      <c r="K303" s="230" t="s">
        <v>1425</v>
      </c>
      <c r="L303" s="45"/>
      <c r="M303" s="235" t="s">
        <v>1</v>
      </c>
      <c r="N303" s="236" t="s">
        <v>42</v>
      </c>
      <c r="O303" s="92"/>
      <c r="P303" s="237">
        <f>O303*H303</f>
        <v>0</v>
      </c>
      <c r="Q303" s="237">
        <v>0</v>
      </c>
      <c r="R303" s="237">
        <f>Q303*H303</f>
        <v>0</v>
      </c>
      <c r="S303" s="237">
        <v>0</v>
      </c>
      <c r="T303" s="238">
        <f>S303*H303</f>
        <v>0</v>
      </c>
      <c r="U303" s="39"/>
      <c r="V303" s="39"/>
      <c r="W303" s="39"/>
      <c r="X303" s="39"/>
      <c r="Y303" s="39"/>
      <c r="Z303" s="39"/>
      <c r="AA303" s="39"/>
      <c r="AB303" s="39"/>
      <c r="AC303" s="39"/>
      <c r="AD303" s="39"/>
      <c r="AE303" s="39"/>
      <c r="AR303" s="239" t="s">
        <v>271</v>
      </c>
      <c r="AT303" s="239" t="s">
        <v>266</v>
      </c>
      <c r="AU303" s="239" t="s">
        <v>85</v>
      </c>
      <c r="AY303" s="18" t="s">
        <v>264</v>
      </c>
      <c r="BE303" s="240">
        <f>IF(N303="základní",J303,0)</f>
        <v>0</v>
      </c>
      <c r="BF303" s="240">
        <f>IF(N303="snížená",J303,0)</f>
        <v>0</v>
      </c>
      <c r="BG303" s="240">
        <f>IF(N303="zákl. přenesená",J303,0)</f>
        <v>0</v>
      </c>
      <c r="BH303" s="240">
        <f>IF(N303="sníž. přenesená",J303,0)</f>
        <v>0</v>
      </c>
      <c r="BI303" s="240">
        <f>IF(N303="nulová",J303,0)</f>
        <v>0</v>
      </c>
      <c r="BJ303" s="18" t="s">
        <v>85</v>
      </c>
      <c r="BK303" s="240">
        <f>ROUND(I303*H303,2)</f>
        <v>0</v>
      </c>
      <c r="BL303" s="18" t="s">
        <v>271</v>
      </c>
      <c r="BM303" s="239" t="s">
        <v>4342</v>
      </c>
    </row>
    <row r="304" s="2" customFormat="1">
      <c r="A304" s="39"/>
      <c r="B304" s="40"/>
      <c r="C304" s="41"/>
      <c r="D304" s="243" t="s">
        <v>339</v>
      </c>
      <c r="E304" s="41"/>
      <c r="F304" s="295" t="s">
        <v>3968</v>
      </c>
      <c r="G304" s="41"/>
      <c r="H304" s="41"/>
      <c r="I304" s="296"/>
      <c r="J304" s="41"/>
      <c r="K304" s="41"/>
      <c r="L304" s="45"/>
      <c r="M304" s="297"/>
      <c r="N304" s="298"/>
      <c r="O304" s="92"/>
      <c r="P304" s="92"/>
      <c r="Q304" s="92"/>
      <c r="R304" s="92"/>
      <c r="S304" s="92"/>
      <c r="T304" s="93"/>
      <c r="U304" s="39"/>
      <c r="V304" s="39"/>
      <c r="W304" s="39"/>
      <c r="X304" s="39"/>
      <c r="Y304" s="39"/>
      <c r="Z304" s="39"/>
      <c r="AA304" s="39"/>
      <c r="AB304" s="39"/>
      <c r="AC304" s="39"/>
      <c r="AD304" s="39"/>
      <c r="AE304" s="39"/>
      <c r="AT304" s="18" t="s">
        <v>339</v>
      </c>
      <c r="AU304" s="18" t="s">
        <v>85</v>
      </c>
    </row>
    <row r="305" s="13" customFormat="1">
      <c r="A305" s="13"/>
      <c r="B305" s="241"/>
      <c r="C305" s="242"/>
      <c r="D305" s="243" t="s">
        <v>273</v>
      </c>
      <c r="E305" s="244" t="s">
        <v>1</v>
      </c>
      <c r="F305" s="245" t="s">
        <v>4343</v>
      </c>
      <c r="G305" s="242"/>
      <c r="H305" s="246">
        <v>529.14999999999998</v>
      </c>
      <c r="I305" s="247"/>
      <c r="J305" s="242"/>
      <c r="K305" s="242"/>
      <c r="L305" s="248"/>
      <c r="M305" s="249"/>
      <c r="N305" s="250"/>
      <c r="O305" s="250"/>
      <c r="P305" s="250"/>
      <c r="Q305" s="250"/>
      <c r="R305" s="250"/>
      <c r="S305" s="250"/>
      <c r="T305" s="251"/>
      <c r="U305" s="13"/>
      <c r="V305" s="13"/>
      <c r="W305" s="13"/>
      <c r="X305" s="13"/>
      <c r="Y305" s="13"/>
      <c r="Z305" s="13"/>
      <c r="AA305" s="13"/>
      <c r="AB305" s="13"/>
      <c r="AC305" s="13"/>
      <c r="AD305" s="13"/>
      <c r="AE305" s="13"/>
      <c r="AT305" s="252" t="s">
        <v>273</v>
      </c>
      <c r="AU305" s="252" t="s">
        <v>85</v>
      </c>
      <c r="AV305" s="13" t="s">
        <v>85</v>
      </c>
      <c r="AW305" s="13" t="s">
        <v>32</v>
      </c>
      <c r="AX305" s="13" t="s">
        <v>83</v>
      </c>
      <c r="AY305" s="252" t="s">
        <v>264</v>
      </c>
    </row>
    <row r="306" s="2" customFormat="1" ht="24.15" customHeight="1">
      <c r="A306" s="39"/>
      <c r="B306" s="40"/>
      <c r="C306" s="228" t="s">
        <v>550</v>
      </c>
      <c r="D306" s="228" t="s">
        <v>266</v>
      </c>
      <c r="E306" s="229" t="s">
        <v>1518</v>
      </c>
      <c r="F306" s="230" t="s">
        <v>1519</v>
      </c>
      <c r="G306" s="231" t="s">
        <v>354</v>
      </c>
      <c r="H306" s="232">
        <v>51.039999999999999</v>
      </c>
      <c r="I306" s="233"/>
      <c r="J306" s="234">
        <f>ROUND(I306*H306,2)</f>
        <v>0</v>
      </c>
      <c r="K306" s="230" t="s">
        <v>1425</v>
      </c>
      <c r="L306" s="45"/>
      <c r="M306" s="235" t="s">
        <v>1</v>
      </c>
      <c r="N306" s="236" t="s">
        <v>42</v>
      </c>
      <c r="O306" s="92"/>
      <c r="P306" s="237">
        <f>O306*H306</f>
        <v>0</v>
      </c>
      <c r="Q306" s="237">
        <v>0</v>
      </c>
      <c r="R306" s="237">
        <f>Q306*H306</f>
        <v>0</v>
      </c>
      <c r="S306" s="237">
        <v>0</v>
      </c>
      <c r="T306" s="238">
        <f>S306*H306</f>
        <v>0</v>
      </c>
      <c r="U306" s="39"/>
      <c r="V306" s="39"/>
      <c r="W306" s="39"/>
      <c r="X306" s="39"/>
      <c r="Y306" s="39"/>
      <c r="Z306" s="39"/>
      <c r="AA306" s="39"/>
      <c r="AB306" s="39"/>
      <c r="AC306" s="39"/>
      <c r="AD306" s="39"/>
      <c r="AE306" s="39"/>
      <c r="AR306" s="239" t="s">
        <v>271</v>
      </c>
      <c r="AT306" s="239" t="s">
        <v>266</v>
      </c>
      <c r="AU306" s="239" t="s">
        <v>85</v>
      </c>
      <c r="AY306" s="18" t="s">
        <v>264</v>
      </c>
      <c r="BE306" s="240">
        <f>IF(N306="základní",J306,0)</f>
        <v>0</v>
      </c>
      <c r="BF306" s="240">
        <f>IF(N306="snížená",J306,0)</f>
        <v>0</v>
      </c>
      <c r="BG306" s="240">
        <f>IF(N306="zákl. přenesená",J306,0)</f>
        <v>0</v>
      </c>
      <c r="BH306" s="240">
        <f>IF(N306="sníž. přenesená",J306,0)</f>
        <v>0</v>
      </c>
      <c r="BI306" s="240">
        <f>IF(N306="nulová",J306,0)</f>
        <v>0</v>
      </c>
      <c r="BJ306" s="18" t="s">
        <v>85</v>
      </c>
      <c r="BK306" s="240">
        <f>ROUND(I306*H306,2)</f>
        <v>0</v>
      </c>
      <c r="BL306" s="18" t="s">
        <v>271</v>
      </c>
      <c r="BM306" s="239" t="s">
        <v>4344</v>
      </c>
    </row>
    <row r="307" s="2" customFormat="1">
      <c r="A307" s="39"/>
      <c r="B307" s="40"/>
      <c r="C307" s="41"/>
      <c r="D307" s="243" t="s">
        <v>339</v>
      </c>
      <c r="E307" s="41"/>
      <c r="F307" s="295" t="s">
        <v>3971</v>
      </c>
      <c r="G307" s="41"/>
      <c r="H307" s="41"/>
      <c r="I307" s="296"/>
      <c r="J307" s="41"/>
      <c r="K307" s="41"/>
      <c r="L307" s="45"/>
      <c r="M307" s="297"/>
      <c r="N307" s="298"/>
      <c r="O307" s="92"/>
      <c r="P307" s="92"/>
      <c r="Q307" s="92"/>
      <c r="R307" s="92"/>
      <c r="S307" s="92"/>
      <c r="T307" s="93"/>
      <c r="U307" s="39"/>
      <c r="V307" s="39"/>
      <c r="W307" s="39"/>
      <c r="X307" s="39"/>
      <c r="Y307" s="39"/>
      <c r="Z307" s="39"/>
      <c r="AA307" s="39"/>
      <c r="AB307" s="39"/>
      <c r="AC307" s="39"/>
      <c r="AD307" s="39"/>
      <c r="AE307" s="39"/>
      <c r="AT307" s="18" t="s">
        <v>339</v>
      </c>
      <c r="AU307" s="18" t="s">
        <v>85</v>
      </c>
    </row>
    <row r="308" s="15" customFormat="1">
      <c r="A308" s="15"/>
      <c r="B308" s="264"/>
      <c r="C308" s="265"/>
      <c r="D308" s="243" t="s">
        <v>273</v>
      </c>
      <c r="E308" s="266" t="s">
        <v>1</v>
      </c>
      <c r="F308" s="267" t="s">
        <v>3972</v>
      </c>
      <c r="G308" s="265"/>
      <c r="H308" s="266" t="s">
        <v>1</v>
      </c>
      <c r="I308" s="268"/>
      <c r="J308" s="265"/>
      <c r="K308" s="265"/>
      <c r="L308" s="269"/>
      <c r="M308" s="270"/>
      <c r="N308" s="271"/>
      <c r="O308" s="271"/>
      <c r="P308" s="271"/>
      <c r="Q308" s="271"/>
      <c r="R308" s="271"/>
      <c r="S308" s="271"/>
      <c r="T308" s="272"/>
      <c r="U308" s="15"/>
      <c r="V308" s="15"/>
      <c r="W308" s="15"/>
      <c r="X308" s="15"/>
      <c r="Y308" s="15"/>
      <c r="Z308" s="15"/>
      <c r="AA308" s="15"/>
      <c r="AB308" s="15"/>
      <c r="AC308" s="15"/>
      <c r="AD308" s="15"/>
      <c r="AE308" s="15"/>
      <c r="AT308" s="273" t="s">
        <v>273</v>
      </c>
      <c r="AU308" s="273" t="s">
        <v>85</v>
      </c>
      <c r="AV308" s="15" t="s">
        <v>83</v>
      </c>
      <c r="AW308" s="15" t="s">
        <v>32</v>
      </c>
      <c r="AX308" s="15" t="s">
        <v>76</v>
      </c>
      <c r="AY308" s="273" t="s">
        <v>264</v>
      </c>
    </row>
    <row r="309" s="13" customFormat="1">
      <c r="A309" s="13"/>
      <c r="B309" s="241"/>
      <c r="C309" s="242"/>
      <c r="D309" s="243" t="s">
        <v>273</v>
      </c>
      <c r="E309" s="244" t="s">
        <v>1</v>
      </c>
      <c r="F309" s="245" t="s">
        <v>4345</v>
      </c>
      <c r="G309" s="242"/>
      <c r="H309" s="246">
        <v>48.039999999999999</v>
      </c>
      <c r="I309" s="247"/>
      <c r="J309" s="242"/>
      <c r="K309" s="242"/>
      <c r="L309" s="248"/>
      <c r="M309" s="249"/>
      <c r="N309" s="250"/>
      <c r="O309" s="250"/>
      <c r="P309" s="250"/>
      <c r="Q309" s="250"/>
      <c r="R309" s="250"/>
      <c r="S309" s="250"/>
      <c r="T309" s="251"/>
      <c r="U309" s="13"/>
      <c r="V309" s="13"/>
      <c r="W309" s="13"/>
      <c r="X309" s="13"/>
      <c r="Y309" s="13"/>
      <c r="Z309" s="13"/>
      <c r="AA309" s="13"/>
      <c r="AB309" s="13"/>
      <c r="AC309" s="13"/>
      <c r="AD309" s="13"/>
      <c r="AE309" s="13"/>
      <c r="AT309" s="252" t="s">
        <v>273</v>
      </c>
      <c r="AU309" s="252" t="s">
        <v>85</v>
      </c>
      <c r="AV309" s="13" t="s">
        <v>85</v>
      </c>
      <c r="AW309" s="13" t="s">
        <v>32</v>
      </c>
      <c r="AX309" s="13" t="s">
        <v>76</v>
      </c>
      <c r="AY309" s="252" t="s">
        <v>264</v>
      </c>
    </row>
    <row r="310" s="15" customFormat="1">
      <c r="A310" s="15"/>
      <c r="B310" s="264"/>
      <c r="C310" s="265"/>
      <c r="D310" s="243" t="s">
        <v>273</v>
      </c>
      <c r="E310" s="266" t="s">
        <v>1</v>
      </c>
      <c r="F310" s="267" t="s">
        <v>4073</v>
      </c>
      <c r="G310" s="265"/>
      <c r="H310" s="266" t="s">
        <v>1</v>
      </c>
      <c r="I310" s="268"/>
      <c r="J310" s="265"/>
      <c r="K310" s="265"/>
      <c r="L310" s="269"/>
      <c r="M310" s="270"/>
      <c r="N310" s="271"/>
      <c r="O310" s="271"/>
      <c r="P310" s="271"/>
      <c r="Q310" s="271"/>
      <c r="R310" s="271"/>
      <c r="S310" s="271"/>
      <c r="T310" s="272"/>
      <c r="U310" s="15"/>
      <c r="V310" s="15"/>
      <c r="W310" s="15"/>
      <c r="X310" s="15"/>
      <c r="Y310" s="15"/>
      <c r="Z310" s="15"/>
      <c r="AA310" s="15"/>
      <c r="AB310" s="15"/>
      <c r="AC310" s="15"/>
      <c r="AD310" s="15"/>
      <c r="AE310" s="15"/>
      <c r="AT310" s="273" t="s">
        <v>273</v>
      </c>
      <c r="AU310" s="273" t="s">
        <v>85</v>
      </c>
      <c r="AV310" s="15" t="s">
        <v>83</v>
      </c>
      <c r="AW310" s="15" t="s">
        <v>32</v>
      </c>
      <c r="AX310" s="15" t="s">
        <v>76</v>
      </c>
      <c r="AY310" s="273" t="s">
        <v>264</v>
      </c>
    </row>
    <row r="311" s="13" customFormat="1">
      <c r="A311" s="13"/>
      <c r="B311" s="241"/>
      <c r="C311" s="242"/>
      <c r="D311" s="243" t="s">
        <v>273</v>
      </c>
      <c r="E311" s="244" t="s">
        <v>1</v>
      </c>
      <c r="F311" s="245" t="s">
        <v>4244</v>
      </c>
      <c r="G311" s="242"/>
      <c r="H311" s="246">
        <v>3</v>
      </c>
      <c r="I311" s="247"/>
      <c r="J311" s="242"/>
      <c r="K311" s="242"/>
      <c r="L311" s="248"/>
      <c r="M311" s="249"/>
      <c r="N311" s="250"/>
      <c r="O311" s="250"/>
      <c r="P311" s="250"/>
      <c r="Q311" s="250"/>
      <c r="R311" s="250"/>
      <c r="S311" s="250"/>
      <c r="T311" s="251"/>
      <c r="U311" s="13"/>
      <c r="V311" s="13"/>
      <c r="W311" s="13"/>
      <c r="X311" s="13"/>
      <c r="Y311" s="13"/>
      <c r="Z311" s="13"/>
      <c r="AA311" s="13"/>
      <c r="AB311" s="13"/>
      <c r="AC311" s="13"/>
      <c r="AD311" s="13"/>
      <c r="AE311" s="13"/>
      <c r="AT311" s="252" t="s">
        <v>273</v>
      </c>
      <c r="AU311" s="252" t="s">
        <v>85</v>
      </c>
      <c r="AV311" s="13" t="s">
        <v>85</v>
      </c>
      <c r="AW311" s="13" t="s">
        <v>32</v>
      </c>
      <c r="AX311" s="13" t="s">
        <v>76</v>
      </c>
      <c r="AY311" s="252" t="s">
        <v>264</v>
      </c>
    </row>
    <row r="312" s="14" customFormat="1">
      <c r="A312" s="14"/>
      <c r="B312" s="253"/>
      <c r="C312" s="254"/>
      <c r="D312" s="243" t="s">
        <v>273</v>
      </c>
      <c r="E312" s="255" t="s">
        <v>1</v>
      </c>
      <c r="F312" s="256" t="s">
        <v>275</v>
      </c>
      <c r="G312" s="254"/>
      <c r="H312" s="257">
        <v>51.039999999999999</v>
      </c>
      <c r="I312" s="258"/>
      <c r="J312" s="254"/>
      <c r="K312" s="254"/>
      <c r="L312" s="259"/>
      <c r="M312" s="260"/>
      <c r="N312" s="261"/>
      <c r="O312" s="261"/>
      <c r="P312" s="261"/>
      <c r="Q312" s="261"/>
      <c r="R312" s="261"/>
      <c r="S312" s="261"/>
      <c r="T312" s="262"/>
      <c r="U312" s="14"/>
      <c r="V312" s="14"/>
      <c r="W312" s="14"/>
      <c r="X312" s="14"/>
      <c r="Y312" s="14"/>
      <c r="Z312" s="14"/>
      <c r="AA312" s="14"/>
      <c r="AB312" s="14"/>
      <c r="AC312" s="14"/>
      <c r="AD312" s="14"/>
      <c r="AE312" s="14"/>
      <c r="AT312" s="263" t="s">
        <v>273</v>
      </c>
      <c r="AU312" s="263" t="s">
        <v>85</v>
      </c>
      <c r="AV312" s="14" t="s">
        <v>271</v>
      </c>
      <c r="AW312" s="14" t="s">
        <v>32</v>
      </c>
      <c r="AX312" s="14" t="s">
        <v>83</v>
      </c>
      <c r="AY312" s="263" t="s">
        <v>264</v>
      </c>
    </row>
    <row r="313" s="2" customFormat="1" ht="24.15" customHeight="1">
      <c r="A313" s="39"/>
      <c r="B313" s="40"/>
      <c r="C313" s="228" t="s">
        <v>556</v>
      </c>
      <c r="D313" s="228" t="s">
        <v>266</v>
      </c>
      <c r="E313" s="229" t="s">
        <v>4245</v>
      </c>
      <c r="F313" s="230" t="s">
        <v>4246</v>
      </c>
      <c r="G313" s="231" t="s">
        <v>354</v>
      </c>
      <c r="H313" s="232">
        <v>1.875</v>
      </c>
      <c r="I313" s="233"/>
      <c r="J313" s="234">
        <f>ROUND(I313*H313,2)</f>
        <v>0</v>
      </c>
      <c r="K313" s="230" t="s">
        <v>1425</v>
      </c>
      <c r="L313" s="45"/>
      <c r="M313" s="235" t="s">
        <v>1</v>
      </c>
      <c r="N313" s="236" t="s">
        <v>42</v>
      </c>
      <c r="O313" s="92"/>
      <c r="P313" s="237">
        <f>O313*H313</f>
        <v>0</v>
      </c>
      <c r="Q313" s="237">
        <v>0</v>
      </c>
      <c r="R313" s="237">
        <f>Q313*H313</f>
        <v>0</v>
      </c>
      <c r="S313" s="237">
        <v>0</v>
      </c>
      <c r="T313" s="238">
        <f>S313*H313</f>
        <v>0</v>
      </c>
      <c r="U313" s="39"/>
      <c r="V313" s="39"/>
      <c r="W313" s="39"/>
      <c r="X313" s="39"/>
      <c r="Y313" s="39"/>
      <c r="Z313" s="39"/>
      <c r="AA313" s="39"/>
      <c r="AB313" s="39"/>
      <c r="AC313" s="39"/>
      <c r="AD313" s="39"/>
      <c r="AE313" s="39"/>
      <c r="AR313" s="239" t="s">
        <v>271</v>
      </c>
      <c r="AT313" s="239" t="s">
        <v>266</v>
      </c>
      <c r="AU313" s="239" t="s">
        <v>85</v>
      </c>
      <c r="AY313" s="18" t="s">
        <v>264</v>
      </c>
      <c r="BE313" s="240">
        <f>IF(N313="základní",J313,0)</f>
        <v>0</v>
      </c>
      <c r="BF313" s="240">
        <f>IF(N313="snížená",J313,0)</f>
        <v>0</v>
      </c>
      <c r="BG313" s="240">
        <f>IF(N313="zákl. přenesená",J313,0)</f>
        <v>0</v>
      </c>
      <c r="BH313" s="240">
        <f>IF(N313="sníž. přenesená",J313,0)</f>
        <v>0</v>
      </c>
      <c r="BI313" s="240">
        <f>IF(N313="nulová",J313,0)</f>
        <v>0</v>
      </c>
      <c r="BJ313" s="18" t="s">
        <v>85</v>
      </c>
      <c r="BK313" s="240">
        <f>ROUND(I313*H313,2)</f>
        <v>0</v>
      </c>
      <c r="BL313" s="18" t="s">
        <v>271</v>
      </c>
      <c r="BM313" s="239" t="s">
        <v>4346</v>
      </c>
    </row>
    <row r="314" s="15" customFormat="1">
      <c r="A314" s="15"/>
      <c r="B314" s="264"/>
      <c r="C314" s="265"/>
      <c r="D314" s="243" t="s">
        <v>273</v>
      </c>
      <c r="E314" s="266" t="s">
        <v>1</v>
      </c>
      <c r="F314" s="267" t="s">
        <v>4073</v>
      </c>
      <c r="G314" s="265"/>
      <c r="H314" s="266" t="s">
        <v>1</v>
      </c>
      <c r="I314" s="268"/>
      <c r="J314" s="265"/>
      <c r="K314" s="265"/>
      <c r="L314" s="269"/>
      <c r="M314" s="270"/>
      <c r="N314" s="271"/>
      <c r="O314" s="271"/>
      <c r="P314" s="271"/>
      <c r="Q314" s="271"/>
      <c r="R314" s="271"/>
      <c r="S314" s="271"/>
      <c r="T314" s="272"/>
      <c r="U314" s="15"/>
      <c r="V314" s="15"/>
      <c r="W314" s="15"/>
      <c r="X314" s="15"/>
      <c r="Y314" s="15"/>
      <c r="Z314" s="15"/>
      <c r="AA314" s="15"/>
      <c r="AB314" s="15"/>
      <c r="AC314" s="15"/>
      <c r="AD314" s="15"/>
      <c r="AE314" s="15"/>
      <c r="AT314" s="273" t="s">
        <v>273</v>
      </c>
      <c r="AU314" s="273" t="s">
        <v>85</v>
      </c>
      <c r="AV314" s="15" t="s">
        <v>83</v>
      </c>
      <c r="AW314" s="15" t="s">
        <v>32</v>
      </c>
      <c r="AX314" s="15" t="s">
        <v>76</v>
      </c>
      <c r="AY314" s="273" t="s">
        <v>264</v>
      </c>
    </row>
    <row r="315" s="13" customFormat="1">
      <c r="A315" s="13"/>
      <c r="B315" s="241"/>
      <c r="C315" s="242"/>
      <c r="D315" s="243" t="s">
        <v>273</v>
      </c>
      <c r="E315" s="244" t="s">
        <v>1</v>
      </c>
      <c r="F315" s="245" t="s">
        <v>4248</v>
      </c>
      <c r="G315" s="242"/>
      <c r="H315" s="246">
        <v>1.875</v>
      </c>
      <c r="I315" s="247"/>
      <c r="J315" s="242"/>
      <c r="K315" s="242"/>
      <c r="L315" s="248"/>
      <c r="M315" s="249"/>
      <c r="N315" s="250"/>
      <c r="O315" s="250"/>
      <c r="P315" s="250"/>
      <c r="Q315" s="250"/>
      <c r="R315" s="250"/>
      <c r="S315" s="250"/>
      <c r="T315" s="251"/>
      <c r="U315" s="13"/>
      <c r="V315" s="13"/>
      <c r="W315" s="13"/>
      <c r="X315" s="13"/>
      <c r="Y315" s="13"/>
      <c r="Z315" s="13"/>
      <c r="AA315" s="13"/>
      <c r="AB315" s="13"/>
      <c r="AC315" s="13"/>
      <c r="AD315" s="13"/>
      <c r="AE315" s="13"/>
      <c r="AT315" s="252" t="s">
        <v>273</v>
      </c>
      <c r="AU315" s="252" t="s">
        <v>85</v>
      </c>
      <c r="AV315" s="13" t="s">
        <v>85</v>
      </c>
      <c r="AW315" s="13" t="s">
        <v>32</v>
      </c>
      <c r="AX315" s="13" t="s">
        <v>83</v>
      </c>
      <c r="AY315" s="252" t="s">
        <v>264</v>
      </c>
    </row>
    <row r="316" s="12" customFormat="1" ht="25.92" customHeight="1">
      <c r="A316" s="12"/>
      <c r="B316" s="212"/>
      <c r="C316" s="213"/>
      <c r="D316" s="214" t="s">
        <v>75</v>
      </c>
      <c r="E316" s="215" t="s">
        <v>792</v>
      </c>
      <c r="F316" s="215" t="s">
        <v>793</v>
      </c>
      <c r="G316" s="213"/>
      <c r="H316" s="213"/>
      <c r="I316" s="216"/>
      <c r="J316" s="217">
        <f>BK316</f>
        <v>0</v>
      </c>
      <c r="K316" s="213"/>
      <c r="L316" s="218"/>
      <c r="M316" s="219"/>
      <c r="N316" s="220"/>
      <c r="O316" s="220"/>
      <c r="P316" s="221">
        <f>P317+P324</f>
        <v>0</v>
      </c>
      <c r="Q316" s="220"/>
      <c r="R316" s="221">
        <f>R317+R324</f>
        <v>0.086217500000000002</v>
      </c>
      <c r="S316" s="220"/>
      <c r="T316" s="222">
        <f>T317+T324</f>
        <v>0</v>
      </c>
      <c r="U316" s="12"/>
      <c r="V316" s="12"/>
      <c r="W316" s="12"/>
      <c r="X316" s="12"/>
      <c r="Y316" s="12"/>
      <c r="Z316" s="12"/>
      <c r="AA316" s="12"/>
      <c r="AB316" s="12"/>
      <c r="AC316" s="12"/>
      <c r="AD316" s="12"/>
      <c r="AE316" s="12"/>
      <c r="AR316" s="223" t="s">
        <v>85</v>
      </c>
      <c r="AT316" s="224" t="s">
        <v>75</v>
      </c>
      <c r="AU316" s="224" t="s">
        <v>76</v>
      </c>
      <c r="AY316" s="223" t="s">
        <v>264</v>
      </c>
      <c r="BK316" s="225">
        <f>BK317+BK324</f>
        <v>0</v>
      </c>
    </row>
    <row r="317" s="12" customFormat="1" ht="22.8" customHeight="1">
      <c r="A317" s="12"/>
      <c r="B317" s="212"/>
      <c r="C317" s="213"/>
      <c r="D317" s="214" t="s">
        <v>75</v>
      </c>
      <c r="E317" s="226" t="s">
        <v>794</v>
      </c>
      <c r="F317" s="226" t="s">
        <v>795</v>
      </c>
      <c r="G317" s="213"/>
      <c r="H317" s="213"/>
      <c r="I317" s="216"/>
      <c r="J317" s="227">
        <f>BK317</f>
        <v>0</v>
      </c>
      <c r="K317" s="213"/>
      <c r="L317" s="218"/>
      <c r="M317" s="219"/>
      <c r="N317" s="220"/>
      <c r="O317" s="220"/>
      <c r="P317" s="221">
        <f>SUM(P318:P323)</f>
        <v>0</v>
      </c>
      <c r="Q317" s="220"/>
      <c r="R317" s="221">
        <f>SUM(R318:R323)</f>
        <v>0.082417500000000005</v>
      </c>
      <c r="S317" s="220"/>
      <c r="T317" s="222">
        <f>SUM(T318:T323)</f>
        <v>0</v>
      </c>
      <c r="U317" s="12"/>
      <c r="V317" s="12"/>
      <c r="W317" s="12"/>
      <c r="X317" s="12"/>
      <c r="Y317" s="12"/>
      <c r="Z317" s="12"/>
      <c r="AA317" s="12"/>
      <c r="AB317" s="12"/>
      <c r="AC317" s="12"/>
      <c r="AD317" s="12"/>
      <c r="AE317" s="12"/>
      <c r="AR317" s="223" t="s">
        <v>85</v>
      </c>
      <c r="AT317" s="224" t="s">
        <v>75</v>
      </c>
      <c r="AU317" s="224" t="s">
        <v>83</v>
      </c>
      <c r="AY317" s="223" t="s">
        <v>264</v>
      </c>
      <c r="BK317" s="225">
        <f>SUM(BK318:BK323)</f>
        <v>0</v>
      </c>
    </row>
    <row r="318" s="2" customFormat="1" ht="16.5" customHeight="1">
      <c r="A318" s="39"/>
      <c r="B318" s="40"/>
      <c r="C318" s="228" t="s">
        <v>560</v>
      </c>
      <c r="D318" s="228" t="s">
        <v>266</v>
      </c>
      <c r="E318" s="229" t="s">
        <v>4249</v>
      </c>
      <c r="F318" s="230" t="s">
        <v>4250</v>
      </c>
      <c r="G318" s="231" t="s">
        <v>318</v>
      </c>
      <c r="H318" s="232">
        <v>30</v>
      </c>
      <c r="I318" s="233"/>
      <c r="J318" s="234">
        <f>ROUND(I318*H318,2)</f>
        <v>0</v>
      </c>
      <c r="K318" s="230" t="s">
        <v>1425</v>
      </c>
      <c r="L318" s="45"/>
      <c r="M318" s="235" t="s">
        <v>1</v>
      </c>
      <c r="N318" s="236" t="s">
        <v>42</v>
      </c>
      <c r="O318" s="92"/>
      <c r="P318" s="237">
        <f>O318*H318</f>
        <v>0</v>
      </c>
      <c r="Q318" s="237">
        <v>0</v>
      </c>
      <c r="R318" s="237">
        <f>Q318*H318</f>
        <v>0</v>
      </c>
      <c r="S318" s="237">
        <v>0</v>
      </c>
      <c r="T318" s="238">
        <f>S318*H318</f>
        <v>0</v>
      </c>
      <c r="U318" s="39"/>
      <c r="V318" s="39"/>
      <c r="W318" s="39"/>
      <c r="X318" s="39"/>
      <c r="Y318" s="39"/>
      <c r="Z318" s="39"/>
      <c r="AA318" s="39"/>
      <c r="AB318" s="39"/>
      <c r="AC318" s="39"/>
      <c r="AD318" s="39"/>
      <c r="AE318" s="39"/>
      <c r="AR318" s="239" t="s">
        <v>351</v>
      </c>
      <c r="AT318" s="239" t="s">
        <v>266</v>
      </c>
      <c r="AU318" s="239" t="s">
        <v>85</v>
      </c>
      <c r="AY318" s="18" t="s">
        <v>264</v>
      </c>
      <c r="BE318" s="240">
        <f>IF(N318="základní",J318,0)</f>
        <v>0</v>
      </c>
      <c r="BF318" s="240">
        <f>IF(N318="snížená",J318,0)</f>
        <v>0</v>
      </c>
      <c r="BG318" s="240">
        <f>IF(N318="zákl. přenesená",J318,0)</f>
        <v>0</v>
      </c>
      <c r="BH318" s="240">
        <f>IF(N318="sníž. přenesená",J318,0)</f>
        <v>0</v>
      </c>
      <c r="BI318" s="240">
        <f>IF(N318="nulová",J318,0)</f>
        <v>0</v>
      </c>
      <c r="BJ318" s="18" t="s">
        <v>85</v>
      </c>
      <c r="BK318" s="240">
        <f>ROUND(I318*H318,2)</f>
        <v>0</v>
      </c>
      <c r="BL318" s="18" t="s">
        <v>351</v>
      </c>
      <c r="BM318" s="239" t="s">
        <v>4347</v>
      </c>
    </row>
    <row r="319" s="15" customFormat="1">
      <c r="A319" s="15"/>
      <c r="B319" s="264"/>
      <c r="C319" s="265"/>
      <c r="D319" s="243" t="s">
        <v>273</v>
      </c>
      <c r="E319" s="266" t="s">
        <v>1</v>
      </c>
      <c r="F319" s="267" t="s">
        <v>4169</v>
      </c>
      <c r="G319" s="265"/>
      <c r="H319" s="266" t="s">
        <v>1</v>
      </c>
      <c r="I319" s="268"/>
      <c r="J319" s="265"/>
      <c r="K319" s="265"/>
      <c r="L319" s="269"/>
      <c r="M319" s="270"/>
      <c r="N319" s="271"/>
      <c r="O319" s="271"/>
      <c r="P319" s="271"/>
      <c r="Q319" s="271"/>
      <c r="R319" s="271"/>
      <c r="S319" s="271"/>
      <c r="T319" s="272"/>
      <c r="U319" s="15"/>
      <c r="V319" s="15"/>
      <c r="W319" s="15"/>
      <c r="X319" s="15"/>
      <c r="Y319" s="15"/>
      <c r="Z319" s="15"/>
      <c r="AA319" s="15"/>
      <c r="AB319" s="15"/>
      <c r="AC319" s="15"/>
      <c r="AD319" s="15"/>
      <c r="AE319" s="15"/>
      <c r="AT319" s="273" t="s">
        <v>273</v>
      </c>
      <c r="AU319" s="273" t="s">
        <v>85</v>
      </c>
      <c r="AV319" s="15" t="s">
        <v>83</v>
      </c>
      <c r="AW319" s="15" t="s">
        <v>32</v>
      </c>
      <c r="AX319" s="15" t="s">
        <v>76</v>
      </c>
      <c r="AY319" s="273" t="s">
        <v>264</v>
      </c>
    </row>
    <row r="320" s="13" customFormat="1">
      <c r="A320" s="13"/>
      <c r="B320" s="241"/>
      <c r="C320" s="242"/>
      <c r="D320" s="243" t="s">
        <v>273</v>
      </c>
      <c r="E320" s="244" t="s">
        <v>1</v>
      </c>
      <c r="F320" s="245" t="s">
        <v>426</v>
      </c>
      <c r="G320" s="242"/>
      <c r="H320" s="246">
        <v>30</v>
      </c>
      <c r="I320" s="247"/>
      <c r="J320" s="242"/>
      <c r="K320" s="242"/>
      <c r="L320" s="248"/>
      <c r="M320" s="249"/>
      <c r="N320" s="250"/>
      <c r="O320" s="250"/>
      <c r="P320" s="250"/>
      <c r="Q320" s="250"/>
      <c r="R320" s="250"/>
      <c r="S320" s="250"/>
      <c r="T320" s="251"/>
      <c r="U320" s="13"/>
      <c r="V320" s="13"/>
      <c r="W320" s="13"/>
      <c r="X320" s="13"/>
      <c r="Y320" s="13"/>
      <c r="Z320" s="13"/>
      <c r="AA320" s="13"/>
      <c r="AB320" s="13"/>
      <c r="AC320" s="13"/>
      <c r="AD320" s="13"/>
      <c r="AE320" s="13"/>
      <c r="AT320" s="252" t="s">
        <v>273</v>
      </c>
      <c r="AU320" s="252" t="s">
        <v>85</v>
      </c>
      <c r="AV320" s="13" t="s">
        <v>85</v>
      </c>
      <c r="AW320" s="13" t="s">
        <v>32</v>
      </c>
      <c r="AX320" s="13" t="s">
        <v>83</v>
      </c>
      <c r="AY320" s="252" t="s">
        <v>264</v>
      </c>
    </row>
    <row r="321" s="2" customFormat="1" ht="16.5" customHeight="1">
      <c r="A321" s="39"/>
      <c r="B321" s="40"/>
      <c r="C321" s="274" t="s">
        <v>564</v>
      </c>
      <c r="D321" s="274" t="s">
        <v>310</v>
      </c>
      <c r="E321" s="275" t="s">
        <v>4252</v>
      </c>
      <c r="F321" s="276" t="s">
        <v>4253</v>
      </c>
      <c r="G321" s="277" t="s">
        <v>318</v>
      </c>
      <c r="H321" s="278">
        <v>36.630000000000003</v>
      </c>
      <c r="I321" s="279"/>
      <c r="J321" s="280">
        <f>ROUND(I321*H321,2)</f>
        <v>0</v>
      </c>
      <c r="K321" s="276" t="s">
        <v>1425</v>
      </c>
      <c r="L321" s="281"/>
      <c r="M321" s="282" t="s">
        <v>1</v>
      </c>
      <c r="N321" s="283" t="s">
        <v>42</v>
      </c>
      <c r="O321" s="92"/>
      <c r="P321" s="237">
        <f>O321*H321</f>
        <v>0</v>
      </c>
      <c r="Q321" s="237">
        <v>0.0022499999999999998</v>
      </c>
      <c r="R321" s="237">
        <f>Q321*H321</f>
        <v>0.082417500000000005</v>
      </c>
      <c r="S321" s="237">
        <v>0</v>
      </c>
      <c r="T321" s="238">
        <f>S321*H321</f>
        <v>0</v>
      </c>
      <c r="U321" s="39"/>
      <c r="V321" s="39"/>
      <c r="W321" s="39"/>
      <c r="X321" s="39"/>
      <c r="Y321" s="39"/>
      <c r="Z321" s="39"/>
      <c r="AA321" s="39"/>
      <c r="AB321" s="39"/>
      <c r="AC321" s="39"/>
      <c r="AD321" s="39"/>
      <c r="AE321" s="39"/>
      <c r="AR321" s="239" t="s">
        <v>434</v>
      </c>
      <c r="AT321" s="239" t="s">
        <v>310</v>
      </c>
      <c r="AU321" s="239" t="s">
        <v>85</v>
      </c>
      <c r="AY321" s="18" t="s">
        <v>264</v>
      </c>
      <c r="BE321" s="240">
        <f>IF(N321="základní",J321,0)</f>
        <v>0</v>
      </c>
      <c r="BF321" s="240">
        <f>IF(N321="snížená",J321,0)</f>
        <v>0</v>
      </c>
      <c r="BG321" s="240">
        <f>IF(N321="zákl. přenesená",J321,0)</f>
        <v>0</v>
      </c>
      <c r="BH321" s="240">
        <f>IF(N321="sníž. přenesená",J321,0)</f>
        <v>0</v>
      </c>
      <c r="BI321" s="240">
        <f>IF(N321="nulová",J321,0)</f>
        <v>0</v>
      </c>
      <c r="BJ321" s="18" t="s">
        <v>85</v>
      </c>
      <c r="BK321" s="240">
        <f>ROUND(I321*H321,2)</f>
        <v>0</v>
      </c>
      <c r="BL321" s="18" t="s">
        <v>351</v>
      </c>
      <c r="BM321" s="239" t="s">
        <v>4348</v>
      </c>
    </row>
    <row r="322" s="13" customFormat="1">
      <c r="A322" s="13"/>
      <c r="B322" s="241"/>
      <c r="C322" s="242"/>
      <c r="D322" s="243" t="s">
        <v>273</v>
      </c>
      <c r="E322" s="244" t="s">
        <v>1</v>
      </c>
      <c r="F322" s="245" t="s">
        <v>426</v>
      </c>
      <c r="G322" s="242"/>
      <c r="H322" s="246">
        <v>30</v>
      </c>
      <c r="I322" s="247"/>
      <c r="J322" s="242"/>
      <c r="K322" s="242"/>
      <c r="L322" s="248"/>
      <c r="M322" s="249"/>
      <c r="N322" s="250"/>
      <c r="O322" s="250"/>
      <c r="P322" s="250"/>
      <c r="Q322" s="250"/>
      <c r="R322" s="250"/>
      <c r="S322" s="250"/>
      <c r="T322" s="251"/>
      <c r="U322" s="13"/>
      <c r="V322" s="13"/>
      <c r="W322" s="13"/>
      <c r="X322" s="13"/>
      <c r="Y322" s="13"/>
      <c r="Z322" s="13"/>
      <c r="AA322" s="13"/>
      <c r="AB322" s="13"/>
      <c r="AC322" s="13"/>
      <c r="AD322" s="13"/>
      <c r="AE322" s="13"/>
      <c r="AT322" s="252" t="s">
        <v>273</v>
      </c>
      <c r="AU322" s="252" t="s">
        <v>85</v>
      </c>
      <c r="AV322" s="13" t="s">
        <v>85</v>
      </c>
      <c r="AW322" s="13" t="s">
        <v>32</v>
      </c>
      <c r="AX322" s="13" t="s">
        <v>83</v>
      </c>
      <c r="AY322" s="252" t="s">
        <v>264</v>
      </c>
    </row>
    <row r="323" s="13" customFormat="1">
      <c r="A323" s="13"/>
      <c r="B323" s="241"/>
      <c r="C323" s="242"/>
      <c r="D323" s="243" t="s">
        <v>273</v>
      </c>
      <c r="E323" s="242"/>
      <c r="F323" s="245" t="s">
        <v>4349</v>
      </c>
      <c r="G323" s="242"/>
      <c r="H323" s="246">
        <v>36.630000000000003</v>
      </c>
      <c r="I323" s="247"/>
      <c r="J323" s="242"/>
      <c r="K323" s="242"/>
      <c r="L323" s="248"/>
      <c r="M323" s="249"/>
      <c r="N323" s="250"/>
      <c r="O323" s="250"/>
      <c r="P323" s="250"/>
      <c r="Q323" s="250"/>
      <c r="R323" s="250"/>
      <c r="S323" s="250"/>
      <c r="T323" s="251"/>
      <c r="U323" s="13"/>
      <c r="V323" s="13"/>
      <c r="W323" s="13"/>
      <c r="X323" s="13"/>
      <c r="Y323" s="13"/>
      <c r="Z323" s="13"/>
      <c r="AA323" s="13"/>
      <c r="AB323" s="13"/>
      <c r="AC323" s="13"/>
      <c r="AD323" s="13"/>
      <c r="AE323" s="13"/>
      <c r="AT323" s="252" t="s">
        <v>273</v>
      </c>
      <c r="AU323" s="252" t="s">
        <v>85</v>
      </c>
      <c r="AV323" s="13" t="s">
        <v>85</v>
      </c>
      <c r="AW323" s="13" t="s">
        <v>4</v>
      </c>
      <c r="AX323" s="13" t="s">
        <v>83</v>
      </c>
      <c r="AY323" s="252" t="s">
        <v>264</v>
      </c>
    </row>
    <row r="324" s="12" customFormat="1" ht="22.8" customHeight="1">
      <c r="A324" s="12"/>
      <c r="B324" s="212"/>
      <c r="C324" s="213"/>
      <c r="D324" s="214" t="s">
        <v>75</v>
      </c>
      <c r="E324" s="226" t="s">
        <v>1523</v>
      </c>
      <c r="F324" s="226" t="s">
        <v>1524</v>
      </c>
      <c r="G324" s="213"/>
      <c r="H324" s="213"/>
      <c r="I324" s="216"/>
      <c r="J324" s="227">
        <f>BK324</f>
        <v>0</v>
      </c>
      <c r="K324" s="213"/>
      <c r="L324" s="218"/>
      <c r="M324" s="219"/>
      <c r="N324" s="220"/>
      <c r="O324" s="220"/>
      <c r="P324" s="221">
        <f>SUM(P325:P328)</f>
        <v>0</v>
      </c>
      <c r="Q324" s="220"/>
      <c r="R324" s="221">
        <f>SUM(R325:R328)</f>
        <v>0.0038</v>
      </c>
      <c r="S324" s="220"/>
      <c r="T324" s="222">
        <f>SUM(T325:T328)</f>
        <v>0</v>
      </c>
      <c r="U324" s="12"/>
      <c r="V324" s="12"/>
      <c r="W324" s="12"/>
      <c r="X324" s="12"/>
      <c r="Y324" s="12"/>
      <c r="Z324" s="12"/>
      <c r="AA324" s="12"/>
      <c r="AB324" s="12"/>
      <c r="AC324" s="12"/>
      <c r="AD324" s="12"/>
      <c r="AE324" s="12"/>
      <c r="AR324" s="223" t="s">
        <v>85</v>
      </c>
      <c r="AT324" s="224" t="s">
        <v>75</v>
      </c>
      <c r="AU324" s="224" t="s">
        <v>83</v>
      </c>
      <c r="AY324" s="223" t="s">
        <v>264</v>
      </c>
      <c r="BK324" s="225">
        <f>SUM(BK325:BK328)</f>
        <v>0</v>
      </c>
    </row>
    <row r="325" s="2" customFormat="1" ht="16.5" customHeight="1">
      <c r="A325" s="39"/>
      <c r="B325" s="40"/>
      <c r="C325" s="228" t="s">
        <v>568</v>
      </c>
      <c r="D325" s="228" t="s">
        <v>266</v>
      </c>
      <c r="E325" s="229" t="s">
        <v>4256</v>
      </c>
      <c r="F325" s="230" t="s">
        <v>4257</v>
      </c>
      <c r="G325" s="231" t="s">
        <v>420</v>
      </c>
      <c r="H325" s="232">
        <v>1</v>
      </c>
      <c r="I325" s="233"/>
      <c r="J325" s="234">
        <f>ROUND(I325*H325,2)</f>
        <v>0</v>
      </c>
      <c r="K325" s="230" t="s">
        <v>1425</v>
      </c>
      <c r="L325" s="45"/>
      <c r="M325" s="235" t="s">
        <v>1</v>
      </c>
      <c r="N325" s="236" t="s">
        <v>42</v>
      </c>
      <c r="O325" s="92"/>
      <c r="P325" s="237">
        <f>O325*H325</f>
        <v>0</v>
      </c>
      <c r="Q325" s="237">
        <v>0.0038</v>
      </c>
      <c r="R325" s="237">
        <f>Q325*H325</f>
        <v>0.0038</v>
      </c>
      <c r="S325" s="237">
        <v>0</v>
      </c>
      <c r="T325" s="238">
        <f>S325*H325</f>
        <v>0</v>
      </c>
      <c r="U325" s="39"/>
      <c r="V325" s="39"/>
      <c r="W325" s="39"/>
      <c r="X325" s="39"/>
      <c r="Y325" s="39"/>
      <c r="Z325" s="39"/>
      <c r="AA325" s="39"/>
      <c r="AB325" s="39"/>
      <c r="AC325" s="39"/>
      <c r="AD325" s="39"/>
      <c r="AE325" s="39"/>
      <c r="AR325" s="239" t="s">
        <v>351</v>
      </c>
      <c r="AT325" s="239" t="s">
        <v>266</v>
      </c>
      <c r="AU325" s="239" t="s">
        <v>85</v>
      </c>
      <c r="AY325" s="18" t="s">
        <v>264</v>
      </c>
      <c r="BE325" s="240">
        <f>IF(N325="základní",J325,0)</f>
        <v>0</v>
      </c>
      <c r="BF325" s="240">
        <f>IF(N325="snížená",J325,0)</f>
        <v>0</v>
      </c>
      <c r="BG325" s="240">
        <f>IF(N325="zákl. přenesená",J325,0)</f>
        <v>0</v>
      </c>
      <c r="BH325" s="240">
        <f>IF(N325="sníž. přenesená",J325,0)</f>
        <v>0</v>
      </c>
      <c r="BI325" s="240">
        <f>IF(N325="nulová",J325,0)</f>
        <v>0</v>
      </c>
      <c r="BJ325" s="18" t="s">
        <v>85</v>
      </c>
      <c r="BK325" s="240">
        <f>ROUND(I325*H325,2)</f>
        <v>0</v>
      </c>
      <c r="BL325" s="18" t="s">
        <v>351</v>
      </c>
      <c r="BM325" s="239" t="s">
        <v>4350</v>
      </c>
    </row>
    <row r="326" s="2" customFormat="1">
      <c r="A326" s="39"/>
      <c r="B326" s="40"/>
      <c r="C326" s="41"/>
      <c r="D326" s="243" t="s">
        <v>339</v>
      </c>
      <c r="E326" s="41"/>
      <c r="F326" s="295" t="s">
        <v>4176</v>
      </c>
      <c r="G326" s="41"/>
      <c r="H326" s="41"/>
      <c r="I326" s="296"/>
      <c r="J326" s="41"/>
      <c r="K326" s="41"/>
      <c r="L326" s="45"/>
      <c r="M326" s="297"/>
      <c r="N326" s="298"/>
      <c r="O326" s="92"/>
      <c r="P326" s="92"/>
      <c r="Q326" s="92"/>
      <c r="R326" s="92"/>
      <c r="S326" s="92"/>
      <c r="T326" s="93"/>
      <c r="U326" s="39"/>
      <c r="V326" s="39"/>
      <c r="W326" s="39"/>
      <c r="X326" s="39"/>
      <c r="Y326" s="39"/>
      <c r="Z326" s="39"/>
      <c r="AA326" s="39"/>
      <c r="AB326" s="39"/>
      <c r="AC326" s="39"/>
      <c r="AD326" s="39"/>
      <c r="AE326" s="39"/>
      <c r="AT326" s="18" t="s">
        <v>339</v>
      </c>
      <c r="AU326" s="18" t="s">
        <v>85</v>
      </c>
    </row>
    <row r="327" s="15" customFormat="1">
      <c r="A327" s="15"/>
      <c r="B327" s="264"/>
      <c r="C327" s="265"/>
      <c r="D327" s="243" t="s">
        <v>273</v>
      </c>
      <c r="E327" s="266" t="s">
        <v>1</v>
      </c>
      <c r="F327" s="267" t="s">
        <v>4187</v>
      </c>
      <c r="G327" s="265"/>
      <c r="H327" s="266" t="s">
        <v>1</v>
      </c>
      <c r="I327" s="268"/>
      <c r="J327" s="265"/>
      <c r="K327" s="265"/>
      <c r="L327" s="269"/>
      <c r="M327" s="270"/>
      <c r="N327" s="271"/>
      <c r="O327" s="271"/>
      <c r="P327" s="271"/>
      <c r="Q327" s="271"/>
      <c r="R327" s="271"/>
      <c r="S327" s="271"/>
      <c r="T327" s="272"/>
      <c r="U327" s="15"/>
      <c r="V327" s="15"/>
      <c r="W327" s="15"/>
      <c r="X327" s="15"/>
      <c r="Y327" s="15"/>
      <c r="Z327" s="15"/>
      <c r="AA327" s="15"/>
      <c r="AB327" s="15"/>
      <c r="AC327" s="15"/>
      <c r="AD327" s="15"/>
      <c r="AE327" s="15"/>
      <c r="AT327" s="273" t="s">
        <v>273</v>
      </c>
      <c r="AU327" s="273" t="s">
        <v>85</v>
      </c>
      <c r="AV327" s="15" t="s">
        <v>83</v>
      </c>
      <c r="AW327" s="15" t="s">
        <v>32</v>
      </c>
      <c r="AX327" s="15" t="s">
        <v>76</v>
      </c>
      <c r="AY327" s="273" t="s">
        <v>264</v>
      </c>
    </row>
    <row r="328" s="13" customFormat="1">
      <c r="A328" s="13"/>
      <c r="B328" s="241"/>
      <c r="C328" s="242"/>
      <c r="D328" s="243" t="s">
        <v>273</v>
      </c>
      <c r="E328" s="244" t="s">
        <v>1</v>
      </c>
      <c r="F328" s="245" t="s">
        <v>83</v>
      </c>
      <c r="G328" s="242"/>
      <c r="H328" s="246">
        <v>1</v>
      </c>
      <c r="I328" s="247"/>
      <c r="J328" s="242"/>
      <c r="K328" s="242"/>
      <c r="L328" s="248"/>
      <c r="M328" s="304"/>
      <c r="N328" s="305"/>
      <c r="O328" s="305"/>
      <c r="P328" s="305"/>
      <c r="Q328" s="305"/>
      <c r="R328" s="305"/>
      <c r="S328" s="305"/>
      <c r="T328" s="306"/>
      <c r="U328" s="13"/>
      <c r="V328" s="13"/>
      <c r="W328" s="13"/>
      <c r="X328" s="13"/>
      <c r="Y328" s="13"/>
      <c r="Z328" s="13"/>
      <c r="AA328" s="13"/>
      <c r="AB328" s="13"/>
      <c r="AC328" s="13"/>
      <c r="AD328" s="13"/>
      <c r="AE328" s="13"/>
      <c r="AT328" s="252" t="s">
        <v>273</v>
      </c>
      <c r="AU328" s="252" t="s">
        <v>85</v>
      </c>
      <c r="AV328" s="13" t="s">
        <v>85</v>
      </c>
      <c r="AW328" s="13" t="s">
        <v>32</v>
      </c>
      <c r="AX328" s="13" t="s">
        <v>83</v>
      </c>
      <c r="AY328" s="252" t="s">
        <v>264</v>
      </c>
    </row>
    <row r="329" s="2" customFormat="1" ht="6.96" customHeight="1">
      <c r="A329" s="39"/>
      <c r="B329" s="67"/>
      <c r="C329" s="68"/>
      <c r="D329" s="68"/>
      <c r="E329" s="68"/>
      <c r="F329" s="68"/>
      <c r="G329" s="68"/>
      <c r="H329" s="68"/>
      <c r="I329" s="68"/>
      <c r="J329" s="68"/>
      <c r="K329" s="68"/>
      <c r="L329" s="45"/>
      <c r="M329" s="39"/>
      <c r="O329" s="39"/>
      <c r="P329" s="39"/>
      <c r="Q329" s="39"/>
      <c r="R329" s="39"/>
      <c r="S329" s="39"/>
      <c r="T329" s="39"/>
      <c r="U329" s="39"/>
      <c r="V329" s="39"/>
      <c r="W329" s="39"/>
      <c r="X329" s="39"/>
      <c r="Y329" s="39"/>
      <c r="Z329" s="39"/>
      <c r="AA329" s="39"/>
      <c r="AB329" s="39"/>
      <c r="AC329" s="39"/>
      <c r="AD329" s="39"/>
      <c r="AE329" s="39"/>
    </row>
  </sheetData>
  <sheetProtection sheet="1" autoFilter="0" formatColumns="0" formatRows="0" objects="1" scenarios="1" spinCount="100000" saltValue="wRQhnDcPDCSn/lqUHt1FTxJs4JVpElpTQ6O/J0ygf8Cw1H8tZQwDPchjBaHXG0hGgfyRK/b+5yiY9SwRrTVEkg==" hashValue="lnnT2DOr4A4D5kqt7ArLecIUzMFlCVDwW+PDoMP9UXEjxycYO+6MaK0xLiTLVOuw5lgAOd3NdkKgyA5HJCJIaQ==" algorithmName="SHA-512" password="E785"/>
  <autoFilter ref="C125:K328"/>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169</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4351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1411</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ROUND((SUM(BE126:BE328)),  2)</f>
        <v>0</v>
      </c>
      <c r="G33" s="39"/>
      <c r="H33" s="39"/>
      <c r="I33" s="166">
        <v>0.20999999999999999</v>
      </c>
      <c r="J33" s="165">
        <f>ROUND(((SUM(BE126:BE328))*I33),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ROUND((SUM(BF126:BF328)),  2)</f>
        <v>0</v>
      </c>
      <c r="G34" s="39"/>
      <c r="H34" s="39"/>
      <c r="I34" s="166">
        <v>0.12</v>
      </c>
      <c r="J34" s="165">
        <f>ROUND(((SUM(BF126:BF328))*I34),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ROUND((SUM(BG126:BG328)),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ROUND((SUM(BH126:BH328)),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ROUND((SUM(BI126:BI328)),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02.3 - PŘÍPOJKA DEŠŤOVÉ KANALIZACE PRO SO 03</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J127</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J128</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223</v>
      </c>
      <c r="E99" s="198"/>
      <c r="F99" s="198"/>
      <c r="G99" s="198"/>
      <c r="H99" s="198"/>
      <c r="I99" s="198"/>
      <c r="J99" s="199">
        <f>J192</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1412</v>
      </c>
      <c r="E100" s="198"/>
      <c r="F100" s="198"/>
      <c r="G100" s="198"/>
      <c r="H100" s="198"/>
      <c r="I100" s="198"/>
      <c r="J100" s="199">
        <f>J196</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1413</v>
      </c>
      <c r="E101" s="198"/>
      <c r="F101" s="198"/>
      <c r="G101" s="198"/>
      <c r="H101" s="198"/>
      <c r="I101" s="198"/>
      <c r="J101" s="199">
        <f>J218</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1414</v>
      </c>
      <c r="E102" s="198"/>
      <c r="F102" s="198"/>
      <c r="G102" s="198"/>
      <c r="H102" s="198"/>
      <c r="I102" s="198"/>
      <c r="J102" s="199">
        <f>J290</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1415</v>
      </c>
      <c r="E103" s="198"/>
      <c r="F103" s="198"/>
      <c r="G103" s="198"/>
      <c r="H103" s="198"/>
      <c r="I103" s="198"/>
      <c r="J103" s="199">
        <f>J302</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229</v>
      </c>
      <c r="E104" s="193"/>
      <c r="F104" s="193"/>
      <c r="G104" s="193"/>
      <c r="H104" s="193"/>
      <c r="I104" s="193"/>
      <c r="J104" s="194">
        <f>J316</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230</v>
      </c>
      <c r="E105" s="198"/>
      <c r="F105" s="198"/>
      <c r="G105" s="198"/>
      <c r="H105" s="198"/>
      <c r="I105" s="198"/>
      <c r="J105" s="199">
        <f>J317</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1416</v>
      </c>
      <c r="E106" s="198"/>
      <c r="F106" s="198"/>
      <c r="G106" s="198"/>
      <c r="H106" s="198"/>
      <c r="I106" s="198"/>
      <c r="J106" s="199">
        <f>J324</f>
        <v>0</v>
      </c>
      <c r="K106" s="134"/>
      <c r="L106" s="200"/>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249</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Transformace domova Černovice – Lidmaň I. – Polná</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210</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IO 02.3 - PŘÍPOJKA DEŠŤOVÉ KANALIZACE PRO SO 03</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 xml:space="preserve"> </v>
      </c>
      <c r="G120" s="41"/>
      <c r="H120" s="41"/>
      <c r="I120" s="33" t="s">
        <v>22</v>
      </c>
      <c r="J120" s="80" t="str">
        <f>IF(J12="","",J12)</f>
        <v>18. 9. 2024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Kraj Vysočina</v>
      </c>
      <c r="G122" s="41"/>
      <c r="H122" s="41"/>
      <c r="I122" s="33" t="s">
        <v>30</v>
      </c>
      <c r="J122" s="37" t="str">
        <f>E21</f>
        <v>ARPIK OSTRAVA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Ing. Tomáš Janošec</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1"/>
      <c r="B125" s="202"/>
      <c r="C125" s="203" t="s">
        <v>250</v>
      </c>
      <c r="D125" s="204" t="s">
        <v>61</v>
      </c>
      <c r="E125" s="204" t="s">
        <v>57</v>
      </c>
      <c r="F125" s="204" t="s">
        <v>58</v>
      </c>
      <c r="G125" s="204" t="s">
        <v>251</v>
      </c>
      <c r="H125" s="204" t="s">
        <v>252</v>
      </c>
      <c r="I125" s="204" t="s">
        <v>253</v>
      </c>
      <c r="J125" s="204" t="s">
        <v>217</v>
      </c>
      <c r="K125" s="205" t="s">
        <v>254</v>
      </c>
      <c r="L125" s="206"/>
      <c r="M125" s="101" t="s">
        <v>1</v>
      </c>
      <c r="N125" s="102" t="s">
        <v>40</v>
      </c>
      <c r="O125" s="102" t="s">
        <v>255</v>
      </c>
      <c r="P125" s="102" t="s">
        <v>256</v>
      </c>
      <c r="Q125" s="102" t="s">
        <v>257</v>
      </c>
      <c r="R125" s="102" t="s">
        <v>258</v>
      </c>
      <c r="S125" s="102" t="s">
        <v>259</v>
      </c>
      <c r="T125" s="103" t="s">
        <v>260</v>
      </c>
      <c r="U125" s="201"/>
      <c r="V125" s="201"/>
      <c r="W125" s="201"/>
      <c r="X125" s="201"/>
      <c r="Y125" s="201"/>
      <c r="Z125" s="201"/>
      <c r="AA125" s="201"/>
      <c r="AB125" s="201"/>
      <c r="AC125" s="201"/>
      <c r="AD125" s="201"/>
      <c r="AE125" s="201"/>
    </row>
    <row r="126" s="2" customFormat="1" ht="22.8" customHeight="1">
      <c r="A126" s="39"/>
      <c r="B126" s="40"/>
      <c r="C126" s="108" t="s">
        <v>261</v>
      </c>
      <c r="D126" s="41"/>
      <c r="E126" s="41"/>
      <c r="F126" s="41"/>
      <c r="G126" s="41"/>
      <c r="H126" s="41"/>
      <c r="I126" s="41"/>
      <c r="J126" s="207">
        <f>BK126</f>
        <v>0</v>
      </c>
      <c r="K126" s="41"/>
      <c r="L126" s="45"/>
      <c r="M126" s="104"/>
      <c r="N126" s="208"/>
      <c r="O126" s="105"/>
      <c r="P126" s="209">
        <f>P127+P316</f>
        <v>0</v>
      </c>
      <c r="Q126" s="105"/>
      <c r="R126" s="209">
        <f>R127+R316</f>
        <v>25.347515299999998</v>
      </c>
      <c r="S126" s="105"/>
      <c r="T126" s="210">
        <f>T127+T316</f>
        <v>4.5280000000000005</v>
      </c>
      <c r="U126" s="39"/>
      <c r="V126" s="39"/>
      <c r="W126" s="39"/>
      <c r="X126" s="39"/>
      <c r="Y126" s="39"/>
      <c r="Z126" s="39"/>
      <c r="AA126" s="39"/>
      <c r="AB126" s="39"/>
      <c r="AC126" s="39"/>
      <c r="AD126" s="39"/>
      <c r="AE126" s="39"/>
      <c r="AT126" s="18" t="s">
        <v>75</v>
      </c>
      <c r="AU126" s="18" t="s">
        <v>219</v>
      </c>
      <c r="BK126" s="211">
        <f>BK127+BK316</f>
        <v>0</v>
      </c>
    </row>
    <row r="127" s="12" customFormat="1" ht="25.92" customHeight="1">
      <c r="A127" s="12"/>
      <c r="B127" s="212"/>
      <c r="C127" s="213"/>
      <c r="D127" s="214" t="s">
        <v>75</v>
      </c>
      <c r="E127" s="215" t="s">
        <v>262</v>
      </c>
      <c r="F127" s="215" t="s">
        <v>263</v>
      </c>
      <c r="G127" s="213"/>
      <c r="H127" s="213"/>
      <c r="I127" s="216"/>
      <c r="J127" s="217">
        <f>BK127</f>
        <v>0</v>
      </c>
      <c r="K127" s="213"/>
      <c r="L127" s="218"/>
      <c r="M127" s="219"/>
      <c r="N127" s="220"/>
      <c r="O127" s="220"/>
      <c r="P127" s="221">
        <f>P128+P192+P196+P218+P290+P302</f>
        <v>0</v>
      </c>
      <c r="Q127" s="220"/>
      <c r="R127" s="221">
        <f>R128+R192+R196+R218+R290+R302</f>
        <v>25.228330799999998</v>
      </c>
      <c r="S127" s="220"/>
      <c r="T127" s="222">
        <f>T128+T192+T196+T218+T290+T302</f>
        <v>4.5280000000000005</v>
      </c>
      <c r="U127" s="12"/>
      <c r="V127" s="12"/>
      <c r="W127" s="12"/>
      <c r="X127" s="12"/>
      <c r="Y127" s="12"/>
      <c r="Z127" s="12"/>
      <c r="AA127" s="12"/>
      <c r="AB127" s="12"/>
      <c r="AC127" s="12"/>
      <c r="AD127" s="12"/>
      <c r="AE127" s="12"/>
      <c r="AR127" s="223" t="s">
        <v>83</v>
      </c>
      <c r="AT127" s="224" t="s">
        <v>75</v>
      </c>
      <c r="AU127" s="224" t="s">
        <v>76</v>
      </c>
      <c r="AY127" s="223" t="s">
        <v>264</v>
      </c>
      <c r="BK127" s="225">
        <f>BK128+BK192+BK196+BK218+BK290+BK302</f>
        <v>0</v>
      </c>
    </row>
    <row r="128" s="12" customFormat="1" ht="22.8" customHeight="1">
      <c r="A128" s="12"/>
      <c r="B128" s="212"/>
      <c r="C128" s="213"/>
      <c r="D128" s="214" t="s">
        <v>75</v>
      </c>
      <c r="E128" s="226" t="s">
        <v>83</v>
      </c>
      <c r="F128" s="226" t="s">
        <v>265</v>
      </c>
      <c r="G128" s="213"/>
      <c r="H128" s="213"/>
      <c r="I128" s="216"/>
      <c r="J128" s="227">
        <f>BK128</f>
        <v>0</v>
      </c>
      <c r="K128" s="213"/>
      <c r="L128" s="218"/>
      <c r="M128" s="219"/>
      <c r="N128" s="220"/>
      <c r="O128" s="220"/>
      <c r="P128" s="221">
        <f>SUM(P129:P191)</f>
        <v>0</v>
      </c>
      <c r="Q128" s="220"/>
      <c r="R128" s="221">
        <f>SUM(R129:R191)</f>
        <v>22.476118</v>
      </c>
      <c r="S128" s="220"/>
      <c r="T128" s="222">
        <f>SUM(T129:T191)</f>
        <v>4.4500000000000002</v>
      </c>
      <c r="U128" s="12"/>
      <c r="V128" s="12"/>
      <c r="W128" s="12"/>
      <c r="X128" s="12"/>
      <c r="Y128" s="12"/>
      <c r="Z128" s="12"/>
      <c r="AA128" s="12"/>
      <c r="AB128" s="12"/>
      <c r="AC128" s="12"/>
      <c r="AD128" s="12"/>
      <c r="AE128" s="12"/>
      <c r="AR128" s="223" t="s">
        <v>83</v>
      </c>
      <c r="AT128" s="224" t="s">
        <v>75</v>
      </c>
      <c r="AU128" s="224" t="s">
        <v>83</v>
      </c>
      <c r="AY128" s="223" t="s">
        <v>264</v>
      </c>
      <c r="BK128" s="225">
        <f>SUM(BK129:BK191)</f>
        <v>0</v>
      </c>
    </row>
    <row r="129" s="2" customFormat="1" ht="16.5" customHeight="1">
      <c r="A129" s="39"/>
      <c r="B129" s="40"/>
      <c r="C129" s="228" t="s">
        <v>83</v>
      </c>
      <c r="D129" s="228" t="s">
        <v>266</v>
      </c>
      <c r="E129" s="229" t="s">
        <v>4070</v>
      </c>
      <c r="F129" s="230" t="s">
        <v>4071</v>
      </c>
      <c r="G129" s="231" t="s">
        <v>318</v>
      </c>
      <c r="H129" s="232">
        <v>5</v>
      </c>
      <c r="I129" s="233"/>
      <c r="J129" s="234">
        <f>ROUND(I129*H129,2)</f>
        <v>0</v>
      </c>
      <c r="K129" s="230" t="s">
        <v>1425</v>
      </c>
      <c r="L129" s="45"/>
      <c r="M129" s="235" t="s">
        <v>1</v>
      </c>
      <c r="N129" s="236" t="s">
        <v>42</v>
      </c>
      <c r="O129" s="92"/>
      <c r="P129" s="237">
        <f>O129*H129</f>
        <v>0</v>
      </c>
      <c r="Q129" s="237">
        <v>0</v>
      </c>
      <c r="R129" s="237">
        <f>Q129*H129</f>
        <v>0</v>
      </c>
      <c r="S129" s="237">
        <v>0.22</v>
      </c>
      <c r="T129" s="238">
        <f>S129*H129</f>
        <v>1.1000000000000001</v>
      </c>
      <c r="U129" s="39"/>
      <c r="V129" s="39"/>
      <c r="W129" s="39"/>
      <c r="X129" s="39"/>
      <c r="Y129" s="39"/>
      <c r="Z129" s="39"/>
      <c r="AA129" s="39"/>
      <c r="AB129" s="39"/>
      <c r="AC129" s="39"/>
      <c r="AD129" s="39"/>
      <c r="AE129" s="39"/>
      <c r="AR129" s="239" t="s">
        <v>271</v>
      </c>
      <c r="AT129" s="239" t="s">
        <v>266</v>
      </c>
      <c r="AU129" s="239" t="s">
        <v>85</v>
      </c>
      <c r="AY129" s="18" t="s">
        <v>264</v>
      </c>
      <c r="BE129" s="240">
        <f>IF(N129="základní",J129,0)</f>
        <v>0</v>
      </c>
      <c r="BF129" s="240">
        <f>IF(N129="snížená",J129,0)</f>
        <v>0</v>
      </c>
      <c r="BG129" s="240">
        <f>IF(N129="zákl. přenesená",J129,0)</f>
        <v>0</v>
      </c>
      <c r="BH129" s="240">
        <f>IF(N129="sníž. přenesená",J129,0)</f>
        <v>0</v>
      </c>
      <c r="BI129" s="240">
        <f>IF(N129="nulová",J129,0)</f>
        <v>0</v>
      </c>
      <c r="BJ129" s="18" t="s">
        <v>85</v>
      </c>
      <c r="BK129" s="240">
        <f>ROUND(I129*H129,2)</f>
        <v>0</v>
      </c>
      <c r="BL129" s="18" t="s">
        <v>271</v>
      </c>
      <c r="BM129" s="239" t="s">
        <v>4352</v>
      </c>
    </row>
    <row r="130" s="15" customFormat="1">
      <c r="A130" s="15"/>
      <c r="B130" s="264"/>
      <c r="C130" s="265"/>
      <c r="D130" s="243" t="s">
        <v>273</v>
      </c>
      <c r="E130" s="266" t="s">
        <v>1</v>
      </c>
      <c r="F130" s="267" t="s">
        <v>4073</v>
      </c>
      <c r="G130" s="265"/>
      <c r="H130" s="266" t="s">
        <v>1</v>
      </c>
      <c r="I130" s="268"/>
      <c r="J130" s="265"/>
      <c r="K130" s="265"/>
      <c r="L130" s="269"/>
      <c r="M130" s="270"/>
      <c r="N130" s="271"/>
      <c r="O130" s="271"/>
      <c r="P130" s="271"/>
      <c r="Q130" s="271"/>
      <c r="R130" s="271"/>
      <c r="S130" s="271"/>
      <c r="T130" s="272"/>
      <c r="U130" s="15"/>
      <c r="V130" s="15"/>
      <c r="W130" s="15"/>
      <c r="X130" s="15"/>
      <c r="Y130" s="15"/>
      <c r="Z130" s="15"/>
      <c r="AA130" s="15"/>
      <c r="AB130" s="15"/>
      <c r="AC130" s="15"/>
      <c r="AD130" s="15"/>
      <c r="AE130" s="15"/>
      <c r="AT130" s="273" t="s">
        <v>273</v>
      </c>
      <c r="AU130" s="273" t="s">
        <v>85</v>
      </c>
      <c r="AV130" s="15" t="s">
        <v>83</v>
      </c>
      <c r="AW130" s="15" t="s">
        <v>32</v>
      </c>
      <c r="AX130" s="15" t="s">
        <v>76</v>
      </c>
      <c r="AY130" s="273" t="s">
        <v>264</v>
      </c>
    </row>
    <row r="131" s="13" customFormat="1">
      <c r="A131" s="13"/>
      <c r="B131" s="241"/>
      <c r="C131" s="242"/>
      <c r="D131" s="243" t="s">
        <v>273</v>
      </c>
      <c r="E131" s="244" t="s">
        <v>1</v>
      </c>
      <c r="F131" s="245" t="s">
        <v>290</v>
      </c>
      <c r="G131" s="242"/>
      <c r="H131" s="246">
        <v>5</v>
      </c>
      <c r="I131" s="247"/>
      <c r="J131" s="242"/>
      <c r="K131" s="242"/>
      <c r="L131" s="248"/>
      <c r="M131" s="249"/>
      <c r="N131" s="250"/>
      <c r="O131" s="250"/>
      <c r="P131" s="250"/>
      <c r="Q131" s="250"/>
      <c r="R131" s="250"/>
      <c r="S131" s="250"/>
      <c r="T131" s="251"/>
      <c r="U131" s="13"/>
      <c r="V131" s="13"/>
      <c r="W131" s="13"/>
      <c r="X131" s="13"/>
      <c r="Y131" s="13"/>
      <c r="Z131" s="13"/>
      <c r="AA131" s="13"/>
      <c r="AB131" s="13"/>
      <c r="AC131" s="13"/>
      <c r="AD131" s="13"/>
      <c r="AE131" s="13"/>
      <c r="AT131" s="252" t="s">
        <v>273</v>
      </c>
      <c r="AU131" s="252" t="s">
        <v>85</v>
      </c>
      <c r="AV131" s="13" t="s">
        <v>85</v>
      </c>
      <c r="AW131" s="13" t="s">
        <v>32</v>
      </c>
      <c r="AX131" s="13" t="s">
        <v>83</v>
      </c>
      <c r="AY131" s="252" t="s">
        <v>264</v>
      </c>
    </row>
    <row r="132" s="2" customFormat="1" ht="21.75" customHeight="1">
      <c r="A132" s="39"/>
      <c r="B132" s="40"/>
      <c r="C132" s="228" t="s">
        <v>85</v>
      </c>
      <c r="D132" s="228" t="s">
        <v>266</v>
      </c>
      <c r="E132" s="229" t="s">
        <v>4074</v>
      </c>
      <c r="F132" s="230" t="s">
        <v>4075</v>
      </c>
      <c r="G132" s="231" t="s">
        <v>318</v>
      </c>
      <c r="H132" s="232">
        <v>5</v>
      </c>
      <c r="I132" s="233"/>
      <c r="J132" s="234">
        <f>ROUND(I132*H132,2)</f>
        <v>0</v>
      </c>
      <c r="K132" s="230" t="s">
        <v>1425</v>
      </c>
      <c r="L132" s="45"/>
      <c r="M132" s="235" t="s">
        <v>1</v>
      </c>
      <c r="N132" s="236" t="s">
        <v>42</v>
      </c>
      <c r="O132" s="92"/>
      <c r="P132" s="237">
        <f>O132*H132</f>
        <v>0</v>
      </c>
      <c r="Q132" s="237">
        <v>0</v>
      </c>
      <c r="R132" s="237">
        <f>Q132*H132</f>
        <v>0</v>
      </c>
      <c r="S132" s="237">
        <v>0.44</v>
      </c>
      <c r="T132" s="238">
        <f>S132*H132</f>
        <v>2.2000000000000002</v>
      </c>
      <c r="U132" s="39"/>
      <c r="V132" s="39"/>
      <c r="W132" s="39"/>
      <c r="X132" s="39"/>
      <c r="Y132" s="39"/>
      <c r="Z132" s="39"/>
      <c r="AA132" s="39"/>
      <c r="AB132" s="39"/>
      <c r="AC132" s="39"/>
      <c r="AD132" s="39"/>
      <c r="AE132" s="39"/>
      <c r="AR132" s="239" t="s">
        <v>271</v>
      </c>
      <c r="AT132" s="239" t="s">
        <v>266</v>
      </c>
      <c r="AU132" s="239" t="s">
        <v>85</v>
      </c>
      <c r="AY132" s="18" t="s">
        <v>264</v>
      </c>
      <c r="BE132" s="240">
        <f>IF(N132="základní",J132,0)</f>
        <v>0</v>
      </c>
      <c r="BF132" s="240">
        <f>IF(N132="snížená",J132,0)</f>
        <v>0</v>
      </c>
      <c r="BG132" s="240">
        <f>IF(N132="zákl. přenesená",J132,0)</f>
        <v>0</v>
      </c>
      <c r="BH132" s="240">
        <f>IF(N132="sníž. přenesená",J132,0)</f>
        <v>0</v>
      </c>
      <c r="BI132" s="240">
        <f>IF(N132="nulová",J132,0)</f>
        <v>0</v>
      </c>
      <c r="BJ132" s="18" t="s">
        <v>85</v>
      </c>
      <c r="BK132" s="240">
        <f>ROUND(I132*H132,2)</f>
        <v>0</v>
      </c>
      <c r="BL132" s="18" t="s">
        <v>271</v>
      </c>
      <c r="BM132" s="239" t="s">
        <v>4353</v>
      </c>
    </row>
    <row r="133" s="15" customFormat="1">
      <c r="A133" s="15"/>
      <c r="B133" s="264"/>
      <c r="C133" s="265"/>
      <c r="D133" s="243" t="s">
        <v>273</v>
      </c>
      <c r="E133" s="266" t="s">
        <v>1</v>
      </c>
      <c r="F133" s="267" t="s">
        <v>4073</v>
      </c>
      <c r="G133" s="265"/>
      <c r="H133" s="266" t="s">
        <v>1</v>
      </c>
      <c r="I133" s="268"/>
      <c r="J133" s="265"/>
      <c r="K133" s="265"/>
      <c r="L133" s="269"/>
      <c r="M133" s="270"/>
      <c r="N133" s="271"/>
      <c r="O133" s="271"/>
      <c r="P133" s="271"/>
      <c r="Q133" s="271"/>
      <c r="R133" s="271"/>
      <c r="S133" s="271"/>
      <c r="T133" s="272"/>
      <c r="U133" s="15"/>
      <c r="V133" s="15"/>
      <c r="W133" s="15"/>
      <c r="X133" s="15"/>
      <c r="Y133" s="15"/>
      <c r="Z133" s="15"/>
      <c r="AA133" s="15"/>
      <c r="AB133" s="15"/>
      <c r="AC133" s="15"/>
      <c r="AD133" s="15"/>
      <c r="AE133" s="15"/>
      <c r="AT133" s="273" t="s">
        <v>273</v>
      </c>
      <c r="AU133" s="273" t="s">
        <v>85</v>
      </c>
      <c r="AV133" s="15" t="s">
        <v>83</v>
      </c>
      <c r="AW133" s="15" t="s">
        <v>32</v>
      </c>
      <c r="AX133" s="15" t="s">
        <v>76</v>
      </c>
      <c r="AY133" s="273" t="s">
        <v>264</v>
      </c>
    </row>
    <row r="134" s="13" customFormat="1">
      <c r="A134" s="13"/>
      <c r="B134" s="241"/>
      <c r="C134" s="242"/>
      <c r="D134" s="243" t="s">
        <v>273</v>
      </c>
      <c r="E134" s="244" t="s">
        <v>1</v>
      </c>
      <c r="F134" s="245" t="s">
        <v>290</v>
      </c>
      <c r="G134" s="242"/>
      <c r="H134" s="246">
        <v>5</v>
      </c>
      <c r="I134" s="247"/>
      <c r="J134" s="242"/>
      <c r="K134" s="242"/>
      <c r="L134" s="248"/>
      <c r="M134" s="249"/>
      <c r="N134" s="250"/>
      <c r="O134" s="250"/>
      <c r="P134" s="250"/>
      <c r="Q134" s="250"/>
      <c r="R134" s="250"/>
      <c r="S134" s="250"/>
      <c r="T134" s="251"/>
      <c r="U134" s="13"/>
      <c r="V134" s="13"/>
      <c r="W134" s="13"/>
      <c r="X134" s="13"/>
      <c r="Y134" s="13"/>
      <c r="Z134" s="13"/>
      <c r="AA134" s="13"/>
      <c r="AB134" s="13"/>
      <c r="AC134" s="13"/>
      <c r="AD134" s="13"/>
      <c r="AE134" s="13"/>
      <c r="AT134" s="252" t="s">
        <v>273</v>
      </c>
      <c r="AU134" s="252" t="s">
        <v>85</v>
      </c>
      <c r="AV134" s="13" t="s">
        <v>85</v>
      </c>
      <c r="AW134" s="13" t="s">
        <v>32</v>
      </c>
      <c r="AX134" s="13" t="s">
        <v>83</v>
      </c>
      <c r="AY134" s="252" t="s">
        <v>264</v>
      </c>
    </row>
    <row r="135" s="2" customFormat="1" ht="16.5" customHeight="1">
      <c r="A135" s="39"/>
      <c r="B135" s="40"/>
      <c r="C135" s="228" t="s">
        <v>96</v>
      </c>
      <c r="D135" s="228" t="s">
        <v>266</v>
      </c>
      <c r="E135" s="229" t="s">
        <v>4077</v>
      </c>
      <c r="F135" s="230" t="s">
        <v>4078</v>
      </c>
      <c r="G135" s="231" t="s">
        <v>318</v>
      </c>
      <c r="H135" s="232">
        <v>5</v>
      </c>
      <c r="I135" s="233"/>
      <c r="J135" s="234">
        <f>ROUND(I135*H135,2)</f>
        <v>0</v>
      </c>
      <c r="K135" s="230" t="s">
        <v>1425</v>
      </c>
      <c r="L135" s="45"/>
      <c r="M135" s="235" t="s">
        <v>1</v>
      </c>
      <c r="N135" s="236" t="s">
        <v>42</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271</v>
      </c>
      <c r="AT135" s="239" t="s">
        <v>266</v>
      </c>
      <c r="AU135" s="239" t="s">
        <v>85</v>
      </c>
      <c r="AY135" s="18" t="s">
        <v>264</v>
      </c>
      <c r="BE135" s="240">
        <f>IF(N135="základní",J135,0)</f>
        <v>0</v>
      </c>
      <c r="BF135" s="240">
        <f>IF(N135="snížená",J135,0)</f>
        <v>0</v>
      </c>
      <c r="BG135" s="240">
        <f>IF(N135="zákl. přenesená",J135,0)</f>
        <v>0</v>
      </c>
      <c r="BH135" s="240">
        <f>IF(N135="sníž. přenesená",J135,0)</f>
        <v>0</v>
      </c>
      <c r="BI135" s="240">
        <f>IF(N135="nulová",J135,0)</f>
        <v>0</v>
      </c>
      <c r="BJ135" s="18" t="s">
        <v>85</v>
      </c>
      <c r="BK135" s="240">
        <f>ROUND(I135*H135,2)</f>
        <v>0</v>
      </c>
      <c r="BL135" s="18" t="s">
        <v>271</v>
      </c>
      <c r="BM135" s="239" t="s">
        <v>4354</v>
      </c>
    </row>
    <row r="136" s="15" customFormat="1">
      <c r="A136" s="15"/>
      <c r="B136" s="264"/>
      <c r="C136" s="265"/>
      <c r="D136" s="243" t="s">
        <v>273</v>
      </c>
      <c r="E136" s="266" t="s">
        <v>1</v>
      </c>
      <c r="F136" s="267" t="s">
        <v>4073</v>
      </c>
      <c r="G136" s="265"/>
      <c r="H136" s="266" t="s">
        <v>1</v>
      </c>
      <c r="I136" s="268"/>
      <c r="J136" s="265"/>
      <c r="K136" s="265"/>
      <c r="L136" s="269"/>
      <c r="M136" s="270"/>
      <c r="N136" s="271"/>
      <c r="O136" s="271"/>
      <c r="P136" s="271"/>
      <c r="Q136" s="271"/>
      <c r="R136" s="271"/>
      <c r="S136" s="271"/>
      <c r="T136" s="272"/>
      <c r="U136" s="15"/>
      <c r="V136" s="15"/>
      <c r="W136" s="15"/>
      <c r="X136" s="15"/>
      <c r="Y136" s="15"/>
      <c r="Z136" s="15"/>
      <c r="AA136" s="15"/>
      <c r="AB136" s="15"/>
      <c r="AC136" s="15"/>
      <c r="AD136" s="15"/>
      <c r="AE136" s="15"/>
      <c r="AT136" s="273" t="s">
        <v>273</v>
      </c>
      <c r="AU136" s="273" t="s">
        <v>85</v>
      </c>
      <c r="AV136" s="15" t="s">
        <v>83</v>
      </c>
      <c r="AW136" s="15" t="s">
        <v>32</v>
      </c>
      <c r="AX136" s="15" t="s">
        <v>76</v>
      </c>
      <c r="AY136" s="273" t="s">
        <v>264</v>
      </c>
    </row>
    <row r="137" s="13" customFormat="1">
      <c r="A137" s="13"/>
      <c r="B137" s="241"/>
      <c r="C137" s="242"/>
      <c r="D137" s="243" t="s">
        <v>273</v>
      </c>
      <c r="E137" s="244" t="s">
        <v>1</v>
      </c>
      <c r="F137" s="245" t="s">
        <v>290</v>
      </c>
      <c r="G137" s="242"/>
      <c r="H137" s="246">
        <v>5</v>
      </c>
      <c r="I137" s="247"/>
      <c r="J137" s="242"/>
      <c r="K137" s="242"/>
      <c r="L137" s="248"/>
      <c r="M137" s="249"/>
      <c r="N137" s="250"/>
      <c r="O137" s="250"/>
      <c r="P137" s="250"/>
      <c r="Q137" s="250"/>
      <c r="R137" s="250"/>
      <c r="S137" s="250"/>
      <c r="T137" s="251"/>
      <c r="U137" s="13"/>
      <c r="V137" s="13"/>
      <c r="W137" s="13"/>
      <c r="X137" s="13"/>
      <c r="Y137" s="13"/>
      <c r="Z137" s="13"/>
      <c r="AA137" s="13"/>
      <c r="AB137" s="13"/>
      <c r="AC137" s="13"/>
      <c r="AD137" s="13"/>
      <c r="AE137" s="13"/>
      <c r="AT137" s="252" t="s">
        <v>273</v>
      </c>
      <c r="AU137" s="252" t="s">
        <v>85</v>
      </c>
      <c r="AV137" s="13" t="s">
        <v>85</v>
      </c>
      <c r="AW137" s="13" t="s">
        <v>32</v>
      </c>
      <c r="AX137" s="13" t="s">
        <v>83</v>
      </c>
      <c r="AY137" s="252" t="s">
        <v>264</v>
      </c>
    </row>
    <row r="138" s="2" customFormat="1" ht="21.75" customHeight="1">
      <c r="A138" s="39"/>
      <c r="B138" s="40"/>
      <c r="C138" s="228" t="s">
        <v>271</v>
      </c>
      <c r="D138" s="228" t="s">
        <v>266</v>
      </c>
      <c r="E138" s="229" t="s">
        <v>4080</v>
      </c>
      <c r="F138" s="230" t="s">
        <v>4081</v>
      </c>
      <c r="G138" s="231" t="s">
        <v>318</v>
      </c>
      <c r="H138" s="232">
        <v>5</v>
      </c>
      <c r="I138" s="233"/>
      <c r="J138" s="234">
        <f>ROUND(I138*H138,2)</f>
        <v>0</v>
      </c>
      <c r="K138" s="230" t="s">
        <v>1425</v>
      </c>
      <c r="L138" s="45"/>
      <c r="M138" s="235" t="s">
        <v>1</v>
      </c>
      <c r="N138" s="236" t="s">
        <v>42</v>
      </c>
      <c r="O138" s="92"/>
      <c r="P138" s="237">
        <f>O138*H138</f>
        <v>0</v>
      </c>
      <c r="Q138" s="237">
        <v>9.0000000000000006E-05</v>
      </c>
      <c r="R138" s="237">
        <f>Q138*H138</f>
        <v>0.00045000000000000004</v>
      </c>
      <c r="S138" s="237">
        <v>0.23000000000000001</v>
      </c>
      <c r="T138" s="238">
        <f>S138*H138</f>
        <v>1.1500000000000001</v>
      </c>
      <c r="U138" s="39"/>
      <c r="V138" s="39"/>
      <c r="W138" s="39"/>
      <c r="X138" s="39"/>
      <c r="Y138" s="39"/>
      <c r="Z138" s="39"/>
      <c r="AA138" s="39"/>
      <c r="AB138" s="39"/>
      <c r="AC138" s="39"/>
      <c r="AD138" s="39"/>
      <c r="AE138" s="39"/>
      <c r="AR138" s="239" t="s">
        <v>271</v>
      </c>
      <c r="AT138" s="239" t="s">
        <v>266</v>
      </c>
      <c r="AU138" s="239" t="s">
        <v>85</v>
      </c>
      <c r="AY138" s="18" t="s">
        <v>264</v>
      </c>
      <c r="BE138" s="240">
        <f>IF(N138="základní",J138,0)</f>
        <v>0</v>
      </c>
      <c r="BF138" s="240">
        <f>IF(N138="snížená",J138,0)</f>
        <v>0</v>
      </c>
      <c r="BG138" s="240">
        <f>IF(N138="zákl. přenesená",J138,0)</f>
        <v>0</v>
      </c>
      <c r="BH138" s="240">
        <f>IF(N138="sníž. přenesená",J138,0)</f>
        <v>0</v>
      </c>
      <c r="BI138" s="240">
        <f>IF(N138="nulová",J138,0)</f>
        <v>0</v>
      </c>
      <c r="BJ138" s="18" t="s">
        <v>85</v>
      </c>
      <c r="BK138" s="240">
        <f>ROUND(I138*H138,2)</f>
        <v>0</v>
      </c>
      <c r="BL138" s="18" t="s">
        <v>271</v>
      </c>
      <c r="BM138" s="239" t="s">
        <v>4355</v>
      </c>
    </row>
    <row r="139" s="15" customFormat="1">
      <c r="A139" s="15"/>
      <c r="B139" s="264"/>
      <c r="C139" s="265"/>
      <c r="D139" s="243" t="s">
        <v>273</v>
      </c>
      <c r="E139" s="266" t="s">
        <v>1</v>
      </c>
      <c r="F139" s="267" t="s">
        <v>4073</v>
      </c>
      <c r="G139" s="265"/>
      <c r="H139" s="266" t="s">
        <v>1</v>
      </c>
      <c r="I139" s="268"/>
      <c r="J139" s="265"/>
      <c r="K139" s="265"/>
      <c r="L139" s="269"/>
      <c r="M139" s="270"/>
      <c r="N139" s="271"/>
      <c r="O139" s="271"/>
      <c r="P139" s="271"/>
      <c r="Q139" s="271"/>
      <c r="R139" s="271"/>
      <c r="S139" s="271"/>
      <c r="T139" s="272"/>
      <c r="U139" s="15"/>
      <c r="V139" s="15"/>
      <c r="W139" s="15"/>
      <c r="X139" s="15"/>
      <c r="Y139" s="15"/>
      <c r="Z139" s="15"/>
      <c r="AA139" s="15"/>
      <c r="AB139" s="15"/>
      <c r="AC139" s="15"/>
      <c r="AD139" s="15"/>
      <c r="AE139" s="15"/>
      <c r="AT139" s="273" t="s">
        <v>273</v>
      </c>
      <c r="AU139" s="273" t="s">
        <v>85</v>
      </c>
      <c r="AV139" s="15" t="s">
        <v>83</v>
      </c>
      <c r="AW139" s="15" t="s">
        <v>32</v>
      </c>
      <c r="AX139" s="15" t="s">
        <v>76</v>
      </c>
      <c r="AY139" s="273" t="s">
        <v>264</v>
      </c>
    </row>
    <row r="140" s="13" customFormat="1">
      <c r="A140" s="13"/>
      <c r="B140" s="241"/>
      <c r="C140" s="242"/>
      <c r="D140" s="243" t="s">
        <v>273</v>
      </c>
      <c r="E140" s="244" t="s">
        <v>1</v>
      </c>
      <c r="F140" s="245" t="s">
        <v>290</v>
      </c>
      <c r="G140" s="242"/>
      <c r="H140" s="246">
        <v>5</v>
      </c>
      <c r="I140" s="247"/>
      <c r="J140" s="242"/>
      <c r="K140" s="242"/>
      <c r="L140" s="248"/>
      <c r="M140" s="249"/>
      <c r="N140" s="250"/>
      <c r="O140" s="250"/>
      <c r="P140" s="250"/>
      <c r="Q140" s="250"/>
      <c r="R140" s="250"/>
      <c r="S140" s="250"/>
      <c r="T140" s="251"/>
      <c r="U140" s="13"/>
      <c r="V140" s="13"/>
      <c r="W140" s="13"/>
      <c r="X140" s="13"/>
      <c r="Y140" s="13"/>
      <c r="Z140" s="13"/>
      <c r="AA140" s="13"/>
      <c r="AB140" s="13"/>
      <c r="AC140" s="13"/>
      <c r="AD140" s="13"/>
      <c r="AE140" s="13"/>
      <c r="AT140" s="252" t="s">
        <v>273</v>
      </c>
      <c r="AU140" s="252" t="s">
        <v>85</v>
      </c>
      <c r="AV140" s="13" t="s">
        <v>85</v>
      </c>
      <c r="AW140" s="13" t="s">
        <v>32</v>
      </c>
      <c r="AX140" s="13" t="s">
        <v>83</v>
      </c>
      <c r="AY140" s="252" t="s">
        <v>264</v>
      </c>
    </row>
    <row r="141" s="2" customFormat="1" ht="16.5" customHeight="1">
      <c r="A141" s="39"/>
      <c r="B141" s="40"/>
      <c r="C141" s="228" t="s">
        <v>290</v>
      </c>
      <c r="D141" s="228" t="s">
        <v>266</v>
      </c>
      <c r="E141" s="229" t="s">
        <v>3891</v>
      </c>
      <c r="F141" s="230" t="s">
        <v>3892</v>
      </c>
      <c r="G141" s="231" t="s">
        <v>453</v>
      </c>
      <c r="H141" s="232">
        <v>1</v>
      </c>
      <c r="I141" s="233"/>
      <c r="J141" s="234">
        <f>ROUND(I141*H141,2)</f>
        <v>0</v>
      </c>
      <c r="K141" s="230" t="s">
        <v>1425</v>
      </c>
      <c r="L141" s="45"/>
      <c r="M141" s="235" t="s">
        <v>1</v>
      </c>
      <c r="N141" s="236" t="s">
        <v>42</v>
      </c>
      <c r="O141" s="92"/>
      <c r="P141" s="237">
        <f>O141*H141</f>
        <v>0</v>
      </c>
      <c r="Q141" s="237">
        <v>0.036900000000000002</v>
      </c>
      <c r="R141" s="237">
        <f>Q141*H141</f>
        <v>0.036900000000000002</v>
      </c>
      <c r="S141" s="237">
        <v>0</v>
      </c>
      <c r="T141" s="238">
        <f>S141*H141</f>
        <v>0</v>
      </c>
      <c r="U141" s="39"/>
      <c r="V141" s="39"/>
      <c r="W141" s="39"/>
      <c r="X141" s="39"/>
      <c r="Y141" s="39"/>
      <c r="Z141" s="39"/>
      <c r="AA141" s="39"/>
      <c r="AB141" s="39"/>
      <c r="AC141" s="39"/>
      <c r="AD141" s="39"/>
      <c r="AE141" s="39"/>
      <c r="AR141" s="239" t="s">
        <v>271</v>
      </c>
      <c r="AT141" s="239" t="s">
        <v>266</v>
      </c>
      <c r="AU141" s="239" t="s">
        <v>85</v>
      </c>
      <c r="AY141" s="18" t="s">
        <v>264</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271</v>
      </c>
      <c r="BM141" s="239" t="s">
        <v>4356</v>
      </c>
    </row>
    <row r="142" s="15" customFormat="1">
      <c r="A142" s="15"/>
      <c r="B142" s="264"/>
      <c r="C142" s="265"/>
      <c r="D142" s="243" t="s">
        <v>273</v>
      </c>
      <c r="E142" s="266" t="s">
        <v>1</v>
      </c>
      <c r="F142" s="267" t="s">
        <v>4084</v>
      </c>
      <c r="G142" s="265"/>
      <c r="H142" s="266" t="s">
        <v>1</v>
      </c>
      <c r="I142" s="268"/>
      <c r="J142" s="265"/>
      <c r="K142" s="265"/>
      <c r="L142" s="269"/>
      <c r="M142" s="270"/>
      <c r="N142" s="271"/>
      <c r="O142" s="271"/>
      <c r="P142" s="271"/>
      <c r="Q142" s="271"/>
      <c r="R142" s="271"/>
      <c r="S142" s="271"/>
      <c r="T142" s="272"/>
      <c r="U142" s="15"/>
      <c r="V142" s="15"/>
      <c r="W142" s="15"/>
      <c r="X142" s="15"/>
      <c r="Y142" s="15"/>
      <c r="Z142" s="15"/>
      <c r="AA142" s="15"/>
      <c r="AB142" s="15"/>
      <c r="AC142" s="15"/>
      <c r="AD142" s="15"/>
      <c r="AE142" s="15"/>
      <c r="AT142" s="273" t="s">
        <v>273</v>
      </c>
      <c r="AU142" s="273" t="s">
        <v>85</v>
      </c>
      <c r="AV142" s="15" t="s">
        <v>83</v>
      </c>
      <c r="AW142" s="15" t="s">
        <v>32</v>
      </c>
      <c r="AX142" s="15" t="s">
        <v>76</v>
      </c>
      <c r="AY142" s="273" t="s">
        <v>264</v>
      </c>
    </row>
    <row r="143" s="13" customFormat="1">
      <c r="A143" s="13"/>
      <c r="B143" s="241"/>
      <c r="C143" s="242"/>
      <c r="D143" s="243" t="s">
        <v>273</v>
      </c>
      <c r="E143" s="244" t="s">
        <v>1</v>
      </c>
      <c r="F143" s="245" t="s">
        <v>83</v>
      </c>
      <c r="G143" s="242"/>
      <c r="H143" s="246">
        <v>1</v>
      </c>
      <c r="I143" s="247"/>
      <c r="J143" s="242"/>
      <c r="K143" s="242"/>
      <c r="L143" s="248"/>
      <c r="M143" s="249"/>
      <c r="N143" s="250"/>
      <c r="O143" s="250"/>
      <c r="P143" s="250"/>
      <c r="Q143" s="250"/>
      <c r="R143" s="250"/>
      <c r="S143" s="250"/>
      <c r="T143" s="251"/>
      <c r="U143" s="13"/>
      <c r="V143" s="13"/>
      <c r="W143" s="13"/>
      <c r="X143" s="13"/>
      <c r="Y143" s="13"/>
      <c r="Z143" s="13"/>
      <c r="AA143" s="13"/>
      <c r="AB143" s="13"/>
      <c r="AC143" s="13"/>
      <c r="AD143" s="13"/>
      <c r="AE143" s="13"/>
      <c r="AT143" s="252" t="s">
        <v>273</v>
      </c>
      <c r="AU143" s="252" t="s">
        <v>85</v>
      </c>
      <c r="AV143" s="13" t="s">
        <v>85</v>
      </c>
      <c r="AW143" s="13" t="s">
        <v>32</v>
      </c>
      <c r="AX143" s="13" t="s">
        <v>83</v>
      </c>
      <c r="AY143" s="252" t="s">
        <v>264</v>
      </c>
    </row>
    <row r="144" s="2" customFormat="1" ht="16.5" customHeight="1">
      <c r="A144" s="39"/>
      <c r="B144" s="40"/>
      <c r="C144" s="228" t="s">
        <v>295</v>
      </c>
      <c r="D144" s="228" t="s">
        <v>266</v>
      </c>
      <c r="E144" s="229" t="s">
        <v>4085</v>
      </c>
      <c r="F144" s="230" t="s">
        <v>4086</v>
      </c>
      <c r="G144" s="231" t="s">
        <v>453</v>
      </c>
      <c r="H144" s="232">
        <v>1</v>
      </c>
      <c r="I144" s="233"/>
      <c r="J144" s="234">
        <f>ROUND(I144*H144,2)</f>
        <v>0</v>
      </c>
      <c r="K144" s="230" t="s">
        <v>1425</v>
      </c>
      <c r="L144" s="45"/>
      <c r="M144" s="235" t="s">
        <v>1</v>
      </c>
      <c r="N144" s="236" t="s">
        <v>42</v>
      </c>
      <c r="O144" s="92"/>
      <c r="P144" s="237">
        <f>O144*H144</f>
        <v>0</v>
      </c>
      <c r="Q144" s="237">
        <v>0.0086800000000000002</v>
      </c>
      <c r="R144" s="237">
        <f>Q144*H144</f>
        <v>0.0086800000000000002</v>
      </c>
      <c r="S144" s="237">
        <v>0</v>
      </c>
      <c r="T144" s="238">
        <f>S144*H144</f>
        <v>0</v>
      </c>
      <c r="U144" s="39"/>
      <c r="V144" s="39"/>
      <c r="W144" s="39"/>
      <c r="X144" s="39"/>
      <c r="Y144" s="39"/>
      <c r="Z144" s="39"/>
      <c r="AA144" s="39"/>
      <c r="AB144" s="39"/>
      <c r="AC144" s="39"/>
      <c r="AD144" s="39"/>
      <c r="AE144" s="39"/>
      <c r="AR144" s="239" t="s">
        <v>271</v>
      </c>
      <c r="AT144" s="239" t="s">
        <v>266</v>
      </c>
      <c r="AU144" s="239" t="s">
        <v>85</v>
      </c>
      <c r="AY144" s="18" t="s">
        <v>264</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271</v>
      </c>
      <c r="BM144" s="239" t="s">
        <v>4357</v>
      </c>
    </row>
    <row r="145" s="15" customFormat="1">
      <c r="A145" s="15"/>
      <c r="B145" s="264"/>
      <c r="C145" s="265"/>
      <c r="D145" s="243" t="s">
        <v>273</v>
      </c>
      <c r="E145" s="266" t="s">
        <v>1</v>
      </c>
      <c r="F145" s="267" t="s">
        <v>4088</v>
      </c>
      <c r="G145" s="265"/>
      <c r="H145" s="266" t="s">
        <v>1</v>
      </c>
      <c r="I145" s="268"/>
      <c r="J145" s="265"/>
      <c r="K145" s="265"/>
      <c r="L145" s="269"/>
      <c r="M145" s="270"/>
      <c r="N145" s="271"/>
      <c r="O145" s="271"/>
      <c r="P145" s="271"/>
      <c r="Q145" s="271"/>
      <c r="R145" s="271"/>
      <c r="S145" s="271"/>
      <c r="T145" s="272"/>
      <c r="U145" s="15"/>
      <c r="V145" s="15"/>
      <c r="W145" s="15"/>
      <c r="X145" s="15"/>
      <c r="Y145" s="15"/>
      <c r="Z145" s="15"/>
      <c r="AA145" s="15"/>
      <c r="AB145" s="15"/>
      <c r="AC145" s="15"/>
      <c r="AD145" s="15"/>
      <c r="AE145" s="15"/>
      <c r="AT145" s="273" t="s">
        <v>273</v>
      </c>
      <c r="AU145" s="273" t="s">
        <v>85</v>
      </c>
      <c r="AV145" s="15" t="s">
        <v>83</v>
      </c>
      <c r="AW145" s="15" t="s">
        <v>32</v>
      </c>
      <c r="AX145" s="15" t="s">
        <v>76</v>
      </c>
      <c r="AY145" s="273" t="s">
        <v>264</v>
      </c>
    </row>
    <row r="146" s="13" customFormat="1">
      <c r="A146" s="13"/>
      <c r="B146" s="241"/>
      <c r="C146" s="242"/>
      <c r="D146" s="243" t="s">
        <v>273</v>
      </c>
      <c r="E146" s="244" t="s">
        <v>1</v>
      </c>
      <c r="F146" s="245" t="s">
        <v>83</v>
      </c>
      <c r="G146" s="242"/>
      <c r="H146" s="246">
        <v>1</v>
      </c>
      <c r="I146" s="247"/>
      <c r="J146" s="242"/>
      <c r="K146" s="242"/>
      <c r="L146" s="248"/>
      <c r="M146" s="249"/>
      <c r="N146" s="250"/>
      <c r="O146" s="250"/>
      <c r="P146" s="250"/>
      <c r="Q146" s="250"/>
      <c r="R146" s="250"/>
      <c r="S146" s="250"/>
      <c r="T146" s="251"/>
      <c r="U146" s="13"/>
      <c r="V146" s="13"/>
      <c r="W146" s="13"/>
      <c r="X146" s="13"/>
      <c r="Y146" s="13"/>
      <c r="Z146" s="13"/>
      <c r="AA146" s="13"/>
      <c r="AB146" s="13"/>
      <c r="AC146" s="13"/>
      <c r="AD146" s="13"/>
      <c r="AE146" s="13"/>
      <c r="AT146" s="252" t="s">
        <v>273</v>
      </c>
      <c r="AU146" s="252" t="s">
        <v>85</v>
      </c>
      <c r="AV146" s="13" t="s">
        <v>85</v>
      </c>
      <c r="AW146" s="13" t="s">
        <v>32</v>
      </c>
      <c r="AX146" s="13" t="s">
        <v>83</v>
      </c>
      <c r="AY146" s="252" t="s">
        <v>264</v>
      </c>
    </row>
    <row r="147" s="2" customFormat="1" ht="16.5" customHeight="1">
      <c r="A147" s="39"/>
      <c r="B147" s="40"/>
      <c r="C147" s="228" t="s">
        <v>300</v>
      </c>
      <c r="D147" s="228" t="s">
        <v>266</v>
      </c>
      <c r="E147" s="229" t="s">
        <v>3895</v>
      </c>
      <c r="F147" s="230" t="s">
        <v>3896</v>
      </c>
      <c r="G147" s="231" t="s">
        <v>453</v>
      </c>
      <c r="H147" s="232">
        <v>2</v>
      </c>
      <c r="I147" s="233"/>
      <c r="J147" s="234">
        <f>ROUND(I147*H147,2)</f>
        <v>0</v>
      </c>
      <c r="K147" s="230" t="s">
        <v>1425</v>
      </c>
      <c r="L147" s="45"/>
      <c r="M147" s="235" t="s">
        <v>1</v>
      </c>
      <c r="N147" s="236" t="s">
        <v>42</v>
      </c>
      <c r="O147" s="92"/>
      <c r="P147" s="237">
        <f>O147*H147</f>
        <v>0</v>
      </c>
      <c r="Q147" s="237">
        <v>0.036900000000000002</v>
      </c>
      <c r="R147" s="237">
        <f>Q147*H147</f>
        <v>0.073800000000000004</v>
      </c>
      <c r="S147" s="237">
        <v>0</v>
      </c>
      <c r="T147" s="238">
        <f>S147*H147</f>
        <v>0</v>
      </c>
      <c r="U147" s="39"/>
      <c r="V147" s="39"/>
      <c r="W147" s="39"/>
      <c r="X147" s="39"/>
      <c r="Y147" s="39"/>
      <c r="Z147" s="39"/>
      <c r="AA147" s="39"/>
      <c r="AB147" s="39"/>
      <c r="AC147" s="39"/>
      <c r="AD147" s="39"/>
      <c r="AE147" s="39"/>
      <c r="AR147" s="239" t="s">
        <v>271</v>
      </c>
      <c r="AT147" s="239" t="s">
        <v>266</v>
      </c>
      <c r="AU147" s="239" t="s">
        <v>85</v>
      </c>
      <c r="AY147" s="18" t="s">
        <v>264</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271</v>
      </c>
      <c r="BM147" s="239" t="s">
        <v>4358</v>
      </c>
    </row>
    <row r="148" s="15" customFormat="1">
      <c r="A148" s="15"/>
      <c r="B148" s="264"/>
      <c r="C148" s="265"/>
      <c r="D148" s="243" t="s">
        <v>273</v>
      </c>
      <c r="E148" s="266" t="s">
        <v>1</v>
      </c>
      <c r="F148" s="267" t="s">
        <v>4084</v>
      </c>
      <c r="G148" s="265"/>
      <c r="H148" s="266" t="s">
        <v>1</v>
      </c>
      <c r="I148" s="268"/>
      <c r="J148" s="265"/>
      <c r="K148" s="265"/>
      <c r="L148" s="269"/>
      <c r="M148" s="270"/>
      <c r="N148" s="271"/>
      <c r="O148" s="271"/>
      <c r="P148" s="271"/>
      <c r="Q148" s="271"/>
      <c r="R148" s="271"/>
      <c r="S148" s="271"/>
      <c r="T148" s="272"/>
      <c r="U148" s="15"/>
      <c r="V148" s="15"/>
      <c r="W148" s="15"/>
      <c r="X148" s="15"/>
      <c r="Y148" s="15"/>
      <c r="Z148" s="15"/>
      <c r="AA148" s="15"/>
      <c r="AB148" s="15"/>
      <c r="AC148" s="15"/>
      <c r="AD148" s="15"/>
      <c r="AE148" s="15"/>
      <c r="AT148" s="273" t="s">
        <v>273</v>
      </c>
      <c r="AU148" s="273" t="s">
        <v>85</v>
      </c>
      <c r="AV148" s="15" t="s">
        <v>83</v>
      </c>
      <c r="AW148" s="15" t="s">
        <v>32</v>
      </c>
      <c r="AX148" s="15" t="s">
        <v>76</v>
      </c>
      <c r="AY148" s="273" t="s">
        <v>264</v>
      </c>
    </row>
    <row r="149" s="13" customFormat="1">
      <c r="A149" s="13"/>
      <c r="B149" s="241"/>
      <c r="C149" s="242"/>
      <c r="D149" s="243" t="s">
        <v>273</v>
      </c>
      <c r="E149" s="244" t="s">
        <v>1</v>
      </c>
      <c r="F149" s="245" t="s">
        <v>85</v>
      </c>
      <c r="G149" s="242"/>
      <c r="H149" s="246">
        <v>2</v>
      </c>
      <c r="I149" s="247"/>
      <c r="J149" s="242"/>
      <c r="K149" s="242"/>
      <c r="L149" s="248"/>
      <c r="M149" s="249"/>
      <c r="N149" s="250"/>
      <c r="O149" s="250"/>
      <c r="P149" s="250"/>
      <c r="Q149" s="250"/>
      <c r="R149" s="250"/>
      <c r="S149" s="250"/>
      <c r="T149" s="251"/>
      <c r="U149" s="13"/>
      <c r="V149" s="13"/>
      <c r="W149" s="13"/>
      <c r="X149" s="13"/>
      <c r="Y149" s="13"/>
      <c r="Z149" s="13"/>
      <c r="AA149" s="13"/>
      <c r="AB149" s="13"/>
      <c r="AC149" s="13"/>
      <c r="AD149" s="13"/>
      <c r="AE149" s="13"/>
      <c r="AT149" s="252" t="s">
        <v>273</v>
      </c>
      <c r="AU149" s="252" t="s">
        <v>85</v>
      </c>
      <c r="AV149" s="13" t="s">
        <v>85</v>
      </c>
      <c r="AW149" s="13" t="s">
        <v>32</v>
      </c>
      <c r="AX149" s="13" t="s">
        <v>83</v>
      </c>
      <c r="AY149" s="252" t="s">
        <v>264</v>
      </c>
    </row>
    <row r="150" s="2" customFormat="1" ht="16.5" customHeight="1">
      <c r="A150" s="39"/>
      <c r="B150" s="40"/>
      <c r="C150" s="228" t="s">
        <v>304</v>
      </c>
      <c r="D150" s="228" t="s">
        <v>266</v>
      </c>
      <c r="E150" s="229" t="s">
        <v>3899</v>
      </c>
      <c r="F150" s="230" t="s">
        <v>3900</v>
      </c>
      <c r="G150" s="231" t="s">
        <v>278</v>
      </c>
      <c r="H150" s="232">
        <v>5.7599999999999998</v>
      </c>
      <c r="I150" s="233"/>
      <c r="J150" s="234">
        <f>ROUND(I150*H150,2)</f>
        <v>0</v>
      </c>
      <c r="K150" s="230" t="s">
        <v>1425</v>
      </c>
      <c r="L150" s="45"/>
      <c r="M150" s="235" t="s">
        <v>1</v>
      </c>
      <c r="N150" s="236" t="s">
        <v>42</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271</v>
      </c>
      <c r="AT150" s="239" t="s">
        <v>266</v>
      </c>
      <c r="AU150" s="239" t="s">
        <v>85</v>
      </c>
      <c r="AY150" s="18" t="s">
        <v>264</v>
      </c>
      <c r="BE150" s="240">
        <f>IF(N150="základní",J150,0)</f>
        <v>0</v>
      </c>
      <c r="BF150" s="240">
        <f>IF(N150="snížená",J150,0)</f>
        <v>0</v>
      </c>
      <c r="BG150" s="240">
        <f>IF(N150="zákl. přenesená",J150,0)</f>
        <v>0</v>
      </c>
      <c r="BH150" s="240">
        <f>IF(N150="sníž. přenesená",J150,0)</f>
        <v>0</v>
      </c>
      <c r="BI150" s="240">
        <f>IF(N150="nulová",J150,0)</f>
        <v>0</v>
      </c>
      <c r="BJ150" s="18" t="s">
        <v>85</v>
      </c>
      <c r="BK150" s="240">
        <f>ROUND(I150*H150,2)</f>
        <v>0</v>
      </c>
      <c r="BL150" s="18" t="s">
        <v>271</v>
      </c>
      <c r="BM150" s="239" t="s">
        <v>4359</v>
      </c>
    </row>
    <row r="151" s="13" customFormat="1">
      <c r="A151" s="13"/>
      <c r="B151" s="241"/>
      <c r="C151" s="242"/>
      <c r="D151" s="243" t="s">
        <v>273</v>
      </c>
      <c r="E151" s="244" t="s">
        <v>1</v>
      </c>
      <c r="F151" s="245" t="s">
        <v>4268</v>
      </c>
      <c r="G151" s="242"/>
      <c r="H151" s="246">
        <v>5.7599999999999998</v>
      </c>
      <c r="I151" s="247"/>
      <c r="J151" s="242"/>
      <c r="K151" s="242"/>
      <c r="L151" s="248"/>
      <c r="M151" s="249"/>
      <c r="N151" s="250"/>
      <c r="O151" s="250"/>
      <c r="P151" s="250"/>
      <c r="Q151" s="250"/>
      <c r="R151" s="250"/>
      <c r="S151" s="250"/>
      <c r="T151" s="251"/>
      <c r="U151" s="13"/>
      <c r="V151" s="13"/>
      <c r="W151" s="13"/>
      <c r="X151" s="13"/>
      <c r="Y151" s="13"/>
      <c r="Z151" s="13"/>
      <c r="AA151" s="13"/>
      <c r="AB151" s="13"/>
      <c r="AC151" s="13"/>
      <c r="AD151" s="13"/>
      <c r="AE151" s="13"/>
      <c r="AT151" s="252" t="s">
        <v>273</v>
      </c>
      <c r="AU151" s="252" t="s">
        <v>85</v>
      </c>
      <c r="AV151" s="13" t="s">
        <v>85</v>
      </c>
      <c r="AW151" s="13" t="s">
        <v>32</v>
      </c>
      <c r="AX151" s="13" t="s">
        <v>83</v>
      </c>
      <c r="AY151" s="252" t="s">
        <v>264</v>
      </c>
    </row>
    <row r="152" s="2" customFormat="1" ht="16.5" customHeight="1">
      <c r="A152" s="39"/>
      <c r="B152" s="40"/>
      <c r="C152" s="228" t="s">
        <v>309</v>
      </c>
      <c r="D152" s="228" t="s">
        <v>266</v>
      </c>
      <c r="E152" s="229" t="s">
        <v>4092</v>
      </c>
      <c r="F152" s="230" t="s">
        <v>4093</v>
      </c>
      <c r="G152" s="231" t="s">
        <v>278</v>
      </c>
      <c r="H152" s="232">
        <v>19.719999999999999</v>
      </c>
      <c r="I152" s="233"/>
      <c r="J152" s="234">
        <f>ROUND(I152*H152,2)</f>
        <v>0</v>
      </c>
      <c r="K152" s="230" t="s">
        <v>1425</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271</v>
      </c>
      <c r="AT152" s="239" t="s">
        <v>266</v>
      </c>
      <c r="AU152" s="239" t="s">
        <v>85</v>
      </c>
      <c r="AY152" s="18" t="s">
        <v>264</v>
      </c>
      <c r="BE152" s="240">
        <f>IF(N152="základní",J152,0)</f>
        <v>0</v>
      </c>
      <c r="BF152" s="240">
        <f>IF(N152="snížená",J152,0)</f>
        <v>0</v>
      </c>
      <c r="BG152" s="240">
        <f>IF(N152="zákl. přenesená",J152,0)</f>
        <v>0</v>
      </c>
      <c r="BH152" s="240">
        <f>IF(N152="sníž. přenesená",J152,0)</f>
        <v>0</v>
      </c>
      <c r="BI152" s="240">
        <f>IF(N152="nulová",J152,0)</f>
        <v>0</v>
      </c>
      <c r="BJ152" s="18" t="s">
        <v>85</v>
      </c>
      <c r="BK152" s="240">
        <f>ROUND(I152*H152,2)</f>
        <v>0</v>
      </c>
      <c r="BL152" s="18" t="s">
        <v>271</v>
      </c>
      <c r="BM152" s="239" t="s">
        <v>4360</v>
      </c>
    </row>
    <row r="153" s="15" customFormat="1">
      <c r="A153" s="15"/>
      <c r="B153" s="264"/>
      <c r="C153" s="265"/>
      <c r="D153" s="243" t="s">
        <v>273</v>
      </c>
      <c r="E153" s="266" t="s">
        <v>1</v>
      </c>
      <c r="F153" s="267" t="s">
        <v>4095</v>
      </c>
      <c r="G153" s="265"/>
      <c r="H153" s="266" t="s">
        <v>1</v>
      </c>
      <c r="I153" s="268"/>
      <c r="J153" s="265"/>
      <c r="K153" s="265"/>
      <c r="L153" s="269"/>
      <c r="M153" s="270"/>
      <c r="N153" s="271"/>
      <c r="O153" s="271"/>
      <c r="P153" s="271"/>
      <c r="Q153" s="271"/>
      <c r="R153" s="271"/>
      <c r="S153" s="271"/>
      <c r="T153" s="272"/>
      <c r="U153" s="15"/>
      <c r="V153" s="15"/>
      <c r="W153" s="15"/>
      <c r="X153" s="15"/>
      <c r="Y153" s="15"/>
      <c r="Z153" s="15"/>
      <c r="AA153" s="15"/>
      <c r="AB153" s="15"/>
      <c r="AC153" s="15"/>
      <c r="AD153" s="15"/>
      <c r="AE153" s="15"/>
      <c r="AT153" s="273" t="s">
        <v>273</v>
      </c>
      <c r="AU153" s="273" t="s">
        <v>85</v>
      </c>
      <c r="AV153" s="15" t="s">
        <v>83</v>
      </c>
      <c r="AW153" s="15" t="s">
        <v>32</v>
      </c>
      <c r="AX153" s="15" t="s">
        <v>76</v>
      </c>
      <c r="AY153" s="273" t="s">
        <v>264</v>
      </c>
    </row>
    <row r="154" s="13" customFormat="1">
      <c r="A154" s="13"/>
      <c r="B154" s="241"/>
      <c r="C154" s="242"/>
      <c r="D154" s="243" t="s">
        <v>273</v>
      </c>
      <c r="E154" s="244" t="s">
        <v>1</v>
      </c>
      <c r="F154" s="245" t="s">
        <v>4361</v>
      </c>
      <c r="G154" s="242"/>
      <c r="H154" s="246">
        <v>19.719999999999999</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85</v>
      </c>
      <c r="AV154" s="13" t="s">
        <v>85</v>
      </c>
      <c r="AW154" s="13" t="s">
        <v>32</v>
      </c>
      <c r="AX154" s="13" t="s">
        <v>83</v>
      </c>
      <c r="AY154" s="252" t="s">
        <v>264</v>
      </c>
    </row>
    <row r="155" s="2" customFormat="1" ht="21.75" customHeight="1">
      <c r="A155" s="39"/>
      <c r="B155" s="40"/>
      <c r="C155" s="228" t="s">
        <v>315</v>
      </c>
      <c r="D155" s="228" t="s">
        <v>266</v>
      </c>
      <c r="E155" s="229" t="s">
        <v>3903</v>
      </c>
      <c r="F155" s="230" t="s">
        <v>3904</v>
      </c>
      <c r="G155" s="231" t="s">
        <v>278</v>
      </c>
      <c r="H155" s="232">
        <v>25.920000000000002</v>
      </c>
      <c r="I155" s="233"/>
      <c r="J155" s="234">
        <f>ROUND(I155*H155,2)</f>
        <v>0</v>
      </c>
      <c r="K155" s="230" t="s">
        <v>1425</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271</v>
      </c>
      <c r="AT155" s="239" t="s">
        <v>266</v>
      </c>
      <c r="AU155" s="239" t="s">
        <v>85</v>
      </c>
      <c r="AY155" s="18" t="s">
        <v>264</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271</v>
      </c>
      <c r="BM155" s="239" t="s">
        <v>4362</v>
      </c>
    </row>
    <row r="156" s="15" customFormat="1">
      <c r="A156" s="15"/>
      <c r="B156" s="264"/>
      <c r="C156" s="265"/>
      <c r="D156" s="243" t="s">
        <v>273</v>
      </c>
      <c r="E156" s="266" t="s">
        <v>1</v>
      </c>
      <c r="F156" s="267" t="s">
        <v>4098</v>
      </c>
      <c r="G156" s="265"/>
      <c r="H156" s="266" t="s">
        <v>1</v>
      </c>
      <c r="I156" s="268"/>
      <c r="J156" s="265"/>
      <c r="K156" s="265"/>
      <c r="L156" s="269"/>
      <c r="M156" s="270"/>
      <c r="N156" s="271"/>
      <c r="O156" s="271"/>
      <c r="P156" s="271"/>
      <c r="Q156" s="271"/>
      <c r="R156" s="271"/>
      <c r="S156" s="271"/>
      <c r="T156" s="272"/>
      <c r="U156" s="15"/>
      <c r="V156" s="15"/>
      <c r="W156" s="15"/>
      <c r="X156" s="15"/>
      <c r="Y156" s="15"/>
      <c r="Z156" s="15"/>
      <c r="AA156" s="15"/>
      <c r="AB156" s="15"/>
      <c r="AC156" s="15"/>
      <c r="AD156" s="15"/>
      <c r="AE156" s="15"/>
      <c r="AT156" s="273" t="s">
        <v>273</v>
      </c>
      <c r="AU156" s="273" t="s">
        <v>85</v>
      </c>
      <c r="AV156" s="15" t="s">
        <v>83</v>
      </c>
      <c r="AW156" s="15" t="s">
        <v>32</v>
      </c>
      <c r="AX156" s="15" t="s">
        <v>76</v>
      </c>
      <c r="AY156" s="273" t="s">
        <v>264</v>
      </c>
    </row>
    <row r="157" s="13" customFormat="1">
      <c r="A157" s="13"/>
      <c r="B157" s="241"/>
      <c r="C157" s="242"/>
      <c r="D157" s="243" t="s">
        <v>273</v>
      </c>
      <c r="E157" s="244" t="s">
        <v>1</v>
      </c>
      <c r="F157" s="245" t="s">
        <v>4363</v>
      </c>
      <c r="G157" s="242"/>
      <c r="H157" s="246">
        <v>25.920000000000002</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273</v>
      </c>
      <c r="AU157" s="252" t="s">
        <v>85</v>
      </c>
      <c r="AV157" s="13" t="s">
        <v>85</v>
      </c>
      <c r="AW157" s="13" t="s">
        <v>32</v>
      </c>
      <c r="AX157" s="13" t="s">
        <v>83</v>
      </c>
      <c r="AY157" s="252" t="s">
        <v>264</v>
      </c>
    </row>
    <row r="158" s="2" customFormat="1" ht="16.5" customHeight="1">
      <c r="A158" s="39"/>
      <c r="B158" s="40"/>
      <c r="C158" s="228" t="s">
        <v>322</v>
      </c>
      <c r="D158" s="228" t="s">
        <v>266</v>
      </c>
      <c r="E158" s="229" t="s">
        <v>4100</v>
      </c>
      <c r="F158" s="230" t="s">
        <v>4101</v>
      </c>
      <c r="G158" s="231" t="s">
        <v>318</v>
      </c>
      <c r="H158" s="232">
        <v>43.200000000000003</v>
      </c>
      <c r="I158" s="233"/>
      <c r="J158" s="234">
        <f>ROUND(I158*H158,2)</f>
        <v>0</v>
      </c>
      <c r="K158" s="230" t="s">
        <v>1425</v>
      </c>
      <c r="L158" s="45"/>
      <c r="M158" s="235" t="s">
        <v>1</v>
      </c>
      <c r="N158" s="236" t="s">
        <v>42</v>
      </c>
      <c r="O158" s="92"/>
      <c r="P158" s="237">
        <f>O158*H158</f>
        <v>0</v>
      </c>
      <c r="Q158" s="237">
        <v>0.00084000000000000003</v>
      </c>
      <c r="R158" s="237">
        <f>Q158*H158</f>
        <v>0.036288000000000001</v>
      </c>
      <c r="S158" s="237">
        <v>0</v>
      </c>
      <c r="T158" s="238">
        <f>S158*H158</f>
        <v>0</v>
      </c>
      <c r="U158" s="39"/>
      <c r="V158" s="39"/>
      <c r="W158" s="39"/>
      <c r="X158" s="39"/>
      <c r="Y158" s="39"/>
      <c r="Z158" s="39"/>
      <c r="AA158" s="39"/>
      <c r="AB158" s="39"/>
      <c r="AC158" s="39"/>
      <c r="AD158" s="39"/>
      <c r="AE158" s="39"/>
      <c r="AR158" s="239" t="s">
        <v>271</v>
      </c>
      <c r="AT158" s="239" t="s">
        <v>266</v>
      </c>
      <c r="AU158" s="239" t="s">
        <v>85</v>
      </c>
      <c r="AY158" s="18" t="s">
        <v>264</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271</v>
      </c>
      <c r="BM158" s="239" t="s">
        <v>4364</v>
      </c>
    </row>
    <row r="159" s="2" customFormat="1">
      <c r="A159" s="39"/>
      <c r="B159" s="40"/>
      <c r="C159" s="41"/>
      <c r="D159" s="243" t="s">
        <v>339</v>
      </c>
      <c r="E159" s="41"/>
      <c r="F159" s="295" t="s">
        <v>3914</v>
      </c>
      <c r="G159" s="41"/>
      <c r="H159" s="41"/>
      <c r="I159" s="296"/>
      <c r="J159" s="41"/>
      <c r="K159" s="41"/>
      <c r="L159" s="45"/>
      <c r="M159" s="297"/>
      <c r="N159" s="298"/>
      <c r="O159" s="92"/>
      <c r="P159" s="92"/>
      <c r="Q159" s="92"/>
      <c r="R159" s="92"/>
      <c r="S159" s="92"/>
      <c r="T159" s="93"/>
      <c r="U159" s="39"/>
      <c r="V159" s="39"/>
      <c r="W159" s="39"/>
      <c r="X159" s="39"/>
      <c r="Y159" s="39"/>
      <c r="Z159" s="39"/>
      <c r="AA159" s="39"/>
      <c r="AB159" s="39"/>
      <c r="AC159" s="39"/>
      <c r="AD159" s="39"/>
      <c r="AE159" s="39"/>
      <c r="AT159" s="18" t="s">
        <v>339</v>
      </c>
      <c r="AU159" s="18" t="s">
        <v>85</v>
      </c>
    </row>
    <row r="160" s="13" customFormat="1">
      <c r="A160" s="13"/>
      <c r="B160" s="241"/>
      <c r="C160" s="242"/>
      <c r="D160" s="243" t="s">
        <v>273</v>
      </c>
      <c r="E160" s="244" t="s">
        <v>1</v>
      </c>
      <c r="F160" s="245" t="s">
        <v>4365</v>
      </c>
      <c r="G160" s="242"/>
      <c r="H160" s="246">
        <v>43.200000000000003</v>
      </c>
      <c r="I160" s="247"/>
      <c r="J160" s="242"/>
      <c r="K160" s="242"/>
      <c r="L160" s="248"/>
      <c r="M160" s="249"/>
      <c r="N160" s="250"/>
      <c r="O160" s="250"/>
      <c r="P160" s="250"/>
      <c r="Q160" s="250"/>
      <c r="R160" s="250"/>
      <c r="S160" s="250"/>
      <c r="T160" s="251"/>
      <c r="U160" s="13"/>
      <c r="V160" s="13"/>
      <c r="W160" s="13"/>
      <c r="X160" s="13"/>
      <c r="Y160" s="13"/>
      <c r="Z160" s="13"/>
      <c r="AA160" s="13"/>
      <c r="AB160" s="13"/>
      <c r="AC160" s="13"/>
      <c r="AD160" s="13"/>
      <c r="AE160" s="13"/>
      <c r="AT160" s="252" t="s">
        <v>273</v>
      </c>
      <c r="AU160" s="252" t="s">
        <v>85</v>
      </c>
      <c r="AV160" s="13" t="s">
        <v>85</v>
      </c>
      <c r="AW160" s="13" t="s">
        <v>32</v>
      </c>
      <c r="AX160" s="13" t="s">
        <v>83</v>
      </c>
      <c r="AY160" s="252" t="s">
        <v>264</v>
      </c>
    </row>
    <row r="161" s="2" customFormat="1" ht="16.5" customHeight="1">
      <c r="A161" s="39"/>
      <c r="B161" s="40"/>
      <c r="C161" s="228" t="s">
        <v>8</v>
      </c>
      <c r="D161" s="228" t="s">
        <v>266</v>
      </c>
      <c r="E161" s="229" t="s">
        <v>4104</v>
      </c>
      <c r="F161" s="230" t="s">
        <v>4105</v>
      </c>
      <c r="G161" s="231" t="s">
        <v>318</v>
      </c>
      <c r="H161" s="232">
        <v>43.200000000000003</v>
      </c>
      <c r="I161" s="233"/>
      <c r="J161" s="234">
        <f>ROUND(I161*H161,2)</f>
        <v>0</v>
      </c>
      <c r="K161" s="230" t="s">
        <v>1425</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271</v>
      </c>
      <c r="AT161" s="239" t="s">
        <v>266</v>
      </c>
      <c r="AU161" s="239" t="s">
        <v>85</v>
      </c>
      <c r="AY161" s="18" t="s">
        <v>264</v>
      </c>
      <c r="BE161" s="240">
        <f>IF(N161="základní",J161,0)</f>
        <v>0</v>
      </c>
      <c r="BF161" s="240">
        <f>IF(N161="snížená",J161,0)</f>
        <v>0</v>
      </c>
      <c r="BG161" s="240">
        <f>IF(N161="zákl. přenesená",J161,0)</f>
        <v>0</v>
      </c>
      <c r="BH161" s="240">
        <f>IF(N161="sníž. přenesená",J161,0)</f>
        <v>0</v>
      </c>
      <c r="BI161" s="240">
        <f>IF(N161="nulová",J161,0)</f>
        <v>0</v>
      </c>
      <c r="BJ161" s="18" t="s">
        <v>85</v>
      </c>
      <c r="BK161" s="240">
        <f>ROUND(I161*H161,2)</f>
        <v>0</v>
      </c>
      <c r="BL161" s="18" t="s">
        <v>271</v>
      </c>
      <c r="BM161" s="239" t="s">
        <v>4366</v>
      </c>
    </row>
    <row r="162" s="2" customFormat="1">
      <c r="A162" s="39"/>
      <c r="B162" s="40"/>
      <c r="C162" s="41"/>
      <c r="D162" s="243" t="s">
        <v>339</v>
      </c>
      <c r="E162" s="41"/>
      <c r="F162" s="295" t="s">
        <v>4107</v>
      </c>
      <c r="G162" s="41"/>
      <c r="H162" s="41"/>
      <c r="I162" s="296"/>
      <c r="J162" s="41"/>
      <c r="K162" s="41"/>
      <c r="L162" s="45"/>
      <c r="M162" s="297"/>
      <c r="N162" s="298"/>
      <c r="O162" s="92"/>
      <c r="P162" s="92"/>
      <c r="Q162" s="92"/>
      <c r="R162" s="92"/>
      <c r="S162" s="92"/>
      <c r="T162" s="93"/>
      <c r="U162" s="39"/>
      <c r="V162" s="39"/>
      <c r="W162" s="39"/>
      <c r="X162" s="39"/>
      <c r="Y162" s="39"/>
      <c r="Z162" s="39"/>
      <c r="AA162" s="39"/>
      <c r="AB162" s="39"/>
      <c r="AC162" s="39"/>
      <c r="AD162" s="39"/>
      <c r="AE162" s="39"/>
      <c r="AT162" s="18" t="s">
        <v>339</v>
      </c>
      <c r="AU162" s="18" t="s">
        <v>85</v>
      </c>
    </row>
    <row r="163" s="13" customFormat="1">
      <c r="A163" s="13"/>
      <c r="B163" s="241"/>
      <c r="C163" s="242"/>
      <c r="D163" s="243" t="s">
        <v>273</v>
      </c>
      <c r="E163" s="244" t="s">
        <v>1</v>
      </c>
      <c r="F163" s="245" t="s">
        <v>4367</v>
      </c>
      <c r="G163" s="242"/>
      <c r="H163" s="246">
        <v>43.200000000000003</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273</v>
      </c>
      <c r="AU163" s="252" t="s">
        <v>85</v>
      </c>
      <c r="AV163" s="13" t="s">
        <v>85</v>
      </c>
      <c r="AW163" s="13" t="s">
        <v>32</v>
      </c>
      <c r="AX163" s="13" t="s">
        <v>83</v>
      </c>
      <c r="AY163" s="252" t="s">
        <v>264</v>
      </c>
    </row>
    <row r="164" s="2" customFormat="1" ht="16.5" customHeight="1">
      <c r="A164" s="39"/>
      <c r="B164" s="40"/>
      <c r="C164" s="228" t="s">
        <v>335</v>
      </c>
      <c r="D164" s="228" t="s">
        <v>266</v>
      </c>
      <c r="E164" s="229" t="s">
        <v>1429</v>
      </c>
      <c r="F164" s="230" t="s">
        <v>1430</v>
      </c>
      <c r="G164" s="231" t="s">
        <v>278</v>
      </c>
      <c r="H164" s="232">
        <v>45.640000000000001</v>
      </c>
      <c r="I164" s="233"/>
      <c r="J164" s="234">
        <f>ROUND(I164*H164,2)</f>
        <v>0</v>
      </c>
      <c r="K164" s="230" t="s">
        <v>1425</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271</v>
      </c>
      <c r="AT164" s="239" t="s">
        <v>266</v>
      </c>
      <c r="AU164" s="239" t="s">
        <v>85</v>
      </c>
      <c r="AY164" s="18" t="s">
        <v>264</v>
      </c>
      <c r="BE164" s="240">
        <f>IF(N164="základní",J164,0)</f>
        <v>0</v>
      </c>
      <c r="BF164" s="240">
        <f>IF(N164="snížená",J164,0)</f>
        <v>0</v>
      </c>
      <c r="BG164" s="240">
        <f>IF(N164="zákl. přenesená",J164,0)</f>
        <v>0</v>
      </c>
      <c r="BH164" s="240">
        <f>IF(N164="sníž. přenesená",J164,0)</f>
        <v>0</v>
      </c>
      <c r="BI164" s="240">
        <f>IF(N164="nulová",J164,0)</f>
        <v>0</v>
      </c>
      <c r="BJ164" s="18" t="s">
        <v>85</v>
      </c>
      <c r="BK164" s="240">
        <f>ROUND(I164*H164,2)</f>
        <v>0</v>
      </c>
      <c r="BL164" s="18" t="s">
        <v>271</v>
      </c>
      <c r="BM164" s="239" t="s">
        <v>4368</v>
      </c>
    </row>
    <row r="165" s="2" customFormat="1">
      <c r="A165" s="39"/>
      <c r="B165" s="40"/>
      <c r="C165" s="41"/>
      <c r="D165" s="243" t="s">
        <v>339</v>
      </c>
      <c r="E165" s="41"/>
      <c r="F165" s="295" t="s">
        <v>1432</v>
      </c>
      <c r="G165" s="41"/>
      <c r="H165" s="41"/>
      <c r="I165" s="296"/>
      <c r="J165" s="41"/>
      <c r="K165" s="41"/>
      <c r="L165" s="45"/>
      <c r="M165" s="297"/>
      <c r="N165" s="298"/>
      <c r="O165" s="92"/>
      <c r="P165" s="92"/>
      <c r="Q165" s="92"/>
      <c r="R165" s="92"/>
      <c r="S165" s="92"/>
      <c r="T165" s="93"/>
      <c r="U165" s="39"/>
      <c r="V165" s="39"/>
      <c r="W165" s="39"/>
      <c r="X165" s="39"/>
      <c r="Y165" s="39"/>
      <c r="Z165" s="39"/>
      <c r="AA165" s="39"/>
      <c r="AB165" s="39"/>
      <c r="AC165" s="39"/>
      <c r="AD165" s="39"/>
      <c r="AE165" s="39"/>
      <c r="AT165" s="18" t="s">
        <v>339</v>
      </c>
      <c r="AU165" s="18" t="s">
        <v>85</v>
      </c>
    </row>
    <row r="166" s="15" customFormat="1">
      <c r="A166" s="15"/>
      <c r="B166" s="264"/>
      <c r="C166" s="265"/>
      <c r="D166" s="243" t="s">
        <v>273</v>
      </c>
      <c r="E166" s="266" t="s">
        <v>1</v>
      </c>
      <c r="F166" s="267" t="s">
        <v>4109</v>
      </c>
      <c r="G166" s="265"/>
      <c r="H166" s="266" t="s">
        <v>1</v>
      </c>
      <c r="I166" s="268"/>
      <c r="J166" s="265"/>
      <c r="K166" s="265"/>
      <c r="L166" s="269"/>
      <c r="M166" s="270"/>
      <c r="N166" s="271"/>
      <c r="O166" s="271"/>
      <c r="P166" s="271"/>
      <c r="Q166" s="271"/>
      <c r="R166" s="271"/>
      <c r="S166" s="271"/>
      <c r="T166" s="272"/>
      <c r="U166" s="15"/>
      <c r="V166" s="15"/>
      <c r="W166" s="15"/>
      <c r="X166" s="15"/>
      <c r="Y166" s="15"/>
      <c r="Z166" s="15"/>
      <c r="AA166" s="15"/>
      <c r="AB166" s="15"/>
      <c r="AC166" s="15"/>
      <c r="AD166" s="15"/>
      <c r="AE166" s="15"/>
      <c r="AT166" s="273" t="s">
        <v>273</v>
      </c>
      <c r="AU166" s="273" t="s">
        <v>85</v>
      </c>
      <c r="AV166" s="15" t="s">
        <v>83</v>
      </c>
      <c r="AW166" s="15" t="s">
        <v>32</v>
      </c>
      <c r="AX166" s="15" t="s">
        <v>76</v>
      </c>
      <c r="AY166" s="273" t="s">
        <v>264</v>
      </c>
    </row>
    <row r="167" s="13" customFormat="1">
      <c r="A167" s="13"/>
      <c r="B167" s="241"/>
      <c r="C167" s="242"/>
      <c r="D167" s="243" t="s">
        <v>273</v>
      </c>
      <c r="E167" s="244" t="s">
        <v>1</v>
      </c>
      <c r="F167" s="245" t="s">
        <v>4369</v>
      </c>
      <c r="G167" s="242"/>
      <c r="H167" s="246">
        <v>45.640000000000001</v>
      </c>
      <c r="I167" s="247"/>
      <c r="J167" s="242"/>
      <c r="K167" s="242"/>
      <c r="L167" s="248"/>
      <c r="M167" s="249"/>
      <c r="N167" s="250"/>
      <c r="O167" s="250"/>
      <c r="P167" s="250"/>
      <c r="Q167" s="250"/>
      <c r="R167" s="250"/>
      <c r="S167" s="250"/>
      <c r="T167" s="251"/>
      <c r="U167" s="13"/>
      <c r="V167" s="13"/>
      <c r="W167" s="13"/>
      <c r="X167" s="13"/>
      <c r="Y167" s="13"/>
      <c r="Z167" s="13"/>
      <c r="AA167" s="13"/>
      <c r="AB167" s="13"/>
      <c r="AC167" s="13"/>
      <c r="AD167" s="13"/>
      <c r="AE167" s="13"/>
      <c r="AT167" s="252" t="s">
        <v>273</v>
      </c>
      <c r="AU167" s="252" t="s">
        <v>85</v>
      </c>
      <c r="AV167" s="13" t="s">
        <v>85</v>
      </c>
      <c r="AW167" s="13" t="s">
        <v>32</v>
      </c>
      <c r="AX167" s="13" t="s">
        <v>83</v>
      </c>
      <c r="AY167" s="252" t="s">
        <v>264</v>
      </c>
    </row>
    <row r="168" s="2" customFormat="1" ht="16.5" customHeight="1">
      <c r="A168" s="39"/>
      <c r="B168" s="40"/>
      <c r="C168" s="228" t="s">
        <v>342</v>
      </c>
      <c r="D168" s="228" t="s">
        <v>266</v>
      </c>
      <c r="E168" s="229" t="s">
        <v>1434</v>
      </c>
      <c r="F168" s="230" t="s">
        <v>1435</v>
      </c>
      <c r="G168" s="231" t="s">
        <v>278</v>
      </c>
      <c r="H168" s="232">
        <v>29.239999999999998</v>
      </c>
      <c r="I168" s="233"/>
      <c r="J168" s="234">
        <f>ROUND(I168*H168,2)</f>
        <v>0</v>
      </c>
      <c r="K168" s="230" t="s">
        <v>1425</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271</v>
      </c>
      <c r="AT168" s="239" t="s">
        <v>266</v>
      </c>
      <c r="AU168" s="239" t="s">
        <v>85</v>
      </c>
      <c r="AY168" s="18" t="s">
        <v>264</v>
      </c>
      <c r="BE168" s="240">
        <f>IF(N168="základní",J168,0)</f>
        <v>0</v>
      </c>
      <c r="BF168" s="240">
        <f>IF(N168="snížená",J168,0)</f>
        <v>0</v>
      </c>
      <c r="BG168" s="240">
        <f>IF(N168="zákl. přenesená",J168,0)</f>
        <v>0</v>
      </c>
      <c r="BH168" s="240">
        <f>IF(N168="sníž. přenesená",J168,0)</f>
        <v>0</v>
      </c>
      <c r="BI168" s="240">
        <f>IF(N168="nulová",J168,0)</f>
        <v>0</v>
      </c>
      <c r="BJ168" s="18" t="s">
        <v>85</v>
      </c>
      <c r="BK168" s="240">
        <f>ROUND(I168*H168,2)</f>
        <v>0</v>
      </c>
      <c r="BL168" s="18" t="s">
        <v>271</v>
      </c>
      <c r="BM168" s="239" t="s">
        <v>4370</v>
      </c>
    </row>
    <row r="169" s="15" customFormat="1">
      <c r="A169" s="15"/>
      <c r="B169" s="264"/>
      <c r="C169" s="265"/>
      <c r="D169" s="243" t="s">
        <v>273</v>
      </c>
      <c r="E169" s="266" t="s">
        <v>1</v>
      </c>
      <c r="F169" s="267" t="s">
        <v>4112</v>
      </c>
      <c r="G169" s="265"/>
      <c r="H169" s="266" t="s">
        <v>1</v>
      </c>
      <c r="I169" s="268"/>
      <c r="J169" s="265"/>
      <c r="K169" s="265"/>
      <c r="L169" s="269"/>
      <c r="M169" s="270"/>
      <c r="N169" s="271"/>
      <c r="O169" s="271"/>
      <c r="P169" s="271"/>
      <c r="Q169" s="271"/>
      <c r="R169" s="271"/>
      <c r="S169" s="271"/>
      <c r="T169" s="272"/>
      <c r="U169" s="15"/>
      <c r="V169" s="15"/>
      <c r="W169" s="15"/>
      <c r="X169" s="15"/>
      <c r="Y169" s="15"/>
      <c r="Z169" s="15"/>
      <c r="AA169" s="15"/>
      <c r="AB169" s="15"/>
      <c r="AC169" s="15"/>
      <c r="AD169" s="15"/>
      <c r="AE169" s="15"/>
      <c r="AT169" s="273" t="s">
        <v>273</v>
      </c>
      <c r="AU169" s="273" t="s">
        <v>85</v>
      </c>
      <c r="AV169" s="15" t="s">
        <v>83</v>
      </c>
      <c r="AW169" s="15" t="s">
        <v>32</v>
      </c>
      <c r="AX169" s="15" t="s">
        <v>76</v>
      </c>
      <c r="AY169" s="273" t="s">
        <v>264</v>
      </c>
    </row>
    <row r="170" s="13" customFormat="1">
      <c r="A170" s="13"/>
      <c r="B170" s="241"/>
      <c r="C170" s="242"/>
      <c r="D170" s="243" t="s">
        <v>273</v>
      </c>
      <c r="E170" s="244" t="s">
        <v>1</v>
      </c>
      <c r="F170" s="245" t="s">
        <v>4371</v>
      </c>
      <c r="G170" s="242"/>
      <c r="H170" s="246">
        <v>29.239999999999998</v>
      </c>
      <c r="I170" s="247"/>
      <c r="J170" s="242"/>
      <c r="K170" s="242"/>
      <c r="L170" s="248"/>
      <c r="M170" s="249"/>
      <c r="N170" s="250"/>
      <c r="O170" s="250"/>
      <c r="P170" s="250"/>
      <c r="Q170" s="250"/>
      <c r="R170" s="250"/>
      <c r="S170" s="250"/>
      <c r="T170" s="251"/>
      <c r="U170" s="13"/>
      <c r="V170" s="13"/>
      <c r="W170" s="13"/>
      <c r="X170" s="13"/>
      <c r="Y170" s="13"/>
      <c r="Z170" s="13"/>
      <c r="AA170" s="13"/>
      <c r="AB170" s="13"/>
      <c r="AC170" s="13"/>
      <c r="AD170" s="13"/>
      <c r="AE170" s="13"/>
      <c r="AT170" s="252" t="s">
        <v>273</v>
      </c>
      <c r="AU170" s="252" t="s">
        <v>85</v>
      </c>
      <c r="AV170" s="13" t="s">
        <v>85</v>
      </c>
      <c r="AW170" s="13" t="s">
        <v>32</v>
      </c>
      <c r="AX170" s="13" t="s">
        <v>83</v>
      </c>
      <c r="AY170" s="252" t="s">
        <v>264</v>
      </c>
    </row>
    <row r="171" s="2" customFormat="1" ht="16.5" customHeight="1">
      <c r="A171" s="39"/>
      <c r="B171" s="40"/>
      <c r="C171" s="228" t="s">
        <v>347</v>
      </c>
      <c r="D171" s="228" t="s">
        <v>266</v>
      </c>
      <c r="E171" s="229" t="s">
        <v>1439</v>
      </c>
      <c r="F171" s="230" t="s">
        <v>1440</v>
      </c>
      <c r="G171" s="231" t="s">
        <v>278</v>
      </c>
      <c r="H171" s="232">
        <v>29.239999999999998</v>
      </c>
      <c r="I171" s="233"/>
      <c r="J171" s="234">
        <f>ROUND(I171*H171,2)</f>
        <v>0</v>
      </c>
      <c r="K171" s="230" t="s">
        <v>1425</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271</v>
      </c>
      <c r="AT171" s="239" t="s">
        <v>266</v>
      </c>
      <c r="AU171" s="239" t="s">
        <v>85</v>
      </c>
      <c r="AY171" s="18" t="s">
        <v>264</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271</v>
      </c>
      <c r="BM171" s="239" t="s">
        <v>4372</v>
      </c>
    </row>
    <row r="172" s="2" customFormat="1">
      <c r="A172" s="39"/>
      <c r="B172" s="40"/>
      <c r="C172" s="41"/>
      <c r="D172" s="243" t="s">
        <v>339</v>
      </c>
      <c r="E172" s="41"/>
      <c r="F172" s="295" t="s">
        <v>1442</v>
      </c>
      <c r="G172" s="41"/>
      <c r="H172" s="41"/>
      <c r="I172" s="296"/>
      <c r="J172" s="41"/>
      <c r="K172" s="41"/>
      <c r="L172" s="45"/>
      <c r="M172" s="297"/>
      <c r="N172" s="298"/>
      <c r="O172" s="92"/>
      <c r="P172" s="92"/>
      <c r="Q172" s="92"/>
      <c r="R172" s="92"/>
      <c r="S172" s="92"/>
      <c r="T172" s="93"/>
      <c r="U172" s="39"/>
      <c r="V172" s="39"/>
      <c r="W172" s="39"/>
      <c r="X172" s="39"/>
      <c r="Y172" s="39"/>
      <c r="Z172" s="39"/>
      <c r="AA172" s="39"/>
      <c r="AB172" s="39"/>
      <c r="AC172" s="39"/>
      <c r="AD172" s="39"/>
      <c r="AE172" s="39"/>
      <c r="AT172" s="18" t="s">
        <v>339</v>
      </c>
      <c r="AU172" s="18" t="s">
        <v>85</v>
      </c>
    </row>
    <row r="173" s="13" customFormat="1">
      <c r="A173" s="13"/>
      <c r="B173" s="241"/>
      <c r="C173" s="242"/>
      <c r="D173" s="243" t="s">
        <v>273</v>
      </c>
      <c r="E173" s="244" t="s">
        <v>1</v>
      </c>
      <c r="F173" s="245" t="s">
        <v>4373</v>
      </c>
      <c r="G173" s="242"/>
      <c r="H173" s="246">
        <v>29.239999999999998</v>
      </c>
      <c r="I173" s="247"/>
      <c r="J173" s="242"/>
      <c r="K173" s="242"/>
      <c r="L173" s="248"/>
      <c r="M173" s="249"/>
      <c r="N173" s="250"/>
      <c r="O173" s="250"/>
      <c r="P173" s="250"/>
      <c r="Q173" s="250"/>
      <c r="R173" s="250"/>
      <c r="S173" s="250"/>
      <c r="T173" s="251"/>
      <c r="U173" s="13"/>
      <c r="V173" s="13"/>
      <c r="W173" s="13"/>
      <c r="X173" s="13"/>
      <c r="Y173" s="13"/>
      <c r="Z173" s="13"/>
      <c r="AA173" s="13"/>
      <c r="AB173" s="13"/>
      <c r="AC173" s="13"/>
      <c r="AD173" s="13"/>
      <c r="AE173" s="13"/>
      <c r="AT173" s="252" t="s">
        <v>273</v>
      </c>
      <c r="AU173" s="252" t="s">
        <v>85</v>
      </c>
      <c r="AV173" s="13" t="s">
        <v>85</v>
      </c>
      <c r="AW173" s="13" t="s">
        <v>32</v>
      </c>
      <c r="AX173" s="13" t="s">
        <v>83</v>
      </c>
      <c r="AY173" s="252" t="s">
        <v>264</v>
      </c>
    </row>
    <row r="174" s="2" customFormat="1" ht="16.5" customHeight="1">
      <c r="A174" s="39"/>
      <c r="B174" s="40"/>
      <c r="C174" s="228" t="s">
        <v>351</v>
      </c>
      <c r="D174" s="228" t="s">
        <v>266</v>
      </c>
      <c r="E174" s="229" t="s">
        <v>1444</v>
      </c>
      <c r="F174" s="230" t="s">
        <v>306</v>
      </c>
      <c r="G174" s="231" t="s">
        <v>278</v>
      </c>
      <c r="H174" s="232">
        <v>17.84</v>
      </c>
      <c r="I174" s="233"/>
      <c r="J174" s="234">
        <f>ROUND(I174*H174,2)</f>
        <v>0</v>
      </c>
      <c r="K174" s="230" t="s">
        <v>1425</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271</v>
      </c>
      <c r="AT174" s="239" t="s">
        <v>266</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271</v>
      </c>
      <c r="BM174" s="239" t="s">
        <v>4374</v>
      </c>
    </row>
    <row r="175" s="2" customFormat="1">
      <c r="A175" s="39"/>
      <c r="B175" s="40"/>
      <c r="C175" s="41"/>
      <c r="D175" s="243" t="s">
        <v>339</v>
      </c>
      <c r="E175" s="41"/>
      <c r="F175" s="295" t="s">
        <v>3914</v>
      </c>
      <c r="G175" s="41"/>
      <c r="H175" s="41"/>
      <c r="I175" s="296"/>
      <c r="J175" s="41"/>
      <c r="K175" s="41"/>
      <c r="L175" s="45"/>
      <c r="M175" s="297"/>
      <c r="N175" s="298"/>
      <c r="O175" s="92"/>
      <c r="P175" s="92"/>
      <c r="Q175" s="92"/>
      <c r="R175" s="92"/>
      <c r="S175" s="92"/>
      <c r="T175" s="93"/>
      <c r="U175" s="39"/>
      <c r="V175" s="39"/>
      <c r="W175" s="39"/>
      <c r="X175" s="39"/>
      <c r="Y175" s="39"/>
      <c r="Z175" s="39"/>
      <c r="AA175" s="39"/>
      <c r="AB175" s="39"/>
      <c r="AC175" s="39"/>
      <c r="AD175" s="39"/>
      <c r="AE175" s="39"/>
      <c r="AT175" s="18" t="s">
        <v>339</v>
      </c>
      <c r="AU175" s="18" t="s">
        <v>85</v>
      </c>
    </row>
    <row r="176" s="15" customFormat="1">
      <c r="A176" s="15"/>
      <c r="B176" s="264"/>
      <c r="C176" s="265"/>
      <c r="D176" s="243" t="s">
        <v>273</v>
      </c>
      <c r="E176" s="266" t="s">
        <v>1</v>
      </c>
      <c r="F176" s="267" t="s">
        <v>3917</v>
      </c>
      <c r="G176" s="265"/>
      <c r="H176" s="266" t="s">
        <v>1</v>
      </c>
      <c r="I176" s="268"/>
      <c r="J176" s="265"/>
      <c r="K176" s="265"/>
      <c r="L176" s="269"/>
      <c r="M176" s="270"/>
      <c r="N176" s="271"/>
      <c r="O176" s="271"/>
      <c r="P176" s="271"/>
      <c r="Q176" s="271"/>
      <c r="R176" s="271"/>
      <c r="S176" s="271"/>
      <c r="T176" s="272"/>
      <c r="U176" s="15"/>
      <c r="V176" s="15"/>
      <c r="W176" s="15"/>
      <c r="X176" s="15"/>
      <c r="Y176" s="15"/>
      <c r="Z176" s="15"/>
      <c r="AA176" s="15"/>
      <c r="AB176" s="15"/>
      <c r="AC176" s="15"/>
      <c r="AD176" s="15"/>
      <c r="AE176" s="15"/>
      <c r="AT176" s="273" t="s">
        <v>273</v>
      </c>
      <c r="AU176" s="273" t="s">
        <v>85</v>
      </c>
      <c r="AV176" s="15" t="s">
        <v>83</v>
      </c>
      <c r="AW176" s="15" t="s">
        <v>32</v>
      </c>
      <c r="AX176" s="15" t="s">
        <v>76</v>
      </c>
      <c r="AY176" s="273" t="s">
        <v>264</v>
      </c>
    </row>
    <row r="177" s="13" customFormat="1">
      <c r="A177" s="13"/>
      <c r="B177" s="241"/>
      <c r="C177" s="242"/>
      <c r="D177" s="243" t="s">
        <v>273</v>
      </c>
      <c r="E177" s="244" t="s">
        <v>1</v>
      </c>
      <c r="F177" s="245" t="s">
        <v>4375</v>
      </c>
      <c r="G177" s="242"/>
      <c r="H177" s="246">
        <v>1.44</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273</v>
      </c>
      <c r="AU177" s="252" t="s">
        <v>85</v>
      </c>
      <c r="AV177" s="13" t="s">
        <v>85</v>
      </c>
      <c r="AW177" s="13" t="s">
        <v>32</v>
      </c>
      <c r="AX177" s="13" t="s">
        <v>76</v>
      </c>
      <c r="AY177" s="252" t="s">
        <v>264</v>
      </c>
    </row>
    <row r="178" s="15" customFormat="1">
      <c r="A178" s="15"/>
      <c r="B178" s="264"/>
      <c r="C178" s="265"/>
      <c r="D178" s="243" t="s">
        <v>273</v>
      </c>
      <c r="E178" s="266" t="s">
        <v>1</v>
      </c>
      <c r="F178" s="267" t="s">
        <v>4118</v>
      </c>
      <c r="G178" s="265"/>
      <c r="H178" s="266" t="s">
        <v>1</v>
      </c>
      <c r="I178" s="268"/>
      <c r="J178" s="265"/>
      <c r="K178" s="265"/>
      <c r="L178" s="269"/>
      <c r="M178" s="270"/>
      <c r="N178" s="271"/>
      <c r="O178" s="271"/>
      <c r="P178" s="271"/>
      <c r="Q178" s="271"/>
      <c r="R178" s="271"/>
      <c r="S178" s="271"/>
      <c r="T178" s="272"/>
      <c r="U178" s="15"/>
      <c r="V178" s="15"/>
      <c r="W178" s="15"/>
      <c r="X178" s="15"/>
      <c r="Y178" s="15"/>
      <c r="Z178" s="15"/>
      <c r="AA178" s="15"/>
      <c r="AB178" s="15"/>
      <c r="AC178" s="15"/>
      <c r="AD178" s="15"/>
      <c r="AE178" s="15"/>
      <c r="AT178" s="273" t="s">
        <v>273</v>
      </c>
      <c r="AU178" s="273" t="s">
        <v>85</v>
      </c>
      <c r="AV178" s="15" t="s">
        <v>83</v>
      </c>
      <c r="AW178" s="15" t="s">
        <v>32</v>
      </c>
      <c r="AX178" s="15" t="s">
        <v>76</v>
      </c>
      <c r="AY178" s="273" t="s">
        <v>264</v>
      </c>
    </row>
    <row r="179" s="13" customFormat="1">
      <c r="A179" s="13"/>
      <c r="B179" s="241"/>
      <c r="C179" s="242"/>
      <c r="D179" s="243" t="s">
        <v>273</v>
      </c>
      <c r="E179" s="244" t="s">
        <v>1</v>
      </c>
      <c r="F179" s="245" t="s">
        <v>4376</v>
      </c>
      <c r="G179" s="242"/>
      <c r="H179" s="246">
        <v>4.6799999999999997</v>
      </c>
      <c r="I179" s="247"/>
      <c r="J179" s="242"/>
      <c r="K179" s="242"/>
      <c r="L179" s="248"/>
      <c r="M179" s="249"/>
      <c r="N179" s="250"/>
      <c r="O179" s="250"/>
      <c r="P179" s="250"/>
      <c r="Q179" s="250"/>
      <c r="R179" s="250"/>
      <c r="S179" s="250"/>
      <c r="T179" s="251"/>
      <c r="U179" s="13"/>
      <c r="V179" s="13"/>
      <c r="W179" s="13"/>
      <c r="X179" s="13"/>
      <c r="Y179" s="13"/>
      <c r="Z179" s="13"/>
      <c r="AA179" s="13"/>
      <c r="AB179" s="13"/>
      <c r="AC179" s="13"/>
      <c r="AD179" s="13"/>
      <c r="AE179" s="13"/>
      <c r="AT179" s="252" t="s">
        <v>273</v>
      </c>
      <c r="AU179" s="252" t="s">
        <v>85</v>
      </c>
      <c r="AV179" s="13" t="s">
        <v>85</v>
      </c>
      <c r="AW179" s="13" t="s">
        <v>32</v>
      </c>
      <c r="AX179" s="13" t="s">
        <v>76</v>
      </c>
      <c r="AY179" s="252" t="s">
        <v>264</v>
      </c>
    </row>
    <row r="180" s="15" customFormat="1">
      <c r="A180" s="15"/>
      <c r="B180" s="264"/>
      <c r="C180" s="265"/>
      <c r="D180" s="243" t="s">
        <v>273</v>
      </c>
      <c r="E180" s="266" t="s">
        <v>1</v>
      </c>
      <c r="F180" s="267" t="s">
        <v>4120</v>
      </c>
      <c r="G180" s="265"/>
      <c r="H180" s="266" t="s">
        <v>1</v>
      </c>
      <c r="I180" s="268"/>
      <c r="J180" s="265"/>
      <c r="K180" s="265"/>
      <c r="L180" s="269"/>
      <c r="M180" s="270"/>
      <c r="N180" s="271"/>
      <c r="O180" s="271"/>
      <c r="P180" s="271"/>
      <c r="Q180" s="271"/>
      <c r="R180" s="271"/>
      <c r="S180" s="271"/>
      <c r="T180" s="272"/>
      <c r="U180" s="15"/>
      <c r="V180" s="15"/>
      <c r="W180" s="15"/>
      <c r="X180" s="15"/>
      <c r="Y180" s="15"/>
      <c r="Z180" s="15"/>
      <c r="AA180" s="15"/>
      <c r="AB180" s="15"/>
      <c r="AC180" s="15"/>
      <c r="AD180" s="15"/>
      <c r="AE180" s="15"/>
      <c r="AT180" s="273" t="s">
        <v>273</v>
      </c>
      <c r="AU180" s="273" t="s">
        <v>85</v>
      </c>
      <c r="AV180" s="15" t="s">
        <v>83</v>
      </c>
      <c r="AW180" s="15" t="s">
        <v>32</v>
      </c>
      <c r="AX180" s="15" t="s">
        <v>76</v>
      </c>
      <c r="AY180" s="273" t="s">
        <v>264</v>
      </c>
    </row>
    <row r="181" s="13" customFormat="1">
      <c r="A181" s="13"/>
      <c r="B181" s="241"/>
      <c r="C181" s="242"/>
      <c r="D181" s="243" t="s">
        <v>273</v>
      </c>
      <c r="E181" s="244" t="s">
        <v>1</v>
      </c>
      <c r="F181" s="245" t="s">
        <v>4377</v>
      </c>
      <c r="G181" s="242"/>
      <c r="H181" s="246">
        <v>11.720000000000001</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85</v>
      </c>
      <c r="AV181" s="13" t="s">
        <v>85</v>
      </c>
      <c r="AW181" s="13" t="s">
        <v>32</v>
      </c>
      <c r="AX181" s="13" t="s">
        <v>76</v>
      </c>
      <c r="AY181" s="252" t="s">
        <v>264</v>
      </c>
    </row>
    <row r="182" s="2" customFormat="1" ht="16.5" customHeight="1">
      <c r="A182" s="39"/>
      <c r="B182" s="40"/>
      <c r="C182" s="274" t="s">
        <v>358</v>
      </c>
      <c r="D182" s="274" t="s">
        <v>310</v>
      </c>
      <c r="E182" s="275" t="s">
        <v>3919</v>
      </c>
      <c r="F182" s="276" t="s">
        <v>3920</v>
      </c>
      <c r="G182" s="277" t="s">
        <v>354</v>
      </c>
      <c r="H182" s="278">
        <v>2.8799999999999999</v>
      </c>
      <c r="I182" s="279"/>
      <c r="J182" s="280">
        <f>ROUND(I182*H182,2)</f>
        <v>0</v>
      </c>
      <c r="K182" s="276" t="s">
        <v>1425</v>
      </c>
      <c r="L182" s="281"/>
      <c r="M182" s="282" t="s">
        <v>1</v>
      </c>
      <c r="N182" s="283" t="s">
        <v>42</v>
      </c>
      <c r="O182" s="92"/>
      <c r="P182" s="237">
        <f>O182*H182</f>
        <v>0</v>
      </c>
      <c r="Q182" s="237">
        <v>1</v>
      </c>
      <c r="R182" s="237">
        <f>Q182*H182</f>
        <v>2.8799999999999999</v>
      </c>
      <c r="S182" s="237">
        <v>0</v>
      </c>
      <c r="T182" s="238">
        <f>S182*H182</f>
        <v>0</v>
      </c>
      <c r="U182" s="39"/>
      <c r="V182" s="39"/>
      <c r="W182" s="39"/>
      <c r="X182" s="39"/>
      <c r="Y182" s="39"/>
      <c r="Z182" s="39"/>
      <c r="AA182" s="39"/>
      <c r="AB182" s="39"/>
      <c r="AC182" s="39"/>
      <c r="AD182" s="39"/>
      <c r="AE182" s="39"/>
      <c r="AR182" s="239" t="s">
        <v>876</v>
      </c>
      <c r="AT182" s="239" t="s">
        <v>310</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876</v>
      </c>
      <c r="BM182" s="239" t="s">
        <v>4378</v>
      </c>
    </row>
    <row r="183" s="2" customFormat="1">
      <c r="A183" s="39"/>
      <c r="B183" s="40"/>
      <c r="C183" s="41"/>
      <c r="D183" s="243" t="s">
        <v>339</v>
      </c>
      <c r="E183" s="41"/>
      <c r="F183" s="295" t="s">
        <v>3922</v>
      </c>
      <c r="G183" s="41"/>
      <c r="H183" s="41"/>
      <c r="I183" s="296"/>
      <c r="J183" s="41"/>
      <c r="K183" s="41"/>
      <c r="L183" s="45"/>
      <c r="M183" s="297"/>
      <c r="N183" s="298"/>
      <c r="O183" s="92"/>
      <c r="P183" s="92"/>
      <c r="Q183" s="92"/>
      <c r="R183" s="92"/>
      <c r="S183" s="92"/>
      <c r="T183" s="93"/>
      <c r="U183" s="39"/>
      <c r="V183" s="39"/>
      <c r="W183" s="39"/>
      <c r="X183" s="39"/>
      <c r="Y183" s="39"/>
      <c r="Z183" s="39"/>
      <c r="AA183" s="39"/>
      <c r="AB183" s="39"/>
      <c r="AC183" s="39"/>
      <c r="AD183" s="39"/>
      <c r="AE183" s="39"/>
      <c r="AT183" s="18" t="s">
        <v>339</v>
      </c>
      <c r="AU183" s="18" t="s">
        <v>85</v>
      </c>
    </row>
    <row r="184" s="13" customFormat="1">
      <c r="A184" s="13"/>
      <c r="B184" s="241"/>
      <c r="C184" s="242"/>
      <c r="D184" s="243" t="s">
        <v>273</v>
      </c>
      <c r="E184" s="244" t="s">
        <v>1</v>
      </c>
      <c r="F184" s="245" t="s">
        <v>4379</v>
      </c>
      <c r="G184" s="242"/>
      <c r="H184" s="246">
        <v>1.44</v>
      </c>
      <c r="I184" s="247"/>
      <c r="J184" s="242"/>
      <c r="K184" s="242"/>
      <c r="L184" s="248"/>
      <c r="M184" s="249"/>
      <c r="N184" s="250"/>
      <c r="O184" s="250"/>
      <c r="P184" s="250"/>
      <c r="Q184" s="250"/>
      <c r="R184" s="250"/>
      <c r="S184" s="250"/>
      <c r="T184" s="251"/>
      <c r="U184" s="13"/>
      <c r="V184" s="13"/>
      <c r="W184" s="13"/>
      <c r="X184" s="13"/>
      <c r="Y184" s="13"/>
      <c r="Z184" s="13"/>
      <c r="AA184" s="13"/>
      <c r="AB184" s="13"/>
      <c r="AC184" s="13"/>
      <c r="AD184" s="13"/>
      <c r="AE184" s="13"/>
      <c r="AT184" s="252" t="s">
        <v>273</v>
      </c>
      <c r="AU184" s="252" t="s">
        <v>85</v>
      </c>
      <c r="AV184" s="13" t="s">
        <v>85</v>
      </c>
      <c r="AW184" s="13" t="s">
        <v>32</v>
      </c>
      <c r="AX184" s="13" t="s">
        <v>83</v>
      </c>
      <c r="AY184" s="252" t="s">
        <v>264</v>
      </c>
    </row>
    <row r="185" s="13" customFormat="1">
      <c r="A185" s="13"/>
      <c r="B185" s="241"/>
      <c r="C185" s="242"/>
      <c r="D185" s="243" t="s">
        <v>273</v>
      </c>
      <c r="E185" s="242"/>
      <c r="F185" s="245" t="s">
        <v>4380</v>
      </c>
      <c r="G185" s="242"/>
      <c r="H185" s="246">
        <v>2.8799999999999999</v>
      </c>
      <c r="I185" s="247"/>
      <c r="J185" s="242"/>
      <c r="K185" s="242"/>
      <c r="L185" s="248"/>
      <c r="M185" s="249"/>
      <c r="N185" s="250"/>
      <c r="O185" s="250"/>
      <c r="P185" s="250"/>
      <c r="Q185" s="250"/>
      <c r="R185" s="250"/>
      <c r="S185" s="250"/>
      <c r="T185" s="251"/>
      <c r="U185" s="13"/>
      <c r="V185" s="13"/>
      <c r="W185" s="13"/>
      <c r="X185" s="13"/>
      <c r="Y185" s="13"/>
      <c r="Z185" s="13"/>
      <c r="AA185" s="13"/>
      <c r="AB185" s="13"/>
      <c r="AC185" s="13"/>
      <c r="AD185" s="13"/>
      <c r="AE185" s="13"/>
      <c r="AT185" s="252" t="s">
        <v>273</v>
      </c>
      <c r="AU185" s="252" t="s">
        <v>85</v>
      </c>
      <c r="AV185" s="13" t="s">
        <v>85</v>
      </c>
      <c r="AW185" s="13" t="s">
        <v>4</v>
      </c>
      <c r="AX185" s="13" t="s">
        <v>83</v>
      </c>
      <c r="AY185" s="252" t="s">
        <v>264</v>
      </c>
    </row>
    <row r="186" s="2" customFormat="1" ht="16.5" customHeight="1">
      <c r="A186" s="39"/>
      <c r="B186" s="40"/>
      <c r="C186" s="228" t="s">
        <v>366</v>
      </c>
      <c r="D186" s="228" t="s">
        <v>266</v>
      </c>
      <c r="E186" s="229" t="s">
        <v>1448</v>
      </c>
      <c r="F186" s="230" t="s">
        <v>1449</v>
      </c>
      <c r="G186" s="231" t="s">
        <v>278</v>
      </c>
      <c r="H186" s="232">
        <v>9.7200000000000006</v>
      </c>
      <c r="I186" s="233"/>
      <c r="J186" s="234">
        <f>ROUND(I186*H186,2)</f>
        <v>0</v>
      </c>
      <c r="K186" s="230" t="s">
        <v>1425</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271</v>
      </c>
      <c r="AT186" s="239" t="s">
        <v>266</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271</v>
      </c>
      <c r="BM186" s="239" t="s">
        <v>4381</v>
      </c>
    </row>
    <row r="187" s="13" customFormat="1">
      <c r="A187" s="13"/>
      <c r="B187" s="241"/>
      <c r="C187" s="242"/>
      <c r="D187" s="243" t="s">
        <v>273</v>
      </c>
      <c r="E187" s="244" t="s">
        <v>1</v>
      </c>
      <c r="F187" s="245" t="s">
        <v>4382</v>
      </c>
      <c r="G187" s="242"/>
      <c r="H187" s="246">
        <v>9.7200000000000006</v>
      </c>
      <c r="I187" s="247"/>
      <c r="J187" s="242"/>
      <c r="K187" s="242"/>
      <c r="L187" s="248"/>
      <c r="M187" s="249"/>
      <c r="N187" s="250"/>
      <c r="O187" s="250"/>
      <c r="P187" s="250"/>
      <c r="Q187" s="250"/>
      <c r="R187" s="250"/>
      <c r="S187" s="250"/>
      <c r="T187" s="251"/>
      <c r="U187" s="13"/>
      <c r="V187" s="13"/>
      <c r="W187" s="13"/>
      <c r="X187" s="13"/>
      <c r="Y187" s="13"/>
      <c r="Z187" s="13"/>
      <c r="AA187" s="13"/>
      <c r="AB187" s="13"/>
      <c r="AC187" s="13"/>
      <c r="AD187" s="13"/>
      <c r="AE187" s="13"/>
      <c r="AT187" s="252" t="s">
        <v>273</v>
      </c>
      <c r="AU187" s="252" t="s">
        <v>85</v>
      </c>
      <c r="AV187" s="13" t="s">
        <v>85</v>
      </c>
      <c r="AW187" s="13" t="s">
        <v>32</v>
      </c>
      <c r="AX187" s="13" t="s">
        <v>83</v>
      </c>
      <c r="AY187" s="252" t="s">
        <v>264</v>
      </c>
    </row>
    <row r="188" s="2" customFormat="1" ht="16.5" customHeight="1">
      <c r="A188" s="39"/>
      <c r="B188" s="40"/>
      <c r="C188" s="274" t="s">
        <v>373</v>
      </c>
      <c r="D188" s="274" t="s">
        <v>310</v>
      </c>
      <c r="E188" s="275" t="s">
        <v>1452</v>
      </c>
      <c r="F188" s="276" t="s">
        <v>1453</v>
      </c>
      <c r="G188" s="277" t="s">
        <v>354</v>
      </c>
      <c r="H188" s="278">
        <v>19.440000000000001</v>
      </c>
      <c r="I188" s="279"/>
      <c r="J188" s="280">
        <f>ROUND(I188*H188,2)</f>
        <v>0</v>
      </c>
      <c r="K188" s="276" t="s">
        <v>1425</v>
      </c>
      <c r="L188" s="281"/>
      <c r="M188" s="282" t="s">
        <v>1</v>
      </c>
      <c r="N188" s="283" t="s">
        <v>42</v>
      </c>
      <c r="O188" s="92"/>
      <c r="P188" s="237">
        <f>O188*H188</f>
        <v>0</v>
      </c>
      <c r="Q188" s="237">
        <v>1</v>
      </c>
      <c r="R188" s="237">
        <f>Q188*H188</f>
        <v>19.440000000000001</v>
      </c>
      <c r="S188" s="237">
        <v>0</v>
      </c>
      <c r="T188" s="238">
        <f>S188*H188</f>
        <v>0</v>
      </c>
      <c r="U188" s="39"/>
      <c r="V188" s="39"/>
      <c r="W188" s="39"/>
      <c r="X188" s="39"/>
      <c r="Y188" s="39"/>
      <c r="Z188" s="39"/>
      <c r="AA188" s="39"/>
      <c r="AB188" s="39"/>
      <c r="AC188" s="39"/>
      <c r="AD188" s="39"/>
      <c r="AE188" s="39"/>
      <c r="AR188" s="239" t="s">
        <v>304</v>
      </c>
      <c r="AT188" s="239" t="s">
        <v>310</v>
      </c>
      <c r="AU188" s="239" t="s">
        <v>85</v>
      </c>
      <c r="AY188" s="18" t="s">
        <v>264</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271</v>
      </c>
      <c r="BM188" s="239" t="s">
        <v>4383</v>
      </c>
    </row>
    <row r="189" s="2" customFormat="1">
      <c r="A189" s="39"/>
      <c r="B189" s="40"/>
      <c r="C189" s="41"/>
      <c r="D189" s="243" t="s">
        <v>339</v>
      </c>
      <c r="E189" s="41"/>
      <c r="F189" s="295" t="s">
        <v>1455</v>
      </c>
      <c r="G189" s="41"/>
      <c r="H189" s="41"/>
      <c r="I189" s="296"/>
      <c r="J189" s="41"/>
      <c r="K189" s="41"/>
      <c r="L189" s="45"/>
      <c r="M189" s="297"/>
      <c r="N189" s="298"/>
      <c r="O189" s="92"/>
      <c r="P189" s="92"/>
      <c r="Q189" s="92"/>
      <c r="R189" s="92"/>
      <c r="S189" s="92"/>
      <c r="T189" s="93"/>
      <c r="U189" s="39"/>
      <c r="V189" s="39"/>
      <c r="W189" s="39"/>
      <c r="X189" s="39"/>
      <c r="Y189" s="39"/>
      <c r="Z189" s="39"/>
      <c r="AA189" s="39"/>
      <c r="AB189" s="39"/>
      <c r="AC189" s="39"/>
      <c r="AD189" s="39"/>
      <c r="AE189" s="39"/>
      <c r="AT189" s="18" t="s">
        <v>339</v>
      </c>
      <c r="AU189" s="18" t="s">
        <v>85</v>
      </c>
    </row>
    <row r="190" s="13" customFormat="1">
      <c r="A190" s="13"/>
      <c r="B190" s="241"/>
      <c r="C190" s="242"/>
      <c r="D190" s="243" t="s">
        <v>273</v>
      </c>
      <c r="E190" s="244" t="s">
        <v>1</v>
      </c>
      <c r="F190" s="245" t="s">
        <v>4384</v>
      </c>
      <c r="G190" s="242"/>
      <c r="H190" s="246">
        <v>9.7200000000000006</v>
      </c>
      <c r="I190" s="247"/>
      <c r="J190" s="242"/>
      <c r="K190" s="242"/>
      <c r="L190" s="248"/>
      <c r="M190" s="249"/>
      <c r="N190" s="250"/>
      <c r="O190" s="250"/>
      <c r="P190" s="250"/>
      <c r="Q190" s="250"/>
      <c r="R190" s="250"/>
      <c r="S190" s="250"/>
      <c r="T190" s="251"/>
      <c r="U190" s="13"/>
      <c r="V190" s="13"/>
      <c r="W190" s="13"/>
      <c r="X190" s="13"/>
      <c r="Y190" s="13"/>
      <c r="Z190" s="13"/>
      <c r="AA190" s="13"/>
      <c r="AB190" s="13"/>
      <c r="AC190" s="13"/>
      <c r="AD190" s="13"/>
      <c r="AE190" s="13"/>
      <c r="AT190" s="252" t="s">
        <v>273</v>
      </c>
      <c r="AU190" s="252" t="s">
        <v>85</v>
      </c>
      <c r="AV190" s="13" t="s">
        <v>85</v>
      </c>
      <c r="AW190" s="13" t="s">
        <v>32</v>
      </c>
      <c r="AX190" s="13" t="s">
        <v>83</v>
      </c>
      <c r="AY190" s="252" t="s">
        <v>264</v>
      </c>
    </row>
    <row r="191" s="13" customFormat="1">
      <c r="A191" s="13"/>
      <c r="B191" s="241"/>
      <c r="C191" s="242"/>
      <c r="D191" s="243" t="s">
        <v>273</v>
      </c>
      <c r="E191" s="242"/>
      <c r="F191" s="245" t="s">
        <v>4385</v>
      </c>
      <c r="G191" s="242"/>
      <c r="H191" s="246">
        <v>19.440000000000001</v>
      </c>
      <c r="I191" s="247"/>
      <c r="J191" s="242"/>
      <c r="K191" s="242"/>
      <c r="L191" s="248"/>
      <c r="M191" s="249"/>
      <c r="N191" s="250"/>
      <c r="O191" s="250"/>
      <c r="P191" s="250"/>
      <c r="Q191" s="250"/>
      <c r="R191" s="250"/>
      <c r="S191" s="250"/>
      <c r="T191" s="251"/>
      <c r="U191" s="13"/>
      <c r="V191" s="13"/>
      <c r="W191" s="13"/>
      <c r="X191" s="13"/>
      <c r="Y191" s="13"/>
      <c r="Z191" s="13"/>
      <c r="AA191" s="13"/>
      <c r="AB191" s="13"/>
      <c r="AC191" s="13"/>
      <c r="AD191" s="13"/>
      <c r="AE191" s="13"/>
      <c r="AT191" s="252" t="s">
        <v>273</v>
      </c>
      <c r="AU191" s="252" t="s">
        <v>85</v>
      </c>
      <c r="AV191" s="13" t="s">
        <v>85</v>
      </c>
      <c r="AW191" s="13" t="s">
        <v>4</v>
      </c>
      <c r="AX191" s="13" t="s">
        <v>83</v>
      </c>
      <c r="AY191" s="252" t="s">
        <v>264</v>
      </c>
    </row>
    <row r="192" s="12" customFormat="1" ht="22.8" customHeight="1">
      <c r="A192" s="12"/>
      <c r="B192" s="212"/>
      <c r="C192" s="213"/>
      <c r="D192" s="214" t="s">
        <v>75</v>
      </c>
      <c r="E192" s="226" t="s">
        <v>96</v>
      </c>
      <c r="F192" s="226" t="s">
        <v>400</v>
      </c>
      <c r="G192" s="213"/>
      <c r="H192" s="213"/>
      <c r="I192" s="216"/>
      <c r="J192" s="227">
        <f>BK192</f>
        <v>0</v>
      </c>
      <c r="K192" s="213"/>
      <c r="L192" s="218"/>
      <c r="M192" s="219"/>
      <c r="N192" s="220"/>
      <c r="O192" s="220"/>
      <c r="P192" s="221">
        <f>SUM(P193:P195)</f>
        <v>0</v>
      </c>
      <c r="Q192" s="220"/>
      <c r="R192" s="221">
        <f>SUM(R193:R195)</f>
        <v>0</v>
      </c>
      <c r="S192" s="220"/>
      <c r="T192" s="222">
        <f>SUM(T193:T195)</f>
        <v>0</v>
      </c>
      <c r="U192" s="12"/>
      <c r="V192" s="12"/>
      <c r="W192" s="12"/>
      <c r="X192" s="12"/>
      <c r="Y192" s="12"/>
      <c r="Z192" s="12"/>
      <c r="AA192" s="12"/>
      <c r="AB192" s="12"/>
      <c r="AC192" s="12"/>
      <c r="AD192" s="12"/>
      <c r="AE192" s="12"/>
      <c r="AR192" s="223" t="s">
        <v>83</v>
      </c>
      <c r="AT192" s="224" t="s">
        <v>75</v>
      </c>
      <c r="AU192" s="224" t="s">
        <v>83</v>
      </c>
      <c r="AY192" s="223" t="s">
        <v>264</v>
      </c>
      <c r="BK192" s="225">
        <f>SUM(BK193:BK195)</f>
        <v>0</v>
      </c>
    </row>
    <row r="193" s="2" customFormat="1" ht="16.5" customHeight="1">
      <c r="A193" s="39"/>
      <c r="B193" s="40"/>
      <c r="C193" s="228" t="s">
        <v>377</v>
      </c>
      <c r="D193" s="228" t="s">
        <v>266</v>
      </c>
      <c r="E193" s="229" t="s">
        <v>4130</v>
      </c>
      <c r="F193" s="230" t="s">
        <v>4131</v>
      </c>
      <c r="G193" s="231" t="s">
        <v>453</v>
      </c>
      <c r="H193" s="232">
        <v>18</v>
      </c>
      <c r="I193" s="233"/>
      <c r="J193" s="234">
        <f>ROUND(I193*H193,2)</f>
        <v>0</v>
      </c>
      <c r="K193" s="230" t="s">
        <v>1425</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271</v>
      </c>
      <c r="AT193" s="239" t="s">
        <v>266</v>
      </c>
      <c r="AU193" s="239" t="s">
        <v>85</v>
      </c>
      <c r="AY193" s="18" t="s">
        <v>264</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271</v>
      </c>
      <c r="BM193" s="239" t="s">
        <v>4386</v>
      </c>
    </row>
    <row r="194" s="15" customFormat="1">
      <c r="A194" s="15"/>
      <c r="B194" s="264"/>
      <c r="C194" s="265"/>
      <c r="D194" s="243" t="s">
        <v>273</v>
      </c>
      <c r="E194" s="266" t="s">
        <v>1</v>
      </c>
      <c r="F194" s="267" t="s">
        <v>4133</v>
      </c>
      <c r="G194" s="265"/>
      <c r="H194" s="266" t="s">
        <v>1</v>
      </c>
      <c r="I194" s="268"/>
      <c r="J194" s="265"/>
      <c r="K194" s="265"/>
      <c r="L194" s="269"/>
      <c r="M194" s="270"/>
      <c r="N194" s="271"/>
      <c r="O194" s="271"/>
      <c r="P194" s="271"/>
      <c r="Q194" s="271"/>
      <c r="R194" s="271"/>
      <c r="S194" s="271"/>
      <c r="T194" s="272"/>
      <c r="U194" s="15"/>
      <c r="V194" s="15"/>
      <c r="W194" s="15"/>
      <c r="X194" s="15"/>
      <c r="Y194" s="15"/>
      <c r="Z194" s="15"/>
      <c r="AA194" s="15"/>
      <c r="AB194" s="15"/>
      <c r="AC194" s="15"/>
      <c r="AD194" s="15"/>
      <c r="AE194" s="15"/>
      <c r="AT194" s="273" t="s">
        <v>273</v>
      </c>
      <c r="AU194" s="273" t="s">
        <v>85</v>
      </c>
      <c r="AV194" s="15" t="s">
        <v>83</v>
      </c>
      <c r="AW194" s="15" t="s">
        <v>32</v>
      </c>
      <c r="AX194" s="15" t="s">
        <v>76</v>
      </c>
      <c r="AY194" s="273" t="s">
        <v>264</v>
      </c>
    </row>
    <row r="195" s="13" customFormat="1">
      <c r="A195" s="13"/>
      <c r="B195" s="241"/>
      <c r="C195" s="242"/>
      <c r="D195" s="243" t="s">
        <v>273</v>
      </c>
      <c r="E195" s="244" t="s">
        <v>1</v>
      </c>
      <c r="F195" s="245" t="s">
        <v>366</v>
      </c>
      <c r="G195" s="242"/>
      <c r="H195" s="246">
        <v>18</v>
      </c>
      <c r="I195" s="247"/>
      <c r="J195" s="242"/>
      <c r="K195" s="242"/>
      <c r="L195" s="248"/>
      <c r="M195" s="249"/>
      <c r="N195" s="250"/>
      <c r="O195" s="250"/>
      <c r="P195" s="250"/>
      <c r="Q195" s="250"/>
      <c r="R195" s="250"/>
      <c r="S195" s="250"/>
      <c r="T195" s="251"/>
      <c r="U195" s="13"/>
      <c r="V195" s="13"/>
      <c r="W195" s="13"/>
      <c r="X195" s="13"/>
      <c r="Y195" s="13"/>
      <c r="Z195" s="13"/>
      <c r="AA195" s="13"/>
      <c r="AB195" s="13"/>
      <c r="AC195" s="13"/>
      <c r="AD195" s="13"/>
      <c r="AE195" s="13"/>
      <c r="AT195" s="252" t="s">
        <v>273</v>
      </c>
      <c r="AU195" s="252" t="s">
        <v>85</v>
      </c>
      <c r="AV195" s="13" t="s">
        <v>85</v>
      </c>
      <c r="AW195" s="13" t="s">
        <v>32</v>
      </c>
      <c r="AX195" s="13" t="s">
        <v>83</v>
      </c>
      <c r="AY195" s="252" t="s">
        <v>264</v>
      </c>
    </row>
    <row r="196" s="12" customFormat="1" ht="22.8" customHeight="1">
      <c r="A196" s="12"/>
      <c r="B196" s="212"/>
      <c r="C196" s="213"/>
      <c r="D196" s="214" t="s">
        <v>75</v>
      </c>
      <c r="E196" s="226" t="s">
        <v>290</v>
      </c>
      <c r="F196" s="226" t="s">
        <v>1462</v>
      </c>
      <c r="G196" s="213"/>
      <c r="H196" s="213"/>
      <c r="I196" s="216"/>
      <c r="J196" s="227">
        <f>BK196</f>
        <v>0</v>
      </c>
      <c r="K196" s="213"/>
      <c r="L196" s="218"/>
      <c r="M196" s="219"/>
      <c r="N196" s="220"/>
      <c r="O196" s="220"/>
      <c r="P196" s="221">
        <f>SUM(P197:P217)</f>
        <v>0</v>
      </c>
      <c r="Q196" s="220"/>
      <c r="R196" s="221">
        <f>SUM(R197:R217)</f>
        <v>1.0672999999999999</v>
      </c>
      <c r="S196" s="220"/>
      <c r="T196" s="222">
        <f>SUM(T197:T217)</f>
        <v>0</v>
      </c>
      <c r="U196" s="12"/>
      <c r="V196" s="12"/>
      <c r="W196" s="12"/>
      <c r="X196" s="12"/>
      <c r="Y196" s="12"/>
      <c r="Z196" s="12"/>
      <c r="AA196" s="12"/>
      <c r="AB196" s="12"/>
      <c r="AC196" s="12"/>
      <c r="AD196" s="12"/>
      <c r="AE196" s="12"/>
      <c r="AR196" s="223" t="s">
        <v>83</v>
      </c>
      <c r="AT196" s="224" t="s">
        <v>75</v>
      </c>
      <c r="AU196" s="224" t="s">
        <v>83</v>
      </c>
      <c r="AY196" s="223" t="s">
        <v>264</v>
      </c>
      <c r="BK196" s="225">
        <f>SUM(BK197:BK217)</f>
        <v>0</v>
      </c>
    </row>
    <row r="197" s="2" customFormat="1" ht="16.5" customHeight="1">
      <c r="A197" s="39"/>
      <c r="B197" s="40"/>
      <c r="C197" s="228" t="s">
        <v>7</v>
      </c>
      <c r="D197" s="228" t="s">
        <v>266</v>
      </c>
      <c r="E197" s="229" t="s">
        <v>4134</v>
      </c>
      <c r="F197" s="230" t="s">
        <v>4135</v>
      </c>
      <c r="G197" s="231" t="s">
        <v>318</v>
      </c>
      <c r="H197" s="232">
        <v>5</v>
      </c>
      <c r="I197" s="233"/>
      <c r="J197" s="234">
        <f>ROUND(I197*H197,2)</f>
        <v>0</v>
      </c>
      <c r="K197" s="230" t="s">
        <v>1425</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271</v>
      </c>
      <c r="AT197" s="239" t="s">
        <v>266</v>
      </c>
      <c r="AU197" s="239" t="s">
        <v>85</v>
      </c>
      <c r="AY197" s="18" t="s">
        <v>264</v>
      </c>
      <c r="BE197" s="240">
        <f>IF(N197="základní",J197,0)</f>
        <v>0</v>
      </c>
      <c r="BF197" s="240">
        <f>IF(N197="snížená",J197,0)</f>
        <v>0</v>
      </c>
      <c r="BG197" s="240">
        <f>IF(N197="zákl. přenesená",J197,0)</f>
        <v>0</v>
      </c>
      <c r="BH197" s="240">
        <f>IF(N197="sníž. přenesená",J197,0)</f>
        <v>0</v>
      </c>
      <c r="BI197" s="240">
        <f>IF(N197="nulová",J197,0)</f>
        <v>0</v>
      </c>
      <c r="BJ197" s="18" t="s">
        <v>85</v>
      </c>
      <c r="BK197" s="240">
        <f>ROUND(I197*H197,2)</f>
        <v>0</v>
      </c>
      <c r="BL197" s="18" t="s">
        <v>271</v>
      </c>
      <c r="BM197" s="239" t="s">
        <v>4387</v>
      </c>
    </row>
    <row r="198" s="15" customFormat="1">
      <c r="A198" s="15"/>
      <c r="B198" s="264"/>
      <c r="C198" s="265"/>
      <c r="D198" s="243" t="s">
        <v>273</v>
      </c>
      <c r="E198" s="266" t="s">
        <v>1</v>
      </c>
      <c r="F198" s="267" t="s">
        <v>4073</v>
      </c>
      <c r="G198" s="265"/>
      <c r="H198" s="266" t="s">
        <v>1</v>
      </c>
      <c r="I198" s="268"/>
      <c r="J198" s="265"/>
      <c r="K198" s="265"/>
      <c r="L198" s="269"/>
      <c r="M198" s="270"/>
      <c r="N198" s="271"/>
      <c r="O198" s="271"/>
      <c r="P198" s="271"/>
      <c r="Q198" s="271"/>
      <c r="R198" s="271"/>
      <c r="S198" s="271"/>
      <c r="T198" s="272"/>
      <c r="U198" s="15"/>
      <c r="V198" s="15"/>
      <c r="W198" s="15"/>
      <c r="X198" s="15"/>
      <c r="Y198" s="15"/>
      <c r="Z198" s="15"/>
      <c r="AA198" s="15"/>
      <c r="AB198" s="15"/>
      <c r="AC198" s="15"/>
      <c r="AD198" s="15"/>
      <c r="AE198" s="15"/>
      <c r="AT198" s="273" t="s">
        <v>273</v>
      </c>
      <c r="AU198" s="273" t="s">
        <v>85</v>
      </c>
      <c r="AV198" s="15" t="s">
        <v>83</v>
      </c>
      <c r="AW198" s="15" t="s">
        <v>32</v>
      </c>
      <c r="AX198" s="15" t="s">
        <v>76</v>
      </c>
      <c r="AY198" s="273" t="s">
        <v>264</v>
      </c>
    </row>
    <row r="199" s="13" customFormat="1">
      <c r="A199" s="13"/>
      <c r="B199" s="241"/>
      <c r="C199" s="242"/>
      <c r="D199" s="243" t="s">
        <v>273</v>
      </c>
      <c r="E199" s="244" t="s">
        <v>1</v>
      </c>
      <c r="F199" s="245" t="s">
        <v>290</v>
      </c>
      <c r="G199" s="242"/>
      <c r="H199" s="246">
        <v>5</v>
      </c>
      <c r="I199" s="247"/>
      <c r="J199" s="242"/>
      <c r="K199" s="242"/>
      <c r="L199" s="248"/>
      <c r="M199" s="249"/>
      <c r="N199" s="250"/>
      <c r="O199" s="250"/>
      <c r="P199" s="250"/>
      <c r="Q199" s="250"/>
      <c r="R199" s="250"/>
      <c r="S199" s="250"/>
      <c r="T199" s="251"/>
      <c r="U199" s="13"/>
      <c r="V199" s="13"/>
      <c r="W199" s="13"/>
      <c r="X199" s="13"/>
      <c r="Y199" s="13"/>
      <c r="Z199" s="13"/>
      <c r="AA199" s="13"/>
      <c r="AB199" s="13"/>
      <c r="AC199" s="13"/>
      <c r="AD199" s="13"/>
      <c r="AE199" s="13"/>
      <c r="AT199" s="252" t="s">
        <v>273</v>
      </c>
      <c r="AU199" s="252" t="s">
        <v>85</v>
      </c>
      <c r="AV199" s="13" t="s">
        <v>85</v>
      </c>
      <c r="AW199" s="13" t="s">
        <v>32</v>
      </c>
      <c r="AX199" s="13" t="s">
        <v>76</v>
      </c>
      <c r="AY199" s="252" t="s">
        <v>264</v>
      </c>
    </row>
    <row r="200" s="2" customFormat="1" ht="16.5" customHeight="1">
      <c r="A200" s="39"/>
      <c r="B200" s="40"/>
      <c r="C200" s="228" t="s">
        <v>386</v>
      </c>
      <c r="D200" s="228" t="s">
        <v>266</v>
      </c>
      <c r="E200" s="229" t="s">
        <v>3930</v>
      </c>
      <c r="F200" s="230" t="s">
        <v>3931</v>
      </c>
      <c r="G200" s="231" t="s">
        <v>318</v>
      </c>
      <c r="H200" s="232">
        <v>41.32</v>
      </c>
      <c r="I200" s="233"/>
      <c r="J200" s="234">
        <f>ROUND(I200*H200,2)</f>
        <v>0</v>
      </c>
      <c r="K200" s="230" t="s">
        <v>1425</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271</v>
      </c>
      <c r="BM200" s="239" t="s">
        <v>4388</v>
      </c>
    </row>
    <row r="201" s="15" customFormat="1">
      <c r="A201" s="15"/>
      <c r="B201" s="264"/>
      <c r="C201" s="265"/>
      <c r="D201" s="243" t="s">
        <v>273</v>
      </c>
      <c r="E201" s="266" t="s">
        <v>1</v>
      </c>
      <c r="F201" s="267" t="s">
        <v>4138</v>
      </c>
      <c r="G201" s="265"/>
      <c r="H201" s="266" t="s">
        <v>1</v>
      </c>
      <c r="I201" s="268"/>
      <c r="J201" s="265"/>
      <c r="K201" s="265"/>
      <c r="L201" s="269"/>
      <c r="M201" s="270"/>
      <c r="N201" s="271"/>
      <c r="O201" s="271"/>
      <c r="P201" s="271"/>
      <c r="Q201" s="271"/>
      <c r="R201" s="271"/>
      <c r="S201" s="271"/>
      <c r="T201" s="272"/>
      <c r="U201" s="15"/>
      <c r="V201" s="15"/>
      <c r="W201" s="15"/>
      <c r="X201" s="15"/>
      <c r="Y201" s="15"/>
      <c r="Z201" s="15"/>
      <c r="AA201" s="15"/>
      <c r="AB201" s="15"/>
      <c r="AC201" s="15"/>
      <c r="AD201" s="15"/>
      <c r="AE201" s="15"/>
      <c r="AT201" s="273" t="s">
        <v>273</v>
      </c>
      <c r="AU201" s="273" t="s">
        <v>85</v>
      </c>
      <c r="AV201" s="15" t="s">
        <v>83</v>
      </c>
      <c r="AW201" s="15" t="s">
        <v>32</v>
      </c>
      <c r="AX201" s="15" t="s">
        <v>76</v>
      </c>
      <c r="AY201" s="273" t="s">
        <v>264</v>
      </c>
    </row>
    <row r="202" s="13" customFormat="1">
      <c r="A202" s="13"/>
      <c r="B202" s="241"/>
      <c r="C202" s="242"/>
      <c r="D202" s="243" t="s">
        <v>273</v>
      </c>
      <c r="E202" s="244" t="s">
        <v>1</v>
      </c>
      <c r="F202" s="245" t="s">
        <v>4389</v>
      </c>
      <c r="G202" s="242"/>
      <c r="H202" s="246">
        <v>19.719999999999999</v>
      </c>
      <c r="I202" s="247"/>
      <c r="J202" s="242"/>
      <c r="K202" s="242"/>
      <c r="L202" s="248"/>
      <c r="M202" s="249"/>
      <c r="N202" s="250"/>
      <c r="O202" s="250"/>
      <c r="P202" s="250"/>
      <c r="Q202" s="250"/>
      <c r="R202" s="250"/>
      <c r="S202" s="250"/>
      <c r="T202" s="251"/>
      <c r="U202" s="13"/>
      <c r="V202" s="13"/>
      <c r="W202" s="13"/>
      <c r="X202" s="13"/>
      <c r="Y202" s="13"/>
      <c r="Z202" s="13"/>
      <c r="AA202" s="13"/>
      <c r="AB202" s="13"/>
      <c r="AC202" s="13"/>
      <c r="AD202" s="13"/>
      <c r="AE202" s="13"/>
      <c r="AT202" s="252" t="s">
        <v>273</v>
      </c>
      <c r="AU202" s="252" t="s">
        <v>85</v>
      </c>
      <c r="AV202" s="13" t="s">
        <v>85</v>
      </c>
      <c r="AW202" s="13" t="s">
        <v>32</v>
      </c>
      <c r="AX202" s="13" t="s">
        <v>76</v>
      </c>
      <c r="AY202" s="252" t="s">
        <v>264</v>
      </c>
    </row>
    <row r="203" s="15" customFormat="1">
      <c r="A203" s="15"/>
      <c r="B203" s="264"/>
      <c r="C203" s="265"/>
      <c r="D203" s="243" t="s">
        <v>273</v>
      </c>
      <c r="E203" s="266" t="s">
        <v>1</v>
      </c>
      <c r="F203" s="267" t="s">
        <v>4140</v>
      </c>
      <c r="G203" s="265"/>
      <c r="H203" s="266" t="s">
        <v>1</v>
      </c>
      <c r="I203" s="268"/>
      <c r="J203" s="265"/>
      <c r="K203" s="265"/>
      <c r="L203" s="269"/>
      <c r="M203" s="270"/>
      <c r="N203" s="271"/>
      <c r="O203" s="271"/>
      <c r="P203" s="271"/>
      <c r="Q203" s="271"/>
      <c r="R203" s="271"/>
      <c r="S203" s="271"/>
      <c r="T203" s="272"/>
      <c r="U203" s="15"/>
      <c r="V203" s="15"/>
      <c r="W203" s="15"/>
      <c r="X203" s="15"/>
      <c r="Y203" s="15"/>
      <c r="Z203" s="15"/>
      <c r="AA203" s="15"/>
      <c r="AB203" s="15"/>
      <c r="AC203" s="15"/>
      <c r="AD203" s="15"/>
      <c r="AE203" s="15"/>
      <c r="AT203" s="273" t="s">
        <v>273</v>
      </c>
      <c r="AU203" s="273" t="s">
        <v>85</v>
      </c>
      <c r="AV203" s="15" t="s">
        <v>83</v>
      </c>
      <c r="AW203" s="15" t="s">
        <v>32</v>
      </c>
      <c r="AX203" s="15" t="s">
        <v>76</v>
      </c>
      <c r="AY203" s="273" t="s">
        <v>264</v>
      </c>
    </row>
    <row r="204" s="13" customFormat="1">
      <c r="A204" s="13"/>
      <c r="B204" s="241"/>
      <c r="C204" s="242"/>
      <c r="D204" s="243" t="s">
        <v>273</v>
      </c>
      <c r="E204" s="244" t="s">
        <v>1</v>
      </c>
      <c r="F204" s="245" t="s">
        <v>4390</v>
      </c>
      <c r="G204" s="242"/>
      <c r="H204" s="246">
        <v>21.600000000000001</v>
      </c>
      <c r="I204" s="247"/>
      <c r="J204" s="242"/>
      <c r="K204" s="242"/>
      <c r="L204" s="248"/>
      <c r="M204" s="249"/>
      <c r="N204" s="250"/>
      <c r="O204" s="250"/>
      <c r="P204" s="250"/>
      <c r="Q204" s="250"/>
      <c r="R204" s="250"/>
      <c r="S204" s="250"/>
      <c r="T204" s="251"/>
      <c r="U204" s="13"/>
      <c r="V204" s="13"/>
      <c r="W204" s="13"/>
      <c r="X204" s="13"/>
      <c r="Y204" s="13"/>
      <c r="Z204" s="13"/>
      <c r="AA204" s="13"/>
      <c r="AB204" s="13"/>
      <c r="AC204" s="13"/>
      <c r="AD204" s="13"/>
      <c r="AE204" s="13"/>
      <c r="AT204" s="252" t="s">
        <v>273</v>
      </c>
      <c r="AU204" s="252" t="s">
        <v>85</v>
      </c>
      <c r="AV204" s="13" t="s">
        <v>85</v>
      </c>
      <c r="AW204" s="13" t="s">
        <v>32</v>
      </c>
      <c r="AX204" s="13" t="s">
        <v>76</v>
      </c>
      <c r="AY204" s="252" t="s">
        <v>264</v>
      </c>
    </row>
    <row r="205" s="14" customFormat="1">
      <c r="A205" s="14"/>
      <c r="B205" s="253"/>
      <c r="C205" s="254"/>
      <c r="D205" s="243" t="s">
        <v>273</v>
      </c>
      <c r="E205" s="255" t="s">
        <v>1</v>
      </c>
      <c r="F205" s="256" t="s">
        <v>275</v>
      </c>
      <c r="G205" s="254"/>
      <c r="H205" s="257">
        <v>41.32</v>
      </c>
      <c r="I205" s="258"/>
      <c r="J205" s="254"/>
      <c r="K205" s="254"/>
      <c r="L205" s="259"/>
      <c r="M205" s="260"/>
      <c r="N205" s="261"/>
      <c r="O205" s="261"/>
      <c r="P205" s="261"/>
      <c r="Q205" s="261"/>
      <c r="R205" s="261"/>
      <c r="S205" s="261"/>
      <c r="T205" s="262"/>
      <c r="U205" s="14"/>
      <c r="V205" s="14"/>
      <c r="W205" s="14"/>
      <c r="X205" s="14"/>
      <c r="Y205" s="14"/>
      <c r="Z205" s="14"/>
      <c r="AA205" s="14"/>
      <c r="AB205" s="14"/>
      <c r="AC205" s="14"/>
      <c r="AD205" s="14"/>
      <c r="AE205" s="14"/>
      <c r="AT205" s="263" t="s">
        <v>273</v>
      </c>
      <c r="AU205" s="263" t="s">
        <v>85</v>
      </c>
      <c r="AV205" s="14" t="s">
        <v>271</v>
      </c>
      <c r="AW205" s="14" t="s">
        <v>32</v>
      </c>
      <c r="AX205" s="14" t="s">
        <v>83</v>
      </c>
      <c r="AY205" s="263" t="s">
        <v>264</v>
      </c>
    </row>
    <row r="206" s="2" customFormat="1" ht="16.5" customHeight="1">
      <c r="A206" s="39"/>
      <c r="B206" s="40"/>
      <c r="C206" s="228" t="s">
        <v>391</v>
      </c>
      <c r="D206" s="228" t="s">
        <v>266</v>
      </c>
      <c r="E206" s="229" t="s">
        <v>4142</v>
      </c>
      <c r="F206" s="230" t="s">
        <v>4143</v>
      </c>
      <c r="G206" s="231" t="s">
        <v>318</v>
      </c>
      <c r="H206" s="232">
        <v>5</v>
      </c>
      <c r="I206" s="233"/>
      <c r="J206" s="234">
        <f>ROUND(I206*H206,2)</f>
        <v>0</v>
      </c>
      <c r="K206" s="230" t="s">
        <v>1425</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271</v>
      </c>
      <c r="AT206" s="239" t="s">
        <v>266</v>
      </c>
      <c r="AU206" s="239" t="s">
        <v>85</v>
      </c>
      <c r="AY206" s="18" t="s">
        <v>264</v>
      </c>
      <c r="BE206" s="240">
        <f>IF(N206="základní",J206,0)</f>
        <v>0</v>
      </c>
      <c r="BF206" s="240">
        <f>IF(N206="snížená",J206,0)</f>
        <v>0</v>
      </c>
      <c r="BG206" s="240">
        <f>IF(N206="zákl. přenesená",J206,0)</f>
        <v>0</v>
      </c>
      <c r="BH206" s="240">
        <f>IF(N206="sníž. přenesená",J206,0)</f>
        <v>0</v>
      </c>
      <c r="BI206" s="240">
        <f>IF(N206="nulová",J206,0)</f>
        <v>0</v>
      </c>
      <c r="BJ206" s="18" t="s">
        <v>85</v>
      </c>
      <c r="BK206" s="240">
        <f>ROUND(I206*H206,2)</f>
        <v>0</v>
      </c>
      <c r="BL206" s="18" t="s">
        <v>271</v>
      </c>
      <c r="BM206" s="239" t="s">
        <v>4391</v>
      </c>
    </row>
    <row r="207" s="15" customFormat="1">
      <c r="A207" s="15"/>
      <c r="B207" s="264"/>
      <c r="C207" s="265"/>
      <c r="D207" s="243" t="s">
        <v>273</v>
      </c>
      <c r="E207" s="266" t="s">
        <v>1</v>
      </c>
      <c r="F207" s="267" t="s">
        <v>4073</v>
      </c>
      <c r="G207" s="265"/>
      <c r="H207" s="266" t="s">
        <v>1</v>
      </c>
      <c r="I207" s="268"/>
      <c r="J207" s="265"/>
      <c r="K207" s="265"/>
      <c r="L207" s="269"/>
      <c r="M207" s="270"/>
      <c r="N207" s="271"/>
      <c r="O207" s="271"/>
      <c r="P207" s="271"/>
      <c r="Q207" s="271"/>
      <c r="R207" s="271"/>
      <c r="S207" s="271"/>
      <c r="T207" s="272"/>
      <c r="U207" s="15"/>
      <c r="V207" s="15"/>
      <c r="W207" s="15"/>
      <c r="X207" s="15"/>
      <c r="Y207" s="15"/>
      <c r="Z207" s="15"/>
      <c r="AA207" s="15"/>
      <c r="AB207" s="15"/>
      <c r="AC207" s="15"/>
      <c r="AD207" s="15"/>
      <c r="AE207" s="15"/>
      <c r="AT207" s="273" t="s">
        <v>273</v>
      </c>
      <c r="AU207" s="273" t="s">
        <v>85</v>
      </c>
      <c r="AV207" s="15" t="s">
        <v>83</v>
      </c>
      <c r="AW207" s="15" t="s">
        <v>32</v>
      </c>
      <c r="AX207" s="15" t="s">
        <v>76</v>
      </c>
      <c r="AY207" s="273" t="s">
        <v>264</v>
      </c>
    </row>
    <row r="208" s="13" customFormat="1">
      <c r="A208" s="13"/>
      <c r="B208" s="241"/>
      <c r="C208" s="242"/>
      <c r="D208" s="243" t="s">
        <v>273</v>
      </c>
      <c r="E208" s="244" t="s">
        <v>1</v>
      </c>
      <c r="F208" s="245" t="s">
        <v>290</v>
      </c>
      <c r="G208" s="242"/>
      <c r="H208" s="246">
        <v>5</v>
      </c>
      <c r="I208" s="247"/>
      <c r="J208" s="242"/>
      <c r="K208" s="242"/>
      <c r="L208" s="248"/>
      <c r="M208" s="249"/>
      <c r="N208" s="250"/>
      <c r="O208" s="250"/>
      <c r="P208" s="250"/>
      <c r="Q208" s="250"/>
      <c r="R208" s="250"/>
      <c r="S208" s="250"/>
      <c r="T208" s="251"/>
      <c r="U208" s="13"/>
      <c r="V208" s="13"/>
      <c r="W208" s="13"/>
      <c r="X208" s="13"/>
      <c r="Y208" s="13"/>
      <c r="Z208" s="13"/>
      <c r="AA208" s="13"/>
      <c r="AB208" s="13"/>
      <c r="AC208" s="13"/>
      <c r="AD208" s="13"/>
      <c r="AE208" s="13"/>
      <c r="AT208" s="252" t="s">
        <v>273</v>
      </c>
      <c r="AU208" s="252" t="s">
        <v>85</v>
      </c>
      <c r="AV208" s="13" t="s">
        <v>85</v>
      </c>
      <c r="AW208" s="13" t="s">
        <v>32</v>
      </c>
      <c r="AX208" s="13" t="s">
        <v>83</v>
      </c>
      <c r="AY208" s="252" t="s">
        <v>264</v>
      </c>
    </row>
    <row r="209" s="2" customFormat="1" ht="21.75" customHeight="1">
      <c r="A209" s="39"/>
      <c r="B209" s="40"/>
      <c r="C209" s="228" t="s">
        <v>395</v>
      </c>
      <c r="D209" s="228" t="s">
        <v>266</v>
      </c>
      <c r="E209" s="229" t="s">
        <v>4145</v>
      </c>
      <c r="F209" s="230" t="s">
        <v>4146</v>
      </c>
      <c r="G209" s="231" t="s">
        <v>318</v>
      </c>
      <c r="H209" s="232">
        <v>5</v>
      </c>
      <c r="I209" s="233"/>
      <c r="J209" s="234">
        <f>ROUND(I209*H209,2)</f>
        <v>0</v>
      </c>
      <c r="K209" s="230" t="s">
        <v>1425</v>
      </c>
      <c r="L209" s="45"/>
      <c r="M209" s="235" t="s">
        <v>1</v>
      </c>
      <c r="N209" s="236" t="s">
        <v>42</v>
      </c>
      <c r="O209" s="92"/>
      <c r="P209" s="237">
        <f>O209*H209</f>
        <v>0</v>
      </c>
      <c r="Q209" s="237">
        <v>0.20745</v>
      </c>
      <c r="R209" s="237">
        <f>Q209*H209</f>
        <v>1.03725</v>
      </c>
      <c r="S209" s="237">
        <v>0</v>
      </c>
      <c r="T209" s="238">
        <f>S209*H209</f>
        <v>0</v>
      </c>
      <c r="U209" s="39"/>
      <c r="V209" s="39"/>
      <c r="W209" s="39"/>
      <c r="X209" s="39"/>
      <c r="Y209" s="39"/>
      <c r="Z209" s="39"/>
      <c r="AA209" s="39"/>
      <c r="AB209" s="39"/>
      <c r="AC209" s="39"/>
      <c r="AD209" s="39"/>
      <c r="AE209" s="39"/>
      <c r="AR209" s="239" t="s">
        <v>271</v>
      </c>
      <c r="AT209" s="239" t="s">
        <v>266</v>
      </c>
      <c r="AU209" s="239" t="s">
        <v>85</v>
      </c>
      <c r="AY209" s="18" t="s">
        <v>264</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271</v>
      </c>
      <c r="BM209" s="239" t="s">
        <v>4392</v>
      </c>
    </row>
    <row r="210" s="15" customFormat="1">
      <c r="A210" s="15"/>
      <c r="B210" s="264"/>
      <c r="C210" s="265"/>
      <c r="D210" s="243" t="s">
        <v>273</v>
      </c>
      <c r="E210" s="266" t="s">
        <v>1</v>
      </c>
      <c r="F210" s="267" t="s">
        <v>4073</v>
      </c>
      <c r="G210" s="265"/>
      <c r="H210" s="266" t="s">
        <v>1</v>
      </c>
      <c r="I210" s="268"/>
      <c r="J210" s="265"/>
      <c r="K210" s="265"/>
      <c r="L210" s="269"/>
      <c r="M210" s="270"/>
      <c r="N210" s="271"/>
      <c r="O210" s="271"/>
      <c r="P210" s="271"/>
      <c r="Q210" s="271"/>
      <c r="R210" s="271"/>
      <c r="S210" s="271"/>
      <c r="T210" s="272"/>
      <c r="U210" s="15"/>
      <c r="V210" s="15"/>
      <c r="W210" s="15"/>
      <c r="X210" s="15"/>
      <c r="Y210" s="15"/>
      <c r="Z210" s="15"/>
      <c r="AA210" s="15"/>
      <c r="AB210" s="15"/>
      <c r="AC210" s="15"/>
      <c r="AD210" s="15"/>
      <c r="AE210" s="15"/>
      <c r="AT210" s="273" t="s">
        <v>273</v>
      </c>
      <c r="AU210" s="273" t="s">
        <v>85</v>
      </c>
      <c r="AV210" s="15" t="s">
        <v>83</v>
      </c>
      <c r="AW210" s="15" t="s">
        <v>32</v>
      </c>
      <c r="AX210" s="15" t="s">
        <v>76</v>
      </c>
      <c r="AY210" s="273" t="s">
        <v>264</v>
      </c>
    </row>
    <row r="211" s="13" customFormat="1">
      <c r="A211" s="13"/>
      <c r="B211" s="241"/>
      <c r="C211" s="242"/>
      <c r="D211" s="243" t="s">
        <v>273</v>
      </c>
      <c r="E211" s="244" t="s">
        <v>1</v>
      </c>
      <c r="F211" s="245" t="s">
        <v>290</v>
      </c>
      <c r="G211" s="242"/>
      <c r="H211" s="246">
        <v>5</v>
      </c>
      <c r="I211" s="247"/>
      <c r="J211" s="242"/>
      <c r="K211" s="242"/>
      <c r="L211" s="248"/>
      <c r="M211" s="249"/>
      <c r="N211" s="250"/>
      <c r="O211" s="250"/>
      <c r="P211" s="250"/>
      <c r="Q211" s="250"/>
      <c r="R211" s="250"/>
      <c r="S211" s="250"/>
      <c r="T211" s="251"/>
      <c r="U211" s="13"/>
      <c r="V211" s="13"/>
      <c r="W211" s="13"/>
      <c r="X211" s="13"/>
      <c r="Y211" s="13"/>
      <c r="Z211" s="13"/>
      <c r="AA211" s="13"/>
      <c r="AB211" s="13"/>
      <c r="AC211" s="13"/>
      <c r="AD211" s="13"/>
      <c r="AE211" s="13"/>
      <c r="AT211" s="252" t="s">
        <v>273</v>
      </c>
      <c r="AU211" s="252" t="s">
        <v>85</v>
      </c>
      <c r="AV211" s="13" t="s">
        <v>85</v>
      </c>
      <c r="AW211" s="13" t="s">
        <v>32</v>
      </c>
      <c r="AX211" s="13" t="s">
        <v>83</v>
      </c>
      <c r="AY211" s="252" t="s">
        <v>264</v>
      </c>
    </row>
    <row r="212" s="2" customFormat="1" ht="16.5" customHeight="1">
      <c r="A212" s="39"/>
      <c r="B212" s="40"/>
      <c r="C212" s="228" t="s">
        <v>401</v>
      </c>
      <c r="D212" s="228" t="s">
        <v>266</v>
      </c>
      <c r="E212" s="229" t="s">
        <v>4148</v>
      </c>
      <c r="F212" s="230" t="s">
        <v>4149</v>
      </c>
      <c r="G212" s="231" t="s">
        <v>318</v>
      </c>
      <c r="H212" s="232">
        <v>5</v>
      </c>
      <c r="I212" s="233"/>
      <c r="J212" s="234">
        <f>ROUND(I212*H212,2)</f>
        <v>0</v>
      </c>
      <c r="K212" s="230" t="s">
        <v>1425</v>
      </c>
      <c r="L212" s="45"/>
      <c r="M212" s="235" t="s">
        <v>1</v>
      </c>
      <c r="N212" s="236" t="s">
        <v>42</v>
      </c>
      <c r="O212" s="92"/>
      <c r="P212" s="237">
        <f>O212*H212</f>
        <v>0</v>
      </c>
      <c r="Q212" s="237">
        <v>0.0060099999999999997</v>
      </c>
      <c r="R212" s="237">
        <f>Q212*H212</f>
        <v>0.03005</v>
      </c>
      <c r="S212" s="237">
        <v>0</v>
      </c>
      <c r="T212" s="238">
        <f>S212*H212</f>
        <v>0</v>
      </c>
      <c r="U212" s="39"/>
      <c r="V212" s="39"/>
      <c r="W212" s="39"/>
      <c r="X212" s="39"/>
      <c r="Y212" s="39"/>
      <c r="Z212" s="39"/>
      <c r="AA212" s="39"/>
      <c r="AB212" s="39"/>
      <c r="AC212" s="39"/>
      <c r="AD212" s="39"/>
      <c r="AE212" s="39"/>
      <c r="AR212" s="239" t="s">
        <v>271</v>
      </c>
      <c r="AT212" s="239" t="s">
        <v>266</v>
      </c>
      <c r="AU212" s="239" t="s">
        <v>85</v>
      </c>
      <c r="AY212" s="18" t="s">
        <v>264</v>
      </c>
      <c r="BE212" s="240">
        <f>IF(N212="základní",J212,0)</f>
        <v>0</v>
      </c>
      <c r="BF212" s="240">
        <f>IF(N212="snížená",J212,0)</f>
        <v>0</v>
      </c>
      <c r="BG212" s="240">
        <f>IF(N212="zákl. přenesená",J212,0)</f>
        <v>0</v>
      </c>
      <c r="BH212" s="240">
        <f>IF(N212="sníž. přenesená",J212,0)</f>
        <v>0</v>
      </c>
      <c r="BI212" s="240">
        <f>IF(N212="nulová",J212,0)</f>
        <v>0</v>
      </c>
      <c r="BJ212" s="18" t="s">
        <v>85</v>
      </c>
      <c r="BK212" s="240">
        <f>ROUND(I212*H212,2)</f>
        <v>0</v>
      </c>
      <c r="BL212" s="18" t="s">
        <v>271</v>
      </c>
      <c r="BM212" s="239" t="s">
        <v>4393</v>
      </c>
    </row>
    <row r="213" s="15" customFormat="1">
      <c r="A213" s="15"/>
      <c r="B213" s="264"/>
      <c r="C213" s="265"/>
      <c r="D213" s="243" t="s">
        <v>273</v>
      </c>
      <c r="E213" s="266" t="s">
        <v>1</v>
      </c>
      <c r="F213" s="267" t="s">
        <v>4073</v>
      </c>
      <c r="G213" s="265"/>
      <c r="H213" s="266" t="s">
        <v>1</v>
      </c>
      <c r="I213" s="268"/>
      <c r="J213" s="265"/>
      <c r="K213" s="265"/>
      <c r="L213" s="269"/>
      <c r="M213" s="270"/>
      <c r="N213" s="271"/>
      <c r="O213" s="271"/>
      <c r="P213" s="271"/>
      <c r="Q213" s="271"/>
      <c r="R213" s="271"/>
      <c r="S213" s="271"/>
      <c r="T213" s="272"/>
      <c r="U213" s="15"/>
      <c r="V213" s="15"/>
      <c r="W213" s="15"/>
      <c r="X213" s="15"/>
      <c r="Y213" s="15"/>
      <c r="Z213" s="15"/>
      <c r="AA213" s="15"/>
      <c r="AB213" s="15"/>
      <c r="AC213" s="15"/>
      <c r="AD213" s="15"/>
      <c r="AE213" s="15"/>
      <c r="AT213" s="273" t="s">
        <v>273</v>
      </c>
      <c r="AU213" s="273" t="s">
        <v>85</v>
      </c>
      <c r="AV213" s="15" t="s">
        <v>83</v>
      </c>
      <c r="AW213" s="15" t="s">
        <v>32</v>
      </c>
      <c r="AX213" s="15" t="s">
        <v>76</v>
      </c>
      <c r="AY213" s="273" t="s">
        <v>264</v>
      </c>
    </row>
    <row r="214" s="13" customFormat="1">
      <c r="A214" s="13"/>
      <c r="B214" s="241"/>
      <c r="C214" s="242"/>
      <c r="D214" s="243" t="s">
        <v>273</v>
      </c>
      <c r="E214" s="244" t="s">
        <v>1</v>
      </c>
      <c r="F214" s="245" t="s">
        <v>290</v>
      </c>
      <c r="G214" s="242"/>
      <c r="H214" s="246">
        <v>5</v>
      </c>
      <c r="I214" s="247"/>
      <c r="J214" s="242"/>
      <c r="K214" s="242"/>
      <c r="L214" s="248"/>
      <c r="M214" s="249"/>
      <c r="N214" s="250"/>
      <c r="O214" s="250"/>
      <c r="P214" s="250"/>
      <c r="Q214" s="250"/>
      <c r="R214" s="250"/>
      <c r="S214" s="250"/>
      <c r="T214" s="251"/>
      <c r="U214" s="13"/>
      <c r="V214" s="13"/>
      <c r="W214" s="13"/>
      <c r="X214" s="13"/>
      <c r="Y214" s="13"/>
      <c r="Z214" s="13"/>
      <c r="AA214" s="13"/>
      <c r="AB214" s="13"/>
      <c r="AC214" s="13"/>
      <c r="AD214" s="13"/>
      <c r="AE214" s="13"/>
      <c r="AT214" s="252" t="s">
        <v>273</v>
      </c>
      <c r="AU214" s="252" t="s">
        <v>85</v>
      </c>
      <c r="AV214" s="13" t="s">
        <v>85</v>
      </c>
      <c r="AW214" s="13" t="s">
        <v>32</v>
      </c>
      <c r="AX214" s="13" t="s">
        <v>76</v>
      </c>
      <c r="AY214" s="252" t="s">
        <v>264</v>
      </c>
    </row>
    <row r="215" s="2" customFormat="1" ht="16.5" customHeight="1">
      <c r="A215" s="39"/>
      <c r="B215" s="40"/>
      <c r="C215" s="228" t="s">
        <v>407</v>
      </c>
      <c r="D215" s="228" t="s">
        <v>266</v>
      </c>
      <c r="E215" s="229" t="s">
        <v>4151</v>
      </c>
      <c r="F215" s="230" t="s">
        <v>4152</v>
      </c>
      <c r="G215" s="231" t="s">
        <v>318</v>
      </c>
      <c r="H215" s="232">
        <v>5</v>
      </c>
      <c r="I215" s="233"/>
      <c r="J215" s="234">
        <f>ROUND(I215*H215,2)</f>
        <v>0</v>
      </c>
      <c r="K215" s="230" t="s">
        <v>1425</v>
      </c>
      <c r="L215" s="45"/>
      <c r="M215" s="235" t="s">
        <v>1</v>
      </c>
      <c r="N215" s="236" t="s">
        <v>42</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271</v>
      </c>
      <c r="AT215" s="239" t="s">
        <v>266</v>
      </c>
      <c r="AU215" s="239" t="s">
        <v>85</v>
      </c>
      <c r="AY215" s="18" t="s">
        <v>264</v>
      </c>
      <c r="BE215" s="240">
        <f>IF(N215="základní",J215,0)</f>
        <v>0</v>
      </c>
      <c r="BF215" s="240">
        <f>IF(N215="snížená",J215,0)</f>
        <v>0</v>
      </c>
      <c r="BG215" s="240">
        <f>IF(N215="zákl. přenesená",J215,0)</f>
        <v>0</v>
      </c>
      <c r="BH215" s="240">
        <f>IF(N215="sníž. přenesená",J215,0)</f>
        <v>0</v>
      </c>
      <c r="BI215" s="240">
        <f>IF(N215="nulová",J215,0)</f>
        <v>0</v>
      </c>
      <c r="BJ215" s="18" t="s">
        <v>85</v>
      </c>
      <c r="BK215" s="240">
        <f>ROUND(I215*H215,2)</f>
        <v>0</v>
      </c>
      <c r="BL215" s="18" t="s">
        <v>271</v>
      </c>
      <c r="BM215" s="239" t="s">
        <v>4394</v>
      </c>
    </row>
    <row r="216" s="15" customFormat="1">
      <c r="A216" s="15"/>
      <c r="B216" s="264"/>
      <c r="C216" s="265"/>
      <c r="D216" s="243" t="s">
        <v>273</v>
      </c>
      <c r="E216" s="266" t="s">
        <v>1</v>
      </c>
      <c r="F216" s="267" t="s">
        <v>4073</v>
      </c>
      <c r="G216" s="265"/>
      <c r="H216" s="266" t="s">
        <v>1</v>
      </c>
      <c r="I216" s="268"/>
      <c r="J216" s="265"/>
      <c r="K216" s="265"/>
      <c r="L216" s="269"/>
      <c r="M216" s="270"/>
      <c r="N216" s="271"/>
      <c r="O216" s="271"/>
      <c r="P216" s="271"/>
      <c r="Q216" s="271"/>
      <c r="R216" s="271"/>
      <c r="S216" s="271"/>
      <c r="T216" s="272"/>
      <c r="U216" s="15"/>
      <c r="V216" s="15"/>
      <c r="W216" s="15"/>
      <c r="X216" s="15"/>
      <c r="Y216" s="15"/>
      <c r="Z216" s="15"/>
      <c r="AA216" s="15"/>
      <c r="AB216" s="15"/>
      <c r="AC216" s="15"/>
      <c r="AD216" s="15"/>
      <c r="AE216" s="15"/>
      <c r="AT216" s="273" t="s">
        <v>273</v>
      </c>
      <c r="AU216" s="273" t="s">
        <v>85</v>
      </c>
      <c r="AV216" s="15" t="s">
        <v>83</v>
      </c>
      <c r="AW216" s="15" t="s">
        <v>32</v>
      </c>
      <c r="AX216" s="15" t="s">
        <v>76</v>
      </c>
      <c r="AY216" s="273" t="s">
        <v>264</v>
      </c>
    </row>
    <row r="217" s="13" customFormat="1">
      <c r="A217" s="13"/>
      <c r="B217" s="241"/>
      <c r="C217" s="242"/>
      <c r="D217" s="243" t="s">
        <v>273</v>
      </c>
      <c r="E217" s="244" t="s">
        <v>1</v>
      </c>
      <c r="F217" s="245" t="s">
        <v>290</v>
      </c>
      <c r="G217" s="242"/>
      <c r="H217" s="246">
        <v>5</v>
      </c>
      <c r="I217" s="247"/>
      <c r="J217" s="242"/>
      <c r="K217" s="242"/>
      <c r="L217" s="248"/>
      <c r="M217" s="249"/>
      <c r="N217" s="250"/>
      <c r="O217" s="250"/>
      <c r="P217" s="250"/>
      <c r="Q217" s="250"/>
      <c r="R217" s="250"/>
      <c r="S217" s="250"/>
      <c r="T217" s="251"/>
      <c r="U217" s="13"/>
      <c r="V217" s="13"/>
      <c r="W217" s="13"/>
      <c r="X217" s="13"/>
      <c r="Y217" s="13"/>
      <c r="Z217" s="13"/>
      <c r="AA217" s="13"/>
      <c r="AB217" s="13"/>
      <c r="AC217" s="13"/>
      <c r="AD217" s="13"/>
      <c r="AE217" s="13"/>
      <c r="AT217" s="252" t="s">
        <v>273</v>
      </c>
      <c r="AU217" s="252" t="s">
        <v>85</v>
      </c>
      <c r="AV217" s="13" t="s">
        <v>85</v>
      </c>
      <c r="AW217" s="13" t="s">
        <v>32</v>
      </c>
      <c r="AX217" s="13" t="s">
        <v>83</v>
      </c>
      <c r="AY217" s="252" t="s">
        <v>264</v>
      </c>
    </row>
    <row r="218" s="12" customFormat="1" ht="22.8" customHeight="1">
      <c r="A218" s="12"/>
      <c r="B218" s="212"/>
      <c r="C218" s="213"/>
      <c r="D218" s="214" t="s">
        <v>75</v>
      </c>
      <c r="E218" s="226" t="s">
        <v>304</v>
      </c>
      <c r="F218" s="226" t="s">
        <v>1467</v>
      </c>
      <c r="G218" s="213"/>
      <c r="H218" s="213"/>
      <c r="I218" s="216"/>
      <c r="J218" s="227">
        <f>BK218</f>
        <v>0</v>
      </c>
      <c r="K218" s="213"/>
      <c r="L218" s="218"/>
      <c r="M218" s="219"/>
      <c r="N218" s="220"/>
      <c r="O218" s="220"/>
      <c r="P218" s="221">
        <f>SUM(P219:P289)</f>
        <v>0</v>
      </c>
      <c r="Q218" s="220"/>
      <c r="R218" s="221">
        <f>SUM(R219:R289)</f>
        <v>1.6255578000000002</v>
      </c>
      <c r="S218" s="220"/>
      <c r="T218" s="222">
        <f>SUM(T219:T289)</f>
        <v>0</v>
      </c>
      <c r="U218" s="12"/>
      <c r="V218" s="12"/>
      <c r="W218" s="12"/>
      <c r="X218" s="12"/>
      <c r="Y218" s="12"/>
      <c r="Z218" s="12"/>
      <c r="AA218" s="12"/>
      <c r="AB218" s="12"/>
      <c r="AC218" s="12"/>
      <c r="AD218" s="12"/>
      <c r="AE218" s="12"/>
      <c r="AR218" s="223" t="s">
        <v>83</v>
      </c>
      <c r="AT218" s="224" t="s">
        <v>75</v>
      </c>
      <c r="AU218" s="224" t="s">
        <v>83</v>
      </c>
      <c r="AY218" s="223" t="s">
        <v>264</v>
      </c>
      <c r="BK218" s="225">
        <f>SUM(BK219:BK289)</f>
        <v>0</v>
      </c>
    </row>
    <row r="219" s="2" customFormat="1" ht="16.5" customHeight="1">
      <c r="A219" s="39"/>
      <c r="B219" s="40"/>
      <c r="C219" s="228" t="s">
        <v>412</v>
      </c>
      <c r="D219" s="228" t="s">
        <v>266</v>
      </c>
      <c r="E219" s="229" t="s">
        <v>1468</v>
      </c>
      <c r="F219" s="230" t="s">
        <v>1469</v>
      </c>
      <c r="G219" s="231" t="s">
        <v>453</v>
      </c>
      <c r="H219" s="232">
        <v>18</v>
      </c>
      <c r="I219" s="233"/>
      <c r="J219" s="234">
        <f>ROUND(I219*H219,2)</f>
        <v>0</v>
      </c>
      <c r="K219" s="230" t="s">
        <v>1425</v>
      </c>
      <c r="L219" s="45"/>
      <c r="M219" s="235" t="s">
        <v>1</v>
      </c>
      <c r="N219" s="236" t="s">
        <v>42</v>
      </c>
      <c r="O219" s="92"/>
      <c r="P219" s="237">
        <f>O219*H219</f>
        <v>0</v>
      </c>
      <c r="Q219" s="237">
        <v>1.0000000000000001E-05</v>
      </c>
      <c r="R219" s="237">
        <f>Q219*H219</f>
        <v>0.00018000000000000001</v>
      </c>
      <c r="S219" s="237">
        <v>0</v>
      </c>
      <c r="T219" s="238">
        <f>S219*H219</f>
        <v>0</v>
      </c>
      <c r="U219" s="39"/>
      <c r="V219" s="39"/>
      <c r="W219" s="39"/>
      <c r="X219" s="39"/>
      <c r="Y219" s="39"/>
      <c r="Z219" s="39"/>
      <c r="AA219" s="39"/>
      <c r="AB219" s="39"/>
      <c r="AC219" s="39"/>
      <c r="AD219" s="39"/>
      <c r="AE219" s="39"/>
      <c r="AR219" s="239" t="s">
        <v>271</v>
      </c>
      <c r="AT219" s="239" t="s">
        <v>266</v>
      </c>
      <c r="AU219" s="239" t="s">
        <v>85</v>
      </c>
      <c r="AY219" s="18" t="s">
        <v>264</v>
      </c>
      <c r="BE219" s="240">
        <f>IF(N219="základní",J219,0)</f>
        <v>0</v>
      </c>
      <c r="BF219" s="240">
        <f>IF(N219="snížená",J219,0)</f>
        <v>0</v>
      </c>
      <c r="BG219" s="240">
        <f>IF(N219="zákl. přenesená",J219,0)</f>
        <v>0</v>
      </c>
      <c r="BH219" s="240">
        <f>IF(N219="sníž. přenesená",J219,0)</f>
        <v>0</v>
      </c>
      <c r="BI219" s="240">
        <f>IF(N219="nulová",J219,0)</f>
        <v>0</v>
      </c>
      <c r="BJ219" s="18" t="s">
        <v>85</v>
      </c>
      <c r="BK219" s="240">
        <f>ROUND(I219*H219,2)</f>
        <v>0</v>
      </c>
      <c r="BL219" s="18" t="s">
        <v>271</v>
      </c>
      <c r="BM219" s="239" t="s">
        <v>4395</v>
      </c>
    </row>
    <row r="220" s="13" customFormat="1">
      <c r="A220" s="13"/>
      <c r="B220" s="241"/>
      <c r="C220" s="242"/>
      <c r="D220" s="243" t="s">
        <v>273</v>
      </c>
      <c r="E220" s="244" t="s">
        <v>1</v>
      </c>
      <c r="F220" s="245" t="s">
        <v>366</v>
      </c>
      <c r="G220" s="242"/>
      <c r="H220" s="246">
        <v>18</v>
      </c>
      <c r="I220" s="247"/>
      <c r="J220" s="242"/>
      <c r="K220" s="242"/>
      <c r="L220" s="248"/>
      <c r="M220" s="249"/>
      <c r="N220" s="250"/>
      <c r="O220" s="250"/>
      <c r="P220" s="250"/>
      <c r="Q220" s="250"/>
      <c r="R220" s="250"/>
      <c r="S220" s="250"/>
      <c r="T220" s="251"/>
      <c r="U220" s="13"/>
      <c r="V220" s="13"/>
      <c r="W220" s="13"/>
      <c r="X220" s="13"/>
      <c r="Y220" s="13"/>
      <c r="Z220" s="13"/>
      <c r="AA220" s="13"/>
      <c r="AB220" s="13"/>
      <c r="AC220" s="13"/>
      <c r="AD220" s="13"/>
      <c r="AE220" s="13"/>
      <c r="AT220" s="252" t="s">
        <v>273</v>
      </c>
      <c r="AU220" s="252" t="s">
        <v>85</v>
      </c>
      <c r="AV220" s="13" t="s">
        <v>85</v>
      </c>
      <c r="AW220" s="13" t="s">
        <v>32</v>
      </c>
      <c r="AX220" s="13" t="s">
        <v>83</v>
      </c>
      <c r="AY220" s="252" t="s">
        <v>264</v>
      </c>
    </row>
    <row r="221" s="2" customFormat="1" ht="16.5" customHeight="1">
      <c r="A221" s="39"/>
      <c r="B221" s="40"/>
      <c r="C221" s="274" t="s">
        <v>417</v>
      </c>
      <c r="D221" s="274" t="s">
        <v>310</v>
      </c>
      <c r="E221" s="275" t="s">
        <v>4155</v>
      </c>
      <c r="F221" s="276" t="s">
        <v>4156</v>
      </c>
      <c r="G221" s="277" t="s">
        <v>453</v>
      </c>
      <c r="H221" s="278">
        <v>18.539999999999999</v>
      </c>
      <c r="I221" s="279"/>
      <c r="J221" s="280">
        <f>ROUND(I221*H221,2)</f>
        <v>0</v>
      </c>
      <c r="K221" s="276" t="s">
        <v>1425</v>
      </c>
      <c r="L221" s="281"/>
      <c r="M221" s="282" t="s">
        <v>1</v>
      </c>
      <c r="N221" s="283" t="s">
        <v>42</v>
      </c>
      <c r="O221" s="92"/>
      <c r="P221" s="237">
        <f>O221*H221</f>
        <v>0</v>
      </c>
      <c r="Q221" s="237">
        <v>0.0026700000000000001</v>
      </c>
      <c r="R221" s="237">
        <f>Q221*H221</f>
        <v>0.049501799999999999</v>
      </c>
      <c r="S221" s="237">
        <v>0</v>
      </c>
      <c r="T221" s="238">
        <f>S221*H221</f>
        <v>0</v>
      </c>
      <c r="U221" s="39"/>
      <c r="V221" s="39"/>
      <c r="W221" s="39"/>
      <c r="X221" s="39"/>
      <c r="Y221" s="39"/>
      <c r="Z221" s="39"/>
      <c r="AA221" s="39"/>
      <c r="AB221" s="39"/>
      <c r="AC221" s="39"/>
      <c r="AD221" s="39"/>
      <c r="AE221" s="39"/>
      <c r="AR221" s="239" t="s">
        <v>304</v>
      </c>
      <c r="AT221" s="239" t="s">
        <v>310</v>
      </c>
      <c r="AU221" s="239" t="s">
        <v>85</v>
      </c>
      <c r="AY221" s="18" t="s">
        <v>264</v>
      </c>
      <c r="BE221" s="240">
        <f>IF(N221="základní",J221,0)</f>
        <v>0</v>
      </c>
      <c r="BF221" s="240">
        <f>IF(N221="snížená",J221,0)</f>
        <v>0</v>
      </c>
      <c r="BG221" s="240">
        <f>IF(N221="zákl. přenesená",J221,0)</f>
        <v>0</v>
      </c>
      <c r="BH221" s="240">
        <f>IF(N221="sníž. přenesená",J221,0)</f>
        <v>0</v>
      </c>
      <c r="BI221" s="240">
        <f>IF(N221="nulová",J221,0)</f>
        <v>0</v>
      </c>
      <c r="BJ221" s="18" t="s">
        <v>85</v>
      </c>
      <c r="BK221" s="240">
        <f>ROUND(I221*H221,2)</f>
        <v>0</v>
      </c>
      <c r="BL221" s="18" t="s">
        <v>271</v>
      </c>
      <c r="BM221" s="239" t="s">
        <v>4396</v>
      </c>
    </row>
    <row r="222" s="13" customFormat="1">
      <c r="A222" s="13"/>
      <c r="B222" s="241"/>
      <c r="C222" s="242"/>
      <c r="D222" s="243" t="s">
        <v>273</v>
      </c>
      <c r="E222" s="244" t="s">
        <v>1</v>
      </c>
      <c r="F222" s="245" t="s">
        <v>366</v>
      </c>
      <c r="G222" s="242"/>
      <c r="H222" s="246">
        <v>18</v>
      </c>
      <c r="I222" s="247"/>
      <c r="J222" s="242"/>
      <c r="K222" s="242"/>
      <c r="L222" s="248"/>
      <c r="M222" s="249"/>
      <c r="N222" s="250"/>
      <c r="O222" s="250"/>
      <c r="P222" s="250"/>
      <c r="Q222" s="250"/>
      <c r="R222" s="250"/>
      <c r="S222" s="250"/>
      <c r="T222" s="251"/>
      <c r="U222" s="13"/>
      <c r="V222" s="13"/>
      <c r="W222" s="13"/>
      <c r="X222" s="13"/>
      <c r="Y222" s="13"/>
      <c r="Z222" s="13"/>
      <c r="AA222" s="13"/>
      <c r="AB222" s="13"/>
      <c r="AC222" s="13"/>
      <c r="AD222" s="13"/>
      <c r="AE222" s="13"/>
      <c r="AT222" s="252" t="s">
        <v>273</v>
      </c>
      <c r="AU222" s="252" t="s">
        <v>85</v>
      </c>
      <c r="AV222" s="13" t="s">
        <v>85</v>
      </c>
      <c r="AW222" s="13" t="s">
        <v>32</v>
      </c>
      <c r="AX222" s="13" t="s">
        <v>83</v>
      </c>
      <c r="AY222" s="252" t="s">
        <v>264</v>
      </c>
    </row>
    <row r="223" s="13" customFormat="1">
      <c r="A223" s="13"/>
      <c r="B223" s="241"/>
      <c r="C223" s="242"/>
      <c r="D223" s="243" t="s">
        <v>273</v>
      </c>
      <c r="E223" s="242"/>
      <c r="F223" s="245" t="s">
        <v>4397</v>
      </c>
      <c r="G223" s="242"/>
      <c r="H223" s="246">
        <v>18.539999999999999</v>
      </c>
      <c r="I223" s="247"/>
      <c r="J223" s="242"/>
      <c r="K223" s="242"/>
      <c r="L223" s="248"/>
      <c r="M223" s="249"/>
      <c r="N223" s="250"/>
      <c r="O223" s="250"/>
      <c r="P223" s="250"/>
      <c r="Q223" s="250"/>
      <c r="R223" s="250"/>
      <c r="S223" s="250"/>
      <c r="T223" s="251"/>
      <c r="U223" s="13"/>
      <c r="V223" s="13"/>
      <c r="W223" s="13"/>
      <c r="X223" s="13"/>
      <c r="Y223" s="13"/>
      <c r="Z223" s="13"/>
      <c r="AA223" s="13"/>
      <c r="AB223" s="13"/>
      <c r="AC223" s="13"/>
      <c r="AD223" s="13"/>
      <c r="AE223" s="13"/>
      <c r="AT223" s="252" t="s">
        <v>273</v>
      </c>
      <c r="AU223" s="252" t="s">
        <v>85</v>
      </c>
      <c r="AV223" s="13" t="s">
        <v>85</v>
      </c>
      <c r="AW223" s="13" t="s">
        <v>4</v>
      </c>
      <c r="AX223" s="13" t="s">
        <v>83</v>
      </c>
      <c r="AY223" s="252" t="s">
        <v>264</v>
      </c>
    </row>
    <row r="224" s="2" customFormat="1" ht="16.5" customHeight="1">
      <c r="A224" s="39"/>
      <c r="B224" s="40"/>
      <c r="C224" s="228" t="s">
        <v>422</v>
      </c>
      <c r="D224" s="228" t="s">
        <v>266</v>
      </c>
      <c r="E224" s="229" t="s">
        <v>4307</v>
      </c>
      <c r="F224" s="230" t="s">
        <v>4308</v>
      </c>
      <c r="G224" s="231" t="s">
        <v>420</v>
      </c>
      <c r="H224" s="232">
        <v>1</v>
      </c>
      <c r="I224" s="233"/>
      <c r="J224" s="234">
        <f>ROUND(I224*H224,2)</f>
        <v>0</v>
      </c>
      <c r="K224" s="230" t="s">
        <v>1425</v>
      </c>
      <c r="L224" s="45"/>
      <c r="M224" s="235" t="s">
        <v>1</v>
      </c>
      <c r="N224" s="236" t="s">
        <v>42</v>
      </c>
      <c r="O224" s="92"/>
      <c r="P224" s="237">
        <f>O224*H224</f>
        <v>0</v>
      </c>
      <c r="Q224" s="237">
        <v>8.0000000000000007E-05</v>
      </c>
      <c r="R224" s="237">
        <f>Q224*H224</f>
        <v>8.0000000000000007E-05</v>
      </c>
      <c r="S224" s="237">
        <v>0</v>
      </c>
      <c r="T224" s="238">
        <f>S224*H224</f>
        <v>0</v>
      </c>
      <c r="U224" s="39"/>
      <c r="V224" s="39"/>
      <c r="W224" s="39"/>
      <c r="X224" s="39"/>
      <c r="Y224" s="39"/>
      <c r="Z224" s="39"/>
      <c r="AA224" s="39"/>
      <c r="AB224" s="39"/>
      <c r="AC224" s="39"/>
      <c r="AD224" s="39"/>
      <c r="AE224" s="39"/>
      <c r="AR224" s="239" t="s">
        <v>271</v>
      </c>
      <c r="AT224" s="239" t="s">
        <v>266</v>
      </c>
      <c r="AU224" s="239" t="s">
        <v>85</v>
      </c>
      <c r="AY224" s="18" t="s">
        <v>264</v>
      </c>
      <c r="BE224" s="240">
        <f>IF(N224="základní",J224,0)</f>
        <v>0</v>
      </c>
      <c r="BF224" s="240">
        <f>IF(N224="snížená",J224,0)</f>
        <v>0</v>
      </c>
      <c r="BG224" s="240">
        <f>IF(N224="zákl. přenesená",J224,0)</f>
        <v>0</v>
      </c>
      <c r="BH224" s="240">
        <f>IF(N224="sníž. přenesená",J224,0)</f>
        <v>0</v>
      </c>
      <c r="BI224" s="240">
        <f>IF(N224="nulová",J224,0)</f>
        <v>0</v>
      </c>
      <c r="BJ224" s="18" t="s">
        <v>85</v>
      </c>
      <c r="BK224" s="240">
        <f>ROUND(I224*H224,2)</f>
        <v>0</v>
      </c>
      <c r="BL224" s="18" t="s">
        <v>271</v>
      </c>
      <c r="BM224" s="239" t="s">
        <v>4398</v>
      </c>
    </row>
    <row r="225" s="15" customFormat="1">
      <c r="A225" s="15"/>
      <c r="B225" s="264"/>
      <c r="C225" s="265"/>
      <c r="D225" s="243" t="s">
        <v>273</v>
      </c>
      <c r="E225" s="266" t="s">
        <v>1</v>
      </c>
      <c r="F225" s="267" t="s">
        <v>4162</v>
      </c>
      <c r="G225" s="265"/>
      <c r="H225" s="266" t="s">
        <v>1</v>
      </c>
      <c r="I225" s="268"/>
      <c r="J225" s="265"/>
      <c r="K225" s="265"/>
      <c r="L225" s="269"/>
      <c r="M225" s="270"/>
      <c r="N225" s="271"/>
      <c r="O225" s="271"/>
      <c r="P225" s="271"/>
      <c r="Q225" s="271"/>
      <c r="R225" s="271"/>
      <c r="S225" s="271"/>
      <c r="T225" s="272"/>
      <c r="U225" s="15"/>
      <c r="V225" s="15"/>
      <c r="W225" s="15"/>
      <c r="X225" s="15"/>
      <c r="Y225" s="15"/>
      <c r="Z225" s="15"/>
      <c r="AA225" s="15"/>
      <c r="AB225" s="15"/>
      <c r="AC225" s="15"/>
      <c r="AD225" s="15"/>
      <c r="AE225" s="15"/>
      <c r="AT225" s="273" t="s">
        <v>273</v>
      </c>
      <c r="AU225" s="273" t="s">
        <v>85</v>
      </c>
      <c r="AV225" s="15" t="s">
        <v>83</v>
      </c>
      <c r="AW225" s="15" t="s">
        <v>32</v>
      </c>
      <c r="AX225" s="15" t="s">
        <v>76</v>
      </c>
      <c r="AY225" s="273" t="s">
        <v>264</v>
      </c>
    </row>
    <row r="226" s="13" customFormat="1">
      <c r="A226" s="13"/>
      <c r="B226" s="241"/>
      <c r="C226" s="242"/>
      <c r="D226" s="243" t="s">
        <v>273</v>
      </c>
      <c r="E226" s="244" t="s">
        <v>1</v>
      </c>
      <c r="F226" s="245" t="s">
        <v>83</v>
      </c>
      <c r="G226" s="242"/>
      <c r="H226" s="246">
        <v>1</v>
      </c>
      <c r="I226" s="247"/>
      <c r="J226" s="242"/>
      <c r="K226" s="242"/>
      <c r="L226" s="248"/>
      <c r="M226" s="249"/>
      <c r="N226" s="250"/>
      <c r="O226" s="250"/>
      <c r="P226" s="250"/>
      <c r="Q226" s="250"/>
      <c r="R226" s="250"/>
      <c r="S226" s="250"/>
      <c r="T226" s="251"/>
      <c r="U226" s="13"/>
      <c r="V226" s="13"/>
      <c r="W226" s="13"/>
      <c r="X226" s="13"/>
      <c r="Y226" s="13"/>
      <c r="Z226" s="13"/>
      <c r="AA226" s="13"/>
      <c r="AB226" s="13"/>
      <c r="AC226" s="13"/>
      <c r="AD226" s="13"/>
      <c r="AE226" s="13"/>
      <c r="AT226" s="252" t="s">
        <v>273</v>
      </c>
      <c r="AU226" s="252" t="s">
        <v>85</v>
      </c>
      <c r="AV226" s="13" t="s">
        <v>85</v>
      </c>
      <c r="AW226" s="13" t="s">
        <v>32</v>
      </c>
      <c r="AX226" s="13" t="s">
        <v>83</v>
      </c>
      <c r="AY226" s="252" t="s">
        <v>264</v>
      </c>
    </row>
    <row r="227" s="2" customFormat="1" ht="16.5" customHeight="1">
      <c r="A227" s="39"/>
      <c r="B227" s="40"/>
      <c r="C227" s="274" t="s">
        <v>426</v>
      </c>
      <c r="D227" s="274" t="s">
        <v>310</v>
      </c>
      <c r="E227" s="275" t="s">
        <v>4310</v>
      </c>
      <c r="F227" s="276" t="s">
        <v>4311</v>
      </c>
      <c r="G227" s="277" t="s">
        <v>420</v>
      </c>
      <c r="H227" s="278">
        <v>1</v>
      </c>
      <c r="I227" s="279"/>
      <c r="J227" s="280">
        <f>ROUND(I227*H227,2)</f>
        <v>0</v>
      </c>
      <c r="K227" s="276" t="s">
        <v>1425</v>
      </c>
      <c r="L227" s="281"/>
      <c r="M227" s="282" t="s">
        <v>1</v>
      </c>
      <c r="N227" s="283" t="s">
        <v>42</v>
      </c>
      <c r="O227" s="92"/>
      <c r="P227" s="237">
        <f>O227*H227</f>
        <v>0</v>
      </c>
      <c r="Q227" s="237">
        <v>0.00089999999999999998</v>
      </c>
      <c r="R227" s="237">
        <f>Q227*H227</f>
        <v>0.00089999999999999998</v>
      </c>
      <c r="S227" s="237">
        <v>0</v>
      </c>
      <c r="T227" s="238">
        <f>S227*H227</f>
        <v>0</v>
      </c>
      <c r="U227" s="39"/>
      <c r="V227" s="39"/>
      <c r="W227" s="39"/>
      <c r="X227" s="39"/>
      <c r="Y227" s="39"/>
      <c r="Z227" s="39"/>
      <c r="AA227" s="39"/>
      <c r="AB227" s="39"/>
      <c r="AC227" s="39"/>
      <c r="AD227" s="39"/>
      <c r="AE227" s="39"/>
      <c r="AR227" s="239" t="s">
        <v>304</v>
      </c>
      <c r="AT227" s="239" t="s">
        <v>310</v>
      </c>
      <c r="AU227" s="239" t="s">
        <v>85</v>
      </c>
      <c r="AY227" s="18" t="s">
        <v>264</v>
      </c>
      <c r="BE227" s="240">
        <f>IF(N227="základní",J227,0)</f>
        <v>0</v>
      </c>
      <c r="BF227" s="240">
        <f>IF(N227="snížená",J227,0)</f>
        <v>0</v>
      </c>
      <c r="BG227" s="240">
        <f>IF(N227="zákl. přenesená",J227,0)</f>
        <v>0</v>
      </c>
      <c r="BH227" s="240">
        <f>IF(N227="sníž. přenesená",J227,0)</f>
        <v>0</v>
      </c>
      <c r="BI227" s="240">
        <f>IF(N227="nulová",J227,0)</f>
        <v>0</v>
      </c>
      <c r="BJ227" s="18" t="s">
        <v>85</v>
      </c>
      <c r="BK227" s="240">
        <f>ROUND(I227*H227,2)</f>
        <v>0</v>
      </c>
      <c r="BL227" s="18" t="s">
        <v>271</v>
      </c>
      <c r="BM227" s="239" t="s">
        <v>4399</v>
      </c>
    </row>
    <row r="228" s="13" customFormat="1">
      <c r="A228" s="13"/>
      <c r="B228" s="241"/>
      <c r="C228" s="242"/>
      <c r="D228" s="243" t="s">
        <v>273</v>
      </c>
      <c r="E228" s="244" t="s">
        <v>1</v>
      </c>
      <c r="F228" s="245" t="s">
        <v>83</v>
      </c>
      <c r="G228" s="242"/>
      <c r="H228" s="246">
        <v>1</v>
      </c>
      <c r="I228" s="247"/>
      <c r="J228" s="242"/>
      <c r="K228" s="242"/>
      <c r="L228" s="248"/>
      <c r="M228" s="249"/>
      <c r="N228" s="250"/>
      <c r="O228" s="250"/>
      <c r="P228" s="250"/>
      <c r="Q228" s="250"/>
      <c r="R228" s="250"/>
      <c r="S228" s="250"/>
      <c r="T228" s="251"/>
      <c r="U228" s="13"/>
      <c r="V228" s="13"/>
      <c r="W228" s="13"/>
      <c r="X228" s="13"/>
      <c r="Y228" s="13"/>
      <c r="Z228" s="13"/>
      <c r="AA228" s="13"/>
      <c r="AB228" s="13"/>
      <c r="AC228" s="13"/>
      <c r="AD228" s="13"/>
      <c r="AE228" s="13"/>
      <c r="AT228" s="252" t="s">
        <v>273</v>
      </c>
      <c r="AU228" s="252" t="s">
        <v>85</v>
      </c>
      <c r="AV228" s="13" t="s">
        <v>85</v>
      </c>
      <c r="AW228" s="13" t="s">
        <v>32</v>
      </c>
      <c r="AX228" s="13" t="s">
        <v>83</v>
      </c>
      <c r="AY228" s="252" t="s">
        <v>264</v>
      </c>
    </row>
    <row r="229" s="2" customFormat="1" ht="16.5" customHeight="1">
      <c r="A229" s="39"/>
      <c r="B229" s="40"/>
      <c r="C229" s="228" t="s">
        <v>430</v>
      </c>
      <c r="D229" s="228" t="s">
        <v>266</v>
      </c>
      <c r="E229" s="229" t="s">
        <v>1492</v>
      </c>
      <c r="F229" s="230" t="s">
        <v>1493</v>
      </c>
      <c r="G229" s="231" t="s">
        <v>453</v>
      </c>
      <c r="H229" s="232">
        <v>18</v>
      </c>
      <c r="I229" s="233"/>
      <c r="J229" s="234">
        <f>ROUND(I229*H229,2)</f>
        <v>0</v>
      </c>
      <c r="K229" s="230" t="s">
        <v>1425</v>
      </c>
      <c r="L229" s="45"/>
      <c r="M229" s="235" t="s">
        <v>1</v>
      </c>
      <c r="N229" s="236" t="s">
        <v>42</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271</v>
      </c>
      <c r="AT229" s="239" t="s">
        <v>266</v>
      </c>
      <c r="AU229" s="239" t="s">
        <v>85</v>
      </c>
      <c r="AY229" s="18" t="s">
        <v>264</v>
      </c>
      <c r="BE229" s="240">
        <f>IF(N229="základní",J229,0)</f>
        <v>0</v>
      </c>
      <c r="BF229" s="240">
        <f>IF(N229="snížená",J229,0)</f>
        <v>0</v>
      </c>
      <c r="BG229" s="240">
        <f>IF(N229="zákl. přenesená",J229,0)</f>
        <v>0</v>
      </c>
      <c r="BH229" s="240">
        <f>IF(N229="sníž. přenesená",J229,0)</f>
        <v>0</v>
      </c>
      <c r="BI229" s="240">
        <f>IF(N229="nulová",J229,0)</f>
        <v>0</v>
      </c>
      <c r="BJ229" s="18" t="s">
        <v>85</v>
      </c>
      <c r="BK229" s="240">
        <f>ROUND(I229*H229,2)</f>
        <v>0</v>
      </c>
      <c r="BL229" s="18" t="s">
        <v>271</v>
      </c>
      <c r="BM229" s="239" t="s">
        <v>4400</v>
      </c>
    </row>
    <row r="230" s="13" customFormat="1">
      <c r="A230" s="13"/>
      <c r="B230" s="241"/>
      <c r="C230" s="242"/>
      <c r="D230" s="243" t="s">
        <v>273</v>
      </c>
      <c r="E230" s="244" t="s">
        <v>1</v>
      </c>
      <c r="F230" s="245" t="s">
        <v>366</v>
      </c>
      <c r="G230" s="242"/>
      <c r="H230" s="246">
        <v>18</v>
      </c>
      <c r="I230" s="247"/>
      <c r="J230" s="242"/>
      <c r="K230" s="242"/>
      <c r="L230" s="248"/>
      <c r="M230" s="249"/>
      <c r="N230" s="250"/>
      <c r="O230" s="250"/>
      <c r="P230" s="250"/>
      <c r="Q230" s="250"/>
      <c r="R230" s="250"/>
      <c r="S230" s="250"/>
      <c r="T230" s="251"/>
      <c r="U230" s="13"/>
      <c r="V230" s="13"/>
      <c r="W230" s="13"/>
      <c r="X230" s="13"/>
      <c r="Y230" s="13"/>
      <c r="Z230" s="13"/>
      <c r="AA230" s="13"/>
      <c r="AB230" s="13"/>
      <c r="AC230" s="13"/>
      <c r="AD230" s="13"/>
      <c r="AE230" s="13"/>
      <c r="AT230" s="252" t="s">
        <v>273</v>
      </c>
      <c r="AU230" s="252" t="s">
        <v>85</v>
      </c>
      <c r="AV230" s="13" t="s">
        <v>85</v>
      </c>
      <c r="AW230" s="13" t="s">
        <v>32</v>
      </c>
      <c r="AX230" s="13" t="s">
        <v>83</v>
      </c>
      <c r="AY230" s="252" t="s">
        <v>264</v>
      </c>
    </row>
    <row r="231" s="2" customFormat="1" ht="16.5" customHeight="1">
      <c r="A231" s="39"/>
      <c r="B231" s="40"/>
      <c r="C231" s="228" t="s">
        <v>434</v>
      </c>
      <c r="D231" s="228" t="s">
        <v>266</v>
      </c>
      <c r="E231" s="229" t="s">
        <v>1496</v>
      </c>
      <c r="F231" s="230" t="s">
        <v>1497</v>
      </c>
      <c r="G231" s="231" t="s">
        <v>420</v>
      </c>
      <c r="H231" s="232">
        <v>1</v>
      </c>
      <c r="I231" s="233"/>
      <c r="J231" s="234">
        <f>ROUND(I231*H231,2)</f>
        <v>0</v>
      </c>
      <c r="K231" s="230" t="s">
        <v>1425</v>
      </c>
      <c r="L231" s="45"/>
      <c r="M231" s="235" t="s">
        <v>1</v>
      </c>
      <c r="N231" s="236" t="s">
        <v>42</v>
      </c>
      <c r="O231" s="92"/>
      <c r="P231" s="237">
        <f>O231*H231</f>
        <v>0</v>
      </c>
      <c r="Q231" s="237">
        <v>0.45937</v>
      </c>
      <c r="R231" s="237">
        <f>Q231*H231</f>
        <v>0.45937</v>
      </c>
      <c r="S231" s="237">
        <v>0</v>
      </c>
      <c r="T231" s="238">
        <f>S231*H231</f>
        <v>0</v>
      </c>
      <c r="U231" s="39"/>
      <c r="V231" s="39"/>
      <c r="W231" s="39"/>
      <c r="X231" s="39"/>
      <c r="Y231" s="39"/>
      <c r="Z231" s="39"/>
      <c r="AA231" s="39"/>
      <c r="AB231" s="39"/>
      <c r="AC231" s="39"/>
      <c r="AD231" s="39"/>
      <c r="AE231" s="39"/>
      <c r="AR231" s="239" t="s">
        <v>271</v>
      </c>
      <c r="AT231" s="239" t="s">
        <v>266</v>
      </c>
      <c r="AU231" s="239" t="s">
        <v>85</v>
      </c>
      <c r="AY231" s="18" t="s">
        <v>264</v>
      </c>
      <c r="BE231" s="240">
        <f>IF(N231="základní",J231,0)</f>
        <v>0</v>
      </c>
      <c r="BF231" s="240">
        <f>IF(N231="snížená",J231,0)</f>
        <v>0</v>
      </c>
      <c r="BG231" s="240">
        <f>IF(N231="zákl. přenesená",J231,0)</f>
        <v>0</v>
      </c>
      <c r="BH231" s="240">
        <f>IF(N231="sníž. přenesená",J231,0)</f>
        <v>0</v>
      </c>
      <c r="BI231" s="240">
        <f>IF(N231="nulová",J231,0)</f>
        <v>0</v>
      </c>
      <c r="BJ231" s="18" t="s">
        <v>85</v>
      </c>
      <c r="BK231" s="240">
        <f>ROUND(I231*H231,2)</f>
        <v>0</v>
      </c>
      <c r="BL231" s="18" t="s">
        <v>271</v>
      </c>
      <c r="BM231" s="239" t="s">
        <v>4401</v>
      </c>
    </row>
    <row r="232" s="13" customFormat="1">
      <c r="A232" s="13"/>
      <c r="B232" s="241"/>
      <c r="C232" s="242"/>
      <c r="D232" s="243" t="s">
        <v>273</v>
      </c>
      <c r="E232" s="244" t="s">
        <v>1</v>
      </c>
      <c r="F232" s="245" t="s">
        <v>83</v>
      </c>
      <c r="G232" s="242"/>
      <c r="H232" s="246">
        <v>1</v>
      </c>
      <c r="I232" s="247"/>
      <c r="J232" s="242"/>
      <c r="K232" s="242"/>
      <c r="L232" s="248"/>
      <c r="M232" s="249"/>
      <c r="N232" s="250"/>
      <c r="O232" s="250"/>
      <c r="P232" s="250"/>
      <c r="Q232" s="250"/>
      <c r="R232" s="250"/>
      <c r="S232" s="250"/>
      <c r="T232" s="251"/>
      <c r="U232" s="13"/>
      <c r="V232" s="13"/>
      <c r="W232" s="13"/>
      <c r="X232" s="13"/>
      <c r="Y232" s="13"/>
      <c r="Z232" s="13"/>
      <c r="AA232" s="13"/>
      <c r="AB232" s="13"/>
      <c r="AC232" s="13"/>
      <c r="AD232" s="13"/>
      <c r="AE232" s="13"/>
      <c r="AT232" s="252" t="s">
        <v>273</v>
      </c>
      <c r="AU232" s="252" t="s">
        <v>85</v>
      </c>
      <c r="AV232" s="13" t="s">
        <v>85</v>
      </c>
      <c r="AW232" s="13" t="s">
        <v>32</v>
      </c>
      <c r="AX232" s="13" t="s">
        <v>83</v>
      </c>
      <c r="AY232" s="252" t="s">
        <v>264</v>
      </c>
    </row>
    <row r="233" s="2" customFormat="1" ht="16.5" customHeight="1">
      <c r="A233" s="39"/>
      <c r="B233" s="40"/>
      <c r="C233" s="228" t="s">
        <v>438</v>
      </c>
      <c r="D233" s="228" t="s">
        <v>266</v>
      </c>
      <c r="E233" s="229" t="s">
        <v>4183</v>
      </c>
      <c r="F233" s="230" t="s">
        <v>4184</v>
      </c>
      <c r="G233" s="231" t="s">
        <v>420</v>
      </c>
      <c r="H233" s="232">
        <v>1</v>
      </c>
      <c r="I233" s="233"/>
      <c r="J233" s="234">
        <f>ROUND(I233*H233,2)</f>
        <v>0</v>
      </c>
      <c r="K233" s="230" t="s">
        <v>1425</v>
      </c>
      <c r="L233" s="45"/>
      <c r="M233" s="235" t="s">
        <v>1</v>
      </c>
      <c r="N233" s="236" t="s">
        <v>42</v>
      </c>
      <c r="O233" s="92"/>
      <c r="P233" s="237">
        <f>O233*H233</f>
        <v>0</v>
      </c>
      <c r="Q233" s="237">
        <v>0.040000000000000001</v>
      </c>
      <c r="R233" s="237">
        <f>Q233*H233</f>
        <v>0.040000000000000001</v>
      </c>
      <c r="S233" s="237">
        <v>0</v>
      </c>
      <c r="T233" s="238">
        <f>S233*H233</f>
        <v>0</v>
      </c>
      <c r="U233" s="39"/>
      <c r="V233" s="39"/>
      <c r="W233" s="39"/>
      <c r="X233" s="39"/>
      <c r="Y233" s="39"/>
      <c r="Z233" s="39"/>
      <c r="AA233" s="39"/>
      <c r="AB233" s="39"/>
      <c r="AC233" s="39"/>
      <c r="AD233" s="39"/>
      <c r="AE233" s="39"/>
      <c r="AR233" s="239" t="s">
        <v>271</v>
      </c>
      <c r="AT233" s="239" t="s">
        <v>266</v>
      </c>
      <c r="AU233" s="239" t="s">
        <v>85</v>
      </c>
      <c r="AY233" s="18" t="s">
        <v>264</v>
      </c>
      <c r="BE233" s="240">
        <f>IF(N233="základní",J233,0)</f>
        <v>0</v>
      </c>
      <c r="BF233" s="240">
        <f>IF(N233="snížená",J233,0)</f>
        <v>0</v>
      </c>
      <c r="BG233" s="240">
        <f>IF(N233="zákl. přenesená",J233,0)</f>
        <v>0</v>
      </c>
      <c r="BH233" s="240">
        <f>IF(N233="sníž. přenesená",J233,0)</f>
        <v>0</v>
      </c>
      <c r="BI233" s="240">
        <f>IF(N233="nulová",J233,0)</f>
        <v>0</v>
      </c>
      <c r="BJ233" s="18" t="s">
        <v>85</v>
      </c>
      <c r="BK233" s="240">
        <f>ROUND(I233*H233,2)</f>
        <v>0</v>
      </c>
      <c r="BL233" s="18" t="s">
        <v>271</v>
      </c>
      <c r="BM233" s="239" t="s">
        <v>4402</v>
      </c>
    </row>
    <row r="234" s="2" customFormat="1">
      <c r="A234" s="39"/>
      <c r="B234" s="40"/>
      <c r="C234" s="41"/>
      <c r="D234" s="243" t="s">
        <v>339</v>
      </c>
      <c r="E234" s="41"/>
      <c r="F234" s="295" t="s">
        <v>4186</v>
      </c>
      <c r="G234" s="41"/>
      <c r="H234" s="41"/>
      <c r="I234" s="296"/>
      <c r="J234" s="41"/>
      <c r="K234" s="41"/>
      <c r="L234" s="45"/>
      <c r="M234" s="297"/>
      <c r="N234" s="298"/>
      <c r="O234" s="92"/>
      <c r="P234" s="92"/>
      <c r="Q234" s="92"/>
      <c r="R234" s="92"/>
      <c r="S234" s="92"/>
      <c r="T234" s="93"/>
      <c r="U234" s="39"/>
      <c r="V234" s="39"/>
      <c r="W234" s="39"/>
      <c r="X234" s="39"/>
      <c r="Y234" s="39"/>
      <c r="Z234" s="39"/>
      <c r="AA234" s="39"/>
      <c r="AB234" s="39"/>
      <c r="AC234" s="39"/>
      <c r="AD234" s="39"/>
      <c r="AE234" s="39"/>
      <c r="AT234" s="18" t="s">
        <v>339</v>
      </c>
      <c r="AU234" s="18" t="s">
        <v>85</v>
      </c>
    </row>
    <row r="235" s="15" customFormat="1">
      <c r="A235" s="15"/>
      <c r="B235" s="264"/>
      <c r="C235" s="265"/>
      <c r="D235" s="243" t="s">
        <v>273</v>
      </c>
      <c r="E235" s="266" t="s">
        <v>1</v>
      </c>
      <c r="F235" s="267" t="s">
        <v>4187</v>
      </c>
      <c r="G235" s="265"/>
      <c r="H235" s="266" t="s">
        <v>1</v>
      </c>
      <c r="I235" s="268"/>
      <c r="J235" s="265"/>
      <c r="K235" s="265"/>
      <c r="L235" s="269"/>
      <c r="M235" s="270"/>
      <c r="N235" s="271"/>
      <c r="O235" s="271"/>
      <c r="P235" s="271"/>
      <c r="Q235" s="271"/>
      <c r="R235" s="271"/>
      <c r="S235" s="271"/>
      <c r="T235" s="272"/>
      <c r="U235" s="15"/>
      <c r="V235" s="15"/>
      <c r="W235" s="15"/>
      <c r="X235" s="15"/>
      <c r="Y235" s="15"/>
      <c r="Z235" s="15"/>
      <c r="AA235" s="15"/>
      <c r="AB235" s="15"/>
      <c r="AC235" s="15"/>
      <c r="AD235" s="15"/>
      <c r="AE235" s="15"/>
      <c r="AT235" s="273" t="s">
        <v>273</v>
      </c>
      <c r="AU235" s="273" t="s">
        <v>85</v>
      </c>
      <c r="AV235" s="15" t="s">
        <v>83</v>
      </c>
      <c r="AW235" s="15" t="s">
        <v>32</v>
      </c>
      <c r="AX235" s="15" t="s">
        <v>76</v>
      </c>
      <c r="AY235" s="273" t="s">
        <v>264</v>
      </c>
    </row>
    <row r="236" s="13" customFormat="1">
      <c r="A236" s="13"/>
      <c r="B236" s="241"/>
      <c r="C236" s="242"/>
      <c r="D236" s="243" t="s">
        <v>273</v>
      </c>
      <c r="E236" s="244" t="s">
        <v>1</v>
      </c>
      <c r="F236" s="245" t="s">
        <v>83</v>
      </c>
      <c r="G236" s="242"/>
      <c r="H236" s="246">
        <v>1</v>
      </c>
      <c r="I236" s="247"/>
      <c r="J236" s="242"/>
      <c r="K236" s="242"/>
      <c r="L236" s="248"/>
      <c r="M236" s="249"/>
      <c r="N236" s="250"/>
      <c r="O236" s="250"/>
      <c r="P236" s="250"/>
      <c r="Q236" s="250"/>
      <c r="R236" s="250"/>
      <c r="S236" s="250"/>
      <c r="T236" s="251"/>
      <c r="U236" s="13"/>
      <c r="V236" s="13"/>
      <c r="W236" s="13"/>
      <c r="X236" s="13"/>
      <c r="Y236" s="13"/>
      <c r="Z236" s="13"/>
      <c r="AA236" s="13"/>
      <c r="AB236" s="13"/>
      <c r="AC236" s="13"/>
      <c r="AD236" s="13"/>
      <c r="AE236" s="13"/>
      <c r="AT236" s="252" t="s">
        <v>273</v>
      </c>
      <c r="AU236" s="252" t="s">
        <v>85</v>
      </c>
      <c r="AV236" s="13" t="s">
        <v>85</v>
      </c>
      <c r="AW236" s="13" t="s">
        <v>32</v>
      </c>
      <c r="AX236" s="13" t="s">
        <v>83</v>
      </c>
      <c r="AY236" s="252" t="s">
        <v>264</v>
      </c>
    </row>
    <row r="237" s="2" customFormat="1" ht="21.75" customHeight="1">
      <c r="A237" s="39"/>
      <c r="B237" s="40"/>
      <c r="C237" s="228" t="s">
        <v>442</v>
      </c>
      <c r="D237" s="228" t="s">
        <v>266</v>
      </c>
      <c r="E237" s="229" t="s">
        <v>4188</v>
      </c>
      <c r="F237" s="230" t="s">
        <v>4189</v>
      </c>
      <c r="G237" s="231" t="s">
        <v>420</v>
      </c>
      <c r="H237" s="232">
        <v>1</v>
      </c>
      <c r="I237" s="233"/>
      <c r="J237" s="234">
        <f>ROUND(I237*H237,2)</f>
        <v>0</v>
      </c>
      <c r="K237" s="230" t="s">
        <v>1425</v>
      </c>
      <c r="L237" s="45"/>
      <c r="M237" s="235" t="s">
        <v>1</v>
      </c>
      <c r="N237" s="236" t="s">
        <v>42</v>
      </c>
      <c r="O237" s="92"/>
      <c r="P237" s="237">
        <f>O237*H237</f>
        <v>0</v>
      </c>
      <c r="Q237" s="237">
        <v>0.0061999999999999998</v>
      </c>
      <c r="R237" s="237">
        <f>Q237*H237</f>
        <v>0.0061999999999999998</v>
      </c>
      <c r="S237" s="237">
        <v>0</v>
      </c>
      <c r="T237" s="238">
        <f>S237*H237</f>
        <v>0</v>
      </c>
      <c r="U237" s="39"/>
      <c r="V237" s="39"/>
      <c r="W237" s="39"/>
      <c r="X237" s="39"/>
      <c r="Y237" s="39"/>
      <c r="Z237" s="39"/>
      <c r="AA237" s="39"/>
      <c r="AB237" s="39"/>
      <c r="AC237" s="39"/>
      <c r="AD237" s="39"/>
      <c r="AE237" s="39"/>
      <c r="AR237" s="239" t="s">
        <v>271</v>
      </c>
      <c r="AT237" s="239" t="s">
        <v>266</v>
      </c>
      <c r="AU237" s="239" t="s">
        <v>85</v>
      </c>
      <c r="AY237" s="18" t="s">
        <v>264</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271</v>
      </c>
      <c r="BM237" s="239" t="s">
        <v>4403</v>
      </c>
    </row>
    <row r="238" s="15" customFormat="1">
      <c r="A238" s="15"/>
      <c r="B238" s="264"/>
      <c r="C238" s="265"/>
      <c r="D238" s="243" t="s">
        <v>273</v>
      </c>
      <c r="E238" s="266" t="s">
        <v>1</v>
      </c>
      <c r="F238" s="267" t="s">
        <v>4187</v>
      </c>
      <c r="G238" s="265"/>
      <c r="H238" s="266" t="s">
        <v>1</v>
      </c>
      <c r="I238" s="268"/>
      <c r="J238" s="265"/>
      <c r="K238" s="265"/>
      <c r="L238" s="269"/>
      <c r="M238" s="270"/>
      <c r="N238" s="271"/>
      <c r="O238" s="271"/>
      <c r="P238" s="271"/>
      <c r="Q238" s="271"/>
      <c r="R238" s="271"/>
      <c r="S238" s="271"/>
      <c r="T238" s="272"/>
      <c r="U238" s="15"/>
      <c r="V238" s="15"/>
      <c r="W238" s="15"/>
      <c r="X238" s="15"/>
      <c r="Y238" s="15"/>
      <c r="Z238" s="15"/>
      <c r="AA238" s="15"/>
      <c r="AB238" s="15"/>
      <c r="AC238" s="15"/>
      <c r="AD238" s="15"/>
      <c r="AE238" s="15"/>
      <c r="AT238" s="273" t="s">
        <v>273</v>
      </c>
      <c r="AU238" s="273" t="s">
        <v>85</v>
      </c>
      <c r="AV238" s="15" t="s">
        <v>83</v>
      </c>
      <c r="AW238" s="15" t="s">
        <v>32</v>
      </c>
      <c r="AX238" s="15" t="s">
        <v>76</v>
      </c>
      <c r="AY238" s="273" t="s">
        <v>264</v>
      </c>
    </row>
    <row r="239" s="13" customFormat="1">
      <c r="A239" s="13"/>
      <c r="B239" s="241"/>
      <c r="C239" s="242"/>
      <c r="D239" s="243" t="s">
        <v>273</v>
      </c>
      <c r="E239" s="244" t="s">
        <v>1</v>
      </c>
      <c r="F239" s="245" t="s">
        <v>83</v>
      </c>
      <c r="G239" s="242"/>
      <c r="H239" s="246">
        <v>1</v>
      </c>
      <c r="I239" s="247"/>
      <c r="J239" s="242"/>
      <c r="K239" s="242"/>
      <c r="L239" s="248"/>
      <c r="M239" s="249"/>
      <c r="N239" s="250"/>
      <c r="O239" s="250"/>
      <c r="P239" s="250"/>
      <c r="Q239" s="250"/>
      <c r="R239" s="250"/>
      <c r="S239" s="250"/>
      <c r="T239" s="251"/>
      <c r="U239" s="13"/>
      <c r="V239" s="13"/>
      <c r="W239" s="13"/>
      <c r="X239" s="13"/>
      <c r="Y239" s="13"/>
      <c r="Z239" s="13"/>
      <c r="AA239" s="13"/>
      <c r="AB239" s="13"/>
      <c r="AC239" s="13"/>
      <c r="AD239" s="13"/>
      <c r="AE239" s="13"/>
      <c r="AT239" s="252" t="s">
        <v>273</v>
      </c>
      <c r="AU239" s="252" t="s">
        <v>85</v>
      </c>
      <c r="AV239" s="13" t="s">
        <v>85</v>
      </c>
      <c r="AW239" s="13" t="s">
        <v>32</v>
      </c>
      <c r="AX239" s="13" t="s">
        <v>83</v>
      </c>
      <c r="AY239" s="252" t="s">
        <v>264</v>
      </c>
    </row>
    <row r="240" s="2" customFormat="1" ht="16.5" customHeight="1">
      <c r="A240" s="39"/>
      <c r="B240" s="40"/>
      <c r="C240" s="228" t="s">
        <v>446</v>
      </c>
      <c r="D240" s="228" t="s">
        <v>266</v>
      </c>
      <c r="E240" s="229" t="s">
        <v>4191</v>
      </c>
      <c r="F240" s="230" t="s">
        <v>4192</v>
      </c>
      <c r="G240" s="231" t="s">
        <v>420</v>
      </c>
      <c r="H240" s="232">
        <v>1</v>
      </c>
      <c r="I240" s="233"/>
      <c r="J240" s="234">
        <f>ROUND(I240*H240,2)</f>
        <v>0</v>
      </c>
      <c r="K240" s="230" t="s">
        <v>1425</v>
      </c>
      <c r="L240" s="45"/>
      <c r="M240" s="235" t="s">
        <v>1</v>
      </c>
      <c r="N240" s="236" t="s">
        <v>42</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271</v>
      </c>
      <c r="AT240" s="239" t="s">
        <v>266</v>
      </c>
      <c r="AU240" s="239" t="s">
        <v>85</v>
      </c>
      <c r="AY240" s="18" t="s">
        <v>264</v>
      </c>
      <c r="BE240" s="240">
        <f>IF(N240="základní",J240,0)</f>
        <v>0</v>
      </c>
      <c r="BF240" s="240">
        <f>IF(N240="snížená",J240,0)</f>
        <v>0</v>
      </c>
      <c r="BG240" s="240">
        <f>IF(N240="zákl. přenesená",J240,0)</f>
        <v>0</v>
      </c>
      <c r="BH240" s="240">
        <f>IF(N240="sníž. přenesená",J240,0)</f>
        <v>0</v>
      </c>
      <c r="BI240" s="240">
        <f>IF(N240="nulová",J240,0)</f>
        <v>0</v>
      </c>
      <c r="BJ240" s="18" t="s">
        <v>85</v>
      </c>
      <c r="BK240" s="240">
        <f>ROUND(I240*H240,2)</f>
        <v>0</v>
      </c>
      <c r="BL240" s="18" t="s">
        <v>271</v>
      </c>
      <c r="BM240" s="239" t="s">
        <v>4404</v>
      </c>
    </row>
    <row r="241" s="15" customFormat="1">
      <c r="A241" s="15"/>
      <c r="B241" s="264"/>
      <c r="C241" s="265"/>
      <c r="D241" s="243" t="s">
        <v>273</v>
      </c>
      <c r="E241" s="266" t="s">
        <v>1</v>
      </c>
      <c r="F241" s="267" t="s">
        <v>4187</v>
      </c>
      <c r="G241" s="265"/>
      <c r="H241" s="266" t="s">
        <v>1</v>
      </c>
      <c r="I241" s="268"/>
      <c r="J241" s="265"/>
      <c r="K241" s="265"/>
      <c r="L241" s="269"/>
      <c r="M241" s="270"/>
      <c r="N241" s="271"/>
      <c r="O241" s="271"/>
      <c r="P241" s="271"/>
      <c r="Q241" s="271"/>
      <c r="R241" s="271"/>
      <c r="S241" s="271"/>
      <c r="T241" s="272"/>
      <c r="U241" s="15"/>
      <c r="V241" s="15"/>
      <c r="W241" s="15"/>
      <c r="X241" s="15"/>
      <c r="Y241" s="15"/>
      <c r="Z241" s="15"/>
      <c r="AA241" s="15"/>
      <c r="AB241" s="15"/>
      <c r="AC241" s="15"/>
      <c r="AD241" s="15"/>
      <c r="AE241" s="15"/>
      <c r="AT241" s="273" t="s">
        <v>273</v>
      </c>
      <c r="AU241" s="273" t="s">
        <v>85</v>
      </c>
      <c r="AV241" s="15" t="s">
        <v>83</v>
      </c>
      <c r="AW241" s="15" t="s">
        <v>32</v>
      </c>
      <c r="AX241" s="15" t="s">
        <v>76</v>
      </c>
      <c r="AY241" s="273" t="s">
        <v>264</v>
      </c>
    </row>
    <row r="242" s="13" customFormat="1">
      <c r="A242" s="13"/>
      <c r="B242" s="241"/>
      <c r="C242" s="242"/>
      <c r="D242" s="243" t="s">
        <v>273</v>
      </c>
      <c r="E242" s="244" t="s">
        <v>1</v>
      </c>
      <c r="F242" s="245" t="s">
        <v>83</v>
      </c>
      <c r="G242" s="242"/>
      <c r="H242" s="246">
        <v>1</v>
      </c>
      <c r="I242" s="247"/>
      <c r="J242" s="242"/>
      <c r="K242" s="242"/>
      <c r="L242" s="248"/>
      <c r="M242" s="249"/>
      <c r="N242" s="250"/>
      <c r="O242" s="250"/>
      <c r="P242" s="250"/>
      <c r="Q242" s="250"/>
      <c r="R242" s="250"/>
      <c r="S242" s="250"/>
      <c r="T242" s="251"/>
      <c r="U242" s="13"/>
      <c r="V242" s="13"/>
      <c r="W242" s="13"/>
      <c r="X242" s="13"/>
      <c r="Y242" s="13"/>
      <c r="Z242" s="13"/>
      <c r="AA242" s="13"/>
      <c r="AB242" s="13"/>
      <c r="AC242" s="13"/>
      <c r="AD242" s="13"/>
      <c r="AE242" s="13"/>
      <c r="AT242" s="252" t="s">
        <v>273</v>
      </c>
      <c r="AU242" s="252" t="s">
        <v>85</v>
      </c>
      <c r="AV242" s="13" t="s">
        <v>85</v>
      </c>
      <c r="AW242" s="13" t="s">
        <v>32</v>
      </c>
      <c r="AX242" s="13" t="s">
        <v>83</v>
      </c>
      <c r="AY242" s="252" t="s">
        <v>264</v>
      </c>
    </row>
    <row r="243" s="2" customFormat="1" ht="16.5" customHeight="1">
      <c r="A243" s="39"/>
      <c r="B243" s="40"/>
      <c r="C243" s="228" t="s">
        <v>450</v>
      </c>
      <c r="D243" s="228" t="s">
        <v>266</v>
      </c>
      <c r="E243" s="229" t="s">
        <v>4194</v>
      </c>
      <c r="F243" s="230" t="s">
        <v>4195</v>
      </c>
      <c r="G243" s="231" t="s">
        <v>420</v>
      </c>
      <c r="H243" s="232">
        <v>1</v>
      </c>
      <c r="I243" s="233"/>
      <c r="J243" s="234">
        <f>ROUND(I243*H243,2)</f>
        <v>0</v>
      </c>
      <c r="K243" s="230" t="s">
        <v>1425</v>
      </c>
      <c r="L243" s="45"/>
      <c r="M243" s="235" t="s">
        <v>1</v>
      </c>
      <c r="N243" s="236" t="s">
        <v>42</v>
      </c>
      <c r="O243" s="92"/>
      <c r="P243" s="237">
        <f>O243*H243</f>
        <v>0</v>
      </c>
      <c r="Q243" s="237">
        <v>0.00096000000000000002</v>
      </c>
      <c r="R243" s="237">
        <f>Q243*H243</f>
        <v>0.00096000000000000002</v>
      </c>
      <c r="S243" s="237">
        <v>0</v>
      </c>
      <c r="T243" s="238">
        <f>S243*H243</f>
        <v>0</v>
      </c>
      <c r="U243" s="39"/>
      <c r="V243" s="39"/>
      <c r="W243" s="39"/>
      <c r="X243" s="39"/>
      <c r="Y243" s="39"/>
      <c r="Z243" s="39"/>
      <c r="AA243" s="39"/>
      <c r="AB243" s="39"/>
      <c r="AC243" s="39"/>
      <c r="AD243" s="39"/>
      <c r="AE243" s="39"/>
      <c r="AR243" s="239" t="s">
        <v>271</v>
      </c>
      <c r="AT243" s="239" t="s">
        <v>266</v>
      </c>
      <c r="AU243" s="239" t="s">
        <v>85</v>
      </c>
      <c r="AY243" s="18" t="s">
        <v>264</v>
      </c>
      <c r="BE243" s="240">
        <f>IF(N243="základní",J243,0)</f>
        <v>0</v>
      </c>
      <c r="BF243" s="240">
        <f>IF(N243="snížená",J243,0)</f>
        <v>0</v>
      </c>
      <c r="BG243" s="240">
        <f>IF(N243="zákl. přenesená",J243,0)</f>
        <v>0</v>
      </c>
      <c r="BH243" s="240">
        <f>IF(N243="sníž. přenesená",J243,0)</f>
        <v>0</v>
      </c>
      <c r="BI243" s="240">
        <f>IF(N243="nulová",J243,0)</f>
        <v>0</v>
      </c>
      <c r="BJ243" s="18" t="s">
        <v>85</v>
      </c>
      <c r="BK243" s="240">
        <f>ROUND(I243*H243,2)</f>
        <v>0</v>
      </c>
      <c r="BL243" s="18" t="s">
        <v>271</v>
      </c>
      <c r="BM243" s="239" t="s">
        <v>4405</v>
      </c>
    </row>
    <row r="244" s="15" customFormat="1">
      <c r="A244" s="15"/>
      <c r="B244" s="264"/>
      <c r="C244" s="265"/>
      <c r="D244" s="243" t="s">
        <v>273</v>
      </c>
      <c r="E244" s="266" t="s">
        <v>1</v>
      </c>
      <c r="F244" s="267" t="s">
        <v>4187</v>
      </c>
      <c r="G244" s="265"/>
      <c r="H244" s="266" t="s">
        <v>1</v>
      </c>
      <c r="I244" s="268"/>
      <c r="J244" s="265"/>
      <c r="K244" s="265"/>
      <c r="L244" s="269"/>
      <c r="M244" s="270"/>
      <c r="N244" s="271"/>
      <c r="O244" s="271"/>
      <c r="P244" s="271"/>
      <c r="Q244" s="271"/>
      <c r="R244" s="271"/>
      <c r="S244" s="271"/>
      <c r="T244" s="272"/>
      <c r="U244" s="15"/>
      <c r="V244" s="15"/>
      <c r="W244" s="15"/>
      <c r="X244" s="15"/>
      <c r="Y244" s="15"/>
      <c r="Z244" s="15"/>
      <c r="AA244" s="15"/>
      <c r="AB244" s="15"/>
      <c r="AC244" s="15"/>
      <c r="AD244" s="15"/>
      <c r="AE244" s="15"/>
      <c r="AT244" s="273" t="s">
        <v>273</v>
      </c>
      <c r="AU244" s="273" t="s">
        <v>85</v>
      </c>
      <c r="AV244" s="15" t="s">
        <v>83</v>
      </c>
      <c r="AW244" s="15" t="s">
        <v>32</v>
      </c>
      <c r="AX244" s="15" t="s">
        <v>76</v>
      </c>
      <c r="AY244" s="273" t="s">
        <v>264</v>
      </c>
    </row>
    <row r="245" s="13" customFormat="1">
      <c r="A245" s="13"/>
      <c r="B245" s="241"/>
      <c r="C245" s="242"/>
      <c r="D245" s="243" t="s">
        <v>273</v>
      </c>
      <c r="E245" s="244" t="s">
        <v>1</v>
      </c>
      <c r="F245" s="245" t="s">
        <v>83</v>
      </c>
      <c r="G245" s="242"/>
      <c r="H245" s="246">
        <v>1</v>
      </c>
      <c r="I245" s="247"/>
      <c r="J245" s="242"/>
      <c r="K245" s="242"/>
      <c r="L245" s="248"/>
      <c r="M245" s="249"/>
      <c r="N245" s="250"/>
      <c r="O245" s="250"/>
      <c r="P245" s="250"/>
      <c r="Q245" s="250"/>
      <c r="R245" s="250"/>
      <c r="S245" s="250"/>
      <c r="T245" s="251"/>
      <c r="U245" s="13"/>
      <c r="V245" s="13"/>
      <c r="W245" s="13"/>
      <c r="X245" s="13"/>
      <c r="Y245" s="13"/>
      <c r="Z245" s="13"/>
      <c r="AA245" s="13"/>
      <c r="AB245" s="13"/>
      <c r="AC245" s="13"/>
      <c r="AD245" s="13"/>
      <c r="AE245" s="13"/>
      <c r="AT245" s="252" t="s">
        <v>273</v>
      </c>
      <c r="AU245" s="252" t="s">
        <v>85</v>
      </c>
      <c r="AV245" s="13" t="s">
        <v>85</v>
      </c>
      <c r="AW245" s="13" t="s">
        <v>32</v>
      </c>
      <c r="AX245" s="13" t="s">
        <v>83</v>
      </c>
      <c r="AY245" s="252" t="s">
        <v>264</v>
      </c>
    </row>
    <row r="246" s="2" customFormat="1" ht="16.5" customHeight="1">
      <c r="A246" s="39"/>
      <c r="B246" s="40"/>
      <c r="C246" s="228" t="s">
        <v>456</v>
      </c>
      <c r="D246" s="228" t="s">
        <v>266</v>
      </c>
      <c r="E246" s="229" t="s">
        <v>4197</v>
      </c>
      <c r="F246" s="230" t="s">
        <v>4198</v>
      </c>
      <c r="G246" s="231" t="s">
        <v>420</v>
      </c>
      <c r="H246" s="232">
        <v>1</v>
      </c>
      <c r="I246" s="233"/>
      <c r="J246" s="234">
        <f>ROUND(I246*H246,2)</f>
        <v>0</v>
      </c>
      <c r="K246" s="230" t="s">
        <v>1425</v>
      </c>
      <c r="L246" s="45"/>
      <c r="M246" s="235" t="s">
        <v>1</v>
      </c>
      <c r="N246" s="236" t="s">
        <v>42</v>
      </c>
      <c r="O246" s="92"/>
      <c r="P246" s="237">
        <f>O246*H246</f>
        <v>0</v>
      </c>
      <c r="Q246" s="237">
        <v>0.068959999999999994</v>
      </c>
      <c r="R246" s="237">
        <f>Q246*H246</f>
        <v>0.068959999999999994</v>
      </c>
      <c r="S246" s="237">
        <v>0</v>
      </c>
      <c r="T246" s="238">
        <f>S246*H246</f>
        <v>0</v>
      </c>
      <c r="U246" s="39"/>
      <c r="V246" s="39"/>
      <c r="W246" s="39"/>
      <c r="X246" s="39"/>
      <c r="Y246" s="39"/>
      <c r="Z246" s="39"/>
      <c r="AA246" s="39"/>
      <c r="AB246" s="39"/>
      <c r="AC246" s="39"/>
      <c r="AD246" s="39"/>
      <c r="AE246" s="39"/>
      <c r="AR246" s="239" t="s">
        <v>271</v>
      </c>
      <c r="AT246" s="239" t="s">
        <v>266</v>
      </c>
      <c r="AU246" s="239" t="s">
        <v>85</v>
      </c>
      <c r="AY246" s="18" t="s">
        <v>264</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271</v>
      </c>
      <c r="BM246" s="239" t="s">
        <v>4406</v>
      </c>
    </row>
    <row r="247" s="15" customFormat="1">
      <c r="A247" s="15"/>
      <c r="B247" s="264"/>
      <c r="C247" s="265"/>
      <c r="D247" s="243" t="s">
        <v>273</v>
      </c>
      <c r="E247" s="266" t="s">
        <v>1</v>
      </c>
      <c r="F247" s="267" t="s">
        <v>4200</v>
      </c>
      <c r="G247" s="265"/>
      <c r="H247" s="266" t="s">
        <v>1</v>
      </c>
      <c r="I247" s="268"/>
      <c r="J247" s="265"/>
      <c r="K247" s="265"/>
      <c r="L247" s="269"/>
      <c r="M247" s="270"/>
      <c r="N247" s="271"/>
      <c r="O247" s="271"/>
      <c r="P247" s="271"/>
      <c r="Q247" s="271"/>
      <c r="R247" s="271"/>
      <c r="S247" s="271"/>
      <c r="T247" s="272"/>
      <c r="U247" s="15"/>
      <c r="V247" s="15"/>
      <c r="W247" s="15"/>
      <c r="X247" s="15"/>
      <c r="Y247" s="15"/>
      <c r="Z247" s="15"/>
      <c r="AA247" s="15"/>
      <c r="AB247" s="15"/>
      <c r="AC247" s="15"/>
      <c r="AD247" s="15"/>
      <c r="AE247" s="15"/>
      <c r="AT247" s="273" t="s">
        <v>273</v>
      </c>
      <c r="AU247" s="273" t="s">
        <v>85</v>
      </c>
      <c r="AV247" s="15" t="s">
        <v>83</v>
      </c>
      <c r="AW247" s="15" t="s">
        <v>32</v>
      </c>
      <c r="AX247" s="15" t="s">
        <v>76</v>
      </c>
      <c r="AY247" s="273" t="s">
        <v>264</v>
      </c>
    </row>
    <row r="248" s="13" customFormat="1">
      <c r="A248" s="13"/>
      <c r="B248" s="241"/>
      <c r="C248" s="242"/>
      <c r="D248" s="243" t="s">
        <v>273</v>
      </c>
      <c r="E248" s="244" t="s">
        <v>1</v>
      </c>
      <c r="F248" s="245" t="s">
        <v>83</v>
      </c>
      <c r="G248" s="242"/>
      <c r="H248" s="246">
        <v>1</v>
      </c>
      <c r="I248" s="247"/>
      <c r="J248" s="242"/>
      <c r="K248" s="242"/>
      <c r="L248" s="248"/>
      <c r="M248" s="249"/>
      <c r="N248" s="250"/>
      <c r="O248" s="250"/>
      <c r="P248" s="250"/>
      <c r="Q248" s="250"/>
      <c r="R248" s="250"/>
      <c r="S248" s="250"/>
      <c r="T248" s="251"/>
      <c r="U248" s="13"/>
      <c r="V248" s="13"/>
      <c r="W248" s="13"/>
      <c r="X248" s="13"/>
      <c r="Y248" s="13"/>
      <c r="Z248" s="13"/>
      <c r="AA248" s="13"/>
      <c r="AB248" s="13"/>
      <c r="AC248" s="13"/>
      <c r="AD248" s="13"/>
      <c r="AE248" s="13"/>
      <c r="AT248" s="252" t="s">
        <v>273</v>
      </c>
      <c r="AU248" s="252" t="s">
        <v>85</v>
      </c>
      <c r="AV248" s="13" t="s">
        <v>85</v>
      </c>
      <c r="AW248" s="13" t="s">
        <v>32</v>
      </c>
      <c r="AX248" s="13" t="s">
        <v>83</v>
      </c>
      <c r="AY248" s="252" t="s">
        <v>264</v>
      </c>
    </row>
    <row r="249" s="2" customFormat="1" ht="21.75" customHeight="1">
      <c r="A249" s="39"/>
      <c r="B249" s="40"/>
      <c r="C249" s="228" t="s">
        <v>461</v>
      </c>
      <c r="D249" s="228" t="s">
        <v>266</v>
      </c>
      <c r="E249" s="229" t="s">
        <v>4201</v>
      </c>
      <c r="F249" s="230" t="s">
        <v>4202</v>
      </c>
      <c r="G249" s="231" t="s">
        <v>420</v>
      </c>
      <c r="H249" s="232">
        <v>1</v>
      </c>
      <c r="I249" s="233"/>
      <c r="J249" s="234">
        <f>ROUND(I249*H249,2)</f>
        <v>0</v>
      </c>
      <c r="K249" s="230" t="s">
        <v>1425</v>
      </c>
      <c r="L249" s="45"/>
      <c r="M249" s="235" t="s">
        <v>1</v>
      </c>
      <c r="N249" s="236" t="s">
        <v>42</v>
      </c>
      <c r="O249" s="92"/>
      <c r="P249" s="237">
        <f>O249*H249</f>
        <v>0</v>
      </c>
      <c r="Q249" s="237">
        <v>0.018180000000000002</v>
      </c>
      <c r="R249" s="237">
        <f>Q249*H249</f>
        <v>0.018180000000000002</v>
      </c>
      <c r="S249" s="237">
        <v>0</v>
      </c>
      <c r="T249" s="238">
        <f>S249*H249</f>
        <v>0</v>
      </c>
      <c r="U249" s="39"/>
      <c r="V249" s="39"/>
      <c r="W249" s="39"/>
      <c r="X249" s="39"/>
      <c r="Y249" s="39"/>
      <c r="Z249" s="39"/>
      <c r="AA249" s="39"/>
      <c r="AB249" s="39"/>
      <c r="AC249" s="39"/>
      <c r="AD249" s="39"/>
      <c r="AE249" s="39"/>
      <c r="AR249" s="239" t="s">
        <v>271</v>
      </c>
      <c r="AT249" s="239" t="s">
        <v>266</v>
      </c>
      <c r="AU249" s="239" t="s">
        <v>85</v>
      </c>
      <c r="AY249" s="18" t="s">
        <v>264</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271</v>
      </c>
      <c r="BM249" s="239" t="s">
        <v>4407</v>
      </c>
    </row>
    <row r="250" s="15" customFormat="1">
      <c r="A250" s="15"/>
      <c r="B250" s="264"/>
      <c r="C250" s="265"/>
      <c r="D250" s="243" t="s">
        <v>273</v>
      </c>
      <c r="E250" s="266" t="s">
        <v>1</v>
      </c>
      <c r="F250" s="267" t="s">
        <v>4200</v>
      </c>
      <c r="G250" s="265"/>
      <c r="H250" s="266" t="s">
        <v>1</v>
      </c>
      <c r="I250" s="268"/>
      <c r="J250" s="265"/>
      <c r="K250" s="265"/>
      <c r="L250" s="269"/>
      <c r="M250" s="270"/>
      <c r="N250" s="271"/>
      <c r="O250" s="271"/>
      <c r="P250" s="271"/>
      <c r="Q250" s="271"/>
      <c r="R250" s="271"/>
      <c r="S250" s="271"/>
      <c r="T250" s="272"/>
      <c r="U250" s="15"/>
      <c r="V250" s="15"/>
      <c r="W250" s="15"/>
      <c r="X250" s="15"/>
      <c r="Y250" s="15"/>
      <c r="Z250" s="15"/>
      <c r="AA250" s="15"/>
      <c r="AB250" s="15"/>
      <c r="AC250" s="15"/>
      <c r="AD250" s="15"/>
      <c r="AE250" s="15"/>
      <c r="AT250" s="273" t="s">
        <v>273</v>
      </c>
      <c r="AU250" s="273" t="s">
        <v>85</v>
      </c>
      <c r="AV250" s="15" t="s">
        <v>83</v>
      </c>
      <c r="AW250" s="15" t="s">
        <v>32</v>
      </c>
      <c r="AX250" s="15" t="s">
        <v>76</v>
      </c>
      <c r="AY250" s="273" t="s">
        <v>264</v>
      </c>
    </row>
    <row r="251" s="13" customFormat="1">
      <c r="A251" s="13"/>
      <c r="B251" s="241"/>
      <c r="C251" s="242"/>
      <c r="D251" s="243" t="s">
        <v>273</v>
      </c>
      <c r="E251" s="244" t="s">
        <v>1</v>
      </c>
      <c r="F251" s="245" t="s">
        <v>83</v>
      </c>
      <c r="G251" s="242"/>
      <c r="H251" s="246">
        <v>1</v>
      </c>
      <c r="I251" s="247"/>
      <c r="J251" s="242"/>
      <c r="K251" s="242"/>
      <c r="L251" s="248"/>
      <c r="M251" s="249"/>
      <c r="N251" s="250"/>
      <c r="O251" s="250"/>
      <c r="P251" s="250"/>
      <c r="Q251" s="250"/>
      <c r="R251" s="250"/>
      <c r="S251" s="250"/>
      <c r="T251" s="251"/>
      <c r="U251" s="13"/>
      <c r="V251" s="13"/>
      <c r="W251" s="13"/>
      <c r="X251" s="13"/>
      <c r="Y251" s="13"/>
      <c r="Z251" s="13"/>
      <c r="AA251" s="13"/>
      <c r="AB251" s="13"/>
      <c r="AC251" s="13"/>
      <c r="AD251" s="13"/>
      <c r="AE251" s="13"/>
      <c r="AT251" s="252" t="s">
        <v>273</v>
      </c>
      <c r="AU251" s="252" t="s">
        <v>85</v>
      </c>
      <c r="AV251" s="13" t="s">
        <v>85</v>
      </c>
      <c r="AW251" s="13" t="s">
        <v>32</v>
      </c>
      <c r="AX251" s="13" t="s">
        <v>83</v>
      </c>
      <c r="AY251" s="252" t="s">
        <v>264</v>
      </c>
    </row>
    <row r="252" s="2" customFormat="1" ht="16.5" customHeight="1">
      <c r="A252" s="39"/>
      <c r="B252" s="40"/>
      <c r="C252" s="228" t="s">
        <v>466</v>
      </c>
      <c r="D252" s="228" t="s">
        <v>266</v>
      </c>
      <c r="E252" s="229" t="s">
        <v>4204</v>
      </c>
      <c r="F252" s="230" t="s">
        <v>4205</v>
      </c>
      <c r="G252" s="231" t="s">
        <v>420</v>
      </c>
      <c r="H252" s="232">
        <v>1</v>
      </c>
      <c r="I252" s="233"/>
      <c r="J252" s="234">
        <f>ROUND(I252*H252,2)</f>
        <v>0</v>
      </c>
      <c r="K252" s="230" t="s">
        <v>1425</v>
      </c>
      <c r="L252" s="45"/>
      <c r="M252" s="235" t="s">
        <v>1</v>
      </c>
      <c r="N252" s="236" t="s">
        <v>42</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271</v>
      </c>
      <c r="AT252" s="239" t="s">
        <v>266</v>
      </c>
      <c r="AU252" s="239" t="s">
        <v>85</v>
      </c>
      <c r="AY252" s="18" t="s">
        <v>264</v>
      </c>
      <c r="BE252" s="240">
        <f>IF(N252="základní",J252,0)</f>
        <v>0</v>
      </c>
      <c r="BF252" s="240">
        <f>IF(N252="snížená",J252,0)</f>
        <v>0</v>
      </c>
      <c r="BG252" s="240">
        <f>IF(N252="zákl. přenesená",J252,0)</f>
        <v>0</v>
      </c>
      <c r="BH252" s="240">
        <f>IF(N252="sníž. přenesená",J252,0)</f>
        <v>0</v>
      </c>
      <c r="BI252" s="240">
        <f>IF(N252="nulová",J252,0)</f>
        <v>0</v>
      </c>
      <c r="BJ252" s="18" t="s">
        <v>85</v>
      </c>
      <c r="BK252" s="240">
        <f>ROUND(I252*H252,2)</f>
        <v>0</v>
      </c>
      <c r="BL252" s="18" t="s">
        <v>271</v>
      </c>
      <c r="BM252" s="239" t="s">
        <v>4408</v>
      </c>
    </row>
    <row r="253" s="15" customFormat="1">
      <c r="A253" s="15"/>
      <c r="B253" s="264"/>
      <c r="C253" s="265"/>
      <c r="D253" s="243" t="s">
        <v>273</v>
      </c>
      <c r="E253" s="266" t="s">
        <v>1</v>
      </c>
      <c r="F253" s="267" t="s">
        <v>4200</v>
      </c>
      <c r="G253" s="265"/>
      <c r="H253" s="266" t="s">
        <v>1</v>
      </c>
      <c r="I253" s="268"/>
      <c r="J253" s="265"/>
      <c r="K253" s="265"/>
      <c r="L253" s="269"/>
      <c r="M253" s="270"/>
      <c r="N253" s="271"/>
      <c r="O253" s="271"/>
      <c r="P253" s="271"/>
      <c r="Q253" s="271"/>
      <c r="R253" s="271"/>
      <c r="S253" s="271"/>
      <c r="T253" s="272"/>
      <c r="U253" s="15"/>
      <c r="V253" s="15"/>
      <c r="W253" s="15"/>
      <c r="X253" s="15"/>
      <c r="Y253" s="15"/>
      <c r="Z253" s="15"/>
      <c r="AA253" s="15"/>
      <c r="AB253" s="15"/>
      <c r="AC253" s="15"/>
      <c r="AD253" s="15"/>
      <c r="AE253" s="15"/>
      <c r="AT253" s="273" t="s">
        <v>273</v>
      </c>
      <c r="AU253" s="273" t="s">
        <v>85</v>
      </c>
      <c r="AV253" s="15" t="s">
        <v>83</v>
      </c>
      <c r="AW253" s="15" t="s">
        <v>32</v>
      </c>
      <c r="AX253" s="15" t="s">
        <v>76</v>
      </c>
      <c r="AY253" s="273" t="s">
        <v>264</v>
      </c>
    </row>
    <row r="254" s="13" customFormat="1">
      <c r="A254" s="13"/>
      <c r="B254" s="241"/>
      <c r="C254" s="242"/>
      <c r="D254" s="243" t="s">
        <v>273</v>
      </c>
      <c r="E254" s="244" t="s">
        <v>1</v>
      </c>
      <c r="F254" s="245" t="s">
        <v>83</v>
      </c>
      <c r="G254" s="242"/>
      <c r="H254" s="246">
        <v>1</v>
      </c>
      <c r="I254" s="247"/>
      <c r="J254" s="242"/>
      <c r="K254" s="242"/>
      <c r="L254" s="248"/>
      <c r="M254" s="249"/>
      <c r="N254" s="250"/>
      <c r="O254" s="250"/>
      <c r="P254" s="250"/>
      <c r="Q254" s="250"/>
      <c r="R254" s="250"/>
      <c r="S254" s="250"/>
      <c r="T254" s="251"/>
      <c r="U254" s="13"/>
      <c r="V254" s="13"/>
      <c r="W254" s="13"/>
      <c r="X254" s="13"/>
      <c r="Y254" s="13"/>
      <c r="Z254" s="13"/>
      <c r="AA254" s="13"/>
      <c r="AB254" s="13"/>
      <c r="AC254" s="13"/>
      <c r="AD254" s="13"/>
      <c r="AE254" s="13"/>
      <c r="AT254" s="252" t="s">
        <v>273</v>
      </c>
      <c r="AU254" s="252" t="s">
        <v>85</v>
      </c>
      <c r="AV254" s="13" t="s">
        <v>85</v>
      </c>
      <c r="AW254" s="13" t="s">
        <v>32</v>
      </c>
      <c r="AX254" s="13" t="s">
        <v>83</v>
      </c>
      <c r="AY254" s="252" t="s">
        <v>264</v>
      </c>
    </row>
    <row r="255" s="2" customFormat="1" ht="16.5" customHeight="1">
      <c r="A255" s="39"/>
      <c r="B255" s="40"/>
      <c r="C255" s="228" t="s">
        <v>470</v>
      </c>
      <c r="D255" s="228" t="s">
        <v>266</v>
      </c>
      <c r="E255" s="229" t="s">
        <v>4207</v>
      </c>
      <c r="F255" s="230" t="s">
        <v>4208</v>
      </c>
      <c r="G255" s="231" t="s">
        <v>420</v>
      </c>
      <c r="H255" s="232">
        <v>1</v>
      </c>
      <c r="I255" s="233"/>
      <c r="J255" s="234">
        <f>ROUND(I255*H255,2)</f>
        <v>0</v>
      </c>
      <c r="K255" s="230" t="s">
        <v>1425</v>
      </c>
      <c r="L255" s="45"/>
      <c r="M255" s="235" t="s">
        <v>1</v>
      </c>
      <c r="N255" s="236" t="s">
        <v>42</v>
      </c>
      <c r="O255" s="92"/>
      <c r="P255" s="237">
        <f>O255*H255</f>
        <v>0</v>
      </c>
      <c r="Q255" s="237">
        <v>0.0020300000000000001</v>
      </c>
      <c r="R255" s="237">
        <f>Q255*H255</f>
        <v>0.0020300000000000001</v>
      </c>
      <c r="S255" s="237">
        <v>0</v>
      </c>
      <c r="T255" s="238">
        <f>S255*H255</f>
        <v>0</v>
      </c>
      <c r="U255" s="39"/>
      <c r="V255" s="39"/>
      <c r="W255" s="39"/>
      <c r="X255" s="39"/>
      <c r="Y255" s="39"/>
      <c r="Z255" s="39"/>
      <c r="AA255" s="39"/>
      <c r="AB255" s="39"/>
      <c r="AC255" s="39"/>
      <c r="AD255" s="39"/>
      <c r="AE255" s="39"/>
      <c r="AR255" s="239" t="s">
        <v>271</v>
      </c>
      <c r="AT255" s="239" t="s">
        <v>266</v>
      </c>
      <c r="AU255" s="239" t="s">
        <v>85</v>
      </c>
      <c r="AY255" s="18" t="s">
        <v>264</v>
      </c>
      <c r="BE255" s="240">
        <f>IF(N255="základní",J255,0)</f>
        <v>0</v>
      </c>
      <c r="BF255" s="240">
        <f>IF(N255="snížená",J255,0)</f>
        <v>0</v>
      </c>
      <c r="BG255" s="240">
        <f>IF(N255="zákl. přenesená",J255,0)</f>
        <v>0</v>
      </c>
      <c r="BH255" s="240">
        <f>IF(N255="sníž. přenesená",J255,0)</f>
        <v>0</v>
      </c>
      <c r="BI255" s="240">
        <f>IF(N255="nulová",J255,0)</f>
        <v>0</v>
      </c>
      <c r="BJ255" s="18" t="s">
        <v>85</v>
      </c>
      <c r="BK255" s="240">
        <f>ROUND(I255*H255,2)</f>
        <v>0</v>
      </c>
      <c r="BL255" s="18" t="s">
        <v>271</v>
      </c>
      <c r="BM255" s="239" t="s">
        <v>4409</v>
      </c>
    </row>
    <row r="256" s="15" customFormat="1">
      <c r="A256" s="15"/>
      <c r="B256" s="264"/>
      <c r="C256" s="265"/>
      <c r="D256" s="243" t="s">
        <v>273</v>
      </c>
      <c r="E256" s="266" t="s">
        <v>1</v>
      </c>
      <c r="F256" s="267" t="s">
        <v>4200</v>
      </c>
      <c r="G256" s="265"/>
      <c r="H256" s="266" t="s">
        <v>1</v>
      </c>
      <c r="I256" s="268"/>
      <c r="J256" s="265"/>
      <c r="K256" s="265"/>
      <c r="L256" s="269"/>
      <c r="M256" s="270"/>
      <c r="N256" s="271"/>
      <c r="O256" s="271"/>
      <c r="P256" s="271"/>
      <c r="Q256" s="271"/>
      <c r="R256" s="271"/>
      <c r="S256" s="271"/>
      <c r="T256" s="272"/>
      <c r="U256" s="15"/>
      <c r="V256" s="15"/>
      <c r="W256" s="15"/>
      <c r="X256" s="15"/>
      <c r="Y256" s="15"/>
      <c r="Z256" s="15"/>
      <c r="AA256" s="15"/>
      <c r="AB256" s="15"/>
      <c r="AC256" s="15"/>
      <c r="AD256" s="15"/>
      <c r="AE256" s="15"/>
      <c r="AT256" s="273" t="s">
        <v>273</v>
      </c>
      <c r="AU256" s="273" t="s">
        <v>85</v>
      </c>
      <c r="AV256" s="15" t="s">
        <v>83</v>
      </c>
      <c r="AW256" s="15" t="s">
        <v>32</v>
      </c>
      <c r="AX256" s="15" t="s">
        <v>76</v>
      </c>
      <c r="AY256" s="273" t="s">
        <v>264</v>
      </c>
    </row>
    <row r="257" s="13" customFormat="1">
      <c r="A257" s="13"/>
      <c r="B257" s="241"/>
      <c r="C257" s="242"/>
      <c r="D257" s="243" t="s">
        <v>273</v>
      </c>
      <c r="E257" s="244" t="s">
        <v>1</v>
      </c>
      <c r="F257" s="245" t="s">
        <v>83</v>
      </c>
      <c r="G257" s="242"/>
      <c r="H257" s="246">
        <v>1</v>
      </c>
      <c r="I257" s="247"/>
      <c r="J257" s="242"/>
      <c r="K257" s="242"/>
      <c r="L257" s="248"/>
      <c r="M257" s="249"/>
      <c r="N257" s="250"/>
      <c r="O257" s="250"/>
      <c r="P257" s="250"/>
      <c r="Q257" s="250"/>
      <c r="R257" s="250"/>
      <c r="S257" s="250"/>
      <c r="T257" s="251"/>
      <c r="U257" s="13"/>
      <c r="V257" s="13"/>
      <c r="W257" s="13"/>
      <c r="X257" s="13"/>
      <c r="Y257" s="13"/>
      <c r="Z257" s="13"/>
      <c r="AA257" s="13"/>
      <c r="AB257" s="13"/>
      <c r="AC257" s="13"/>
      <c r="AD257" s="13"/>
      <c r="AE257" s="13"/>
      <c r="AT257" s="252" t="s">
        <v>273</v>
      </c>
      <c r="AU257" s="252" t="s">
        <v>85</v>
      </c>
      <c r="AV257" s="13" t="s">
        <v>85</v>
      </c>
      <c r="AW257" s="13" t="s">
        <v>32</v>
      </c>
      <c r="AX257" s="13" t="s">
        <v>83</v>
      </c>
      <c r="AY257" s="252" t="s">
        <v>264</v>
      </c>
    </row>
    <row r="258" s="2" customFormat="1" ht="16.5" customHeight="1">
      <c r="A258" s="39"/>
      <c r="B258" s="40"/>
      <c r="C258" s="228" t="s">
        <v>474</v>
      </c>
      <c r="D258" s="228" t="s">
        <v>266</v>
      </c>
      <c r="E258" s="229" t="s">
        <v>4210</v>
      </c>
      <c r="F258" s="230" t="s">
        <v>4211</v>
      </c>
      <c r="G258" s="231" t="s">
        <v>420</v>
      </c>
      <c r="H258" s="232">
        <v>1</v>
      </c>
      <c r="I258" s="233"/>
      <c r="J258" s="234">
        <f>ROUND(I258*H258,2)</f>
        <v>0</v>
      </c>
      <c r="K258" s="230" t="s">
        <v>1425</v>
      </c>
      <c r="L258" s="45"/>
      <c r="M258" s="235" t="s">
        <v>1</v>
      </c>
      <c r="N258" s="236" t="s">
        <v>42</v>
      </c>
      <c r="O258" s="92"/>
      <c r="P258" s="237">
        <f>O258*H258</f>
        <v>0</v>
      </c>
      <c r="Q258" s="237">
        <v>0.1056</v>
      </c>
      <c r="R258" s="237">
        <f>Q258*H258</f>
        <v>0.1056</v>
      </c>
      <c r="S258" s="237">
        <v>0</v>
      </c>
      <c r="T258" s="238">
        <f>S258*H258</f>
        <v>0</v>
      </c>
      <c r="U258" s="39"/>
      <c r="V258" s="39"/>
      <c r="W258" s="39"/>
      <c r="X258" s="39"/>
      <c r="Y258" s="39"/>
      <c r="Z258" s="39"/>
      <c r="AA258" s="39"/>
      <c r="AB258" s="39"/>
      <c r="AC258" s="39"/>
      <c r="AD258" s="39"/>
      <c r="AE258" s="39"/>
      <c r="AR258" s="239" t="s">
        <v>271</v>
      </c>
      <c r="AT258" s="239" t="s">
        <v>266</v>
      </c>
      <c r="AU258" s="239" t="s">
        <v>85</v>
      </c>
      <c r="AY258" s="18" t="s">
        <v>264</v>
      </c>
      <c r="BE258" s="240">
        <f>IF(N258="základní",J258,0)</f>
        <v>0</v>
      </c>
      <c r="BF258" s="240">
        <f>IF(N258="snížená",J258,0)</f>
        <v>0</v>
      </c>
      <c r="BG258" s="240">
        <f>IF(N258="zákl. přenesená",J258,0)</f>
        <v>0</v>
      </c>
      <c r="BH258" s="240">
        <f>IF(N258="sníž. přenesená",J258,0)</f>
        <v>0</v>
      </c>
      <c r="BI258" s="240">
        <f>IF(N258="nulová",J258,0)</f>
        <v>0</v>
      </c>
      <c r="BJ258" s="18" t="s">
        <v>85</v>
      </c>
      <c r="BK258" s="240">
        <f>ROUND(I258*H258,2)</f>
        <v>0</v>
      </c>
      <c r="BL258" s="18" t="s">
        <v>271</v>
      </c>
      <c r="BM258" s="239" t="s">
        <v>4410</v>
      </c>
    </row>
    <row r="259" s="15" customFormat="1">
      <c r="A259" s="15"/>
      <c r="B259" s="264"/>
      <c r="C259" s="265"/>
      <c r="D259" s="243" t="s">
        <v>273</v>
      </c>
      <c r="E259" s="266" t="s">
        <v>1</v>
      </c>
      <c r="F259" s="267" t="s">
        <v>4177</v>
      </c>
      <c r="G259" s="265"/>
      <c r="H259" s="266" t="s">
        <v>1</v>
      </c>
      <c r="I259" s="268"/>
      <c r="J259" s="265"/>
      <c r="K259" s="265"/>
      <c r="L259" s="269"/>
      <c r="M259" s="270"/>
      <c r="N259" s="271"/>
      <c r="O259" s="271"/>
      <c r="P259" s="271"/>
      <c r="Q259" s="271"/>
      <c r="R259" s="271"/>
      <c r="S259" s="271"/>
      <c r="T259" s="272"/>
      <c r="U259" s="15"/>
      <c r="V259" s="15"/>
      <c r="W259" s="15"/>
      <c r="X259" s="15"/>
      <c r="Y259" s="15"/>
      <c r="Z259" s="15"/>
      <c r="AA259" s="15"/>
      <c r="AB259" s="15"/>
      <c r="AC259" s="15"/>
      <c r="AD259" s="15"/>
      <c r="AE259" s="15"/>
      <c r="AT259" s="273" t="s">
        <v>273</v>
      </c>
      <c r="AU259" s="273" t="s">
        <v>85</v>
      </c>
      <c r="AV259" s="15" t="s">
        <v>83</v>
      </c>
      <c r="AW259" s="15" t="s">
        <v>32</v>
      </c>
      <c r="AX259" s="15" t="s">
        <v>76</v>
      </c>
      <c r="AY259" s="273" t="s">
        <v>264</v>
      </c>
    </row>
    <row r="260" s="13" customFormat="1">
      <c r="A260" s="13"/>
      <c r="B260" s="241"/>
      <c r="C260" s="242"/>
      <c r="D260" s="243" t="s">
        <v>273</v>
      </c>
      <c r="E260" s="244" t="s">
        <v>1</v>
      </c>
      <c r="F260" s="245" t="s">
        <v>83</v>
      </c>
      <c r="G260" s="242"/>
      <c r="H260" s="246">
        <v>1</v>
      </c>
      <c r="I260" s="247"/>
      <c r="J260" s="242"/>
      <c r="K260" s="242"/>
      <c r="L260" s="248"/>
      <c r="M260" s="249"/>
      <c r="N260" s="250"/>
      <c r="O260" s="250"/>
      <c r="P260" s="250"/>
      <c r="Q260" s="250"/>
      <c r="R260" s="250"/>
      <c r="S260" s="250"/>
      <c r="T260" s="251"/>
      <c r="U260" s="13"/>
      <c r="V260" s="13"/>
      <c r="W260" s="13"/>
      <c r="X260" s="13"/>
      <c r="Y260" s="13"/>
      <c r="Z260" s="13"/>
      <c r="AA260" s="13"/>
      <c r="AB260" s="13"/>
      <c r="AC260" s="13"/>
      <c r="AD260" s="13"/>
      <c r="AE260" s="13"/>
      <c r="AT260" s="252" t="s">
        <v>273</v>
      </c>
      <c r="AU260" s="252" t="s">
        <v>85</v>
      </c>
      <c r="AV260" s="13" t="s">
        <v>85</v>
      </c>
      <c r="AW260" s="13" t="s">
        <v>32</v>
      </c>
      <c r="AX260" s="13" t="s">
        <v>83</v>
      </c>
      <c r="AY260" s="252" t="s">
        <v>264</v>
      </c>
    </row>
    <row r="261" s="2" customFormat="1" ht="16.5" customHeight="1">
      <c r="A261" s="39"/>
      <c r="B261" s="40"/>
      <c r="C261" s="228" t="s">
        <v>479</v>
      </c>
      <c r="D261" s="228" t="s">
        <v>266</v>
      </c>
      <c r="E261" s="229" t="s">
        <v>4213</v>
      </c>
      <c r="F261" s="230" t="s">
        <v>4214</v>
      </c>
      <c r="G261" s="231" t="s">
        <v>420</v>
      </c>
      <c r="H261" s="232">
        <v>1</v>
      </c>
      <c r="I261" s="233"/>
      <c r="J261" s="234">
        <f>ROUND(I261*H261,2)</f>
        <v>0</v>
      </c>
      <c r="K261" s="230" t="s">
        <v>1425</v>
      </c>
      <c r="L261" s="45"/>
      <c r="M261" s="235" t="s">
        <v>1</v>
      </c>
      <c r="N261" s="236" t="s">
        <v>42</v>
      </c>
      <c r="O261" s="92"/>
      <c r="P261" s="237">
        <f>O261*H261</f>
        <v>0</v>
      </c>
      <c r="Q261" s="237">
        <v>0.012120000000000001</v>
      </c>
      <c r="R261" s="237">
        <f>Q261*H261</f>
        <v>0.012120000000000001</v>
      </c>
      <c r="S261" s="237">
        <v>0</v>
      </c>
      <c r="T261" s="238">
        <f>S261*H261</f>
        <v>0</v>
      </c>
      <c r="U261" s="39"/>
      <c r="V261" s="39"/>
      <c r="W261" s="39"/>
      <c r="X261" s="39"/>
      <c r="Y261" s="39"/>
      <c r="Z261" s="39"/>
      <c r="AA261" s="39"/>
      <c r="AB261" s="39"/>
      <c r="AC261" s="39"/>
      <c r="AD261" s="39"/>
      <c r="AE261" s="39"/>
      <c r="AR261" s="239" t="s">
        <v>271</v>
      </c>
      <c r="AT261" s="239" t="s">
        <v>266</v>
      </c>
      <c r="AU261" s="239" t="s">
        <v>85</v>
      </c>
      <c r="AY261" s="18" t="s">
        <v>264</v>
      </c>
      <c r="BE261" s="240">
        <f>IF(N261="základní",J261,0)</f>
        <v>0</v>
      </c>
      <c r="BF261" s="240">
        <f>IF(N261="snížená",J261,0)</f>
        <v>0</v>
      </c>
      <c r="BG261" s="240">
        <f>IF(N261="zákl. přenesená",J261,0)</f>
        <v>0</v>
      </c>
      <c r="BH261" s="240">
        <f>IF(N261="sníž. přenesená",J261,0)</f>
        <v>0</v>
      </c>
      <c r="BI261" s="240">
        <f>IF(N261="nulová",J261,0)</f>
        <v>0</v>
      </c>
      <c r="BJ261" s="18" t="s">
        <v>85</v>
      </c>
      <c r="BK261" s="240">
        <f>ROUND(I261*H261,2)</f>
        <v>0</v>
      </c>
      <c r="BL261" s="18" t="s">
        <v>271</v>
      </c>
      <c r="BM261" s="239" t="s">
        <v>4411</v>
      </c>
    </row>
    <row r="262" s="15" customFormat="1">
      <c r="A262" s="15"/>
      <c r="B262" s="264"/>
      <c r="C262" s="265"/>
      <c r="D262" s="243" t="s">
        <v>273</v>
      </c>
      <c r="E262" s="266" t="s">
        <v>1</v>
      </c>
      <c r="F262" s="267" t="s">
        <v>4177</v>
      </c>
      <c r="G262" s="265"/>
      <c r="H262" s="266" t="s">
        <v>1</v>
      </c>
      <c r="I262" s="268"/>
      <c r="J262" s="265"/>
      <c r="K262" s="265"/>
      <c r="L262" s="269"/>
      <c r="M262" s="270"/>
      <c r="N262" s="271"/>
      <c r="O262" s="271"/>
      <c r="P262" s="271"/>
      <c r="Q262" s="271"/>
      <c r="R262" s="271"/>
      <c r="S262" s="271"/>
      <c r="T262" s="272"/>
      <c r="U262" s="15"/>
      <c r="V262" s="15"/>
      <c r="W262" s="15"/>
      <c r="X262" s="15"/>
      <c r="Y262" s="15"/>
      <c r="Z262" s="15"/>
      <c r="AA262" s="15"/>
      <c r="AB262" s="15"/>
      <c r="AC262" s="15"/>
      <c r="AD262" s="15"/>
      <c r="AE262" s="15"/>
      <c r="AT262" s="273" t="s">
        <v>273</v>
      </c>
      <c r="AU262" s="273" t="s">
        <v>85</v>
      </c>
      <c r="AV262" s="15" t="s">
        <v>83</v>
      </c>
      <c r="AW262" s="15" t="s">
        <v>32</v>
      </c>
      <c r="AX262" s="15" t="s">
        <v>76</v>
      </c>
      <c r="AY262" s="273" t="s">
        <v>264</v>
      </c>
    </row>
    <row r="263" s="13" customFormat="1">
      <c r="A263" s="13"/>
      <c r="B263" s="241"/>
      <c r="C263" s="242"/>
      <c r="D263" s="243" t="s">
        <v>273</v>
      </c>
      <c r="E263" s="244" t="s">
        <v>1</v>
      </c>
      <c r="F263" s="245" t="s">
        <v>83</v>
      </c>
      <c r="G263" s="242"/>
      <c r="H263" s="246">
        <v>1</v>
      </c>
      <c r="I263" s="247"/>
      <c r="J263" s="242"/>
      <c r="K263" s="242"/>
      <c r="L263" s="248"/>
      <c r="M263" s="249"/>
      <c r="N263" s="250"/>
      <c r="O263" s="250"/>
      <c r="P263" s="250"/>
      <c r="Q263" s="250"/>
      <c r="R263" s="250"/>
      <c r="S263" s="250"/>
      <c r="T263" s="251"/>
      <c r="U263" s="13"/>
      <c r="V263" s="13"/>
      <c r="W263" s="13"/>
      <c r="X263" s="13"/>
      <c r="Y263" s="13"/>
      <c r="Z263" s="13"/>
      <c r="AA263" s="13"/>
      <c r="AB263" s="13"/>
      <c r="AC263" s="13"/>
      <c r="AD263" s="13"/>
      <c r="AE263" s="13"/>
      <c r="AT263" s="252" t="s">
        <v>273</v>
      </c>
      <c r="AU263" s="252" t="s">
        <v>85</v>
      </c>
      <c r="AV263" s="13" t="s">
        <v>85</v>
      </c>
      <c r="AW263" s="13" t="s">
        <v>32</v>
      </c>
      <c r="AX263" s="13" t="s">
        <v>83</v>
      </c>
      <c r="AY263" s="252" t="s">
        <v>264</v>
      </c>
    </row>
    <row r="264" s="2" customFormat="1" ht="16.5" customHeight="1">
      <c r="A264" s="39"/>
      <c r="B264" s="40"/>
      <c r="C264" s="228" t="s">
        <v>484</v>
      </c>
      <c r="D264" s="228" t="s">
        <v>266</v>
      </c>
      <c r="E264" s="229" t="s">
        <v>4216</v>
      </c>
      <c r="F264" s="230" t="s">
        <v>4217</v>
      </c>
      <c r="G264" s="231" t="s">
        <v>420</v>
      </c>
      <c r="H264" s="232">
        <v>1</v>
      </c>
      <c r="I264" s="233"/>
      <c r="J264" s="234">
        <f>ROUND(I264*H264,2)</f>
        <v>0</v>
      </c>
      <c r="K264" s="230" t="s">
        <v>1425</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271</v>
      </c>
      <c r="AT264" s="239" t="s">
        <v>266</v>
      </c>
      <c r="AU264" s="239" t="s">
        <v>85</v>
      </c>
      <c r="AY264" s="18" t="s">
        <v>264</v>
      </c>
      <c r="BE264" s="240">
        <f>IF(N264="základní",J264,0)</f>
        <v>0</v>
      </c>
      <c r="BF264" s="240">
        <f>IF(N264="snížená",J264,0)</f>
        <v>0</v>
      </c>
      <c r="BG264" s="240">
        <f>IF(N264="zákl. přenesená",J264,0)</f>
        <v>0</v>
      </c>
      <c r="BH264" s="240">
        <f>IF(N264="sníž. přenesená",J264,0)</f>
        <v>0</v>
      </c>
      <c r="BI264" s="240">
        <f>IF(N264="nulová",J264,0)</f>
        <v>0</v>
      </c>
      <c r="BJ264" s="18" t="s">
        <v>85</v>
      </c>
      <c r="BK264" s="240">
        <f>ROUND(I264*H264,2)</f>
        <v>0</v>
      </c>
      <c r="BL264" s="18" t="s">
        <v>271</v>
      </c>
      <c r="BM264" s="239" t="s">
        <v>4412</v>
      </c>
    </row>
    <row r="265" s="15" customFormat="1">
      <c r="A265" s="15"/>
      <c r="B265" s="264"/>
      <c r="C265" s="265"/>
      <c r="D265" s="243" t="s">
        <v>273</v>
      </c>
      <c r="E265" s="266" t="s">
        <v>1</v>
      </c>
      <c r="F265" s="267" t="s">
        <v>4177</v>
      </c>
      <c r="G265" s="265"/>
      <c r="H265" s="266" t="s">
        <v>1</v>
      </c>
      <c r="I265" s="268"/>
      <c r="J265" s="265"/>
      <c r="K265" s="265"/>
      <c r="L265" s="269"/>
      <c r="M265" s="270"/>
      <c r="N265" s="271"/>
      <c r="O265" s="271"/>
      <c r="P265" s="271"/>
      <c r="Q265" s="271"/>
      <c r="R265" s="271"/>
      <c r="S265" s="271"/>
      <c r="T265" s="272"/>
      <c r="U265" s="15"/>
      <c r="V265" s="15"/>
      <c r="W265" s="15"/>
      <c r="X265" s="15"/>
      <c r="Y265" s="15"/>
      <c r="Z265" s="15"/>
      <c r="AA265" s="15"/>
      <c r="AB265" s="15"/>
      <c r="AC265" s="15"/>
      <c r="AD265" s="15"/>
      <c r="AE265" s="15"/>
      <c r="AT265" s="273" t="s">
        <v>273</v>
      </c>
      <c r="AU265" s="273" t="s">
        <v>85</v>
      </c>
      <c r="AV265" s="15" t="s">
        <v>83</v>
      </c>
      <c r="AW265" s="15" t="s">
        <v>32</v>
      </c>
      <c r="AX265" s="15" t="s">
        <v>76</v>
      </c>
      <c r="AY265" s="273" t="s">
        <v>264</v>
      </c>
    </row>
    <row r="266" s="13" customFormat="1">
      <c r="A266" s="13"/>
      <c r="B266" s="241"/>
      <c r="C266" s="242"/>
      <c r="D266" s="243" t="s">
        <v>273</v>
      </c>
      <c r="E266" s="244" t="s">
        <v>1</v>
      </c>
      <c r="F266" s="245" t="s">
        <v>83</v>
      </c>
      <c r="G266" s="242"/>
      <c r="H266" s="246">
        <v>1</v>
      </c>
      <c r="I266" s="247"/>
      <c r="J266" s="242"/>
      <c r="K266" s="242"/>
      <c r="L266" s="248"/>
      <c r="M266" s="249"/>
      <c r="N266" s="250"/>
      <c r="O266" s="250"/>
      <c r="P266" s="250"/>
      <c r="Q266" s="250"/>
      <c r="R266" s="250"/>
      <c r="S266" s="250"/>
      <c r="T266" s="251"/>
      <c r="U266" s="13"/>
      <c r="V266" s="13"/>
      <c r="W266" s="13"/>
      <c r="X266" s="13"/>
      <c r="Y266" s="13"/>
      <c r="Z266" s="13"/>
      <c r="AA266" s="13"/>
      <c r="AB266" s="13"/>
      <c r="AC266" s="13"/>
      <c r="AD266" s="13"/>
      <c r="AE266" s="13"/>
      <c r="AT266" s="252" t="s">
        <v>273</v>
      </c>
      <c r="AU266" s="252" t="s">
        <v>85</v>
      </c>
      <c r="AV266" s="13" t="s">
        <v>85</v>
      </c>
      <c r="AW266" s="13" t="s">
        <v>32</v>
      </c>
      <c r="AX266" s="13" t="s">
        <v>83</v>
      </c>
      <c r="AY266" s="252" t="s">
        <v>264</v>
      </c>
    </row>
    <row r="267" s="2" customFormat="1" ht="21.75" customHeight="1">
      <c r="A267" s="39"/>
      <c r="B267" s="40"/>
      <c r="C267" s="228" t="s">
        <v>489</v>
      </c>
      <c r="D267" s="228" t="s">
        <v>266</v>
      </c>
      <c r="E267" s="229" t="s">
        <v>4219</v>
      </c>
      <c r="F267" s="230" t="s">
        <v>4220</v>
      </c>
      <c r="G267" s="231" t="s">
        <v>420</v>
      </c>
      <c r="H267" s="232">
        <v>1</v>
      </c>
      <c r="I267" s="233"/>
      <c r="J267" s="234">
        <f>ROUND(I267*H267,2)</f>
        <v>0</v>
      </c>
      <c r="K267" s="230" t="s">
        <v>1425</v>
      </c>
      <c r="L267" s="45"/>
      <c r="M267" s="235" t="s">
        <v>1</v>
      </c>
      <c r="N267" s="236" t="s">
        <v>42</v>
      </c>
      <c r="O267" s="92"/>
      <c r="P267" s="237">
        <f>O267*H267</f>
        <v>0</v>
      </c>
      <c r="Q267" s="237">
        <v>0.1111</v>
      </c>
      <c r="R267" s="237">
        <f>Q267*H267</f>
        <v>0.1111</v>
      </c>
      <c r="S267" s="237">
        <v>0</v>
      </c>
      <c r="T267" s="238">
        <f>S267*H267</f>
        <v>0</v>
      </c>
      <c r="U267" s="39"/>
      <c r="V267" s="39"/>
      <c r="W267" s="39"/>
      <c r="X267" s="39"/>
      <c r="Y267" s="39"/>
      <c r="Z267" s="39"/>
      <c r="AA267" s="39"/>
      <c r="AB267" s="39"/>
      <c r="AC267" s="39"/>
      <c r="AD267" s="39"/>
      <c r="AE267" s="39"/>
      <c r="AR267" s="239" t="s">
        <v>271</v>
      </c>
      <c r="AT267" s="239" t="s">
        <v>266</v>
      </c>
      <c r="AU267" s="239" t="s">
        <v>85</v>
      </c>
      <c r="AY267" s="18" t="s">
        <v>264</v>
      </c>
      <c r="BE267" s="240">
        <f>IF(N267="základní",J267,0)</f>
        <v>0</v>
      </c>
      <c r="BF267" s="240">
        <f>IF(N267="snížená",J267,0)</f>
        <v>0</v>
      </c>
      <c r="BG267" s="240">
        <f>IF(N267="zákl. přenesená",J267,0)</f>
        <v>0</v>
      </c>
      <c r="BH267" s="240">
        <f>IF(N267="sníž. přenesená",J267,0)</f>
        <v>0</v>
      </c>
      <c r="BI267" s="240">
        <f>IF(N267="nulová",J267,0)</f>
        <v>0</v>
      </c>
      <c r="BJ267" s="18" t="s">
        <v>85</v>
      </c>
      <c r="BK267" s="240">
        <f>ROUND(I267*H267,2)</f>
        <v>0</v>
      </c>
      <c r="BL267" s="18" t="s">
        <v>271</v>
      </c>
      <c r="BM267" s="239" t="s">
        <v>4413</v>
      </c>
    </row>
    <row r="268" s="15" customFormat="1">
      <c r="A268" s="15"/>
      <c r="B268" s="264"/>
      <c r="C268" s="265"/>
      <c r="D268" s="243" t="s">
        <v>273</v>
      </c>
      <c r="E268" s="266" t="s">
        <v>1</v>
      </c>
      <c r="F268" s="267" t="s">
        <v>4177</v>
      </c>
      <c r="G268" s="265"/>
      <c r="H268" s="266" t="s">
        <v>1</v>
      </c>
      <c r="I268" s="268"/>
      <c r="J268" s="265"/>
      <c r="K268" s="265"/>
      <c r="L268" s="269"/>
      <c r="M268" s="270"/>
      <c r="N268" s="271"/>
      <c r="O268" s="271"/>
      <c r="P268" s="271"/>
      <c r="Q268" s="271"/>
      <c r="R268" s="271"/>
      <c r="S268" s="271"/>
      <c r="T268" s="272"/>
      <c r="U268" s="15"/>
      <c r="V268" s="15"/>
      <c r="W268" s="15"/>
      <c r="X268" s="15"/>
      <c r="Y268" s="15"/>
      <c r="Z268" s="15"/>
      <c r="AA268" s="15"/>
      <c r="AB268" s="15"/>
      <c r="AC268" s="15"/>
      <c r="AD268" s="15"/>
      <c r="AE268" s="15"/>
      <c r="AT268" s="273" t="s">
        <v>273</v>
      </c>
      <c r="AU268" s="273" t="s">
        <v>85</v>
      </c>
      <c r="AV268" s="15" t="s">
        <v>83</v>
      </c>
      <c r="AW268" s="15" t="s">
        <v>32</v>
      </c>
      <c r="AX268" s="15" t="s">
        <v>76</v>
      </c>
      <c r="AY268" s="273" t="s">
        <v>264</v>
      </c>
    </row>
    <row r="269" s="13" customFormat="1">
      <c r="A269" s="13"/>
      <c r="B269" s="241"/>
      <c r="C269" s="242"/>
      <c r="D269" s="243" t="s">
        <v>273</v>
      </c>
      <c r="E269" s="244" t="s">
        <v>1</v>
      </c>
      <c r="F269" s="245" t="s">
        <v>83</v>
      </c>
      <c r="G269" s="242"/>
      <c r="H269" s="246">
        <v>1</v>
      </c>
      <c r="I269" s="247"/>
      <c r="J269" s="242"/>
      <c r="K269" s="242"/>
      <c r="L269" s="248"/>
      <c r="M269" s="249"/>
      <c r="N269" s="250"/>
      <c r="O269" s="250"/>
      <c r="P269" s="250"/>
      <c r="Q269" s="250"/>
      <c r="R269" s="250"/>
      <c r="S269" s="250"/>
      <c r="T269" s="251"/>
      <c r="U269" s="13"/>
      <c r="V269" s="13"/>
      <c r="W269" s="13"/>
      <c r="X269" s="13"/>
      <c r="Y269" s="13"/>
      <c r="Z269" s="13"/>
      <c r="AA269" s="13"/>
      <c r="AB269" s="13"/>
      <c r="AC269" s="13"/>
      <c r="AD269" s="13"/>
      <c r="AE269" s="13"/>
      <c r="AT269" s="252" t="s">
        <v>273</v>
      </c>
      <c r="AU269" s="252" t="s">
        <v>85</v>
      </c>
      <c r="AV269" s="13" t="s">
        <v>85</v>
      </c>
      <c r="AW269" s="13" t="s">
        <v>32</v>
      </c>
      <c r="AX269" s="13" t="s">
        <v>83</v>
      </c>
      <c r="AY269" s="252" t="s">
        <v>264</v>
      </c>
    </row>
    <row r="270" s="2" customFormat="1" ht="24.15" customHeight="1">
      <c r="A270" s="39"/>
      <c r="B270" s="40"/>
      <c r="C270" s="228" t="s">
        <v>494</v>
      </c>
      <c r="D270" s="228" t="s">
        <v>266</v>
      </c>
      <c r="E270" s="229" t="s">
        <v>4222</v>
      </c>
      <c r="F270" s="230" t="s">
        <v>4223</v>
      </c>
      <c r="G270" s="231" t="s">
        <v>278</v>
      </c>
      <c r="H270" s="232">
        <v>7.2999999999999998</v>
      </c>
      <c r="I270" s="233"/>
      <c r="J270" s="234">
        <f>ROUND(I270*H270,2)</f>
        <v>0</v>
      </c>
      <c r="K270" s="230" t="s">
        <v>1425</v>
      </c>
      <c r="L270" s="45"/>
      <c r="M270" s="235" t="s">
        <v>1</v>
      </c>
      <c r="N270" s="236" t="s">
        <v>42</v>
      </c>
      <c r="O270" s="92"/>
      <c r="P270" s="237">
        <f>O270*H270</f>
        <v>0</v>
      </c>
      <c r="Q270" s="237">
        <v>0.04512</v>
      </c>
      <c r="R270" s="237">
        <f>Q270*H270</f>
        <v>0.329376</v>
      </c>
      <c r="S270" s="237">
        <v>0</v>
      </c>
      <c r="T270" s="238">
        <f>S270*H270</f>
        <v>0</v>
      </c>
      <c r="U270" s="39"/>
      <c r="V270" s="39"/>
      <c r="W270" s="39"/>
      <c r="X270" s="39"/>
      <c r="Y270" s="39"/>
      <c r="Z270" s="39"/>
      <c r="AA270" s="39"/>
      <c r="AB270" s="39"/>
      <c r="AC270" s="39"/>
      <c r="AD270" s="39"/>
      <c r="AE270" s="39"/>
      <c r="AR270" s="239" t="s">
        <v>271</v>
      </c>
      <c r="AT270" s="239" t="s">
        <v>266</v>
      </c>
      <c r="AU270" s="239" t="s">
        <v>85</v>
      </c>
      <c r="AY270" s="18" t="s">
        <v>264</v>
      </c>
      <c r="BE270" s="240">
        <f>IF(N270="základní",J270,0)</f>
        <v>0</v>
      </c>
      <c r="BF270" s="240">
        <f>IF(N270="snížená",J270,0)</f>
        <v>0</v>
      </c>
      <c r="BG270" s="240">
        <f>IF(N270="zákl. přenesená",J270,0)</f>
        <v>0</v>
      </c>
      <c r="BH270" s="240">
        <f>IF(N270="sníž. přenesená",J270,0)</f>
        <v>0</v>
      </c>
      <c r="BI270" s="240">
        <f>IF(N270="nulová",J270,0)</f>
        <v>0</v>
      </c>
      <c r="BJ270" s="18" t="s">
        <v>85</v>
      </c>
      <c r="BK270" s="240">
        <f>ROUND(I270*H270,2)</f>
        <v>0</v>
      </c>
      <c r="BL270" s="18" t="s">
        <v>271</v>
      </c>
      <c r="BM270" s="239" t="s">
        <v>4414</v>
      </c>
    </row>
    <row r="271" s="15" customFormat="1">
      <c r="A271" s="15"/>
      <c r="B271" s="264"/>
      <c r="C271" s="265"/>
      <c r="D271" s="243" t="s">
        <v>273</v>
      </c>
      <c r="E271" s="266" t="s">
        <v>1</v>
      </c>
      <c r="F271" s="267" t="s">
        <v>4169</v>
      </c>
      <c r="G271" s="265"/>
      <c r="H271" s="266" t="s">
        <v>1</v>
      </c>
      <c r="I271" s="268"/>
      <c r="J271" s="265"/>
      <c r="K271" s="265"/>
      <c r="L271" s="269"/>
      <c r="M271" s="270"/>
      <c r="N271" s="271"/>
      <c r="O271" s="271"/>
      <c r="P271" s="271"/>
      <c r="Q271" s="271"/>
      <c r="R271" s="271"/>
      <c r="S271" s="271"/>
      <c r="T271" s="272"/>
      <c r="U271" s="15"/>
      <c r="V271" s="15"/>
      <c r="W271" s="15"/>
      <c r="X271" s="15"/>
      <c r="Y271" s="15"/>
      <c r="Z271" s="15"/>
      <c r="AA271" s="15"/>
      <c r="AB271" s="15"/>
      <c r="AC271" s="15"/>
      <c r="AD271" s="15"/>
      <c r="AE271" s="15"/>
      <c r="AT271" s="273" t="s">
        <v>273</v>
      </c>
      <c r="AU271" s="273" t="s">
        <v>85</v>
      </c>
      <c r="AV271" s="15" t="s">
        <v>83</v>
      </c>
      <c r="AW271" s="15" t="s">
        <v>32</v>
      </c>
      <c r="AX271" s="15" t="s">
        <v>76</v>
      </c>
      <c r="AY271" s="273" t="s">
        <v>264</v>
      </c>
    </row>
    <row r="272" s="13" customFormat="1">
      <c r="A272" s="13"/>
      <c r="B272" s="241"/>
      <c r="C272" s="242"/>
      <c r="D272" s="243" t="s">
        <v>273</v>
      </c>
      <c r="E272" s="244" t="s">
        <v>1</v>
      </c>
      <c r="F272" s="245" t="s">
        <v>4415</v>
      </c>
      <c r="G272" s="242"/>
      <c r="H272" s="246">
        <v>7.2999999999999998</v>
      </c>
      <c r="I272" s="247"/>
      <c r="J272" s="242"/>
      <c r="K272" s="242"/>
      <c r="L272" s="248"/>
      <c r="M272" s="249"/>
      <c r="N272" s="250"/>
      <c r="O272" s="250"/>
      <c r="P272" s="250"/>
      <c r="Q272" s="250"/>
      <c r="R272" s="250"/>
      <c r="S272" s="250"/>
      <c r="T272" s="251"/>
      <c r="U272" s="13"/>
      <c r="V272" s="13"/>
      <c r="W272" s="13"/>
      <c r="X272" s="13"/>
      <c r="Y272" s="13"/>
      <c r="Z272" s="13"/>
      <c r="AA272" s="13"/>
      <c r="AB272" s="13"/>
      <c r="AC272" s="13"/>
      <c r="AD272" s="13"/>
      <c r="AE272" s="13"/>
      <c r="AT272" s="252" t="s">
        <v>273</v>
      </c>
      <c r="AU272" s="252" t="s">
        <v>85</v>
      </c>
      <c r="AV272" s="13" t="s">
        <v>85</v>
      </c>
      <c r="AW272" s="13" t="s">
        <v>32</v>
      </c>
      <c r="AX272" s="13" t="s">
        <v>83</v>
      </c>
      <c r="AY272" s="252" t="s">
        <v>264</v>
      </c>
    </row>
    <row r="273" s="2" customFormat="1" ht="24.15" customHeight="1">
      <c r="A273" s="39"/>
      <c r="B273" s="40"/>
      <c r="C273" s="228" t="s">
        <v>498</v>
      </c>
      <c r="D273" s="228" t="s">
        <v>266</v>
      </c>
      <c r="E273" s="229" t="s">
        <v>4226</v>
      </c>
      <c r="F273" s="230" t="s">
        <v>4227</v>
      </c>
      <c r="G273" s="231" t="s">
        <v>420</v>
      </c>
      <c r="H273" s="232">
        <v>2</v>
      </c>
      <c r="I273" s="233"/>
      <c r="J273" s="234">
        <f>ROUND(I273*H273,2)</f>
        <v>0</v>
      </c>
      <c r="K273" s="230" t="s">
        <v>1425</v>
      </c>
      <c r="L273" s="45"/>
      <c r="M273" s="235" t="s">
        <v>1</v>
      </c>
      <c r="N273" s="236" t="s">
        <v>42</v>
      </c>
      <c r="O273" s="92"/>
      <c r="P273" s="237">
        <f>O273*H273</f>
        <v>0</v>
      </c>
      <c r="Q273" s="237">
        <v>0.058500000000000003</v>
      </c>
      <c r="R273" s="237">
        <f>Q273*H273</f>
        <v>0.11700000000000001</v>
      </c>
      <c r="S273" s="237">
        <v>0</v>
      </c>
      <c r="T273" s="238">
        <f>S273*H273</f>
        <v>0</v>
      </c>
      <c r="U273" s="39"/>
      <c r="V273" s="39"/>
      <c r="W273" s="39"/>
      <c r="X273" s="39"/>
      <c r="Y273" s="39"/>
      <c r="Z273" s="39"/>
      <c r="AA273" s="39"/>
      <c r="AB273" s="39"/>
      <c r="AC273" s="39"/>
      <c r="AD273" s="39"/>
      <c r="AE273" s="39"/>
      <c r="AR273" s="239" t="s">
        <v>271</v>
      </c>
      <c r="AT273" s="239" t="s">
        <v>266</v>
      </c>
      <c r="AU273" s="239" t="s">
        <v>85</v>
      </c>
      <c r="AY273" s="18" t="s">
        <v>264</v>
      </c>
      <c r="BE273" s="240">
        <f>IF(N273="základní",J273,0)</f>
        <v>0</v>
      </c>
      <c r="BF273" s="240">
        <f>IF(N273="snížená",J273,0)</f>
        <v>0</v>
      </c>
      <c r="BG273" s="240">
        <f>IF(N273="zákl. přenesená",J273,0)</f>
        <v>0</v>
      </c>
      <c r="BH273" s="240">
        <f>IF(N273="sníž. přenesená",J273,0)</f>
        <v>0</v>
      </c>
      <c r="BI273" s="240">
        <f>IF(N273="nulová",J273,0)</f>
        <v>0</v>
      </c>
      <c r="BJ273" s="18" t="s">
        <v>85</v>
      </c>
      <c r="BK273" s="240">
        <f>ROUND(I273*H273,2)</f>
        <v>0</v>
      </c>
      <c r="BL273" s="18" t="s">
        <v>271</v>
      </c>
      <c r="BM273" s="239" t="s">
        <v>4416</v>
      </c>
    </row>
    <row r="274" s="15" customFormat="1">
      <c r="A274" s="15"/>
      <c r="B274" s="264"/>
      <c r="C274" s="265"/>
      <c r="D274" s="243" t="s">
        <v>273</v>
      </c>
      <c r="E274" s="266" t="s">
        <v>1</v>
      </c>
      <c r="F274" s="267" t="s">
        <v>4169</v>
      </c>
      <c r="G274" s="265"/>
      <c r="H274" s="266" t="s">
        <v>1</v>
      </c>
      <c r="I274" s="268"/>
      <c r="J274" s="265"/>
      <c r="K274" s="265"/>
      <c r="L274" s="269"/>
      <c r="M274" s="270"/>
      <c r="N274" s="271"/>
      <c r="O274" s="271"/>
      <c r="P274" s="271"/>
      <c r="Q274" s="271"/>
      <c r="R274" s="271"/>
      <c r="S274" s="271"/>
      <c r="T274" s="272"/>
      <c r="U274" s="15"/>
      <c r="V274" s="15"/>
      <c r="W274" s="15"/>
      <c r="X274" s="15"/>
      <c r="Y274" s="15"/>
      <c r="Z274" s="15"/>
      <c r="AA274" s="15"/>
      <c r="AB274" s="15"/>
      <c r="AC274" s="15"/>
      <c r="AD274" s="15"/>
      <c r="AE274" s="15"/>
      <c r="AT274" s="273" t="s">
        <v>273</v>
      </c>
      <c r="AU274" s="273" t="s">
        <v>85</v>
      </c>
      <c r="AV274" s="15" t="s">
        <v>83</v>
      </c>
      <c r="AW274" s="15" t="s">
        <v>32</v>
      </c>
      <c r="AX274" s="15" t="s">
        <v>76</v>
      </c>
      <c r="AY274" s="273" t="s">
        <v>264</v>
      </c>
    </row>
    <row r="275" s="13" customFormat="1">
      <c r="A275" s="13"/>
      <c r="B275" s="241"/>
      <c r="C275" s="242"/>
      <c r="D275" s="243" t="s">
        <v>273</v>
      </c>
      <c r="E275" s="244" t="s">
        <v>1</v>
      </c>
      <c r="F275" s="245" t="s">
        <v>85</v>
      </c>
      <c r="G275" s="242"/>
      <c r="H275" s="246">
        <v>2</v>
      </c>
      <c r="I275" s="247"/>
      <c r="J275" s="242"/>
      <c r="K275" s="242"/>
      <c r="L275" s="248"/>
      <c r="M275" s="249"/>
      <c r="N275" s="250"/>
      <c r="O275" s="250"/>
      <c r="P275" s="250"/>
      <c r="Q275" s="250"/>
      <c r="R275" s="250"/>
      <c r="S275" s="250"/>
      <c r="T275" s="251"/>
      <c r="U275" s="13"/>
      <c r="V275" s="13"/>
      <c r="W275" s="13"/>
      <c r="X275" s="13"/>
      <c r="Y275" s="13"/>
      <c r="Z275" s="13"/>
      <c r="AA275" s="13"/>
      <c r="AB275" s="13"/>
      <c r="AC275" s="13"/>
      <c r="AD275" s="13"/>
      <c r="AE275" s="13"/>
      <c r="AT275" s="252" t="s">
        <v>273</v>
      </c>
      <c r="AU275" s="252" t="s">
        <v>85</v>
      </c>
      <c r="AV275" s="13" t="s">
        <v>85</v>
      </c>
      <c r="AW275" s="13" t="s">
        <v>32</v>
      </c>
      <c r="AX275" s="13" t="s">
        <v>83</v>
      </c>
      <c r="AY275" s="252" t="s">
        <v>264</v>
      </c>
    </row>
    <row r="276" s="2" customFormat="1" ht="21.75" customHeight="1">
      <c r="A276" s="39"/>
      <c r="B276" s="40"/>
      <c r="C276" s="228" t="s">
        <v>504</v>
      </c>
      <c r="D276" s="228" t="s">
        <v>266</v>
      </c>
      <c r="E276" s="229" t="s">
        <v>4166</v>
      </c>
      <c r="F276" s="230" t="s">
        <v>4167</v>
      </c>
      <c r="G276" s="231" t="s">
        <v>420</v>
      </c>
      <c r="H276" s="232">
        <v>2</v>
      </c>
      <c r="I276" s="233"/>
      <c r="J276" s="234">
        <f>ROUND(I276*H276,2)</f>
        <v>0</v>
      </c>
      <c r="K276" s="230" t="s">
        <v>1425</v>
      </c>
      <c r="L276" s="45"/>
      <c r="M276" s="235" t="s">
        <v>1</v>
      </c>
      <c r="N276" s="236" t="s">
        <v>42</v>
      </c>
      <c r="O276" s="92"/>
      <c r="P276" s="237">
        <f>O276*H276</f>
        <v>0</v>
      </c>
      <c r="Q276" s="237">
        <v>0.089999999999999997</v>
      </c>
      <c r="R276" s="237">
        <f>Q276*H276</f>
        <v>0.17999999999999999</v>
      </c>
      <c r="S276" s="237">
        <v>0</v>
      </c>
      <c r="T276" s="238">
        <f>S276*H276</f>
        <v>0</v>
      </c>
      <c r="U276" s="39"/>
      <c r="V276" s="39"/>
      <c r="W276" s="39"/>
      <c r="X276" s="39"/>
      <c r="Y276" s="39"/>
      <c r="Z276" s="39"/>
      <c r="AA276" s="39"/>
      <c r="AB276" s="39"/>
      <c r="AC276" s="39"/>
      <c r="AD276" s="39"/>
      <c r="AE276" s="39"/>
      <c r="AR276" s="239" t="s">
        <v>271</v>
      </c>
      <c r="AT276" s="239" t="s">
        <v>266</v>
      </c>
      <c r="AU276" s="239" t="s">
        <v>85</v>
      </c>
      <c r="AY276" s="18" t="s">
        <v>264</v>
      </c>
      <c r="BE276" s="240">
        <f>IF(N276="základní",J276,0)</f>
        <v>0</v>
      </c>
      <c r="BF276" s="240">
        <f>IF(N276="snížená",J276,0)</f>
        <v>0</v>
      </c>
      <c r="BG276" s="240">
        <f>IF(N276="zákl. přenesená",J276,0)</f>
        <v>0</v>
      </c>
      <c r="BH276" s="240">
        <f>IF(N276="sníž. přenesená",J276,0)</f>
        <v>0</v>
      </c>
      <c r="BI276" s="240">
        <f>IF(N276="nulová",J276,0)</f>
        <v>0</v>
      </c>
      <c r="BJ276" s="18" t="s">
        <v>85</v>
      </c>
      <c r="BK276" s="240">
        <f>ROUND(I276*H276,2)</f>
        <v>0</v>
      </c>
      <c r="BL276" s="18" t="s">
        <v>271</v>
      </c>
      <c r="BM276" s="239" t="s">
        <v>4417</v>
      </c>
    </row>
    <row r="277" s="15" customFormat="1">
      <c r="A277" s="15"/>
      <c r="B277" s="264"/>
      <c r="C277" s="265"/>
      <c r="D277" s="243" t="s">
        <v>273</v>
      </c>
      <c r="E277" s="266" t="s">
        <v>1</v>
      </c>
      <c r="F277" s="267" t="s">
        <v>4169</v>
      </c>
      <c r="G277" s="265"/>
      <c r="H277" s="266" t="s">
        <v>1</v>
      </c>
      <c r="I277" s="268"/>
      <c r="J277" s="265"/>
      <c r="K277" s="265"/>
      <c r="L277" s="269"/>
      <c r="M277" s="270"/>
      <c r="N277" s="271"/>
      <c r="O277" s="271"/>
      <c r="P277" s="271"/>
      <c r="Q277" s="271"/>
      <c r="R277" s="271"/>
      <c r="S277" s="271"/>
      <c r="T277" s="272"/>
      <c r="U277" s="15"/>
      <c r="V277" s="15"/>
      <c r="W277" s="15"/>
      <c r="X277" s="15"/>
      <c r="Y277" s="15"/>
      <c r="Z277" s="15"/>
      <c r="AA277" s="15"/>
      <c r="AB277" s="15"/>
      <c r="AC277" s="15"/>
      <c r="AD277" s="15"/>
      <c r="AE277" s="15"/>
      <c r="AT277" s="273" t="s">
        <v>273</v>
      </c>
      <c r="AU277" s="273" t="s">
        <v>85</v>
      </c>
      <c r="AV277" s="15" t="s">
        <v>83</v>
      </c>
      <c r="AW277" s="15" t="s">
        <v>32</v>
      </c>
      <c r="AX277" s="15" t="s">
        <v>76</v>
      </c>
      <c r="AY277" s="273" t="s">
        <v>264</v>
      </c>
    </row>
    <row r="278" s="13" customFormat="1">
      <c r="A278" s="13"/>
      <c r="B278" s="241"/>
      <c r="C278" s="242"/>
      <c r="D278" s="243" t="s">
        <v>273</v>
      </c>
      <c r="E278" s="244" t="s">
        <v>1</v>
      </c>
      <c r="F278" s="245" t="s">
        <v>85</v>
      </c>
      <c r="G278" s="242"/>
      <c r="H278" s="246">
        <v>2</v>
      </c>
      <c r="I278" s="247"/>
      <c r="J278" s="242"/>
      <c r="K278" s="242"/>
      <c r="L278" s="248"/>
      <c r="M278" s="249"/>
      <c r="N278" s="250"/>
      <c r="O278" s="250"/>
      <c r="P278" s="250"/>
      <c r="Q278" s="250"/>
      <c r="R278" s="250"/>
      <c r="S278" s="250"/>
      <c r="T278" s="251"/>
      <c r="U278" s="13"/>
      <c r="V278" s="13"/>
      <c r="W278" s="13"/>
      <c r="X278" s="13"/>
      <c r="Y278" s="13"/>
      <c r="Z278" s="13"/>
      <c r="AA278" s="13"/>
      <c r="AB278" s="13"/>
      <c r="AC278" s="13"/>
      <c r="AD278" s="13"/>
      <c r="AE278" s="13"/>
      <c r="AT278" s="252" t="s">
        <v>273</v>
      </c>
      <c r="AU278" s="252" t="s">
        <v>85</v>
      </c>
      <c r="AV278" s="13" t="s">
        <v>85</v>
      </c>
      <c r="AW278" s="13" t="s">
        <v>32</v>
      </c>
      <c r="AX278" s="13" t="s">
        <v>83</v>
      </c>
      <c r="AY278" s="252" t="s">
        <v>264</v>
      </c>
    </row>
    <row r="279" s="2" customFormat="1" ht="16.5" customHeight="1">
      <c r="A279" s="39"/>
      <c r="B279" s="40"/>
      <c r="C279" s="274" t="s">
        <v>509</v>
      </c>
      <c r="D279" s="274" t="s">
        <v>310</v>
      </c>
      <c r="E279" s="275" t="s">
        <v>4170</v>
      </c>
      <c r="F279" s="276" t="s">
        <v>4171</v>
      </c>
      <c r="G279" s="277" t="s">
        <v>420</v>
      </c>
      <c r="H279" s="278">
        <v>2</v>
      </c>
      <c r="I279" s="279"/>
      <c r="J279" s="280">
        <f>ROUND(I279*H279,2)</f>
        <v>0</v>
      </c>
      <c r="K279" s="276" t="s">
        <v>1425</v>
      </c>
      <c r="L279" s="281"/>
      <c r="M279" s="282" t="s">
        <v>1</v>
      </c>
      <c r="N279" s="283" t="s">
        <v>42</v>
      </c>
      <c r="O279" s="92"/>
      <c r="P279" s="237">
        <f>O279*H279</f>
        <v>0</v>
      </c>
      <c r="Q279" s="237">
        <v>0.059999999999999998</v>
      </c>
      <c r="R279" s="237">
        <f>Q279*H279</f>
        <v>0.12</v>
      </c>
      <c r="S279" s="237">
        <v>0</v>
      </c>
      <c r="T279" s="238">
        <f>S279*H279</f>
        <v>0</v>
      </c>
      <c r="U279" s="39"/>
      <c r="V279" s="39"/>
      <c r="W279" s="39"/>
      <c r="X279" s="39"/>
      <c r="Y279" s="39"/>
      <c r="Z279" s="39"/>
      <c r="AA279" s="39"/>
      <c r="AB279" s="39"/>
      <c r="AC279" s="39"/>
      <c r="AD279" s="39"/>
      <c r="AE279" s="39"/>
      <c r="AR279" s="239" t="s">
        <v>304</v>
      </c>
      <c r="AT279" s="239" t="s">
        <v>310</v>
      </c>
      <c r="AU279" s="239" t="s">
        <v>85</v>
      </c>
      <c r="AY279" s="18" t="s">
        <v>264</v>
      </c>
      <c r="BE279" s="240">
        <f>IF(N279="základní",J279,0)</f>
        <v>0</v>
      </c>
      <c r="BF279" s="240">
        <f>IF(N279="snížená",J279,0)</f>
        <v>0</v>
      </c>
      <c r="BG279" s="240">
        <f>IF(N279="zákl. přenesená",J279,0)</f>
        <v>0</v>
      </c>
      <c r="BH279" s="240">
        <f>IF(N279="sníž. přenesená",J279,0)</f>
        <v>0</v>
      </c>
      <c r="BI279" s="240">
        <f>IF(N279="nulová",J279,0)</f>
        <v>0</v>
      </c>
      <c r="BJ279" s="18" t="s">
        <v>85</v>
      </c>
      <c r="BK279" s="240">
        <f>ROUND(I279*H279,2)</f>
        <v>0</v>
      </c>
      <c r="BL279" s="18" t="s">
        <v>271</v>
      </c>
      <c r="BM279" s="239" t="s">
        <v>4418</v>
      </c>
    </row>
    <row r="280" s="13" customFormat="1">
      <c r="A280" s="13"/>
      <c r="B280" s="241"/>
      <c r="C280" s="242"/>
      <c r="D280" s="243" t="s">
        <v>273</v>
      </c>
      <c r="E280" s="244" t="s">
        <v>1</v>
      </c>
      <c r="F280" s="245" t="s">
        <v>85</v>
      </c>
      <c r="G280" s="242"/>
      <c r="H280" s="246">
        <v>2</v>
      </c>
      <c r="I280" s="247"/>
      <c r="J280" s="242"/>
      <c r="K280" s="242"/>
      <c r="L280" s="248"/>
      <c r="M280" s="249"/>
      <c r="N280" s="250"/>
      <c r="O280" s="250"/>
      <c r="P280" s="250"/>
      <c r="Q280" s="250"/>
      <c r="R280" s="250"/>
      <c r="S280" s="250"/>
      <c r="T280" s="251"/>
      <c r="U280" s="13"/>
      <c r="V280" s="13"/>
      <c r="W280" s="13"/>
      <c r="X280" s="13"/>
      <c r="Y280" s="13"/>
      <c r="Z280" s="13"/>
      <c r="AA280" s="13"/>
      <c r="AB280" s="13"/>
      <c r="AC280" s="13"/>
      <c r="AD280" s="13"/>
      <c r="AE280" s="13"/>
      <c r="AT280" s="252" t="s">
        <v>273</v>
      </c>
      <c r="AU280" s="252" t="s">
        <v>85</v>
      </c>
      <c r="AV280" s="13" t="s">
        <v>85</v>
      </c>
      <c r="AW280" s="13" t="s">
        <v>32</v>
      </c>
      <c r="AX280" s="13" t="s">
        <v>83</v>
      </c>
      <c r="AY280" s="252" t="s">
        <v>264</v>
      </c>
    </row>
    <row r="281" s="2" customFormat="1" ht="16.5" customHeight="1">
      <c r="A281" s="39"/>
      <c r="B281" s="40"/>
      <c r="C281" s="228" t="s">
        <v>515</v>
      </c>
      <c r="D281" s="228" t="s">
        <v>266</v>
      </c>
      <c r="E281" s="229" t="s">
        <v>1499</v>
      </c>
      <c r="F281" s="230" t="s">
        <v>1500</v>
      </c>
      <c r="G281" s="231" t="s">
        <v>354</v>
      </c>
      <c r="H281" s="232">
        <v>1.6259999999999999</v>
      </c>
      <c r="I281" s="233"/>
      <c r="J281" s="234">
        <f>ROUND(I281*H281,2)</f>
        <v>0</v>
      </c>
      <c r="K281" s="230" t="s">
        <v>1425</v>
      </c>
      <c r="L281" s="45"/>
      <c r="M281" s="235" t="s">
        <v>1</v>
      </c>
      <c r="N281" s="236" t="s">
        <v>42</v>
      </c>
      <c r="O281" s="92"/>
      <c r="P281" s="237">
        <f>O281*H281</f>
        <v>0</v>
      </c>
      <c r="Q281" s="237">
        <v>0</v>
      </c>
      <c r="R281" s="237">
        <f>Q281*H281</f>
        <v>0</v>
      </c>
      <c r="S281" s="237">
        <v>0</v>
      </c>
      <c r="T281" s="238">
        <f>S281*H281</f>
        <v>0</v>
      </c>
      <c r="U281" s="39"/>
      <c r="V281" s="39"/>
      <c r="W281" s="39"/>
      <c r="X281" s="39"/>
      <c r="Y281" s="39"/>
      <c r="Z281" s="39"/>
      <c r="AA281" s="39"/>
      <c r="AB281" s="39"/>
      <c r="AC281" s="39"/>
      <c r="AD281" s="39"/>
      <c r="AE281" s="39"/>
      <c r="AR281" s="239" t="s">
        <v>271</v>
      </c>
      <c r="AT281" s="239" t="s">
        <v>266</v>
      </c>
      <c r="AU281" s="239" t="s">
        <v>85</v>
      </c>
      <c r="AY281" s="18" t="s">
        <v>264</v>
      </c>
      <c r="BE281" s="240">
        <f>IF(N281="základní",J281,0)</f>
        <v>0</v>
      </c>
      <c r="BF281" s="240">
        <f>IF(N281="snížená",J281,0)</f>
        <v>0</v>
      </c>
      <c r="BG281" s="240">
        <f>IF(N281="zákl. přenesená",J281,0)</f>
        <v>0</v>
      </c>
      <c r="BH281" s="240">
        <f>IF(N281="sníž. přenesená",J281,0)</f>
        <v>0</v>
      </c>
      <c r="BI281" s="240">
        <f>IF(N281="nulová",J281,0)</f>
        <v>0</v>
      </c>
      <c r="BJ281" s="18" t="s">
        <v>85</v>
      </c>
      <c r="BK281" s="240">
        <f>ROUND(I281*H281,2)</f>
        <v>0</v>
      </c>
      <c r="BL281" s="18" t="s">
        <v>271</v>
      </c>
      <c r="BM281" s="239" t="s">
        <v>4419</v>
      </c>
    </row>
    <row r="282" s="2" customFormat="1" ht="16.5" customHeight="1">
      <c r="A282" s="39"/>
      <c r="B282" s="40"/>
      <c r="C282" s="228" t="s">
        <v>519</v>
      </c>
      <c r="D282" s="228" t="s">
        <v>266</v>
      </c>
      <c r="E282" s="229" t="s">
        <v>4173</v>
      </c>
      <c r="F282" s="230" t="s">
        <v>4174</v>
      </c>
      <c r="G282" s="231" t="s">
        <v>420</v>
      </c>
      <c r="H282" s="232">
        <v>1</v>
      </c>
      <c r="I282" s="233"/>
      <c r="J282" s="234">
        <f>ROUND(I282*H282,2)</f>
        <v>0</v>
      </c>
      <c r="K282" s="230" t="s">
        <v>1</v>
      </c>
      <c r="L282" s="45"/>
      <c r="M282" s="235" t="s">
        <v>1</v>
      </c>
      <c r="N282" s="236" t="s">
        <v>42</v>
      </c>
      <c r="O282" s="92"/>
      <c r="P282" s="237">
        <f>O282*H282</f>
        <v>0</v>
      </c>
      <c r="Q282" s="237">
        <v>0</v>
      </c>
      <c r="R282" s="237">
        <f>Q282*H282</f>
        <v>0</v>
      </c>
      <c r="S282" s="237">
        <v>0</v>
      </c>
      <c r="T282" s="238">
        <f>S282*H282</f>
        <v>0</v>
      </c>
      <c r="U282" s="39"/>
      <c r="V282" s="39"/>
      <c r="W282" s="39"/>
      <c r="X282" s="39"/>
      <c r="Y282" s="39"/>
      <c r="Z282" s="39"/>
      <c r="AA282" s="39"/>
      <c r="AB282" s="39"/>
      <c r="AC282" s="39"/>
      <c r="AD282" s="39"/>
      <c r="AE282" s="39"/>
      <c r="AR282" s="239" t="s">
        <v>271</v>
      </c>
      <c r="AT282" s="239" t="s">
        <v>266</v>
      </c>
      <c r="AU282" s="239" t="s">
        <v>85</v>
      </c>
      <c r="AY282" s="18" t="s">
        <v>264</v>
      </c>
      <c r="BE282" s="240">
        <f>IF(N282="základní",J282,0)</f>
        <v>0</v>
      </c>
      <c r="BF282" s="240">
        <f>IF(N282="snížená",J282,0)</f>
        <v>0</v>
      </c>
      <c r="BG282" s="240">
        <f>IF(N282="zákl. přenesená",J282,0)</f>
        <v>0</v>
      </c>
      <c r="BH282" s="240">
        <f>IF(N282="sníž. přenesená",J282,0)</f>
        <v>0</v>
      </c>
      <c r="BI282" s="240">
        <f>IF(N282="nulová",J282,0)</f>
        <v>0</v>
      </c>
      <c r="BJ282" s="18" t="s">
        <v>85</v>
      </c>
      <c r="BK282" s="240">
        <f>ROUND(I282*H282,2)</f>
        <v>0</v>
      </c>
      <c r="BL282" s="18" t="s">
        <v>271</v>
      </c>
      <c r="BM282" s="239" t="s">
        <v>4420</v>
      </c>
    </row>
    <row r="283" s="2" customFormat="1">
      <c r="A283" s="39"/>
      <c r="B283" s="40"/>
      <c r="C283" s="41"/>
      <c r="D283" s="243" t="s">
        <v>339</v>
      </c>
      <c r="E283" s="41"/>
      <c r="F283" s="295" t="s">
        <v>4176</v>
      </c>
      <c r="G283" s="41"/>
      <c r="H283" s="41"/>
      <c r="I283" s="296"/>
      <c r="J283" s="41"/>
      <c r="K283" s="41"/>
      <c r="L283" s="45"/>
      <c r="M283" s="297"/>
      <c r="N283" s="298"/>
      <c r="O283" s="92"/>
      <c r="P283" s="92"/>
      <c r="Q283" s="92"/>
      <c r="R283" s="92"/>
      <c r="S283" s="92"/>
      <c r="T283" s="93"/>
      <c r="U283" s="39"/>
      <c r="V283" s="39"/>
      <c r="W283" s="39"/>
      <c r="X283" s="39"/>
      <c r="Y283" s="39"/>
      <c r="Z283" s="39"/>
      <c r="AA283" s="39"/>
      <c r="AB283" s="39"/>
      <c r="AC283" s="39"/>
      <c r="AD283" s="39"/>
      <c r="AE283" s="39"/>
      <c r="AT283" s="18" t="s">
        <v>339</v>
      </c>
      <c r="AU283" s="18" t="s">
        <v>85</v>
      </c>
    </row>
    <row r="284" s="15" customFormat="1">
      <c r="A284" s="15"/>
      <c r="B284" s="264"/>
      <c r="C284" s="265"/>
      <c r="D284" s="243" t="s">
        <v>273</v>
      </c>
      <c r="E284" s="266" t="s">
        <v>1</v>
      </c>
      <c r="F284" s="267" t="s">
        <v>4177</v>
      </c>
      <c r="G284" s="265"/>
      <c r="H284" s="266" t="s">
        <v>1</v>
      </c>
      <c r="I284" s="268"/>
      <c r="J284" s="265"/>
      <c r="K284" s="265"/>
      <c r="L284" s="269"/>
      <c r="M284" s="270"/>
      <c r="N284" s="271"/>
      <c r="O284" s="271"/>
      <c r="P284" s="271"/>
      <c r="Q284" s="271"/>
      <c r="R284" s="271"/>
      <c r="S284" s="271"/>
      <c r="T284" s="272"/>
      <c r="U284" s="15"/>
      <c r="V284" s="15"/>
      <c r="W284" s="15"/>
      <c r="X284" s="15"/>
      <c r="Y284" s="15"/>
      <c r="Z284" s="15"/>
      <c r="AA284" s="15"/>
      <c r="AB284" s="15"/>
      <c r="AC284" s="15"/>
      <c r="AD284" s="15"/>
      <c r="AE284" s="15"/>
      <c r="AT284" s="273" t="s">
        <v>273</v>
      </c>
      <c r="AU284" s="273" t="s">
        <v>85</v>
      </c>
      <c r="AV284" s="15" t="s">
        <v>83</v>
      </c>
      <c r="AW284" s="15" t="s">
        <v>32</v>
      </c>
      <c r="AX284" s="15" t="s">
        <v>76</v>
      </c>
      <c r="AY284" s="273" t="s">
        <v>264</v>
      </c>
    </row>
    <row r="285" s="13" customFormat="1">
      <c r="A285" s="13"/>
      <c r="B285" s="241"/>
      <c r="C285" s="242"/>
      <c r="D285" s="243" t="s">
        <v>273</v>
      </c>
      <c r="E285" s="244" t="s">
        <v>1</v>
      </c>
      <c r="F285" s="245" t="s">
        <v>83</v>
      </c>
      <c r="G285" s="242"/>
      <c r="H285" s="246">
        <v>1</v>
      </c>
      <c r="I285" s="247"/>
      <c r="J285" s="242"/>
      <c r="K285" s="242"/>
      <c r="L285" s="248"/>
      <c r="M285" s="249"/>
      <c r="N285" s="250"/>
      <c r="O285" s="250"/>
      <c r="P285" s="250"/>
      <c r="Q285" s="250"/>
      <c r="R285" s="250"/>
      <c r="S285" s="250"/>
      <c r="T285" s="251"/>
      <c r="U285" s="13"/>
      <c r="V285" s="13"/>
      <c r="W285" s="13"/>
      <c r="X285" s="13"/>
      <c r="Y285" s="13"/>
      <c r="Z285" s="13"/>
      <c r="AA285" s="13"/>
      <c r="AB285" s="13"/>
      <c r="AC285" s="13"/>
      <c r="AD285" s="13"/>
      <c r="AE285" s="13"/>
      <c r="AT285" s="252" t="s">
        <v>273</v>
      </c>
      <c r="AU285" s="252" t="s">
        <v>85</v>
      </c>
      <c r="AV285" s="13" t="s">
        <v>85</v>
      </c>
      <c r="AW285" s="13" t="s">
        <v>32</v>
      </c>
      <c r="AX285" s="13" t="s">
        <v>83</v>
      </c>
      <c r="AY285" s="252" t="s">
        <v>264</v>
      </c>
    </row>
    <row r="286" s="2" customFormat="1" ht="16.5" customHeight="1">
      <c r="A286" s="39"/>
      <c r="B286" s="40"/>
      <c r="C286" s="274" t="s">
        <v>523</v>
      </c>
      <c r="D286" s="274" t="s">
        <v>310</v>
      </c>
      <c r="E286" s="275" t="s">
        <v>4178</v>
      </c>
      <c r="F286" s="276" t="s">
        <v>4179</v>
      </c>
      <c r="G286" s="277" t="s">
        <v>420</v>
      </c>
      <c r="H286" s="278">
        <v>1</v>
      </c>
      <c r="I286" s="279"/>
      <c r="J286" s="280">
        <f>ROUND(I286*H286,2)</f>
        <v>0</v>
      </c>
      <c r="K286" s="276" t="s">
        <v>1</v>
      </c>
      <c r="L286" s="281"/>
      <c r="M286" s="282" t="s">
        <v>1</v>
      </c>
      <c r="N286" s="283" t="s">
        <v>42</v>
      </c>
      <c r="O286" s="92"/>
      <c r="P286" s="237">
        <f>O286*H286</f>
        <v>0</v>
      </c>
      <c r="Q286" s="237">
        <v>0.0040000000000000001</v>
      </c>
      <c r="R286" s="237">
        <f>Q286*H286</f>
        <v>0.0040000000000000001</v>
      </c>
      <c r="S286" s="237">
        <v>0</v>
      </c>
      <c r="T286" s="238">
        <f>S286*H286</f>
        <v>0</v>
      </c>
      <c r="U286" s="39"/>
      <c r="V286" s="39"/>
      <c r="W286" s="39"/>
      <c r="X286" s="39"/>
      <c r="Y286" s="39"/>
      <c r="Z286" s="39"/>
      <c r="AA286" s="39"/>
      <c r="AB286" s="39"/>
      <c r="AC286" s="39"/>
      <c r="AD286" s="39"/>
      <c r="AE286" s="39"/>
      <c r="AR286" s="239" t="s">
        <v>304</v>
      </c>
      <c r="AT286" s="239" t="s">
        <v>310</v>
      </c>
      <c r="AU286" s="239" t="s">
        <v>85</v>
      </c>
      <c r="AY286" s="18" t="s">
        <v>264</v>
      </c>
      <c r="BE286" s="240">
        <f>IF(N286="základní",J286,0)</f>
        <v>0</v>
      </c>
      <c r="BF286" s="240">
        <f>IF(N286="snížená",J286,0)</f>
        <v>0</v>
      </c>
      <c r="BG286" s="240">
        <f>IF(N286="zákl. přenesená",J286,0)</f>
        <v>0</v>
      </c>
      <c r="BH286" s="240">
        <f>IF(N286="sníž. přenesená",J286,0)</f>
        <v>0</v>
      </c>
      <c r="BI286" s="240">
        <f>IF(N286="nulová",J286,0)</f>
        <v>0</v>
      </c>
      <c r="BJ286" s="18" t="s">
        <v>85</v>
      </c>
      <c r="BK286" s="240">
        <f>ROUND(I286*H286,2)</f>
        <v>0</v>
      </c>
      <c r="BL286" s="18" t="s">
        <v>271</v>
      </c>
      <c r="BM286" s="239" t="s">
        <v>4421</v>
      </c>
    </row>
    <row r="287" s="2" customFormat="1">
      <c r="A287" s="39"/>
      <c r="B287" s="40"/>
      <c r="C287" s="41"/>
      <c r="D287" s="243" t="s">
        <v>339</v>
      </c>
      <c r="E287" s="41"/>
      <c r="F287" s="295" t="s">
        <v>4176</v>
      </c>
      <c r="G287" s="41"/>
      <c r="H287" s="41"/>
      <c r="I287" s="296"/>
      <c r="J287" s="41"/>
      <c r="K287" s="41"/>
      <c r="L287" s="45"/>
      <c r="M287" s="297"/>
      <c r="N287" s="298"/>
      <c r="O287" s="92"/>
      <c r="P287" s="92"/>
      <c r="Q287" s="92"/>
      <c r="R287" s="92"/>
      <c r="S287" s="92"/>
      <c r="T287" s="93"/>
      <c r="U287" s="39"/>
      <c r="V287" s="39"/>
      <c r="W287" s="39"/>
      <c r="X287" s="39"/>
      <c r="Y287" s="39"/>
      <c r="Z287" s="39"/>
      <c r="AA287" s="39"/>
      <c r="AB287" s="39"/>
      <c r="AC287" s="39"/>
      <c r="AD287" s="39"/>
      <c r="AE287" s="39"/>
      <c r="AT287" s="18" t="s">
        <v>339</v>
      </c>
      <c r="AU287" s="18" t="s">
        <v>85</v>
      </c>
    </row>
    <row r="288" s="15" customFormat="1">
      <c r="A288" s="15"/>
      <c r="B288" s="264"/>
      <c r="C288" s="265"/>
      <c r="D288" s="243" t="s">
        <v>273</v>
      </c>
      <c r="E288" s="266" t="s">
        <v>1</v>
      </c>
      <c r="F288" s="267" t="s">
        <v>4177</v>
      </c>
      <c r="G288" s="265"/>
      <c r="H288" s="266" t="s">
        <v>1</v>
      </c>
      <c r="I288" s="268"/>
      <c r="J288" s="265"/>
      <c r="K288" s="265"/>
      <c r="L288" s="269"/>
      <c r="M288" s="270"/>
      <c r="N288" s="271"/>
      <c r="O288" s="271"/>
      <c r="P288" s="271"/>
      <c r="Q288" s="271"/>
      <c r="R288" s="271"/>
      <c r="S288" s="271"/>
      <c r="T288" s="272"/>
      <c r="U288" s="15"/>
      <c r="V288" s="15"/>
      <c r="W288" s="15"/>
      <c r="X288" s="15"/>
      <c r="Y288" s="15"/>
      <c r="Z288" s="15"/>
      <c r="AA288" s="15"/>
      <c r="AB288" s="15"/>
      <c r="AC288" s="15"/>
      <c r="AD288" s="15"/>
      <c r="AE288" s="15"/>
      <c r="AT288" s="273" t="s">
        <v>273</v>
      </c>
      <c r="AU288" s="273" t="s">
        <v>85</v>
      </c>
      <c r="AV288" s="15" t="s">
        <v>83</v>
      </c>
      <c r="AW288" s="15" t="s">
        <v>32</v>
      </c>
      <c r="AX288" s="15" t="s">
        <v>76</v>
      </c>
      <c r="AY288" s="273" t="s">
        <v>264</v>
      </c>
    </row>
    <row r="289" s="13" customFormat="1">
      <c r="A289" s="13"/>
      <c r="B289" s="241"/>
      <c r="C289" s="242"/>
      <c r="D289" s="243" t="s">
        <v>273</v>
      </c>
      <c r="E289" s="244" t="s">
        <v>1</v>
      </c>
      <c r="F289" s="245" t="s">
        <v>83</v>
      </c>
      <c r="G289" s="242"/>
      <c r="H289" s="246">
        <v>1</v>
      </c>
      <c r="I289" s="247"/>
      <c r="J289" s="242"/>
      <c r="K289" s="242"/>
      <c r="L289" s="248"/>
      <c r="M289" s="249"/>
      <c r="N289" s="250"/>
      <c r="O289" s="250"/>
      <c r="P289" s="250"/>
      <c r="Q289" s="250"/>
      <c r="R289" s="250"/>
      <c r="S289" s="250"/>
      <c r="T289" s="251"/>
      <c r="U289" s="13"/>
      <c r="V289" s="13"/>
      <c r="W289" s="13"/>
      <c r="X289" s="13"/>
      <c r="Y289" s="13"/>
      <c r="Z289" s="13"/>
      <c r="AA289" s="13"/>
      <c r="AB289" s="13"/>
      <c r="AC289" s="13"/>
      <c r="AD289" s="13"/>
      <c r="AE289" s="13"/>
      <c r="AT289" s="252" t="s">
        <v>273</v>
      </c>
      <c r="AU289" s="252" t="s">
        <v>85</v>
      </c>
      <c r="AV289" s="13" t="s">
        <v>85</v>
      </c>
      <c r="AW289" s="13" t="s">
        <v>32</v>
      </c>
      <c r="AX289" s="13" t="s">
        <v>83</v>
      </c>
      <c r="AY289" s="252" t="s">
        <v>264</v>
      </c>
    </row>
    <row r="290" s="12" customFormat="1" ht="22.8" customHeight="1">
      <c r="A290" s="12"/>
      <c r="B290" s="212"/>
      <c r="C290" s="213"/>
      <c r="D290" s="214" t="s">
        <v>75</v>
      </c>
      <c r="E290" s="226" t="s">
        <v>309</v>
      </c>
      <c r="F290" s="226" t="s">
        <v>1502</v>
      </c>
      <c r="G290" s="213"/>
      <c r="H290" s="213"/>
      <c r="I290" s="216"/>
      <c r="J290" s="227">
        <f>BK290</f>
        <v>0</v>
      </c>
      <c r="K290" s="213"/>
      <c r="L290" s="218"/>
      <c r="M290" s="219"/>
      <c r="N290" s="220"/>
      <c r="O290" s="220"/>
      <c r="P290" s="221">
        <f>SUM(P291:P301)</f>
        <v>0</v>
      </c>
      <c r="Q290" s="220"/>
      <c r="R290" s="221">
        <f>SUM(R291:R301)</f>
        <v>0.059354999999999998</v>
      </c>
      <c r="S290" s="220"/>
      <c r="T290" s="222">
        <f>SUM(T291:T301)</f>
        <v>0.078</v>
      </c>
      <c r="U290" s="12"/>
      <c r="V290" s="12"/>
      <c r="W290" s="12"/>
      <c r="X290" s="12"/>
      <c r="Y290" s="12"/>
      <c r="Z290" s="12"/>
      <c r="AA290" s="12"/>
      <c r="AB290" s="12"/>
      <c r="AC290" s="12"/>
      <c r="AD290" s="12"/>
      <c r="AE290" s="12"/>
      <c r="AR290" s="223" t="s">
        <v>83</v>
      </c>
      <c r="AT290" s="224" t="s">
        <v>75</v>
      </c>
      <c r="AU290" s="224" t="s">
        <v>83</v>
      </c>
      <c r="AY290" s="223" t="s">
        <v>264</v>
      </c>
      <c r="BK290" s="225">
        <f>SUM(BK291:BK301)</f>
        <v>0</v>
      </c>
    </row>
    <row r="291" s="2" customFormat="1" ht="16.5" customHeight="1">
      <c r="A291" s="39"/>
      <c r="B291" s="40"/>
      <c r="C291" s="228" t="s">
        <v>527</v>
      </c>
      <c r="D291" s="228" t="s">
        <v>266</v>
      </c>
      <c r="E291" s="229" t="s">
        <v>4230</v>
      </c>
      <c r="F291" s="230" t="s">
        <v>4231</v>
      </c>
      <c r="G291" s="231" t="s">
        <v>318</v>
      </c>
      <c r="H291" s="232">
        <v>84</v>
      </c>
      <c r="I291" s="233"/>
      <c r="J291" s="234">
        <f>ROUND(I291*H291,2)</f>
        <v>0</v>
      </c>
      <c r="K291" s="230" t="s">
        <v>1425</v>
      </c>
      <c r="L291" s="45"/>
      <c r="M291" s="235" t="s">
        <v>1</v>
      </c>
      <c r="N291" s="236" t="s">
        <v>42</v>
      </c>
      <c r="O291" s="92"/>
      <c r="P291" s="237">
        <f>O291*H291</f>
        <v>0</v>
      </c>
      <c r="Q291" s="237">
        <v>0.00068999999999999997</v>
      </c>
      <c r="R291" s="237">
        <f>Q291*H291</f>
        <v>0.057959999999999998</v>
      </c>
      <c r="S291" s="237">
        <v>0</v>
      </c>
      <c r="T291" s="238">
        <f>S291*H291</f>
        <v>0</v>
      </c>
      <c r="U291" s="39"/>
      <c r="V291" s="39"/>
      <c r="W291" s="39"/>
      <c r="X291" s="39"/>
      <c r="Y291" s="39"/>
      <c r="Z291" s="39"/>
      <c r="AA291" s="39"/>
      <c r="AB291" s="39"/>
      <c r="AC291" s="39"/>
      <c r="AD291" s="39"/>
      <c r="AE291" s="39"/>
      <c r="AR291" s="239" t="s">
        <v>271</v>
      </c>
      <c r="AT291" s="239" t="s">
        <v>266</v>
      </c>
      <c r="AU291" s="239" t="s">
        <v>85</v>
      </c>
      <c r="AY291" s="18" t="s">
        <v>264</v>
      </c>
      <c r="BE291" s="240">
        <f>IF(N291="základní",J291,0)</f>
        <v>0</v>
      </c>
      <c r="BF291" s="240">
        <f>IF(N291="snížená",J291,0)</f>
        <v>0</v>
      </c>
      <c r="BG291" s="240">
        <f>IF(N291="zákl. přenesená",J291,0)</f>
        <v>0</v>
      </c>
      <c r="BH291" s="240">
        <f>IF(N291="sníž. přenesená",J291,0)</f>
        <v>0</v>
      </c>
      <c r="BI291" s="240">
        <f>IF(N291="nulová",J291,0)</f>
        <v>0</v>
      </c>
      <c r="BJ291" s="18" t="s">
        <v>85</v>
      </c>
      <c r="BK291" s="240">
        <f>ROUND(I291*H291,2)</f>
        <v>0</v>
      </c>
      <c r="BL291" s="18" t="s">
        <v>271</v>
      </c>
      <c r="BM291" s="239" t="s">
        <v>4422</v>
      </c>
    </row>
    <row r="292" s="15" customFormat="1">
      <c r="A292" s="15"/>
      <c r="B292" s="264"/>
      <c r="C292" s="265"/>
      <c r="D292" s="243" t="s">
        <v>273</v>
      </c>
      <c r="E292" s="266" t="s">
        <v>1</v>
      </c>
      <c r="F292" s="267" t="s">
        <v>4169</v>
      </c>
      <c r="G292" s="265"/>
      <c r="H292" s="266" t="s">
        <v>1</v>
      </c>
      <c r="I292" s="268"/>
      <c r="J292" s="265"/>
      <c r="K292" s="265"/>
      <c r="L292" s="269"/>
      <c r="M292" s="270"/>
      <c r="N292" s="271"/>
      <c r="O292" s="271"/>
      <c r="P292" s="271"/>
      <c r="Q292" s="271"/>
      <c r="R292" s="271"/>
      <c r="S292" s="271"/>
      <c r="T292" s="272"/>
      <c r="U292" s="15"/>
      <c r="V292" s="15"/>
      <c r="W292" s="15"/>
      <c r="X292" s="15"/>
      <c r="Y292" s="15"/>
      <c r="Z292" s="15"/>
      <c r="AA292" s="15"/>
      <c r="AB292" s="15"/>
      <c r="AC292" s="15"/>
      <c r="AD292" s="15"/>
      <c r="AE292" s="15"/>
      <c r="AT292" s="273" t="s">
        <v>273</v>
      </c>
      <c r="AU292" s="273" t="s">
        <v>85</v>
      </c>
      <c r="AV292" s="15" t="s">
        <v>83</v>
      </c>
      <c r="AW292" s="15" t="s">
        <v>32</v>
      </c>
      <c r="AX292" s="15" t="s">
        <v>76</v>
      </c>
      <c r="AY292" s="273" t="s">
        <v>264</v>
      </c>
    </row>
    <row r="293" s="13" customFormat="1">
      <c r="A293" s="13"/>
      <c r="B293" s="241"/>
      <c r="C293" s="242"/>
      <c r="D293" s="243" t="s">
        <v>273</v>
      </c>
      <c r="E293" s="244" t="s">
        <v>1</v>
      </c>
      <c r="F293" s="245" t="s">
        <v>673</v>
      </c>
      <c r="G293" s="242"/>
      <c r="H293" s="246">
        <v>84</v>
      </c>
      <c r="I293" s="247"/>
      <c r="J293" s="242"/>
      <c r="K293" s="242"/>
      <c r="L293" s="248"/>
      <c r="M293" s="249"/>
      <c r="N293" s="250"/>
      <c r="O293" s="250"/>
      <c r="P293" s="250"/>
      <c r="Q293" s="250"/>
      <c r="R293" s="250"/>
      <c r="S293" s="250"/>
      <c r="T293" s="251"/>
      <c r="U293" s="13"/>
      <c r="V293" s="13"/>
      <c r="W293" s="13"/>
      <c r="X293" s="13"/>
      <c r="Y293" s="13"/>
      <c r="Z293" s="13"/>
      <c r="AA293" s="13"/>
      <c r="AB293" s="13"/>
      <c r="AC293" s="13"/>
      <c r="AD293" s="13"/>
      <c r="AE293" s="13"/>
      <c r="AT293" s="252" t="s">
        <v>273</v>
      </c>
      <c r="AU293" s="252" t="s">
        <v>85</v>
      </c>
      <c r="AV293" s="13" t="s">
        <v>85</v>
      </c>
      <c r="AW293" s="13" t="s">
        <v>32</v>
      </c>
      <c r="AX293" s="13" t="s">
        <v>83</v>
      </c>
      <c r="AY293" s="252" t="s">
        <v>264</v>
      </c>
    </row>
    <row r="294" s="2" customFormat="1" ht="16.5" customHeight="1">
      <c r="A294" s="39"/>
      <c r="B294" s="40"/>
      <c r="C294" s="228" t="s">
        <v>532</v>
      </c>
      <c r="D294" s="228" t="s">
        <v>266</v>
      </c>
      <c r="E294" s="229" t="s">
        <v>4233</v>
      </c>
      <c r="F294" s="230" t="s">
        <v>4234</v>
      </c>
      <c r="G294" s="231" t="s">
        <v>453</v>
      </c>
      <c r="H294" s="232">
        <v>5</v>
      </c>
      <c r="I294" s="233"/>
      <c r="J294" s="234">
        <f>ROUND(I294*H294,2)</f>
        <v>0</v>
      </c>
      <c r="K294" s="230" t="s">
        <v>1425</v>
      </c>
      <c r="L294" s="45"/>
      <c r="M294" s="235" t="s">
        <v>1</v>
      </c>
      <c r="N294" s="236" t="s">
        <v>42</v>
      </c>
      <c r="O294" s="92"/>
      <c r="P294" s="237">
        <f>O294*H294</f>
        <v>0</v>
      </c>
      <c r="Q294" s="237">
        <v>0</v>
      </c>
      <c r="R294" s="237">
        <f>Q294*H294</f>
        <v>0</v>
      </c>
      <c r="S294" s="237">
        <v>0</v>
      </c>
      <c r="T294" s="238">
        <f>S294*H294</f>
        <v>0</v>
      </c>
      <c r="U294" s="39"/>
      <c r="V294" s="39"/>
      <c r="W294" s="39"/>
      <c r="X294" s="39"/>
      <c r="Y294" s="39"/>
      <c r="Z294" s="39"/>
      <c r="AA294" s="39"/>
      <c r="AB294" s="39"/>
      <c r="AC294" s="39"/>
      <c r="AD294" s="39"/>
      <c r="AE294" s="39"/>
      <c r="AR294" s="239" t="s">
        <v>271</v>
      </c>
      <c r="AT294" s="239" t="s">
        <v>266</v>
      </c>
      <c r="AU294" s="239" t="s">
        <v>85</v>
      </c>
      <c r="AY294" s="18" t="s">
        <v>264</v>
      </c>
      <c r="BE294" s="240">
        <f>IF(N294="základní",J294,0)</f>
        <v>0</v>
      </c>
      <c r="BF294" s="240">
        <f>IF(N294="snížená",J294,0)</f>
        <v>0</v>
      </c>
      <c r="BG294" s="240">
        <f>IF(N294="zákl. přenesená",J294,0)</f>
        <v>0</v>
      </c>
      <c r="BH294" s="240">
        <f>IF(N294="sníž. přenesená",J294,0)</f>
        <v>0</v>
      </c>
      <c r="BI294" s="240">
        <f>IF(N294="nulová",J294,0)</f>
        <v>0</v>
      </c>
      <c r="BJ294" s="18" t="s">
        <v>85</v>
      </c>
      <c r="BK294" s="240">
        <f>ROUND(I294*H294,2)</f>
        <v>0</v>
      </c>
      <c r="BL294" s="18" t="s">
        <v>271</v>
      </c>
      <c r="BM294" s="239" t="s">
        <v>4423</v>
      </c>
    </row>
    <row r="295" s="15" customFormat="1">
      <c r="A295" s="15"/>
      <c r="B295" s="264"/>
      <c r="C295" s="265"/>
      <c r="D295" s="243" t="s">
        <v>273</v>
      </c>
      <c r="E295" s="266" t="s">
        <v>1</v>
      </c>
      <c r="F295" s="267" t="s">
        <v>4073</v>
      </c>
      <c r="G295" s="265"/>
      <c r="H295" s="266" t="s">
        <v>1</v>
      </c>
      <c r="I295" s="268"/>
      <c r="J295" s="265"/>
      <c r="K295" s="265"/>
      <c r="L295" s="269"/>
      <c r="M295" s="270"/>
      <c r="N295" s="271"/>
      <c r="O295" s="271"/>
      <c r="P295" s="271"/>
      <c r="Q295" s="271"/>
      <c r="R295" s="271"/>
      <c r="S295" s="271"/>
      <c r="T295" s="272"/>
      <c r="U295" s="15"/>
      <c r="V295" s="15"/>
      <c r="W295" s="15"/>
      <c r="X295" s="15"/>
      <c r="Y295" s="15"/>
      <c r="Z295" s="15"/>
      <c r="AA295" s="15"/>
      <c r="AB295" s="15"/>
      <c r="AC295" s="15"/>
      <c r="AD295" s="15"/>
      <c r="AE295" s="15"/>
      <c r="AT295" s="273" t="s">
        <v>273</v>
      </c>
      <c r="AU295" s="273" t="s">
        <v>85</v>
      </c>
      <c r="AV295" s="15" t="s">
        <v>83</v>
      </c>
      <c r="AW295" s="15" t="s">
        <v>32</v>
      </c>
      <c r="AX295" s="15" t="s">
        <v>76</v>
      </c>
      <c r="AY295" s="273" t="s">
        <v>264</v>
      </c>
    </row>
    <row r="296" s="13" customFormat="1">
      <c r="A296" s="13"/>
      <c r="B296" s="241"/>
      <c r="C296" s="242"/>
      <c r="D296" s="243" t="s">
        <v>273</v>
      </c>
      <c r="E296" s="244" t="s">
        <v>1</v>
      </c>
      <c r="F296" s="245" t="s">
        <v>4236</v>
      </c>
      <c r="G296" s="242"/>
      <c r="H296" s="246">
        <v>5</v>
      </c>
      <c r="I296" s="247"/>
      <c r="J296" s="242"/>
      <c r="K296" s="242"/>
      <c r="L296" s="248"/>
      <c r="M296" s="249"/>
      <c r="N296" s="250"/>
      <c r="O296" s="250"/>
      <c r="P296" s="250"/>
      <c r="Q296" s="250"/>
      <c r="R296" s="250"/>
      <c r="S296" s="250"/>
      <c r="T296" s="251"/>
      <c r="U296" s="13"/>
      <c r="V296" s="13"/>
      <c r="W296" s="13"/>
      <c r="X296" s="13"/>
      <c r="Y296" s="13"/>
      <c r="Z296" s="13"/>
      <c r="AA296" s="13"/>
      <c r="AB296" s="13"/>
      <c r="AC296" s="13"/>
      <c r="AD296" s="13"/>
      <c r="AE296" s="13"/>
      <c r="AT296" s="252" t="s">
        <v>273</v>
      </c>
      <c r="AU296" s="252" t="s">
        <v>85</v>
      </c>
      <c r="AV296" s="13" t="s">
        <v>85</v>
      </c>
      <c r="AW296" s="13" t="s">
        <v>32</v>
      </c>
      <c r="AX296" s="13" t="s">
        <v>83</v>
      </c>
      <c r="AY296" s="252" t="s">
        <v>264</v>
      </c>
    </row>
    <row r="297" s="2" customFormat="1" ht="16.5" customHeight="1">
      <c r="A297" s="39"/>
      <c r="B297" s="40"/>
      <c r="C297" s="228" t="s">
        <v>538</v>
      </c>
      <c r="D297" s="228" t="s">
        <v>266</v>
      </c>
      <c r="E297" s="229" t="s">
        <v>4237</v>
      </c>
      <c r="F297" s="230" t="s">
        <v>4238</v>
      </c>
      <c r="G297" s="231" t="s">
        <v>318</v>
      </c>
      <c r="H297" s="232">
        <v>5</v>
      </c>
      <c r="I297" s="233"/>
      <c r="J297" s="234">
        <f>ROUND(I297*H297,2)</f>
        <v>0</v>
      </c>
      <c r="K297" s="230" t="s">
        <v>1425</v>
      </c>
      <c r="L297" s="45"/>
      <c r="M297" s="235" t="s">
        <v>1</v>
      </c>
      <c r="N297" s="236" t="s">
        <v>42</v>
      </c>
      <c r="O297" s="92"/>
      <c r="P297" s="237">
        <f>O297*H297</f>
        <v>0</v>
      </c>
      <c r="Q297" s="237">
        <v>0</v>
      </c>
      <c r="R297" s="237">
        <f>Q297*H297</f>
        <v>0</v>
      </c>
      <c r="S297" s="237">
        <v>0.01</v>
      </c>
      <c r="T297" s="238">
        <f>S297*H297</f>
        <v>0.050000000000000003</v>
      </c>
      <c r="U297" s="39"/>
      <c r="V297" s="39"/>
      <c r="W297" s="39"/>
      <c r="X297" s="39"/>
      <c r="Y297" s="39"/>
      <c r="Z297" s="39"/>
      <c r="AA297" s="39"/>
      <c r="AB297" s="39"/>
      <c r="AC297" s="39"/>
      <c r="AD297" s="39"/>
      <c r="AE297" s="39"/>
      <c r="AR297" s="239" t="s">
        <v>271</v>
      </c>
      <c r="AT297" s="239" t="s">
        <v>266</v>
      </c>
      <c r="AU297" s="239" t="s">
        <v>85</v>
      </c>
      <c r="AY297" s="18" t="s">
        <v>264</v>
      </c>
      <c r="BE297" s="240">
        <f>IF(N297="základní",J297,0)</f>
        <v>0</v>
      </c>
      <c r="BF297" s="240">
        <f>IF(N297="snížená",J297,0)</f>
        <v>0</v>
      </c>
      <c r="BG297" s="240">
        <f>IF(N297="zákl. přenesená",J297,0)</f>
        <v>0</v>
      </c>
      <c r="BH297" s="240">
        <f>IF(N297="sníž. přenesená",J297,0)</f>
        <v>0</v>
      </c>
      <c r="BI297" s="240">
        <f>IF(N297="nulová",J297,0)</f>
        <v>0</v>
      </c>
      <c r="BJ297" s="18" t="s">
        <v>85</v>
      </c>
      <c r="BK297" s="240">
        <f>ROUND(I297*H297,2)</f>
        <v>0</v>
      </c>
      <c r="BL297" s="18" t="s">
        <v>271</v>
      </c>
      <c r="BM297" s="239" t="s">
        <v>4424</v>
      </c>
    </row>
    <row r="298" s="13" customFormat="1">
      <c r="A298" s="13"/>
      <c r="B298" s="241"/>
      <c r="C298" s="242"/>
      <c r="D298" s="243" t="s">
        <v>273</v>
      </c>
      <c r="E298" s="244" t="s">
        <v>1</v>
      </c>
      <c r="F298" s="245" t="s">
        <v>290</v>
      </c>
      <c r="G298" s="242"/>
      <c r="H298" s="246">
        <v>5</v>
      </c>
      <c r="I298" s="247"/>
      <c r="J298" s="242"/>
      <c r="K298" s="242"/>
      <c r="L298" s="248"/>
      <c r="M298" s="249"/>
      <c r="N298" s="250"/>
      <c r="O298" s="250"/>
      <c r="P298" s="250"/>
      <c r="Q298" s="250"/>
      <c r="R298" s="250"/>
      <c r="S298" s="250"/>
      <c r="T298" s="251"/>
      <c r="U298" s="13"/>
      <c r="V298" s="13"/>
      <c r="W298" s="13"/>
      <c r="X298" s="13"/>
      <c r="Y298" s="13"/>
      <c r="Z298" s="13"/>
      <c r="AA298" s="13"/>
      <c r="AB298" s="13"/>
      <c r="AC298" s="13"/>
      <c r="AD298" s="13"/>
      <c r="AE298" s="13"/>
      <c r="AT298" s="252" t="s">
        <v>273</v>
      </c>
      <c r="AU298" s="252" t="s">
        <v>85</v>
      </c>
      <c r="AV298" s="13" t="s">
        <v>85</v>
      </c>
      <c r="AW298" s="13" t="s">
        <v>32</v>
      </c>
      <c r="AX298" s="13" t="s">
        <v>83</v>
      </c>
      <c r="AY298" s="252" t="s">
        <v>264</v>
      </c>
    </row>
    <row r="299" s="2" customFormat="1" ht="16.5" customHeight="1">
      <c r="A299" s="39"/>
      <c r="B299" s="40"/>
      <c r="C299" s="228" t="s">
        <v>542</v>
      </c>
      <c r="D299" s="228" t="s">
        <v>266</v>
      </c>
      <c r="E299" s="229" t="s">
        <v>4338</v>
      </c>
      <c r="F299" s="230" t="s">
        <v>4339</v>
      </c>
      <c r="G299" s="231" t="s">
        <v>453</v>
      </c>
      <c r="H299" s="232">
        <v>0.5</v>
      </c>
      <c r="I299" s="233"/>
      <c r="J299" s="234">
        <f>ROUND(I299*H299,2)</f>
        <v>0</v>
      </c>
      <c r="K299" s="230" t="s">
        <v>1425</v>
      </c>
      <c r="L299" s="45"/>
      <c r="M299" s="235" t="s">
        <v>1</v>
      </c>
      <c r="N299" s="236" t="s">
        <v>42</v>
      </c>
      <c r="O299" s="92"/>
      <c r="P299" s="237">
        <f>O299*H299</f>
        <v>0</v>
      </c>
      <c r="Q299" s="237">
        <v>0.0027899999999999999</v>
      </c>
      <c r="R299" s="237">
        <f>Q299*H299</f>
        <v>0.001395</v>
      </c>
      <c r="S299" s="237">
        <v>0.056000000000000001</v>
      </c>
      <c r="T299" s="238">
        <f>S299*H299</f>
        <v>0.028000000000000001</v>
      </c>
      <c r="U299" s="39"/>
      <c r="V299" s="39"/>
      <c r="W299" s="39"/>
      <c r="X299" s="39"/>
      <c r="Y299" s="39"/>
      <c r="Z299" s="39"/>
      <c r="AA299" s="39"/>
      <c r="AB299" s="39"/>
      <c r="AC299" s="39"/>
      <c r="AD299" s="39"/>
      <c r="AE299" s="39"/>
      <c r="AR299" s="239" t="s">
        <v>271</v>
      </c>
      <c r="AT299" s="239" t="s">
        <v>266</v>
      </c>
      <c r="AU299" s="239" t="s">
        <v>85</v>
      </c>
      <c r="AY299" s="18" t="s">
        <v>264</v>
      </c>
      <c r="BE299" s="240">
        <f>IF(N299="základní",J299,0)</f>
        <v>0</v>
      </c>
      <c r="BF299" s="240">
        <f>IF(N299="snížená",J299,0)</f>
        <v>0</v>
      </c>
      <c r="BG299" s="240">
        <f>IF(N299="zákl. přenesená",J299,0)</f>
        <v>0</v>
      </c>
      <c r="BH299" s="240">
        <f>IF(N299="sníž. přenesená",J299,0)</f>
        <v>0</v>
      </c>
      <c r="BI299" s="240">
        <f>IF(N299="nulová",J299,0)</f>
        <v>0</v>
      </c>
      <c r="BJ299" s="18" t="s">
        <v>85</v>
      </c>
      <c r="BK299" s="240">
        <f>ROUND(I299*H299,2)</f>
        <v>0</v>
      </c>
      <c r="BL299" s="18" t="s">
        <v>271</v>
      </c>
      <c r="BM299" s="239" t="s">
        <v>4425</v>
      </c>
    </row>
    <row r="300" s="15" customFormat="1">
      <c r="A300" s="15"/>
      <c r="B300" s="264"/>
      <c r="C300" s="265"/>
      <c r="D300" s="243" t="s">
        <v>273</v>
      </c>
      <c r="E300" s="266" t="s">
        <v>1</v>
      </c>
      <c r="F300" s="267" t="s">
        <v>4162</v>
      </c>
      <c r="G300" s="265"/>
      <c r="H300" s="266" t="s">
        <v>1</v>
      </c>
      <c r="I300" s="268"/>
      <c r="J300" s="265"/>
      <c r="K300" s="265"/>
      <c r="L300" s="269"/>
      <c r="M300" s="270"/>
      <c r="N300" s="271"/>
      <c r="O300" s="271"/>
      <c r="P300" s="271"/>
      <c r="Q300" s="271"/>
      <c r="R300" s="271"/>
      <c r="S300" s="271"/>
      <c r="T300" s="272"/>
      <c r="U300" s="15"/>
      <c r="V300" s="15"/>
      <c r="W300" s="15"/>
      <c r="X300" s="15"/>
      <c r="Y300" s="15"/>
      <c r="Z300" s="15"/>
      <c r="AA300" s="15"/>
      <c r="AB300" s="15"/>
      <c r="AC300" s="15"/>
      <c r="AD300" s="15"/>
      <c r="AE300" s="15"/>
      <c r="AT300" s="273" t="s">
        <v>273</v>
      </c>
      <c r="AU300" s="273" t="s">
        <v>85</v>
      </c>
      <c r="AV300" s="15" t="s">
        <v>83</v>
      </c>
      <c r="AW300" s="15" t="s">
        <v>32</v>
      </c>
      <c r="AX300" s="15" t="s">
        <v>76</v>
      </c>
      <c r="AY300" s="273" t="s">
        <v>264</v>
      </c>
    </row>
    <row r="301" s="13" customFormat="1">
      <c r="A301" s="13"/>
      <c r="B301" s="241"/>
      <c r="C301" s="242"/>
      <c r="D301" s="243" t="s">
        <v>273</v>
      </c>
      <c r="E301" s="244" t="s">
        <v>1</v>
      </c>
      <c r="F301" s="245" t="s">
        <v>4341</v>
      </c>
      <c r="G301" s="242"/>
      <c r="H301" s="246">
        <v>0.5</v>
      </c>
      <c r="I301" s="247"/>
      <c r="J301" s="242"/>
      <c r="K301" s="242"/>
      <c r="L301" s="248"/>
      <c r="M301" s="249"/>
      <c r="N301" s="250"/>
      <c r="O301" s="250"/>
      <c r="P301" s="250"/>
      <c r="Q301" s="250"/>
      <c r="R301" s="250"/>
      <c r="S301" s="250"/>
      <c r="T301" s="251"/>
      <c r="U301" s="13"/>
      <c r="V301" s="13"/>
      <c r="W301" s="13"/>
      <c r="X301" s="13"/>
      <c r="Y301" s="13"/>
      <c r="Z301" s="13"/>
      <c r="AA301" s="13"/>
      <c r="AB301" s="13"/>
      <c r="AC301" s="13"/>
      <c r="AD301" s="13"/>
      <c r="AE301" s="13"/>
      <c r="AT301" s="252" t="s">
        <v>273</v>
      </c>
      <c r="AU301" s="252" t="s">
        <v>85</v>
      </c>
      <c r="AV301" s="13" t="s">
        <v>85</v>
      </c>
      <c r="AW301" s="13" t="s">
        <v>32</v>
      </c>
      <c r="AX301" s="13" t="s">
        <v>83</v>
      </c>
      <c r="AY301" s="252" t="s">
        <v>264</v>
      </c>
    </row>
    <row r="302" s="12" customFormat="1" ht="22.8" customHeight="1">
      <c r="A302" s="12"/>
      <c r="B302" s="212"/>
      <c r="C302" s="213"/>
      <c r="D302" s="214" t="s">
        <v>75</v>
      </c>
      <c r="E302" s="226" t="s">
        <v>1511</v>
      </c>
      <c r="F302" s="226" t="s">
        <v>1512</v>
      </c>
      <c r="G302" s="213"/>
      <c r="H302" s="213"/>
      <c r="I302" s="216"/>
      <c r="J302" s="227">
        <f>BK302</f>
        <v>0</v>
      </c>
      <c r="K302" s="213"/>
      <c r="L302" s="218"/>
      <c r="M302" s="219"/>
      <c r="N302" s="220"/>
      <c r="O302" s="220"/>
      <c r="P302" s="221">
        <f>SUM(P303:P315)</f>
        <v>0</v>
      </c>
      <c r="Q302" s="220"/>
      <c r="R302" s="221">
        <f>SUM(R303:R315)</f>
        <v>0</v>
      </c>
      <c r="S302" s="220"/>
      <c r="T302" s="222">
        <f>SUM(T303:T315)</f>
        <v>0</v>
      </c>
      <c r="U302" s="12"/>
      <c r="V302" s="12"/>
      <c r="W302" s="12"/>
      <c r="X302" s="12"/>
      <c r="Y302" s="12"/>
      <c r="Z302" s="12"/>
      <c r="AA302" s="12"/>
      <c r="AB302" s="12"/>
      <c r="AC302" s="12"/>
      <c r="AD302" s="12"/>
      <c r="AE302" s="12"/>
      <c r="AR302" s="223" t="s">
        <v>83</v>
      </c>
      <c r="AT302" s="224" t="s">
        <v>75</v>
      </c>
      <c r="AU302" s="224" t="s">
        <v>83</v>
      </c>
      <c r="AY302" s="223" t="s">
        <v>264</v>
      </c>
      <c r="BK302" s="225">
        <f>SUM(BK303:BK315)</f>
        <v>0</v>
      </c>
    </row>
    <row r="303" s="2" customFormat="1" ht="16.5" customHeight="1">
      <c r="A303" s="39"/>
      <c r="B303" s="40"/>
      <c r="C303" s="228" t="s">
        <v>546</v>
      </c>
      <c r="D303" s="228" t="s">
        <v>266</v>
      </c>
      <c r="E303" s="229" t="s">
        <v>1513</v>
      </c>
      <c r="F303" s="230" t="s">
        <v>1514</v>
      </c>
      <c r="G303" s="231" t="s">
        <v>354</v>
      </c>
      <c r="H303" s="232">
        <v>633.54999999999995</v>
      </c>
      <c r="I303" s="233"/>
      <c r="J303" s="234">
        <f>ROUND(I303*H303,2)</f>
        <v>0</v>
      </c>
      <c r="K303" s="230" t="s">
        <v>1425</v>
      </c>
      <c r="L303" s="45"/>
      <c r="M303" s="235" t="s">
        <v>1</v>
      </c>
      <c r="N303" s="236" t="s">
        <v>42</v>
      </c>
      <c r="O303" s="92"/>
      <c r="P303" s="237">
        <f>O303*H303</f>
        <v>0</v>
      </c>
      <c r="Q303" s="237">
        <v>0</v>
      </c>
      <c r="R303" s="237">
        <f>Q303*H303</f>
        <v>0</v>
      </c>
      <c r="S303" s="237">
        <v>0</v>
      </c>
      <c r="T303" s="238">
        <f>S303*H303</f>
        <v>0</v>
      </c>
      <c r="U303" s="39"/>
      <c r="V303" s="39"/>
      <c r="W303" s="39"/>
      <c r="X303" s="39"/>
      <c r="Y303" s="39"/>
      <c r="Z303" s="39"/>
      <c r="AA303" s="39"/>
      <c r="AB303" s="39"/>
      <c r="AC303" s="39"/>
      <c r="AD303" s="39"/>
      <c r="AE303" s="39"/>
      <c r="AR303" s="239" t="s">
        <v>271</v>
      </c>
      <c r="AT303" s="239" t="s">
        <v>266</v>
      </c>
      <c r="AU303" s="239" t="s">
        <v>85</v>
      </c>
      <c r="AY303" s="18" t="s">
        <v>264</v>
      </c>
      <c r="BE303" s="240">
        <f>IF(N303="základní",J303,0)</f>
        <v>0</v>
      </c>
      <c r="BF303" s="240">
        <f>IF(N303="snížená",J303,0)</f>
        <v>0</v>
      </c>
      <c r="BG303" s="240">
        <f>IF(N303="zákl. přenesená",J303,0)</f>
        <v>0</v>
      </c>
      <c r="BH303" s="240">
        <f>IF(N303="sníž. přenesená",J303,0)</f>
        <v>0</v>
      </c>
      <c r="BI303" s="240">
        <f>IF(N303="nulová",J303,0)</f>
        <v>0</v>
      </c>
      <c r="BJ303" s="18" t="s">
        <v>85</v>
      </c>
      <c r="BK303" s="240">
        <f>ROUND(I303*H303,2)</f>
        <v>0</v>
      </c>
      <c r="BL303" s="18" t="s">
        <v>271</v>
      </c>
      <c r="BM303" s="239" t="s">
        <v>4426</v>
      </c>
    </row>
    <row r="304" s="2" customFormat="1">
      <c r="A304" s="39"/>
      <c r="B304" s="40"/>
      <c r="C304" s="41"/>
      <c r="D304" s="243" t="s">
        <v>339</v>
      </c>
      <c r="E304" s="41"/>
      <c r="F304" s="295" t="s">
        <v>3968</v>
      </c>
      <c r="G304" s="41"/>
      <c r="H304" s="41"/>
      <c r="I304" s="296"/>
      <c r="J304" s="41"/>
      <c r="K304" s="41"/>
      <c r="L304" s="45"/>
      <c r="M304" s="297"/>
      <c r="N304" s="298"/>
      <c r="O304" s="92"/>
      <c r="P304" s="92"/>
      <c r="Q304" s="92"/>
      <c r="R304" s="92"/>
      <c r="S304" s="92"/>
      <c r="T304" s="93"/>
      <c r="U304" s="39"/>
      <c r="V304" s="39"/>
      <c r="W304" s="39"/>
      <c r="X304" s="39"/>
      <c r="Y304" s="39"/>
      <c r="Z304" s="39"/>
      <c r="AA304" s="39"/>
      <c r="AB304" s="39"/>
      <c r="AC304" s="39"/>
      <c r="AD304" s="39"/>
      <c r="AE304" s="39"/>
      <c r="AT304" s="18" t="s">
        <v>339</v>
      </c>
      <c r="AU304" s="18" t="s">
        <v>85</v>
      </c>
    </row>
    <row r="305" s="13" customFormat="1">
      <c r="A305" s="13"/>
      <c r="B305" s="241"/>
      <c r="C305" s="242"/>
      <c r="D305" s="243" t="s">
        <v>273</v>
      </c>
      <c r="E305" s="244" t="s">
        <v>1</v>
      </c>
      <c r="F305" s="245" t="s">
        <v>4427</v>
      </c>
      <c r="G305" s="242"/>
      <c r="H305" s="246">
        <v>633.54999999999995</v>
      </c>
      <c r="I305" s="247"/>
      <c r="J305" s="242"/>
      <c r="K305" s="242"/>
      <c r="L305" s="248"/>
      <c r="M305" s="249"/>
      <c r="N305" s="250"/>
      <c r="O305" s="250"/>
      <c r="P305" s="250"/>
      <c r="Q305" s="250"/>
      <c r="R305" s="250"/>
      <c r="S305" s="250"/>
      <c r="T305" s="251"/>
      <c r="U305" s="13"/>
      <c r="V305" s="13"/>
      <c r="W305" s="13"/>
      <c r="X305" s="13"/>
      <c r="Y305" s="13"/>
      <c r="Z305" s="13"/>
      <c r="AA305" s="13"/>
      <c r="AB305" s="13"/>
      <c r="AC305" s="13"/>
      <c r="AD305" s="13"/>
      <c r="AE305" s="13"/>
      <c r="AT305" s="252" t="s">
        <v>273</v>
      </c>
      <c r="AU305" s="252" t="s">
        <v>85</v>
      </c>
      <c r="AV305" s="13" t="s">
        <v>85</v>
      </c>
      <c r="AW305" s="13" t="s">
        <v>32</v>
      </c>
      <c r="AX305" s="13" t="s">
        <v>83</v>
      </c>
      <c r="AY305" s="252" t="s">
        <v>264</v>
      </c>
    </row>
    <row r="306" s="2" customFormat="1" ht="24.15" customHeight="1">
      <c r="A306" s="39"/>
      <c r="B306" s="40"/>
      <c r="C306" s="228" t="s">
        <v>550</v>
      </c>
      <c r="D306" s="228" t="s">
        <v>266</v>
      </c>
      <c r="E306" s="229" t="s">
        <v>1518</v>
      </c>
      <c r="F306" s="230" t="s">
        <v>1519</v>
      </c>
      <c r="G306" s="231" t="s">
        <v>354</v>
      </c>
      <c r="H306" s="232">
        <v>61.479999999999997</v>
      </c>
      <c r="I306" s="233"/>
      <c r="J306" s="234">
        <f>ROUND(I306*H306,2)</f>
        <v>0</v>
      </c>
      <c r="K306" s="230" t="s">
        <v>1425</v>
      </c>
      <c r="L306" s="45"/>
      <c r="M306" s="235" t="s">
        <v>1</v>
      </c>
      <c r="N306" s="236" t="s">
        <v>42</v>
      </c>
      <c r="O306" s="92"/>
      <c r="P306" s="237">
        <f>O306*H306</f>
        <v>0</v>
      </c>
      <c r="Q306" s="237">
        <v>0</v>
      </c>
      <c r="R306" s="237">
        <f>Q306*H306</f>
        <v>0</v>
      </c>
      <c r="S306" s="237">
        <v>0</v>
      </c>
      <c r="T306" s="238">
        <f>S306*H306</f>
        <v>0</v>
      </c>
      <c r="U306" s="39"/>
      <c r="V306" s="39"/>
      <c r="W306" s="39"/>
      <c r="X306" s="39"/>
      <c r="Y306" s="39"/>
      <c r="Z306" s="39"/>
      <c r="AA306" s="39"/>
      <c r="AB306" s="39"/>
      <c r="AC306" s="39"/>
      <c r="AD306" s="39"/>
      <c r="AE306" s="39"/>
      <c r="AR306" s="239" t="s">
        <v>271</v>
      </c>
      <c r="AT306" s="239" t="s">
        <v>266</v>
      </c>
      <c r="AU306" s="239" t="s">
        <v>85</v>
      </c>
      <c r="AY306" s="18" t="s">
        <v>264</v>
      </c>
      <c r="BE306" s="240">
        <f>IF(N306="základní",J306,0)</f>
        <v>0</v>
      </c>
      <c r="BF306" s="240">
        <f>IF(N306="snížená",J306,0)</f>
        <v>0</v>
      </c>
      <c r="BG306" s="240">
        <f>IF(N306="zákl. přenesená",J306,0)</f>
        <v>0</v>
      </c>
      <c r="BH306" s="240">
        <f>IF(N306="sníž. přenesená",J306,0)</f>
        <v>0</v>
      </c>
      <c r="BI306" s="240">
        <f>IF(N306="nulová",J306,0)</f>
        <v>0</v>
      </c>
      <c r="BJ306" s="18" t="s">
        <v>85</v>
      </c>
      <c r="BK306" s="240">
        <f>ROUND(I306*H306,2)</f>
        <v>0</v>
      </c>
      <c r="BL306" s="18" t="s">
        <v>271</v>
      </c>
      <c r="BM306" s="239" t="s">
        <v>4428</v>
      </c>
    </row>
    <row r="307" s="2" customFormat="1">
      <c r="A307" s="39"/>
      <c r="B307" s="40"/>
      <c r="C307" s="41"/>
      <c r="D307" s="243" t="s">
        <v>339</v>
      </c>
      <c r="E307" s="41"/>
      <c r="F307" s="295" t="s">
        <v>3971</v>
      </c>
      <c r="G307" s="41"/>
      <c r="H307" s="41"/>
      <c r="I307" s="296"/>
      <c r="J307" s="41"/>
      <c r="K307" s="41"/>
      <c r="L307" s="45"/>
      <c r="M307" s="297"/>
      <c r="N307" s="298"/>
      <c r="O307" s="92"/>
      <c r="P307" s="92"/>
      <c r="Q307" s="92"/>
      <c r="R307" s="92"/>
      <c r="S307" s="92"/>
      <c r="T307" s="93"/>
      <c r="U307" s="39"/>
      <c r="V307" s="39"/>
      <c r="W307" s="39"/>
      <c r="X307" s="39"/>
      <c r="Y307" s="39"/>
      <c r="Z307" s="39"/>
      <c r="AA307" s="39"/>
      <c r="AB307" s="39"/>
      <c r="AC307" s="39"/>
      <c r="AD307" s="39"/>
      <c r="AE307" s="39"/>
      <c r="AT307" s="18" t="s">
        <v>339</v>
      </c>
      <c r="AU307" s="18" t="s">
        <v>85</v>
      </c>
    </row>
    <row r="308" s="15" customFormat="1">
      <c r="A308" s="15"/>
      <c r="B308" s="264"/>
      <c r="C308" s="265"/>
      <c r="D308" s="243" t="s">
        <v>273</v>
      </c>
      <c r="E308" s="266" t="s">
        <v>1</v>
      </c>
      <c r="F308" s="267" t="s">
        <v>3972</v>
      </c>
      <c r="G308" s="265"/>
      <c r="H308" s="266" t="s">
        <v>1</v>
      </c>
      <c r="I308" s="268"/>
      <c r="J308" s="265"/>
      <c r="K308" s="265"/>
      <c r="L308" s="269"/>
      <c r="M308" s="270"/>
      <c r="N308" s="271"/>
      <c r="O308" s="271"/>
      <c r="P308" s="271"/>
      <c r="Q308" s="271"/>
      <c r="R308" s="271"/>
      <c r="S308" s="271"/>
      <c r="T308" s="272"/>
      <c r="U308" s="15"/>
      <c r="V308" s="15"/>
      <c r="W308" s="15"/>
      <c r="X308" s="15"/>
      <c r="Y308" s="15"/>
      <c r="Z308" s="15"/>
      <c r="AA308" s="15"/>
      <c r="AB308" s="15"/>
      <c r="AC308" s="15"/>
      <c r="AD308" s="15"/>
      <c r="AE308" s="15"/>
      <c r="AT308" s="273" t="s">
        <v>273</v>
      </c>
      <c r="AU308" s="273" t="s">
        <v>85</v>
      </c>
      <c r="AV308" s="15" t="s">
        <v>83</v>
      </c>
      <c r="AW308" s="15" t="s">
        <v>32</v>
      </c>
      <c r="AX308" s="15" t="s">
        <v>76</v>
      </c>
      <c r="AY308" s="273" t="s">
        <v>264</v>
      </c>
    </row>
    <row r="309" s="13" customFormat="1">
      <c r="A309" s="13"/>
      <c r="B309" s="241"/>
      <c r="C309" s="242"/>
      <c r="D309" s="243" t="s">
        <v>273</v>
      </c>
      <c r="E309" s="244" t="s">
        <v>1</v>
      </c>
      <c r="F309" s="245" t="s">
        <v>4429</v>
      </c>
      <c r="G309" s="242"/>
      <c r="H309" s="246">
        <v>58.479999999999997</v>
      </c>
      <c r="I309" s="247"/>
      <c r="J309" s="242"/>
      <c r="K309" s="242"/>
      <c r="L309" s="248"/>
      <c r="M309" s="249"/>
      <c r="N309" s="250"/>
      <c r="O309" s="250"/>
      <c r="P309" s="250"/>
      <c r="Q309" s="250"/>
      <c r="R309" s="250"/>
      <c r="S309" s="250"/>
      <c r="T309" s="251"/>
      <c r="U309" s="13"/>
      <c r="V309" s="13"/>
      <c r="W309" s="13"/>
      <c r="X309" s="13"/>
      <c r="Y309" s="13"/>
      <c r="Z309" s="13"/>
      <c r="AA309" s="13"/>
      <c r="AB309" s="13"/>
      <c r="AC309" s="13"/>
      <c r="AD309" s="13"/>
      <c r="AE309" s="13"/>
      <c r="AT309" s="252" t="s">
        <v>273</v>
      </c>
      <c r="AU309" s="252" t="s">
        <v>85</v>
      </c>
      <c r="AV309" s="13" t="s">
        <v>85</v>
      </c>
      <c r="AW309" s="13" t="s">
        <v>32</v>
      </c>
      <c r="AX309" s="13" t="s">
        <v>76</v>
      </c>
      <c r="AY309" s="252" t="s">
        <v>264</v>
      </c>
    </row>
    <row r="310" s="15" customFormat="1">
      <c r="A310" s="15"/>
      <c r="B310" s="264"/>
      <c r="C310" s="265"/>
      <c r="D310" s="243" t="s">
        <v>273</v>
      </c>
      <c r="E310" s="266" t="s">
        <v>1</v>
      </c>
      <c r="F310" s="267" t="s">
        <v>4073</v>
      </c>
      <c r="G310" s="265"/>
      <c r="H310" s="266" t="s">
        <v>1</v>
      </c>
      <c r="I310" s="268"/>
      <c r="J310" s="265"/>
      <c r="K310" s="265"/>
      <c r="L310" s="269"/>
      <c r="M310" s="270"/>
      <c r="N310" s="271"/>
      <c r="O310" s="271"/>
      <c r="P310" s="271"/>
      <c r="Q310" s="271"/>
      <c r="R310" s="271"/>
      <c r="S310" s="271"/>
      <c r="T310" s="272"/>
      <c r="U310" s="15"/>
      <c r="V310" s="15"/>
      <c r="W310" s="15"/>
      <c r="X310" s="15"/>
      <c r="Y310" s="15"/>
      <c r="Z310" s="15"/>
      <c r="AA310" s="15"/>
      <c r="AB310" s="15"/>
      <c r="AC310" s="15"/>
      <c r="AD310" s="15"/>
      <c r="AE310" s="15"/>
      <c r="AT310" s="273" t="s">
        <v>273</v>
      </c>
      <c r="AU310" s="273" t="s">
        <v>85</v>
      </c>
      <c r="AV310" s="15" t="s">
        <v>83</v>
      </c>
      <c r="AW310" s="15" t="s">
        <v>32</v>
      </c>
      <c r="AX310" s="15" t="s">
        <v>76</v>
      </c>
      <c r="AY310" s="273" t="s">
        <v>264</v>
      </c>
    </row>
    <row r="311" s="13" customFormat="1">
      <c r="A311" s="13"/>
      <c r="B311" s="241"/>
      <c r="C311" s="242"/>
      <c r="D311" s="243" t="s">
        <v>273</v>
      </c>
      <c r="E311" s="244" t="s">
        <v>1</v>
      </c>
      <c r="F311" s="245" t="s">
        <v>4244</v>
      </c>
      <c r="G311" s="242"/>
      <c r="H311" s="246">
        <v>3</v>
      </c>
      <c r="I311" s="247"/>
      <c r="J311" s="242"/>
      <c r="K311" s="242"/>
      <c r="L311" s="248"/>
      <c r="M311" s="249"/>
      <c r="N311" s="250"/>
      <c r="O311" s="250"/>
      <c r="P311" s="250"/>
      <c r="Q311" s="250"/>
      <c r="R311" s="250"/>
      <c r="S311" s="250"/>
      <c r="T311" s="251"/>
      <c r="U311" s="13"/>
      <c r="V311" s="13"/>
      <c r="W311" s="13"/>
      <c r="X311" s="13"/>
      <c r="Y311" s="13"/>
      <c r="Z311" s="13"/>
      <c r="AA311" s="13"/>
      <c r="AB311" s="13"/>
      <c r="AC311" s="13"/>
      <c r="AD311" s="13"/>
      <c r="AE311" s="13"/>
      <c r="AT311" s="252" t="s">
        <v>273</v>
      </c>
      <c r="AU311" s="252" t="s">
        <v>85</v>
      </c>
      <c r="AV311" s="13" t="s">
        <v>85</v>
      </c>
      <c r="AW311" s="13" t="s">
        <v>32</v>
      </c>
      <c r="AX311" s="13" t="s">
        <v>76</v>
      </c>
      <c r="AY311" s="252" t="s">
        <v>264</v>
      </c>
    </row>
    <row r="312" s="14" customFormat="1">
      <c r="A312" s="14"/>
      <c r="B312" s="253"/>
      <c r="C312" s="254"/>
      <c r="D312" s="243" t="s">
        <v>273</v>
      </c>
      <c r="E312" s="255" t="s">
        <v>1</v>
      </c>
      <c r="F312" s="256" t="s">
        <v>275</v>
      </c>
      <c r="G312" s="254"/>
      <c r="H312" s="257">
        <v>61.479999999999997</v>
      </c>
      <c r="I312" s="258"/>
      <c r="J312" s="254"/>
      <c r="K312" s="254"/>
      <c r="L312" s="259"/>
      <c r="M312" s="260"/>
      <c r="N312" s="261"/>
      <c r="O312" s="261"/>
      <c r="P312" s="261"/>
      <c r="Q312" s="261"/>
      <c r="R312" s="261"/>
      <c r="S312" s="261"/>
      <c r="T312" s="262"/>
      <c r="U312" s="14"/>
      <c r="V312" s="14"/>
      <c r="W312" s="14"/>
      <c r="X312" s="14"/>
      <c r="Y312" s="14"/>
      <c r="Z312" s="14"/>
      <c r="AA312" s="14"/>
      <c r="AB312" s="14"/>
      <c r="AC312" s="14"/>
      <c r="AD312" s="14"/>
      <c r="AE312" s="14"/>
      <c r="AT312" s="263" t="s">
        <v>273</v>
      </c>
      <c r="AU312" s="263" t="s">
        <v>85</v>
      </c>
      <c r="AV312" s="14" t="s">
        <v>271</v>
      </c>
      <c r="AW312" s="14" t="s">
        <v>32</v>
      </c>
      <c r="AX312" s="14" t="s">
        <v>83</v>
      </c>
      <c r="AY312" s="263" t="s">
        <v>264</v>
      </c>
    </row>
    <row r="313" s="2" customFormat="1" ht="24.15" customHeight="1">
      <c r="A313" s="39"/>
      <c r="B313" s="40"/>
      <c r="C313" s="228" t="s">
        <v>556</v>
      </c>
      <c r="D313" s="228" t="s">
        <v>266</v>
      </c>
      <c r="E313" s="229" t="s">
        <v>4245</v>
      </c>
      <c r="F313" s="230" t="s">
        <v>4246</v>
      </c>
      <c r="G313" s="231" t="s">
        <v>354</v>
      </c>
      <c r="H313" s="232">
        <v>1.875</v>
      </c>
      <c r="I313" s="233"/>
      <c r="J313" s="234">
        <f>ROUND(I313*H313,2)</f>
        <v>0</v>
      </c>
      <c r="K313" s="230" t="s">
        <v>1425</v>
      </c>
      <c r="L313" s="45"/>
      <c r="M313" s="235" t="s">
        <v>1</v>
      </c>
      <c r="N313" s="236" t="s">
        <v>42</v>
      </c>
      <c r="O313" s="92"/>
      <c r="P313" s="237">
        <f>O313*H313</f>
        <v>0</v>
      </c>
      <c r="Q313" s="237">
        <v>0</v>
      </c>
      <c r="R313" s="237">
        <f>Q313*H313</f>
        <v>0</v>
      </c>
      <c r="S313" s="237">
        <v>0</v>
      </c>
      <c r="T313" s="238">
        <f>S313*H313</f>
        <v>0</v>
      </c>
      <c r="U313" s="39"/>
      <c r="V313" s="39"/>
      <c r="W313" s="39"/>
      <c r="X313" s="39"/>
      <c r="Y313" s="39"/>
      <c r="Z313" s="39"/>
      <c r="AA313" s="39"/>
      <c r="AB313" s="39"/>
      <c r="AC313" s="39"/>
      <c r="AD313" s="39"/>
      <c r="AE313" s="39"/>
      <c r="AR313" s="239" t="s">
        <v>271</v>
      </c>
      <c r="AT313" s="239" t="s">
        <v>266</v>
      </c>
      <c r="AU313" s="239" t="s">
        <v>85</v>
      </c>
      <c r="AY313" s="18" t="s">
        <v>264</v>
      </c>
      <c r="BE313" s="240">
        <f>IF(N313="základní",J313,0)</f>
        <v>0</v>
      </c>
      <c r="BF313" s="240">
        <f>IF(N313="snížená",J313,0)</f>
        <v>0</v>
      </c>
      <c r="BG313" s="240">
        <f>IF(N313="zákl. přenesená",J313,0)</f>
        <v>0</v>
      </c>
      <c r="BH313" s="240">
        <f>IF(N313="sníž. přenesená",J313,0)</f>
        <v>0</v>
      </c>
      <c r="BI313" s="240">
        <f>IF(N313="nulová",J313,0)</f>
        <v>0</v>
      </c>
      <c r="BJ313" s="18" t="s">
        <v>85</v>
      </c>
      <c r="BK313" s="240">
        <f>ROUND(I313*H313,2)</f>
        <v>0</v>
      </c>
      <c r="BL313" s="18" t="s">
        <v>271</v>
      </c>
      <c r="BM313" s="239" t="s">
        <v>4430</v>
      </c>
    </row>
    <row r="314" s="15" customFormat="1">
      <c r="A314" s="15"/>
      <c r="B314" s="264"/>
      <c r="C314" s="265"/>
      <c r="D314" s="243" t="s">
        <v>273</v>
      </c>
      <c r="E314" s="266" t="s">
        <v>1</v>
      </c>
      <c r="F314" s="267" t="s">
        <v>4073</v>
      </c>
      <c r="G314" s="265"/>
      <c r="H314" s="266" t="s">
        <v>1</v>
      </c>
      <c r="I314" s="268"/>
      <c r="J314" s="265"/>
      <c r="K314" s="265"/>
      <c r="L314" s="269"/>
      <c r="M314" s="270"/>
      <c r="N314" s="271"/>
      <c r="O314" s="271"/>
      <c r="P314" s="271"/>
      <c r="Q314" s="271"/>
      <c r="R314" s="271"/>
      <c r="S314" s="271"/>
      <c r="T314" s="272"/>
      <c r="U314" s="15"/>
      <c r="V314" s="15"/>
      <c r="W314" s="15"/>
      <c r="X314" s="15"/>
      <c r="Y314" s="15"/>
      <c r="Z314" s="15"/>
      <c r="AA314" s="15"/>
      <c r="AB314" s="15"/>
      <c r="AC314" s="15"/>
      <c r="AD314" s="15"/>
      <c r="AE314" s="15"/>
      <c r="AT314" s="273" t="s">
        <v>273</v>
      </c>
      <c r="AU314" s="273" t="s">
        <v>85</v>
      </c>
      <c r="AV314" s="15" t="s">
        <v>83</v>
      </c>
      <c r="AW314" s="15" t="s">
        <v>32</v>
      </c>
      <c r="AX314" s="15" t="s">
        <v>76</v>
      </c>
      <c r="AY314" s="273" t="s">
        <v>264</v>
      </c>
    </row>
    <row r="315" s="13" customFormat="1">
      <c r="A315" s="13"/>
      <c r="B315" s="241"/>
      <c r="C315" s="242"/>
      <c r="D315" s="243" t="s">
        <v>273</v>
      </c>
      <c r="E315" s="244" t="s">
        <v>1</v>
      </c>
      <c r="F315" s="245" t="s">
        <v>4248</v>
      </c>
      <c r="G315" s="242"/>
      <c r="H315" s="246">
        <v>1.875</v>
      </c>
      <c r="I315" s="247"/>
      <c r="J315" s="242"/>
      <c r="K315" s="242"/>
      <c r="L315" s="248"/>
      <c r="M315" s="249"/>
      <c r="N315" s="250"/>
      <c r="O315" s="250"/>
      <c r="P315" s="250"/>
      <c r="Q315" s="250"/>
      <c r="R315" s="250"/>
      <c r="S315" s="250"/>
      <c r="T315" s="251"/>
      <c r="U315" s="13"/>
      <c r="V315" s="13"/>
      <c r="W315" s="13"/>
      <c r="X315" s="13"/>
      <c r="Y315" s="13"/>
      <c r="Z315" s="13"/>
      <c r="AA315" s="13"/>
      <c r="AB315" s="13"/>
      <c r="AC315" s="13"/>
      <c r="AD315" s="13"/>
      <c r="AE315" s="13"/>
      <c r="AT315" s="252" t="s">
        <v>273</v>
      </c>
      <c r="AU315" s="252" t="s">
        <v>85</v>
      </c>
      <c r="AV315" s="13" t="s">
        <v>85</v>
      </c>
      <c r="AW315" s="13" t="s">
        <v>32</v>
      </c>
      <c r="AX315" s="13" t="s">
        <v>83</v>
      </c>
      <c r="AY315" s="252" t="s">
        <v>264</v>
      </c>
    </row>
    <row r="316" s="12" customFormat="1" ht="25.92" customHeight="1">
      <c r="A316" s="12"/>
      <c r="B316" s="212"/>
      <c r="C316" s="213"/>
      <c r="D316" s="214" t="s">
        <v>75</v>
      </c>
      <c r="E316" s="215" t="s">
        <v>792</v>
      </c>
      <c r="F316" s="215" t="s">
        <v>793</v>
      </c>
      <c r="G316" s="213"/>
      <c r="H316" s="213"/>
      <c r="I316" s="216"/>
      <c r="J316" s="217">
        <f>BK316</f>
        <v>0</v>
      </c>
      <c r="K316" s="213"/>
      <c r="L316" s="218"/>
      <c r="M316" s="219"/>
      <c r="N316" s="220"/>
      <c r="O316" s="220"/>
      <c r="P316" s="221">
        <f>P317+P324</f>
        <v>0</v>
      </c>
      <c r="Q316" s="220"/>
      <c r="R316" s="221">
        <f>R317+R324</f>
        <v>0.11918449999999999</v>
      </c>
      <c r="S316" s="220"/>
      <c r="T316" s="222">
        <f>T317+T324</f>
        <v>0</v>
      </c>
      <c r="U316" s="12"/>
      <c r="V316" s="12"/>
      <c r="W316" s="12"/>
      <c r="X316" s="12"/>
      <c r="Y316" s="12"/>
      <c r="Z316" s="12"/>
      <c r="AA316" s="12"/>
      <c r="AB316" s="12"/>
      <c r="AC316" s="12"/>
      <c r="AD316" s="12"/>
      <c r="AE316" s="12"/>
      <c r="AR316" s="223" t="s">
        <v>85</v>
      </c>
      <c r="AT316" s="224" t="s">
        <v>75</v>
      </c>
      <c r="AU316" s="224" t="s">
        <v>76</v>
      </c>
      <c r="AY316" s="223" t="s">
        <v>264</v>
      </c>
      <c r="BK316" s="225">
        <f>BK317+BK324</f>
        <v>0</v>
      </c>
    </row>
    <row r="317" s="12" customFormat="1" ht="22.8" customHeight="1">
      <c r="A317" s="12"/>
      <c r="B317" s="212"/>
      <c r="C317" s="213"/>
      <c r="D317" s="214" t="s">
        <v>75</v>
      </c>
      <c r="E317" s="226" t="s">
        <v>794</v>
      </c>
      <c r="F317" s="226" t="s">
        <v>795</v>
      </c>
      <c r="G317" s="213"/>
      <c r="H317" s="213"/>
      <c r="I317" s="216"/>
      <c r="J317" s="227">
        <f>BK317</f>
        <v>0</v>
      </c>
      <c r="K317" s="213"/>
      <c r="L317" s="218"/>
      <c r="M317" s="219"/>
      <c r="N317" s="220"/>
      <c r="O317" s="220"/>
      <c r="P317" s="221">
        <f>SUM(P318:P323)</f>
        <v>0</v>
      </c>
      <c r="Q317" s="220"/>
      <c r="R317" s="221">
        <f>SUM(R318:R323)</f>
        <v>0.11538449999999999</v>
      </c>
      <c r="S317" s="220"/>
      <c r="T317" s="222">
        <f>SUM(T318:T323)</f>
        <v>0</v>
      </c>
      <c r="U317" s="12"/>
      <c r="V317" s="12"/>
      <c r="W317" s="12"/>
      <c r="X317" s="12"/>
      <c r="Y317" s="12"/>
      <c r="Z317" s="12"/>
      <c r="AA317" s="12"/>
      <c r="AB317" s="12"/>
      <c r="AC317" s="12"/>
      <c r="AD317" s="12"/>
      <c r="AE317" s="12"/>
      <c r="AR317" s="223" t="s">
        <v>85</v>
      </c>
      <c r="AT317" s="224" t="s">
        <v>75</v>
      </c>
      <c r="AU317" s="224" t="s">
        <v>83</v>
      </c>
      <c r="AY317" s="223" t="s">
        <v>264</v>
      </c>
      <c r="BK317" s="225">
        <f>SUM(BK318:BK323)</f>
        <v>0</v>
      </c>
    </row>
    <row r="318" s="2" customFormat="1" ht="16.5" customHeight="1">
      <c r="A318" s="39"/>
      <c r="B318" s="40"/>
      <c r="C318" s="228" t="s">
        <v>560</v>
      </c>
      <c r="D318" s="228" t="s">
        <v>266</v>
      </c>
      <c r="E318" s="229" t="s">
        <v>4249</v>
      </c>
      <c r="F318" s="230" t="s">
        <v>4250</v>
      </c>
      <c r="G318" s="231" t="s">
        <v>318</v>
      </c>
      <c r="H318" s="232">
        <v>42</v>
      </c>
      <c r="I318" s="233"/>
      <c r="J318" s="234">
        <f>ROUND(I318*H318,2)</f>
        <v>0</v>
      </c>
      <c r="K318" s="230" t="s">
        <v>1425</v>
      </c>
      <c r="L318" s="45"/>
      <c r="M318" s="235" t="s">
        <v>1</v>
      </c>
      <c r="N318" s="236" t="s">
        <v>42</v>
      </c>
      <c r="O318" s="92"/>
      <c r="P318" s="237">
        <f>O318*H318</f>
        <v>0</v>
      </c>
      <c r="Q318" s="237">
        <v>0</v>
      </c>
      <c r="R318" s="237">
        <f>Q318*H318</f>
        <v>0</v>
      </c>
      <c r="S318" s="237">
        <v>0</v>
      </c>
      <c r="T318" s="238">
        <f>S318*H318</f>
        <v>0</v>
      </c>
      <c r="U318" s="39"/>
      <c r="V318" s="39"/>
      <c r="W318" s="39"/>
      <c r="X318" s="39"/>
      <c r="Y318" s="39"/>
      <c r="Z318" s="39"/>
      <c r="AA318" s="39"/>
      <c r="AB318" s="39"/>
      <c r="AC318" s="39"/>
      <c r="AD318" s="39"/>
      <c r="AE318" s="39"/>
      <c r="AR318" s="239" t="s">
        <v>351</v>
      </c>
      <c r="AT318" s="239" t="s">
        <v>266</v>
      </c>
      <c r="AU318" s="239" t="s">
        <v>85</v>
      </c>
      <c r="AY318" s="18" t="s">
        <v>264</v>
      </c>
      <c r="BE318" s="240">
        <f>IF(N318="základní",J318,0)</f>
        <v>0</v>
      </c>
      <c r="BF318" s="240">
        <f>IF(N318="snížená",J318,0)</f>
        <v>0</v>
      </c>
      <c r="BG318" s="240">
        <f>IF(N318="zákl. přenesená",J318,0)</f>
        <v>0</v>
      </c>
      <c r="BH318" s="240">
        <f>IF(N318="sníž. přenesená",J318,0)</f>
        <v>0</v>
      </c>
      <c r="BI318" s="240">
        <f>IF(N318="nulová",J318,0)</f>
        <v>0</v>
      </c>
      <c r="BJ318" s="18" t="s">
        <v>85</v>
      </c>
      <c r="BK318" s="240">
        <f>ROUND(I318*H318,2)</f>
        <v>0</v>
      </c>
      <c r="BL318" s="18" t="s">
        <v>351</v>
      </c>
      <c r="BM318" s="239" t="s">
        <v>4431</v>
      </c>
    </row>
    <row r="319" s="15" customFormat="1">
      <c r="A319" s="15"/>
      <c r="B319" s="264"/>
      <c r="C319" s="265"/>
      <c r="D319" s="243" t="s">
        <v>273</v>
      </c>
      <c r="E319" s="266" t="s">
        <v>1</v>
      </c>
      <c r="F319" s="267" t="s">
        <v>4169</v>
      </c>
      <c r="G319" s="265"/>
      <c r="H319" s="266" t="s">
        <v>1</v>
      </c>
      <c r="I319" s="268"/>
      <c r="J319" s="265"/>
      <c r="K319" s="265"/>
      <c r="L319" s="269"/>
      <c r="M319" s="270"/>
      <c r="N319" s="271"/>
      <c r="O319" s="271"/>
      <c r="P319" s="271"/>
      <c r="Q319" s="271"/>
      <c r="R319" s="271"/>
      <c r="S319" s="271"/>
      <c r="T319" s="272"/>
      <c r="U319" s="15"/>
      <c r="V319" s="15"/>
      <c r="W319" s="15"/>
      <c r="X319" s="15"/>
      <c r="Y319" s="15"/>
      <c r="Z319" s="15"/>
      <c r="AA319" s="15"/>
      <c r="AB319" s="15"/>
      <c r="AC319" s="15"/>
      <c r="AD319" s="15"/>
      <c r="AE319" s="15"/>
      <c r="AT319" s="273" t="s">
        <v>273</v>
      </c>
      <c r="AU319" s="273" t="s">
        <v>85</v>
      </c>
      <c r="AV319" s="15" t="s">
        <v>83</v>
      </c>
      <c r="AW319" s="15" t="s">
        <v>32</v>
      </c>
      <c r="AX319" s="15" t="s">
        <v>76</v>
      </c>
      <c r="AY319" s="273" t="s">
        <v>264</v>
      </c>
    </row>
    <row r="320" s="13" customFormat="1">
      <c r="A320" s="13"/>
      <c r="B320" s="241"/>
      <c r="C320" s="242"/>
      <c r="D320" s="243" t="s">
        <v>273</v>
      </c>
      <c r="E320" s="244" t="s">
        <v>1</v>
      </c>
      <c r="F320" s="245" t="s">
        <v>479</v>
      </c>
      <c r="G320" s="242"/>
      <c r="H320" s="246">
        <v>42</v>
      </c>
      <c r="I320" s="247"/>
      <c r="J320" s="242"/>
      <c r="K320" s="242"/>
      <c r="L320" s="248"/>
      <c r="M320" s="249"/>
      <c r="N320" s="250"/>
      <c r="O320" s="250"/>
      <c r="P320" s="250"/>
      <c r="Q320" s="250"/>
      <c r="R320" s="250"/>
      <c r="S320" s="250"/>
      <c r="T320" s="251"/>
      <c r="U320" s="13"/>
      <c r="V320" s="13"/>
      <c r="W320" s="13"/>
      <c r="X320" s="13"/>
      <c r="Y320" s="13"/>
      <c r="Z320" s="13"/>
      <c r="AA320" s="13"/>
      <c r="AB320" s="13"/>
      <c r="AC320" s="13"/>
      <c r="AD320" s="13"/>
      <c r="AE320" s="13"/>
      <c r="AT320" s="252" t="s">
        <v>273</v>
      </c>
      <c r="AU320" s="252" t="s">
        <v>85</v>
      </c>
      <c r="AV320" s="13" t="s">
        <v>85</v>
      </c>
      <c r="AW320" s="13" t="s">
        <v>32</v>
      </c>
      <c r="AX320" s="13" t="s">
        <v>83</v>
      </c>
      <c r="AY320" s="252" t="s">
        <v>264</v>
      </c>
    </row>
    <row r="321" s="2" customFormat="1" ht="16.5" customHeight="1">
      <c r="A321" s="39"/>
      <c r="B321" s="40"/>
      <c r="C321" s="274" t="s">
        <v>564</v>
      </c>
      <c r="D321" s="274" t="s">
        <v>310</v>
      </c>
      <c r="E321" s="275" t="s">
        <v>4252</v>
      </c>
      <c r="F321" s="276" t="s">
        <v>4253</v>
      </c>
      <c r="G321" s="277" t="s">
        <v>318</v>
      </c>
      <c r="H321" s="278">
        <v>51.281999999999996</v>
      </c>
      <c r="I321" s="279"/>
      <c r="J321" s="280">
        <f>ROUND(I321*H321,2)</f>
        <v>0</v>
      </c>
      <c r="K321" s="276" t="s">
        <v>1425</v>
      </c>
      <c r="L321" s="281"/>
      <c r="M321" s="282" t="s">
        <v>1</v>
      </c>
      <c r="N321" s="283" t="s">
        <v>42</v>
      </c>
      <c r="O321" s="92"/>
      <c r="P321" s="237">
        <f>O321*H321</f>
        <v>0</v>
      </c>
      <c r="Q321" s="237">
        <v>0.0022499999999999998</v>
      </c>
      <c r="R321" s="237">
        <f>Q321*H321</f>
        <v>0.11538449999999999</v>
      </c>
      <c r="S321" s="237">
        <v>0</v>
      </c>
      <c r="T321" s="238">
        <f>S321*H321</f>
        <v>0</v>
      </c>
      <c r="U321" s="39"/>
      <c r="V321" s="39"/>
      <c r="W321" s="39"/>
      <c r="X321" s="39"/>
      <c r="Y321" s="39"/>
      <c r="Z321" s="39"/>
      <c r="AA321" s="39"/>
      <c r="AB321" s="39"/>
      <c r="AC321" s="39"/>
      <c r="AD321" s="39"/>
      <c r="AE321" s="39"/>
      <c r="AR321" s="239" t="s">
        <v>434</v>
      </c>
      <c r="AT321" s="239" t="s">
        <v>310</v>
      </c>
      <c r="AU321" s="239" t="s">
        <v>85</v>
      </c>
      <c r="AY321" s="18" t="s">
        <v>264</v>
      </c>
      <c r="BE321" s="240">
        <f>IF(N321="základní",J321,0)</f>
        <v>0</v>
      </c>
      <c r="BF321" s="240">
        <f>IF(N321="snížená",J321,0)</f>
        <v>0</v>
      </c>
      <c r="BG321" s="240">
        <f>IF(N321="zákl. přenesená",J321,0)</f>
        <v>0</v>
      </c>
      <c r="BH321" s="240">
        <f>IF(N321="sníž. přenesená",J321,0)</f>
        <v>0</v>
      </c>
      <c r="BI321" s="240">
        <f>IF(N321="nulová",J321,0)</f>
        <v>0</v>
      </c>
      <c r="BJ321" s="18" t="s">
        <v>85</v>
      </c>
      <c r="BK321" s="240">
        <f>ROUND(I321*H321,2)</f>
        <v>0</v>
      </c>
      <c r="BL321" s="18" t="s">
        <v>351</v>
      </c>
      <c r="BM321" s="239" t="s">
        <v>4432</v>
      </c>
    </row>
    <row r="322" s="13" customFormat="1">
      <c r="A322" s="13"/>
      <c r="B322" s="241"/>
      <c r="C322" s="242"/>
      <c r="D322" s="243" t="s">
        <v>273</v>
      </c>
      <c r="E322" s="244" t="s">
        <v>1</v>
      </c>
      <c r="F322" s="245" t="s">
        <v>479</v>
      </c>
      <c r="G322" s="242"/>
      <c r="H322" s="246">
        <v>42</v>
      </c>
      <c r="I322" s="247"/>
      <c r="J322" s="242"/>
      <c r="K322" s="242"/>
      <c r="L322" s="248"/>
      <c r="M322" s="249"/>
      <c r="N322" s="250"/>
      <c r="O322" s="250"/>
      <c r="P322" s="250"/>
      <c r="Q322" s="250"/>
      <c r="R322" s="250"/>
      <c r="S322" s="250"/>
      <c r="T322" s="251"/>
      <c r="U322" s="13"/>
      <c r="V322" s="13"/>
      <c r="W322" s="13"/>
      <c r="X322" s="13"/>
      <c r="Y322" s="13"/>
      <c r="Z322" s="13"/>
      <c r="AA322" s="13"/>
      <c r="AB322" s="13"/>
      <c r="AC322" s="13"/>
      <c r="AD322" s="13"/>
      <c r="AE322" s="13"/>
      <c r="AT322" s="252" t="s">
        <v>273</v>
      </c>
      <c r="AU322" s="252" t="s">
        <v>85</v>
      </c>
      <c r="AV322" s="13" t="s">
        <v>85</v>
      </c>
      <c r="AW322" s="13" t="s">
        <v>32</v>
      </c>
      <c r="AX322" s="13" t="s">
        <v>83</v>
      </c>
      <c r="AY322" s="252" t="s">
        <v>264</v>
      </c>
    </row>
    <row r="323" s="13" customFormat="1">
      <c r="A323" s="13"/>
      <c r="B323" s="241"/>
      <c r="C323" s="242"/>
      <c r="D323" s="243" t="s">
        <v>273</v>
      </c>
      <c r="E323" s="242"/>
      <c r="F323" s="245" t="s">
        <v>4433</v>
      </c>
      <c r="G323" s="242"/>
      <c r="H323" s="246">
        <v>51.281999999999996</v>
      </c>
      <c r="I323" s="247"/>
      <c r="J323" s="242"/>
      <c r="K323" s="242"/>
      <c r="L323" s="248"/>
      <c r="M323" s="249"/>
      <c r="N323" s="250"/>
      <c r="O323" s="250"/>
      <c r="P323" s="250"/>
      <c r="Q323" s="250"/>
      <c r="R323" s="250"/>
      <c r="S323" s="250"/>
      <c r="T323" s="251"/>
      <c r="U323" s="13"/>
      <c r="V323" s="13"/>
      <c r="W323" s="13"/>
      <c r="X323" s="13"/>
      <c r="Y323" s="13"/>
      <c r="Z323" s="13"/>
      <c r="AA323" s="13"/>
      <c r="AB323" s="13"/>
      <c r="AC323" s="13"/>
      <c r="AD323" s="13"/>
      <c r="AE323" s="13"/>
      <c r="AT323" s="252" t="s">
        <v>273</v>
      </c>
      <c r="AU323" s="252" t="s">
        <v>85</v>
      </c>
      <c r="AV323" s="13" t="s">
        <v>85</v>
      </c>
      <c r="AW323" s="13" t="s">
        <v>4</v>
      </c>
      <c r="AX323" s="13" t="s">
        <v>83</v>
      </c>
      <c r="AY323" s="252" t="s">
        <v>264</v>
      </c>
    </row>
    <row r="324" s="12" customFormat="1" ht="22.8" customHeight="1">
      <c r="A324" s="12"/>
      <c r="B324" s="212"/>
      <c r="C324" s="213"/>
      <c r="D324" s="214" t="s">
        <v>75</v>
      </c>
      <c r="E324" s="226" t="s">
        <v>1523</v>
      </c>
      <c r="F324" s="226" t="s">
        <v>1524</v>
      </c>
      <c r="G324" s="213"/>
      <c r="H324" s="213"/>
      <c r="I324" s="216"/>
      <c r="J324" s="227">
        <f>BK324</f>
        <v>0</v>
      </c>
      <c r="K324" s="213"/>
      <c r="L324" s="218"/>
      <c r="M324" s="219"/>
      <c r="N324" s="220"/>
      <c r="O324" s="220"/>
      <c r="P324" s="221">
        <f>SUM(P325:P328)</f>
        <v>0</v>
      </c>
      <c r="Q324" s="220"/>
      <c r="R324" s="221">
        <f>SUM(R325:R328)</f>
        <v>0.0038</v>
      </c>
      <c r="S324" s="220"/>
      <c r="T324" s="222">
        <f>SUM(T325:T328)</f>
        <v>0</v>
      </c>
      <c r="U324" s="12"/>
      <c r="V324" s="12"/>
      <c r="W324" s="12"/>
      <c r="X324" s="12"/>
      <c r="Y324" s="12"/>
      <c r="Z324" s="12"/>
      <c r="AA324" s="12"/>
      <c r="AB324" s="12"/>
      <c r="AC324" s="12"/>
      <c r="AD324" s="12"/>
      <c r="AE324" s="12"/>
      <c r="AR324" s="223" t="s">
        <v>85</v>
      </c>
      <c r="AT324" s="224" t="s">
        <v>75</v>
      </c>
      <c r="AU324" s="224" t="s">
        <v>83</v>
      </c>
      <c r="AY324" s="223" t="s">
        <v>264</v>
      </c>
      <c r="BK324" s="225">
        <f>SUM(BK325:BK328)</f>
        <v>0</v>
      </c>
    </row>
    <row r="325" s="2" customFormat="1" ht="16.5" customHeight="1">
      <c r="A325" s="39"/>
      <c r="B325" s="40"/>
      <c r="C325" s="228" t="s">
        <v>568</v>
      </c>
      <c r="D325" s="228" t="s">
        <v>266</v>
      </c>
      <c r="E325" s="229" t="s">
        <v>4256</v>
      </c>
      <c r="F325" s="230" t="s">
        <v>4257</v>
      </c>
      <c r="G325" s="231" t="s">
        <v>420</v>
      </c>
      <c r="H325" s="232">
        <v>1</v>
      </c>
      <c r="I325" s="233"/>
      <c r="J325" s="234">
        <f>ROUND(I325*H325,2)</f>
        <v>0</v>
      </c>
      <c r="K325" s="230" t="s">
        <v>1425</v>
      </c>
      <c r="L325" s="45"/>
      <c r="M325" s="235" t="s">
        <v>1</v>
      </c>
      <c r="N325" s="236" t="s">
        <v>42</v>
      </c>
      <c r="O325" s="92"/>
      <c r="P325" s="237">
        <f>O325*H325</f>
        <v>0</v>
      </c>
      <c r="Q325" s="237">
        <v>0.0038</v>
      </c>
      <c r="R325" s="237">
        <f>Q325*H325</f>
        <v>0.0038</v>
      </c>
      <c r="S325" s="237">
        <v>0</v>
      </c>
      <c r="T325" s="238">
        <f>S325*H325</f>
        <v>0</v>
      </c>
      <c r="U325" s="39"/>
      <c r="V325" s="39"/>
      <c r="W325" s="39"/>
      <c r="X325" s="39"/>
      <c r="Y325" s="39"/>
      <c r="Z325" s="39"/>
      <c r="AA325" s="39"/>
      <c r="AB325" s="39"/>
      <c r="AC325" s="39"/>
      <c r="AD325" s="39"/>
      <c r="AE325" s="39"/>
      <c r="AR325" s="239" t="s">
        <v>351</v>
      </c>
      <c r="AT325" s="239" t="s">
        <v>266</v>
      </c>
      <c r="AU325" s="239" t="s">
        <v>85</v>
      </c>
      <c r="AY325" s="18" t="s">
        <v>264</v>
      </c>
      <c r="BE325" s="240">
        <f>IF(N325="základní",J325,0)</f>
        <v>0</v>
      </c>
      <c r="BF325" s="240">
        <f>IF(N325="snížená",J325,0)</f>
        <v>0</v>
      </c>
      <c r="BG325" s="240">
        <f>IF(N325="zákl. přenesená",J325,0)</f>
        <v>0</v>
      </c>
      <c r="BH325" s="240">
        <f>IF(N325="sníž. přenesená",J325,0)</f>
        <v>0</v>
      </c>
      <c r="BI325" s="240">
        <f>IF(N325="nulová",J325,0)</f>
        <v>0</v>
      </c>
      <c r="BJ325" s="18" t="s">
        <v>85</v>
      </c>
      <c r="BK325" s="240">
        <f>ROUND(I325*H325,2)</f>
        <v>0</v>
      </c>
      <c r="BL325" s="18" t="s">
        <v>351</v>
      </c>
      <c r="BM325" s="239" t="s">
        <v>4434</v>
      </c>
    </row>
    <row r="326" s="2" customFormat="1">
      <c r="A326" s="39"/>
      <c r="B326" s="40"/>
      <c r="C326" s="41"/>
      <c r="D326" s="243" t="s">
        <v>339</v>
      </c>
      <c r="E326" s="41"/>
      <c r="F326" s="295" t="s">
        <v>4176</v>
      </c>
      <c r="G326" s="41"/>
      <c r="H326" s="41"/>
      <c r="I326" s="296"/>
      <c r="J326" s="41"/>
      <c r="K326" s="41"/>
      <c r="L326" s="45"/>
      <c r="M326" s="297"/>
      <c r="N326" s="298"/>
      <c r="O326" s="92"/>
      <c r="P326" s="92"/>
      <c r="Q326" s="92"/>
      <c r="R326" s="92"/>
      <c r="S326" s="92"/>
      <c r="T326" s="93"/>
      <c r="U326" s="39"/>
      <c r="V326" s="39"/>
      <c r="W326" s="39"/>
      <c r="X326" s="39"/>
      <c r="Y326" s="39"/>
      <c r="Z326" s="39"/>
      <c r="AA326" s="39"/>
      <c r="AB326" s="39"/>
      <c r="AC326" s="39"/>
      <c r="AD326" s="39"/>
      <c r="AE326" s="39"/>
      <c r="AT326" s="18" t="s">
        <v>339</v>
      </c>
      <c r="AU326" s="18" t="s">
        <v>85</v>
      </c>
    </row>
    <row r="327" s="15" customFormat="1">
      <c r="A327" s="15"/>
      <c r="B327" s="264"/>
      <c r="C327" s="265"/>
      <c r="D327" s="243" t="s">
        <v>273</v>
      </c>
      <c r="E327" s="266" t="s">
        <v>1</v>
      </c>
      <c r="F327" s="267" t="s">
        <v>4187</v>
      </c>
      <c r="G327" s="265"/>
      <c r="H327" s="266" t="s">
        <v>1</v>
      </c>
      <c r="I327" s="268"/>
      <c r="J327" s="265"/>
      <c r="K327" s="265"/>
      <c r="L327" s="269"/>
      <c r="M327" s="270"/>
      <c r="N327" s="271"/>
      <c r="O327" s="271"/>
      <c r="P327" s="271"/>
      <c r="Q327" s="271"/>
      <c r="R327" s="271"/>
      <c r="S327" s="271"/>
      <c r="T327" s="272"/>
      <c r="U327" s="15"/>
      <c r="V327" s="15"/>
      <c r="W327" s="15"/>
      <c r="X327" s="15"/>
      <c r="Y327" s="15"/>
      <c r="Z327" s="15"/>
      <c r="AA327" s="15"/>
      <c r="AB327" s="15"/>
      <c r="AC327" s="15"/>
      <c r="AD327" s="15"/>
      <c r="AE327" s="15"/>
      <c r="AT327" s="273" t="s">
        <v>273</v>
      </c>
      <c r="AU327" s="273" t="s">
        <v>85</v>
      </c>
      <c r="AV327" s="15" t="s">
        <v>83</v>
      </c>
      <c r="AW327" s="15" t="s">
        <v>32</v>
      </c>
      <c r="AX327" s="15" t="s">
        <v>76</v>
      </c>
      <c r="AY327" s="273" t="s">
        <v>264</v>
      </c>
    </row>
    <row r="328" s="13" customFormat="1">
      <c r="A328" s="13"/>
      <c r="B328" s="241"/>
      <c r="C328" s="242"/>
      <c r="D328" s="243" t="s">
        <v>273</v>
      </c>
      <c r="E328" s="244" t="s">
        <v>1</v>
      </c>
      <c r="F328" s="245" t="s">
        <v>83</v>
      </c>
      <c r="G328" s="242"/>
      <c r="H328" s="246">
        <v>1</v>
      </c>
      <c r="I328" s="247"/>
      <c r="J328" s="242"/>
      <c r="K328" s="242"/>
      <c r="L328" s="248"/>
      <c r="M328" s="304"/>
      <c r="N328" s="305"/>
      <c r="O328" s="305"/>
      <c r="P328" s="305"/>
      <c r="Q328" s="305"/>
      <c r="R328" s="305"/>
      <c r="S328" s="305"/>
      <c r="T328" s="306"/>
      <c r="U328" s="13"/>
      <c r="V328" s="13"/>
      <c r="W328" s="13"/>
      <c r="X328" s="13"/>
      <c r="Y328" s="13"/>
      <c r="Z328" s="13"/>
      <c r="AA328" s="13"/>
      <c r="AB328" s="13"/>
      <c r="AC328" s="13"/>
      <c r="AD328" s="13"/>
      <c r="AE328" s="13"/>
      <c r="AT328" s="252" t="s">
        <v>273</v>
      </c>
      <c r="AU328" s="252" t="s">
        <v>85</v>
      </c>
      <c r="AV328" s="13" t="s">
        <v>85</v>
      </c>
      <c r="AW328" s="13" t="s">
        <v>32</v>
      </c>
      <c r="AX328" s="13" t="s">
        <v>83</v>
      </c>
      <c r="AY328" s="252" t="s">
        <v>264</v>
      </c>
    </row>
    <row r="329" s="2" customFormat="1" ht="6.96" customHeight="1">
      <c r="A329" s="39"/>
      <c r="B329" s="67"/>
      <c r="C329" s="68"/>
      <c r="D329" s="68"/>
      <c r="E329" s="68"/>
      <c r="F329" s="68"/>
      <c r="G329" s="68"/>
      <c r="H329" s="68"/>
      <c r="I329" s="68"/>
      <c r="J329" s="68"/>
      <c r="K329" s="68"/>
      <c r="L329" s="45"/>
      <c r="M329" s="39"/>
      <c r="O329" s="39"/>
      <c r="P329" s="39"/>
      <c r="Q329" s="39"/>
      <c r="R329" s="39"/>
      <c r="S329" s="39"/>
      <c r="T329" s="39"/>
      <c r="U329" s="39"/>
      <c r="V329" s="39"/>
      <c r="W329" s="39"/>
      <c r="X329" s="39"/>
      <c r="Y329" s="39"/>
      <c r="Z329" s="39"/>
      <c r="AA329" s="39"/>
      <c r="AB329" s="39"/>
      <c r="AC329" s="39"/>
      <c r="AD329" s="39"/>
      <c r="AE329" s="39"/>
    </row>
  </sheetData>
  <sheetProtection sheet="1" autoFilter="0" formatColumns="0" formatRows="0" objects="1" scenarios="1" spinCount="100000" saltValue="4rtTJKuZ/38T99RZStW1cZeTkWdsDYk0yrRnivDvGjxwwkA6hn98bG+PD2pjDAuDQs8NgYSnCdXBrMvB8Puzbw==" hashValue="jR1o+H+KAD/RxAiyE37gpAs3yS8M08QEFB97CBGl/W/9UCXQsNVn1nrfWCsPtuLYiree8uagXfd7wBFm3Ie1Ww==" algorithmName="SHA-512" password="E785"/>
  <autoFilter ref="C125:K328"/>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172</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4435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1411</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ROUND((SUM(BE122:BE201)),  2)</f>
        <v>0</v>
      </c>
      <c r="G33" s="39"/>
      <c r="H33" s="39"/>
      <c r="I33" s="166">
        <v>0.20999999999999999</v>
      </c>
      <c r="J33" s="165">
        <f>ROUND(((SUM(BE122:BE201))*I33),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ROUND((SUM(BF122:BF201)),  2)</f>
        <v>0</v>
      </c>
      <c r="G34" s="39"/>
      <c r="H34" s="39"/>
      <c r="I34" s="166">
        <v>0.12</v>
      </c>
      <c r="J34" s="165">
        <f>ROUND(((SUM(BF122:BF201))*I34),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ROUND((SUM(BG122:BG201)),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ROUND((SUM(BH122:BH201)),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ROUND((SUM(BI122:BI201)),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03.1 - PŘÍPOJKA SPLAŠKOVÉ KANALIZACE PRO SO 01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J123</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J124</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223</v>
      </c>
      <c r="E99" s="198"/>
      <c r="F99" s="198"/>
      <c r="G99" s="198"/>
      <c r="H99" s="198"/>
      <c r="I99" s="198"/>
      <c r="J99" s="199">
        <f>J164</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1412</v>
      </c>
      <c r="E100" s="198"/>
      <c r="F100" s="198"/>
      <c r="G100" s="198"/>
      <c r="H100" s="198"/>
      <c r="I100" s="198"/>
      <c r="J100" s="199">
        <f>J168</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1413</v>
      </c>
      <c r="E101" s="198"/>
      <c r="F101" s="198"/>
      <c r="G101" s="198"/>
      <c r="H101" s="198"/>
      <c r="I101" s="198"/>
      <c r="J101" s="199">
        <f>J171</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1415</v>
      </c>
      <c r="E102" s="198"/>
      <c r="F102" s="198"/>
      <c r="G102" s="198"/>
      <c r="H102" s="198"/>
      <c r="I102" s="198"/>
      <c r="J102" s="199">
        <f>J194</f>
        <v>0</v>
      </c>
      <c r="K102" s="134"/>
      <c r="L102" s="200"/>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249</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Transformace domova Černovice – Lidmaň I. – Polná</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210</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IO 03.1 - PŘÍPOJKA SPLAŠKOVÉ KANALIZACE PRO SO 01</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 xml:space="preserve"> </v>
      </c>
      <c r="G116" s="41"/>
      <c r="H116" s="41"/>
      <c r="I116" s="33" t="s">
        <v>22</v>
      </c>
      <c r="J116" s="80" t="str">
        <f>IF(J12="","",J12)</f>
        <v>18. 9. 2024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E15</f>
        <v>Kraj Vysočina</v>
      </c>
      <c r="G118" s="41"/>
      <c r="H118" s="41"/>
      <c r="I118" s="33" t="s">
        <v>30</v>
      </c>
      <c r="J118" s="37" t="str">
        <f>E21</f>
        <v>ARPIK OSTRAVA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Ing. Tomáš Janošec</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1"/>
      <c r="B121" s="202"/>
      <c r="C121" s="203" t="s">
        <v>250</v>
      </c>
      <c r="D121" s="204" t="s">
        <v>61</v>
      </c>
      <c r="E121" s="204" t="s">
        <v>57</v>
      </c>
      <c r="F121" s="204" t="s">
        <v>58</v>
      </c>
      <c r="G121" s="204" t="s">
        <v>251</v>
      </c>
      <c r="H121" s="204" t="s">
        <v>252</v>
      </c>
      <c r="I121" s="204" t="s">
        <v>253</v>
      </c>
      <c r="J121" s="204" t="s">
        <v>217</v>
      </c>
      <c r="K121" s="205" t="s">
        <v>254</v>
      </c>
      <c r="L121" s="206"/>
      <c r="M121" s="101" t="s">
        <v>1</v>
      </c>
      <c r="N121" s="102" t="s">
        <v>40</v>
      </c>
      <c r="O121" s="102" t="s">
        <v>255</v>
      </c>
      <c r="P121" s="102" t="s">
        <v>256</v>
      </c>
      <c r="Q121" s="102" t="s">
        <v>257</v>
      </c>
      <c r="R121" s="102" t="s">
        <v>258</v>
      </c>
      <c r="S121" s="102" t="s">
        <v>259</v>
      </c>
      <c r="T121" s="103" t="s">
        <v>260</v>
      </c>
      <c r="U121" s="201"/>
      <c r="V121" s="201"/>
      <c r="W121" s="201"/>
      <c r="X121" s="201"/>
      <c r="Y121" s="201"/>
      <c r="Z121" s="201"/>
      <c r="AA121" s="201"/>
      <c r="AB121" s="201"/>
      <c r="AC121" s="201"/>
      <c r="AD121" s="201"/>
      <c r="AE121" s="201"/>
    </row>
    <row r="122" s="2" customFormat="1" ht="22.8" customHeight="1">
      <c r="A122" s="39"/>
      <c r="B122" s="40"/>
      <c r="C122" s="108" t="s">
        <v>261</v>
      </c>
      <c r="D122" s="41"/>
      <c r="E122" s="41"/>
      <c r="F122" s="41"/>
      <c r="G122" s="41"/>
      <c r="H122" s="41"/>
      <c r="I122" s="41"/>
      <c r="J122" s="207">
        <f>BK122</f>
        <v>0</v>
      </c>
      <c r="K122" s="41"/>
      <c r="L122" s="45"/>
      <c r="M122" s="104"/>
      <c r="N122" s="208"/>
      <c r="O122" s="105"/>
      <c r="P122" s="209">
        <f>P123</f>
        <v>0</v>
      </c>
      <c r="Q122" s="105"/>
      <c r="R122" s="209">
        <f>R123</f>
        <v>23.466390999999998</v>
      </c>
      <c r="S122" s="105"/>
      <c r="T122" s="210">
        <f>T123</f>
        <v>0</v>
      </c>
      <c r="U122" s="39"/>
      <c r="V122" s="39"/>
      <c r="W122" s="39"/>
      <c r="X122" s="39"/>
      <c r="Y122" s="39"/>
      <c r="Z122" s="39"/>
      <c r="AA122" s="39"/>
      <c r="AB122" s="39"/>
      <c r="AC122" s="39"/>
      <c r="AD122" s="39"/>
      <c r="AE122" s="39"/>
      <c r="AT122" s="18" t="s">
        <v>75</v>
      </c>
      <c r="AU122" s="18" t="s">
        <v>219</v>
      </c>
      <c r="BK122" s="211">
        <f>BK123</f>
        <v>0</v>
      </c>
    </row>
    <row r="123" s="12" customFormat="1" ht="25.92" customHeight="1">
      <c r="A123" s="12"/>
      <c r="B123" s="212"/>
      <c r="C123" s="213"/>
      <c r="D123" s="214" t="s">
        <v>75</v>
      </c>
      <c r="E123" s="215" t="s">
        <v>262</v>
      </c>
      <c r="F123" s="215" t="s">
        <v>263</v>
      </c>
      <c r="G123" s="213"/>
      <c r="H123" s="213"/>
      <c r="I123" s="216"/>
      <c r="J123" s="217">
        <f>BK123</f>
        <v>0</v>
      </c>
      <c r="K123" s="213"/>
      <c r="L123" s="218"/>
      <c r="M123" s="219"/>
      <c r="N123" s="220"/>
      <c r="O123" s="220"/>
      <c r="P123" s="221">
        <f>P124+P164+P168+P171+P194</f>
        <v>0</v>
      </c>
      <c r="Q123" s="220"/>
      <c r="R123" s="221">
        <f>R124+R164+R168+R171+R194</f>
        <v>23.466390999999998</v>
      </c>
      <c r="S123" s="220"/>
      <c r="T123" s="222">
        <f>T124+T164+T168+T171+T194</f>
        <v>0</v>
      </c>
      <c r="U123" s="12"/>
      <c r="V123" s="12"/>
      <c r="W123" s="12"/>
      <c r="X123" s="12"/>
      <c r="Y123" s="12"/>
      <c r="Z123" s="12"/>
      <c r="AA123" s="12"/>
      <c r="AB123" s="12"/>
      <c r="AC123" s="12"/>
      <c r="AD123" s="12"/>
      <c r="AE123" s="12"/>
      <c r="AR123" s="223" t="s">
        <v>83</v>
      </c>
      <c r="AT123" s="224" t="s">
        <v>75</v>
      </c>
      <c r="AU123" s="224" t="s">
        <v>76</v>
      </c>
      <c r="AY123" s="223" t="s">
        <v>264</v>
      </c>
      <c r="BK123" s="225">
        <f>BK124+BK164+BK168+BK171+BK194</f>
        <v>0</v>
      </c>
    </row>
    <row r="124" s="12" customFormat="1" ht="22.8" customHeight="1">
      <c r="A124" s="12"/>
      <c r="B124" s="212"/>
      <c r="C124" s="213"/>
      <c r="D124" s="214" t="s">
        <v>75</v>
      </c>
      <c r="E124" s="226" t="s">
        <v>83</v>
      </c>
      <c r="F124" s="226" t="s">
        <v>265</v>
      </c>
      <c r="G124" s="213"/>
      <c r="H124" s="213"/>
      <c r="I124" s="216"/>
      <c r="J124" s="227">
        <f>BK124</f>
        <v>0</v>
      </c>
      <c r="K124" s="213"/>
      <c r="L124" s="218"/>
      <c r="M124" s="219"/>
      <c r="N124" s="220"/>
      <c r="O124" s="220"/>
      <c r="P124" s="221">
        <f>SUM(P125:P163)</f>
        <v>0</v>
      </c>
      <c r="Q124" s="220"/>
      <c r="R124" s="221">
        <f>SUM(R125:R163)</f>
        <v>22.900679999999998</v>
      </c>
      <c r="S124" s="220"/>
      <c r="T124" s="222">
        <f>SUM(T125:T163)</f>
        <v>0</v>
      </c>
      <c r="U124" s="12"/>
      <c r="V124" s="12"/>
      <c r="W124" s="12"/>
      <c r="X124" s="12"/>
      <c r="Y124" s="12"/>
      <c r="Z124" s="12"/>
      <c r="AA124" s="12"/>
      <c r="AB124" s="12"/>
      <c r="AC124" s="12"/>
      <c r="AD124" s="12"/>
      <c r="AE124" s="12"/>
      <c r="AR124" s="223" t="s">
        <v>83</v>
      </c>
      <c r="AT124" s="224" t="s">
        <v>75</v>
      </c>
      <c r="AU124" s="224" t="s">
        <v>83</v>
      </c>
      <c r="AY124" s="223" t="s">
        <v>264</v>
      </c>
      <c r="BK124" s="225">
        <f>SUM(BK125:BK163)</f>
        <v>0</v>
      </c>
    </row>
    <row r="125" s="2" customFormat="1" ht="16.5" customHeight="1">
      <c r="A125" s="39"/>
      <c r="B125" s="40"/>
      <c r="C125" s="228" t="s">
        <v>83</v>
      </c>
      <c r="D125" s="228" t="s">
        <v>266</v>
      </c>
      <c r="E125" s="229" t="s">
        <v>3891</v>
      </c>
      <c r="F125" s="230" t="s">
        <v>3892</v>
      </c>
      <c r="G125" s="231" t="s">
        <v>453</v>
      </c>
      <c r="H125" s="232">
        <v>1</v>
      </c>
      <c r="I125" s="233"/>
      <c r="J125" s="234">
        <f>ROUND(I125*H125,2)</f>
        <v>0</v>
      </c>
      <c r="K125" s="230" t="s">
        <v>1425</v>
      </c>
      <c r="L125" s="45"/>
      <c r="M125" s="235" t="s">
        <v>1</v>
      </c>
      <c r="N125" s="236" t="s">
        <v>41</v>
      </c>
      <c r="O125" s="92"/>
      <c r="P125" s="237">
        <f>O125*H125</f>
        <v>0</v>
      </c>
      <c r="Q125" s="237">
        <v>0.036900000000000002</v>
      </c>
      <c r="R125" s="237">
        <f>Q125*H125</f>
        <v>0.036900000000000002</v>
      </c>
      <c r="S125" s="237">
        <v>0</v>
      </c>
      <c r="T125" s="238">
        <f>S125*H125</f>
        <v>0</v>
      </c>
      <c r="U125" s="39"/>
      <c r="V125" s="39"/>
      <c r="W125" s="39"/>
      <c r="X125" s="39"/>
      <c r="Y125" s="39"/>
      <c r="Z125" s="39"/>
      <c r="AA125" s="39"/>
      <c r="AB125" s="39"/>
      <c r="AC125" s="39"/>
      <c r="AD125" s="39"/>
      <c r="AE125" s="39"/>
      <c r="AR125" s="239" t="s">
        <v>271</v>
      </c>
      <c r="AT125" s="239" t="s">
        <v>266</v>
      </c>
      <c r="AU125" s="239" t="s">
        <v>85</v>
      </c>
      <c r="AY125" s="18" t="s">
        <v>264</v>
      </c>
      <c r="BE125" s="240">
        <f>IF(N125="základní",J125,0)</f>
        <v>0</v>
      </c>
      <c r="BF125" s="240">
        <f>IF(N125="snížená",J125,0)</f>
        <v>0</v>
      </c>
      <c r="BG125" s="240">
        <f>IF(N125="zákl. přenesená",J125,0)</f>
        <v>0</v>
      </c>
      <c r="BH125" s="240">
        <f>IF(N125="sníž. přenesená",J125,0)</f>
        <v>0</v>
      </c>
      <c r="BI125" s="240">
        <f>IF(N125="nulová",J125,0)</f>
        <v>0</v>
      </c>
      <c r="BJ125" s="18" t="s">
        <v>83</v>
      </c>
      <c r="BK125" s="240">
        <f>ROUND(I125*H125,2)</f>
        <v>0</v>
      </c>
      <c r="BL125" s="18" t="s">
        <v>271</v>
      </c>
      <c r="BM125" s="239" t="s">
        <v>4436</v>
      </c>
    </row>
    <row r="126" s="15" customFormat="1">
      <c r="A126" s="15"/>
      <c r="B126" s="264"/>
      <c r="C126" s="265"/>
      <c r="D126" s="243" t="s">
        <v>273</v>
      </c>
      <c r="E126" s="266" t="s">
        <v>1</v>
      </c>
      <c r="F126" s="267" t="s">
        <v>4437</v>
      </c>
      <c r="G126" s="265"/>
      <c r="H126" s="266" t="s">
        <v>1</v>
      </c>
      <c r="I126" s="268"/>
      <c r="J126" s="265"/>
      <c r="K126" s="265"/>
      <c r="L126" s="269"/>
      <c r="M126" s="270"/>
      <c r="N126" s="271"/>
      <c r="O126" s="271"/>
      <c r="P126" s="271"/>
      <c r="Q126" s="271"/>
      <c r="R126" s="271"/>
      <c r="S126" s="271"/>
      <c r="T126" s="272"/>
      <c r="U126" s="15"/>
      <c r="V126" s="15"/>
      <c r="W126" s="15"/>
      <c r="X126" s="15"/>
      <c r="Y126" s="15"/>
      <c r="Z126" s="15"/>
      <c r="AA126" s="15"/>
      <c r="AB126" s="15"/>
      <c r="AC126" s="15"/>
      <c r="AD126" s="15"/>
      <c r="AE126" s="15"/>
      <c r="AT126" s="273" t="s">
        <v>273</v>
      </c>
      <c r="AU126" s="273" t="s">
        <v>85</v>
      </c>
      <c r="AV126" s="15" t="s">
        <v>83</v>
      </c>
      <c r="AW126" s="15" t="s">
        <v>32</v>
      </c>
      <c r="AX126" s="15" t="s">
        <v>76</v>
      </c>
      <c r="AY126" s="273" t="s">
        <v>264</v>
      </c>
    </row>
    <row r="127" s="13" customFormat="1">
      <c r="A127" s="13"/>
      <c r="B127" s="241"/>
      <c r="C127" s="242"/>
      <c r="D127" s="243" t="s">
        <v>273</v>
      </c>
      <c r="E127" s="244" t="s">
        <v>1</v>
      </c>
      <c r="F127" s="245" t="s">
        <v>83</v>
      </c>
      <c r="G127" s="242"/>
      <c r="H127" s="246">
        <v>1</v>
      </c>
      <c r="I127" s="247"/>
      <c r="J127" s="242"/>
      <c r="K127" s="242"/>
      <c r="L127" s="248"/>
      <c r="M127" s="249"/>
      <c r="N127" s="250"/>
      <c r="O127" s="250"/>
      <c r="P127" s="250"/>
      <c r="Q127" s="250"/>
      <c r="R127" s="250"/>
      <c r="S127" s="250"/>
      <c r="T127" s="251"/>
      <c r="U127" s="13"/>
      <c r="V127" s="13"/>
      <c r="W127" s="13"/>
      <c r="X127" s="13"/>
      <c r="Y127" s="13"/>
      <c r="Z127" s="13"/>
      <c r="AA127" s="13"/>
      <c r="AB127" s="13"/>
      <c r="AC127" s="13"/>
      <c r="AD127" s="13"/>
      <c r="AE127" s="13"/>
      <c r="AT127" s="252" t="s">
        <v>273</v>
      </c>
      <c r="AU127" s="252" t="s">
        <v>85</v>
      </c>
      <c r="AV127" s="13" t="s">
        <v>85</v>
      </c>
      <c r="AW127" s="13" t="s">
        <v>32</v>
      </c>
      <c r="AX127" s="13" t="s">
        <v>83</v>
      </c>
      <c r="AY127" s="252" t="s">
        <v>264</v>
      </c>
    </row>
    <row r="128" s="2" customFormat="1" ht="16.5" customHeight="1">
      <c r="A128" s="39"/>
      <c r="B128" s="40"/>
      <c r="C128" s="228" t="s">
        <v>85</v>
      </c>
      <c r="D128" s="228" t="s">
        <v>266</v>
      </c>
      <c r="E128" s="229" t="s">
        <v>3895</v>
      </c>
      <c r="F128" s="230" t="s">
        <v>3896</v>
      </c>
      <c r="G128" s="231" t="s">
        <v>453</v>
      </c>
      <c r="H128" s="232">
        <v>1</v>
      </c>
      <c r="I128" s="233"/>
      <c r="J128" s="234">
        <f>ROUND(I128*H128,2)</f>
        <v>0</v>
      </c>
      <c r="K128" s="230" t="s">
        <v>1425</v>
      </c>
      <c r="L128" s="45"/>
      <c r="M128" s="235" t="s">
        <v>1</v>
      </c>
      <c r="N128" s="236" t="s">
        <v>41</v>
      </c>
      <c r="O128" s="92"/>
      <c r="P128" s="237">
        <f>O128*H128</f>
        <v>0</v>
      </c>
      <c r="Q128" s="237">
        <v>0.036900000000000002</v>
      </c>
      <c r="R128" s="237">
        <f>Q128*H128</f>
        <v>0.036900000000000002</v>
      </c>
      <c r="S128" s="237">
        <v>0</v>
      </c>
      <c r="T128" s="238">
        <f>S128*H128</f>
        <v>0</v>
      </c>
      <c r="U128" s="39"/>
      <c r="V128" s="39"/>
      <c r="W128" s="39"/>
      <c r="X128" s="39"/>
      <c r="Y128" s="39"/>
      <c r="Z128" s="39"/>
      <c r="AA128" s="39"/>
      <c r="AB128" s="39"/>
      <c r="AC128" s="39"/>
      <c r="AD128" s="39"/>
      <c r="AE128" s="39"/>
      <c r="AR128" s="239" t="s">
        <v>271</v>
      </c>
      <c r="AT128" s="239" t="s">
        <v>266</v>
      </c>
      <c r="AU128" s="239" t="s">
        <v>85</v>
      </c>
      <c r="AY128" s="18" t="s">
        <v>264</v>
      </c>
      <c r="BE128" s="240">
        <f>IF(N128="základní",J128,0)</f>
        <v>0</v>
      </c>
      <c r="BF128" s="240">
        <f>IF(N128="snížená",J128,0)</f>
        <v>0</v>
      </c>
      <c r="BG128" s="240">
        <f>IF(N128="zákl. přenesená",J128,0)</f>
        <v>0</v>
      </c>
      <c r="BH128" s="240">
        <f>IF(N128="sníž. přenesená",J128,0)</f>
        <v>0</v>
      </c>
      <c r="BI128" s="240">
        <f>IF(N128="nulová",J128,0)</f>
        <v>0</v>
      </c>
      <c r="BJ128" s="18" t="s">
        <v>83</v>
      </c>
      <c r="BK128" s="240">
        <f>ROUND(I128*H128,2)</f>
        <v>0</v>
      </c>
      <c r="BL128" s="18" t="s">
        <v>271</v>
      </c>
      <c r="BM128" s="239" t="s">
        <v>4438</v>
      </c>
    </row>
    <row r="129" s="15" customFormat="1">
      <c r="A129" s="15"/>
      <c r="B129" s="264"/>
      <c r="C129" s="265"/>
      <c r="D129" s="243" t="s">
        <v>273</v>
      </c>
      <c r="E129" s="266" t="s">
        <v>1</v>
      </c>
      <c r="F129" s="267" t="s">
        <v>4084</v>
      </c>
      <c r="G129" s="265"/>
      <c r="H129" s="266" t="s">
        <v>1</v>
      </c>
      <c r="I129" s="268"/>
      <c r="J129" s="265"/>
      <c r="K129" s="265"/>
      <c r="L129" s="269"/>
      <c r="M129" s="270"/>
      <c r="N129" s="271"/>
      <c r="O129" s="271"/>
      <c r="P129" s="271"/>
      <c r="Q129" s="271"/>
      <c r="R129" s="271"/>
      <c r="S129" s="271"/>
      <c r="T129" s="272"/>
      <c r="U129" s="15"/>
      <c r="V129" s="15"/>
      <c r="W129" s="15"/>
      <c r="X129" s="15"/>
      <c r="Y129" s="15"/>
      <c r="Z129" s="15"/>
      <c r="AA129" s="15"/>
      <c r="AB129" s="15"/>
      <c r="AC129" s="15"/>
      <c r="AD129" s="15"/>
      <c r="AE129" s="15"/>
      <c r="AT129" s="273" t="s">
        <v>273</v>
      </c>
      <c r="AU129" s="273" t="s">
        <v>85</v>
      </c>
      <c r="AV129" s="15" t="s">
        <v>83</v>
      </c>
      <c r="AW129" s="15" t="s">
        <v>32</v>
      </c>
      <c r="AX129" s="15" t="s">
        <v>76</v>
      </c>
      <c r="AY129" s="273" t="s">
        <v>264</v>
      </c>
    </row>
    <row r="130" s="13" customFormat="1">
      <c r="A130" s="13"/>
      <c r="B130" s="241"/>
      <c r="C130" s="242"/>
      <c r="D130" s="243" t="s">
        <v>273</v>
      </c>
      <c r="E130" s="244" t="s">
        <v>1</v>
      </c>
      <c r="F130" s="245" t="s">
        <v>83</v>
      </c>
      <c r="G130" s="242"/>
      <c r="H130" s="246">
        <v>1</v>
      </c>
      <c r="I130" s="247"/>
      <c r="J130" s="242"/>
      <c r="K130" s="242"/>
      <c r="L130" s="248"/>
      <c r="M130" s="249"/>
      <c r="N130" s="250"/>
      <c r="O130" s="250"/>
      <c r="P130" s="250"/>
      <c r="Q130" s="250"/>
      <c r="R130" s="250"/>
      <c r="S130" s="250"/>
      <c r="T130" s="251"/>
      <c r="U130" s="13"/>
      <c r="V130" s="13"/>
      <c r="W130" s="13"/>
      <c r="X130" s="13"/>
      <c r="Y130" s="13"/>
      <c r="Z130" s="13"/>
      <c r="AA130" s="13"/>
      <c r="AB130" s="13"/>
      <c r="AC130" s="13"/>
      <c r="AD130" s="13"/>
      <c r="AE130" s="13"/>
      <c r="AT130" s="252" t="s">
        <v>273</v>
      </c>
      <c r="AU130" s="252" t="s">
        <v>85</v>
      </c>
      <c r="AV130" s="13" t="s">
        <v>85</v>
      </c>
      <c r="AW130" s="13" t="s">
        <v>32</v>
      </c>
      <c r="AX130" s="13" t="s">
        <v>83</v>
      </c>
      <c r="AY130" s="252" t="s">
        <v>264</v>
      </c>
    </row>
    <row r="131" s="2" customFormat="1" ht="16.5" customHeight="1">
      <c r="A131" s="39"/>
      <c r="B131" s="40"/>
      <c r="C131" s="228" t="s">
        <v>96</v>
      </c>
      <c r="D131" s="228" t="s">
        <v>266</v>
      </c>
      <c r="E131" s="229" t="s">
        <v>3899</v>
      </c>
      <c r="F131" s="230" t="s">
        <v>3900</v>
      </c>
      <c r="G131" s="231" t="s">
        <v>278</v>
      </c>
      <c r="H131" s="232">
        <v>3.8399999999999999</v>
      </c>
      <c r="I131" s="233"/>
      <c r="J131" s="234">
        <f>ROUND(I131*H131,2)</f>
        <v>0</v>
      </c>
      <c r="K131" s="230" t="s">
        <v>1425</v>
      </c>
      <c r="L131" s="45"/>
      <c r="M131" s="235" t="s">
        <v>1</v>
      </c>
      <c r="N131" s="236" t="s">
        <v>41</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271</v>
      </c>
      <c r="AT131" s="239" t="s">
        <v>266</v>
      </c>
      <c r="AU131" s="239" t="s">
        <v>85</v>
      </c>
      <c r="AY131" s="18" t="s">
        <v>264</v>
      </c>
      <c r="BE131" s="240">
        <f>IF(N131="základní",J131,0)</f>
        <v>0</v>
      </c>
      <c r="BF131" s="240">
        <f>IF(N131="snížená",J131,0)</f>
        <v>0</v>
      </c>
      <c r="BG131" s="240">
        <f>IF(N131="zákl. přenesená",J131,0)</f>
        <v>0</v>
      </c>
      <c r="BH131" s="240">
        <f>IF(N131="sníž. přenesená",J131,0)</f>
        <v>0</v>
      </c>
      <c r="BI131" s="240">
        <f>IF(N131="nulová",J131,0)</f>
        <v>0</v>
      </c>
      <c r="BJ131" s="18" t="s">
        <v>83</v>
      </c>
      <c r="BK131" s="240">
        <f>ROUND(I131*H131,2)</f>
        <v>0</v>
      </c>
      <c r="BL131" s="18" t="s">
        <v>271</v>
      </c>
      <c r="BM131" s="239" t="s">
        <v>4439</v>
      </c>
    </row>
    <row r="132" s="13" customFormat="1">
      <c r="A132" s="13"/>
      <c r="B132" s="241"/>
      <c r="C132" s="242"/>
      <c r="D132" s="243" t="s">
        <v>273</v>
      </c>
      <c r="E132" s="244" t="s">
        <v>1</v>
      </c>
      <c r="F132" s="245" t="s">
        <v>4440</v>
      </c>
      <c r="G132" s="242"/>
      <c r="H132" s="246">
        <v>3.8399999999999999</v>
      </c>
      <c r="I132" s="247"/>
      <c r="J132" s="242"/>
      <c r="K132" s="242"/>
      <c r="L132" s="248"/>
      <c r="M132" s="249"/>
      <c r="N132" s="250"/>
      <c r="O132" s="250"/>
      <c r="P132" s="250"/>
      <c r="Q132" s="250"/>
      <c r="R132" s="250"/>
      <c r="S132" s="250"/>
      <c r="T132" s="251"/>
      <c r="U132" s="13"/>
      <c r="V132" s="13"/>
      <c r="W132" s="13"/>
      <c r="X132" s="13"/>
      <c r="Y132" s="13"/>
      <c r="Z132" s="13"/>
      <c r="AA132" s="13"/>
      <c r="AB132" s="13"/>
      <c r="AC132" s="13"/>
      <c r="AD132" s="13"/>
      <c r="AE132" s="13"/>
      <c r="AT132" s="252" t="s">
        <v>273</v>
      </c>
      <c r="AU132" s="252" t="s">
        <v>85</v>
      </c>
      <c r="AV132" s="13" t="s">
        <v>85</v>
      </c>
      <c r="AW132" s="13" t="s">
        <v>32</v>
      </c>
      <c r="AX132" s="13" t="s">
        <v>83</v>
      </c>
      <c r="AY132" s="252" t="s">
        <v>264</v>
      </c>
    </row>
    <row r="133" s="2" customFormat="1" ht="21.75" customHeight="1">
      <c r="A133" s="39"/>
      <c r="B133" s="40"/>
      <c r="C133" s="228" t="s">
        <v>271</v>
      </c>
      <c r="D133" s="228" t="s">
        <v>266</v>
      </c>
      <c r="E133" s="229" t="s">
        <v>3903</v>
      </c>
      <c r="F133" s="230" t="s">
        <v>3904</v>
      </c>
      <c r="G133" s="231" t="s">
        <v>278</v>
      </c>
      <c r="H133" s="232">
        <v>19.199999999999999</v>
      </c>
      <c r="I133" s="233"/>
      <c r="J133" s="234">
        <f>ROUND(I133*H133,2)</f>
        <v>0</v>
      </c>
      <c r="K133" s="230" t="s">
        <v>1425</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271</v>
      </c>
      <c r="AT133" s="239" t="s">
        <v>266</v>
      </c>
      <c r="AU133" s="239" t="s">
        <v>85</v>
      </c>
      <c r="AY133" s="18" t="s">
        <v>264</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271</v>
      </c>
      <c r="BM133" s="239" t="s">
        <v>4441</v>
      </c>
    </row>
    <row r="134" s="13" customFormat="1">
      <c r="A134" s="13"/>
      <c r="B134" s="241"/>
      <c r="C134" s="242"/>
      <c r="D134" s="243" t="s">
        <v>273</v>
      </c>
      <c r="E134" s="244" t="s">
        <v>1</v>
      </c>
      <c r="F134" s="245" t="s">
        <v>4442</v>
      </c>
      <c r="G134" s="242"/>
      <c r="H134" s="246">
        <v>19.199999999999999</v>
      </c>
      <c r="I134" s="247"/>
      <c r="J134" s="242"/>
      <c r="K134" s="242"/>
      <c r="L134" s="248"/>
      <c r="M134" s="249"/>
      <c r="N134" s="250"/>
      <c r="O134" s="250"/>
      <c r="P134" s="250"/>
      <c r="Q134" s="250"/>
      <c r="R134" s="250"/>
      <c r="S134" s="250"/>
      <c r="T134" s="251"/>
      <c r="U134" s="13"/>
      <c r="V134" s="13"/>
      <c r="W134" s="13"/>
      <c r="X134" s="13"/>
      <c r="Y134" s="13"/>
      <c r="Z134" s="13"/>
      <c r="AA134" s="13"/>
      <c r="AB134" s="13"/>
      <c r="AC134" s="13"/>
      <c r="AD134" s="13"/>
      <c r="AE134" s="13"/>
      <c r="AT134" s="252" t="s">
        <v>273</v>
      </c>
      <c r="AU134" s="252" t="s">
        <v>85</v>
      </c>
      <c r="AV134" s="13" t="s">
        <v>85</v>
      </c>
      <c r="AW134" s="13" t="s">
        <v>32</v>
      </c>
      <c r="AX134" s="13" t="s">
        <v>83</v>
      </c>
      <c r="AY134" s="252" t="s">
        <v>264</v>
      </c>
    </row>
    <row r="135" s="2" customFormat="1" ht="16.5" customHeight="1">
      <c r="A135" s="39"/>
      <c r="B135" s="40"/>
      <c r="C135" s="228" t="s">
        <v>290</v>
      </c>
      <c r="D135" s="228" t="s">
        <v>266</v>
      </c>
      <c r="E135" s="229" t="s">
        <v>4100</v>
      </c>
      <c r="F135" s="230" t="s">
        <v>4101</v>
      </c>
      <c r="G135" s="231" t="s">
        <v>318</v>
      </c>
      <c r="H135" s="232">
        <v>32</v>
      </c>
      <c r="I135" s="233"/>
      <c r="J135" s="234">
        <f>ROUND(I135*H135,2)</f>
        <v>0</v>
      </c>
      <c r="K135" s="230" t="s">
        <v>1425</v>
      </c>
      <c r="L135" s="45"/>
      <c r="M135" s="235" t="s">
        <v>1</v>
      </c>
      <c r="N135" s="236" t="s">
        <v>41</v>
      </c>
      <c r="O135" s="92"/>
      <c r="P135" s="237">
        <f>O135*H135</f>
        <v>0</v>
      </c>
      <c r="Q135" s="237">
        <v>0.00084000000000000003</v>
      </c>
      <c r="R135" s="237">
        <f>Q135*H135</f>
        <v>0.026880000000000001</v>
      </c>
      <c r="S135" s="237">
        <v>0</v>
      </c>
      <c r="T135" s="238">
        <f>S135*H135</f>
        <v>0</v>
      </c>
      <c r="U135" s="39"/>
      <c r="V135" s="39"/>
      <c r="W135" s="39"/>
      <c r="X135" s="39"/>
      <c r="Y135" s="39"/>
      <c r="Z135" s="39"/>
      <c r="AA135" s="39"/>
      <c r="AB135" s="39"/>
      <c r="AC135" s="39"/>
      <c r="AD135" s="39"/>
      <c r="AE135" s="39"/>
      <c r="AR135" s="239" t="s">
        <v>271</v>
      </c>
      <c r="AT135" s="239" t="s">
        <v>266</v>
      </c>
      <c r="AU135" s="239" t="s">
        <v>85</v>
      </c>
      <c r="AY135" s="18" t="s">
        <v>264</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271</v>
      </c>
      <c r="BM135" s="239" t="s">
        <v>4443</v>
      </c>
    </row>
    <row r="136" s="2" customFormat="1">
      <c r="A136" s="39"/>
      <c r="B136" s="40"/>
      <c r="C136" s="41"/>
      <c r="D136" s="243" t="s">
        <v>339</v>
      </c>
      <c r="E136" s="41"/>
      <c r="F136" s="295" t="s">
        <v>3914</v>
      </c>
      <c r="G136" s="41"/>
      <c r="H136" s="41"/>
      <c r="I136" s="296"/>
      <c r="J136" s="41"/>
      <c r="K136" s="41"/>
      <c r="L136" s="45"/>
      <c r="M136" s="297"/>
      <c r="N136" s="298"/>
      <c r="O136" s="92"/>
      <c r="P136" s="92"/>
      <c r="Q136" s="92"/>
      <c r="R136" s="92"/>
      <c r="S136" s="92"/>
      <c r="T136" s="93"/>
      <c r="U136" s="39"/>
      <c r="V136" s="39"/>
      <c r="W136" s="39"/>
      <c r="X136" s="39"/>
      <c r="Y136" s="39"/>
      <c r="Z136" s="39"/>
      <c r="AA136" s="39"/>
      <c r="AB136" s="39"/>
      <c r="AC136" s="39"/>
      <c r="AD136" s="39"/>
      <c r="AE136" s="39"/>
      <c r="AT136" s="18" t="s">
        <v>339</v>
      </c>
      <c r="AU136" s="18" t="s">
        <v>85</v>
      </c>
    </row>
    <row r="137" s="13" customFormat="1">
      <c r="A137" s="13"/>
      <c r="B137" s="241"/>
      <c r="C137" s="242"/>
      <c r="D137" s="243" t="s">
        <v>273</v>
      </c>
      <c r="E137" s="244" t="s">
        <v>1</v>
      </c>
      <c r="F137" s="245" t="s">
        <v>4444</v>
      </c>
      <c r="G137" s="242"/>
      <c r="H137" s="246">
        <v>32</v>
      </c>
      <c r="I137" s="247"/>
      <c r="J137" s="242"/>
      <c r="K137" s="242"/>
      <c r="L137" s="248"/>
      <c r="M137" s="249"/>
      <c r="N137" s="250"/>
      <c r="O137" s="250"/>
      <c r="P137" s="250"/>
      <c r="Q137" s="250"/>
      <c r="R137" s="250"/>
      <c r="S137" s="250"/>
      <c r="T137" s="251"/>
      <c r="U137" s="13"/>
      <c r="V137" s="13"/>
      <c r="W137" s="13"/>
      <c r="X137" s="13"/>
      <c r="Y137" s="13"/>
      <c r="Z137" s="13"/>
      <c r="AA137" s="13"/>
      <c r="AB137" s="13"/>
      <c r="AC137" s="13"/>
      <c r="AD137" s="13"/>
      <c r="AE137" s="13"/>
      <c r="AT137" s="252" t="s">
        <v>273</v>
      </c>
      <c r="AU137" s="252" t="s">
        <v>85</v>
      </c>
      <c r="AV137" s="13" t="s">
        <v>85</v>
      </c>
      <c r="AW137" s="13" t="s">
        <v>32</v>
      </c>
      <c r="AX137" s="13" t="s">
        <v>83</v>
      </c>
      <c r="AY137" s="252" t="s">
        <v>264</v>
      </c>
    </row>
    <row r="138" s="2" customFormat="1" ht="16.5" customHeight="1">
      <c r="A138" s="39"/>
      <c r="B138" s="40"/>
      <c r="C138" s="228" t="s">
        <v>295</v>
      </c>
      <c r="D138" s="228" t="s">
        <v>266</v>
      </c>
      <c r="E138" s="229" t="s">
        <v>4104</v>
      </c>
      <c r="F138" s="230" t="s">
        <v>4105</v>
      </c>
      <c r="G138" s="231" t="s">
        <v>318</v>
      </c>
      <c r="H138" s="232">
        <v>32</v>
      </c>
      <c r="I138" s="233"/>
      <c r="J138" s="234">
        <f>ROUND(I138*H138,2)</f>
        <v>0</v>
      </c>
      <c r="K138" s="230" t="s">
        <v>1425</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271</v>
      </c>
      <c r="AT138" s="239" t="s">
        <v>266</v>
      </c>
      <c r="AU138" s="239" t="s">
        <v>85</v>
      </c>
      <c r="AY138" s="18" t="s">
        <v>264</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271</v>
      </c>
      <c r="BM138" s="239" t="s">
        <v>4445</v>
      </c>
    </row>
    <row r="139" s="2" customFormat="1">
      <c r="A139" s="39"/>
      <c r="B139" s="40"/>
      <c r="C139" s="41"/>
      <c r="D139" s="243" t="s">
        <v>339</v>
      </c>
      <c r="E139" s="41"/>
      <c r="F139" s="295" t="s">
        <v>4107</v>
      </c>
      <c r="G139" s="41"/>
      <c r="H139" s="41"/>
      <c r="I139" s="296"/>
      <c r="J139" s="41"/>
      <c r="K139" s="41"/>
      <c r="L139" s="45"/>
      <c r="M139" s="297"/>
      <c r="N139" s="298"/>
      <c r="O139" s="92"/>
      <c r="P139" s="92"/>
      <c r="Q139" s="92"/>
      <c r="R139" s="92"/>
      <c r="S139" s="92"/>
      <c r="T139" s="93"/>
      <c r="U139" s="39"/>
      <c r="V139" s="39"/>
      <c r="W139" s="39"/>
      <c r="X139" s="39"/>
      <c r="Y139" s="39"/>
      <c r="Z139" s="39"/>
      <c r="AA139" s="39"/>
      <c r="AB139" s="39"/>
      <c r="AC139" s="39"/>
      <c r="AD139" s="39"/>
      <c r="AE139" s="39"/>
      <c r="AT139" s="18" t="s">
        <v>339</v>
      </c>
      <c r="AU139" s="18" t="s">
        <v>85</v>
      </c>
    </row>
    <row r="140" s="13" customFormat="1">
      <c r="A140" s="13"/>
      <c r="B140" s="241"/>
      <c r="C140" s="242"/>
      <c r="D140" s="243" t="s">
        <v>273</v>
      </c>
      <c r="E140" s="244" t="s">
        <v>1</v>
      </c>
      <c r="F140" s="245" t="s">
        <v>434</v>
      </c>
      <c r="G140" s="242"/>
      <c r="H140" s="246">
        <v>32</v>
      </c>
      <c r="I140" s="247"/>
      <c r="J140" s="242"/>
      <c r="K140" s="242"/>
      <c r="L140" s="248"/>
      <c r="M140" s="249"/>
      <c r="N140" s="250"/>
      <c r="O140" s="250"/>
      <c r="P140" s="250"/>
      <c r="Q140" s="250"/>
      <c r="R140" s="250"/>
      <c r="S140" s="250"/>
      <c r="T140" s="251"/>
      <c r="U140" s="13"/>
      <c r="V140" s="13"/>
      <c r="W140" s="13"/>
      <c r="X140" s="13"/>
      <c r="Y140" s="13"/>
      <c r="Z140" s="13"/>
      <c r="AA140" s="13"/>
      <c r="AB140" s="13"/>
      <c r="AC140" s="13"/>
      <c r="AD140" s="13"/>
      <c r="AE140" s="13"/>
      <c r="AT140" s="252" t="s">
        <v>273</v>
      </c>
      <c r="AU140" s="252" t="s">
        <v>85</v>
      </c>
      <c r="AV140" s="13" t="s">
        <v>85</v>
      </c>
      <c r="AW140" s="13" t="s">
        <v>32</v>
      </c>
      <c r="AX140" s="13" t="s">
        <v>83</v>
      </c>
      <c r="AY140" s="252" t="s">
        <v>264</v>
      </c>
    </row>
    <row r="141" s="2" customFormat="1" ht="16.5" customHeight="1">
      <c r="A141" s="39"/>
      <c r="B141" s="40"/>
      <c r="C141" s="228" t="s">
        <v>300</v>
      </c>
      <c r="D141" s="228" t="s">
        <v>266</v>
      </c>
      <c r="E141" s="229" t="s">
        <v>1429</v>
      </c>
      <c r="F141" s="230" t="s">
        <v>1430</v>
      </c>
      <c r="G141" s="231" t="s">
        <v>278</v>
      </c>
      <c r="H141" s="232">
        <v>19.199999999999999</v>
      </c>
      <c r="I141" s="233"/>
      <c r="J141" s="234">
        <f>ROUND(I141*H141,2)</f>
        <v>0</v>
      </c>
      <c r="K141" s="230" t="s">
        <v>1425</v>
      </c>
      <c r="L141" s="45"/>
      <c r="M141" s="235" t="s">
        <v>1</v>
      </c>
      <c r="N141" s="236" t="s">
        <v>41</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271</v>
      </c>
      <c r="AT141" s="239" t="s">
        <v>266</v>
      </c>
      <c r="AU141" s="239" t="s">
        <v>85</v>
      </c>
      <c r="AY141" s="18" t="s">
        <v>264</v>
      </c>
      <c r="BE141" s="240">
        <f>IF(N141="základní",J141,0)</f>
        <v>0</v>
      </c>
      <c r="BF141" s="240">
        <f>IF(N141="snížená",J141,0)</f>
        <v>0</v>
      </c>
      <c r="BG141" s="240">
        <f>IF(N141="zákl. přenesená",J141,0)</f>
        <v>0</v>
      </c>
      <c r="BH141" s="240">
        <f>IF(N141="sníž. přenesená",J141,0)</f>
        <v>0</v>
      </c>
      <c r="BI141" s="240">
        <f>IF(N141="nulová",J141,0)</f>
        <v>0</v>
      </c>
      <c r="BJ141" s="18" t="s">
        <v>83</v>
      </c>
      <c r="BK141" s="240">
        <f>ROUND(I141*H141,2)</f>
        <v>0</v>
      </c>
      <c r="BL141" s="18" t="s">
        <v>271</v>
      </c>
      <c r="BM141" s="239" t="s">
        <v>4446</v>
      </c>
    </row>
    <row r="142" s="2" customFormat="1">
      <c r="A142" s="39"/>
      <c r="B142" s="40"/>
      <c r="C142" s="41"/>
      <c r="D142" s="243" t="s">
        <v>339</v>
      </c>
      <c r="E142" s="41"/>
      <c r="F142" s="295" t="s">
        <v>1432</v>
      </c>
      <c r="G142" s="41"/>
      <c r="H142" s="41"/>
      <c r="I142" s="296"/>
      <c r="J142" s="41"/>
      <c r="K142" s="41"/>
      <c r="L142" s="45"/>
      <c r="M142" s="297"/>
      <c r="N142" s="298"/>
      <c r="O142" s="92"/>
      <c r="P142" s="92"/>
      <c r="Q142" s="92"/>
      <c r="R142" s="92"/>
      <c r="S142" s="92"/>
      <c r="T142" s="93"/>
      <c r="U142" s="39"/>
      <c r="V142" s="39"/>
      <c r="W142" s="39"/>
      <c r="X142" s="39"/>
      <c r="Y142" s="39"/>
      <c r="Z142" s="39"/>
      <c r="AA142" s="39"/>
      <c r="AB142" s="39"/>
      <c r="AC142" s="39"/>
      <c r="AD142" s="39"/>
      <c r="AE142" s="39"/>
      <c r="AT142" s="18" t="s">
        <v>339</v>
      </c>
      <c r="AU142" s="18" t="s">
        <v>85</v>
      </c>
    </row>
    <row r="143" s="13" customFormat="1">
      <c r="A143" s="13"/>
      <c r="B143" s="241"/>
      <c r="C143" s="242"/>
      <c r="D143" s="243" t="s">
        <v>273</v>
      </c>
      <c r="E143" s="244" t="s">
        <v>1</v>
      </c>
      <c r="F143" s="245" t="s">
        <v>4447</v>
      </c>
      <c r="G143" s="242"/>
      <c r="H143" s="246">
        <v>19.199999999999999</v>
      </c>
      <c r="I143" s="247"/>
      <c r="J143" s="242"/>
      <c r="K143" s="242"/>
      <c r="L143" s="248"/>
      <c r="M143" s="249"/>
      <c r="N143" s="250"/>
      <c r="O143" s="250"/>
      <c r="P143" s="250"/>
      <c r="Q143" s="250"/>
      <c r="R143" s="250"/>
      <c r="S143" s="250"/>
      <c r="T143" s="251"/>
      <c r="U143" s="13"/>
      <c r="V143" s="13"/>
      <c r="W143" s="13"/>
      <c r="X143" s="13"/>
      <c r="Y143" s="13"/>
      <c r="Z143" s="13"/>
      <c r="AA143" s="13"/>
      <c r="AB143" s="13"/>
      <c r="AC143" s="13"/>
      <c r="AD143" s="13"/>
      <c r="AE143" s="13"/>
      <c r="AT143" s="252" t="s">
        <v>273</v>
      </c>
      <c r="AU143" s="252" t="s">
        <v>85</v>
      </c>
      <c r="AV143" s="13" t="s">
        <v>85</v>
      </c>
      <c r="AW143" s="13" t="s">
        <v>32</v>
      </c>
      <c r="AX143" s="13" t="s">
        <v>83</v>
      </c>
      <c r="AY143" s="252" t="s">
        <v>264</v>
      </c>
    </row>
    <row r="144" s="2" customFormat="1" ht="16.5" customHeight="1">
      <c r="A144" s="39"/>
      <c r="B144" s="40"/>
      <c r="C144" s="228" t="s">
        <v>304</v>
      </c>
      <c r="D144" s="228" t="s">
        <v>266</v>
      </c>
      <c r="E144" s="229" t="s">
        <v>1434</v>
      </c>
      <c r="F144" s="230" t="s">
        <v>1435</v>
      </c>
      <c r="G144" s="231" t="s">
        <v>278</v>
      </c>
      <c r="H144" s="232">
        <v>19.199999999999999</v>
      </c>
      <c r="I144" s="233"/>
      <c r="J144" s="234">
        <f>ROUND(I144*H144,2)</f>
        <v>0</v>
      </c>
      <c r="K144" s="230" t="s">
        <v>1425</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271</v>
      </c>
      <c r="AT144" s="239" t="s">
        <v>266</v>
      </c>
      <c r="AU144" s="239" t="s">
        <v>85</v>
      </c>
      <c r="AY144" s="18" t="s">
        <v>264</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271</v>
      </c>
      <c r="BM144" s="239" t="s">
        <v>4448</v>
      </c>
    </row>
    <row r="145" s="15" customFormat="1">
      <c r="A145" s="15"/>
      <c r="B145" s="264"/>
      <c r="C145" s="265"/>
      <c r="D145" s="243" t="s">
        <v>273</v>
      </c>
      <c r="E145" s="266" t="s">
        <v>1</v>
      </c>
      <c r="F145" s="267" t="s">
        <v>1437</v>
      </c>
      <c r="G145" s="265"/>
      <c r="H145" s="266" t="s">
        <v>1</v>
      </c>
      <c r="I145" s="268"/>
      <c r="J145" s="265"/>
      <c r="K145" s="265"/>
      <c r="L145" s="269"/>
      <c r="M145" s="270"/>
      <c r="N145" s="271"/>
      <c r="O145" s="271"/>
      <c r="P145" s="271"/>
      <c r="Q145" s="271"/>
      <c r="R145" s="271"/>
      <c r="S145" s="271"/>
      <c r="T145" s="272"/>
      <c r="U145" s="15"/>
      <c r="V145" s="15"/>
      <c r="W145" s="15"/>
      <c r="X145" s="15"/>
      <c r="Y145" s="15"/>
      <c r="Z145" s="15"/>
      <c r="AA145" s="15"/>
      <c r="AB145" s="15"/>
      <c r="AC145" s="15"/>
      <c r="AD145" s="15"/>
      <c r="AE145" s="15"/>
      <c r="AT145" s="273" t="s">
        <v>273</v>
      </c>
      <c r="AU145" s="273" t="s">
        <v>85</v>
      </c>
      <c r="AV145" s="15" t="s">
        <v>83</v>
      </c>
      <c r="AW145" s="15" t="s">
        <v>32</v>
      </c>
      <c r="AX145" s="15" t="s">
        <v>76</v>
      </c>
      <c r="AY145" s="273" t="s">
        <v>264</v>
      </c>
    </row>
    <row r="146" s="13" customFormat="1">
      <c r="A146" s="13"/>
      <c r="B146" s="241"/>
      <c r="C146" s="242"/>
      <c r="D146" s="243" t="s">
        <v>273</v>
      </c>
      <c r="E146" s="244" t="s">
        <v>1</v>
      </c>
      <c r="F146" s="245" t="s">
        <v>4449</v>
      </c>
      <c r="G146" s="242"/>
      <c r="H146" s="246">
        <v>19.199999999999999</v>
      </c>
      <c r="I146" s="247"/>
      <c r="J146" s="242"/>
      <c r="K146" s="242"/>
      <c r="L146" s="248"/>
      <c r="M146" s="249"/>
      <c r="N146" s="250"/>
      <c r="O146" s="250"/>
      <c r="P146" s="250"/>
      <c r="Q146" s="250"/>
      <c r="R146" s="250"/>
      <c r="S146" s="250"/>
      <c r="T146" s="251"/>
      <c r="U146" s="13"/>
      <c r="V146" s="13"/>
      <c r="W146" s="13"/>
      <c r="X146" s="13"/>
      <c r="Y146" s="13"/>
      <c r="Z146" s="13"/>
      <c r="AA146" s="13"/>
      <c r="AB146" s="13"/>
      <c r="AC146" s="13"/>
      <c r="AD146" s="13"/>
      <c r="AE146" s="13"/>
      <c r="AT146" s="252" t="s">
        <v>273</v>
      </c>
      <c r="AU146" s="252" t="s">
        <v>85</v>
      </c>
      <c r="AV146" s="13" t="s">
        <v>85</v>
      </c>
      <c r="AW146" s="13" t="s">
        <v>32</v>
      </c>
      <c r="AX146" s="13" t="s">
        <v>83</v>
      </c>
      <c r="AY146" s="252" t="s">
        <v>264</v>
      </c>
    </row>
    <row r="147" s="2" customFormat="1" ht="16.5" customHeight="1">
      <c r="A147" s="39"/>
      <c r="B147" s="40"/>
      <c r="C147" s="228" t="s">
        <v>309</v>
      </c>
      <c r="D147" s="228" t="s">
        <v>266</v>
      </c>
      <c r="E147" s="229" t="s">
        <v>1439</v>
      </c>
      <c r="F147" s="230" t="s">
        <v>1440</v>
      </c>
      <c r="G147" s="231" t="s">
        <v>278</v>
      </c>
      <c r="H147" s="232">
        <v>19.199999999999999</v>
      </c>
      <c r="I147" s="233"/>
      <c r="J147" s="234">
        <f>ROUND(I147*H147,2)</f>
        <v>0</v>
      </c>
      <c r="K147" s="230" t="s">
        <v>1425</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271</v>
      </c>
      <c r="AT147" s="239" t="s">
        <v>266</v>
      </c>
      <c r="AU147" s="239" t="s">
        <v>85</v>
      </c>
      <c r="AY147" s="18" t="s">
        <v>264</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271</v>
      </c>
      <c r="BM147" s="239" t="s">
        <v>4450</v>
      </c>
    </row>
    <row r="148" s="2" customFormat="1">
      <c r="A148" s="39"/>
      <c r="B148" s="40"/>
      <c r="C148" s="41"/>
      <c r="D148" s="243" t="s">
        <v>339</v>
      </c>
      <c r="E148" s="41"/>
      <c r="F148" s="295" t="s">
        <v>1442</v>
      </c>
      <c r="G148" s="41"/>
      <c r="H148" s="41"/>
      <c r="I148" s="296"/>
      <c r="J148" s="41"/>
      <c r="K148" s="41"/>
      <c r="L148" s="45"/>
      <c r="M148" s="297"/>
      <c r="N148" s="298"/>
      <c r="O148" s="92"/>
      <c r="P148" s="92"/>
      <c r="Q148" s="92"/>
      <c r="R148" s="92"/>
      <c r="S148" s="92"/>
      <c r="T148" s="93"/>
      <c r="U148" s="39"/>
      <c r="V148" s="39"/>
      <c r="W148" s="39"/>
      <c r="X148" s="39"/>
      <c r="Y148" s="39"/>
      <c r="Z148" s="39"/>
      <c r="AA148" s="39"/>
      <c r="AB148" s="39"/>
      <c r="AC148" s="39"/>
      <c r="AD148" s="39"/>
      <c r="AE148" s="39"/>
      <c r="AT148" s="18" t="s">
        <v>339</v>
      </c>
      <c r="AU148" s="18" t="s">
        <v>85</v>
      </c>
    </row>
    <row r="149" s="13" customFormat="1">
      <c r="A149" s="13"/>
      <c r="B149" s="241"/>
      <c r="C149" s="242"/>
      <c r="D149" s="243" t="s">
        <v>273</v>
      </c>
      <c r="E149" s="244" t="s">
        <v>1</v>
      </c>
      <c r="F149" s="245" t="s">
        <v>4447</v>
      </c>
      <c r="G149" s="242"/>
      <c r="H149" s="246">
        <v>19.199999999999999</v>
      </c>
      <c r="I149" s="247"/>
      <c r="J149" s="242"/>
      <c r="K149" s="242"/>
      <c r="L149" s="248"/>
      <c r="M149" s="249"/>
      <c r="N149" s="250"/>
      <c r="O149" s="250"/>
      <c r="P149" s="250"/>
      <c r="Q149" s="250"/>
      <c r="R149" s="250"/>
      <c r="S149" s="250"/>
      <c r="T149" s="251"/>
      <c r="U149" s="13"/>
      <c r="V149" s="13"/>
      <c r="W149" s="13"/>
      <c r="X149" s="13"/>
      <c r="Y149" s="13"/>
      <c r="Z149" s="13"/>
      <c r="AA149" s="13"/>
      <c r="AB149" s="13"/>
      <c r="AC149" s="13"/>
      <c r="AD149" s="13"/>
      <c r="AE149" s="13"/>
      <c r="AT149" s="252" t="s">
        <v>273</v>
      </c>
      <c r="AU149" s="252" t="s">
        <v>85</v>
      </c>
      <c r="AV149" s="13" t="s">
        <v>85</v>
      </c>
      <c r="AW149" s="13" t="s">
        <v>32</v>
      </c>
      <c r="AX149" s="13" t="s">
        <v>83</v>
      </c>
      <c r="AY149" s="252" t="s">
        <v>264</v>
      </c>
    </row>
    <row r="150" s="2" customFormat="1" ht="16.5" customHeight="1">
      <c r="A150" s="39"/>
      <c r="B150" s="40"/>
      <c r="C150" s="228" t="s">
        <v>315</v>
      </c>
      <c r="D150" s="228" t="s">
        <v>266</v>
      </c>
      <c r="E150" s="229" t="s">
        <v>1444</v>
      </c>
      <c r="F150" s="230" t="s">
        <v>306</v>
      </c>
      <c r="G150" s="231" t="s">
        <v>278</v>
      </c>
      <c r="H150" s="232">
        <v>6</v>
      </c>
      <c r="I150" s="233"/>
      <c r="J150" s="234">
        <f>ROUND(I150*H150,2)</f>
        <v>0</v>
      </c>
      <c r="K150" s="230" t="s">
        <v>1425</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271</v>
      </c>
      <c r="AT150" s="239" t="s">
        <v>266</v>
      </c>
      <c r="AU150" s="239" t="s">
        <v>85</v>
      </c>
      <c r="AY150" s="18" t="s">
        <v>264</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271</v>
      </c>
      <c r="BM150" s="239" t="s">
        <v>4451</v>
      </c>
    </row>
    <row r="151" s="2" customFormat="1">
      <c r="A151" s="39"/>
      <c r="B151" s="40"/>
      <c r="C151" s="41"/>
      <c r="D151" s="243" t="s">
        <v>339</v>
      </c>
      <c r="E151" s="41"/>
      <c r="F151" s="295" t="s">
        <v>3914</v>
      </c>
      <c r="G151" s="41"/>
      <c r="H151" s="41"/>
      <c r="I151" s="296"/>
      <c r="J151" s="41"/>
      <c r="K151" s="41"/>
      <c r="L151" s="45"/>
      <c r="M151" s="297"/>
      <c r="N151" s="298"/>
      <c r="O151" s="92"/>
      <c r="P151" s="92"/>
      <c r="Q151" s="92"/>
      <c r="R151" s="92"/>
      <c r="S151" s="92"/>
      <c r="T151" s="93"/>
      <c r="U151" s="39"/>
      <c r="V151" s="39"/>
      <c r="W151" s="39"/>
      <c r="X151" s="39"/>
      <c r="Y151" s="39"/>
      <c r="Z151" s="39"/>
      <c r="AA151" s="39"/>
      <c r="AB151" s="39"/>
      <c r="AC151" s="39"/>
      <c r="AD151" s="39"/>
      <c r="AE151" s="39"/>
      <c r="AT151" s="18" t="s">
        <v>339</v>
      </c>
      <c r="AU151" s="18" t="s">
        <v>85</v>
      </c>
    </row>
    <row r="152" s="15" customFormat="1">
      <c r="A152" s="15"/>
      <c r="B152" s="264"/>
      <c r="C152" s="265"/>
      <c r="D152" s="243" t="s">
        <v>273</v>
      </c>
      <c r="E152" s="266" t="s">
        <v>1</v>
      </c>
      <c r="F152" s="267" t="s">
        <v>3917</v>
      </c>
      <c r="G152" s="265"/>
      <c r="H152" s="266" t="s">
        <v>1</v>
      </c>
      <c r="I152" s="268"/>
      <c r="J152" s="265"/>
      <c r="K152" s="265"/>
      <c r="L152" s="269"/>
      <c r="M152" s="270"/>
      <c r="N152" s="271"/>
      <c r="O152" s="271"/>
      <c r="P152" s="271"/>
      <c r="Q152" s="271"/>
      <c r="R152" s="271"/>
      <c r="S152" s="271"/>
      <c r="T152" s="272"/>
      <c r="U152" s="15"/>
      <c r="V152" s="15"/>
      <c r="W152" s="15"/>
      <c r="X152" s="15"/>
      <c r="Y152" s="15"/>
      <c r="Z152" s="15"/>
      <c r="AA152" s="15"/>
      <c r="AB152" s="15"/>
      <c r="AC152" s="15"/>
      <c r="AD152" s="15"/>
      <c r="AE152" s="15"/>
      <c r="AT152" s="273" t="s">
        <v>273</v>
      </c>
      <c r="AU152" s="273" t="s">
        <v>85</v>
      </c>
      <c r="AV152" s="15" t="s">
        <v>83</v>
      </c>
      <c r="AW152" s="15" t="s">
        <v>32</v>
      </c>
      <c r="AX152" s="15" t="s">
        <v>76</v>
      </c>
      <c r="AY152" s="273" t="s">
        <v>264</v>
      </c>
    </row>
    <row r="153" s="13" customFormat="1">
      <c r="A153" s="13"/>
      <c r="B153" s="241"/>
      <c r="C153" s="242"/>
      <c r="D153" s="243" t="s">
        <v>273</v>
      </c>
      <c r="E153" s="244" t="s">
        <v>1</v>
      </c>
      <c r="F153" s="245" t="s">
        <v>4452</v>
      </c>
      <c r="G153" s="242"/>
      <c r="H153" s="246">
        <v>6</v>
      </c>
      <c r="I153" s="247"/>
      <c r="J153" s="242"/>
      <c r="K153" s="242"/>
      <c r="L153" s="248"/>
      <c r="M153" s="249"/>
      <c r="N153" s="250"/>
      <c r="O153" s="250"/>
      <c r="P153" s="250"/>
      <c r="Q153" s="250"/>
      <c r="R153" s="250"/>
      <c r="S153" s="250"/>
      <c r="T153" s="251"/>
      <c r="U153" s="13"/>
      <c r="V153" s="13"/>
      <c r="W153" s="13"/>
      <c r="X153" s="13"/>
      <c r="Y153" s="13"/>
      <c r="Z153" s="13"/>
      <c r="AA153" s="13"/>
      <c r="AB153" s="13"/>
      <c r="AC153" s="13"/>
      <c r="AD153" s="13"/>
      <c r="AE153" s="13"/>
      <c r="AT153" s="252" t="s">
        <v>273</v>
      </c>
      <c r="AU153" s="252" t="s">
        <v>85</v>
      </c>
      <c r="AV153" s="13" t="s">
        <v>85</v>
      </c>
      <c r="AW153" s="13" t="s">
        <v>32</v>
      </c>
      <c r="AX153" s="13" t="s">
        <v>76</v>
      </c>
      <c r="AY153" s="252" t="s">
        <v>264</v>
      </c>
    </row>
    <row r="154" s="2" customFormat="1" ht="16.5" customHeight="1">
      <c r="A154" s="39"/>
      <c r="B154" s="40"/>
      <c r="C154" s="274" t="s">
        <v>322</v>
      </c>
      <c r="D154" s="274" t="s">
        <v>310</v>
      </c>
      <c r="E154" s="275" t="s">
        <v>3919</v>
      </c>
      <c r="F154" s="276" t="s">
        <v>3920</v>
      </c>
      <c r="G154" s="277" t="s">
        <v>354</v>
      </c>
      <c r="H154" s="278">
        <v>12</v>
      </c>
      <c r="I154" s="279"/>
      <c r="J154" s="280">
        <f>ROUND(I154*H154,2)</f>
        <v>0</v>
      </c>
      <c r="K154" s="276" t="s">
        <v>1425</v>
      </c>
      <c r="L154" s="281"/>
      <c r="M154" s="282" t="s">
        <v>1</v>
      </c>
      <c r="N154" s="283" t="s">
        <v>41</v>
      </c>
      <c r="O154" s="92"/>
      <c r="P154" s="237">
        <f>O154*H154</f>
        <v>0</v>
      </c>
      <c r="Q154" s="237">
        <v>1</v>
      </c>
      <c r="R154" s="237">
        <f>Q154*H154</f>
        <v>12</v>
      </c>
      <c r="S154" s="237">
        <v>0</v>
      </c>
      <c r="T154" s="238">
        <f>S154*H154</f>
        <v>0</v>
      </c>
      <c r="U154" s="39"/>
      <c r="V154" s="39"/>
      <c r="W154" s="39"/>
      <c r="X154" s="39"/>
      <c r="Y154" s="39"/>
      <c r="Z154" s="39"/>
      <c r="AA154" s="39"/>
      <c r="AB154" s="39"/>
      <c r="AC154" s="39"/>
      <c r="AD154" s="39"/>
      <c r="AE154" s="39"/>
      <c r="AR154" s="239" t="s">
        <v>876</v>
      </c>
      <c r="AT154" s="239" t="s">
        <v>310</v>
      </c>
      <c r="AU154" s="239" t="s">
        <v>85</v>
      </c>
      <c r="AY154" s="18" t="s">
        <v>264</v>
      </c>
      <c r="BE154" s="240">
        <f>IF(N154="základní",J154,0)</f>
        <v>0</v>
      </c>
      <c r="BF154" s="240">
        <f>IF(N154="snížená",J154,0)</f>
        <v>0</v>
      </c>
      <c r="BG154" s="240">
        <f>IF(N154="zákl. přenesená",J154,0)</f>
        <v>0</v>
      </c>
      <c r="BH154" s="240">
        <f>IF(N154="sníž. přenesená",J154,0)</f>
        <v>0</v>
      </c>
      <c r="BI154" s="240">
        <f>IF(N154="nulová",J154,0)</f>
        <v>0</v>
      </c>
      <c r="BJ154" s="18" t="s">
        <v>83</v>
      </c>
      <c r="BK154" s="240">
        <f>ROUND(I154*H154,2)</f>
        <v>0</v>
      </c>
      <c r="BL154" s="18" t="s">
        <v>876</v>
      </c>
      <c r="BM154" s="239" t="s">
        <v>4453</v>
      </c>
    </row>
    <row r="155" s="2" customFormat="1">
      <c r="A155" s="39"/>
      <c r="B155" s="40"/>
      <c r="C155" s="41"/>
      <c r="D155" s="243" t="s">
        <v>339</v>
      </c>
      <c r="E155" s="41"/>
      <c r="F155" s="295" t="s">
        <v>3922</v>
      </c>
      <c r="G155" s="41"/>
      <c r="H155" s="41"/>
      <c r="I155" s="296"/>
      <c r="J155" s="41"/>
      <c r="K155" s="41"/>
      <c r="L155" s="45"/>
      <c r="M155" s="297"/>
      <c r="N155" s="298"/>
      <c r="O155" s="92"/>
      <c r="P155" s="92"/>
      <c r="Q155" s="92"/>
      <c r="R155" s="92"/>
      <c r="S155" s="92"/>
      <c r="T155" s="93"/>
      <c r="U155" s="39"/>
      <c r="V155" s="39"/>
      <c r="W155" s="39"/>
      <c r="X155" s="39"/>
      <c r="Y155" s="39"/>
      <c r="Z155" s="39"/>
      <c r="AA155" s="39"/>
      <c r="AB155" s="39"/>
      <c r="AC155" s="39"/>
      <c r="AD155" s="39"/>
      <c r="AE155" s="39"/>
      <c r="AT155" s="18" t="s">
        <v>339</v>
      </c>
      <c r="AU155" s="18" t="s">
        <v>85</v>
      </c>
    </row>
    <row r="156" s="13" customFormat="1">
      <c r="A156" s="13"/>
      <c r="B156" s="241"/>
      <c r="C156" s="242"/>
      <c r="D156" s="243" t="s">
        <v>273</v>
      </c>
      <c r="E156" s="244" t="s">
        <v>1</v>
      </c>
      <c r="F156" s="245" t="s">
        <v>295</v>
      </c>
      <c r="G156" s="242"/>
      <c r="H156" s="246">
        <v>6</v>
      </c>
      <c r="I156" s="247"/>
      <c r="J156" s="242"/>
      <c r="K156" s="242"/>
      <c r="L156" s="248"/>
      <c r="M156" s="249"/>
      <c r="N156" s="250"/>
      <c r="O156" s="250"/>
      <c r="P156" s="250"/>
      <c r="Q156" s="250"/>
      <c r="R156" s="250"/>
      <c r="S156" s="250"/>
      <c r="T156" s="251"/>
      <c r="U156" s="13"/>
      <c r="V156" s="13"/>
      <c r="W156" s="13"/>
      <c r="X156" s="13"/>
      <c r="Y156" s="13"/>
      <c r="Z156" s="13"/>
      <c r="AA156" s="13"/>
      <c r="AB156" s="13"/>
      <c r="AC156" s="13"/>
      <c r="AD156" s="13"/>
      <c r="AE156" s="13"/>
      <c r="AT156" s="252" t="s">
        <v>273</v>
      </c>
      <c r="AU156" s="252" t="s">
        <v>85</v>
      </c>
      <c r="AV156" s="13" t="s">
        <v>85</v>
      </c>
      <c r="AW156" s="13" t="s">
        <v>32</v>
      </c>
      <c r="AX156" s="13" t="s">
        <v>83</v>
      </c>
      <c r="AY156" s="252" t="s">
        <v>264</v>
      </c>
    </row>
    <row r="157" s="13" customFormat="1">
      <c r="A157" s="13"/>
      <c r="B157" s="241"/>
      <c r="C157" s="242"/>
      <c r="D157" s="243" t="s">
        <v>273</v>
      </c>
      <c r="E157" s="242"/>
      <c r="F157" s="245" t="s">
        <v>4454</v>
      </c>
      <c r="G157" s="242"/>
      <c r="H157" s="246">
        <v>12</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273</v>
      </c>
      <c r="AU157" s="252" t="s">
        <v>85</v>
      </c>
      <c r="AV157" s="13" t="s">
        <v>85</v>
      </c>
      <c r="AW157" s="13" t="s">
        <v>4</v>
      </c>
      <c r="AX157" s="13" t="s">
        <v>83</v>
      </c>
      <c r="AY157" s="252" t="s">
        <v>264</v>
      </c>
    </row>
    <row r="158" s="2" customFormat="1" ht="16.5" customHeight="1">
      <c r="A158" s="39"/>
      <c r="B158" s="40"/>
      <c r="C158" s="228" t="s">
        <v>8</v>
      </c>
      <c r="D158" s="228" t="s">
        <v>266</v>
      </c>
      <c r="E158" s="229" t="s">
        <v>1448</v>
      </c>
      <c r="F158" s="230" t="s">
        <v>1449</v>
      </c>
      <c r="G158" s="231" t="s">
        <v>278</v>
      </c>
      <c r="H158" s="232">
        <v>5.4000000000000004</v>
      </c>
      <c r="I158" s="233"/>
      <c r="J158" s="234">
        <f>ROUND(I158*H158,2)</f>
        <v>0</v>
      </c>
      <c r="K158" s="230" t="s">
        <v>1425</v>
      </c>
      <c r="L158" s="45"/>
      <c r="M158" s="235" t="s">
        <v>1</v>
      </c>
      <c r="N158" s="236" t="s">
        <v>41</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271</v>
      </c>
      <c r="AT158" s="239" t="s">
        <v>266</v>
      </c>
      <c r="AU158" s="239" t="s">
        <v>85</v>
      </c>
      <c r="AY158" s="18" t="s">
        <v>264</v>
      </c>
      <c r="BE158" s="240">
        <f>IF(N158="základní",J158,0)</f>
        <v>0</v>
      </c>
      <c r="BF158" s="240">
        <f>IF(N158="snížená",J158,0)</f>
        <v>0</v>
      </c>
      <c r="BG158" s="240">
        <f>IF(N158="zákl. přenesená",J158,0)</f>
        <v>0</v>
      </c>
      <c r="BH158" s="240">
        <f>IF(N158="sníž. přenesená",J158,0)</f>
        <v>0</v>
      </c>
      <c r="BI158" s="240">
        <f>IF(N158="nulová",J158,0)</f>
        <v>0</v>
      </c>
      <c r="BJ158" s="18" t="s">
        <v>83</v>
      </c>
      <c r="BK158" s="240">
        <f>ROUND(I158*H158,2)</f>
        <v>0</v>
      </c>
      <c r="BL158" s="18" t="s">
        <v>271</v>
      </c>
      <c r="BM158" s="239" t="s">
        <v>4455</v>
      </c>
    </row>
    <row r="159" s="13" customFormat="1">
      <c r="A159" s="13"/>
      <c r="B159" s="241"/>
      <c r="C159" s="242"/>
      <c r="D159" s="243" t="s">
        <v>273</v>
      </c>
      <c r="E159" s="244" t="s">
        <v>1</v>
      </c>
      <c r="F159" s="245" t="s">
        <v>4456</v>
      </c>
      <c r="G159" s="242"/>
      <c r="H159" s="246">
        <v>5.4000000000000004</v>
      </c>
      <c r="I159" s="247"/>
      <c r="J159" s="242"/>
      <c r="K159" s="242"/>
      <c r="L159" s="248"/>
      <c r="M159" s="249"/>
      <c r="N159" s="250"/>
      <c r="O159" s="250"/>
      <c r="P159" s="250"/>
      <c r="Q159" s="250"/>
      <c r="R159" s="250"/>
      <c r="S159" s="250"/>
      <c r="T159" s="251"/>
      <c r="U159" s="13"/>
      <c r="V159" s="13"/>
      <c r="W159" s="13"/>
      <c r="X159" s="13"/>
      <c r="Y159" s="13"/>
      <c r="Z159" s="13"/>
      <c r="AA159" s="13"/>
      <c r="AB159" s="13"/>
      <c r="AC159" s="13"/>
      <c r="AD159" s="13"/>
      <c r="AE159" s="13"/>
      <c r="AT159" s="252" t="s">
        <v>273</v>
      </c>
      <c r="AU159" s="252" t="s">
        <v>85</v>
      </c>
      <c r="AV159" s="13" t="s">
        <v>85</v>
      </c>
      <c r="AW159" s="13" t="s">
        <v>32</v>
      </c>
      <c r="AX159" s="13" t="s">
        <v>83</v>
      </c>
      <c r="AY159" s="252" t="s">
        <v>264</v>
      </c>
    </row>
    <row r="160" s="2" customFormat="1" ht="16.5" customHeight="1">
      <c r="A160" s="39"/>
      <c r="B160" s="40"/>
      <c r="C160" s="274" t="s">
        <v>335</v>
      </c>
      <c r="D160" s="274" t="s">
        <v>310</v>
      </c>
      <c r="E160" s="275" t="s">
        <v>1452</v>
      </c>
      <c r="F160" s="276" t="s">
        <v>1453</v>
      </c>
      <c r="G160" s="277" t="s">
        <v>354</v>
      </c>
      <c r="H160" s="278">
        <v>10.800000000000001</v>
      </c>
      <c r="I160" s="279"/>
      <c r="J160" s="280">
        <f>ROUND(I160*H160,2)</f>
        <v>0</v>
      </c>
      <c r="K160" s="276" t="s">
        <v>1425</v>
      </c>
      <c r="L160" s="281"/>
      <c r="M160" s="282" t="s">
        <v>1</v>
      </c>
      <c r="N160" s="283" t="s">
        <v>41</v>
      </c>
      <c r="O160" s="92"/>
      <c r="P160" s="237">
        <f>O160*H160</f>
        <v>0</v>
      </c>
      <c r="Q160" s="237">
        <v>1</v>
      </c>
      <c r="R160" s="237">
        <f>Q160*H160</f>
        <v>10.800000000000001</v>
      </c>
      <c r="S160" s="237">
        <v>0</v>
      </c>
      <c r="T160" s="238">
        <f>S160*H160</f>
        <v>0</v>
      </c>
      <c r="U160" s="39"/>
      <c r="V160" s="39"/>
      <c r="W160" s="39"/>
      <c r="X160" s="39"/>
      <c r="Y160" s="39"/>
      <c r="Z160" s="39"/>
      <c r="AA160" s="39"/>
      <c r="AB160" s="39"/>
      <c r="AC160" s="39"/>
      <c r="AD160" s="39"/>
      <c r="AE160" s="39"/>
      <c r="AR160" s="239" t="s">
        <v>304</v>
      </c>
      <c r="AT160" s="239" t="s">
        <v>310</v>
      </c>
      <c r="AU160" s="239" t="s">
        <v>85</v>
      </c>
      <c r="AY160" s="18" t="s">
        <v>264</v>
      </c>
      <c r="BE160" s="240">
        <f>IF(N160="základní",J160,0)</f>
        <v>0</v>
      </c>
      <c r="BF160" s="240">
        <f>IF(N160="snížená",J160,0)</f>
        <v>0</v>
      </c>
      <c r="BG160" s="240">
        <f>IF(N160="zákl. přenesená",J160,0)</f>
        <v>0</v>
      </c>
      <c r="BH160" s="240">
        <f>IF(N160="sníž. přenesená",J160,0)</f>
        <v>0</v>
      </c>
      <c r="BI160" s="240">
        <f>IF(N160="nulová",J160,0)</f>
        <v>0</v>
      </c>
      <c r="BJ160" s="18" t="s">
        <v>83</v>
      </c>
      <c r="BK160" s="240">
        <f>ROUND(I160*H160,2)</f>
        <v>0</v>
      </c>
      <c r="BL160" s="18" t="s">
        <v>271</v>
      </c>
      <c r="BM160" s="239" t="s">
        <v>4457</v>
      </c>
    </row>
    <row r="161" s="2" customFormat="1">
      <c r="A161" s="39"/>
      <c r="B161" s="40"/>
      <c r="C161" s="41"/>
      <c r="D161" s="243" t="s">
        <v>339</v>
      </c>
      <c r="E161" s="41"/>
      <c r="F161" s="295" t="s">
        <v>1455</v>
      </c>
      <c r="G161" s="41"/>
      <c r="H161" s="41"/>
      <c r="I161" s="296"/>
      <c r="J161" s="41"/>
      <c r="K161" s="41"/>
      <c r="L161" s="45"/>
      <c r="M161" s="297"/>
      <c r="N161" s="298"/>
      <c r="O161" s="92"/>
      <c r="P161" s="92"/>
      <c r="Q161" s="92"/>
      <c r="R161" s="92"/>
      <c r="S161" s="92"/>
      <c r="T161" s="93"/>
      <c r="U161" s="39"/>
      <c r="V161" s="39"/>
      <c r="W161" s="39"/>
      <c r="X161" s="39"/>
      <c r="Y161" s="39"/>
      <c r="Z161" s="39"/>
      <c r="AA161" s="39"/>
      <c r="AB161" s="39"/>
      <c r="AC161" s="39"/>
      <c r="AD161" s="39"/>
      <c r="AE161" s="39"/>
      <c r="AT161" s="18" t="s">
        <v>339</v>
      </c>
      <c r="AU161" s="18" t="s">
        <v>85</v>
      </c>
    </row>
    <row r="162" s="13" customFormat="1">
      <c r="A162" s="13"/>
      <c r="B162" s="241"/>
      <c r="C162" s="242"/>
      <c r="D162" s="243" t="s">
        <v>273</v>
      </c>
      <c r="E162" s="244" t="s">
        <v>1</v>
      </c>
      <c r="F162" s="245" t="s">
        <v>4458</v>
      </c>
      <c r="G162" s="242"/>
      <c r="H162" s="246">
        <v>5.4000000000000004</v>
      </c>
      <c r="I162" s="247"/>
      <c r="J162" s="242"/>
      <c r="K162" s="242"/>
      <c r="L162" s="248"/>
      <c r="M162" s="249"/>
      <c r="N162" s="250"/>
      <c r="O162" s="250"/>
      <c r="P162" s="250"/>
      <c r="Q162" s="250"/>
      <c r="R162" s="250"/>
      <c r="S162" s="250"/>
      <c r="T162" s="251"/>
      <c r="U162" s="13"/>
      <c r="V162" s="13"/>
      <c r="W162" s="13"/>
      <c r="X162" s="13"/>
      <c r="Y162" s="13"/>
      <c r="Z162" s="13"/>
      <c r="AA162" s="13"/>
      <c r="AB162" s="13"/>
      <c r="AC162" s="13"/>
      <c r="AD162" s="13"/>
      <c r="AE162" s="13"/>
      <c r="AT162" s="252" t="s">
        <v>273</v>
      </c>
      <c r="AU162" s="252" t="s">
        <v>85</v>
      </c>
      <c r="AV162" s="13" t="s">
        <v>85</v>
      </c>
      <c r="AW162" s="13" t="s">
        <v>32</v>
      </c>
      <c r="AX162" s="13" t="s">
        <v>83</v>
      </c>
      <c r="AY162" s="252" t="s">
        <v>264</v>
      </c>
    </row>
    <row r="163" s="13" customFormat="1">
      <c r="A163" s="13"/>
      <c r="B163" s="241"/>
      <c r="C163" s="242"/>
      <c r="D163" s="243" t="s">
        <v>273</v>
      </c>
      <c r="E163" s="242"/>
      <c r="F163" s="245" t="s">
        <v>4459</v>
      </c>
      <c r="G163" s="242"/>
      <c r="H163" s="246">
        <v>10.800000000000001</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273</v>
      </c>
      <c r="AU163" s="252" t="s">
        <v>85</v>
      </c>
      <c r="AV163" s="13" t="s">
        <v>85</v>
      </c>
      <c r="AW163" s="13" t="s">
        <v>4</v>
      </c>
      <c r="AX163" s="13" t="s">
        <v>83</v>
      </c>
      <c r="AY163" s="252" t="s">
        <v>264</v>
      </c>
    </row>
    <row r="164" s="12" customFormat="1" ht="22.8" customHeight="1">
      <c r="A164" s="12"/>
      <c r="B164" s="212"/>
      <c r="C164" s="213"/>
      <c r="D164" s="214" t="s">
        <v>75</v>
      </c>
      <c r="E164" s="226" t="s">
        <v>96</v>
      </c>
      <c r="F164" s="226" t="s">
        <v>400</v>
      </c>
      <c r="G164" s="213"/>
      <c r="H164" s="213"/>
      <c r="I164" s="216"/>
      <c r="J164" s="227">
        <f>BK164</f>
        <v>0</v>
      </c>
      <c r="K164" s="213"/>
      <c r="L164" s="218"/>
      <c r="M164" s="219"/>
      <c r="N164" s="220"/>
      <c r="O164" s="220"/>
      <c r="P164" s="221">
        <f>SUM(P165:P167)</f>
        <v>0</v>
      </c>
      <c r="Q164" s="220"/>
      <c r="R164" s="221">
        <f>SUM(R165:R167)</f>
        <v>0</v>
      </c>
      <c r="S164" s="220"/>
      <c r="T164" s="222">
        <f>SUM(T165:T167)</f>
        <v>0</v>
      </c>
      <c r="U164" s="12"/>
      <c r="V164" s="12"/>
      <c r="W164" s="12"/>
      <c r="X164" s="12"/>
      <c r="Y164" s="12"/>
      <c r="Z164" s="12"/>
      <c r="AA164" s="12"/>
      <c r="AB164" s="12"/>
      <c r="AC164" s="12"/>
      <c r="AD164" s="12"/>
      <c r="AE164" s="12"/>
      <c r="AR164" s="223" t="s">
        <v>83</v>
      </c>
      <c r="AT164" s="224" t="s">
        <v>75</v>
      </c>
      <c r="AU164" s="224" t="s">
        <v>83</v>
      </c>
      <c r="AY164" s="223" t="s">
        <v>264</v>
      </c>
      <c r="BK164" s="225">
        <f>SUM(BK165:BK167)</f>
        <v>0</v>
      </c>
    </row>
    <row r="165" s="2" customFormat="1" ht="16.5" customHeight="1">
      <c r="A165" s="39"/>
      <c r="B165" s="40"/>
      <c r="C165" s="228" t="s">
        <v>342</v>
      </c>
      <c r="D165" s="228" t="s">
        <v>266</v>
      </c>
      <c r="E165" s="229" t="s">
        <v>4130</v>
      </c>
      <c r="F165" s="230" t="s">
        <v>4131</v>
      </c>
      <c r="G165" s="231" t="s">
        <v>453</v>
      </c>
      <c r="H165" s="232">
        <v>10</v>
      </c>
      <c r="I165" s="233"/>
      <c r="J165" s="234">
        <f>ROUND(I165*H165,2)</f>
        <v>0</v>
      </c>
      <c r="K165" s="230" t="s">
        <v>1425</v>
      </c>
      <c r="L165" s="45"/>
      <c r="M165" s="235" t="s">
        <v>1</v>
      </c>
      <c r="N165" s="236" t="s">
        <v>41</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271</v>
      </c>
      <c r="AT165" s="239" t="s">
        <v>266</v>
      </c>
      <c r="AU165" s="239" t="s">
        <v>85</v>
      </c>
      <c r="AY165" s="18" t="s">
        <v>264</v>
      </c>
      <c r="BE165" s="240">
        <f>IF(N165="základní",J165,0)</f>
        <v>0</v>
      </c>
      <c r="BF165" s="240">
        <f>IF(N165="snížená",J165,0)</f>
        <v>0</v>
      </c>
      <c r="BG165" s="240">
        <f>IF(N165="zákl. přenesená",J165,0)</f>
        <v>0</v>
      </c>
      <c r="BH165" s="240">
        <f>IF(N165="sníž. přenesená",J165,0)</f>
        <v>0</v>
      </c>
      <c r="BI165" s="240">
        <f>IF(N165="nulová",J165,0)</f>
        <v>0</v>
      </c>
      <c r="BJ165" s="18" t="s">
        <v>83</v>
      </c>
      <c r="BK165" s="240">
        <f>ROUND(I165*H165,2)</f>
        <v>0</v>
      </c>
      <c r="BL165" s="18" t="s">
        <v>271</v>
      </c>
      <c r="BM165" s="239" t="s">
        <v>4460</v>
      </c>
    </row>
    <row r="166" s="15" customFormat="1">
      <c r="A166" s="15"/>
      <c r="B166" s="264"/>
      <c r="C166" s="265"/>
      <c r="D166" s="243" t="s">
        <v>273</v>
      </c>
      <c r="E166" s="266" t="s">
        <v>1</v>
      </c>
      <c r="F166" s="267" t="s">
        <v>4133</v>
      </c>
      <c r="G166" s="265"/>
      <c r="H166" s="266" t="s">
        <v>1</v>
      </c>
      <c r="I166" s="268"/>
      <c r="J166" s="265"/>
      <c r="K166" s="265"/>
      <c r="L166" s="269"/>
      <c r="M166" s="270"/>
      <c r="N166" s="271"/>
      <c r="O166" s="271"/>
      <c r="P166" s="271"/>
      <c r="Q166" s="271"/>
      <c r="R166" s="271"/>
      <c r="S166" s="271"/>
      <c r="T166" s="272"/>
      <c r="U166" s="15"/>
      <c r="V166" s="15"/>
      <c r="W166" s="15"/>
      <c r="X166" s="15"/>
      <c r="Y166" s="15"/>
      <c r="Z166" s="15"/>
      <c r="AA166" s="15"/>
      <c r="AB166" s="15"/>
      <c r="AC166" s="15"/>
      <c r="AD166" s="15"/>
      <c r="AE166" s="15"/>
      <c r="AT166" s="273" t="s">
        <v>273</v>
      </c>
      <c r="AU166" s="273" t="s">
        <v>85</v>
      </c>
      <c r="AV166" s="15" t="s">
        <v>83</v>
      </c>
      <c r="AW166" s="15" t="s">
        <v>32</v>
      </c>
      <c r="AX166" s="15" t="s">
        <v>76</v>
      </c>
      <c r="AY166" s="273" t="s">
        <v>264</v>
      </c>
    </row>
    <row r="167" s="13" customFormat="1">
      <c r="A167" s="13"/>
      <c r="B167" s="241"/>
      <c r="C167" s="242"/>
      <c r="D167" s="243" t="s">
        <v>273</v>
      </c>
      <c r="E167" s="244" t="s">
        <v>1</v>
      </c>
      <c r="F167" s="245" t="s">
        <v>315</v>
      </c>
      <c r="G167" s="242"/>
      <c r="H167" s="246">
        <v>10</v>
      </c>
      <c r="I167" s="247"/>
      <c r="J167" s="242"/>
      <c r="K167" s="242"/>
      <c r="L167" s="248"/>
      <c r="M167" s="249"/>
      <c r="N167" s="250"/>
      <c r="O167" s="250"/>
      <c r="P167" s="250"/>
      <c r="Q167" s="250"/>
      <c r="R167" s="250"/>
      <c r="S167" s="250"/>
      <c r="T167" s="251"/>
      <c r="U167" s="13"/>
      <c r="V167" s="13"/>
      <c r="W167" s="13"/>
      <c r="X167" s="13"/>
      <c r="Y167" s="13"/>
      <c r="Z167" s="13"/>
      <c r="AA167" s="13"/>
      <c r="AB167" s="13"/>
      <c r="AC167" s="13"/>
      <c r="AD167" s="13"/>
      <c r="AE167" s="13"/>
      <c r="AT167" s="252" t="s">
        <v>273</v>
      </c>
      <c r="AU167" s="252" t="s">
        <v>85</v>
      </c>
      <c r="AV167" s="13" t="s">
        <v>85</v>
      </c>
      <c r="AW167" s="13" t="s">
        <v>32</v>
      </c>
      <c r="AX167" s="13" t="s">
        <v>83</v>
      </c>
      <c r="AY167" s="252" t="s">
        <v>264</v>
      </c>
    </row>
    <row r="168" s="12" customFormat="1" ht="22.8" customHeight="1">
      <c r="A168" s="12"/>
      <c r="B168" s="212"/>
      <c r="C168" s="213"/>
      <c r="D168" s="214" t="s">
        <v>75</v>
      </c>
      <c r="E168" s="226" t="s">
        <v>290</v>
      </c>
      <c r="F168" s="226" t="s">
        <v>1462</v>
      </c>
      <c r="G168" s="213"/>
      <c r="H168" s="213"/>
      <c r="I168" s="216"/>
      <c r="J168" s="227">
        <f>BK168</f>
        <v>0</v>
      </c>
      <c r="K168" s="213"/>
      <c r="L168" s="218"/>
      <c r="M168" s="219"/>
      <c r="N168" s="220"/>
      <c r="O168" s="220"/>
      <c r="P168" s="221">
        <f>SUM(P169:P170)</f>
        <v>0</v>
      </c>
      <c r="Q168" s="220"/>
      <c r="R168" s="221">
        <f>SUM(R169:R170)</f>
        <v>0</v>
      </c>
      <c r="S168" s="220"/>
      <c r="T168" s="222">
        <f>SUM(T169:T170)</f>
        <v>0</v>
      </c>
      <c r="U168" s="12"/>
      <c r="V168" s="12"/>
      <c r="W168" s="12"/>
      <c r="X168" s="12"/>
      <c r="Y168" s="12"/>
      <c r="Z168" s="12"/>
      <c r="AA168" s="12"/>
      <c r="AB168" s="12"/>
      <c r="AC168" s="12"/>
      <c r="AD168" s="12"/>
      <c r="AE168" s="12"/>
      <c r="AR168" s="223" t="s">
        <v>83</v>
      </c>
      <c r="AT168" s="224" t="s">
        <v>75</v>
      </c>
      <c r="AU168" s="224" t="s">
        <v>83</v>
      </c>
      <c r="AY168" s="223" t="s">
        <v>264</v>
      </c>
      <c r="BK168" s="225">
        <f>SUM(BK169:BK170)</f>
        <v>0</v>
      </c>
    </row>
    <row r="169" s="2" customFormat="1" ht="16.5" customHeight="1">
      <c r="A169" s="39"/>
      <c r="B169" s="40"/>
      <c r="C169" s="228" t="s">
        <v>347</v>
      </c>
      <c r="D169" s="228" t="s">
        <v>266</v>
      </c>
      <c r="E169" s="229" t="s">
        <v>3930</v>
      </c>
      <c r="F169" s="230" t="s">
        <v>3931</v>
      </c>
      <c r="G169" s="231" t="s">
        <v>318</v>
      </c>
      <c r="H169" s="232">
        <v>12</v>
      </c>
      <c r="I169" s="233"/>
      <c r="J169" s="234">
        <f>ROUND(I169*H169,2)</f>
        <v>0</v>
      </c>
      <c r="K169" s="230" t="s">
        <v>1425</v>
      </c>
      <c r="L169" s="45"/>
      <c r="M169" s="235" t="s">
        <v>1</v>
      </c>
      <c r="N169" s="236" t="s">
        <v>41</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83</v>
      </c>
      <c r="BK169" s="240">
        <f>ROUND(I169*H169,2)</f>
        <v>0</v>
      </c>
      <c r="BL169" s="18" t="s">
        <v>271</v>
      </c>
      <c r="BM169" s="239" t="s">
        <v>4461</v>
      </c>
    </row>
    <row r="170" s="13" customFormat="1">
      <c r="A170" s="13"/>
      <c r="B170" s="241"/>
      <c r="C170" s="242"/>
      <c r="D170" s="243" t="s">
        <v>273</v>
      </c>
      <c r="E170" s="244" t="s">
        <v>1</v>
      </c>
      <c r="F170" s="245" t="s">
        <v>4462</v>
      </c>
      <c r="G170" s="242"/>
      <c r="H170" s="246">
        <v>12</v>
      </c>
      <c r="I170" s="247"/>
      <c r="J170" s="242"/>
      <c r="K170" s="242"/>
      <c r="L170" s="248"/>
      <c r="M170" s="249"/>
      <c r="N170" s="250"/>
      <c r="O170" s="250"/>
      <c r="P170" s="250"/>
      <c r="Q170" s="250"/>
      <c r="R170" s="250"/>
      <c r="S170" s="250"/>
      <c r="T170" s="251"/>
      <c r="U170" s="13"/>
      <c r="V170" s="13"/>
      <c r="W170" s="13"/>
      <c r="X170" s="13"/>
      <c r="Y170" s="13"/>
      <c r="Z170" s="13"/>
      <c r="AA170" s="13"/>
      <c r="AB170" s="13"/>
      <c r="AC170" s="13"/>
      <c r="AD170" s="13"/>
      <c r="AE170" s="13"/>
      <c r="AT170" s="252" t="s">
        <v>273</v>
      </c>
      <c r="AU170" s="252" t="s">
        <v>85</v>
      </c>
      <c r="AV170" s="13" t="s">
        <v>85</v>
      </c>
      <c r="AW170" s="13" t="s">
        <v>32</v>
      </c>
      <c r="AX170" s="13" t="s">
        <v>83</v>
      </c>
      <c r="AY170" s="252" t="s">
        <v>264</v>
      </c>
    </row>
    <row r="171" s="12" customFormat="1" ht="22.8" customHeight="1">
      <c r="A171" s="12"/>
      <c r="B171" s="212"/>
      <c r="C171" s="213"/>
      <c r="D171" s="214" t="s">
        <v>75</v>
      </c>
      <c r="E171" s="226" t="s">
        <v>304</v>
      </c>
      <c r="F171" s="226" t="s">
        <v>1467</v>
      </c>
      <c r="G171" s="213"/>
      <c r="H171" s="213"/>
      <c r="I171" s="216"/>
      <c r="J171" s="227">
        <f>BK171</f>
        <v>0</v>
      </c>
      <c r="K171" s="213"/>
      <c r="L171" s="218"/>
      <c r="M171" s="219"/>
      <c r="N171" s="220"/>
      <c r="O171" s="220"/>
      <c r="P171" s="221">
        <f>SUM(P172:P193)</f>
        <v>0</v>
      </c>
      <c r="Q171" s="220"/>
      <c r="R171" s="221">
        <f>SUM(R172:R193)</f>
        <v>0.56571099999999996</v>
      </c>
      <c r="S171" s="220"/>
      <c r="T171" s="222">
        <f>SUM(T172:T193)</f>
        <v>0</v>
      </c>
      <c r="U171" s="12"/>
      <c r="V171" s="12"/>
      <c r="W171" s="12"/>
      <c r="X171" s="12"/>
      <c r="Y171" s="12"/>
      <c r="Z171" s="12"/>
      <c r="AA171" s="12"/>
      <c r="AB171" s="12"/>
      <c r="AC171" s="12"/>
      <c r="AD171" s="12"/>
      <c r="AE171" s="12"/>
      <c r="AR171" s="223" t="s">
        <v>83</v>
      </c>
      <c r="AT171" s="224" t="s">
        <v>75</v>
      </c>
      <c r="AU171" s="224" t="s">
        <v>83</v>
      </c>
      <c r="AY171" s="223" t="s">
        <v>264</v>
      </c>
      <c r="BK171" s="225">
        <f>SUM(BK172:BK193)</f>
        <v>0</v>
      </c>
    </row>
    <row r="172" s="2" customFormat="1" ht="16.5" customHeight="1">
      <c r="A172" s="39"/>
      <c r="B172" s="40"/>
      <c r="C172" s="228" t="s">
        <v>351</v>
      </c>
      <c r="D172" s="228" t="s">
        <v>266</v>
      </c>
      <c r="E172" s="229" t="s">
        <v>1468</v>
      </c>
      <c r="F172" s="230" t="s">
        <v>1469</v>
      </c>
      <c r="G172" s="231" t="s">
        <v>453</v>
      </c>
      <c r="H172" s="232">
        <v>10</v>
      </c>
      <c r="I172" s="233"/>
      <c r="J172" s="234">
        <f>ROUND(I172*H172,2)</f>
        <v>0</v>
      </c>
      <c r="K172" s="230" t="s">
        <v>1425</v>
      </c>
      <c r="L172" s="45"/>
      <c r="M172" s="235" t="s">
        <v>1</v>
      </c>
      <c r="N172" s="236" t="s">
        <v>41</v>
      </c>
      <c r="O172" s="92"/>
      <c r="P172" s="237">
        <f>O172*H172</f>
        <v>0</v>
      </c>
      <c r="Q172" s="237">
        <v>1.0000000000000001E-05</v>
      </c>
      <c r="R172" s="237">
        <f>Q172*H172</f>
        <v>0.00010000000000000001</v>
      </c>
      <c r="S172" s="237">
        <v>0</v>
      </c>
      <c r="T172" s="238">
        <f>S172*H172</f>
        <v>0</v>
      </c>
      <c r="U172" s="39"/>
      <c r="V172" s="39"/>
      <c r="W172" s="39"/>
      <c r="X172" s="39"/>
      <c r="Y172" s="39"/>
      <c r="Z172" s="39"/>
      <c r="AA172" s="39"/>
      <c r="AB172" s="39"/>
      <c r="AC172" s="39"/>
      <c r="AD172" s="39"/>
      <c r="AE172" s="39"/>
      <c r="AR172" s="239" t="s">
        <v>271</v>
      </c>
      <c r="AT172" s="239" t="s">
        <v>266</v>
      </c>
      <c r="AU172" s="239" t="s">
        <v>85</v>
      </c>
      <c r="AY172" s="18" t="s">
        <v>264</v>
      </c>
      <c r="BE172" s="240">
        <f>IF(N172="základní",J172,0)</f>
        <v>0</v>
      </c>
      <c r="BF172" s="240">
        <f>IF(N172="snížená",J172,0)</f>
        <v>0</v>
      </c>
      <c r="BG172" s="240">
        <f>IF(N172="zákl. přenesená",J172,0)</f>
        <v>0</v>
      </c>
      <c r="BH172" s="240">
        <f>IF(N172="sníž. přenesená",J172,0)</f>
        <v>0</v>
      </c>
      <c r="BI172" s="240">
        <f>IF(N172="nulová",J172,0)</f>
        <v>0</v>
      </c>
      <c r="BJ172" s="18" t="s">
        <v>83</v>
      </c>
      <c r="BK172" s="240">
        <f>ROUND(I172*H172,2)</f>
        <v>0</v>
      </c>
      <c r="BL172" s="18" t="s">
        <v>271</v>
      </c>
      <c r="BM172" s="239" t="s">
        <v>4463</v>
      </c>
    </row>
    <row r="173" s="13" customFormat="1">
      <c r="A173" s="13"/>
      <c r="B173" s="241"/>
      <c r="C173" s="242"/>
      <c r="D173" s="243" t="s">
        <v>273</v>
      </c>
      <c r="E173" s="244" t="s">
        <v>1</v>
      </c>
      <c r="F173" s="245" t="s">
        <v>315</v>
      </c>
      <c r="G173" s="242"/>
      <c r="H173" s="246">
        <v>10</v>
      </c>
      <c r="I173" s="247"/>
      <c r="J173" s="242"/>
      <c r="K173" s="242"/>
      <c r="L173" s="248"/>
      <c r="M173" s="249"/>
      <c r="N173" s="250"/>
      <c r="O173" s="250"/>
      <c r="P173" s="250"/>
      <c r="Q173" s="250"/>
      <c r="R173" s="250"/>
      <c r="S173" s="250"/>
      <c r="T173" s="251"/>
      <c r="U173" s="13"/>
      <c r="V173" s="13"/>
      <c r="W173" s="13"/>
      <c r="X173" s="13"/>
      <c r="Y173" s="13"/>
      <c r="Z173" s="13"/>
      <c r="AA173" s="13"/>
      <c r="AB173" s="13"/>
      <c r="AC173" s="13"/>
      <c r="AD173" s="13"/>
      <c r="AE173" s="13"/>
      <c r="AT173" s="252" t="s">
        <v>273</v>
      </c>
      <c r="AU173" s="252" t="s">
        <v>85</v>
      </c>
      <c r="AV173" s="13" t="s">
        <v>85</v>
      </c>
      <c r="AW173" s="13" t="s">
        <v>32</v>
      </c>
      <c r="AX173" s="13" t="s">
        <v>83</v>
      </c>
      <c r="AY173" s="252" t="s">
        <v>264</v>
      </c>
    </row>
    <row r="174" s="2" customFormat="1" ht="16.5" customHeight="1">
      <c r="A174" s="39"/>
      <c r="B174" s="40"/>
      <c r="C174" s="274" t="s">
        <v>358</v>
      </c>
      <c r="D174" s="274" t="s">
        <v>310</v>
      </c>
      <c r="E174" s="275" t="s">
        <v>4155</v>
      </c>
      <c r="F174" s="276" t="s">
        <v>4156</v>
      </c>
      <c r="G174" s="277" t="s">
        <v>453</v>
      </c>
      <c r="H174" s="278">
        <v>10.300000000000001</v>
      </c>
      <c r="I174" s="279"/>
      <c r="J174" s="280">
        <f>ROUND(I174*H174,2)</f>
        <v>0</v>
      </c>
      <c r="K174" s="276" t="s">
        <v>1425</v>
      </c>
      <c r="L174" s="281"/>
      <c r="M174" s="282" t="s">
        <v>1</v>
      </c>
      <c r="N174" s="283" t="s">
        <v>41</v>
      </c>
      <c r="O174" s="92"/>
      <c r="P174" s="237">
        <f>O174*H174</f>
        <v>0</v>
      </c>
      <c r="Q174" s="237">
        <v>0.0026700000000000001</v>
      </c>
      <c r="R174" s="237">
        <f>Q174*H174</f>
        <v>0.027501000000000001</v>
      </c>
      <c r="S174" s="237">
        <v>0</v>
      </c>
      <c r="T174" s="238">
        <f>S174*H174</f>
        <v>0</v>
      </c>
      <c r="U174" s="39"/>
      <c r="V174" s="39"/>
      <c r="W174" s="39"/>
      <c r="X174" s="39"/>
      <c r="Y174" s="39"/>
      <c r="Z174" s="39"/>
      <c r="AA174" s="39"/>
      <c r="AB174" s="39"/>
      <c r="AC174" s="39"/>
      <c r="AD174" s="39"/>
      <c r="AE174" s="39"/>
      <c r="AR174" s="239" t="s">
        <v>304</v>
      </c>
      <c r="AT174" s="239" t="s">
        <v>310</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271</v>
      </c>
      <c r="BM174" s="239" t="s">
        <v>4464</v>
      </c>
    </row>
    <row r="175" s="13" customFormat="1">
      <c r="A175" s="13"/>
      <c r="B175" s="241"/>
      <c r="C175" s="242"/>
      <c r="D175" s="243" t="s">
        <v>273</v>
      </c>
      <c r="E175" s="244" t="s">
        <v>1</v>
      </c>
      <c r="F175" s="245" t="s">
        <v>315</v>
      </c>
      <c r="G175" s="242"/>
      <c r="H175" s="246">
        <v>10</v>
      </c>
      <c r="I175" s="247"/>
      <c r="J175" s="242"/>
      <c r="K175" s="242"/>
      <c r="L175" s="248"/>
      <c r="M175" s="249"/>
      <c r="N175" s="250"/>
      <c r="O175" s="250"/>
      <c r="P175" s="250"/>
      <c r="Q175" s="250"/>
      <c r="R175" s="250"/>
      <c r="S175" s="250"/>
      <c r="T175" s="251"/>
      <c r="U175" s="13"/>
      <c r="V175" s="13"/>
      <c r="W175" s="13"/>
      <c r="X175" s="13"/>
      <c r="Y175" s="13"/>
      <c r="Z175" s="13"/>
      <c r="AA175" s="13"/>
      <c r="AB175" s="13"/>
      <c r="AC175" s="13"/>
      <c r="AD175" s="13"/>
      <c r="AE175" s="13"/>
      <c r="AT175" s="252" t="s">
        <v>273</v>
      </c>
      <c r="AU175" s="252" t="s">
        <v>85</v>
      </c>
      <c r="AV175" s="13" t="s">
        <v>85</v>
      </c>
      <c r="AW175" s="13" t="s">
        <v>32</v>
      </c>
      <c r="AX175" s="13" t="s">
        <v>83</v>
      </c>
      <c r="AY175" s="252" t="s">
        <v>264</v>
      </c>
    </row>
    <row r="176" s="13" customFormat="1">
      <c r="A176" s="13"/>
      <c r="B176" s="241"/>
      <c r="C176" s="242"/>
      <c r="D176" s="243" t="s">
        <v>273</v>
      </c>
      <c r="E176" s="242"/>
      <c r="F176" s="245" t="s">
        <v>2891</v>
      </c>
      <c r="G176" s="242"/>
      <c r="H176" s="246">
        <v>10.300000000000001</v>
      </c>
      <c r="I176" s="247"/>
      <c r="J176" s="242"/>
      <c r="K176" s="242"/>
      <c r="L176" s="248"/>
      <c r="M176" s="249"/>
      <c r="N176" s="250"/>
      <c r="O176" s="250"/>
      <c r="P176" s="250"/>
      <c r="Q176" s="250"/>
      <c r="R176" s="250"/>
      <c r="S176" s="250"/>
      <c r="T176" s="251"/>
      <c r="U176" s="13"/>
      <c r="V176" s="13"/>
      <c r="W176" s="13"/>
      <c r="X176" s="13"/>
      <c r="Y176" s="13"/>
      <c r="Z176" s="13"/>
      <c r="AA176" s="13"/>
      <c r="AB176" s="13"/>
      <c r="AC176" s="13"/>
      <c r="AD176" s="13"/>
      <c r="AE176" s="13"/>
      <c r="AT176" s="252" t="s">
        <v>273</v>
      </c>
      <c r="AU176" s="252" t="s">
        <v>85</v>
      </c>
      <c r="AV176" s="13" t="s">
        <v>85</v>
      </c>
      <c r="AW176" s="13" t="s">
        <v>4</v>
      </c>
      <c r="AX176" s="13" t="s">
        <v>83</v>
      </c>
      <c r="AY176" s="252" t="s">
        <v>264</v>
      </c>
    </row>
    <row r="177" s="2" customFormat="1" ht="21.75" customHeight="1">
      <c r="A177" s="39"/>
      <c r="B177" s="40"/>
      <c r="C177" s="228" t="s">
        <v>366</v>
      </c>
      <c r="D177" s="228" t="s">
        <v>266</v>
      </c>
      <c r="E177" s="229" t="s">
        <v>4465</v>
      </c>
      <c r="F177" s="230" t="s">
        <v>4466</v>
      </c>
      <c r="G177" s="231" t="s">
        <v>420</v>
      </c>
      <c r="H177" s="232">
        <v>1</v>
      </c>
      <c r="I177" s="233"/>
      <c r="J177" s="234">
        <f>ROUND(I177*H177,2)</f>
        <v>0</v>
      </c>
      <c r="K177" s="230" t="s">
        <v>1425</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85</v>
      </c>
      <c r="AY177" s="18" t="s">
        <v>264</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271</v>
      </c>
      <c r="BM177" s="239" t="s">
        <v>4467</v>
      </c>
    </row>
    <row r="178" s="13" customFormat="1">
      <c r="A178" s="13"/>
      <c r="B178" s="241"/>
      <c r="C178" s="242"/>
      <c r="D178" s="243" t="s">
        <v>273</v>
      </c>
      <c r="E178" s="244" t="s">
        <v>1</v>
      </c>
      <c r="F178" s="245" t="s">
        <v>83</v>
      </c>
      <c r="G178" s="242"/>
      <c r="H178" s="246">
        <v>1</v>
      </c>
      <c r="I178" s="247"/>
      <c r="J178" s="242"/>
      <c r="K178" s="242"/>
      <c r="L178" s="248"/>
      <c r="M178" s="249"/>
      <c r="N178" s="250"/>
      <c r="O178" s="250"/>
      <c r="P178" s="250"/>
      <c r="Q178" s="250"/>
      <c r="R178" s="250"/>
      <c r="S178" s="250"/>
      <c r="T178" s="251"/>
      <c r="U178" s="13"/>
      <c r="V178" s="13"/>
      <c r="W178" s="13"/>
      <c r="X178" s="13"/>
      <c r="Y178" s="13"/>
      <c r="Z178" s="13"/>
      <c r="AA178" s="13"/>
      <c r="AB178" s="13"/>
      <c r="AC178" s="13"/>
      <c r="AD178" s="13"/>
      <c r="AE178" s="13"/>
      <c r="AT178" s="252" t="s">
        <v>273</v>
      </c>
      <c r="AU178" s="252" t="s">
        <v>85</v>
      </c>
      <c r="AV178" s="13" t="s">
        <v>85</v>
      </c>
      <c r="AW178" s="13" t="s">
        <v>32</v>
      </c>
      <c r="AX178" s="13" t="s">
        <v>83</v>
      </c>
      <c r="AY178" s="252" t="s">
        <v>264</v>
      </c>
    </row>
    <row r="179" s="2" customFormat="1" ht="16.5" customHeight="1">
      <c r="A179" s="39"/>
      <c r="B179" s="40"/>
      <c r="C179" s="274" t="s">
        <v>373</v>
      </c>
      <c r="D179" s="274" t="s">
        <v>310</v>
      </c>
      <c r="E179" s="275" t="s">
        <v>4468</v>
      </c>
      <c r="F179" s="276" t="s">
        <v>4469</v>
      </c>
      <c r="G179" s="277" t="s">
        <v>420</v>
      </c>
      <c r="H179" s="278">
        <v>1</v>
      </c>
      <c r="I179" s="279"/>
      <c r="J179" s="280">
        <f>ROUND(I179*H179,2)</f>
        <v>0</v>
      </c>
      <c r="K179" s="276" t="s">
        <v>1425</v>
      </c>
      <c r="L179" s="281"/>
      <c r="M179" s="282" t="s">
        <v>1</v>
      </c>
      <c r="N179" s="283" t="s">
        <v>41</v>
      </c>
      <c r="O179" s="92"/>
      <c r="P179" s="237">
        <f>O179*H179</f>
        <v>0</v>
      </c>
      <c r="Q179" s="237">
        <v>0.00050000000000000001</v>
      </c>
      <c r="R179" s="237">
        <f>Q179*H179</f>
        <v>0.00050000000000000001</v>
      </c>
      <c r="S179" s="237">
        <v>0</v>
      </c>
      <c r="T179" s="238">
        <f>S179*H179</f>
        <v>0</v>
      </c>
      <c r="U179" s="39"/>
      <c r="V179" s="39"/>
      <c r="W179" s="39"/>
      <c r="X179" s="39"/>
      <c r="Y179" s="39"/>
      <c r="Z179" s="39"/>
      <c r="AA179" s="39"/>
      <c r="AB179" s="39"/>
      <c r="AC179" s="39"/>
      <c r="AD179" s="39"/>
      <c r="AE179" s="39"/>
      <c r="AR179" s="239" t="s">
        <v>304</v>
      </c>
      <c r="AT179" s="239" t="s">
        <v>310</v>
      </c>
      <c r="AU179" s="239" t="s">
        <v>85</v>
      </c>
      <c r="AY179" s="18" t="s">
        <v>264</v>
      </c>
      <c r="BE179" s="240">
        <f>IF(N179="základní",J179,0)</f>
        <v>0</v>
      </c>
      <c r="BF179" s="240">
        <f>IF(N179="snížená",J179,0)</f>
        <v>0</v>
      </c>
      <c r="BG179" s="240">
        <f>IF(N179="zákl. přenesená",J179,0)</f>
        <v>0</v>
      </c>
      <c r="BH179" s="240">
        <f>IF(N179="sníž. přenesená",J179,0)</f>
        <v>0</v>
      </c>
      <c r="BI179" s="240">
        <f>IF(N179="nulová",J179,0)</f>
        <v>0</v>
      </c>
      <c r="BJ179" s="18" t="s">
        <v>83</v>
      </c>
      <c r="BK179" s="240">
        <f>ROUND(I179*H179,2)</f>
        <v>0</v>
      </c>
      <c r="BL179" s="18" t="s">
        <v>271</v>
      </c>
      <c r="BM179" s="239" t="s">
        <v>4470</v>
      </c>
    </row>
    <row r="180" s="13" customFormat="1">
      <c r="A180" s="13"/>
      <c r="B180" s="241"/>
      <c r="C180" s="242"/>
      <c r="D180" s="243" t="s">
        <v>273</v>
      </c>
      <c r="E180" s="244" t="s">
        <v>1</v>
      </c>
      <c r="F180" s="245" t="s">
        <v>83</v>
      </c>
      <c r="G180" s="242"/>
      <c r="H180" s="246">
        <v>1</v>
      </c>
      <c r="I180" s="247"/>
      <c r="J180" s="242"/>
      <c r="K180" s="242"/>
      <c r="L180" s="248"/>
      <c r="M180" s="249"/>
      <c r="N180" s="250"/>
      <c r="O180" s="250"/>
      <c r="P180" s="250"/>
      <c r="Q180" s="250"/>
      <c r="R180" s="250"/>
      <c r="S180" s="250"/>
      <c r="T180" s="251"/>
      <c r="U180" s="13"/>
      <c r="V180" s="13"/>
      <c r="W180" s="13"/>
      <c r="X180" s="13"/>
      <c r="Y180" s="13"/>
      <c r="Z180" s="13"/>
      <c r="AA180" s="13"/>
      <c r="AB180" s="13"/>
      <c r="AC180" s="13"/>
      <c r="AD180" s="13"/>
      <c r="AE180" s="13"/>
      <c r="AT180" s="252" t="s">
        <v>273</v>
      </c>
      <c r="AU180" s="252" t="s">
        <v>85</v>
      </c>
      <c r="AV180" s="13" t="s">
        <v>85</v>
      </c>
      <c r="AW180" s="13" t="s">
        <v>32</v>
      </c>
      <c r="AX180" s="13" t="s">
        <v>83</v>
      </c>
      <c r="AY180" s="252" t="s">
        <v>264</v>
      </c>
    </row>
    <row r="181" s="2" customFormat="1" ht="16.5" customHeight="1">
      <c r="A181" s="39"/>
      <c r="B181" s="40"/>
      <c r="C181" s="228" t="s">
        <v>377</v>
      </c>
      <c r="D181" s="228" t="s">
        <v>266</v>
      </c>
      <c r="E181" s="229" t="s">
        <v>1492</v>
      </c>
      <c r="F181" s="230" t="s">
        <v>1493</v>
      </c>
      <c r="G181" s="231" t="s">
        <v>453</v>
      </c>
      <c r="H181" s="232">
        <v>10</v>
      </c>
      <c r="I181" s="233"/>
      <c r="J181" s="234">
        <f>ROUND(I181*H181,2)</f>
        <v>0</v>
      </c>
      <c r="K181" s="230" t="s">
        <v>1425</v>
      </c>
      <c r="L181" s="45"/>
      <c r="M181" s="235" t="s">
        <v>1</v>
      </c>
      <c r="N181" s="236" t="s">
        <v>41</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271</v>
      </c>
      <c r="AT181" s="239" t="s">
        <v>266</v>
      </c>
      <c r="AU181" s="239" t="s">
        <v>85</v>
      </c>
      <c r="AY181" s="18" t="s">
        <v>264</v>
      </c>
      <c r="BE181" s="240">
        <f>IF(N181="základní",J181,0)</f>
        <v>0</v>
      </c>
      <c r="BF181" s="240">
        <f>IF(N181="snížená",J181,0)</f>
        <v>0</v>
      </c>
      <c r="BG181" s="240">
        <f>IF(N181="zákl. přenesená",J181,0)</f>
        <v>0</v>
      </c>
      <c r="BH181" s="240">
        <f>IF(N181="sníž. přenesená",J181,0)</f>
        <v>0</v>
      </c>
      <c r="BI181" s="240">
        <f>IF(N181="nulová",J181,0)</f>
        <v>0</v>
      </c>
      <c r="BJ181" s="18" t="s">
        <v>83</v>
      </c>
      <c r="BK181" s="240">
        <f>ROUND(I181*H181,2)</f>
        <v>0</v>
      </c>
      <c r="BL181" s="18" t="s">
        <v>271</v>
      </c>
      <c r="BM181" s="239" t="s">
        <v>4471</v>
      </c>
    </row>
    <row r="182" s="13" customFormat="1">
      <c r="A182" s="13"/>
      <c r="B182" s="241"/>
      <c r="C182" s="242"/>
      <c r="D182" s="243" t="s">
        <v>273</v>
      </c>
      <c r="E182" s="244" t="s">
        <v>1</v>
      </c>
      <c r="F182" s="245" t="s">
        <v>315</v>
      </c>
      <c r="G182" s="242"/>
      <c r="H182" s="246">
        <v>10</v>
      </c>
      <c r="I182" s="247"/>
      <c r="J182" s="242"/>
      <c r="K182" s="242"/>
      <c r="L182" s="248"/>
      <c r="M182" s="249"/>
      <c r="N182" s="250"/>
      <c r="O182" s="250"/>
      <c r="P182" s="250"/>
      <c r="Q182" s="250"/>
      <c r="R182" s="250"/>
      <c r="S182" s="250"/>
      <c r="T182" s="251"/>
      <c r="U182" s="13"/>
      <c r="V182" s="13"/>
      <c r="W182" s="13"/>
      <c r="X182" s="13"/>
      <c r="Y182" s="13"/>
      <c r="Z182" s="13"/>
      <c r="AA182" s="13"/>
      <c r="AB182" s="13"/>
      <c r="AC182" s="13"/>
      <c r="AD182" s="13"/>
      <c r="AE182" s="13"/>
      <c r="AT182" s="252" t="s">
        <v>273</v>
      </c>
      <c r="AU182" s="252" t="s">
        <v>85</v>
      </c>
      <c r="AV182" s="13" t="s">
        <v>85</v>
      </c>
      <c r="AW182" s="13" t="s">
        <v>32</v>
      </c>
      <c r="AX182" s="13" t="s">
        <v>83</v>
      </c>
      <c r="AY182" s="252" t="s">
        <v>264</v>
      </c>
    </row>
    <row r="183" s="2" customFormat="1" ht="16.5" customHeight="1">
      <c r="A183" s="39"/>
      <c r="B183" s="40"/>
      <c r="C183" s="228" t="s">
        <v>7</v>
      </c>
      <c r="D183" s="228" t="s">
        <v>266</v>
      </c>
      <c r="E183" s="229" t="s">
        <v>1496</v>
      </c>
      <c r="F183" s="230" t="s">
        <v>1497</v>
      </c>
      <c r="G183" s="231" t="s">
        <v>420</v>
      </c>
      <c r="H183" s="232">
        <v>1</v>
      </c>
      <c r="I183" s="233"/>
      <c r="J183" s="234">
        <f>ROUND(I183*H183,2)</f>
        <v>0</v>
      </c>
      <c r="K183" s="230" t="s">
        <v>1425</v>
      </c>
      <c r="L183" s="45"/>
      <c r="M183" s="235" t="s">
        <v>1</v>
      </c>
      <c r="N183" s="236" t="s">
        <v>41</v>
      </c>
      <c r="O183" s="92"/>
      <c r="P183" s="237">
        <f>O183*H183</f>
        <v>0</v>
      </c>
      <c r="Q183" s="237">
        <v>0.45937</v>
      </c>
      <c r="R183" s="237">
        <f>Q183*H183</f>
        <v>0.45937</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271</v>
      </c>
      <c r="BM183" s="239" t="s">
        <v>4472</v>
      </c>
    </row>
    <row r="184" s="13" customFormat="1">
      <c r="A184" s="13"/>
      <c r="B184" s="241"/>
      <c r="C184" s="242"/>
      <c r="D184" s="243" t="s">
        <v>273</v>
      </c>
      <c r="E184" s="244" t="s">
        <v>1</v>
      </c>
      <c r="F184" s="245" t="s">
        <v>83</v>
      </c>
      <c r="G184" s="242"/>
      <c r="H184" s="246">
        <v>1</v>
      </c>
      <c r="I184" s="247"/>
      <c r="J184" s="242"/>
      <c r="K184" s="242"/>
      <c r="L184" s="248"/>
      <c r="M184" s="249"/>
      <c r="N184" s="250"/>
      <c r="O184" s="250"/>
      <c r="P184" s="250"/>
      <c r="Q184" s="250"/>
      <c r="R184" s="250"/>
      <c r="S184" s="250"/>
      <c r="T184" s="251"/>
      <c r="U184" s="13"/>
      <c r="V184" s="13"/>
      <c r="W184" s="13"/>
      <c r="X184" s="13"/>
      <c r="Y184" s="13"/>
      <c r="Z184" s="13"/>
      <c r="AA184" s="13"/>
      <c r="AB184" s="13"/>
      <c r="AC184" s="13"/>
      <c r="AD184" s="13"/>
      <c r="AE184" s="13"/>
      <c r="AT184" s="252" t="s">
        <v>273</v>
      </c>
      <c r="AU184" s="252" t="s">
        <v>85</v>
      </c>
      <c r="AV184" s="13" t="s">
        <v>85</v>
      </c>
      <c r="AW184" s="13" t="s">
        <v>32</v>
      </c>
      <c r="AX184" s="13" t="s">
        <v>83</v>
      </c>
      <c r="AY184" s="252" t="s">
        <v>264</v>
      </c>
    </row>
    <row r="185" s="2" customFormat="1" ht="16.5" customHeight="1">
      <c r="A185" s="39"/>
      <c r="B185" s="40"/>
      <c r="C185" s="228" t="s">
        <v>386</v>
      </c>
      <c r="D185" s="228" t="s">
        <v>266</v>
      </c>
      <c r="E185" s="229" t="s">
        <v>4473</v>
      </c>
      <c r="F185" s="230" t="s">
        <v>4474</v>
      </c>
      <c r="G185" s="231" t="s">
        <v>420</v>
      </c>
      <c r="H185" s="232">
        <v>1</v>
      </c>
      <c r="I185" s="233"/>
      <c r="J185" s="234">
        <f>ROUND(I185*H185,2)</f>
        <v>0</v>
      </c>
      <c r="K185" s="230" t="s">
        <v>1425</v>
      </c>
      <c r="L185" s="45"/>
      <c r="M185" s="235" t="s">
        <v>1</v>
      </c>
      <c r="N185" s="236" t="s">
        <v>41</v>
      </c>
      <c r="O185" s="92"/>
      <c r="P185" s="237">
        <f>O185*H185</f>
        <v>0</v>
      </c>
      <c r="Q185" s="237">
        <v>0.058029999999999998</v>
      </c>
      <c r="R185" s="237">
        <f>Q185*H185</f>
        <v>0.058029999999999998</v>
      </c>
      <c r="S185" s="237">
        <v>0</v>
      </c>
      <c r="T185" s="238">
        <f>S185*H185</f>
        <v>0</v>
      </c>
      <c r="U185" s="39"/>
      <c r="V185" s="39"/>
      <c r="W185" s="39"/>
      <c r="X185" s="39"/>
      <c r="Y185" s="39"/>
      <c r="Z185" s="39"/>
      <c r="AA185" s="39"/>
      <c r="AB185" s="39"/>
      <c r="AC185" s="39"/>
      <c r="AD185" s="39"/>
      <c r="AE185" s="39"/>
      <c r="AR185" s="239" t="s">
        <v>271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83</v>
      </c>
      <c r="BK185" s="240">
        <f>ROUND(I185*H185,2)</f>
        <v>0</v>
      </c>
      <c r="BL185" s="18" t="s">
        <v>271</v>
      </c>
      <c r="BM185" s="239" t="s">
        <v>4475</v>
      </c>
    </row>
    <row r="186" s="13" customFormat="1">
      <c r="A186" s="13"/>
      <c r="B186" s="241"/>
      <c r="C186" s="242"/>
      <c r="D186" s="243" t="s">
        <v>273</v>
      </c>
      <c r="E186" s="244" t="s">
        <v>1</v>
      </c>
      <c r="F186" s="245" t="s">
        <v>83</v>
      </c>
      <c r="G186" s="242"/>
      <c r="H186" s="246">
        <v>1</v>
      </c>
      <c r="I186" s="247"/>
      <c r="J186" s="242"/>
      <c r="K186" s="242"/>
      <c r="L186" s="248"/>
      <c r="M186" s="249"/>
      <c r="N186" s="250"/>
      <c r="O186" s="250"/>
      <c r="P186" s="250"/>
      <c r="Q186" s="250"/>
      <c r="R186" s="250"/>
      <c r="S186" s="250"/>
      <c r="T186" s="251"/>
      <c r="U186" s="13"/>
      <c r="V186" s="13"/>
      <c r="W186" s="13"/>
      <c r="X186" s="13"/>
      <c r="Y186" s="13"/>
      <c r="Z186" s="13"/>
      <c r="AA186" s="13"/>
      <c r="AB186" s="13"/>
      <c r="AC186" s="13"/>
      <c r="AD186" s="13"/>
      <c r="AE186" s="13"/>
      <c r="AT186" s="252" t="s">
        <v>273</v>
      </c>
      <c r="AU186" s="252" t="s">
        <v>85</v>
      </c>
      <c r="AV186" s="13" t="s">
        <v>85</v>
      </c>
      <c r="AW186" s="13" t="s">
        <v>32</v>
      </c>
      <c r="AX186" s="13" t="s">
        <v>83</v>
      </c>
      <c r="AY186" s="252" t="s">
        <v>264</v>
      </c>
    </row>
    <row r="187" s="2" customFormat="1" ht="21.75" customHeight="1">
      <c r="A187" s="39"/>
      <c r="B187" s="40"/>
      <c r="C187" s="228" t="s">
        <v>391</v>
      </c>
      <c r="D187" s="228" t="s">
        <v>266</v>
      </c>
      <c r="E187" s="229" t="s">
        <v>4201</v>
      </c>
      <c r="F187" s="230" t="s">
        <v>4202</v>
      </c>
      <c r="G187" s="231" t="s">
        <v>420</v>
      </c>
      <c r="H187" s="232">
        <v>1</v>
      </c>
      <c r="I187" s="233"/>
      <c r="J187" s="234">
        <f>ROUND(I187*H187,2)</f>
        <v>0</v>
      </c>
      <c r="K187" s="230" t="s">
        <v>1425</v>
      </c>
      <c r="L187" s="45"/>
      <c r="M187" s="235" t="s">
        <v>1</v>
      </c>
      <c r="N187" s="236" t="s">
        <v>41</v>
      </c>
      <c r="O187" s="92"/>
      <c r="P187" s="237">
        <f>O187*H187</f>
        <v>0</v>
      </c>
      <c r="Q187" s="237">
        <v>0.018180000000000002</v>
      </c>
      <c r="R187" s="237">
        <f>Q187*H187</f>
        <v>0.018180000000000002</v>
      </c>
      <c r="S187" s="237">
        <v>0</v>
      </c>
      <c r="T187" s="238">
        <f>S187*H187</f>
        <v>0</v>
      </c>
      <c r="U187" s="39"/>
      <c r="V187" s="39"/>
      <c r="W187" s="39"/>
      <c r="X187" s="39"/>
      <c r="Y187" s="39"/>
      <c r="Z187" s="39"/>
      <c r="AA187" s="39"/>
      <c r="AB187" s="39"/>
      <c r="AC187" s="39"/>
      <c r="AD187" s="39"/>
      <c r="AE187" s="39"/>
      <c r="AR187" s="239" t="s">
        <v>271</v>
      </c>
      <c r="AT187" s="239" t="s">
        <v>266</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83</v>
      </c>
      <c r="BK187" s="240">
        <f>ROUND(I187*H187,2)</f>
        <v>0</v>
      </c>
      <c r="BL187" s="18" t="s">
        <v>271</v>
      </c>
      <c r="BM187" s="239" t="s">
        <v>4476</v>
      </c>
    </row>
    <row r="188" s="13" customFormat="1">
      <c r="A188" s="13"/>
      <c r="B188" s="241"/>
      <c r="C188" s="242"/>
      <c r="D188" s="243" t="s">
        <v>273</v>
      </c>
      <c r="E188" s="244" t="s">
        <v>1</v>
      </c>
      <c r="F188" s="245" t="s">
        <v>83</v>
      </c>
      <c r="G188" s="242"/>
      <c r="H188" s="246">
        <v>1</v>
      </c>
      <c r="I188" s="247"/>
      <c r="J188" s="242"/>
      <c r="K188" s="242"/>
      <c r="L188" s="248"/>
      <c r="M188" s="249"/>
      <c r="N188" s="250"/>
      <c r="O188" s="250"/>
      <c r="P188" s="250"/>
      <c r="Q188" s="250"/>
      <c r="R188" s="250"/>
      <c r="S188" s="250"/>
      <c r="T188" s="251"/>
      <c r="U188" s="13"/>
      <c r="V188" s="13"/>
      <c r="W188" s="13"/>
      <c r="X188" s="13"/>
      <c r="Y188" s="13"/>
      <c r="Z188" s="13"/>
      <c r="AA188" s="13"/>
      <c r="AB188" s="13"/>
      <c r="AC188" s="13"/>
      <c r="AD188" s="13"/>
      <c r="AE188" s="13"/>
      <c r="AT188" s="252" t="s">
        <v>273</v>
      </c>
      <c r="AU188" s="252" t="s">
        <v>85</v>
      </c>
      <c r="AV188" s="13" t="s">
        <v>85</v>
      </c>
      <c r="AW188" s="13" t="s">
        <v>32</v>
      </c>
      <c r="AX188" s="13" t="s">
        <v>83</v>
      </c>
      <c r="AY188" s="252" t="s">
        <v>264</v>
      </c>
    </row>
    <row r="189" s="2" customFormat="1" ht="16.5" customHeight="1">
      <c r="A189" s="39"/>
      <c r="B189" s="40"/>
      <c r="C189" s="228" t="s">
        <v>395</v>
      </c>
      <c r="D189" s="228" t="s">
        <v>266</v>
      </c>
      <c r="E189" s="229" t="s">
        <v>4204</v>
      </c>
      <c r="F189" s="230" t="s">
        <v>4205</v>
      </c>
      <c r="G189" s="231" t="s">
        <v>420</v>
      </c>
      <c r="H189" s="232">
        <v>1</v>
      </c>
      <c r="I189" s="233"/>
      <c r="J189" s="234">
        <f>ROUND(I189*H189,2)</f>
        <v>0</v>
      </c>
      <c r="K189" s="230" t="s">
        <v>1425</v>
      </c>
      <c r="L189" s="45"/>
      <c r="M189" s="235" t="s">
        <v>1</v>
      </c>
      <c r="N189" s="236" t="s">
        <v>41</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271</v>
      </c>
      <c r="AT189" s="239" t="s">
        <v>266</v>
      </c>
      <c r="AU189" s="239" t="s">
        <v>85</v>
      </c>
      <c r="AY189" s="18" t="s">
        <v>264</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271</v>
      </c>
      <c r="BM189" s="239" t="s">
        <v>4477</v>
      </c>
    </row>
    <row r="190" s="13" customFormat="1">
      <c r="A190" s="13"/>
      <c r="B190" s="241"/>
      <c r="C190" s="242"/>
      <c r="D190" s="243" t="s">
        <v>273</v>
      </c>
      <c r="E190" s="244" t="s">
        <v>1</v>
      </c>
      <c r="F190" s="245" t="s">
        <v>83</v>
      </c>
      <c r="G190" s="242"/>
      <c r="H190" s="246">
        <v>1</v>
      </c>
      <c r="I190" s="247"/>
      <c r="J190" s="242"/>
      <c r="K190" s="242"/>
      <c r="L190" s="248"/>
      <c r="M190" s="249"/>
      <c r="N190" s="250"/>
      <c r="O190" s="250"/>
      <c r="P190" s="250"/>
      <c r="Q190" s="250"/>
      <c r="R190" s="250"/>
      <c r="S190" s="250"/>
      <c r="T190" s="251"/>
      <c r="U190" s="13"/>
      <c r="V190" s="13"/>
      <c r="W190" s="13"/>
      <c r="X190" s="13"/>
      <c r="Y190" s="13"/>
      <c r="Z190" s="13"/>
      <c r="AA190" s="13"/>
      <c r="AB190" s="13"/>
      <c r="AC190" s="13"/>
      <c r="AD190" s="13"/>
      <c r="AE190" s="13"/>
      <c r="AT190" s="252" t="s">
        <v>273</v>
      </c>
      <c r="AU190" s="252" t="s">
        <v>85</v>
      </c>
      <c r="AV190" s="13" t="s">
        <v>85</v>
      </c>
      <c r="AW190" s="13" t="s">
        <v>32</v>
      </c>
      <c r="AX190" s="13" t="s">
        <v>83</v>
      </c>
      <c r="AY190" s="252" t="s">
        <v>264</v>
      </c>
    </row>
    <row r="191" s="2" customFormat="1" ht="16.5" customHeight="1">
      <c r="A191" s="39"/>
      <c r="B191" s="40"/>
      <c r="C191" s="228" t="s">
        <v>401</v>
      </c>
      <c r="D191" s="228" t="s">
        <v>266</v>
      </c>
      <c r="E191" s="229" t="s">
        <v>4207</v>
      </c>
      <c r="F191" s="230" t="s">
        <v>4208</v>
      </c>
      <c r="G191" s="231" t="s">
        <v>420</v>
      </c>
      <c r="H191" s="232">
        <v>1</v>
      </c>
      <c r="I191" s="233"/>
      <c r="J191" s="234">
        <f>ROUND(I191*H191,2)</f>
        <v>0</v>
      </c>
      <c r="K191" s="230" t="s">
        <v>1425</v>
      </c>
      <c r="L191" s="45"/>
      <c r="M191" s="235" t="s">
        <v>1</v>
      </c>
      <c r="N191" s="236" t="s">
        <v>41</v>
      </c>
      <c r="O191" s="92"/>
      <c r="P191" s="237">
        <f>O191*H191</f>
        <v>0</v>
      </c>
      <c r="Q191" s="237">
        <v>0.0020300000000000001</v>
      </c>
      <c r="R191" s="237">
        <f>Q191*H191</f>
        <v>0.0020300000000000001</v>
      </c>
      <c r="S191" s="237">
        <v>0</v>
      </c>
      <c r="T191" s="238">
        <f>S191*H191</f>
        <v>0</v>
      </c>
      <c r="U191" s="39"/>
      <c r="V191" s="39"/>
      <c r="W191" s="39"/>
      <c r="X191" s="39"/>
      <c r="Y191" s="39"/>
      <c r="Z191" s="39"/>
      <c r="AA191" s="39"/>
      <c r="AB191" s="39"/>
      <c r="AC191" s="39"/>
      <c r="AD191" s="39"/>
      <c r="AE191" s="39"/>
      <c r="AR191" s="239" t="s">
        <v>271</v>
      </c>
      <c r="AT191" s="239" t="s">
        <v>266</v>
      </c>
      <c r="AU191" s="239" t="s">
        <v>85</v>
      </c>
      <c r="AY191" s="18" t="s">
        <v>264</v>
      </c>
      <c r="BE191" s="240">
        <f>IF(N191="základní",J191,0)</f>
        <v>0</v>
      </c>
      <c r="BF191" s="240">
        <f>IF(N191="snížená",J191,0)</f>
        <v>0</v>
      </c>
      <c r="BG191" s="240">
        <f>IF(N191="zákl. přenesená",J191,0)</f>
        <v>0</v>
      </c>
      <c r="BH191" s="240">
        <f>IF(N191="sníž. přenesená",J191,0)</f>
        <v>0</v>
      </c>
      <c r="BI191" s="240">
        <f>IF(N191="nulová",J191,0)</f>
        <v>0</v>
      </c>
      <c r="BJ191" s="18" t="s">
        <v>83</v>
      </c>
      <c r="BK191" s="240">
        <f>ROUND(I191*H191,2)</f>
        <v>0</v>
      </c>
      <c r="BL191" s="18" t="s">
        <v>271</v>
      </c>
      <c r="BM191" s="239" t="s">
        <v>4478</v>
      </c>
    </row>
    <row r="192" s="13" customFormat="1">
      <c r="A192" s="13"/>
      <c r="B192" s="241"/>
      <c r="C192" s="242"/>
      <c r="D192" s="243" t="s">
        <v>273</v>
      </c>
      <c r="E192" s="244" t="s">
        <v>1</v>
      </c>
      <c r="F192" s="245" t="s">
        <v>83</v>
      </c>
      <c r="G192" s="242"/>
      <c r="H192" s="246">
        <v>1</v>
      </c>
      <c r="I192" s="247"/>
      <c r="J192" s="242"/>
      <c r="K192" s="242"/>
      <c r="L192" s="248"/>
      <c r="M192" s="249"/>
      <c r="N192" s="250"/>
      <c r="O192" s="250"/>
      <c r="P192" s="250"/>
      <c r="Q192" s="250"/>
      <c r="R192" s="250"/>
      <c r="S192" s="250"/>
      <c r="T192" s="251"/>
      <c r="U192" s="13"/>
      <c r="V192" s="13"/>
      <c r="W192" s="13"/>
      <c r="X192" s="13"/>
      <c r="Y192" s="13"/>
      <c r="Z192" s="13"/>
      <c r="AA192" s="13"/>
      <c r="AB192" s="13"/>
      <c r="AC192" s="13"/>
      <c r="AD192" s="13"/>
      <c r="AE192" s="13"/>
      <c r="AT192" s="252" t="s">
        <v>273</v>
      </c>
      <c r="AU192" s="252" t="s">
        <v>85</v>
      </c>
      <c r="AV192" s="13" t="s">
        <v>85</v>
      </c>
      <c r="AW192" s="13" t="s">
        <v>32</v>
      </c>
      <c r="AX192" s="13" t="s">
        <v>83</v>
      </c>
      <c r="AY192" s="252" t="s">
        <v>264</v>
      </c>
    </row>
    <row r="193" s="2" customFormat="1" ht="16.5" customHeight="1">
      <c r="A193" s="39"/>
      <c r="B193" s="40"/>
      <c r="C193" s="228" t="s">
        <v>407</v>
      </c>
      <c r="D193" s="228" t="s">
        <v>266</v>
      </c>
      <c r="E193" s="229" t="s">
        <v>1499</v>
      </c>
      <c r="F193" s="230" t="s">
        <v>1500</v>
      </c>
      <c r="G193" s="231" t="s">
        <v>354</v>
      </c>
      <c r="H193" s="232">
        <v>0.56599999999999995</v>
      </c>
      <c r="I193" s="233"/>
      <c r="J193" s="234">
        <f>ROUND(I193*H193,2)</f>
        <v>0</v>
      </c>
      <c r="K193" s="230" t="s">
        <v>1425</v>
      </c>
      <c r="L193" s="45"/>
      <c r="M193" s="235" t="s">
        <v>1</v>
      </c>
      <c r="N193" s="236" t="s">
        <v>41</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271</v>
      </c>
      <c r="AT193" s="239" t="s">
        <v>266</v>
      </c>
      <c r="AU193" s="239" t="s">
        <v>85</v>
      </c>
      <c r="AY193" s="18" t="s">
        <v>264</v>
      </c>
      <c r="BE193" s="240">
        <f>IF(N193="základní",J193,0)</f>
        <v>0</v>
      </c>
      <c r="BF193" s="240">
        <f>IF(N193="snížená",J193,0)</f>
        <v>0</v>
      </c>
      <c r="BG193" s="240">
        <f>IF(N193="zákl. přenesená",J193,0)</f>
        <v>0</v>
      </c>
      <c r="BH193" s="240">
        <f>IF(N193="sníž. přenesená",J193,0)</f>
        <v>0</v>
      </c>
      <c r="BI193" s="240">
        <f>IF(N193="nulová",J193,0)</f>
        <v>0</v>
      </c>
      <c r="BJ193" s="18" t="s">
        <v>83</v>
      </c>
      <c r="BK193" s="240">
        <f>ROUND(I193*H193,2)</f>
        <v>0</v>
      </c>
      <c r="BL193" s="18" t="s">
        <v>271</v>
      </c>
      <c r="BM193" s="239" t="s">
        <v>4479</v>
      </c>
    </row>
    <row r="194" s="12" customFormat="1" ht="22.8" customHeight="1">
      <c r="A194" s="12"/>
      <c r="B194" s="212"/>
      <c r="C194" s="213"/>
      <c r="D194" s="214" t="s">
        <v>75</v>
      </c>
      <c r="E194" s="226" t="s">
        <v>1511</v>
      </c>
      <c r="F194" s="226" t="s">
        <v>1512</v>
      </c>
      <c r="G194" s="213"/>
      <c r="H194" s="213"/>
      <c r="I194" s="216"/>
      <c r="J194" s="227">
        <f>BK194</f>
        <v>0</v>
      </c>
      <c r="K194" s="213"/>
      <c r="L194" s="218"/>
      <c r="M194" s="219"/>
      <c r="N194" s="220"/>
      <c r="O194" s="220"/>
      <c r="P194" s="221">
        <f>SUM(P195:P201)</f>
        <v>0</v>
      </c>
      <c r="Q194" s="220"/>
      <c r="R194" s="221">
        <f>SUM(R195:R201)</f>
        <v>0</v>
      </c>
      <c r="S194" s="220"/>
      <c r="T194" s="222">
        <f>SUM(T195:T201)</f>
        <v>0</v>
      </c>
      <c r="U194" s="12"/>
      <c r="V194" s="12"/>
      <c r="W194" s="12"/>
      <c r="X194" s="12"/>
      <c r="Y194" s="12"/>
      <c r="Z194" s="12"/>
      <c r="AA194" s="12"/>
      <c r="AB194" s="12"/>
      <c r="AC194" s="12"/>
      <c r="AD194" s="12"/>
      <c r="AE194" s="12"/>
      <c r="AR194" s="223" t="s">
        <v>83</v>
      </c>
      <c r="AT194" s="224" t="s">
        <v>75</v>
      </c>
      <c r="AU194" s="224" t="s">
        <v>83</v>
      </c>
      <c r="AY194" s="223" t="s">
        <v>264</v>
      </c>
      <c r="BK194" s="225">
        <f>SUM(BK195:BK201)</f>
        <v>0</v>
      </c>
    </row>
    <row r="195" s="2" customFormat="1" ht="16.5" customHeight="1">
      <c r="A195" s="39"/>
      <c r="B195" s="40"/>
      <c r="C195" s="228" t="s">
        <v>412</v>
      </c>
      <c r="D195" s="228" t="s">
        <v>266</v>
      </c>
      <c r="E195" s="229" t="s">
        <v>1513</v>
      </c>
      <c r="F195" s="230" t="s">
        <v>1514</v>
      </c>
      <c r="G195" s="231" t="s">
        <v>354</v>
      </c>
      <c r="H195" s="232">
        <v>384</v>
      </c>
      <c r="I195" s="233"/>
      <c r="J195" s="234">
        <f>ROUND(I195*H195,2)</f>
        <v>0</v>
      </c>
      <c r="K195" s="230" t="s">
        <v>1425</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271</v>
      </c>
      <c r="BM195" s="239" t="s">
        <v>4480</v>
      </c>
    </row>
    <row r="196" s="2" customFormat="1">
      <c r="A196" s="39"/>
      <c r="B196" s="40"/>
      <c r="C196" s="41"/>
      <c r="D196" s="243" t="s">
        <v>339</v>
      </c>
      <c r="E196" s="41"/>
      <c r="F196" s="295" t="s">
        <v>3968</v>
      </c>
      <c r="G196" s="41"/>
      <c r="H196" s="41"/>
      <c r="I196" s="296"/>
      <c r="J196" s="41"/>
      <c r="K196" s="41"/>
      <c r="L196" s="45"/>
      <c r="M196" s="297"/>
      <c r="N196" s="298"/>
      <c r="O196" s="92"/>
      <c r="P196" s="92"/>
      <c r="Q196" s="92"/>
      <c r="R196" s="92"/>
      <c r="S196" s="92"/>
      <c r="T196" s="93"/>
      <c r="U196" s="39"/>
      <c r="V196" s="39"/>
      <c r="W196" s="39"/>
      <c r="X196" s="39"/>
      <c r="Y196" s="39"/>
      <c r="Z196" s="39"/>
      <c r="AA196" s="39"/>
      <c r="AB196" s="39"/>
      <c r="AC196" s="39"/>
      <c r="AD196" s="39"/>
      <c r="AE196" s="39"/>
      <c r="AT196" s="18" t="s">
        <v>339</v>
      </c>
      <c r="AU196" s="18" t="s">
        <v>85</v>
      </c>
    </row>
    <row r="197" s="13" customFormat="1">
      <c r="A197" s="13"/>
      <c r="B197" s="241"/>
      <c r="C197" s="242"/>
      <c r="D197" s="243" t="s">
        <v>273</v>
      </c>
      <c r="E197" s="244" t="s">
        <v>1</v>
      </c>
      <c r="F197" s="245" t="s">
        <v>4481</v>
      </c>
      <c r="G197" s="242"/>
      <c r="H197" s="246">
        <v>384</v>
      </c>
      <c r="I197" s="247"/>
      <c r="J197" s="242"/>
      <c r="K197" s="242"/>
      <c r="L197" s="248"/>
      <c r="M197" s="249"/>
      <c r="N197" s="250"/>
      <c r="O197" s="250"/>
      <c r="P197" s="250"/>
      <c r="Q197" s="250"/>
      <c r="R197" s="250"/>
      <c r="S197" s="250"/>
      <c r="T197" s="251"/>
      <c r="U197" s="13"/>
      <c r="V197" s="13"/>
      <c r="W197" s="13"/>
      <c r="X197" s="13"/>
      <c r="Y197" s="13"/>
      <c r="Z197" s="13"/>
      <c r="AA197" s="13"/>
      <c r="AB197" s="13"/>
      <c r="AC197" s="13"/>
      <c r="AD197" s="13"/>
      <c r="AE197" s="13"/>
      <c r="AT197" s="252" t="s">
        <v>273</v>
      </c>
      <c r="AU197" s="252" t="s">
        <v>85</v>
      </c>
      <c r="AV197" s="13" t="s">
        <v>85</v>
      </c>
      <c r="AW197" s="13" t="s">
        <v>32</v>
      </c>
      <c r="AX197" s="13" t="s">
        <v>83</v>
      </c>
      <c r="AY197" s="252" t="s">
        <v>264</v>
      </c>
    </row>
    <row r="198" s="2" customFormat="1" ht="24.15" customHeight="1">
      <c r="A198" s="39"/>
      <c r="B198" s="40"/>
      <c r="C198" s="228" t="s">
        <v>417</v>
      </c>
      <c r="D198" s="228" t="s">
        <v>266</v>
      </c>
      <c r="E198" s="229" t="s">
        <v>1518</v>
      </c>
      <c r="F198" s="230" t="s">
        <v>1519</v>
      </c>
      <c r="G198" s="231" t="s">
        <v>354</v>
      </c>
      <c r="H198" s="232">
        <v>38.399999999999999</v>
      </c>
      <c r="I198" s="233"/>
      <c r="J198" s="234">
        <f>ROUND(I198*H198,2)</f>
        <v>0</v>
      </c>
      <c r="K198" s="230" t="s">
        <v>1425</v>
      </c>
      <c r="L198" s="45"/>
      <c r="M198" s="235" t="s">
        <v>1</v>
      </c>
      <c r="N198" s="236" t="s">
        <v>41</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271</v>
      </c>
      <c r="BM198" s="239" t="s">
        <v>4482</v>
      </c>
    </row>
    <row r="199" s="2" customFormat="1">
      <c r="A199" s="39"/>
      <c r="B199" s="40"/>
      <c r="C199" s="41"/>
      <c r="D199" s="243" t="s">
        <v>339</v>
      </c>
      <c r="E199" s="41"/>
      <c r="F199" s="295" t="s">
        <v>3971</v>
      </c>
      <c r="G199" s="41"/>
      <c r="H199" s="41"/>
      <c r="I199" s="296"/>
      <c r="J199" s="41"/>
      <c r="K199" s="41"/>
      <c r="L199" s="45"/>
      <c r="M199" s="297"/>
      <c r="N199" s="298"/>
      <c r="O199" s="92"/>
      <c r="P199" s="92"/>
      <c r="Q199" s="92"/>
      <c r="R199" s="92"/>
      <c r="S199" s="92"/>
      <c r="T199" s="93"/>
      <c r="U199" s="39"/>
      <c r="V199" s="39"/>
      <c r="W199" s="39"/>
      <c r="X199" s="39"/>
      <c r="Y199" s="39"/>
      <c r="Z199" s="39"/>
      <c r="AA199" s="39"/>
      <c r="AB199" s="39"/>
      <c r="AC199" s="39"/>
      <c r="AD199" s="39"/>
      <c r="AE199" s="39"/>
      <c r="AT199" s="18" t="s">
        <v>339</v>
      </c>
      <c r="AU199" s="18" t="s">
        <v>85</v>
      </c>
    </row>
    <row r="200" s="15" customFormat="1">
      <c r="A200" s="15"/>
      <c r="B200" s="264"/>
      <c r="C200" s="265"/>
      <c r="D200" s="243" t="s">
        <v>273</v>
      </c>
      <c r="E200" s="266" t="s">
        <v>1</v>
      </c>
      <c r="F200" s="267" t="s">
        <v>3972</v>
      </c>
      <c r="G200" s="265"/>
      <c r="H200" s="266" t="s">
        <v>1</v>
      </c>
      <c r="I200" s="268"/>
      <c r="J200" s="265"/>
      <c r="K200" s="265"/>
      <c r="L200" s="269"/>
      <c r="M200" s="270"/>
      <c r="N200" s="271"/>
      <c r="O200" s="271"/>
      <c r="P200" s="271"/>
      <c r="Q200" s="271"/>
      <c r="R200" s="271"/>
      <c r="S200" s="271"/>
      <c r="T200" s="272"/>
      <c r="U200" s="15"/>
      <c r="V200" s="15"/>
      <c r="W200" s="15"/>
      <c r="X200" s="15"/>
      <c r="Y200" s="15"/>
      <c r="Z200" s="15"/>
      <c r="AA200" s="15"/>
      <c r="AB200" s="15"/>
      <c r="AC200" s="15"/>
      <c r="AD200" s="15"/>
      <c r="AE200" s="15"/>
      <c r="AT200" s="273" t="s">
        <v>273</v>
      </c>
      <c r="AU200" s="273" t="s">
        <v>85</v>
      </c>
      <c r="AV200" s="15" t="s">
        <v>83</v>
      </c>
      <c r="AW200" s="15" t="s">
        <v>32</v>
      </c>
      <c r="AX200" s="15" t="s">
        <v>76</v>
      </c>
      <c r="AY200" s="273" t="s">
        <v>264</v>
      </c>
    </row>
    <row r="201" s="13" customFormat="1">
      <c r="A201" s="13"/>
      <c r="B201" s="241"/>
      <c r="C201" s="242"/>
      <c r="D201" s="243" t="s">
        <v>273</v>
      </c>
      <c r="E201" s="244" t="s">
        <v>1</v>
      </c>
      <c r="F201" s="245" t="s">
        <v>4483</v>
      </c>
      <c r="G201" s="242"/>
      <c r="H201" s="246">
        <v>38.399999999999999</v>
      </c>
      <c r="I201" s="247"/>
      <c r="J201" s="242"/>
      <c r="K201" s="242"/>
      <c r="L201" s="248"/>
      <c r="M201" s="304"/>
      <c r="N201" s="305"/>
      <c r="O201" s="305"/>
      <c r="P201" s="305"/>
      <c r="Q201" s="305"/>
      <c r="R201" s="305"/>
      <c r="S201" s="305"/>
      <c r="T201" s="306"/>
      <c r="U201" s="13"/>
      <c r="V201" s="13"/>
      <c r="W201" s="13"/>
      <c r="X201" s="13"/>
      <c r="Y201" s="13"/>
      <c r="Z201" s="13"/>
      <c r="AA201" s="13"/>
      <c r="AB201" s="13"/>
      <c r="AC201" s="13"/>
      <c r="AD201" s="13"/>
      <c r="AE201" s="13"/>
      <c r="AT201" s="252" t="s">
        <v>273</v>
      </c>
      <c r="AU201" s="252" t="s">
        <v>85</v>
      </c>
      <c r="AV201" s="13" t="s">
        <v>85</v>
      </c>
      <c r="AW201" s="13" t="s">
        <v>32</v>
      </c>
      <c r="AX201" s="13" t="s">
        <v>83</v>
      </c>
      <c r="AY201" s="252" t="s">
        <v>264</v>
      </c>
    </row>
    <row r="202" s="2" customFormat="1" ht="6.96" customHeight="1">
      <c r="A202" s="39"/>
      <c r="B202" s="67"/>
      <c r="C202" s="68"/>
      <c r="D202" s="68"/>
      <c r="E202" s="68"/>
      <c r="F202" s="68"/>
      <c r="G202" s="68"/>
      <c r="H202" s="68"/>
      <c r="I202" s="68"/>
      <c r="J202" s="68"/>
      <c r="K202" s="68"/>
      <c r="L202" s="45"/>
      <c r="M202" s="39"/>
      <c r="O202" s="39"/>
      <c r="P202" s="39"/>
      <c r="Q202" s="39"/>
      <c r="R202" s="39"/>
      <c r="S202" s="39"/>
      <c r="T202" s="39"/>
      <c r="U202" s="39"/>
      <c r="V202" s="39"/>
      <c r="W202" s="39"/>
      <c r="X202" s="39"/>
      <c r="Y202" s="39"/>
      <c r="Z202" s="39"/>
      <c r="AA202" s="39"/>
      <c r="AB202" s="39"/>
      <c r="AC202" s="39"/>
      <c r="AD202" s="39"/>
      <c r="AE202" s="39"/>
    </row>
  </sheetData>
  <sheetProtection sheet="1" autoFilter="0" formatColumns="0" formatRows="0" objects="1" scenarios="1" spinCount="100000" saltValue="bsmfHylsxN9DRwwvD7w8W+Me4LXhduHw3nS3Z0HwSXm9tT+rIkZyjO8/7hMLEHk1kEOfR9Bf4hk/GkXtJC61Dw==" hashValue="v5r1g42/ylLvcn+LxLkBfOAy/hvxZeqwGxccVllODJeVuLsHKQOBAy0DsAQ7R43Tc5117a5ert5E+N10KrRhUQ==" algorithmName="SHA-512" password="E785"/>
  <autoFilter ref="C121:K20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175</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4484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1411</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ROUND((SUM(BE122:BE201)),  2)</f>
        <v>0</v>
      </c>
      <c r="G33" s="39"/>
      <c r="H33" s="39"/>
      <c r="I33" s="166">
        <v>0.20999999999999999</v>
      </c>
      <c r="J33" s="165">
        <f>ROUND(((SUM(BE122:BE201))*I33),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ROUND((SUM(BF122:BF201)),  2)</f>
        <v>0</v>
      </c>
      <c r="G34" s="39"/>
      <c r="H34" s="39"/>
      <c r="I34" s="166">
        <v>0.12</v>
      </c>
      <c r="J34" s="165">
        <f>ROUND(((SUM(BF122:BF201))*I34),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ROUND((SUM(BG122:BG201)),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ROUND((SUM(BH122:BH201)),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ROUND((SUM(BI122:BI201)),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03.2 - PŘÍPOJKA SPLAŠKOVÉ KANALIZACE PRO SO 02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J123</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J124</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223</v>
      </c>
      <c r="E99" s="198"/>
      <c r="F99" s="198"/>
      <c r="G99" s="198"/>
      <c r="H99" s="198"/>
      <c r="I99" s="198"/>
      <c r="J99" s="199">
        <f>J164</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1412</v>
      </c>
      <c r="E100" s="198"/>
      <c r="F100" s="198"/>
      <c r="G100" s="198"/>
      <c r="H100" s="198"/>
      <c r="I100" s="198"/>
      <c r="J100" s="199">
        <f>J168</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1413</v>
      </c>
      <c r="E101" s="198"/>
      <c r="F101" s="198"/>
      <c r="G101" s="198"/>
      <c r="H101" s="198"/>
      <c r="I101" s="198"/>
      <c r="J101" s="199">
        <f>J171</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1415</v>
      </c>
      <c r="E102" s="198"/>
      <c r="F102" s="198"/>
      <c r="G102" s="198"/>
      <c r="H102" s="198"/>
      <c r="I102" s="198"/>
      <c r="J102" s="199">
        <f>J194</f>
        <v>0</v>
      </c>
      <c r="K102" s="134"/>
      <c r="L102" s="200"/>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249</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Transformace domova Černovice – Lidmaň I. – Polná</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210</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IO 03.2 - PŘÍPOJKA SPLAŠKOVÉ KANALIZACE PRO SO 02</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 xml:space="preserve"> </v>
      </c>
      <c r="G116" s="41"/>
      <c r="H116" s="41"/>
      <c r="I116" s="33" t="s">
        <v>22</v>
      </c>
      <c r="J116" s="80" t="str">
        <f>IF(J12="","",J12)</f>
        <v>18. 9. 2024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E15</f>
        <v>Kraj Vysočina</v>
      </c>
      <c r="G118" s="41"/>
      <c r="H118" s="41"/>
      <c r="I118" s="33" t="s">
        <v>30</v>
      </c>
      <c r="J118" s="37" t="str">
        <f>E21</f>
        <v>ARPIK OSTRAVA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Ing. Tomáš Janošec</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1"/>
      <c r="B121" s="202"/>
      <c r="C121" s="203" t="s">
        <v>250</v>
      </c>
      <c r="D121" s="204" t="s">
        <v>61</v>
      </c>
      <c r="E121" s="204" t="s">
        <v>57</v>
      </c>
      <c r="F121" s="204" t="s">
        <v>58</v>
      </c>
      <c r="G121" s="204" t="s">
        <v>251</v>
      </c>
      <c r="H121" s="204" t="s">
        <v>252</v>
      </c>
      <c r="I121" s="204" t="s">
        <v>253</v>
      </c>
      <c r="J121" s="204" t="s">
        <v>217</v>
      </c>
      <c r="K121" s="205" t="s">
        <v>254</v>
      </c>
      <c r="L121" s="206"/>
      <c r="M121" s="101" t="s">
        <v>1</v>
      </c>
      <c r="N121" s="102" t="s">
        <v>40</v>
      </c>
      <c r="O121" s="102" t="s">
        <v>255</v>
      </c>
      <c r="P121" s="102" t="s">
        <v>256</v>
      </c>
      <c r="Q121" s="102" t="s">
        <v>257</v>
      </c>
      <c r="R121" s="102" t="s">
        <v>258</v>
      </c>
      <c r="S121" s="102" t="s">
        <v>259</v>
      </c>
      <c r="T121" s="103" t="s">
        <v>260</v>
      </c>
      <c r="U121" s="201"/>
      <c r="V121" s="201"/>
      <c r="W121" s="201"/>
      <c r="X121" s="201"/>
      <c r="Y121" s="201"/>
      <c r="Z121" s="201"/>
      <c r="AA121" s="201"/>
      <c r="AB121" s="201"/>
      <c r="AC121" s="201"/>
      <c r="AD121" s="201"/>
      <c r="AE121" s="201"/>
    </row>
    <row r="122" s="2" customFormat="1" ht="22.8" customHeight="1">
      <c r="A122" s="39"/>
      <c r="B122" s="40"/>
      <c r="C122" s="108" t="s">
        <v>261</v>
      </c>
      <c r="D122" s="41"/>
      <c r="E122" s="41"/>
      <c r="F122" s="41"/>
      <c r="G122" s="41"/>
      <c r="H122" s="41"/>
      <c r="I122" s="41"/>
      <c r="J122" s="207">
        <f>BK122</f>
        <v>0</v>
      </c>
      <c r="K122" s="41"/>
      <c r="L122" s="45"/>
      <c r="M122" s="104"/>
      <c r="N122" s="208"/>
      <c r="O122" s="105"/>
      <c r="P122" s="209">
        <f>P123</f>
        <v>0</v>
      </c>
      <c r="Q122" s="105"/>
      <c r="R122" s="209">
        <f>R123</f>
        <v>23.466390999999998</v>
      </c>
      <c r="S122" s="105"/>
      <c r="T122" s="210">
        <f>T123</f>
        <v>0</v>
      </c>
      <c r="U122" s="39"/>
      <c r="V122" s="39"/>
      <c r="W122" s="39"/>
      <c r="X122" s="39"/>
      <c r="Y122" s="39"/>
      <c r="Z122" s="39"/>
      <c r="AA122" s="39"/>
      <c r="AB122" s="39"/>
      <c r="AC122" s="39"/>
      <c r="AD122" s="39"/>
      <c r="AE122" s="39"/>
      <c r="AT122" s="18" t="s">
        <v>75</v>
      </c>
      <c r="AU122" s="18" t="s">
        <v>219</v>
      </c>
      <c r="BK122" s="211">
        <f>BK123</f>
        <v>0</v>
      </c>
    </row>
    <row r="123" s="12" customFormat="1" ht="25.92" customHeight="1">
      <c r="A123" s="12"/>
      <c r="B123" s="212"/>
      <c r="C123" s="213"/>
      <c r="D123" s="214" t="s">
        <v>75</v>
      </c>
      <c r="E123" s="215" t="s">
        <v>262</v>
      </c>
      <c r="F123" s="215" t="s">
        <v>263</v>
      </c>
      <c r="G123" s="213"/>
      <c r="H123" s="213"/>
      <c r="I123" s="216"/>
      <c r="J123" s="217">
        <f>BK123</f>
        <v>0</v>
      </c>
      <c r="K123" s="213"/>
      <c r="L123" s="218"/>
      <c r="M123" s="219"/>
      <c r="N123" s="220"/>
      <c r="O123" s="220"/>
      <c r="P123" s="221">
        <f>P124+P164+P168+P171+P194</f>
        <v>0</v>
      </c>
      <c r="Q123" s="220"/>
      <c r="R123" s="221">
        <f>R124+R164+R168+R171+R194</f>
        <v>23.466390999999998</v>
      </c>
      <c r="S123" s="220"/>
      <c r="T123" s="222">
        <f>T124+T164+T168+T171+T194</f>
        <v>0</v>
      </c>
      <c r="U123" s="12"/>
      <c r="V123" s="12"/>
      <c r="W123" s="12"/>
      <c r="X123" s="12"/>
      <c r="Y123" s="12"/>
      <c r="Z123" s="12"/>
      <c r="AA123" s="12"/>
      <c r="AB123" s="12"/>
      <c r="AC123" s="12"/>
      <c r="AD123" s="12"/>
      <c r="AE123" s="12"/>
      <c r="AR123" s="223" t="s">
        <v>83</v>
      </c>
      <c r="AT123" s="224" t="s">
        <v>75</v>
      </c>
      <c r="AU123" s="224" t="s">
        <v>76</v>
      </c>
      <c r="AY123" s="223" t="s">
        <v>264</v>
      </c>
      <c r="BK123" s="225">
        <f>BK124+BK164+BK168+BK171+BK194</f>
        <v>0</v>
      </c>
    </row>
    <row r="124" s="12" customFormat="1" ht="22.8" customHeight="1">
      <c r="A124" s="12"/>
      <c r="B124" s="212"/>
      <c r="C124" s="213"/>
      <c r="D124" s="214" t="s">
        <v>75</v>
      </c>
      <c r="E124" s="226" t="s">
        <v>83</v>
      </c>
      <c r="F124" s="226" t="s">
        <v>265</v>
      </c>
      <c r="G124" s="213"/>
      <c r="H124" s="213"/>
      <c r="I124" s="216"/>
      <c r="J124" s="227">
        <f>BK124</f>
        <v>0</v>
      </c>
      <c r="K124" s="213"/>
      <c r="L124" s="218"/>
      <c r="M124" s="219"/>
      <c r="N124" s="220"/>
      <c r="O124" s="220"/>
      <c r="P124" s="221">
        <f>SUM(P125:P163)</f>
        <v>0</v>
      </c>
      <c r="Q124" s="220"/>
      <c r="R124" s="221">
        <f>SUM(R125:R163)</f>
        <v>22.900679999999998</v>
      </c>
      <c r="S124" s="220"/>
      <c r="T124" s="222">
        <f>SUM(T125:T163)</f>
        <v>0</v>
      </c>
      <c r="U124" s="12"/>
      <c r="V124" s="12"/>
      <c r="W124" s="12"/>
      <c r="X124" s="12"/>
      <c r="Y124" s="12"/>
      <c r="Z124" s="12"/>
      <c r="AA124" s="12"/>
      <c r="AB124" s="12"/>
      <c r="AC124" s="12"/>
      <c r="AD124" s="12"/>
      <c r="AE124" s="12"/>
      <c r="AR124" s="223" t="s">
        <v>83</v>
      </c>
      <c r="AT124" s="224" t="s">
        <v>75</v>
      </c>
      <c r="AU124" s="224" t="s">
        <v>83</v>
      </c>
      <c r="AY124" s="223" t="s">
        <v>264</v>
      </c>
      <c r="BK124" s="225">
        <f>SUM(BK125:BK163)</f>
        <v>0</v>
      </c>
    </row>
    <row r="125" s="2" customFormat="1" ht="16.5" customHeight="1">
      <c r="A125" s="39"/>
      <c r="B125" s="40"/>
      <c r="C125" s="228" t="s">
        <v>83</v>
      </c>
      <c r="D125" s="228" t="s">
        <v>266</v>
      </c>
      <c r="E125" s="229" t="s">
        <v>3891</v>
      </c>
      <c r="F125" s="230" t="s">
        <v>3892</v>
      </c>
      <c r="G125" s="231" t="s">
        <v>453</v>
      </c>
      <c r="H125" s="232">
        <v>1</v>
      </c>
      <c r="I125" s="233"/>
      <c r="J125" s="234">
        <f>ROUND(I125*H125,2)</f>
        <v>0</v>
      </c>
      <c r="K125" s="230" t="s">
        <v>1425</v>
      </c>
      <c r="L125" s="45"/>
      <c r="M125" s="235" t="s">
        <v>1</v>
      </c>
      <c r="N125" s="236" t="s">
        <v>42</v>
      </c>
      <c r="O125" s="92"/>
      <c r="P125" s="237">
        <f>O125*H125</f>
        <v>0</v>
      </c>
      <c r="Q125" s="237">
        <v>0.036900000000000002</v>
      </c>
      <c r="R125" s="237">
        <f>Q125*H125</f>
        <v>0.036900000000000002</v>
      </c>
      <c r="S125" s="237">
        <v>0</v>
      </c>
      <c r="T125" s="238">
        <f>S125*H125</f>
        <v>0</v>
      </c>
      <c r="U125" s="39"/>
      <c r="V125" s="39"/>
      <c r="W125" s="39"/>
      <c r="X125" s="39"/>
      <c r="Y125" s="39"/>
      <c r="Z125" s="39"/>
      <c r="AA125" s="39"/>
      <c r="AB125" s="39"/>
      <c r="AC125" s="39"/>
      <c r="AD125" s="39"/>
      <c r="AE125" s="39"/>
      <c r="AR125" s="239" t="s">
        <v>271</v>
      </c>
      <c r="AT125" s="239" t="s">
        <v>266</v>
      </c>
      <c r="AU125" s="239" t="s">
        <v>85</v>
      </c>
      <c r="AY125" s="18" t="s">
        <v>264</v>
      </c>
      <c r="BE125" s="240">
        <f>IF(N125="základní",J125,0)</f>
        <v>0</v>
      </c>
      <c r="BF125" s="240">
        <f>IF(N125="snížená",J125,0)</f>
        <v>0</v>
      </c>
      <c r="BG125" s="240">
        <f>IF(N125="zákl. přenesená",J125,0)</f>
        <v>0</v>
      </c>
      <c r="BH125" s="240">
        <f>IF(N125="sníž. přenesená",J125,0)</f>
        <v>0</v>
      </c>
      <c r="BI125" s="240">
        <f>IF(N125="nulová",J125,0)</f>
        <v>0</v>
      </c>
      <c r="BJ125" s="18" t="s">
        <v>85</v>
      </c>
      <c r="BK125" s="240">
        <f>ROUND(I125*H125,2)</f>
        <v>0</v>
      </c>
      <c r="BL125" s="18" t="s">
        <v>271</v>
      </c>
      <c r="BM125" s="239" t="s">
        <v>4485</v>
      </c>
    </row>
    <row r="126" s="15" customFormat="1">
      <c r="A126" s="15"/>
      <c r="B126" s="264"/>
      <c r="C126" s="265"/>
      <c r="D126" s="243" t="s">
        <v>273</v>
      </c>
      <c r="E126" s="266" t="s">
        <v>1</v>
      </c>
      <c r="F126" s="267" t="s">
        <v>4437</v>
      </c>
      <c r="G126" s="265"/>
      <c r="H126" s="266" t="s">
        <v>1</v>
      </c>
      <c r="I126" s="268"/>
      <c r="J126" s="265"/>
      <c r="K126" s="265"/>
      <c r="L126" s="269"/>
      <c r="M126" s="270"/>
      <c r="N126" s="271"/>
      <c r="O126" s="271"/>
      <c r="P126" s="271"/>
      <c r="Q126" s="271"/>
      <c r="R126" s="271"/>
      <c r="S126" s="271"/>
      <c r="T126" s="272"/>
      <c r="U126" s="15"/>
      <c r="V126" s="15"/>
      <c r="W126" s="15"/>
      <c r="X126" s="15"/>
      <c r="Y126" s="15"/>
      <c r="Z126" s="15"/>
      <c r="AA126" s="15"/>
      <c r="AB126" s="15"/>
      <c r="AC126" s="15"/>
      <c r="AD126" s="15"/>
      <c r="AE126" s="15"/>
      <c r="AT126" s="273" t="s">
        <v>273</v>
      </c>
      <c r="AU126" s="273" t="s">
        <v>85</v>
      </c>
      <c r="AV126" s="15" t="s">
        <v>83</v>
      </c>
      <c r="AW126" s="15" t="s">
        <v>32</v>
      </c>
      <c r="AX126" s="15" t="s">
        <v>76</v>
      </c>
      <c r="AY126" s="273" t="s">
        <v>264</v>
      </c>
    </row>
    <row r="127" s="13" customFormat="1">
      <c r="A127" s="13"/>
      <c r="B127" s="241"/>
      <c r="C127" s="242"/>
      <c r="D127" s="243" t="s">
        <v>273</v>
      </c>
      <c r="E127" s="244" t="s">
        <v>1</v>
      </c>
      <c r="F127" s="245" t="s">
        <v>83</v>
      </c>
      <c r="G127" s="242"/>
      <c r="H127" s="246">
        <v>1</v>
      </c>
      <c r="I127" s="247"/>
      <c r="J127" s="242"/>
      <c r="K127" s="242"/>
      <c r="L127" s="248"/>
      <c r="M127" s="249"/>
      <c r="N127" s="250"/>
      <c r="O127" s="250"/>
      <c r="P127" s="250"/>
      <c r="Q127" s="250"/>
      <c r="R127" s="250"/>
      <c r="S127" s="250"/>
      <c r="T127" s="251"/>
      <c r="U127" s="13"/>
      <c r="V127" s="13"/>
      <c r="W127" s="13"/>
      <c r="X127" s="13"/>
      <c r="Y127" s="13"/>
      <c r="Z127" s="13"/>
      <c r="AA127" s="13"/>
      <c r="AB127" s="13"/>
      <c r="AC127" s="13"/>
      <c r="AD127" s="13"/>
      <c r="AE127" s="13"/>
      <c r="AT127" s="252" t="s">
        <v>273</v>
      </c>
      <c r="AU127" s="252" t="s">
        <v>85</v>
      </c>
      <c r="AV127" s="13" t="s">
        <v>85</v>
      </c>
      <c r="AW127" s="13" t="s">
        <v>32</v>
      </c>
      <c r="AX127" s="13" t="s">
        <v>83</v>
      </c>
      <c r="AY127" s="252" t="s">
        <v>264</v>
      </c>
    </row>
    <row r="128" s="2" customFormat="1" ht="16.5" customHeight="1">
      <c r="A128" s="39"/>
      <c r="B128" s="40"/>
      <c r="C128" s="228" t="s">
        <v>85</v>
      </c>
      <c r="D128" s="228" t="s">
        <v>266</v>
      </c>
      <c r="E128" s="229" t="s">
        <v>3895</v>
      </c>
      <c r="F128" s="230" t="s">
        <v>3896</v>
      </c>
      <c r="G128" s="231" t="s">
        <v>453</v>
      </c>
      <c r="H128" s="232">
        <v>1</v>
      </c>
      <c r="I128" s="233"/>
      <c r="J128" s="234">
        <f>ROUND(I128*H128,2)</f>
        <v>0</v>
      </c>
      <c r="K128" s="230" t="s">
        <v>1425</v>
      </c>
      <c r="L128" s="45"/>
      <c r="M128" s="235" t="s">
        <v>1</v>
      </c>
      <c r="N128" s="236" t="s">
        <v>42</v>
      </c>
      <c r="O128" s="92"/>
      <c r="P128" s="237">
        <f>O128*H128</f>
        <v>0</v>
      </c>
      <c r="Q128" s="237">
        <v>0.036900000000000002</v>
      </c>
      <c r="R128" s="237">
        <f>Q128*H128</f>
        <v>0.036900000000000002</v>
      </c>
      <c r="S128" s="237">
        <v>0</v>
      </c>
      <c r="T128" s="238">
        <f>S128*H128</f>
        <v>0</v>
      </c>
      <c r="U128" s="39"/>
      <c r="V128" s="39"/>
      <c r="W128" s="39"/>
      <c r="X128" s="39"/>
      <c r="Y128" s="39"/>
      <c r="Z128" s="39"/>
      <c r="AA128" s="39"/>
      <c r="AB128" s="39"/>
      <c r="AC128" s="39"/>
      <c r="AD128" s="39"/>
      <c r="AE128" s="39"/>
      <c r="AR128" s="239" t="s">
        <v>271</v>
      </c>
      <c r="AT128" s="239" t="s">
        <v>266</v>
      </c>
      <c r="AU128" s="239" t="s">
        <v>85</v>
      </c>
      <c r="AY128" s="18" t="s">
        <v>264</v>
      </c>
      <c r="BE128" s="240">
        <f>IF(N128="základní",J128,0)</f>
        <v>0</v>
      </c>
      <c r="BF128" s="240">
        <f>IF(N128="snížená",J128,0)</f>
        <v>0</v>
      </c>
      <c r="BG128" s="240">
        <f>IF(N128="zákl. přenesená",J128,0)</f>
        <v>0</v>
      </c>
      <c r="BH128" s="240">
        <f>IF(N128="sníž. přenesená",J128,0)</f>
        <v>0</v>
      </c>
      <c r="BI128" s="240">
        <f>IF(N128="nulová",J128,0)</f>
        <v>0</v>
      </c>
      <c r="BJ128" s="18" t="s">
        <v>85</v>
      </c>
      <c r="BK128" s="240">
        <f>ROUND(I128*H128,2)</f>
        <v>0</v>
      </c>
      <c r="BL128" s="18" t="s">
        <v>271</v>
      </c>
      <c r="BM128" s="239" t="s">
        <v>4486</v>
      </c>
    </row>
    <row r="129" s="15" customFormat="1">
      <c r="A129" s="15"/>
      <c r="B129" s="264"/>
      <c r="C129" s="265"/>
      <c r="D129" s="243" t="s">
        <v>273</v>
      </c>
      <c r="E129" s="266" t="s">
        <v>1</v>
      </c>
      <c r="F129" s="267" t="s">
        <v>4084</v>
      </c>
      <c r="G129" s="265"/>
      <c r="H129" s="266" t="s">
        <v>1</v>
      </c>
      <c r="I129" s="268"/>
      <c r="J129" s="265"/>
      <c r="K129" s="265"/>
      <c r="L129" s="269"/>
      <c r="M129" s="270"/>
      <c r="N129" s="271"/>
      <c r="O129" s="271"/>
      <c r="P129" s="271"/>
      <c r="Q129" s="271"/>
      <c r="R129" s="271"/>
      <c r="S129" s="271"/>
      <c r="T129" s="272"/>
      <c r="U129" s="15"/>
      <c r="V129" s="15"/>
      <c r="W129" s="15"/>
      <c r="X129" s="15"/>
      <c r="Y129" s="15"/>
      <c r="Z129" s="15"/>
      <c r="AA129" s="15"/>
      <c r="AB129" s="15"/>
      <c r="AC129" s="15"/>
      <c r="AD129" s="15"/>
      <c r="AE129" s="15"/>
      <c r="AT129" s="273" t="s">
        <v>273</v>
      </c>
      <c r="AU129" s="273" t="s">
        <v>85</v>
      </c>
      <c r="AV129" s="15" t="s">
        <v>83</v>
      </c>
      <c r="AW129" s="15" t="s">
        <v>32</v>
      </c>
      <c r="AX129" s="15" t="s">
        <v>76</v>
      </c>
      <c r="AY129" s="273" t="s">
        <v>264</v>
      </c>
    </row>
    <row r="130" s="13" customFormat="1">
      <c r="A130" s="13"/>
      <c r="B130" s="241"/>
      <c r="C130" s="242"/>
      <c r="D130" s="243" t="s">
        <v>273</v>
      </c>
      <c r="E130" s="244" t="s">
        <v>1</v>
      </c>
      <c r="F130" s="245" t="s">
        <v>83</v>
      </c>
      <c r="G130" s="242"/>
      <c r="H130" s="246">
        <v>1</v>
      </c>
      <c r="I130" s="247"/>
      <c r="J130" s="242"/>
      <c r="K130" s="242"/>
      <c r="L130" s="248"/>
      <c r="M130" s="249"/>
      <c r="N130" s="250"/>
      <c r="O130" s="250"/>
      <c r="P130" s="250"/>
      <c r="Q130" s="250"/>
      <c r="R130" s="250"/>
      <c r="S130" s="250"/>
      <c r="T130" s="251"/>
      <c r="U130" s="13"/>
      <c r="V130" s="13"/>
      <c r="W130" s="13"/>
      <c r="X130" s="13"/>
      <c r="Y130" s="13"/>
      <c r="Z130" s="13"/>
      <c r="AA130" s="13"/>
      <c r="AB130" s="13"/>
      <c r="AC130" s="13"/>
      <c r="AD130" s="13"/>
      <c r="AE130" s="13"/>
      <c r="AT130" s="252" t="s">
        <v>273</v>
      </c>
      <c r="AU130" s="252" t="s">
        <v>85</v>
      </c>
      <c r="AV130" s="13" t="s">
        <v>85</v>
      </c>
      <c r="AW130" s="13" t="s">
        <v>32</v>
      </c>
      <c r="AX130" s="13" t="s">
        <v>83</v>
      </c>
      <c r="AY130" s="252" t="s">
        <v>264</v>
      </c>
    </row>
    <row r="131" s="2" customFormat="1" ht="16.5" customHeight="1">
      <c r="A131" s="39"/>
      <c r="B131" s="40"/>
      <c r="C131" s="228" t="s">
        <v>96</v>
      </c>
      <c r="D131" s="228" t="s">
        <v>266</v>
      </c>
      <c r="E131" s="229" t="s">
        <v>3899</v>
      </c>
      <c r="F131" s="230" t="s">
        <v>3900</v>
      </c>
      <c r="G131" s="231" t="s">
        <v>278</v>
      </c>
      <c r="H131" s="232">
        <v>3.8399999999999999</v>
      </c>
      <c r="I131" s="233"/>
      <c r="J131" s="234">
        <f>ROUND(I131*H131,2)</f>
        <v>0</v>
      </c>
      <c r="K131" s="230" t="s">
        <v>1425</v>
      </c>
      <c r="L131" s="45"/>
      <c r="M131" s="235" t="s">
        <v>1</v>
      </c>
      <c r="N131" s="236"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271</v>
      </c>
      <c r="AT131" s="239" t="s">
        <v>266</v>
      </c>
      <c r="AU131" s="239" t="s">
        <v>85</v>
      </c>
      <c r="AY131" s="18" t="s">
        <v>264</v>
      </c>
      <c r="BE131" s="240">
        <f>IF(N131="základní",J131,0)</f>
        <v>0</v>
      </c>
      <c r="BF131" s="240">
        <f>IF(N131="snížená",J131,0)</f>
        <v>0</v>
      </c>
      <c r="BG131" s="240">
        <f>IF(N131="zákl. přenesená",J131,0)</f>
        <v>0</v>
      </c>
      <c r="BH131" s="240">
        <f>IF(N131="sníž. přenesená",J131,0)</f>
        <v>0</v>
      </c>
      <c r="BI131" s="240">
        <f>IF(N131="nulová",J131,0)</f>
        <v>0</v>
      </c>
      <c r="BJ131" s="18" t="s">
        <v>85</v>
      </c>
      <c r="BK131" s="240">
        <f>ROUND(I131*H131,2)</f>
        <v>0</v>
      </c>
      <c r="BL131" s="18" t="s">
        <v>271</v>
      </c>
      <c r="BM131" s="239" t="s">
        <v>4487</v>
      </c>
    </row>
    <row r="132" s="13" customFormat="1">
      <c r="A132" s="13"/>
      <c r="B132" s="241"/>
      <c r="C132" s="242"/>
      <c r="D132" s="243" t="s">
        <v>273</v>
      </c>
      <c r="E132" s="244" t="s">
        <v>1</v>
      </c>
      <c r="F132" s="245" t="s">
        <v>4440</v>
      </c>
      <c r="G132" s="242"/>
      <c r="H132" s="246">
        <v>3.8399999999999999</v>
      </c>
      <c r="I132" s="247"/>
      <c r="J132" s="242"/>
      <c r="K132" s="242"/>
      <c r="L132" s="248"/>
      <c r="M132" s="249"/>
      <c r="N132" s="250"/>
      <c r="O132" s="250"/>
      <c r="P132" s="250"/>
      <c r="Q132" s="250"/>
      <c r="R132" s="250"/>
      <c r="S132" s="250"/>
      <c r="T132" s="251"/>
      <c r="U132" s="13"/>
      <c r="V132" s="13"/>
      <c r="W132" s="13"/>
      <c r="X132" s="13"/>
      <c r="Y132" s="13"/>
      <c r="Z132" s="13"/>
      <c r="AA132" s="13"/>
      <c r="AB132" s="13"/>
      <c r="AC132" s="13"/>
      <c r="AD132" s="13"/>
      <c r="AE132" s="13"/>
      <c r="AT132" s="252" t="s">
        <v>273</v>
      </c>
      <c r="AU132" s="252" t="s">
        <v>85</v>
      </c>
      <c r="AV132" s="13" t="s">
        <v>85</v>
      </c>
      <c r="AW132" s="13" t="s">
        <v>32</v>
      </c>
      <c r="AX132" s="13" t="s">
        <v>83</v>
      </c>
      <c r="AY132" s="252" t="s">
        <v>264</v>
      </c>
    </row>
    <row r="133" s="2" customFormat="1" ht="21.75" customHeight="1">
      <c r="A133" s="39"/>
      <c r="B133" s="40"/>
      <c r="C133" s="228" t="s">
        <v>271</v>
      </c>
      <c r="D133" s="228" t="s">
        <v>266</v>
      </c>
      <c r="E133" s="229" t="s">
        <v>3903</v>
      </c>
      <c r="F133" s="230" t="s">
        <v>3904</v>
      </c>
      <c r="G133" s="231" t="s">
        <v>278</v>
      </c>
      <c r="H133" s="232">
        <v>19.199999999999999</v>
      </c>
      <c r="I133" s="233"/>
      <c r="J133" s="234">
        <f>ROUND(I133*H133,2)</f>
        <v>0</v>
      </c>
      <c r="K133" s="230" t="s">
        <v>1425</v>
      </c>
      <c r="L133" s="45"/>
      <c r="M133" s="235" t="s">
        <v>1</v>
      </c>
      <c r="N133" s="236" t="s">
        <v>42</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271</v>
      </c>
      <c r="AT133" s="239" t="s">
        <v>266</v>
      </c>
      <c r="AU133" s="239" t="s">
        <v>85</v>
      </c>
      <c r="AY133" s="18" t="s">
        <v>264</v>
      </c>
      <c r="BE133" s="240">
        <f>IF(N133="základní",J133,0)</f>
        <v>0</v>
      </c>
      <c r="BF133" s="240">
        <f>IF(N133="snížená",J133,0)</f>
        <v>0</v>
      </c>
      <c r="BG133" s="240">
        <f>IF(N133="zákl. přenesená",J133,0)</f>
        <v>0</v>
      </c>
      <c r="BH133" s="240">
        <f>IF(N133="sníž. přenesená",J133,0)</f>
        <v>0</v>
      </c>
      <c r="BI133" s="240">
        <f>IF(N133="nulová",J133,0)</f>
        <v>0</v>
      </c>
      <c r="BJ133" s="18" t="s">
        <v>85</v>
      </c>
      <c r="BK133" s="240">
        <f>ROUND(I133*H133,2)</f>
        <v>0</v>
      </c>
      <c r="BL133" s="18" t="s">
        <v>271</v>
      </c>
      <c r="BM133" s="239" t="s">
        <v>4488</v>
      </c>
    </row>
    <row r="134" s="13" customFormat="1">
      <c r="A134" s="13"/>
      <c r="B134" s="241"/>
      <c r="C134" s="242"/>
      <c r="D134" s="243" t="s">
        <v>273</v>
      </c>
      <c r="E134" s="244" t="s">
        <v>1</v>
      </c>
      <c r="F134" s="245" t="s">
        <v>4442</v>
      </c>
      <c r="G134" s="242"/>
      <c r="H134" s="246">
        <v>19.199999999999999</v>
      </c>
      <c r="I134" s="247"/>
      <c r="J134" s="242"/>
      <c r="K134" s="242"/>
      <c r="L134" s="248"/>
      <c r="M134" s="249"/>
      <c r="N134" s="250"/>
      <c r="O134" s="250"/>
      <c r="P134" s="250"/>
      <c r="Q134" s="250"/>
      <c r="R134" s="250"/>
      <c r="S134" s="250"/>
      <c r="T134" s="251"/>
      <c r="U134" s="13"/>
      <c r="V134" s="13"/>
      <c r="W134" s="13"/>
      <c r="X134" s="13"/>
      <c r="Y134" s="13"/>
      <c r="Z134" s="13"/>
      <c r="AA134" s="13"/>
      <c r="AB134" s="13"/>
      <c r="AC134" s="13"/>
      <c r="AD134" s="13"/>
      <c r="AE134" s="13"/>
      <c r="AT134" s="252" t="s">
        <v>273</v>
      </c>
      <c r="AU134" s="252" t="s">
        <v>85</v>
      </c>
      <c r="AV134" s="13" t="s">
        <v>85</v>
      </c>
      <c r="AW134" s="13" t="s">
        <v>32</v>
      </c>
      <c r="AX134" s="13" t="s">
        <v>83</v>
      </c>
      <c r="AY134" s="252" t="s">
        <v>264</v>
      </c>
    </row>
    <row r="135" s="2" customFormat="1" ht="16.5" customHeight="1">
      <c r="A135" s="39"/>
      <c r="B135" s="40"/>
      <c r="C135" s="228" t="s">
        <v>290</v>
      </c>
      <c r="D135" s="228" t="s">
        <v>266</v>
      </c>
      <c r="E135" s="229" t="s">
        <v>4100</v>
      </c>
      <c r="F135" s="230" t="s">
        <v>4101</v>
      </c>
      <c r="G135" s="231" t="s">
        <v>318</v>
      </c>
      <c r="H135" s="232">
        <v>32</v>
      </c>
      <c r="I135" s="233"/>
      <c r="J135" s="234">
        <f>ROUND(I135*H135,2)</f>
        <v>0</v>
      </c>
      <c r="K135" s="230" t="s">
        <v>1425</v>
      </c>
      <c r="L135" s="45"/>
      <c r="M135" s="235" t="s">
        <v>1</v>
      </c>
      <c r="N135" s="236" t="s">
        <v>42</v>
      </c>
      <c r="O135" s="92"/>
      <c r="P135" s="237">
        <f>O135*H135</f>
        <v>0</v>
      </c>
      <c r="Q135" s="237">
        <v>0.00084000000000000003</v>
      </c>
      <c r="R135" s="237">
        <f>Q135*H135</f>
        <v>0.026880000000000001</v>
      </c>
      <c r="S135" s="237">
        <v>0</v>
      </c>
      <c r="T135" s="238">
        <f>S135*H135</f>
        <v>0</v>
      </c>
      <c r="U135" s="39"/>
      <c r="V135" s="39"/>
      <c r="W135" s="39"/>
      <c r="X135" s="39"/>
      <c r="Y135" s="39"/>
      <c r="Z135" s="39"/>
      <c r="AA135" s="39"/>
      <c r="AB135" s="39"/>
      <c r="AC135" s="39"/>
      <c r="AD135" s="39"/>
      <c r="AE135" s="39"/>
      <c r="AR135" s="239" t="s">
        <v>271</v>
      </c>
      <c r="AT135" s="239" t="s">
        <v>266</v>
      </c>
      <c r="AU135" s="239" t="s">
        <v>85</v>
      </c>
      <c r="AY135" s="18" t="s">
        <v>264</v>
      </c>
      <c r="BE135" s="240">
        <f>IF(N135="základní",J135,0)</f>
        <v>0</v>
      </c>
      <c r="BF135" s="240">
        <f>IF(N135="snížená",J135,0)</f>
        <v>0</v>
      </c>
      <c r="BG135" s="240">
        <f>IF(N135="zákl. přenesená",J135,0)</f>
        <v>0</v>
      </c>
      <c r="BH135" s="240">
        <f>IF(N135="sníž. přenesená",J135,0)</f>
        <v>0</v>
      </c>
      <c r="BI135" s="240">
        <f>IF(N135="nulová",J135,0)</f>
        <v>0</v>
      </c>
      <c r="BJ135" s="18" t="s">
        <v>85</v>
      </c>
      <c r="BK135" s="240">
        <f>ROUND(I135*H135,2)</f>
        <v>0</v>
      </c>
      <c r="BL135" s="18" t="s">
        <v>271</v>
      </c>
      <c r="BM135" s="239" t="s">
        <v>4489</v>
      </c>
    </row>
    <row r="136" s="2" customFormat="1">
      <c r="A136" s="39"/>
      <c r="B136" s="40"/>
      <c r="C136" s="41"/>
      <c r="D136" s="243" t="s">
        <v>339</v>
      </c>
      <c r="E136" s="41"/>
      <c r="F136" s="295" t="s">
        <v>3914</v>
      </c>
      <c r="G136" s="41"/>
      <c r="H136" s="41"/>
      <c r="I136" s="296"/>
      <c r="J136" s="41"/>
      <c r="K136" s="41"/>
      <c r="L136" s="45"/>
      <c r="M136" s="297"/>
      <c r="N136" s="298"/>
      <c r="O136" s="92"/>
      <c r="P136" s="92"/>
      <c r="Q136" s="92"/>
      <c r="R136" s="92"/>
      <c r="S136" s="92"/>
      <c r="T136" s="93"/>
      <c r="U136" s="39"/>
      <c r="V136" s="39"/>
      <c r="W136" s="39"/>
      <c r="X136" s="39"/>
      <c r="Y136" s="39"/>
      <c r="Z136" s="39"/>
      <c r="AA136" s="39"/>
      <c r="AB136" s="39"/>
      <c r="AC136" s="39"/>
      <c r="AD136" s="39"/>
      <c r="AE136" s="39"/>
      <c r="AT136" s="18" t="s">
        <v>339</v>
      </c>
      <c r="AU136" s="18" t="s">
        <v>85</v>
      </c>
    </row>
    <row r="137" s="13" customFormat="1">
      <c r="A137" s="13"/>
      <c r="B137" s="241"/>
      <c r="C137" s="242"/>
      <c r="D137" s="243" t="s">
        <v>273</v>
      </c>
      <c r="E137" s="244" t="s">
        <v>1</v>
      </c>
      <c r="F137" s="245" t="s">
        <v>4444</v>
      </c>
      <c r="G137" s="242"/>
      <c r="H137" s="246">
        <v>32</v>
      </c>
      <c r="I137" s="247"/>
      <c r="J137" s="242"/>
      <c r="K137" s="242"/>
      <c r="L137" s="248"/>
      <c r="M137" s="249"/>
      <c r="N137" s="250"/>
      <c r="O137" s="250"/>
      <c r="P137" s="250"/>
      <c r="Q137" s="250"/>
      <c r="R137" s="250"/>
      <c r="S137" s="250"/>
      <c r="T137" s="251"/>
      <c r="U137" s="13"/>
      <c r="V137" s="13"/>
      <c r="W137" s="13"/>
      <c r="X137" s="13"/>
      <c r="Y137" s="13"/>
      <c r="Z137" s="13"/>
      <c r="AA137" s="13"/>
      <c r="AB137" s="13"/>
      <c r="AC137" s="13"/>
      <c r="AD137" s="13"/>
      <c r="AE137" s="13"/>
      <c r="AT137" s="252" t="s">
        <v>273</v>
      </c>
      <c r="AU137" s="252" t="s">
        <v>85</v>
      </c>
      <c r="AV137" s="13" t="s">
        <v>85</v>
      </c>
      <c r="AW137" s="13" t="s">
        <v>32</v>
      </c>
      <c r="AX137" s="13" t="s">
        <v>83</v>
      </c>
      <c r="AY137" s="252" t="s">
        <v>264</v>
      </c>
    </row>
    <row r="138" s="2" customFormat="1" ht="16.5" customHeight="1">
      <c r="A138" s="39"/>
      <c r="B138" s="40"/>
      <c r="C138" s="228" t="s">
        <v>295</v>
      </c>
      <c r="D138" s="228" t="s">
        <v>266</v>
      </c>
      <c r="E138" s="229" t="s">
        <v>4104</v>
      </c>
      <c r="F138" s="230" t="s">
        <v>4105</v>
      </c>
      <c r="G138" s="231" t="s">
        <v>318</v>
      </c>
      <c r="H138" s="232">
        <v>32</v>
      </c>
      <c r="I138" s="233"/>
      <c r="J138" s="234">
        <f>ROUND(I138*H138,2)</f>
        <v>0</v>
      </c>
      <c r="K138" s="230" t="s">
        <v>1425</v>
      </c>
      <c r="L138" s="45"/>
      <c r="M138" s="235" t="s">
        <v>1</v>
      </c>
      <c r="N138" s="236" t="s">
        <v>42</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271</v>
      </c>
      <c r="AT138" s="239" t="s">
        <v>266</v>
      </c>
      <c r="AU138" s="239" t="s">
        <v>85</v>
      </c>
      <c r="AY138" s="18" t="s">
        <v>264</v>
      </c>
      <c r="BE138" s="240">
        <f>IF(N138="základní",J138,0)</f>
        <v>0</v>
      </c>
      <c r="BF138" s="240">
        <f>IF(N138="snížená",J138,0)</f>
        <v>0</v>
      </c>
      <c r="BG138" s="240">
        <f>IF(N138="zákl. přenesená",J138,0)</f>
        <v>0</v>
      </c>
      <c r="BH138" s="240">
        <f>IF(N138="sníž. přenesená",J138,0)</f>
        <v>0</v>
      </c>
      <c r="BI138" s="240">
        <f>IF(N138="nulová",J138,0)</f>
        <v>0</v>
      </c>
      <c r="BJ138" s="18" t="s">
        <v>85</v>
      </c>
      <c r="BK138" s="240">
        <f>ROUND(I138*H138,2)</f>
        <v>0</v>
      </c>
      <c r="BL138" s="18" t="s">
        <v>271</v>
      </c>
      <c r="BM138" s="239" t="s">
        <v>4490</v>
      </c>
    </row>
    <row r="139" s="2" customFormat="1">
      <c r="A139" s="39"/>
      <c r="B139" s="40"/>
      <c r="C139" s="41"/>
      <c r="D139" s="243" t="s">
        <v>339</v>
      </c>
      <c r="E139" s="41"/>
      <c r="F139" s="295" t="s">
        <v>4107</v>
      </c>
      <c r="G139" s="41"/>
      <c r="H139" s="41"/>
      <c r="I139" s="296"/>
      <c r="J139" s="41"/>
      <c r="K139" s="41"/>
      <c r="L139" s="45"/>
      <c r="M139" s="297"/>
      <c r="N139" s="298"/>
      <c r="O139" s="92"/>
      <c r="P139" s="92"/>
      <c r="Q139" s="92"/>
      <c r="R139" s="92"/>
      <c r="S139" s="92"/>
      <c r="T139" s="93"/>
      <c r="U139" s="39"/>
      <c r="V139" s="39"/>
      <c r="W139" s="39"/>
      <c r="X139" s="39"/>
      <c r="Y139" s="39"/>
      <c r="Z139" s="39"/>
      <c r="AA139" s="39"/>
      <c r="AB139" s="39"/>
      <c r="AC139" s="39"/>
      <c r="AD139" s="39"/>
      <c r="AE139" s="39"/>
      <c r="AT139" s="18" t="s">
        <v>339</v>
      </c>
      <c r="AU139" s="18" t="s">
        <v>85</v>
      </c>
    </row>
    <row r="140" s="13" customFormat="1">
      <c r="A140" s="13"/>
      <c r="B140" s="241"/>
      <c r="C140" s="242"/>
      <c r="D140" s="243" t="s">
        <v>273</v>
      </c>
      <c r="E140" s="244" t="s">
        <v>1</v>
      </c>
      <c r="F140" s="245" t="s">
        <v>434</v>
      </c>
      <c r="G140" s="242"/>
      <c r="H140" s="246">
        <v>32</v>
      </c>
      <c r="I140" s="247"/>
      <c r="J140" s="242"/>
      <c r="K140" s="242"/>
      <c r="L140" s="248"/>
      <c r="M140" s="249"/>
      <c r="N140" s="250"/>
      <c r="O140" s="250"/>
      <c r="P140" s="250"/>
      <c r="Q140" s="250"/>
      <c r="R140" s="250"/>
      <c r="S140" s="250"/>
      <c r="T140" s="251"/>
      <c r="U140" s="13"/>
      <c r="V140" s="13"/>
      <c r="W140" s="13"/>
      <c r="X140" s="13"/>
      <c r="Y140" s="13"/>
      <c r="Z140" s="13"/>
      <c r="AA140" s="13"/>
      <c r="AB140" s="13"/>
      <c r="AC140" s="13"/>
      <c r="AD140" s="13"/>
      <c r="AE140" s="13"/>
      <c r="AT140" s="252" t="s">
        <v>273</v>
      </c>
      <c r="AU140" s="252" t="s">
        <v>85</v>
      </c>
      <c r="AV140" s="13" t="s">
        <v>85</v>
      </c>
      <c r="AW140" s="13" t="s">
        <v>32</v>
      </c>
      <c r="AX140" s="13" t="s">
        <v>83</v>
      </c>
      <c r="AY140" s="252" t="s">
        <v>264</v>
      </c>
    </row>
    <row r="141" s="2" customFormat="1" ht="16.5" customHeight="1">
      <c r="A141" s="39"/>
      <c r="B141" s="40"/>
      <c r="C141" s="228" t="s">
        <v>300</v>
      </c>
      <c r="D141" s="228" t="s">
        <v>266</v>
      </c>
      <c r="E141" s="229" t="s">
        <v>1429</v>
      </c>
      <c r="F141" s="230" t="s">
        <v>1430</v>
      </c>
      <c r="G141" s="231" t="s">
        <v>278</v>
      </c>
      <c r="H141" s="232">
        <v>19.199999999999999</v>
      </c>
      <c r="I141" s="233"/>
      <c r="J141" s="234">
        <f>ROUND(I141*H141,2)</f>
        <v>0</v>
      </c>
      <c r="K141" s="230" t="s">
        <v>1425</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271</v>
      </c>
      <c r="AT141" s="239" t="s">
        <v>266</v>
      </c>
      <c r="AU141" s="239" t="s">
        <v>85</v>
      </c>
      <c r="AY141" s="18" t="s">
        <v>264</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271</v>
      </c>
      <c r="BM141" s="239" t="s">
        <v>4491</v>
      </c>
    </row>
    <row r="142" s="2" customFormat="1">
      <c r="A142" s="39"/>
      <c r="B142" s="40"/>
      <c r="C142" s="41"/>
      <c r="D142" s="243" t="s">
        <v>339</v>
      </c>
      <c r="E142" s="41"/>
      <c r="F142" s="295" t="s">
        <v>1432</v>
      </c>
      <c r="G142" s="41"/>
      <c r="H142" s="41"/>
      <c r="I142" s="296"/>
      <c r="J142" s="41"/>
      <c r="K142" s="41"/>
      <c r="L142" s="45"/>
      <c r="M142" s="297"/>
      <c r="N142" s="298"/>
      <c r="O142" s="92"/>
      <c r="P142" s="92"/>
      <c r="Q142" s="92"/>
      <c r="R142" s="92"/>
      <c r="S142" s="92"/>
      <c r="T142" s="93"/>
      <c r="U142" s="39"/>
      <c r="V142" s="39"/>
      <c r="W142" s="39"/>
      <c r="X142" s="39"/>
      <c r="Y142" s="39"/>
      <c r="Z142" s="39"/>
      <c r="AA142" s="39"/>
      <c r="AB142" s="39"/>
      <c r="AC142" s="39"/>
      <c r="AD142" s="39"/>
      <c r="AE142" s="39"/>
      <c r="AT142" s="18" t="s">
        <v>339</v>
      </c>
      <c r="AU142" s="18" t="s">
        <v>85</v>
      </c>
    </row>
    <row r="143" s="13" customFormat="1">
      <c r="A143" s="13"/>
      <c r="B143" s="241"/>
      <c r="C143" s="242"/>
      <c r="D143" s="243" t="s">
        <v>273</v>
      </c>
      <c r="E143" s="244" t="s">
        <v>1</v>
      </c>
      <c r="F143" s="245" t="s">
        <v>4447</v>
      </c>
      <c r="G143" s="242"/>
      <c r="H143" s="246">
        <v>19.199999999999999</v>
      </c>
      <c r="I143" s="247"/>
      <c r="J143" s="242"/>
      <c r="K143" s="242"/>
      <c r="L143" s="248"/>
      <c r="M143" s="249"/>
      <c r="N143" s="250"/>
      <c r="O143" s="250"/>
      <c r="P143" s="250"/>
      <c r="Q143" s="250"/>
      <c r="R143" s="250"/>
      <c r="S143" s="250"/>
      <c r="T143" s="251"/>
      <c r="U143" s="13"/>
      <c r="V143" s="13"/>
      <c r="W143" s="13"/>
      <c r="X143" s="13"/>
      <c r="Y143" s="13"/>
      <c r="Z143" s="13"/>
      <c r="AA143" s="13"/>
      <c r="AB143" s="13"/>
      <c r="AC143" s="13"/>
      <c r="AD143" s="13"/>
      <c r="AE143" s="13"/>
      <c r="AT143" s="252" t="s">
        <v>273</v>
      </c>
      <c r="AU143" s="252" t="s">
        <v>85</v>
      </c>
      <c r="AV143" s="13" t="s">
        <v>85</v>
      </c>
      <c r="AW143" s="13" t="s">
        <v>32</v>
      </c>
      <c r="AX143" s="13" t="s">
        <v>83</v>
      </c>
      <c r="AY143" s="252" t="s">
        <v>264</v>
      </c>
    </row>
    <row r="144" s="2" customFormat="1" ht="16.5" customHeight="1">
      <c r="A144" s="39"/>
      <c r="B144" s="40"/>
      <c r="C144" s="228" t="s">
        <v>304</v>
      </c>
      <c r="D144" s="228" t="s">
        <v>266</v>
      </c>
      <c r="E144" s="229" t="s">
        <v>1434</v>
      </c>
      <c r="F144" s="230" t="s">
        <v>1435</v>
      </c>
      <c r="G144" s="231" t="s">
        <v>278</v>
      </c>
      <c r="H144" s="232">
        <v>19.199999999999999</v>
      </c>
      <c r="I144" s="233"/>
      <c r="J144" s="234">
        <f>ROUND(I144*H144,2)</f>
        <v>0</v>
      </c>
      <c r="K144" s="230" t="s">
        <v>1425</v>
      </c>
      <c r="L144" s="45"/>
      <c r="M144" s="235" t="s">
        <v>1</v>
      </c>
      <c r="N144" s="236" t="s">
        <v>42</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271</v>
      </c>
      <c r="AT144" s="239" t="s">
        <v>266</v>
      </c>
      <c r="AU144" s="239" t="s">
        <v>85</v>
      </c>
      <c r="AY144" s="18" t="s">
        <v>264</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271</v>
      </c>
      <c r="BM144" s="239" t="s">
        <v>4492</v>
      </c>
    </row>
    <row r="145" s="15" customFormat="1">
      <c r="A145" s="15"/>
      <c r="B145" s="264"/>
      <c r="C145" s="265"/>
      <c r="D145" s="243" t="s">
        <v>273</v>
      </c>
      <c r="E145" s="266" t="s">
        <v>1</v>
      </c>
      <c r="F145" s="267" t="s">
        <v>1437</v>
      </c>
      <c r="G145" s="265"/>
      <c r="H145" s="266" t="s">
        <v>1</v>
      </c>
      <c r="I145" s="268"/>
      <c r="J145" s="265"/>
      <c r="K145" s="265"/>
      <c r="L145" s="269"/>
      <c r="M145" s="270"/>
      <c r="N145" s="271"/>
      <c r="O145" s="271"/>
      <c r="P145" s="271"/>
      <c r="Q145" s="271"/>
      <c r="R145" s="271"/>
      <c r="S145" s="271"/>
      <c r="T145" s="272"/>
      <c r="U145" s="15"/>
      <c r="V145" s="15"/>
      <c r="W145" s="15"/>
      <c r="X145" s="15"/>
      <c r="Y145" s="15"/>
      <c r="Z145" s="15"/>
      <c r="AA145" s="15"/>
      <c r="AB145" s="15"/>
      <c r="AC145" s="15"/>
      <c r="AD145" s="15"/>
      <c r="AE145" s="15"/>
      <c r="AT145" s="273" t="s">
        <v>273</v>
      </c>
      <c r="AU145" s="273" t="s">
        <v>85</v>
      </c>
      <c r="AV145" s="15" t="s">
        <v>83</v>
      </c>
      <c r="AW145" s="15" t="s">
        <v>32</v>
      </c>
      <c r="AX145" s="15" t="s">
        <v>76</v>
      </c>
      <c r="AY145" s="273" t="s">
        <v>264</v>
      </c>
    </row>
    <row r="146" s="13" customFormat="1">
      <c r="A146" s="13"/>
      <c r="B146" s="241"/>
      <c r="C146" s="242"/>
      <c r="D146" s="243" t="s">
        <v>273</v>
      </c>
      <c r="E146" s="244" t="s">
        <v>1</v>
      </c>
      <c r="F146" s="245" t="s">
        <v>4449</v>
      </c>
      <c r="G146" s="242"/>
      <c r="H146" s="246">
        <v>19.199999999999999</v>
      </c>
      <c r="I146" s="247"/>
      <c r="J146" s="242"/>
      <c r="K146" s="242"/>
      <c r="L146" s="248"/>
      <c r="M146" s="249"/>
      <c r="N146" s="250"/>
      <c r="O146" s="250"/>
      <c r="P146" s="250"/>
      <c r="Q146" s="250"/>
      <c r="R146" s="250"/>
      <c r="S146" s="250"/>
      <c r="T146" s="251"/>
      <c r="U146" s="13"/>
      <c r="V146" s="13"/>
      <c r="W146" s="13"/>
      <c r="X146" s="13"/>
      <c r="Y146" s="13"/>
      <c r="Z146" s="13"/>
      <c r="AA146" s="13"/>
      <c r="AB146" s="13"/>
      <c r="AC146" s="13"/>
      <c r="AD146" s="13"/>
      <c r="AE146" s="13"/>
      <c r="AT146" s="252" t="s">
        <v>273</v>
      </c>
      <c r="AU146" s="252" t="s">
        <v>85</v>
      </c>
      <c r="AV146" s="13" t="s">
        <v>85</v>
      </c>
      <c r="AW146" s="13" t="s">
        <v>32</v>
      </c>
      <c r="AX146" s="13" t="s">
        <v>83</v>
      </c>
      <c r="AY146" s="252" t="s">
        <v>264</v>
      </c>
    </row>
    <row r="147" s="2" customFormat="1" ht="16.5" customHeight="1">
      <c r="A147" s="39"/>
      <c r="B147" s="40"/>
      <c r="C147" s="228" t="s">
        <v>309</v>
      </c>
      <c r="D147" s="228" t="s">
        <v>266</v>
      </c>
      <c r="E147" s="229" t="s">
        <v>1439</v>
      </c>
      <c r="F147" s="230" t="s">
        <v>1440</v>
      </c>
      <c r="G147" s="231" t="s">
        <v>278</v>
      </c>
      <c r="H147" s="232">
        <v>19.199999999999999</v>
      </c>
      <c r="I147" s="233"/>
      <c r="J147" s="234">
        <f>ROUND(I147*H147,2)</f>
        <v>0</v>
      </c>
      <c r="K147" s="230" t="s">
        <v>1425</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271</v>
      </c>
      <c r="AT147" s="239" t="s">
        <v>266</v>
      </c>
      <c r="AU147" s="239" t="s">
        <v>85</v>
      </c>
      <c r="AY147" s="18" t="s">
        <v>264</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271</v>
      </c>
      <c r="BM147" s="239" t="s">
        <v>4493</v>
      </c>
    </row>
    <row r="148" s="2" customFormat="1">
      <c r="A148" s="39"/>
      <c r="B148" s="40"/>
      <c r="C148" s="41"/>
      <c r="D148" s="243" t="s">
        <v>339</v>
      </c>
      <c r="E148" s="41"/>
      <c r="F148" s="295" t="s">
        <v>1442</v>
      </c>
      <c r="G148" s="41"/>
      <c r="H148" s="41"/>
      <c r="I148" s="296"/>
      <c r="J148" s="41"/>
      <c r="K148" s="41"/>
      <c r="L148" s="45"/>
      <c r="M148" s="297"/>
      <c r="N148" s="298"/>
      <c r="O148" s="92"/>
      <c r="P148" s="92"/>
      <c r="Q148" s="92"/>
      <c r="R148" s="92"/>
      <c r="S148" s="92"/>
      <c r="T148" s="93"/>
      <c r="U148" s="39"/>
      <c r="V148" s="39"/>
      <c r="W148" s="39"/>
      <c r="X148" s="39"/>
      <c r="Y148" s="39"/>
      <c r="Z148" s="39"/>
      <c r="AA148" s="39"/>
      <c r="AB148" s="39"/>
      <c r="AC148" s="39"/>
      <c r="AD148" s="39"/>
      <c r="AE148" s="39"/>
      <c r="AT148" s="18" t="s">
        <v>339</v>
      </c>
      <c r="AU148" s="18" t="s">
        <v>85</v>
      </c>
    </row>
    <row r="149" s="13" customFormat="1">
      <c r="A149" s="13"/>
      <c r="B149" s="241"/>
      <c r="C149" s="242"/>
      <c r="D149" s="243" t="s">
        <v>273</v>
      </c>
      <c r="E149" s="244" t="s">
        <v>1</v>
      </c>
      <c r="F149" s="245" t="s">
        <v>4447</v>
      </c>
      <c r="G149" s="242"/>
      <c r="H149" s="246">
        <v>19.199999999999999</v>
      </c>
      <c r="I149" s="247"/>
      <c r="J149" s="242"/>
      <c r="K149" s="242"/>
      <c r="L149" s="248"/>
      <c r="M149" s="249"/>
      <c r="N149" s="250"/>
      <c r="O149" s="250"/>
      <c r="P149" s="250"/>
      <c r="Q149" s="250"/>
      <c r="R149" s="250"/>
      <c r="S149" s="250"/>
      <c r="T149" s="251"/>
      <c r="U149" s="13"/>
      <c r="V149" s="13"/>
      <c r="W149" s="13"/>
      <c r="X149" s="13"/>
      <c r="Y149" s="13"/>
      <c r="Z149" s="13"/>
      <c r="AA149" s="13"/>
      <c r="AB149" s="13"/>
      <c r="AC149" s="13"/>
      <c r="AD149" s="13"/>
      <c r="AE149" s="13"/>
      <c r="AT149" s="252" t="s">
        <v>273</v>
      </c>
      <c r="AU149" s="252" t="s">
        <v>85</v>
      </c>
      <c r="AV149" s="13" t="s">
        <v>85</v>
      </c>
      <c r="AW149" s="13" t="s">
        <v>32</v>
      </c>
      <c r="AX149" s="13" t="s">
        <v>83</v>
      </c>
      <c r="AY149" s="252" t="s">
        <v>264</v>
      </c>
    </row>
    <row r="150" s="2" customFormat="1" ht="16.5" customHeight="1">
      <c r="A150" s="39"/>
      <c r="B150" s="40"/>
      <c r="C150" s="228" t="s">
        <v>315</v>
      </c>
      <c r="D150" s="228" t="s">
        <v>266</v>
      </c>
      <c r="E150" s="229" t="s">
        <v>1444</v>
      </c>
      <c r="F150" s="230" t="s">
        <v>306</v>
      </c>
      <c r="G150" s="231" t="s">
        <v>278</v>
      </c>
      <c r="H150" s="232">
        <v>6</v>
      </c>
      <c r="I150" s="233"/>
      <c r="J150" s="234">
        <f>ROUND(I150*H150,2)</f>
        <v>0</v>
      </c>
      <c r="K150" s="230" t="s">
        <v>1425</v>
      </c>
      <c r="L150" s="45"/>
      <c r="M150" s="235" t="s">
        <v>1</v>
      </c>
      <c r="N150" s="236" t="s">
        <v>42</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271</v>
      </c>
      <c r="AT150" s="239" t="s">
        <v>266</v>
      </c>
      <c r="AU150" s="239" t="s">
        <v>85</v>
      </c>
      <c r="AY150" s="18" t="s">
        <v>264</v>
      </c>
      <c r="BE150" s="240">
        <f>IF(N150="základní",J150,0)</f>
        <v>0</v>
      </c>
      <c r="BF150" s="240">
        <f>IF(N150="snížená",J150,0)</f>
        <v>0</v>
      </c>
      <c r="BG150" s="240">
        <f>IF(N150="zákl. přenesená",J150,0)</f>
        <v>0</v>
      </c>
      <c r="BH150" s="240">
        <f>IF(N150="sníž. přenesená",J150,0)</f>
        <v>0</v>
      </c>
      <c r="BI150" s="240">
        <f>IF(N150="nulová",J150,0)</f>
        <v>0</v>
      </c>
      <c r="BJ150" s="18" t="s">
        <v>85</v>
      </c>
      <c r="BK150" s="240">
        <f>ROUND(I150*H150,2)</f>
        <v>0</v>
      </c>
      <c r="BL150" s="18" t="s">
        <v>271</v>
      </c>
      <c r="BM150" s="239" t="s">
        <v>4494</v>
      </c>
    </row>
    <row r="151" s="2" customFormat="1">
      <c r="A151" s="39"/>
      <c r="B151" s="40"/>
      <c r="C151" s="41"/>
      <c r="D151" s="243" t="s">
        <v>339</v>
      </c>
      <c r="E151" s="41"/>
      <c r="F151" s="295" t="s">
        <v>3914</v>
      </c>
      <c r="G151" s="41"/>
      <c r="H151" s="41"/>
      <c r="I151" s="296"/>
      <c r="J151" s="41"/>
      <c r="K151" s="41"/>
      <c r="L151" s="45"/>
      <c r="M151" s="297"/>
      <c r="N151" s="298"/>
      <c r="O151" s="92"/>
      <c r="P151" s="92"/>
      <c r="Q151" s="92"/>
      <c r="R151" s="92"/>
      <c r="S151" s="92"/>
      <c r="T151" s="93"/>
      <c r="U151" s="39"/>
      <c r="V151" s="39"/>
      <c r="W151" s="39"/>
      <c r="X151" s="39"/>
      <c r="Y151" s="39"/>
      <c r="Z151" s="39"/>
      <c r="AA151" s="39"/>
      <c r="AB151" s="39"/>
      <c r="AC151" s="39"/>
      <c r="AD151" s="39"/>
      <c r="AE151" s="39"/>
      <c r="AT151" s="18" t="s">
        <v>339</v>
      </c>
      <c r="AU151" s="18" t="s">
        <v>85</v>
      </c>
    </row>
    <row r="152" s="15" customFormat="1">
      <c r="A152" s="15"/>
      <c r="B152" s="264"/>
      <c r="C152" s="265"/>
      <c r="D152" s="243" t="s">
        <v>273</v>
      </c>
      <c r="E152" s="266" t="s">
        <v>1</v>
      </c>
      <c r="F152" s="267" t="s">
        <v>3917</v>
      </c>
      <c r="G152" s="265"/>
      <c r="H152" s="266" t="s">
        <v>1</v>
      </c>
      <c r="I152" s="268"/>
      <c r="J152" s="265"/>
      <c r="K152" s="265"/>
      <c r="L152" s="269"/>
      <c r="M152" s="270"/>
      <c r="N152" s="271"/>
      <c r="O152" s="271"/>
      <c r="P152" s="271"/>
      <c r="Q152" s="271"/>
      <c r="R152" s="271"/>
      <c r="S152" s="271"/>
      <c r="T152" s="272"/>
      <c r="U152" s="15"/>
      <c r="V152" s="15"/>
      <c r="W152" s="15"/>
      <c r="X152" s="15"/>
      <c r="Y152" s="15"/>
      <c r="Z152" s="15"/>
      <c r="AA152" s="15"/>
      <c r="AB152" s="15"/>
      <c r="AC152" s="15"/>
      <c r="AD152" s="15"/>
      <c r="AE152" s="15"/>
      <c r="AT152" s="273" t="s">
        <v>273</v>
      </c>
      <c r="AU152" s="273" t="s">
        <v>85</v>
      </c>
      <c r="AV152" s="15" t="s">
        <v>83</v>
      </c>
      <c r="AW152" s="15" t="s">
        <v>32</v>
      </c>
      <c r="AX152" s="15" t="s">
        <v>76</v>
      </c>
      <c r="AY152" s="273" t="s">
        <v>264</v>
      </c>
    </row>
    <row r="153" s="13" customFormat="1">
      <c r="A153" s="13"/>
      <c r="B153" s="241"/>
      <c r="C153" s="242"/>
      <c r="D153" s="243" t="s">
        <v>273</v>
      </c>
      <c r="E153" s="244" t="s">
        <v>1</v>
      </c>
      <c r="F153" s="245" t="s">
        <v>4452</v>
      </c>
      <c r="G153" s="242"/>
      <c r="H153" s="246">
        <v>6</v>
      </c>
      <c r="I153" s="247"/>
      <c r="J153" s="242"/>
      <c r="K153" s="242"/>
      <c r="L153" s="248"/>
      <c r="M153" s="249"/>
      <c r="N153" s="250"/>
      <c r="O153" s="250"/>
      <c r="P153" s="250"/>
      <c r="Q153" s="250"/>
      <c r="R153" s="250"/>
      <c r="S153" s="250"/>
      <c r="T153" s="251"/>
      <c r="U153" s="13"/>
      <c r="V153" s="13"/>
      <c r="W153" s="13"/>
      <c r="X153" s="13"/>
      <c r="Y153" s="13"/>
      <c r="Z153" s="13"/>
      <c r="AA153" s="13"/>
      <c r="AB153" s="13"/>
      <c r="AC153" s="13"/>
      <c r="AD153" s="13"/>
      <c r="AE153" s="13"/>
      <c r="AT153" s="252" t="s">
        <v>273</v>
      </c>
      <c r="AU153" s="252" t="s">
        <v>85</v>
      </c>
      <c r="AV153" s="13" t="s">
        <v>85</v>
      </c>
      <c r="AW153" s="13" t="s">
        <v>32</v>
      </c>
      <c r="AX153" s="13" t="s">
        <v>76</v>
      </c>
      <c r="AY153" s="252" t="s">
        <v>264</v>
      </c>
    </row>
    <row r="154" s="2" customFormat="1" ht="16.5" customHeight="1">
      <c r="A154" s="39"/>
      <c r="B154" s="40"/>
      <c r="C154" s="274" t="s">
        <v>322</v>
      </c>
      <c r="D154" s="274" t="s">
        <v>310</v>
      </c>
      <c r="E154" s="275" t="s">
        <v>3919</v>
      </c>
      <c r="F154" s="276" t="s">
        <v>3920</v>
      </c>
      <c r="G154" s="277" t="s">
        <v>354</v>
      </c>
      <c r="H154" s="278">
        <v>12</v>
      </c>
      <c r="I154" s="279"/>
      <c r="J154" s="280">
        <f>ROUND(I154*H154,2)</f>
        <v>0</v>
      </c>
      <c r="K154" s="276" t="s">
        <v>1425</v>
      </c>
      <c r="L154" s="281"/>
      <c r="M154" s="282" t="s">
        <v>1</v>
      </c>
      <c r="N154" s="283" t="s">
        <v>42</v>
      </c>
      <c r="O154" s="92"/>
      <c r="P154" s="237">
        <f>O154*H154</f>
        <v>0</v>
      </c>
      <c r="Q154" s="237">
        <v>1</v>
      </c>
      <c r="R154" s="237">
        <f>Q154*H154</f>
        <v>12</v>
      </c>
      <c r="S154" s="237">
        <v>0</v>
      </c>
      <c r="T154" s="238">
        <f>S154*H154</f>
        <v>0</v>
      </c>
      <c r="U154" s="39"/>
      <c r="V154" s="39"/>
      <c r="W154" s="39"/>
      <c r="X154" s="39"/>
      <c r="Y154" s="39"/>
      <c r="Z154" s="39"/>
      <c r="AA154" s="39"/>
      <c r="AB154" s="39"/>
      <c r="AC154" s="39"/>
      <c r="AD154" s="39"/>
      <c r="AE154" s="39"/>
      <c r="AR154" s="239" t="s">
        <v>876</v>
      </c>
      <c r="AT154" s="239" t="s">
        <v>310</v>
      </c>
      <c r="AU154" s="239" t="s">
        <v>85</v>
      </c>
      <c r="AY154" s="18" t="s">
        <v>264</v>
      </c>
      <c r="BE154" s="240">
        <f>IF(N154="základní",J154,0)</f>
        <v>0</v>
      </c>
      <c r="BF154" s="240">
        <f>IF(N154="snížená",J154,0)</f>
        <v>0</v>
      </c>
      <c r="BG154" s="240">
        <f>IF(N154="zákl. přenesená",J154,0)</f>
        <v>0</v>
      </c>
      <c r="BH154" s="240">
        <f>IF(N154="sníž. přenesená",J154,0)</f>
        <v>0</v>
      </c>
      <c r="BI154" s="240">
        <f>IF(N154="nulová",J154,0)</f>
        <v>0</v>
      </c>
      <c r="BJ154" s="18" t="s">
        <v>85</v>
      </c>
      <c r="BK154" s="240">
        <f>ROUND(I154*H154,2)</f>
        <v>0</v>
      </c>
      <c r="BL154" s="18" t="s">
        <v>876</v>
      </c>
      <c r="BM154" s="239" t="s">
        <v>4495</v>
      </c>
    </row>
    <row r="155" s="2" customFormat="1">
      <c r="A155" s="39"/>
      <c r="B155" s="40"/>
      <c r="C155" s="41"/>
      <c r="D155" s="243" t="s">
        <v>339</v>
      </c>
      <c r="E155" s="41"/>
      <c r="F155" s="295" t="s">
        <v>3922</v>
      </c>
      <c r="G155" s="41"/>
      <c r="H155" s="41"/>
      <c r="I155" s="296"/>
      <c r="J155" s="41"/>
      <c r="K155" s="41"/>
      <c r="L155" s="45"/>
      <c r="M155" s="297"/>
      <c r="N155" s="298"/>
      <c r="O155" s="92"/>
      <c r="P155" s="92"/>
      <c r="Q155" s="92"/>
      <c r="R155" s="92"/>
      <c r="S155" s="92"/>
      <c r="T155" s="93"/>
      <c r="U155" s="39"/>
      <c r="V155" s="39"/>
      <c r="W155" s="39"/>
      <c r="X155" s="39"/>
      <c r="Y155" s="39"/>
      <c r="Z155" s="39"/>
      <c r="AA155" s="39"/>
      <c r="AB155" s="39"/>
      <c r="AC155" s="39"/>
      <c r="AD155" s="39"/>
      <c r="AE155" s="39"/>
      <c r="AT155" s="18" t="s">
        <v>339</v>
      </c>
      <c r="AU155" s="18" t="s">
        <v>85</v>
      </c>
    </row>
    <row r="156" s="13" customFormat="1">
      <c r="A156" s="13"/>
      <c r="B156" s="241"/>
      <c r="C156" s="242"/>
      <c r="D156" s="243" t="s">
        <v>273</v>
      </c>
      <c r="E156" s="244" t="s">
        <v>1</v>
      </c>
      <c r="F156" s="245" t="s">
        <v>295</v>
      </c>
      <c r="G156" s="242"/>
      <c r="H156" s="246">
        <v>6</v>
      </c>
      <c r="I156" s="247"/>
      <c r="J156" s="242"/>
      <c r="K156" s="242"/>
      <c r="L156" s="248"/>
      <c r="M156" s="249"/>
      <c r="N156" s="250"/>
      <c r="O156" s="250"/>
      <c r="P156" s="250"/>
      <c r="Q156" s="250"/>
      <c r="R156" s="250"/>
      <c r="S156" s="250"/>
      <c r="T156" s="251"/>
      <c r="U156" s="13"/>
      <c r="V156" s="13"/>
      <c r="W156" s="13"/>
      <c r="X156" s="13"/>
      <c r="Y156" s="13"/>
      <c r="Z156" s="13"/>
      <c r="AA156" s="13"/>
      <c r="AB156" s="13"/>
      <c r="AC156" s="13"/>
      <c r="AD156" s="13"/>
      <c r="AE156" s="13"/>
      <c r="AT156" s="252" t="s">
        <v>273</v>
      </c>
      <c r="AU156" s="252" t="s">
        <v>85</v>
      </c>
      <c r="AV156" s="13" t="s">
        <v>85</v>
      </c>
      <c r="AW156" s="13" t="s">
        <v>32</v>
      </c>
      <c r="AX156" s="13" t="s">
        <v>83</v>
      </c>
      <c r="AY156" s="252" t="s">
        <v>264</v>
      </c>
    </row>
    <row r="157" s="13" customFormat="1">
      <c r="A157" s="13"/>
      <c r="B157" s="241"/>
      <c r="C157" s="242"/>
      <c r="D157" s="243" t="s">
        <v>273</v>
      </c>
      <c r="E157" s="242"/>
      <c r="F157" s="245" t="s">
        <v>4454</v>
      </c>
      <c r="G157" s="242"/>
      <c r="H157" s="246">
        <v>12</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273</v>
      </c>
      <c r="AU157" s="252" t="s">
        <v>85</v>
      </c>
      <c r="AV157" s="13" t="s">
        <v>85</v>
      </c>
      <c r="AW157" s="13" t="s">
        <v>4</v>
      </c>
      <c r="AX157" s="13" t="s">
        <v>83</v>
      </c>
      <c r="AY157" s="252" t="s">
        <v>264</v>
      </c>
    </row>
    <row r="158" s="2" customFormat="1" ht="16.5" customHeight="1">
      <c r="A158" s="39"/>
      <c r="B158" s="40"/>
      <c r="C158" s="228" t="s">
        <v>8</v>
      </c>
      <c r="D158" s="228" t="s">
        <v>266</v>
      </c>
      <c r="E158" s="229" t="s">
        <v>1448</v>
      </c>
      <c r="F158" s="230" t="s">
        <v>1449</v>
      </c>
      <c r="G158" s="231" t="s">
        <v>278</v>
      </c>
      <c r="H158" s="232">
        <v>5.4000000000000004</v>
      </c>
      <c r="I158" s="233"/>
      <c r="J158" s="234">
        <f>ROUND(I158*H158,2)</f>
        <v>0</v>
      </c>
      <c r="K158" s="230" t="s">
        <v>1425</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271</v>
      </c>
      <c r="AT158" s="239" t="s">
        <v>266</v>
      </c>
      <c r="AU158" s="239" t="s">
        <v>85</v>
      </c>
      <c r="AY158" s="18" t="s">
        <v>264</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271</v>
      </c>
      <c r="BM158" s="239" t="s">
        <v>4496</v>
      </c>
    </row>
    <row r="159" s="13" customFormat="1">
      <c r="A159" s="13"/>
      <c r="B159" s="241"/>
      <c r="C159" s="242"/>
      <c r="D159" s="243" t="s">
        <v>273</v>
      </c>
      <c r="E159" s="244" t="s">
        <v>1</v>
      </c>
      <c r="F159" s="245" t="s">
        <v>4456</v>
      </c>
      <c r="G159" s="242"/>
      <c r="H159" s="246">
        <v>5.4000000000000004</v>
      </c>
      <c r="I159" s="247"/>
      <c r="J159" s="242"/>
      <c r="K159" s="242"/>
      <c r="L159" s="248"/>
      <c r="M159" s="249"/>
      <c r="N159" s="250"/>
      <c r="O159" s="250"/>
      <c r="P159" s="250"/>
      <c r="Q159" s="250"/>
      <c r="R159" s="250"/>
      <c r="S159" s="250"/>
      <c r="T159" s="251"/>
      <c r="U159" s="13"/>
      <c r="V159" s="13"/>
      <c r="W159" s="13"/>
      <c r="X159" s="13"/>
      <c r="Y159" s="13"/>
      <c r="Z159" s="13"/>
      <c r="AA159" s="13"/>
      <c r="AB159" s="13"/>
      <c r="AC159" s="13"/>
      <c r="AD159" s="13"/>
      <c r="AE159" s="13"/>
      <c r="AT159" s="252" t="s">
        <v>273</v>
      </c>
      <c r="AU159" s="252" t="s">
        <v>85</v>
      </c>
      <c r="AV159" s="13" t="s">
        <v>85</v>
      </c>
      <c r="AW159" s="13" t="s">
        <v>32</v>
      </c>
      <c r="AX159" s="13" t="s">
        <v>83</v>
      </c>
      <c r="AY159" s="252" t="s">
        <v>264</v>
      </c>
    </row>
    <row r="160" s="2" customFormat="1" ht="16.5" customHeight="1">
      <c r="A160" s="39"/>
      <c r="B160" s="40"/>
      <c r="C160" s="274" t="s">
        <v>335</v>
      </c>
      <c r="D160" s="274" t="s">
        <v>310</v>
      </c>
      <c r="E160" s="275" t="s">
        <v>1452</v>
      </c>
      <c r="F160" s="276" t="s">
        <v>1453</v>
      </c>
      <c r="G160" s="277" t="s">
        <v>354</v>
      </c>
      <c r="H160" s="278">
        <v>10.800000000000001</v>
      </c>
      <c r="I160" s="279"/>
      <c r="J160" s="280">
        <f>ROUND(I160*H160,2)</f>
        <v>0</v>
      </c>
      <c r="K160" s="276" t="s">
        <v>1425</v>
      </c>
      <c r="L160" s="281"/>
      <c r="M160" s="282" t="s">
        <v>1</v>
      </c>
      <c r="N160" s="283" t="s">
        <v>42</v>
      </c>
      <c r="O160" s="92"/>
      <c r="P160" s="237">
        <f>O160*H160</f>
        <v>0</v>
      </c>
      <c r="Q160" s="237">
        <v>1</v>
      </c>
      <c r="R160" s="237">
        <f>Q160*H160</f>
        <v>10.800000000000001</v>
      </c>
      <c r="S160" s="237">
        <v>0</v>
      </c>
      <c r="T160" s="238">
        <f>S160*H160</f>
        <v>0</v>
      </c>
      <c r="U160" s="39"/>
      <c r="V160" s="39"/>
      <c r="W160" s="39"/>
      <c r="X160" s="39"/>
      <c r="Y160" s="39"/>
      <c r="Z160" s="39"/>
      <c r="AA160" s="39"/>
      <c r="AB160" s="39"/>
      <c r="AC160" s="39"/>
      <c r="AD160" s="39"/>
      <c r="AE160" s="39"/>
      <c r="AR160" s="239" t="s">
        <v>304</v>
      </c>
      <c r="AT160" s="239" t="s">
        <v>310</v>
      </c>
      <c r="AU160" s="239" t="s">
        <v>85</v>
      </c>
      <c r="AY160" s="18" t="s">
        <v>264</v>
      </c>
      <c r="BE160" s="240">
        <f>IF(N160="základní",J160,0)</f>
        <v>0</v>
      </c>
      <c r="BF160" s="240">
        <f>IF(N160="snížená",J160,0)</f>
        <v>0</v>
      </c>
      <c r="BG160" s="240">
        <f>IF(N160="zákl. přenesená",J160,0)</f>
        <v>0</v>
      </c>
      <c r="BH160" s="240">
        <f>IF(N160="sníž. přenesená",J160,0)</f>
        <v>0</v>
      </c>
      <c r="BI160" s="240">
        <f>IF(N160="nulová",J160,0)</f>
        <v>0</v>
      </c>
      <c r="BJ160" s="18" t="s">
        <v>85</v>
      </c>
      <c r="BK160" s="240">
        <f>ROUND(I160*H160,2)</f>
        <v>0</v>
      </c>
      <c r="BL160" s="18" t="s">
        <v>271</v>
      </c>
      <c r="BM160" s="239" t="s">
        <v>4497</v>
      </c>
    </row>
    <row r="161" s="2" customFormat="1">
      <c r="A161" s="39"/>
      <c r="B161" s="40"/>
      <c r="C161" s="41"/>
      <c r="D161" s="243" t="s">
        <v>339</v>
      </c>
      <c r="E161" s="41"/>
      <c r="F161" s="295" t="s">
        <v>1455</v>
      </c>
      <c r="G161" s="41"/>
      <c r="H161" s="41"/>
      <c r="I161" s="296"/>
      <c r="J161" s="41"/>
      <c r="K161" s="41"/>
      <c r="L161" s="45"/>
      <c r="M161" s="297"/>
      <c r="N161" s="298"/>
      <c r="O161" s="92"/>
      <c r="P161" s="92"/>
      <c r="Q161" s="92"/>
      <c r="R161" s="92"/>
      <c r="S161" s="92"/>
      <c r="T161" s="93"/>
      <c r="U161" s="39"/>
      <c r="V161" s="39"/>
      <c r="W161" s="39"/>
      <c r="X161" s="39"/>
      <c r="Y161" s="39"/>
      <c r="Z161" s="39"/>
      <c r="AA161" s="39"/>
      <c r="AB161" s="39"/>
      <c r="AC161" s="39"/>
      <c r="AD161" s="39"/>
      <c r="AE161" s="39"/>
      <c r="AT161" s="18" t="s">
        <v>339</v>
      </c>
      <c r="AU161" s="18" t="s">
        <v>85</v>
      </c>
    </row>
    <row r="162" s="13" customFormat="1">
      <c r="A162" s="13"/>
      <c r="B162" s="241"/>
      <c r="C162" s="242"/>
      <c r="D162" s="243" t="s">
        <v>273</v>
      </c>
      <c r="E162" s="244" t="s">
        <v>1</v>
      </c>
      <c r="F162" s="245" t="s">
        <v>4458</v>
      </c>
      <c r="G162" s="242"/>
      <c r="H162" s="246">
        <v>5.4000000000000004</v>
      </c>
      <c r="I162" s="247"/>
      <c r="J162" s="242"/>
      <c r="K162" s="242"/>
      <c r="L162" s="248"/>
      <c r="M162" s="249"/>
      <c r="N162" s="250"/>
      <c r="O162" s="250"/>
      <c r="P162" s="250"/>
      <c r="Q162" s="250"/>
      <c r="R162" s="250"/>
      <c r="S162" s="250"/>
      <c r="T162" s="251"/>
      <c r="U162" s="13"/>
      <c r="V162" s="13"/>
      <c r="W162" s="13"/>
      <c r="X162" s="13"/>
      <c r="Y162" s="13"/>
      <c r="Z162" s="13"/>
      <c r="AA162" s="13"/>
      <c r="AB162" s="13"/>
      <c r="AC162" s="13"/>
      <c r="AD162" s="13"/>
      <c r="AE162" s="13"/>
      <c r="AT162" s="252" t="s">
        <v>273</v>
      </c>
      <c r="AU162" s="252" t="s">
        <v>85</v>
      </c>
      <c r="AV162" s="13" t="s">
        <v>85</v>
      </c>
      <c r="AW162" s="13" t="s">
        <v>32</v>
      </c>
      <c r="AX162" s="13" t="s">
        <v>83</v>
      </c>
      <c r="AY162" s="252" t="s">
        <v>264</v>
      </c>
    </row>
    <row r="163" s="13" customFormat="1">
      <c r="A163" s="13"/>
      <c r="B163" s="241"/>
      <c r="C163" s="242"/>
      <c r="D163" s="243" t="s">
        <v>273</v>
      </c>
      <c r="E163" s="242"/>
      <c r="F163" s="245" t="s">
        <v>4459</v>
      </c>
      <c r="G163" s="242"/>
      <c r="H163" s="246">
        <v>10.800000000000001</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273</v>
      </c>
      <c r="AU163" s="252" t="s">
        <v>85</v>
      </c>
      <c r="AV163" s="13" t="s">
        <v>85</v>
      </c>
      <c r="AW163" s="13" t="s">
        <v>4</v>
      </c>
      <c r="AX163" s="13" t="s">
        <v>83</v>
      </c>
      <c r="AY163" s="252" t="s">
        <v>264</v>
      </c>
    </row>
    <row r="164" s="12" customFormat="1" ht="22.8" customHeight="1">
      <c r="A164" s="12"/>
      <c r="B164" s="212"/>
      <c r="C164" s="213"/>
      <c r="D164" s="214" t="s">
        <v>75</v>
      </c>
      <c r="E164" s="226" t="s">
        <v>96</v>
      </c>
      <c r="F164" s="226" t="s">
        <v>400</v>
      </c>
      <c r="G164" s="213"/>
      <c r="H164" s="213"/>
      <c r="I164" s="216"/>
      <c r="J164" s="227">
        <f>BK164</f>
        <v>0</v>
      </c>
      <c r="K164" s="213"/>
      <c r="L164" s="218"/>
      <c r="M164" s="219"/>
      <c r="N164" s="220"/>
      <c r="O164" s="220"/>
      <c r="P164" s="221">
        <f>SUM(P165:P167)</f>
        <v>0</v>
      </c>
      <c r="Q164" s="220"/>
      <c r="R164" s="221">
        <f>SUM(R165:R167)</f>
        <v>0</v>
      </c>
      <c r="S164" s="220"/>
      <c r="T164" s="222">
        <f>SUM(T165:T167)</f>
        <v>0</v>
      </c>
      <c r="U164" s="12"/>
      <c r="V164" s="12"/>
      <c r="W164" s="12"/>
      <c r="X164" s="12"/>
      <c r="Y164" s="12"/>
      <c r="Z164" s="12"/>
      <c r="AA164" s="12"/>
      <c r="AB164" s="12"/>
      <c r="AC164" s="12"/>
      <c r="AD164" s="12"/>
      <c r="AE164" s="12"/>
      <c r="AR164" s="223" t="s">
        <v>83</v>
      </c>
      <c r="AT164" s="224" t="s">
        <v>75</v>
      </c>
      <c r="AU164" s="224" t="s">
        <v>83</v>
      </c>
      <c r="AY164" s="223" t="s">
        <v>264</v>
      </c>
      <c r="BK164" s="225">
        <f>SUM(BK165:BK167)</f>
        <v>0</v>
      </c>
    </row>
    <row r="165" s="2" customFormat="1" ht="16.5" customHeight="1">
      <c r="A165" s="39"/>
      <c r="B165" s="40"/>
      <c r="C165" s="228" t="s">
        <v>342</v>
      </c>
      <c r="D165" s="228" t="s">
        <v>266</v>
      </c>
      <c r="E165" s="229" t="s">
        <v>4130</v>
      </c>
      <c r="F165" s="230" t="s">
        <v>4131</v>
      </c>
      <c r="G165" s="231" t="s">
        <v>453</v>
      </c>
      <c r="H165" s="232">
        <v>10</v>
      </c>
      <c r="I165" s="233"/>
      <c r="J165" s="234">
        <f>ROUND(I165*H165,2)</f>
        <v>0</v>
      </c>
      <c r="K165" s="230" t="s">
        <v>1425</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271</v>
      </c>
      <c r="AT165" s="239" t="s">
        <v>266</v>
      </c>
      <c r="AU165" s="239" t="s">
        <v>85</v>
      </c>
      <c r="AY165" s="18" t="s">
        <v>264</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271</v>
      </c>
      <c r="BM165" s="239" t="s">
        <v>4498</v>
      </c>
    </row>
    <row r="166" s="15" customFormat="1">
      <c r="A166" s="15"/>
      <c r="B166" s="264"/>
      <c r="C166" s="265"/>
      <c r="D166" s="243" t="s">
        <v>273</v>
      </c>
      <c r="E166" s="266" t="s">
        <v>1</v>
      </c>
      <c r="F166" s="267" t="s">
        <v>4133</v>
      </c>
      <c r="G166" s="265"/>
      <c r="H166" s="266" t="s">
        <v>1</v>
      </c>
      <c r="I166" s="268"/>
      <c r="J166" s="265"/>
      <c r="K166" s="265"/>
      <c r="L166" s="269"/>
      <c r="M166" s="270"/>
      <c r="N166" s="271"/>
      <c r="O166" s="271"/>
      <c r="P166" s="271"/>
      <c r="Q166" s="271"/>
      <c r="R166" s="271"/>
      <c r="S166" s="271"/>
      <c r="T166" s="272"/>
      <c r="U166" s="15"/>
      <c r="V166" s="15"/>
      <c r="W166" s="15"/>
      <c r="X166" s="15"/>
      <c r="Y166" s="15"/>
      <c r="Z166" s="15"/>
      <c r="AA166" s="15"/>
      <c r="AB166" s="15"/>
      <c r="AC166" s="15"/>
      <c r="AD166" s="15"/>
      <c r="AE166" s="15"/>
      <c r="AT166" s="273" t="s">
        <v>273</v>
      </c>
      <c r="AU166" s="273" t="s">
        <v>85</v>
      </c>
      <c r="AV166" s="15" t="s">
        <v>83</v>
      </c>
      <c r="AW166" s="15" t="s">
        <v>32</v>
      </c>
      <c r="AX166" s="15" t="s">
        <v>76</v>
      </c>
      <c r="AY166" s="273" t="s">
        <v>264</v>
      </c>
    </row>
    <row r="167" s="13" customFormat="1">
      <c r="A167" s="13"/>
      <c r="B167" s="241"/>
      <c r="C167" s="242"/>
      <c r="D167" s="243" t="s">
        <v>273</v>
      </c>
      <c r="E167" s="244" t="s">
        <v>1</v>
      </c>
      <c r="F167" s="245" t="s">
        <v>315</v>
      </c>
      <c r="G167" s="242"/>
      <c r="H167" s="246">
        <v>10</v>
      </c>
      <c r="I167" s="247"/>
      <c r="J167" s="242"/>
      <c r="K167" s="242"/>
      <c r="L167" s="248"/>
      <c r="M167" s="249"/>
      <c r="N167" s="250"/>
      <c r="O167" s="250"/>
      <c r="P167" s="250"/>
      <c r="Q167" s="250"/>
      <c r="R167" s="250"/>
      <c r="S167" s="250"/>
      <c r="T167" s="251"/>
      <c r="U167" s="13"/>
      <c r="V167" s="13"/>
      <c r="W167" s="13"/>
      <c r="X167" s="13"/>
      <c r="Y167" s="13"/>
      <c r="Z167" s="13"/>
      <c r="AA167" s="13"/>
      <c r="AB167" s="13"/>
      <c r="AC167" s="13"/>
      <c r="AD167" s="13"/>
      <c r="AE167" s="13"/>
      <c r="AT167" s="252" t="s">
        <v>273</v>
      </c>
      <c r="AU167" s="252" t="s">
        <v>85</v>
      </c>
      <c r="AV167" s="13" t="s">
        <v>85</v>
      </c>
      <c r="AW167" s="13" t="s">
        <v>32</v>
      </c>
      <c r="AX167" s="13" t="s">
        <v>83</v>
      </c>
      <c r="AY167" s="252" t="s">
        <v>264</v>
      </c>
    </row>
    <row r="168" s="12" customFormat="1" ht="22.8" customHeight="1">
      <c r="A168" s="12"/>
      <c r="B168" s="212"/>
      <c r="C168" s="213"/>
      <c r="D168" s="214" t="s">
        <v>75</v>
      </c>
      <c r="E168" s="226" t="s">
        <v>290</v>
      </c>
      <c r="F168" s="226" t="s">
        <v>1462</v>
      </c>
      <c r="G168" s="213"/>
      <c r="H168" s="213"/>
      <c r="I168" s="216"/>
      <c r="J168" s="227">
        <f>BK168</f>
        <v>0</v>
      </c>
      <c r="K168" s="213"/>
      <c r="L168" s="218"/>
      <c r="M168" s="219"/>
      <c r="N168" s="220"/>
      <c r="O168" s="220"/>
      <c r="P168" s="221">
        <f>SUM(P169:P170)</f>
        <v>0</v>
      </c>
      <c r="Q168" s="220"/>
      <c r="R168" s="221">
        <f>SUM(R169:R170)</f>
        <v>0</v>
      </c>
      <c r="S168" s="220"/>
      <c r="T168" s="222">
        <f>SUM(T169:T170)</f>
        <v>0</v>
      </c>
      <c r="U168" s="12"/>
      <c r="V168" s="12"/>
      <c r="W168" s="12"/>
      <c r="X168" s="12"/>
      <c r="Y168" s="12"/>
      <c r="Z168" s="12"/>
      <c r="AA168" s="12"/>
      <c r="AB168" s="12"/>
      <c r="AC168" s="12"/>
      <c r="AD168" s="12"/>
      <c r="AE168" s="12"/>
      <c r="AR168" s="223" t="s">
        <v>83</v>
      </c>
      <c r="AT168" s="224" t="s">
        <v>75</v>
      </c>
      <c r="AU168" s="224" t="s">
        <v>83</v>
      </c>
      <c r="AY168" s="223" t="s">
        <v>264</v>
      </c>
      <c r="BK168" s="225">
        <f>SUM(BK169:BK170)</f>
        <v>0</v>
      </c>
    </row>
    <row r="169" s="2" customFormat="1" ht="16.5" customHeight="1">
      <c r="A169" s="39"/>
      <c r="B169" s="40"/>
      <c r="C169" s="228" t="s">
        <v>347</v>
      </c>
      <c r="D169" s="228" t="s">
        <v>266</v>
      </c>
      <c r="E169" s="229" t="s">
        <v>3930</v>
      </c>
      <c r="F169" s="230" t="s">
        <v>3931</v>
      </c>
      <c r="G169" s="231" t="s">
        <v>318</v>
      </c>
      <c r="H169" s="232">
        <v>12</v>
      </c>
      <c r="I169" s="233"/>
      <c r="J169" s="234">
        <f>ROUND(I169*H169,2)</f>
        <v>0</v>
      </c>
      <c r="K169" s="230" t="s">
        <v>1425</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271</v>
      </c>
      <c r="AT169" s="239" t="s">
        <v>266</v>
      </c>
      <c r="AU169" s="239" t="s">
        <v>85</v>
      </c>
      <c r="AY169" s="18" t="s">
        <v>264</v>
      </c>
      <c r="BE169" s="240">
        <f>IF(N169="základní",J169,0)</f>
        <v>0</v>
      </c>
      <c r="BF169" s="240">
        <f>IF(N169="snížená",J169,0)</f>
        <v>0</v>
      </c>
      <c r="BG169" s="240">
        <f>IF(N169="zákl. přenesená",J169,0)</f>
        <v>0</v>
      </c>
      <c r="BH169" s="240">
        <f>IF(N169="sníž. přenesená",J169,0)</f>
        <v>0</v>
      </c>
      <c r="BI169" s="240">
        <f>IF(N169="nulová",J169,0)</f>
        <v>0</v>
      </c>
      <c r="BJ169" s="18" t="s">
        <v>85</v>
      </c>
      <c r="BK169" s="240">
        <f>ROUND(I169*H169,2)</f>
        <v>0</v>
      </c>
      <c r="BL169" s="18" t="s">
        <v>271</v>
      </c>
      <c r="BM169" s="239" t="s">
        <v>4499</v>
      </c>
    </row>
    <row r="170" s="13" customFormat="1">
      <c r="A170" s="13"/>
      <c r="B170" s="241"/>
      <c r="C170" s="242"/>
      <c r="D170" s="243" t="s">
        <v>273</v>
      </c>
      <c r="E170" s="244" t="s">
        <v>1</v>
      </c>
      <c r="F170" s="245" t="s">
        <v>4462</v>
      </c>
      <c r="G170" s="242"/>
      <c r="H170" s="246">
        <v>12</v>
      </c>
      <c r="I170" s="247"/>
      <c r="J170" s="242"/>
      <c r="K170" s="242"/>
      <c r="L170" s="248"/>
      <c r="M170" s="249"/>
      <c r="N170" s="250"/>
      <c r="O170" s="250"/>
      <c r="P170" s="250"/>
      <c r="Q170" s="250"/>
      <c r="R170" s="250"/>
      <c r="S170" s="250"/>
      <c r="T170" s="251"/>
      <c r="U170" s="13"/>
      <c r="V170" s="13"/>
      <c r="W170" s="13"/>
      <c r="X170" s="13"/>
      <c r="Y170" s="13"/>
      <c r="Z170" s="13"/>
      <c r="AA170" s="13"/>
      <c r="AB170" s="13"/>
      <c r="AC170" s="13"/>
      <c r="AD170" s="13"/>
      <c r="AE170" s="13"/>
      <c r="AT170" s="252" t="s">
        <v>273</v>
      </c>
      <c r="AU170" s="252" t="s">
        <v>85</v>
      </c>
      <c r="AV170" s="13" t="s">
        <v>85</v>
      </c>
      <c r="AW170" s="13" t="s">
        <v>32</v>
      </c>
      <c r="AX170" s="13" t="s">
        <v>83</v>
      </c>
      <c r="AY170" s="252" t="s">
        <v>264</v>
      </c>
    </row>
    <row r="171" s="12" customFormat="1" ht="22.8" customHeight="1">
      <c r="A171" s="12"/>
      <c r="B171" s="212"/>
      <c r="C171" s="213"/>
      <c r="D171" s="214" t="s">
        <v>75</v>
      </c>
      <c r="E171" s="226" t="s">
        <v>304</v>
      </c>
      <c r="F171" s="226" t="s">
        <v>1467</v>
      </c>
      <c r="G171" s="213"/>
      <c r="H171" s="213"/>
      <c r="I171" s="216"/>
      <c r="J171" s="227">
        <f>BK171</f>
        <v>0</v>
      </c>
      <c r="K171" s="213"/>
      <c r="L171" s="218"/>
      <c r="M171" s="219"/>
      <c r="N171" s="220"/>
      <c r="O171" s="220"/>
      <c r="P171" s="221">
        <f>SUM(P172:P193)</f>
        <v>0</v>
      </c>
      <c r="Q171" s="220"/>
      <c r="R171" s="221">
        <f>SUM(R172:R193)</f>
        <v>0.56571099999999996</v>
      </c>
      <c r="S171" s="220"/>
      <c r="T171" s="222">
        <f>SUM(T172:T193)</f>
        <v>0</v>
      </c>
      <c r="U171" s="12"/>
      <c r="V171" s="12"/>
      <c r="W171" s="12"/>
      <c r="X171" s="12"/>
      <c r="Y171" s="12"/>
      <c r="Z171" s="12"/>
      <c r="AA171" s="12"/>
      <c r="AB171" s="12"/>
      <c r="AC171" s="12"/>
      <c r="AD171" s="12"/>
      <c r="AE171" s="12"/>
      <c r="AR171" s="223" t="s">
        <v>83</v>
      </c>
      <c r="AT171" s="224" t="s">
        <v>75</v>
      </c>
      <c r="AU171" s="224" t="s">
        <v>83</v>
      </c>
      <c r="AY171" s="223" t="s">
        <v>264</v>
      </c>
      <c r="BK171" s="225">
        <f>SUM(BK172:BK193)</f>
        <v>0</v>
      </c>
    </row>
    <row r="172" s="2" customFormat="1" ht="16.5" customHeight="1">
      <c r="A172" s="39"/>
      <c r="B172" s="40"/>
      <c r="C172" s="228" t="s">
        <v>351</v>
      </c>
      <c r="D172" s="228" t="s">
        <v>266</v>
      </c>
      <c r="E172" s="229" t="s">
        <v>1468</v>
      </c>
      <c r="F172" s="230" t="s">
        <v>1469</v>
      </c>
      <c r="G172" s="231" t="s">
        <v>453</v>
      </c>
      <c r="H172" s="232">
        <v>10</v>
      </c>
      <c r="I172" s="233"/>
      <c r="J172" s="234">
        <f>ROUND(I172*H172,2)</f>
        <v>0</v>
      </c>
      <c r="K172" s="230" t="s">
        <v>1425</v>
      </c>
      <c r="L172" s="45"/>
      <c r="M172" s="235" t="s">
        <v>1</v>
      </c>
      <c r="N172" s="236" t="s">
        <v>42</v>
      </c>
      <c r="O172" s="92"/>
      <c r="P172" s="237">
        <f>O172*H172</f>
        <v>0</v>
      </c>
      <c r="Q172" s="237">
        <v>1.0000000000000001E-05</v>
      </c>
      <c r="R172" s="237">
        <f>Q172*H172</f>
        <v>0.00010000000000000001</v>
      </c>
      <c r="S172" s="237">
        <v>0</v>
      </c>
      <c r="T172" s="238">
        <f>S172*H172</f>
        <v>0</v>
      </c>
      <c r="U172" s="39"/>
      <c r="V172" s="39"/>
      <c r="W172" s="39"/>
      <c r="X172" s="39"/>
      <c r="Y172" s="39"/>
      <c r="Z172" s="39"/>
      <c r="AA172" s="39"/>
      <c r="AB172" s="39"/>
      <c r="AC172" s="39"/>
      <c r="AD172" s="39"/>
      <c r="AE172" s="39"/>
      <c r="AR172" s="239" t="s">
        <v>271</v>
      </c>
      <c r="AT172" s="239" t="s">
        <v>266</v>
      </c>
      <c r="AU172" s="239" t="s">
        <v>85</v>
      </c>
      <c r="AY172" s="18" t="s">
        <v>264</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271</v>
      </c>
      <c r="BM172" s="239" t="s">
        <v>4500</v>
      </c>
    </row>
    <row r="173" s="13" customFormat="1">
      <c r="A173" s="13"/>
      <c r="B173" s="241"/>
      <c r="C173" s="242"/>
      <c r="D173" s="243" t="s">
        <v>273</v>
      </c>
      <c r="E173" s="244" t="s">
        <v>1</v>
      </c>
      <c r="F173" s="245" t="s">
        <v>315</v>
      </c>
      <c r="G173" s="242"/>
      <c r="H173" s="246">
        <v>10</v>
      </c>
      <c r="I173" s="247"/>
      <c r="J173" s="242"/>
      <c r="K173" s="242"/>
      <c r="L173" s="248"/>
      <c r="M173" s="249"/>
      <c r="N173" s="250"/>
      <c r="O173" s="250"/>
      <c r="P173" s="250"/>
      <c r="Q173" s="250"/>
      <c r="R173" s="250"/>
      <c r="S173" s="250"/>
      <c r="T173" s="251"/>
      <c r="U173" s="13"/>
      <c r="V173" s="13"/>
      <c r="W173" s="13"/>
      <c r="X173" s="13"/>
      <c r="Y173" s="13"/>
      <c r="Z173" s="13"/>
      <c r="AA173" s="13"/>
      <c r="AB173" s="13"/>
      <c r="AC173" s="13"/>
      <c r="AD173" s="13"/>
      <c r="AE173" s="13"/>
      <c r="AT173" s="252" t="s">
        <v>273</v>
      </c>
      <c r="AU173" s="252" t="s">
        <v>85</v>
      </c>
      <c r="AV173" s="13" t="s">
        <v>85</v>
      </c>
      <c r="AW173" s="13" t="s">
        <v>32</v>
      </c>
      <c r="AX173" s="13" t="s">
        <v>83</v>
      </c>
      <c r="AY173" s="252" t="s">
        <v>264</v>
      </c>
    </row>
    <row r="174" s="2" customFormat="1" ht="16.5" customHeight="1">
      <c r="A174" s="39"/>
      <c r="B174" s="40"/>
      <c r="C174" s="274" t="s">
        <v>358</v>
      </c>
      <c r="D174" s="274" t="s">
        <v>310</v>
      </c>
      <c r="E174" s="275" t="s">
        <v>4155</v>
      </c>
      <c r="F174" s="276" t="s">
        <v>4156</v>
      </c>
      <c r="G174" s="277" t="s">
        <v>453</v>
      </c>
      <c r="H174" s="278">
        <v>10.300000000000001</v>
      </c>
      <c r="I174" s="279"/>
      <c r="J174" s="280">
        <f>ROUND(I174*H174,2)</f>
        <v>0</v>
      </c>
      <c r="K174" s="276" t="s">
        <v>1425</v>
      </c>
      <c r="L174" s="281"/>
      <c r="M174" s="282" t="s">
        <v>1</v>
      </c>
      <c r="N174" s="283" t="s">
        <v>42</v>
      </c>
      <c r="O174" s="92"/>
      <c r="P174" s="237">
        <f>O174*H174</f>
        <v>0</v>
      </c>
      <c r="Q174" s="237">
        <v>0.0026700000000000001</v>
      </c>
      <c r="R174" s="237">
        <f>Q174*H174</f>
        <v>0.027501000000000001</v>
      </c>
      <c r="S174" s="237">
        <v>0</v>
      </c>
      <c r="T174" s="238">
        <f>S174*H174</f>
        <v>0</v>
      </c>
      <c r="U174" s="39"/>
      <c r="V174" s="39"/>
      <c r="W174" s="39"/>
      <c r="X174" s="39"/>
      <c r="Y174" s="39"/>
      <c r="Z174" s="39"/>
      <c r="AA174" s="39"/>
      <c r="AB174" s="39"/>
      <c r="AC174" s="39"/>
      <c r="AD174" s="39"/>
      <c r="AE174" s="39"/>
      <c r="AR174" s="239" t="s">
        <v>304</v>
      </c>
      <c r="AT174" s="239" t="s">
        <v>310</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271</v>
      </c>
      <c r="BM174" s="239" t="s">
        <v>4501</v>
      </c>
    </row>
    <row r="175" s="13" customFormat="1">
      <c r="A175" s="13"/>
      <c r="B175" s="241"/>
      <c r="C175" s="242"/>
      <c r="D175" s="243" t="s">
        <v>273</v>
      </c>
      <c r="E175" s="244" t="s">
        <v>1</v>
      </c>
      <c r="F175" s="245" t="s">
        <v>315</v>
      </c>
      <c r="G175" s="242"/>
      <c r="H175" s="246">
        <v>10</v>
      </c>
      <c r="I175" s="247"/>
      <c r="J175" s="242"/>
      <c r="K175" s="242"/>
      <c r="L175" s="248"/>
      <c r="M175" s="249"/>
      <c r="N175" s="250"/>
      <c r="O175" s="250"/>
      <c r="P175" s="250"/>
      <c r="Q175" s="250"/>
      <c r="R175" s="250"/>
      <c r="S175" s="250"/>
      <c r="T175" s="251"/>
      <c r="U175" s="13"/>
      <c r="V175" s="13"/>
      <c r="W175" s="13"/>
      <c r="X175" s="13"/>
      <c r="Y175" s="13"/>
      <c r="Z175" s="13"/>
      <c r="AA175" s="13"/>
      <c r="AB175" s="13"/>
      <c r="AC175" s="13"/>
      <c r="AD175" s="13"/>
      <c r="AE175" s="13"/>
      <c r="AT175" s="252" t="s">
        <v>273</v>
      </c>
      <c r="AU175" s="252" t="s">
        <v>85</v>
      </c>
      <c r="AV175" s="13" t="s">
        <v>85</v>
      </c>
      <c r="AW175" s="13" t="s">
        <v>32</v>
      </c>
      <c r="AX175" s="13" t="s">
        <v>83</v>
      </c>
      <c r="AY175" s="252" t="s">
        <v>264</v>
      </c>
    </row>
    <row r="176" s="13" customFormat="1">
      <c r="A176" s="13"/>
      <c r="B176" s="241"/>
      <c r="C176" s="242"/>
      <c r="D176" s="243" t="s">
        <v>273</v>
      </c>
      <c r="E176" s="242"/>
      <c r="F176" s="245" t="s">
        <v>2891</v>
      </c>
      <c r="G176" s="242"/>
      <c r="H176" s="246">
        <v>10.300000000000001</v>
      </c>
      <c r="I176" s="247"/>
      <c r="J176" s="242"/>
      <c r="K176" s="242"/>
      <c r="L176" s="248"/>
      <c r="M176" s="249"/>
      <c r="N176" s="250"/>
      <c r="O176" s="250"/>
      <c r="P176" s="250"/>
      <c r="Q176" s="250"/>
      <c r="R176" s="250"/>
      <c r="S176" s="250"/>
      <c r="T176" s="251"/>
      <c r="U176" s="13"/>
      <c r="V176" s="13"/>
      <c r="W176" s="13"/>
      <c r="X176" s="13"/>
      <c r="Y176" s="13"/>
      <c r="Z176" s="13"/>
      <c r="AA176" s="13"/>
      <c r="AB176" s="13"/>
      <c r="AC176" s="13"/>
      <c r="AD176" s="13"/>
      <c r="AE176" s="13"/>
      <c r="AT176" s="252" t="s">
        <v>273</v>
      </c>
      <c r="AU176" s="252" t="s">
        <v>85</v>
      </c>
      <c r="AV176" s="13" t="s">
        <v>85</v>
      </c>
      <c r="AW176" s="13" t="s">
        <v>4</v>
      </c>
      <c r="AX176" s="13" t="s">
        <v>83</v>
      </c>
      <c r="AY176" s="252" t="s">
        <v>264</v>
      </c>
    </row>
    <row r="177" s="2" customFormat="1" ht="21.75" customHeight="1">
      <c r="A177" s="39"/>
      <c r="B177" s="40"/>
      <c r="C177" s="228" t="s">
        <v>366</v>
      </c>
      <c r="D177" s="228" t="s">
        <v>266</v>
      </c>
      <c r="E177" s="229" t="s">
        <v>4465</v>
      </c>
      <c r="F177" s="230" t="s">
        <v>4466</v>
      </c>
      <c r="G177" s="231" t="s">
        <v>420</v>
      </c>
      <c r="H177" s="232">
        <v>1</v>
      </c>
      <c r="I177" s="233"/>
      <c r="J177" s="234">
        <f>ROUND(I177*H177,2)</f>
        <v>0</v>
      </c>
      <c r="K177" s="230" t="s">
        <v>1425</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85</v>
      </c>
      <c r="AY177" s="18" t="s">
        <v>264</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271</v>
      </c>
      <c r="BM177" s="239" t="s">
        <v>4502</v>
      </c>
    </row>
    <row r="178" s="13" customFormat="1">
      <c r="A178" s="13"/>
      <c r="B178" s="241"/>
      <c r="C178" s="242"/>
      <c r="D178" s="243" t="s">
        <v>273</v>
      </c>
      <c r="E178" s="244" t="s">
        <v>1</v>
      </c>
      <c r="F178" s="245" t="s">
        <v>83</v>
      </c>
      <c r="G178" s="242"/>
      <c r="H178" s="246">
        <v>1</v>
      </c>
      <c r="I178" s="247"/>
      <c r="J178" s="242"/>
      <c r="K178" s="242"/>
      <c r="L178" s="248"/>
      <c r="M178" s="249"/>
      <c r="N178" s="250"/>
      <c r="O178" s="250"/>
      <c r="P178" s="250"/>
      <c r="Q178" s="250"/>
      <c r="R178" s="250"/>
      <c r="S178" s="250"/>
      <c r="T178" s="251"/>
      <c r="U178" s="13"/>
      <c r="V178" s="13"/>
      <c r="W178" s="13"/>
      <c r="X178" s="13"/>
      <c r="Y178" s="13"/>
      <c r="Z178" s="13"/>
      <c r="AA178" s="13"/>
      <c r="AB178" s="13"/>
      <c r="AC178" s="13"/>
      <c r="AD178" s="13"/>
      <c r="AE178" s="13"/>
      <c r="AT178" s="252" t="s">
        <v>273</v>
      </c>
      <c r="AU178" s="252" t="s">
        <v>85</v>
      </c>
      <c r="AV178" s="13" t="s">
        <v>85</v>
      </c>
      <c r="AW178" s="13" t="s">
        <v>32</v>
      </c>
      <c r="AX178" s="13" t="s">
        <v>83</v>
      </c>
      <c r="AY178" s="252" t="s">
        <v>264</v>
      </c>
    </row>
    <row r="179" s="2" customFormat="1" ht="16.5" customHeight="1">
      <c r="A179" s="39"/>
      <c r="B179" s="40"/>
      <c r="C179" s="274" t="s">
        <v>373</v>
      </c>
      <c r="D179" s="274" t="s">
        <v>310</v>
      </c>
      <c r="E179" s="275" t="s">
        <v>4468</v>
      </c>
      <c r="F179" s="276" t="s">
        <v>4469</v>
      </c>
      <c r="G179" s="277" t="s">
        <v>420</v>
      </c>
      <c r="H179" s="278">
        <v>1</v>
      </c>
      <c r="I179" s="279"/>
      <c r="J179" s="280">
        <f>ROUND(I179*H179,2)</f>
        <v>0</v>
      </c>
      <c r="K179" s="276" t="s">
        <v>1425</v>
      </c>
      <c r="L179" s="281"/>
      <c r="M179" s="282" t="s">
        <v>1</v>
      </c>
      <c r="N179" s="283" t="s">
        <v>42</v>
      </c>
      <c r="O179" s="92"/>
      <c r="P179" s="237">
        <f>O179*H179</f>
        <v>0</v>
      </c>
      <c r="Q179" s="237">
        <v>0.00050000000000000001</v>
      </c>
      <c r="R179" s="237">
        <f>Q179*H179</f>
        <v>0.00050000000000000001</v>
      </c>
      <c r="S179" s="237">
        <v>0</v>
      </c>
      <c r="T179" s="238">
        <f>S179*H179</f>
        <v>0</v>
      </c>
      <c r="U179" s="39"/>
      <c r="V179" s="39"/>
      <c r="W179" s="39"/>
      <c r="X179" s="39"/>
      <c r="Y179" s="39"/>
      <c r="Z179" s="39"/>
      <c r="AA179" s="39"/>
      <c r="AB179" s="39"/>
      <c r="AC179" s="39"/>
      <c r="AD179" s="39"/>
      <c r="AE179" s="39"/>
      <c r="AR179" s="239" t="s">
        <v>304</v>
      </c>
      <c r="AT179" s="239" t="s">
        <v>310</v>
      </c>
      <c r="AU179" s="239" t="s">
        <v>85</v>
      </c>
      <c r="AY179" s="18" t="s">
        <v>264</v>
      </c>
      <c r="BE179" s="240">
        <f>IF(N179="základní",J179,0)</f>
        <v>0</v>
      </c>
      <c r="BF179" s="240">
        <f>IF(N179="snížená",J179,0)</f>
        <v>0</v>
      </c>
      <c r="BG179" s="240">
        <f>IF(N179="zákl. přenesená",J179,0)</f>
        <v>0</v>
      </c>
      <c r="BH179" s="240">
        <f>IF(N179="sníž. přenesená",J179,0)</f>
        <v>0</v>
      </c>
      <c r="BI179" s="240">
        <f>IF(N179="nulová",J179,0)</f>
        <v>0</v>
      </c>
      <c r="BJ179" s="18" t="s">
        <v>85</v>
      </c>
      <c r="BK179" s="240">
        <f>ROUND(I179*H179,2)</f>
        <v>0</v>
      </c>
      <c r="BL179" s="18" t="s">
        <v>271</v>
      </c>
      <c r="BM179" s="239" t="s">
        <v>4503</v>
      </c>
    </row>
    <row r="180" s="13" customFormat="1">
      <c r="A180" s="13"/>
      <c r="B180" s="241"/>
      <c r="C180" s="242"/>
      <c r="D180" s="243" t="s">
        <v>273</v>
      </c>
      <c r="E180" s="244" t="s">
        <v>1</v>
      </c>
      <c r="F180" s="245" t="s">
        <v>83</v>
      </c>
      <c r="G180" s="242"/>
      <c r="H180" s="246">
        <v>1</v>
      </c>
      <c r="I180" s="247"/>
      <c r="J180" s="242"/>
      <c r="K180" s="242"/>
      <c r="L180" s="248"/>
      <c r="M180" s="249"/>
      <c r="N180" s="250"/>
      <c r="O180" s="250"/>
      <c r="P180" s="250"/>
      <c r="Q180" s="250"/>
      <c r="R180" s="250"/>
      <c r="S180" s="250"/>
      <c r="T180" s="251"/>
      <c r="U180" s="13"/>
      <c r="V180" s="13"/>
      <c r="W180" s="13"/>
      <c r="X180" s="13"/>
      <c r="Y180" s="13"/>
      <c r="Z180" s="13"/>
      <c r="AA180" s="13"/>
      <c r="AB180" s="13"/>
      <c r="AC180" s="13"/>
      <c r="AD180" s="13"/>
      <c r="AE180" s="13"/>
      <c r="AT180" s="252" t="s">
        <v>273</v>
      </c>
      <c r="AU180" s="252" t="s">
        <v>85</v>
      </c>
      <c r="AV180" s="13" t="s">
        <v>85</v>
      </c>
      <c r="AW180" s="13" t="s">
        <v>32</v>
      </c>
      <c r="AX180" s="13" t="s">
        <v>83</v>
      </c>
      <c r="AY180" s="252" t="s">
        <v>264</v>
      </c>
    </row>
    <row r="181" s="2" customFormat="1" ht="16.5" customHeight="1">
      <c r="A181" s="39"/>
      <c r="B181" s="40"/>
      <c r="C181" s="228" t="s">
        <v>377</v>
      </c>
      <c r="D181" s="228" t="s">
        <v>266</v>
      </c>
      <c r="E181" s="229" t="s">
        <v>1492</v>
      </c>
      <c r="F181" s="230" t="s">
        <v>1493</v>
      </c>
      <c r="G181" s="231" t="s">
        <v>453</v>
      </c>
      <c r="H181" s="232">
        <v>10</v>
      </c>
      <c r="I181" s="233"/>
      <c r="J181" s="234">
        <f>ROUND(I181*H181,2)</f>
        <v>0</v>
      </c>
      <c r="K181" s="230" t="s">
        <v>1425</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271</v>
      </c>
      <c r="AT181" s="239" t="s">
        <v>266</v>
      </c>
      <c r="AU181" s="239" t="s">
        <v>85</v>
      </c>
      <c r="AY181" s="18" t="s">
        <v>264</v>
      </c>
      <c r="BE181" s="240">
        <f>IF(N181="základní",J181,0)</f>
        <v>0</v>
      </c>
      <c r="BF181" s="240">
        <f>IF(N181="snížená",J181,0)</f>
        <v>0</v>
      </c>
      <c r="BG181" s="240">
        <f>IF(N181="zákl. přenesená",J181,0)</f>
        <v>0</v>
      </c>
      <c r="BH181" s="240">
        <f>IF(N181="sníž. přenesená",J181,0)</f>
        <v>0</v>
      </c>
      <c r="BI181" s="240">
        <f>IF(N181="nulová",J181,0)</f>
        <v>0</v>
      </c>
      <c r="BJ181" s="18" t="s">
        <v>85</v>
      </c>
      <c r="BK181" s="240">
        <f>ROUND(I181*H181,2)</f>
        <v>0</v>
      </c>
      <c r="BL181" s="18" t="s">
        <v>271</v>
      </c>
      <c r="BM181" s="239" t="s">
        <v>4504</v>
      </c>
    </row>
    <row r="182" s="13" customFormat="1">
      <c r="A182" s="13"/>
      <c r="B182" s="241"/>
      <c r="C182" s="242"/>
      <c r="D182" s="243" t="s">
        <v>273</v>
      </c>
      <c r="E182" s="244" t="s">
        <v>1</v>
      </c>
      <c r="F182" s="245" t="s">
        <v>315</v>
      </c>
      <c r="G182" s="242"/>
      <c r="H182" s="246">
        <v>10</v>
      </c>
      <c r="I182" s="247"/>
      <c r="J182" s="242"/>
      <c r="K182" s="242"/>
      <c r="L182" s="248"/>
      <c r="M182" s="249"/>
      <c r="N182" s="250"/>
      <c r="O182" s="250"/>
      <c r="P182" s="250"/>
      <c r="Q182" s="250"/>
      <c r="R182" s="250"/>
      <c r="S182" s="250"/>
      <c r="T182" s="251"/>
      <c r="U182" s="13"/>
      <c r="V182" s="13"/>
      <c r="W182" s="13"/>
      <c r="X182" s="13"/>
      <c r="Y182" s="13"/>
      <c r="Z182" s="13"/>
      <c r="AA182" s="13"/>
      <c r="AB182" s="13"/>
      <c r="AC182" s="13"/>
      <c r="AD182" s="13"/>
      <c r="AE182" s="13"/>
      <c r="AT182" s="252" t="s">
        <v>273</v>
      </c>
      <c r="AU182" s="252" t="s">
        <v>85</v>
      </c>
      <c r="AV182" s="13" t="s">
        <v>85</v>
      </c>
      <c r="AW182" s="13" t="s">
        <v>32</v>
      </c>
      <c r="AX182" s="13" t="s">
        <v>83</v>
      </c>
      <c r="AY182" s="252" t="s">
        <v>264</v>
      </c>
    </row>
    <row r="183" s="2" customFormat="1" ht="16.5" customHeight="1">
      <c r="A183" s="39"/>
      <c r="B183" s="40"/>
      <c r="C183" s="228" t="s">
        <v>7</v>
      </c>
      <c r="D183" s="228" t="s">
        <v>266</v>
      </c>
      <c r="E183" s="229" t="s">
        <v>1496</v>
      </c>
      <c r="F183" s="230" t="s">
        <v>1497</v>
      </c>
      <c r="G183" s="231" t="s">
        <v>420</v>
      </c>
      <c r="H183" s="232">
        <v>1</v>
      </c>
      <c r="I183" s="233"/>
      <c r="J183" s="234">
        <f>ROUND(I183*H183,2)</f>
        <v>0</v>
      </c>
      <c r="K183" s="230" t="s">
        <v>1425</v>
      </c>
      <c r="L183" s="45"/>
      <c r="M183" s="235" t="s">
        <v>1</v>
      </c>
      <c r="N183" s="236" t="s">
        <v>42</v>
      </c>
      <c r="O183" s="92"/>
      <c r="P183" s="237">
        <f>O183*H183</f>
        <v>0</v>
      </c>
      <c r="Q183" s="237">
        <v>0.45937</v>
      </c>
      <c r="R183" s="237">
        <f>Q183*H183</f>
        <v>0.45937</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271</v>
      </c>
      <c r="BM183" s="239" t="s">
        <v>4505</v>
      </c>
    </row>
    <row r="184" s="13" customFormat="1">
      <c r="A184" s="13"/>
      <c r="B184" s="241"/>
      <c r="C184" s="242"/>
      <c r="D184" s="243" t="s">
        <v>273</v>
      </c>
      <c r="E184" s="244" t="s">
        <v>1</v>
      </c>
      <c r="F184" s="245" t="s">
        <v>83</v>
      </c>
      <c r="G184" s="242"/>
      <c r="H184" s="246">
        <v>1</v>
      </c>
      <c r="I184" s="247"/>
      <c r="J184" s="242"/>
      <c r="K184" s="242"/>
      <c r="L184" s="248"/>
      <c r="M184" s="249"/>
      <c r="N184" s="250"/>
      <c r="O184" s="250"/>
      <c r="P184" s="250"/>
      <c r="Q184" s="250"/>
      <c r="R184" s="250"/>
      <c r="S184" s="250"/>
      <c r="T184" s="251"/>
      <c r="U184" s="13"/>
      <c r="V184" s="13"/>
      <c r="W184" s="13"/>
      <c r="X184" s="13"/>
      <c r="Y184" s="13"/>
      <c r="Z184" s="13"/>
      <c r="AA184" s="13"/>
      <c r="AB184" s="13"/>
      <c r="AC184" s="13"/>
      <c r="AD184" s="13"/>
      <c r="AE184" s="13"/>
      <c r="AT184" s="252" t="s">
        <v>273</v>
      </c>
      <c r="AU184" s="252" t="s">
        <v>85</v>
      </c>
      <c r="AV184" s="13" t="s">
        <v>85</v>
      </c>
      <c r="AW184" s="13" t="s">
        <v>32</v>
      </c>
      <c r="AX184" s="13" t="s">
        <v>83</v>
      </c>
      <c r="AY184" s="252" t="s">
        <v>264</v>
      </c>
    </row>
    <row r="185" s="2" customFormat="1" ht="16.5" customHeight="1">
      <c r="A185" s="39"/>
      <c r="B185" s="40"/>
      <c r="C185" s="228" t="s">
        <v>386</v>
      </c>
      <c r="D185" s="228" t="s">
        <v>266</v>
      </c>
      <c r="E185" s="229" t="s">
        <v>4473</v>
      </c>
      <c r="F185" s="230" t="s">
        <v>4474</v>
      </c>
      <c r="G185" s="231" t="s">
        <v>420</v>
      </c>
      <c r="H185" s="232">
        <v>1</v>
      </c>
      <c r="I185" s="233"/>
      <c r="J185" s="234">
        <f>ROUND(I185*H185,2)</f>
        <v>0</v>
      </c>
      <c r="K185" s="230" t="s">
        <v>1425</v>
      </c>
      <c r="L185" s="45"/>
      <c r="M185" s="235" t="s">
        <v>1</v>
      </c>
      <c r="N185" s="236" t="s">
        <v>42</v>
      </c>
      <c r="O185" s="92"/>
      <c r="P185" s="237">
        <f>O185*H185</f>
        <v>0</v>
      </c>
      <c r="Q185" s="237">
        <v>0.058029999999999998</v>
      </c>
      <c r="R185" s="237">
        <f>Q185*H185</f>
        <v>0.058029999999999998</v>
      </c>
      <c r="S185" s="237">
        <v>0</v>
      </c>
      <c r="T185" s="238">
        <f>S185*H185</f>
        <v>0</v>
      </c>
      <c r="U185" s="39"/>
      <c r="V185" s="39"/>
      <c r="W185" s="39"/>
      <c r="X185" s="39"/>
      <c r="Y185" s="39"/>
      <c r="Z185" s="39"/>
      <c r="AA185" s="39"/>
      <c r="AB185" s="39"/>
      <c r="AC185" s="39"/>
      <c r="AD185" s="39"/>
      <c r="AE185" s="39"/>
      <c r="AR185" s="239" t="s">
        <v>271</v>
      </c>
      <c r="AT185" s="239" t="s">
        <v>266</v>
      </c>
      <c r="AU185" s="239" t="s">
        <v>85</v>
      </c>
      <c r="AY185" s="18" t="s">
        <v>264</v>
      </c>
      <c r="BE185" s="240">
        <f>IF(N185="základní",J185,0)</f>
        <v>0</v>
      </c>
      <c r="BF185" s="240">
        <f>IF(N185="snížená",J185,0)</f>
        <v>0</v>
      </c>
      <c r="BG185" s="240">
        <f>IF(N185="zákl. přenesená",J185,0)</f>
        <v>0</v>
      </c>
      <c r="BH185" s="240">
        <f>IF(N185="sníž. přenesená",J185,0)</f>
        <v>0</v>
      </c>
      <c r="BI185" s="240">
        <f>IF(N185="nulová",J185,0)</f>
        <v>0</v>
      </c>
      <c r="BJ185" s="18" t="s">
        <v>85</v>
      </c>
      <c r="BK185" s="240">
        <f>ROUND(I185*H185,2)</f>
        <v>0</v>
      </c>
      <c r="BL185" s="18" t="s">
        <v>271</v>
      </c>
      <c r="BM185" s="239" t="s">
        <v>4506</v>
      </c>
    </row>
    <row r="186" s="13" customFormat="1">
      <c r="A186" s="13"/>
      <c r="B186" s="241"/>
      <c r="C186" s="242"/>
      <c r="D186" s="243" t="s">
        <v>273</v>
      </c>
      <c r="E186" s="244" t="s">
        <v>1</v>
      </c>
      <c r="F186" s="245" t="s">
        <v>83</v>
      </c>
      <c r="G186" s="242"/>
      <c r="H186" s="246">
        <v>1</v>
      </c>
      <c r="I186" s="247"/>
      <c r="J186" s="242"/>
      <c r="K186" s="242"/>
      <c r="L186" s="248"/>
      <c r="M186" s="249"/>
      <c r="N186" s="250"/>
      <c r="O186" s="250"/>
      <c r="P186" s="250"/>
      <c r="Q186" s="250"/>
      <c r="R186" s="250"/>
      <c r="S186" s="250"/>
      <c r="T186" s="251"/>
      <c r="U186" s="13"/>
      <c r="V186" s="13"/>
      <c r="W186" s="13"/>
      <c r="X186" s="13"/>
      <c r="Y186" s="13"/>
      <c r="Z186" s="13"/>
      <c r="AA186" s="13"/>
      <c r="AB186" s="13"/>
      <c r="AC186" s="13"/>
      <c r="AD186" s="13"/>
      <c r="AE186" s="13"/>
      <c r="AT186" s="252" t="s">
        <v>273</v>
      </c>
      <c r="AU186" s="252" t="s">
        <v>85</v>
      </c>
      <c r="AV186" s="13" t="s">
        <v>85</v>
      </c>
      <c r="AW186" s="13" t="s">
        <v>32</v>
      </c>
      <c r="AX186" s="13" t="s">
        <v>83</v>
      </c>
      <c r="AY186" s="252" t="s">
        <v>264</v>
      </c>
    </row>
    <row r="187" s="2" customFormat="1" ht="21.75" customHeight="1">
      <c r="A187" s="39"/>
      <c r="B187" s="40"/>
      <c r="C187" s="228" t="s">
        <v>391</v>
      </c>
      <c r="D187" s="228" t="s">
        <v>266</v>
      </c>
      <c r="E187" s="229" t="s">
        <v>4201</v>
      </c>
      <c r="F187" s="230" t="s">
        <v>4202</v>
      </c>
      <c r="G187" s="231" t="s">
        <v>420</v>
      </c>
      <c r="H187" s="232">
        <v>1</v>
      </c>
      <c r="I187" s="233"/>
      <c r="J187" s="234">
        <f>ROUND(I187*H187,2)</f>
        <v>0</v>
      </c>
      <c r="K187" s="230" t="s">
        <v>1425</v>
      </c>
      <c r="L187" s="45"/>
      <c r="M187" s="235" t="s">
        <v>1</v>
      </c>
      <c r="N187" s="236" t="s">
        <v>42</v>
      </c>
      <c r="O187" s="92"/>
      <c r="P187" s="237">
        <f>O187*H187</f>
        <v>0</v>
      </c>
      <c r="Q187" s="237">
        <v>0.018180000000000002</v>
      </c>
      <c r="R187" s="237">
        <f>Q187*H187</f>
        <v>0.018180000000000002</v>
      </c>
      <c r="S187" s="237">
        <v>0</v>
      </c>
      <c r="T187" s="238">
        <f>S187*H187</f>
        <v>0</v>
      </c>
      <c r="U187" s="39"/>
      <c r="V187" s="39"/>
      <c r="W187" s="39"/>
      <c r="X187" s="39"/>
      <c r="Y187" s="39"/>
      <c r="Z187" s="39"/>
      <c r="AA187" s="39"/>
      <c r="AB187" s="39"/>
      <c r="AC187" s="39"/>
      <c r="AD187" s="39"/>
      <c r="AE187" s="39"/>
      <c r="AR187" s="239" t="s">
        <v>271</v>
      </c>
      <c r="AT187" s="239" t="s">
        <v>266</v>
      </c>
      <c r="AU187" s="239" t="s">
        <v>85</v>
      </c>
      <c r="AY187" s="18" t="s">
        <v>264</v>
      </c>
      <c r="BE187" s="240">
        <f>IF(N187="základní",J187,0)</f>
        <v>0</v>
      </c>
      <c r="BF187" s="240">
        <f>IF(N187="snížená",J187,0)</f>
        <v>0</v>
      </c>
      <c r="BG187" s="240">
        <f>IF(N187="zákl. přenesená",J187,0)</f>
        <v>0</v>
      </c>
      <c r="BH187" s="240">
        <f>IF(N187="sníž. přenesená",J187,0)</f>
        <v>0</v>
      </c>
      <c r="BI187" s="240">
        <f>IF(N187="nulová",J187,0)</f>
        <v>0</v>
      </c>
      <c r="BJ187" s="18" t="s">
        <v>85</v>
      </c>
      <c r="BK187" s="240">
        <f>ROUND(I187*H187,2)</f>
        <v>0</v>
      </c>
      <c r="BL187" s="18" t="s">
        <v>271</v>
      </c>
      <c r="BM187" s="239" t="s">
        <v>4507</v>
      </c>
    </row>
    <row r="188" s="13" customFormat="1">
      <c r="A188" s="13"/>
      <c r="B188" s="241"/>
      <c r="C188" s="242"/>
      <c r="D188" s="243" t="s">
        <v>273</v>
      </c>
      <c r="E188" s="244" t="s">
        <v>1</v>
      </c>
      <c r="F188" s="245" t="s">
        <v>83</v>
      </c>
      <c r="G188" s="242"/>
      <c r="H188" s="246">
        <v>1</v>
      </c>
      <c r="I188" s="247"/>
      <c r="J188" s="242"/>
      <c r="K188" s="242"/>
      <c r="L188" s="248"/>
      <c r="M188" s="249"/>
      <c r="N188" s="250"/>
      <c r="O188" s="250"/>
      <c r="P188" s="250"/>
      <c r="Q188" s="250"/>
      <c r="R188" s="250"/>
      <c r="S188" s="250"/>
      <c r="T188" s="251"/>
      <c r="U188" s="13"/>
      <c r="V188" s="13"/>
      <c r="W188" s="13"/>
      <c r="X188" s="13"/>
      <c r="Y188" s="13"/>
      <c r="Z188" s="13"/>
      <c r="AA188" s="13"/>
      <c r="AB188" s="13"/>
      <c r="AC188" s="13"/>
      <c r="AD188" s="13"/>
      <c r="AE188" s="13"/>
      <c r="AT188" s="252" t="s">
        <v>273</v>
      </c>
      <c r="AU188" s="252" t="s">
        <v>85</v>
      </c>
      <c r="AV188" s="13" t="s">
        <v>85</v>
      </c>
      <c r="AW188" s="13" t="s">
        <v>32</v>
      </c>
      <c r="AX188" s="13" t="s">
        <v>83</v>
      </c>
      <c r="AY188" s="252" t="s">
        <v>264</v>
      </c>
    </row>
    <row r="189" s="2" customFormat="1" ht="16.5" customHeight="1">
      <c r="A189" s="39"/>
      <c r="B189" s="40"/>
      <c r="C189" s="228" t="s">
        <v>395</v>
      </c>
      <c r="D189" s="228" t="s">
        <v>266</v>
      </c>
      <c r="E189" s="229" t="s">
        <v>4204</v>
      </c>
      <c r="F189" s="230" t="s">
        <v>4205</v>
      </c>
      <c r="G189" s="231" t="s">
        <v>420</v>
      </c>
      <c r="H189" s="232">
        <v>1</v>
      </c>
      <c r="I189" s="233"/>
      <c r="J189" s="234">
        <f>ROUND(I189*H189,2)</f>
        <v>0</v>
      </c>
      <c r="K189" s="230" t="s">
        <v>1425</v>
      </c>
      <c r="L189" s="45"/>
      <c r="M189" s="235" t="s">
        <v>1</v>
      </c>
      <c r="N189" s="236" t="s">
        <v>42</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271</v>
      </c>
      <c r="AT189" s="239" t="s">
        <v>266</v>
      </c>
      <c r="AU189" s="239" t="s">
        <v>85</v>
      </c>
      <c r="AY189" s="18" t="s">
        <v>264</v>
      </c>
      <c r="BE189" s="240">
        <f>IF(N189="základní",J189,0)</f>
        <v>0</v>
      </c>
      <c r="BF189" s="240">
        <f>IF(N189="snížená",J189,0)</f>
        <v>0</v>
      </c>
      <c r="BG189" s="240">
        <f>IF(N189="zákl. přenesená",J189,0)</f>
        <v>0</v>
      </c>
      <c r="BH189" s="240">
        <f>IF(N189="sníž. přenesená",J189,0)</f>
        <v>0</v>
      </c>
      <c r="BI189" s="240">
        <f>IF(N189="nulová",J189,0)</f>
        <v>0</v>
      </c>
      <c r="BJ189" s="18" t="s">
        <v>85</v>
      </c>
      <c r="BK189" s="240">
        <f>ROUND(I189*H189,2)</f>
        <v>0</v>
      </c>
      <c r="BL189" s="18" t="s">
        <v>271</v>
      </c>
      <c r="BM189" s="239" t="s">
        <v>4508</v>
      </c>
    </row>
    <row r="190" s="13" customFormat="1">
      <c r="A190" s="13"/>
      <c r="B190" s="241"/>
      <c r="C190" s="242"/>
      <c r="D190" s="243" t="s">
        <v>273</v>
      </c>
      <c r="E190" s="244" t="s">
        <v>1</v>
      </c>
      <c r="F190" s="245" t="s">
        <v>83</v>
      </c>
      <c r="G190" s="242"/>
      <c r="H190" s="246">
        <v>1</v>
      </c>
      <c r="I190" s="247"/>
      <c r="J190" s="242"/>
      <c r="K190" s="242"/>
      <c r="L190" s="248"/>
      <c r="M190" s="249"/>
      <c r="N190" s="250"/>
      <c r="O190" s="250"/>
      <c r="P190" s="250"/>
      <c r="Q190" s="250"/>
      <c r="R190" s="250"/>
      <c r="S190" s="250"/>
      <c r="T190" s="251"/>
      <c r="U190" s="13"/>
      <c r="V190" s="13"/>
      <c r="W190" s="13"/>
      <c r="X190" s="13"/>
      <c r="Y190" s="13"/>
      <c r="Z190" s="13"/>
      <c r="AA190" s="13"/>
      <c r="AB190" s="13"/>
      <c r="AC190" s="13"/>
      <c r="AD190" s="13"/>
      <c r="AE190" s="13"/>
      <c r="AT190" s="252" t="s">
        <v>273</v>
      </c>
      <c r="AU190" s="252" t="s">
        <v>85</v>
      </c>
      <c r="AV190" s="13" t="s">
        <v>85</v>
      </c>
      <c r="AW190" s="13" t="s">
        <v>32</v>
      </c>
      <c r="AX190" s="13" t="s">
        <v>83</v>
      </c>
      <c r="AY190" s="252" t="s">
        <v>264</v>
      </c>
    </row>
    <row r="191" s="2" customFormat="1" ht="16.5" customHeight="1">
      <c r="A191" s="39"/>
      <c r="B191" s="40"/>
      <c r="C191" s="228" t="s">
        <v>401</v>
      </c>
      <c r="D191" s="228" t="s">
        <v>266</v>
      </c>
      <c r="E191" s="229" t="s">
        <v>4207</v>
      </c>
      <c r="F191" s="230" t="s">
        <v>4208</v>
      </c>
      <c r="G191" s="231" t="s">
        <v>420</v>
      </c>
      <c r="H191" s="232">
        <v>1</v>
      </c>
      <c r="I191" s="233"/>
      <c r="J191" s="234">
        <f>ROUND(I191*H191,2)</f>
        <v>0</v>
      </c>
      <c r="K191" s="230" t="s">
        <v>1425</v>
      </c>
      <c r="L191" s="45"/>
      <c r="M191" s="235" t="s">
        <v>1</v>
      </c>
      <c r="N191" s="236" t="s">
        <v>42</v>
      </c>
      <c r="O191" s="92"/>
      <c r="P191" s="237">
        <f>O191*H191</f>
        <v>0</v>
      </c>
      <c r="Q191" s="237">
        <v>0.0020300000000000001</v>
      </c>
      <c r="R191" s="237">
        <f>Q191*H191</f>
        <v>0.0020300000000000001</v>
      </c>
      <c r="S191" s="237">
        <v>0</v>
      </c>
      <c r="T191" s="238">
        <f>S191*H191</f>
        <v>0</v>
      </c>
      <c r="U191" s="39"/>
      <c r="V191" s="39"/>
      <c r="W191" s="39"/>
      <c r="X191" s="39"/>
      <c r="Y191" s="39"/>
      <c r="Z191" s="39"/>
      <c r="AA191" s="39"/>
      <c r="AB191" s="39"/>
      <c r="AC191" s="39"/>
      <c r="AD191" s="39"/>
      <c r="AE191" s="39"/>
      <c r="AR191" s="239" t="s">
        <v>271</v>
      </c>
      <c r="AT191" s="239" t="s">
        <v>266</v>
      </c>
      <c r="AU191" s="239" t="s">
        <v>85</v>
      </c>
      <c r="AY191" s="18" t="s">
        <v>264</v>
      </c>
      <c r="BE191" s="240">
        <f>IF(N191="základní",J191,0)</f>
        <v>0</v>
      </c>
      <c r="BF191" s="240">
        <f>IF(N191="snížená",J191,0)</f>
        <v>0</v>
      </c>
      <c r="BG191" s="240">
        <f>IF(N191="zákl. přenesená",J191,0)</f>
        <v>0</v>
      </c>
      <c r="BH191" s="240">
        <f>IF(N191="sníž. přenesená",J191,0)</f>
        <v>0</v>
      </c>
      <c r="BI191" s="240">
        <f>IF(N191="nulová",J191,0)</f>
        <v>0</v>
      </c>
      <c r="BJ191" s="18" t="s">
        <v>85</v>
      </c>
      <c r="BK191" s="240">
        <f>ROUND(I191*H191,2)</f>
        <v>0</v>
      </c>
      <c r="BL191" s="18" t="s">
        <v>271</v>
      </c>
      <c r="BM191" s="239" t="s">
        <v>4509</v>
      </c>
    </row>
    <row r="192" s="13" customFormat="1">
      <c r="A192" s="13"/>
      <c r="B192" s="241"/>
      <c r="C192" s="242"/>
      <c r="D192" s="243" t="s">
        <v>273</v>
      </c>
      <c r="E192" s="244" t="s">
        <v>1</v>
      </c>
      <c r="F192" s="245" t="s">
        <v>83</v>
      </c>
      <c r="G192" s="242"/>
      <c r="H192" s="246">
        <v>1</v>
      </c>
      <c r="I192" s="247"/>
      <c r="J192" s="242"/>
      <c r="K192" s="242"/>
      <c r="L192" s="248"/>
      <c r="M192" s="249"/>
      <c r="N192" s="250"/>
      <c r="O192" s="250"/>
      <c r="P192" s="250"/>
      <c r="Q192" s="250"/>
      <c r="R192" s="250"/>
      <c r="S192" s="250"/>
      <c r="T192" s="251"/>
      <c r="U192" s="13"/>
      <c r="V192" s="13"/>
      <c r="W192" s="13"/>
      <c r="X192" s="13"/>
      <c r="Y192" s="13"/>
      <c r="Z192" s="13"/>
      <c r="AA192" s="13"/>
      <c r="AB192" s="13"/>
      <c r="AC192" s="13"/>
      <c r="AD192" s="13"/>
      <c r="AE192" s="13"/>
      <c r="AT192" s="252" t="s">
        <v>273</v>
      </c>
      <c r="AU192" s="252" t="s">
        <v>85</v>
      </c>
      <c r="AV192" s="13" t="s">
        <v>85</v>
      </c>
      <c r="AW192" s="13" t="s">
        <v>32</v>
      </c>
      <c r="AX192" s="13" t="s">
        <v>83</v>
      </c>
      <c r="AY192" s="252" t="s">
        <v>264</v>
      </c>
    </row>
    <row r="193" s="2" customFormat="1" ht="16.5" customHeight="1">
      <c r="A193" s="39"/>
      <c r="B193" s="40"/>
      <c r="C193" s="228" t="s">
        <v>407</v>
      </c>
      <c r="D193" s="228" t="s">
        <v>266</v>
      </c>
      <c r="E193" s="229" t="s">
        <v>1499</v>
      </c>
      <c r="F193" s="230" t="s">
        <v>1500</v>
      </c>
      <c r="G193" s="231" t="s">
        <v>354</v>
      </c>
      <c r="H193" s="232">
        <v>0.56599999999999995</v>
      </c>
      <c r="I193" s="233"/>
      <c r="J193" s="234">
        <f>ROUND(I193*H193,2)</f>
        <v>0</v>
      </c>
      <c r="K193" s="230" t="s">
        <v>1425</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271</v>
      </c>
      <c r="AT193" s="239" t="s">
        <v>266</v>
      </c>
      <c r="AU193" s="239" t="s">
        <v>85</v>
      </c>
      <c r="AY193" s="18" t="s">
        <v>264</v>
      </c>
      <c r="BE193" s="240">
        <f>IF(N193="základní",J193,0)</f>
        <v>0</v>
      </c>
      <c r="BF193" s="240">
        <f>IF(N193="snížená",J193,0)</f>
        <v>0</v>
      </c>
      <c r="BG193" s="240">
        <f>IF(N193="zákl. přenesená",J193,0)</f>
        <v>0</v>
      </c>
      <c r="BH193" s="240">
        <f>IF(N193="sníž. přenesená",J193,0)</f>
        <v>0</v>
      </c>
      <c r="BI193" s="240">
        <f>IF(N193="nulová",J193,0)</f>
        <v>0</v>
      </c>
      <c r="BJ193" s="18" t="s">
        <v>85</v>
      </c>
      <c r="BK193" s="240">
        <f>ROUND(I193*H193,2)</f>
        <v>0</v>
      </c>
      <c r="BL193" s="18" t="s">
        <v>271</v>
      </c>
      <c r="BM193" s="239" t="s">
        <v>4510</v>
      </c>
    </row>
    <row r="194" s="12" customFormat="1" ht="22.8" customHeight="1">
      <c r="A194" s="12"/>
      <c r="B194" s="212"/>
      <c r="C194" s="213"/>
      <c r="D194" s="214" t="s">
        <v>75</v>
      </c>
      <c r="E194" s="226" t="s">
        <v>1511</v>
      </c>
      <c r="F194" s="226" t="s">
        <v>1512</v>
      </c>
      <c r="G194" s="213"/>
      <c r="H194" s="213"/>
      <c r="I194" s="216"/>
      <c r="J194" s="227">
        <f>BK194</f>
        <v>0</v>
      </c>
      <c r="K194" s="213"/>
      <c r="L194" s="218"/>
      <c r="M194" s="219"/>
      <c r="N194" s="220"/>
      <c r="O194" s="220"/>
      <c r="P194" s="221">
        <f>SUM(P195:P201)</f>
        <v>0</v>
      </c>
      <c r="Q194" s="220"/>
      <c r="R194" s="221">
        <f>SUM(R195:R201)</f>
        <v>0</v>
      </c>
      <c r="S194" s="220"/>
      <c r="T194" s="222">
        <f>SUM(T195:T201)</f>
        <v>0</v>
      </c>
      <c r="U194" s="12"/>
      <c r="V194" s="12"/>
      <c r="W194" s="12"/>
      <c r="X194" s="12"/>
      <c r="Y194" s="12"/>
      <c r="Z194" s="12"/>
      <c r="AA194" s="12"/>
      <c r="AB194" s="12"/>
      <c r="AC194" s="12"/>
      <c r="AD194" s="12"/>
      <c r="AE194" s="12"/>
      <c r="AR194" s="223" t="s">
        <v>83</v>
      </c>
      <c r="AT194" s="224" t="s">
        <v>75</v>
      </c>
      <c r="AU194" s="224" t="s">
        <v>83</v>
      </c>
      <c r="AY194" s="223" t="s">
        <v>264</v>
      </c>
      <c r="BK194" s="225">
        <f>SUM(BK195:BK201)</f>
        <v>0</v>
      </c>
    </row>
    <row r="195" s="2" customFormat="1" ht="16.5" customHeight="1">
      <c r="A195" s="39"/>
      <c r="B195" s="40"/>
      <c r="C195" s="228" t="s">
        <v>412</v>
      </c>
      <c r="D195" s="228" t="s">
        <v>266</v>
      </c>
      <c r="E195" s="229" t="s">
        <v>1513</v>
      </c>
      <c r="F195" s="230" t="s">
        <v>1514</v>
      </c>
      <c r="G195" s="231" t="s">
        <v>354</v>
      </c>
      <c r="H195" s="232">
        <v>384</v>
      </c>
      <c r="I195" s="233"/>
      <c r="J195" s="234">
        <f>ROUND(I195*H195,2)</f>
        <v>0</v>
      </c>
      <c r="K195" s="230" t="s">
        <v>1425</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271</v>
      </c>
      <c r="BM195" s="239" t="s">
        <v>4511</v>
      </c>
    </row>
    <row r="196" s="2" customFormat="1">
      <c r="A196" s="39"/>
      <c r="B196" s="40"/>
      <c r="C196" s="41"/>
      <c r="D196" s="243" t="s">
        <v>339</v>
      </c>
      <c r="E196" s="41"/>
      <c r="F196" s="295" t="s">
        <v>3968</v>
      </c>
      <c r="G196" s="41"/>
      <c r="H196" s="41"/>
      <c r="I196" s="296"/>
      <c r="J196" s="41"/>
      <c r="K196" s="41"/>
      <c r="L196" s="45"/>
      <c r="M196" s="297"/>
      <c r="N196" s="298"/>
      <c r="O196" s="92"/>
      <c r="P196" s="92"/>
      <c r="Q196" s="92"/>
      <c r="R196" s="92"/>
      <c r="S196" s="92"/>
      <c r="T196" s="93"/>
      <c r="U196" s="39"/>
      <c r="V196" s="39"/>
      <c r="W196" s="39"/>
      <c r="X196" s="39"/>
      <c r="Y196" s="39"/>
      <c r="Z196" s="39"/>
      <c r="AA196" s="39"/>
      <c r="AB196" s="39"/>
      <c r="AC196" s="39"/>
      <c r="AD196" s="39"/>
      <c r="AE196" s="39"/>
      <c r="AT196" s="18" t="s">
        <v>339</v>
      </c>
      <c r="AU196" s="18" t="s">
        <v>85</v>
      </c>
    </row>
    <row r="197" s="13" customFormat="1">
      <c r="A197" s="13"/>
      <c r="B197" s="241"/>
      <c r="C197" s="242"/>
      <c r="D197" s="243" t="s">
        <v>273</v>
      </c>
      <c r="E197" s="244" t="s">
        <v>1</v>
      </c>
      <c r="F197" s="245" t="s">
        <v>4481</v>
      </c>
      <c r="G197" s="242"/>
      <c r="H197" s="246">
        <v>384</v>
      </c>
      <c r="I197" s="247"/>
      <c r="J197" s="242"/>
      <c r="K197" s="242"/>
      <c r="L197" s="248"/>
      <c r="M197" s="249"/>
      <c r="N197" s="250"/>
      <c r="O197" s="250"/>
      <c r="P197" s="250"/>
      <c r="Q197" s="250"/>
      <c r="R197" s="250"/>
      <c r="S197" s="250"/>
      <c r="T197" s="251"/>
      <c r="U197" s="13"/>
      <c r="V197" s="13"/>
      <c r="W197" s="13"/>
      <c r="X197" s="13"/>
      <c r="Y197" s="13"/>
      <c r="Z197" s="13"/>
      <c r="AA197" s="13"/>
      <c r="AB197" s="13"/>
      <c r="AC197" s="13"/>
      <c r="AD197" s="13"/>
      <c r="AE197" s="13"/>
      <c r="AT197" s="252" t="s">
        <v>273</v>
      </c>
      <c r="AU197" s="252" t="s">
        <v>85</v>
      </c>
      <c r="AV197" s="13" t="s">
        <v>85</v>
      </c>
      <c r="AW197" s="13" t="s">
        <v>32</v>
      </c>
      <c r="AX197" s="13" t="s">
        <v>83</v>
      </c>
      <c r="AY197" s="252" t="s">
        <v>264</v>
      </c>
    </row>
    <row r="198" s="2" customFormat="1" ht="24.15" customHeight="1">
      <c r="A198" s="39"/>
      <c r="B198" s="40"/>
      <c r="C198" s="228" t="s">
        <v>417</v>
      </c>
      <c r="D198" s="228" t="s">
        <v>266</v>
      </c>
      <c r="E198" s="229" t="s">
        <v>1518</v>
      </c>
      <c r="F198" s="230" t="s">
        <v>1519</v>
      </c>
      <c r="G198" s="231" t="s">
        <v>354</v>
      </c>
      <c r="H198" s="232">
        <v>38.399999999999999</v>
      </c>
      <c r="I198" s="233"/>
      <c r="J198" s="234">
        <f>ROUND(I198*H198,2)</f>
        <v>0</v>
      </c>
      <c r="K198" s="230" t="s">
        <v>1425</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271</v>
      </c>
      <c r="AT198" s="239" t="s">
        <v>266</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271</v>
      </c>
      <c r="BM198" s="239" t="s">
        <v>4512</v>
      </c>
    </row>
    <row r="199" s="2" customFormat="1">
      <c r="A199" s="39"/>
      <c r="B199" s="40"/>
      <c r="C199" s="41"/>
      <c r="D199" s="243" t="s">
        <v>339</v>
      </c>
      <c r="E199" s="41"/>
      <c r="F199" s="295" t="s">
        <v>3971</v>
      </c>
      <c r="G199" s="41"/>
      <c r="H199" s="41"/>
      <c r="I199" s="296"/>
      <c r="J199" s="41"/>
      <c r="K199" s="41"/>
      <c r="L199" s="45"/>
      <c r="M199" s="297"/>
      <c r="N199" s="298"/>
      <c r="O199" s="92"/>
      <c r="P199" s="92"/>
      <c r="Q199" s="92"/>
      <c r="R199" s="92"/>
      <c r="S199" s="92"/>
      <c r="T199" s="93"/>
      <c r="U199" s="39"/>
      <c r="V199" s="39"/>
      <c r="W199" s="39"/>
      <c r="X199" s="39"/>
      <c r="Y199" s="39"/>
      <c r="Z199" s="39"/>
      <c r="AA199" s="39"/>
      <c r="AB199" s="39"/>
      <c r="AC199" s="39"/>
      <c r="AD199" s="39"/>
      <c r="AE199" s="39"/>
      <c r="AT199" s="18" t="s">
        <v>339</v>
      </c>
      <c r="AU199" s="18" t="s">
        <v>85</v>
      </c>
    </row>
    <row r="200" s="15" customFormat="1">
      <c r="A200" s="15"/>
      <c r="B200" s="264"/>
      <c r="C200" s="265"/>
      <c r="D200" s="243" t="s">
        <v>273</v>
      </c>
      <c r="E200" s="266" t="s">
        <v>1</v>
      </c>
      <c r="F200" s="267" t="s">
        <v>3972</v>
      </c>
      <c r="G200" s="265"/>
      <c r="H200" s="266" t="s">
        <v>1</v>
      </c>
      <c r="I200" s="268"/>
      <c r="J200" s="265"/>
      <c r="K200" s="265"/>
      <c r="L200" s="269"/>
      <c r="M200" s="270"/>
      <c r="N200" s="271"/>
      <c r="O200" s="271"/>
      <c r="P200" s="271"/>
      <c r="Q200" s="271"/>
      <c r="R200" s="271"/>
      <c r="S200" s="271"/>
      <c r="T200" s="272"/>
      <c r="U200" s="15"/>
      <c r="V200" s="15"/>
      <c r="W200" s="15"/>
      <c r="X200" s="15"/>
      <c r="Y200" s="15"/>
      <c r="Z200" s="15"/>
      <c r="AA200" s="15"/>
      <c r="AB200" s="15"/>
      <c r="AC200" s="15"/>
      <c r="AD200" s="15"/>
      <c r="AE200" s="15"/>
      <c r="AT200" s="273" t="s">
        <v>273</v>
      </c>
      <c r="AU200" s="273" t="s">
        <v>85</v>
      </c>
      <c r="AV200" s="15" t="s">
        <v>83</v>
      </c>
      <c r="AW200" s="15" t="s">
        <v>32</v>
      </c>
      <c r="AX200" s="15" t="s">
        <v>76</v>
      </c>
      <c r="AY200" s="273" t="s">
        <v>264</v>
      </c>
    </row>
    <row r="201" s="13" customFormat="1">
      <c r="A201" s="13"/>
      <c r="B201" s="241"/>
      <c r="C201" s="242"/>
      <c r="D201" s="243" t="s">
        <v>273</v>
      </c>
      <c r="E201" s="244" t="s">
        <v>1</v>
      </c>
      <c r="F201" s="245" t="s">
        <v>4483</v>
      </c>
      <c r="G201" s="242"/>
      <c r="H201" s="246">
        <v>38.399999999999999</v>
      </c>
      <c r="I201" s="247"/>
      <c r="J201" s="242"/>
      <c r="K201" s="242"/>
      <c r="L201" s="248"/>
      <c r="M201" s="304"/>
      <c r="N201" s="305"/>
      <c r="O201" s="305"/>
      <c r="P201" s="305"/>
      <c r="Q201" s="305"/>
      <c r="R201" s="305"/>
      <c r="S201" s="305"/>
      <c r="T201" s="306"/>
      <c r="U201" s="13"/>
      <c r="V201" s="13"/>
      <c r="W201" s="13"/>
      <c r="X201" s="13"/>
      <c r="Y201" s="13"/>
      <c r="Z201" s="13"/>
      <c r="AA201" s="13"/>
      <c r="AB201" s="13"/>
      <c r="AC201" s="13"/>
      <c r="AD201" s="13"/>
      <c r="AE201" s="13"/>
      <c r="AT201" s="252" t="s">
        <v>273</v>
      </c>
      <c r="AU201" s="252" t="s">
        <v>85</v>
      </c>
      <c r="AV201" s="13" t="s">
        <v>85</v>
      </c>
      <c r="AW201" s="13" t="s">
        <v>32</v>
      </c>
      <c r="AX201" s="13" t="s">
        <v>83</v>
      </c>
      <c r="AY201" s="252" t="s">
        <v>264</v>
      </c>
    </row>
    <row r="202" s="2" customFormat="1" ht="6.96" customHeight="1">
      <c r="A202" s="39"/>
      <c r="B202" s="67"/>
      <c r="C202" s="68"/>
      <c r="D202" s="68"/>
      <c r="E202" s="68"/>
      <c r="F202" s="68"/>
      <c r="G202" s="68"/>
      <c r="H202" s="68"/>
      <c r="I202" s="68"/>
      <c r="J202" s="68"/>
      <c r="K202" s="68"/>
      <c r="L202" s="45"/>
      <c r="M202" s="39"/>
      <c r="O202" s="39"/>
      <c r="P202" s="39"/>
      <c r="Q202" s="39"/>
      <c r="R202" s="39"/>
      <c r="S202" s="39"/>
      <c r="T202" s="39"/>
      <c r="U202" s="39"/>
      <c r="V202" s="39"/>
      <c r="W202" s="39"/>
      <c r="X202" s="39"/>
      <c r="Y202" s="39"/>
      <c r="Z202" s="39"/>
      <c r="AA202" s="39"/>
      <c r="AB202" s="39"/>
      <c r="AC202" s="39"/>
      <c r="AD202" s="39"/>
      <c r="AE202" s="39"/>
    </row>
  </sheetData>
  <sheetProtection sheet="1" autoFilter="0" formatColumns="0" formatRows="0" objects="1" scenarios="1" spinCount="100000" saltValue="cp2WNAXCIjdHGicBxLuA1S3QaN6RSD/duw8lUX5TLSxH0CR9kueuZ5onbOpF8NeqZRy2O/nKea3yTBt9f+FggQ==" hashValue="RhF5er7oQbYz3VqGn3qFbFWLwCBrB9Aqd6LFHWGKqlckKdK3bW/uLsSYUbymXbyBEIaoqeAhBK3oM7+3bYlNFQ==" algorithmName="SHA-512" password="E785"/>
  <autoFilter ref="C121:K20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178</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4513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1411</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ROUND((SUM(BE122:BE202)),  2)</f>
        <v>0</v>
      </c>
      <c r="G33" s="39"/>
      <c r="H33" s="39"/>
      <c r="I33" s="166">
        <v>0.20999999999999999</v>
      </c>
      <c r="J33" s="165">
        <f>ROUND(((SUM(BE122:BE202))*I33),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ROUND((SUM(BF122:BF202)),  2)</f>
        <v>0</v>
      </c>
      <c r="G34" s="39"/>
      <c r="H34" s="39"/>
      <c r="I34" s="166">
        <v>0.12</v>
      </c>
      <c r="J34" s="165">
        <f>ROUND(((SUM(BF122:BF202))*I34),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ROUND((SUM(BG122:BG202)),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ROUND((SUM(BH122:BH202)),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ROUND((SUM(BI122:BI202)),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03.3 - PŘÍPOJKA SPLAŠKOVÉ KANALIZACE PRO SO 03</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J123</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J124</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223</v>
      </c>
      <c r="E99" s="198"/>
      <c r="F99" s="198"/>
      <c r="G99" s="198"/>
      <c r="H99" s="198"/>
      <c r="I99" s="198"/>
      <c r="J99" s="199">
        <f>J157</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1412</v>
      </c>
      <c r="E100" s="198"/>
      <c r="F100" s="198"/>
      <c r="G100" s="198"/>
      <c r="H100" s="198"/>
      <c r="I100" s="198"/>
      <c r="J100" s="199">
        <f>J161</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1413</v>
      </c>
      <c r="E101" s="198"/>
      <c r="F101" s="198"/>
      <c r="G101" s="198"/>
      <c r="H101" s="198"/>
      <c r="I101" s="198"/>
      <c r="J101" s="199">
        <f>J164</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1415</v>
      </c>
      <c r="E102" s="198"/>
      <c r="F102" s="198"/>
      <c r="G102" s="198"/>
      <c r="H102" s="198"/>
      <c r="I102" s="198"/>
      <c r="J102" s="199">
        <f>J195</f>
        <v>0</v>
      </c>
      <c r="K102" s="134"/>
      <c r="L102" s="200"/>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249</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Transformace domova Černovice – Lidmaň I. – Polná</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210</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IO 03.3 - PŘÍPOJKA SPLAŠKOVÉ KANALIZACE PRO SO 03</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 xml:space="preserve"> </v>
      </c>
      <c r="G116" s="41"/>
      <c r="H116" s="41"/>
      <c r="I116" s="33" t="s">
        <v>22</v>
      </c>
      <c r="J116" s="80" t="str">
        <f>IF(J12="","",J12)</f>
        <v>18. 9. 2024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E15</f>
        <v>Kraj Vysočina</v>
      </c>
      <c r="G118" s="41"/>
      <c r="H118" s="41"/>
      <c r="I118" s="33" t="s">
        <v>30</v>
      </c>
      <c r="J118" s="37" t="str">
        <f>E21</f>
        <v>ARPIK OSTRAVA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Ing. Tomáš Janošec</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1"/>
      <c r="B121" s="202"/>
      <c r="C121" s="203" t="s">
        <v>250</v>
      </c>
      <c r="D121" s="204" t="s">
        <v>61</v>
      </c>
      <c r="E121" s="204" t="s">
        <v>57</v>
      </c>
      <c r="F121" s="204" t="s">
        <v>58</v>
      </c>
      <c r="G121" s="204" t="s">
        <v>251</v>
      </c>
      <c r="H121" s="204" t="s">
        <v>252</v>
      </c>
      <c r="I121" s="204" t="s">
        <v>253</v>
      </c>
      <c r="J121" s="204" t="s">
        <v>217</v>
      </c>
      <c r="K121" s="205" t="s">
        <v>254</v>
      </c>
      <c r="L121" s="206"/>
      <c r="M121" s="101" t="s">
        <v>1</v>
      </c>
      <c r="N121" s="102" t="s">
        <v>40</v>
      </c>
      <c r="O121" s="102" t="s">
        <v>255</v>
      </c>
      <c r="P121" s="102" t="s">
        <v>256</v>
      </c>
      <c r="Q121" s="102" t="s">
        <v>257</v>
      </c>
      <c r="R121" s="102" t="s">
        <v>258</v>
      </c>
      <c r="S121" s="102" t="s">
        <v>259</v>
      </c>
      <c r="T121" s="103" t="s">
        <v>260</v>
      </c>
      <c r="U121" s="201"/>
      <c r="V121" s="201"/>
      <c r="W121" s="201"/>
      <c r="X121" s="201"/>
      <c r="Y121" s="201"/>
      <c r="Z121" s="201"/>
      <c r="AA121" s="201"/>
      <c r="AB121" s="201"/>
      <c r="AC121" s="201"/>
      <c r="AD121" s="201"/>
      <c r="AE121" s="201"/>
    </row>
    <row r="122" s="2" customFormat="1" ht="22.8" customHeight="1">
      <c r="A122" s="39"/>
      <c r="B122" s="40"/>
      <c r="C122" s="108" t="s">
        <v>261</v>
      </c>
      <c r="D122" s="41"/>
      <c r="E122" s="41"/>
      <c r="F122" s="41"/>
      <c r="G122" s="41"/>
      <c r="H122" s="41"/>
      <c r="I122" s="41"/>
      <c r="J122" s="207">
        <f>BK122</f>
        <v>0</v>
      </c>
      <c r="K122" s="41"/>
      <c r="L122" s="45"/>
      <c r="M122" s="104"/>
      <c r="N122" s="208"/>
      <c r="O122" s="105"/>
      <c r="P122" s="209">
        <f>P123</f>
        <v>0</v>
      </c>
      <c r="Q122" s="105"/>
      <c r="R122" s="209">
        <f>R123</f>
        <v>5.1759204000000008</v>
      </c>
      <c r="S122" s="105"/>
      <c r="T122" s="210">
        <f>T123</f>
        <v>0</v>
      </c>
      <c r="U122" s="39"/>
      <c r="V122" s="39"/>
      <c r="W122" s="39"/>
      <c r="X122" s="39"/>
      <c r="Y122" s="39"/>
      <c r="Z122" s="39"/>
      <c r="AA122" s="39"/>
      <c r="AB122" s="39"/>
      <c r="AC122" s="39"/>
      <c r="AD122" s="39"/>
      <c r="AE122" s="39"/>
      <c r="AT122" s="18" t="s">
        <v>75</v>
      </c>
      <c r="AU122" s="18" t="s">
        <v>219</v>
      </c>
      <c r="BK122" s="211">
        <f>BK123</f>
        <v>0</v>
      </c>
    </row>
    <row r="123" s="12" customFormat="1" ht="25.92" customHeight="1">
      <c r="A123" s="12"/>
      <c r="B123" s="212"/>
      <c r="C123" s="213"/>
      <c r="D123" s="214" t="s">
        <v>75</v>
      </c>
      <c r="E123" s="215" t="s">
        <v>262</v>
      </c>
      <c r="F123" s="215" t="s">
        <v>263</v>
      </c>
      <c r="G123" s="213"/>
      <c r="H123" s="213"/>
      <c r="I123" s="216"/>
      <c r="J123" s="217">
        <f>BK123</f>
        <v>0</v>
      </c>
      <c r="K123" s="213"/>
      <c r="L123" s="218"/>
      <c r="M123" s="219"/>
      <c r="N123" s="220"/>
      <c r="O123" s="220"/>
      <c r="P123" s="221">
        <f>P124+P157+P161+P164+P195</f>
        <v>0</v>
      </c>
      <c r="Q123" s="220"/>
      <c r="R123" s="221">
        <f>R124+R157+R161+R164+R195</f>
        <v>5.1759204000000008</v>
      </c>
      <c r="S123" s="220"/>
      <c r="T123" s="222">
        <f>T124+T157+T161+T164+T195</f>
        <v>0</v>
      </c>
      <c r="U123" s="12"/>
      <c r="V123" s="12"/>
      <c r="W123" s="12"/>
      <c r="X123" s="12"/>
      <c r="Y123" s="12"/>
      <c r="Z123" s="12"/>
      <c r="AA123" s="12"/>
      <c r="AB123" s="12"/>
      <c r="AC123" s="12"/>
      <c r="AD123" s="12"/>
      <c r="AE123" s="12"/>
      <c r="AR123" s="223" t="s">
        <v>83</v>
      </c>
      <c r="AT123" s="224" t="s">
        <v>75</v>
      </c>
      <c r="AU123" s="224" t="s">
        <v>76</v>
      </c>
      <c r="AY123" s="223" t="s">
        <v>264</v>
      </c>
      <c r="BK123" s="225">
        <f>BK124+BK157+BK161+BK164+BK195</f>
        <v>0</v>
      </c>
    </row>
    <row r="124" s="12" customFormat="1" ht="22.8" customHeight="1">
      <c r="A124" s="12"/>
      <c r="B124" s="212"/>
      <c r="C124" s="213"/>
      <c r="D124" s="214" t="s">
        <v>75</v>
      </c>
      <c r="E124" s="226" t="s">
        <v>83</v>
      </c>
      <c r="F124" s="226" t="s">
        <v>265</v>
      </c>
      <c r="G124" s="213"/>
      <c r="H124" s="213"/>
      <c r="I124" s="216"/>
      <c r="J124" s="227">
        <f>BK124</f>
        <v>0</v>
      </c>
      <c r="K124" s="213"/>
      <c r="L124" s="218"/>
      <c r="M124" s="219"/>
      <c r="N124" s="220"/>
      <c r="O124" s="220"/>
      <c r="P124" s="221">
        <f>SUM(P125:P156)</f>
        <v>0</v>
      </c>
      <c r="Q124" s="220"/>
      <c r="R124" s="221">
        <f>SUM(R125:R156)</f>
        <v>4.3737000000000004</v>
      </c>
      <c r="S124" s="220"/>
      <c r="T124" s="222">
        <f>SUM(T125:T156)</f>
        <v>0</v>
      </c>
      <c r="U124" s="12"/>
      <c r="V124" s="12"/>
      <c r="W124" s="12"/>
      <c r="X124" s="12"/>
      <c r="Y124" s="12"/>
      <c r="Z124" s="12"/>
      <c r="AA124" s="12"/>
      <c r="AB124" s="12"/>
      <c r="AC124" s="12"/>
      <c r="AD124" s="12"/>
      <c r="AE124" s="12"/>
      <c r="AR124" s="223" t="s">
        <v>83</v>
      </c>
      <c r="AT124" s="224" t="s">
        <v>75</v>
      </c>
      <c r="AU124" s="224" t="s">
        <v>83</v>
      </c>
      <c r="AY124" s="223" t="s">
        <v>264</v>
      </c>
      <c r="BK124" s="225">
        <f>SUM(BK125:BK156)</f>
        <v>0</v>
      </c>
    </row>
    <row r="125" s="2" customFormat="1" ht="16.5" customHeight="1">
      <c r="A125" s="39"/>
      <c r="B125" s="40"/>
      <c r="C125" s="228" t="s">
        <v>83</v>
      </c>
      <c r="D125" s="228" t="s">
        <v>266</v>
      </c>
      <c r="E125" s="229" t="s">
        <v>3891</v>
      </c>
      <c r="F125" s="230" t="s">
        <v>3892</v>
      </c>
      <c r="G125" s="231" t="s">
        <v>453</v>
      </c>
      <c r="H125" s="232">
        <v>1</v>
      </c>
      <c r="I125" s="233"/>
      <c r="J125" s="234">
        <f>ROUND(I125*H125,2)</f>
        <v>0</v>
      </c>
      <c r="K125" s="230" t="s">
        <v>1425</v>
      </c>
      <c r="L125" s="45"/>
      <c r="M125" s="235" t="s">
        <v>1</v>
      </c>
      <c r="N125" s="236" t="s">
        <v>42</v>
      </c>
      <c r="O125" s="92"/>
      <c r="P125" s="237">
        <f>O125*H125</f>
        <v>0</v>
      </c>
      <c r="Q125" s="237">
        <v>0.036900000000000002</v>
      </c>
      <c r="R125" s="237">
        <f>Q125*H125</f>
        <v>0.036900000000000002</v>
      </c>
      <c r="S125" s="237">
        <v>0</v>
      </c>
      <c r="T125" s="238">
        <f>S125*H125</f>
        <v>0</v>
      </c>
      <c r="U125" s="39"/>
      <c r="V125" s="39"/>
      <c r="W125" s="39"/>
      <c r="X125" s="39"/>
      <c r="Y125" s="39"/>
      <c r="Z125" s="39"/>
      <c r="AA125" s="39"/>
      <c r="AB125" s="39"/>
      <c r="AC125" s="39"/>
      <c r="AD125" s="39"/>
      <c r="AE125" s="39"/>
      <c r="AR125" s="239" t="s">
        <v>271</v>
      </c>
      <c r="AT125" s="239" t="s">
        <v>266</v>
      </c>
      <c r="AU125" s="239" t="s">
        <v>85</v>
      </c>
      <c r="AY125" s="18" t="s">
        <v>264</v>
      </c>
      <c r="BE125" s="240">
        <f>IF(N125="základní",J125,0)</f>
        <v>0</v>
      </c>
      <c r="BF125" s="240">
        <f>IF(N125="snížená",J125,0)</f>
        <v>0</v>
      </c>
      <c r="BG125" s="240">
        <f>IF(N125="zákl. přenesená",J125,0)</f>
        <v>0</v>
      </c>
      <c r="BH125" s="240">
        <f>IF(N125="sníž. přenesená",J125,0)</f>
        <v>0</v>
      </c>
      <c r="BI125" s="240">
        <f>IF(N125="nulová",J125,0)</f>
        <v>0</v>
      </c>
      <c r="BJ125" s="18" t="s">
        <v>85</v>
      </c>
      <c r="BK125" s="240">
        <f>ROUND(I125*H125,2)</f>
        <v>0</v>
      </c>
      <c r="BL125" s="18" t="s">
        <v>271</v>
      </c>
      <c r="BM125" s="239" t="s">
        <v>4514</v>
      </c>
    </row>
    <row r="126" s="15" customFormat="1">
      <c r="A126" s="15"/>
      <c r="B126" s="264"/>
      <c r="C126" s="265"/>
      <c r="D126" s="243" t="s">
        <v>273</v>
      </c>
      <c r="E126" s="266" t="s">
        <v>1</v>
      </c>
      <c r="F126" s="267" t="s">
        <v>4437</v>
      </c>
      <c r="G126" s="265"/>
      <c r="H126" s="266" t="s">
        <v>1</v>
      </c>
      <c r="I126" s="268"/>
      <c r="J126" s="265"/>
      <c r="K126" s="265"/>
      <c r="L126" s="269"/>
      <c r="M126" s="270"/>
      <c r="N126" s="271"/>
      <c r="O126" s="271"/>
      <c r="P126" s="271"/>
      <c r="Q126" s="271"/>
      <c r="R126" s="271"/>
      <c r="S126" s="271"/>
      <c r="T126" s="272"/>
      <c r="U126" s="15"/>
      <c r="V126" s="15"/>
      <c r="W126" s="15"/>
      <c r="X126" s="15"/>
      <c r="Y126" s="15"/>
      <c r="Z126" s="15"/>
      <c r="AA126" s="15"/>
      <c r="AB126" s="15"/>
      <c r="AC126" s="15"/>
      <c r="AD126" s="15"/>
      <c r="AE126" s="15"/>
      <c r="AT126" s="273" t="s">
        <v>273</v>
      </c>
      <c r="AU126" s="273" t="s">
        <v>85</v>
      </c>
      <c r="AV126" s="15" t="s">
        <v>83</v>
      </c>
      <c r="AW126" s="15" t="s">
        <v>32</v>
      </c>
      <c r="AX126" s="15" t="s">
        <v>76</v>
      </c>
      <c r="AY126" s="273" t="s">
        <v>264</v>
      </c>
    </row>
    <row r="127" s="13" customFormat="1">
      <c r="A127" s="13"/>
      <c r="B127" s="241"/>
      <c r="C127" s="242"/>
      <c r="D127" s="243" t="s">
        <v>273</v>
      </c>
      <c r="E127" s="244" t="s">
        <v>1</v>
      </c>
      <c r="F127" s="245" t="s">
        <v>83</v>
      </c>
      <c r="G127" s="242"/>
      <c r="H127" s="246">
        <v>1</v>
      </c>
      <c r="I127" s="247"/>
      <c r="J127" s="242"/>
      <c r="K127" s="242"/>
      <c r="L127" s="248"/>
      <c r="M127" s="249"/>
      <c r="N127" s="250"/>
      <c r="O127" s="250"/>
      <c r="P127" s="250"/>
      <c r="Q127" s="250"/>
      <c r="R127" s="250"/>
      <c r="S127" s="250"/>
      <c r="T127" s="251"/>
      <c r="U127" s="13"/>
      <c r="V127" s="13"/>
      <c r="W127" s="13"/>
      <c r="X127" s="13"/>
      <c r="Y127" s="13"/>
      <c r="Z127" s="13"/>
      <c r="AA127" s="13"/>
      <c r="AB127" s="13"/>
      <c r="AC127" s="13"/>
      <c r="AD127" s="13"/>
      <c r="AE127" s="13"/>
      <c r="AT127" s="252" t="s">
        <v>273</v>
      </c>
      <c r="AU127" s="252" t="s">
        <v>85</v>
      </c>
      <c r="AV127" s="13" t="s">
        <v>85</v>
      </c>
      <c r="AW127" s="13" t="s">
        <v>32</v>
      </c>
      <c r="AX127" s="13" t="s">
        <v>83</v>
      </c>
      <c r="AY127" s="252" t="s">
        <v>264</v>
      </c>
    </row>
    <row r="128" s="2" customFormat="1" ht="16.5" customHeight="1">
      <c r="A128" s="39"/>
      <c r="B128" s="40"/>
      <c r="C128" s="228" t="s">
        <v>85</v>
      </c>
      <c r="D128" s="228" t="s">
        <v>266</v>
      </c>
      <c r="E128" s="229" t="s">
        <v>3899</v>
      </c>
      <c r="F128" s="230" t="s">
        <v>3900</v>
      </c>
      <c r="G128" s="231" t="s">
        <v>278</v>
      </c>
      <c r="H128" s="232">
        <v>3</v>
      </c>
      <c r="I128" s="233"/>
      <c r="J128" s="234">
        <f>ROUND(I128*H128,2)</f>
        <v>0</v>
      </c>
      <c r="K128" s="230" t="s">
        <v>1425</v>
      </c>
      <c r="L128" s="45"/>
      <c r="M128" s="235" t="s">
        <v>1</v>
      </c>
      <c r="N128" s="236" t="s">
        <v>42</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271</v>
      </c>
      <c r="AT128" s="239" t="s">
        <v>266</v>
      </c>
      <c r="AU128" s="239" t="s">
        <v>85</v>
      </c>
      <c r="AY128" s="18" t="s">
        <v>264</v>
      </c>
      <c r="BE128" s="240">
        <f>IF(N128="základní",J128,0)</f>
        <v>0</v>
      </c>
      <c r="BF128" s="240">
        <f>IF(N128="snížená",J128,0)</f>
        <v>0</v>
      </c>
      <c r="BG128" s="240">
        <f>IF(N128="zákl. přenesená",J128,0)</f>
        <v>0</v>
      </c>
      <c r="BH128" s="240">
        <f>IF(N128="sníž. přenesená",J128,0)</f>
        <v>0</v>
      </c>
      <c r="BI128" s="240">
        <f>IF(N128="nulová",J128,0)</f>
        <v>0</v>
      </c>
      <c r="BJ128" s="18" t="s">
        <v>85</v>
      </c>
      <c r="BK128" s="240">
        <f>ROUND(I128*H128,2)</f>
        <v>0</v>
      </c>
      <c r="BL128" s="18" t="s">
        <v>271</v>
      </c>
      <c r="BM128" s="239" t="s">
        <v>4515</v>
      </c>
    </row>
    <row r="129" s="13" customFormat="1">
      <c r="A129" s="13"/>
      <c r="B129" s="241"/>
      <c r="C129" s="242"/>
      <c r="D129" s="243" t="s">
        <v>273</v>
      </c>
      <c r="E129" s="244" t="s">
        <v>1</v>
      </c>
      <c r="F129" s="245" t="s">
        <v>4516</v>
      </c>
      <c r="G129" s="242"/>
      <c r="H129" s="246">
        <v>3</v>
      </c>
      <c r="I129" s="247"/>
      <c r="J129" s="242"/>
      <c r="K129" s="242"/>
      <c r="L129" s="248"/>
      <c r="M129" s="249"/>
      <c r="N129" s="250"/>
      <c r="O129" s="250"/>
      <c r="P129" s="250"/>
      <c r="Q129" s="250"/>
      <c r="R129" s="250"/>
      <c r="S129" s="250"/>
      <c r="T129" s="251"/>
      <c r="U129" s="13"/>
      <c r="V129" s="13"/>
      <c r="W129" s="13"/>
      <c r="X129" s="13"/>
      <c r="Y129" s="13"/>
      <c r="Z129" s="13"/>
      <c r="AA129" s="13"/>
      <c r="AB129" s="13"/>
      <c r="AC129" s="13"/>
      <c r="AD129" s="13"/>
      <c r="AE129" s="13"/>
      <c r="AT129" s="252" t="s">
        <v>273</v>
      </c>
      <c r="AU129" s="252" t="s">
        <v>85</v>
      </c>
      <c r="AV129" s="13" t="s">
        <v>85</v>
      </c>
      <c r="AW129" s="13" t="s">
        <v>32</v>
      </c>
      <c r="AX129" s="13" t="s">
        <v>83</v>
      </c>
      <c r="AY129" s="252" t="s">
        <v>264</v>
      </c>
    </row>
    <row r="130" s="2" customFormat="1" ht="21.75" customHeight="1">
      <c r="A130" s="39"/>
      <c r="B130" s="40"/>
      <c r="C130" s="228" t="s">
        <v>96</v>
      </c>
      <c r="D130" s="228" t="s">
        <v>266</v>
      </c>
      <c r="E130" s="229" t="s">
        <v>3903</v>
      </c>
      <c r="F130" s="230" t="s">
        <v>3904</v>
      </c>
      <c r="G130" s="231" t="s">
        <v>278</v>
      </c>
      <c r="H130" s="232">
        <v>12</v>
      </c>
      <c r="I130" s="233"/>
      <c r="J130" s="234">
        <f>ROUND(I130*H130,2)</f>
        <v>0</v>
      </c>
      <c r="K130" s="230" t="s">
        <v>1425</v>
      </c>
      <c r="L130" s="45"/>
      <c r="M130" s="235" t="s">
        <v>1</v>
      </c>
      <c r="N130" s="236" t="s">
        <v>42</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271</v>
      </c>
      <c r="AT130" s="239" t="s">
        <v>266</v>
      </c>
      <c r="AU130" s="239" t="s">
        <v>85</v>
      </c>
      <c r="AY130" s="18" t="s">
        <v>264</v>
      </c>
      <c r="BE130" s="240">
        <f>IF(N130="základní",J130,0)</f>
        <v>0</v>
      </c>
      <c r="BF130" s="240">
        <f>IF(N130="snížená",J130,0)</f>
        <v>0</v>
      </c>
      <c r="BG130" s="240">
        <f>IF(N130="zákl. přenesená",J130,0)</f>
        <v>0</v>
      </c>
      <c r="BH130" s="240">
        <f>IF(N130="sníž. přenesená",J130,0)</f>
        <v>0</v>
      </c>
      <c r="BI130" s="240">
        <f>IF(N130="nulová",J130,0)</f>
        <v>0</v>
      </c>
      <c r="BJ130" s="18" t="s">
        <v>85</v>
      </c>
      <c r="BK130" s="240">
        <f>ROUND(I130*H130,2)</f>
        <v>0</v>
      </c>
      <c r="BL130" s="18" t="s">
        <v>271</v>
      </c>
      <c r="BM130" s="239" t="s">
        <v>4517</v>
      </c>
    </row>
    <row r="131" s="13" customFormat="1">
      <c r="A131" s="13"/>
      <c r="B131" s="241"/>
      <c r="C131" s="242"/>
      <c r="D131" s="243" t="s">
        <v>273</v>
      </c>
      <c r="E131" s="244" t="s">
        <v>1</v>
      </c>
      <c r="F131" s="245" t="s">
        <v>4518</v>
      </c>
      <c r="G131" s="242"/>
      <c r="H131" s="246">
        <v>12</v>
      </c>
      <c r="I131" s="247"/>
      <c r="J131" s="242"/>
      <c r="K131" s="242"/>
      <c r="L131" s="248"/>
      <c r="M131" s="249"/>
      <c r="N131" s="250"/>
      <c r="O131" s="250"/>
      <c r="P131" s="250"/>
      <c r="Q131" s="250"/>
      <c r="R131" s="250"/>
      <c r="S131" s="250"/>
      <c r="T131" s="251"/>
      <c r="U131" s="13"/>
      <c r="V131" s="13"/>
      <c r="W131" s="13"/>
      <c r="X131" s="13"/>
      <c r="Y131" s="13"/>
      <c r="Z131" s="13"/>
      <c r="AA131" s="13"/>
      <c r="AB131" s="13"/>
      <c r="AC131" s="13"/>
      <c r="AD131" s="13"/>
      <c r="AE131" s="13"/>
      <c r="AT131" s="252" t="s">
        <v>273</v>
      </c>
      <c r="AU131" s="252" t="s">
        <v>85</v>
      </c>
      <c r="AV131" s="13" t="s">
        <v>85</v>
      </c>
      <c r="AW131" s="13" t="s">
        <v>32</v>
      </c>
      <c r="AX131" s="13" t="s">
        <v>83</v>
      </c>
      <c r="AY131" s="252" t="s">
        <v>264</v>
      </c>
    </row>
    <row r="132" s="2" customFormat="1" ht="16.5" customHeight="1">
      <c r="A132" s="39"/>
      <c r="B132" s="40"/>
      <c r="C132" s="228" t="s">
        <v>271</v>
      </c>
      <c r="D132" s="228" t="s">
        <v>266</v>
      </c>
      <c r="E132" s="229" t="s">
        <v>4100</v>
      </c>
      <c r="F132" s="230" t="s">
        <v>4101</v>
      </c>
      <c r="G132" s="231" t="s">
        <v>318</v>
      </c>
      <c r="H132" s="232">
        <v>20</v>
      </c>
      <c r="I132" s="233"/>
      <c r="J132" s="234">
        <f>ROUND(I132*H132,2)</f>
        <v>0</v>
      </c>
      <c r="K132" s="230" t="s">
        <v>1425</v>
      </c>
      <c r="L132" s="45"/>
      <c r="M132" s="235" t="s">
        <v>1</v>
      </c>
      <c r="N132" s="236" t="s">
        <v>42</v>
      </c>
      <c r="O132" s="92"/>
      <c r="P132" s="237">
        <f>O132*H132</f>
        <v>0</v>
      </c>
      <c r="Q132" s="237">
        <v>0.00084000000000000003</v>
      </c>
      <c r="R132" s="237">
        <f>Q132*H132</f>
        <v>0.016800000000000002</v>
      </c>
      <c r="S132" s="237">
        <v>0</v>
      </c>
      <c r="T132" s="238">
        <f>S132*H132</f>
        <v>0</v>
      </c>
      <c r="U132" s="39"/>
      <c r="V132" s="39"/>
      <c r="W132" s="39"/>
      <c r="X132" s="39"/>
      <c r="Y132" s="39"/>
      <c r="Z132" s="39"/>
      <c r="AA132" s="39"/>
      <c r="AB132" s="39"/>
      <c r="AC132" s="39"/>
      <c r="AD132" s="39"/>
      <c r="AE132" s="39"/>
      <c r="AR132" s="239" t="s">
        <v>271</v>
      </c>
      <c r="AT132" s="239" t="s">
        <v>266</v>
      </c>
      <c r="AU132" s="239" t="s">
        <v>85</v>
      </c>
      <c r="AY132" s="18" t="s">
        <v>264</v>
      </c>
      <c r="BE132" s="240">
        <f>IF(N132="základní",J132,0)</f>
        <v>0</v>
      </c>
      <c r="BF132" s="240">
        <f>IF(N132="snížená",J132,0)</f>
        <v>0</v>
      </c>
      <c r="BG132" s="240">
        <f>IF(N132="zákl. přenesená",J132,0)</f>
        <v>0</v>
      </c>
      <c r="BH132" s="240">
        <f>IF(N132="sníž. přenesená",J132,0)</f>
        <v>0</v>
      </c>
      <c r="BI132" s="240">
        <f>IF(N132="nulová",J132,0)</f>
        <v>0</v>
      </c>
      <c r="BJ132" s="18" t="s">
        <v>85</v>
      </c>
      <c r="BK132" s="240">
        <f>ROUND(I132*H132,2)</f>
        <v>0</v>
      </c>
      <c r="BL132" s="18" t="s">
        <v>271</v>
      </c>
      <c r="BM132" s="239" t="s">
        <v>4519</v>
      </c>
    </row>
    <row r="133" s="2" customFormat="1">
      <c r="A133" s="39"/>
      <c r="B133" s="40"/>
      <c r="C133" s="41"/>
      <c r="D133" s="243" t="s">
        <v>339</v>
      </c>
      <c r="E133" s="41"/>
      <c r="F133" s="295" t="s">
        <v>3914</v>
      </c>
      <c r="G133" s="41"/>
      <c r="H133" s="41"/>
      <c r="I133" s="296"/>
      <c r="J133" s="41"/>
      <c r="K133" s="41"/>
      <c r="L133" s="45"/>
      <c r="M133" s="297"/>
      <c r="N133" s="298"/>
      <c r="O133" s="92"/>
      <c r="P133" s="92"/>
      <c r="Q133" s="92"/>
      <c r="R133" s="92"/>
      <c r="S133" s="92"/>
      <c r="T133" s="93"/>
      <c r="U133" s="39"/>
      <c r="V133" s="39"/>
      <c r="W133" s="39"/>
      <c r="X133" s="39"/>
      <c r="Y133" s="39"/>
      <c r="Z133" s="39"/>
      <c r="AA133" s="39"/>
      <c r="AB133" s="39"/>
      <c r="AC133" s="39"/>
      <c r="AD133" s="39"/>
      <c r="AE133" s="39"/>
      <c r="AT133" s="18" t="s">
        <v>339</v>
      </c>
      <c r="AU133" s="18" t="s">
        <v>85</v>
      </c>
    </row>
    <row r="134" s="13" customFormat="1">
      <c r="A134" s="13"/>
      <c r="B134" s="241"/>
      <c r="C134" s="242"/>
      <c r="D134" s="243" t="s">
        <v>273</v>
      </c>
      <c r="E134" s="244" t="s">
        <v>1</v>
      </c>
      <c r="F134" s="245" t="s">
        <v>4520</v>
      </c>
      <c r="G134" s="242"/>
      <c r="H134" s="246">
        <v>20</v>
      </c>
      <c r="I134" s="247"/>
      <c r="J134" s="242"/>
      <c r="K134" s="242"/>
      <c r="L134" s="248"/>
      <c r="M134" s="249"/>
      <c r="N134" s="250"/>
      <c r="O134" s="250"/>
      <c r="P134" s="250"/>
      <c r="Q134" s="250"/>
      <c r="R134" s="250"/>
      <c r="S134" s="250"/>
      <c r="T134" s="251"/>
      <c r="U134" s="13"/>
      <c r="V134" s="13"/>
      <c r="W134" s="13"/>
      <c r="X134" s="13"/>
      <c r="Y134" s="13"/>
      <c r="Z134" s="13"/>
      <c r="AA134" s="13"/>
      <c r="AB134" s="13"/>
      <c r="AC134" s="13"/>
      <c r="AD134" s="13"/>
      <c r="AE134" s="13"/>
      <c r="AT134" s="252" t="s">
        <v>273</v>
      </c>
      <c r="AU134" s="252" t="s">
        <v>85</v>
      </c>
      <c r="AV134" s="13" t="s">
        <v>85</v>
      </c>
      <c r="AW134" s="13" t="s">
        <v>32</v>
      </c>
      <c r="AX134" s="13" t="s">
        <v>83</v>
      </c>
      <c r="AY134" s="252" t="s">
        <v>264</v>
      </c>
    </row>
    <row r="135" s="2" customFormat="1" ht="16.5" customHeight="1">
      <c r="A135" s="39"/>
      <c r="B135" s="40"/>
      <c r="C135" s="228" t="s">
        <v>290</v>
      </c>
      <c r="D135" s="228" t="s">
        <v>266</v>
      </c>
      <c r="E135" s="229" t="s">
        <v>4104</v>
      </c>
      <c r="F135" s="230" t="s">
        <v>4105</v>
      </c>
      <c r="G135" s="231" t="s">
        <v>318</v>
      </c>
      <c r="H135" s="232">
        <v>20</v>
      </c>
      <c r="I135" s="233"/>
      <c r="J135" s="234">
        <f>ROUND(I135*H135,2)</f>
        <v>0</v>
      </c>
      <c r="K135" s="230" t="s">
        <v>1425</v>
      </c>
      <c r="L135" s="45"/>
      <c r="M135" s="235" t="s">
        <v>1</v>
      </c>
      <c r="N135" s="236" t="s">
        <v>42</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271</v>
      </c>
      <c r="AT135" s="239" t="s">
        <v>266</v>
      </c>
      <c r="AU135" s="239" t="s">
        <v>85</v>
      </c>
      <c r="AY135" s="18" t="s">
        <v>264</v>
      </c>
      <c r="BE135" s="240">
        <f>IF(N135="základní",J135,0)</f>
        <v>0</v>
      </c>
      <c r="BF135" s="240">
        <f>IF(N135="snížená",J135,0)</f>
        <v>0</v>
      </c>
      <c r="BG135" s="240">
        <f>IF(N135="zákl. přenesená",J135,0)</f>
        <v>0</v>
      </c>
      <c r="BH135" s="240">
        <f>IF(N135="sníž. přenesená",J135,0)</f>
        <v>0</v>
      </c>
      <c r="BI135" s="240">
        <f>IF(N135="nulová",J135,0)</f>
        <v>0</v>
      </c>
      <c r="BJ135" s="18" t="s">
        <v>85</v>
      </c>
      <c r="BK135" s="240">
        <f>ROUND(I135*H135,2)</f>
        <v>0</v>
      </c>
      <c r="BL135" s="18" t="s">
        <v>271</v>
      </c>
      <c r="BM135" s="239" t="s">
        <v>4521</v>
      </c>
    </row>
    <row r="136" s="2" customFormat="1">
      <c r="A136" s="39"/>
      <c r="B136" s="40"/>
      <c r="C136" s="41"/>
      <c r="D136" s="243" t="s">
        <v>339</v>
      </c>
      <c r="E136" s="41"/>
      <c r="F136" s="295" t="s">
        <v>4107</v>
      </c>
      <c r="G136" s="41"/>
      <c r="H136" s="41"/>
      <c r="I136" s="296"/>
      <c r="J136" s="41"/>
      <c r="K136" s="41"/>
      <c r="L136" s="45"/>
      <c r="M136" s="297"/>
      <c r="N136" s="298"/>
      <c r="O136" s="92"/>
      <c r="P136" s="92"/>
      <c r="Q136" s="92"/>
      <c r="R136" s="92"/>
      <c r="S136" s="92"/>
      <c r="T136" s="93"/>
      <c r="U136" s="39"/>
      <c r="V136" s="39"/>
      <c r="W136" s="39"/>
      <c r="X136" s="39"/>
      <c r="Y136" s="39"/>
      <c r="Z136" s="39"/>
      <c r="AA136" s="39"/>
      <c r="AB136" s="39"/>
      <c r="AC136" s="39"/>
      <c r="AD136" s="39"/>
      <c r="AE136" s="39"/>
      <c r="AT136" s="18" t="s">
        <v>339</v>
      </c>
      <c r="AU136" s="18" t="s">
        <v>85</v>
      </c>
    </row>
    <row r="137" s="13" customFormat="1">
      <c r="A137" s="13"/>
      <c r="B137" s="241"/>
      <c r="C137" s="242"/>
      <c r="D137" s="243" t="s">
        <v>273</v>
      </c>
      <c r="E137" s="244" t="s">
        <v>1</v>
      </c>
      <c r="F137" s="245" t="s">
        <v>377</v>
      </c>
      <c r="G137" s="242"/>
      <c r="H137" s="246">
        <v>20</v>
      </c>
      <c r="I137" s="247"/>
      <c r="J137" s="242"/>
      <c r="K137" s="242"/>
      <c r="L137" s="248"/>
      <c r="M137" s="249"/>
      <c r="N137" s="250"/>
      <c r="O137" s="250"/>
      <c r="P137" s="250"/>
      <c r="Q137" s="250"/>
      <c r="R137" s="250"/>
      <c r="S137" s="250"/>
      <c r="T137" s="251"/>
      <c r="U137" s="13"/>
      <c r="V137" s="13"/>
      <c r="W137" s="13"/>
      <c r="X137" s="13"/>
      <c r="Y137" s="13"/>
      <c r="Z137" s="13"/>
      <c r="AA137" s="13"/>
      <c r="AB137" s="13"/>
      <c r="AC137" s="13"/>
      <c r="AD137" s="13"/>
      <c r="AE137" s="13"/>
      <c r="AT137" s="252" t="s">
        <v>273</v>
      </c>
      <c r="AU137" s="252" t="s">
        <v>85</v>
      </c>
      <c r="AV137" s="13" t="s">
        <v>85</v>
      </c>
      <c r="AW137" s="13" t="s">
        <v>32</v>
      </c>
      <c r="AX137" s="13" t="s">
        <v>83</v>
      </c>
      <c r="AY137" s="252" t="s">
        <v>264</v>
      </c>
    </row>
    <row r="138" s="2" customFormat="1" ht="16.5" customHeight="1">
      <c r="A138" s="39"/>
      <c r="B138" s="40"/>
      <c r="C138" s="228" t="s">
        <v>295</v>
      </c>
      <c r="D138" s="228" t="s">
        <v>266</v>
      </c>
      <c r="E138" s="229" t="s">
        <v>1429</v>
      </c>
      <c r="F138" s="230" t="s">
        <v>1430</v>
      </c>
      <c r="G138" s="231" t="s">
        <v>278</v>
      </c>
      <c r="H138" s="232">
        <v>12</v>
      </c>
      <c r="I138" s="233"/>
      <c r="J138" s="234">
        <f>ROUND(I138*H138,2)</f>
        <v>0</v>
      </c>
      <c r="K138" s="230" t="s">
        <v>1425</v>
      </c>
      <c r="L138" s="45"/>
      <c r="M138" s="235" t="s">
        <v>1</v>
      </c>
      <c r="N138" s="236" t="s">
        <v>42</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271</v>
      </c>
      <c r="AT138" s="239" t="s">
        <v>266</v>
      </c>
      <c r="AU138" s="239" t="s">
        <v>85</v>
      </c>
      <c r="AY138" s="18" t="s">
        <v>264</v>
      </c>
      <c r="BE138" s="240">
        <f>IF(N138="základní",J138,0)</f>
        <v>0</v>
      </c>
      <c r="BF138" s="240">
        <f>IF(N138="snížená",J138,0)</f>
        <v>0</v>
      </c>
      <c r="BG138" s="240">
        <f>IF(N138="zákl. přenesená",J138,0)</f>
        <v>0</v>
      </c>
      <c r="BH138" s="240">
        <f>IF(N138="sníž. přenesená",J138,0)</f>
        <v>0</v>
      </c>
      <c r="BI138" s="240">
        <f>IF(N138="nulová",J138,0)</f>
        <v>0</v>
      </c>
      <c r="BJ138" s="18" t="s">
        <v>85</v>
      </c>
      <c r="BK138" s="240">
        <f>ROUND(I138*H138,2)</f>
        <v>0</v>
      </c>
      <c r="BL138" s="18" t="s">
        <v>271</v>
      </c>
      <c r="BM138" s="239" t="s">
        <v>4522</v>
      </c>
    </row>
    <row r="139" s="2" customFormat="1">
      <c r="A139" s="39"/>
      <c r="B139" s="40"/>
      <c r="C139" s="41"/>
      <c r="D139" s="243" t="s">
        <v>339</v>
      </c>
      <c r="E139" s="41"/>
      <c r="F139" s="295" t="s">
        <v>1432</v>
      </c>
      <c r="G139" s="41"/>
      <c r="H139" s="41"/>
      <c r="I139" s="296"/>
      <c r="J139" s="41"/>
      <c r="K139" s="41"/>
      <c r="L139" s="45"/>
      <c r="M139" s="297"/>
      <c r="N139" s="298"/>
      <c r="O139" s="92"/>
      <c r="P139" s="92"/>
      <c r="Q139" s="92"/>
      <c r="R139" s="92"/>
      <c r="S139" s="92"/>
      <c r="T139" s="93"/>
      <c r="U139" s="39"/>
      <c r="V139" s="39"/>
      <c r="W139" s="39"/>
      <c r="X139" s="39"/>
      <c r="Y139" s="39"/>
      <c r="Z139" s="39"/>
      <c r="AA139" s="39"/>
      <c r="AB139" s="39"/>
      <c r="AC139" s="39"/>
      <c r="AD139" s="39"/>
      <c r="AE139" s="39"/>
      <c r="AT139" s="18" t="s">
        <v>339</v>
      </c>
      <c r="AU139" s="18" t="s">
        <v>85</v>
      </c>
    </row>
    <row r="140" s="13" customFormat="1">
      <c r="A140" s="13"/>
      <c r="B140" s="241"/>
      <c r="C140" s="242"/>
      <c r="D140" s="243" t="s">
        <v>273</v>
      </c>
      <c r="E140" s="244" t="s">
        <v>1</v>
      </c>
      <c r="F140" s="245" t="s">
        <v>8</v>
      </c>
      <c r="G140" s="242"/>
      <c r="H140" s="246">
        <v>12</v>
      </c>
      <c r="I140" s="247"/>
      <c r="J140" s="242"/>
      <c r="K140" s="242"/>
      <c r="L140" s="248"/>
      <c r="M140" s="249"/>
      <c r="N140" s="250"/>
      <c r="O140" s="250"/>
      <c r="P140" s="250"/>
      <c r="Q140" s="250"/>
      <c r="R140" s="250"/>
      <c r="S140" s="250"/>
      <c r="T140" s="251"/>
      <c r="U140" s="13"/>
      <c r="V140" s="13"/>
      <c r="W140" s="13"/>
      <c r="X140" s="13"/>
      <c r="Y140" s="13"/>
      <c r="Z140" s="13"/>
      <c r="AA140" s="13"/>
      <c r="AB140" s="13"/>
      <c r="AC140" s="13"/>
      <c r="AD140" s="13"/>
      <c r="AE140" s="13"/>
      <c r="AT140" s="252" t="s">
        <v>273</v>
      </c>
      <c r="AU140" s="252" t="s">
        <v>85</v>
      </c>
      <c r="AV140" s="13" t="s">
        <v>85</v>
      </c>
      <c r="AW140" s="13" t="s">
        <v>32</v>
      </c>
      <c r="AX140" s="13" t="s">
        <v>83</v>
      </c>
      <c r="AY140" s="252" t="s">
        <v>264</v>
      </c>
    </row>
    <row r="141" s="2" customFormat="1" ht="16.5" customHeight="1">
      <c r="A141" s="39"/>
      <c r="B141" s="40"/>
      <c r="C141" s="228" t="s">
        <v>300</v>
      </c>
      <c r="D141" s="228" t="s">
        <v>266</v>
      </c>
      <c r="E141" s="229" t="s">
        <v>1434</v>
      </c>
      <c r="F141" s="230" t="s">
        <v>1435</v>
      </c>
      <c r="G141" s="231" t="s">
        <v>278</v>
      </c>
      <c r="H141" s="232">
        <v>2.6400000000000001</v>
      </c>
      <c r="I141" s="233"/>
      <c r="J141" s="234">
        <f>ROUND(I141*H141,2)</f>
        <v>0</v>
      </c>
      <c r="K141" s="230" t="s">
        <v>1425</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271</v>
      </c>
      <c r="AT141" s="239" t="s">
        <v>266</v>
      </c>
      <c r="AU141" s="239" t="s">
        <v>85</v>
      </c>
      <c r="AY141" s="18" t="s">
        <v>264</v>
      </c>
      <c r="BE141" s="240">
        <f>IF(N141="základní",J141,0)</f>
        <v>0</v>
      </c>
      <c r="BF141" s="240">
        <f>IF(N141="snížená",J141,0)</f>
        <v>0</v>
      </c>
      <c r="BG141" s="240">
        <f>IF(N141="zákl. přenesená",J141,0)</f>
        <v>0</v>
      </c>
      <c r="BH141" s="240">
        <f>IF(N141="sníž. přenesená",J141,0)</f>
        <v>0</v>
      </c>
      <c r="BI141" s="240">
        <f>IF(N141="nulová",J141,0)</f>
        <v>0</v>
      </c>
      <c r="BJ141" s="18" t="s">
        <v>85</v>
      </c>
      <c r="BK141" s="240">
        <f>ROUND(I141*H141,2)</f>
        <v>0</v>
      </c>
      <c r="BL141" s="18" t="s">
        <v>271</v>
      </c>
      <c r="BM141" s="239" t="s">
        <v>4523</v>
      </c>
    </row>
    <row r="142" s="15" customFormat="1">
      <c r="A142" s="15"/>
      <c r="B142" s="264"/>
      <c r="C142" s="265"/>
      <c r="D142" s="243" t="s">
        <v>273</v>
      </c>
      <c r="E142" s="266" t="s">
        <v>1</v>
      </c>
      <c r="F142" s="267" t="s">
        <v>1437</v>
      </c>
      <c r="G142" s="265"/>
      <c r="H142" s="266" t="s">
        <v>1</v>
      </c>
      <c r="I142" s="268"/>
      <c r="J142" s="265"/>
      <c r="K142" s="265"/>
      <c r="L142" s="269"/>
      <c r="M142" s="270"/>
      <c r="N142" s="271"/>
      <c r="O142" s="271"/>
      <c r="P142" s="271"/>
      <c r="Q142" s="271"/>
      <c r="R142" s="271"/>
      <c r="S142" s="271"/>
      <c r="T142" s="272"/>
      <c r="U142" s="15"/>
      <c r="V142" s="15"/>
      <c r="W142" s="15"/>
      <c r="X142" s="15"/>
      <c r="Y142" s="15"/>
      <c r="Z142" s="15"/>
      <c r="AA142" s="15"/>
      <c r="AB142" s="15"/>
      <c r="AC142" s="15"/>
      <c r="AD142" s="15"/>
      <c r="AE142" s="15"/>
      <c r="AT142" s="273" t="s">
        <v>273</v>
      </c>
      <c r="AU142" s="273" t="s">
        <v>85</v>
      </c>
      <c r="AV142" s="15" t="s">
        <v>83</v>
      </c>
      <c r="AW142" s="15" t="s">
        <v>32</v>
      </c>
      <c r="AX142" s="15" t="s">
        <v>76</v>
      </c>
      <c r="AY142" s="273" t="s">
        <v>264</v>
      </c>
    </row>
    <row r="143" s="13" customFormat="1">
      <c r="A143" s="13"/>
      <c r="B143" s="241"/>
      <c r="C143" s="242"/>
      <c r="D143" s="243" t="s">
        <v>273</v>
      </c>
      <c r="E143" s="244" t="s">
        <v>1</v>
      </c>
      <c r="F143" s="245" t="s">
        <v>4524</v>
      </c>
      <c r="G143" s="242"/>
      <c r="H143" s="246">
        <v>2.6400000000000001</v>
      </c>
      <c r="I143" s="247"/>
      <c r="J143" s="242"/>
      <c r="K143" s="242"/>
      <c r="L143" s="248"/>
      <c r="M143" s="249"/>
      <c r="N143" s="250"/>
      <c r="O143" s="250"/>
      <c r="P143" s="250"/>
      <c r="Q143" s="250"/>
      <c r="R143" s="250"/>
      <c r="S143" s="250"/>
      <c r="T143" s="251"/>
      <c r="U143" s="13"/>
      <c r="V143" s="13"/>
      <c r="W143" s="13"/>
      <c r="X143" s="13"/>
      <c r="Y143" s="13"/>
      <c r="Z143" s="13"/>
      <c r="AA143" s="13"/>
      <c r="AB143" s="13"/>
      <c r="AC143" s="13"/>
      <c r="AD143" s="13"/>
      <c r="AE143" s="13"/>
      <c r="AT143" s="252" t="s">
        <v>273</v>
      </c>
      <c r="AU143" s="252" t="s">
        <v>85</v>
      </c>
      <c r="AV143" s="13" t="s">
        <v>85</v>
      </c>
      <c r="AW143" s="13" t="s">
        <v>32</v>
      </c>
      <c r="AX143" s="13" t="s">
        <v>83</v>
      </c>
      <c r="AY143" s="252" t="s">
        <v>264</v>
      </c>
    </row>
    <row r="144" s="2" customFormat="1" ht="16.5" customHeight="1">
      <c r="A144" s="39"/>
      <c r="B144" s="40"/>
      <c r="C144" s="228" t="s">
        <v>304</v>
      </c>
      <c r="D144" s="228" t="s">
        <v>266</v>
      </c>
      <c r="E144" s="229" t="s">
        <v>1439</v>
      </c>
      <c r="F144" s="230" t="s">
        <v>1440</v>
      </c>
      <c r="G144" s="231" t="s">
        <v>278</v>
      </c>
      <c r="H144" s="232">
        <v>2.6400000000000001</v>
      </c>
      <c r="I144" s="233"/>
      <c r="J144" s="234">
        <f>ROUND(I144*H144,2)</f>
        <v>0</v>
      </c>
      <c r="K144" s="230" t="s">
        <v>1425</v>
      </c>
      <c r="L144" s="45"/>
      <c r="M144" s="235" t="s">
        <v>1</v>
      </c>
      <c r="N144" s="236" t="s">
        <v>42</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271</v>
      </c>
      <c r="AT144" s="239" t="s">
        <v>266</v>
      </c>
      <c r="AU144" s="239" t="s">
        <v>85</v>
      </c>
      <c r="AY144" s="18" t="s">
        <v>264</v>
      </c>
      <c r="BE144" s="240">
        <f>IF(N144="základní",J144,0)</f>
        <v>0</v>
      </c>
      <c r="BF144" s="240">
        <f>IF(N144="snížená",J144,0)</f>
        <v>0</v>
      </c>
      <c r="BG144" s="240">
        <f>IF(N144="zákl. přenesená",J144,0)</f>
        <v>0</v>
      </c>
      <c r="BH144" s="240">
        <f>IF(N144="sníž. přenesená",J144,0)</f>
        <v>0</v>
      </c>
      <c r="BI144" s="240">
        <f>IF(N144="nulová",J144,0)</f>
        <v>0</v>
      </c>
      <c r="BJ144" s="18" t="s">
        <v>85</v>
      </c>
      <c r="BK144" s="240">
        <f>ROUND(I144*H144,2)</f>
        <v>0</v>
      </c>
      <c r="BL144" s="18" t="s">
        <v>271</v>
      </c>
      <c r="BM144" s="239" t="s">
        <v>4525</v>
      </c>
    </row>
    <row r="145" s="2" customFormat="1">
      <c r="A145" s="39"/>
      <c r="B145" s="40"/>
      <c r="C145" s="41"/>
      <c r="D145" s="243" t="s">
        <v>339</v>
      </c>
      <c r="E145" s="41"/>
      <c r="F145" s="295" t="s">
        <v>1442</v>
      </c>
      <c r="G145" s="41"/>
      <c r="H145" s="41"/>
      <c r="I145" s="296"/>
      <c r="J145" s="41"/>
      <c r="K145" s="41"/>
      <c r="L145" s="45"/>
      <c r="M145" s="297"/>
      <c r="N145" s="298"/>
      <c r="O145" s="92"/>
      <c r="P145" s="92"/>
      <c r="Q145" s="92"/>
      <c r="R145" s="92"/>
      <c r="S145" s="92"/>
      <c r="T145" s="93"/>
      <c r="U145" s="39"/>
      <c r="V145" s="39"/>
      <c r="W145" s="39"/>
      <c r="X145" s="39"/>
      <c r="Y145" s="39"/>
      <c r="Z145" s="39"/>
      <c r="AA145" s="39"/>
      <c r="AB145" s="39"/>
      <c r="AC145" s="39"/>
      <c r="AD145" s="39"/>
      <c r="AE145" s="39"/>
      <c r="AT145" s="18" t="s">
        <v>339</v>
      </c>
      <c r="AU145" s="18" t="s">
        <v>85</v>
      </c>
    </row>
    <row r="146" s="13" customFormat="1">
      <c r="A146" s="13"/>
      <c r="B146" s="241"/>
      <c r="C146" s="242"/>
      <c r="D146" s="243" t="s">
        <v>273</v>
      </c>
      <c r="E146" s="244" t="s">
        <v>1</v>
      </c>
      <c r="F146" s="245" t="s">
        <v>4526</v>
      </c>
      <c r="G146" s="242"/>
      <c r="H146" s="246">
        <v>2.6400000000000001</v>
      </c>
      <c r="I146" s="247"/>
      <c r="J146" s="242"/>
      <c r="K146" s="242"/>
      <c r="L146" s="248"/>
      <c r="M146" s="249"/>
      <c r="N146" s="250"/>
      <c r="O146" s="250"/>
      <c r="P146" s="250"/>
      <c r="Q146" s="250"/>
      <c r="R146" s="250"/>
      <c r="S146" s="250"/>
      <c r="T146" s="251"/>
      <c r="U146" s="13"/>
      <c r="V146" s="13"/>
      <c r="W146" s="13"/>
      <c r="X146" s="13"/>
      <c r="Y146" s="13"/>
      <c r="Z146" s="13"/>
      <c r="AA146" s="13"/>
      <c r="AB146" s="13"/>
      <c r="AC146" s="13"/>
      <c r="AD146" s="13"/>
      <c r="AE146" s="13"/>
      <c r="AT146" s="252" t="s">
        <v>273</v>
      </c>
      <c r="AU146" s="252" t="s">
        <v>85</v>
      </c>
      <c r="AV146" s="13" t="s">
        <v>85</v>
      </c>
      <c r="AW146" s="13" t="s">
        <v>32</v>
      </c>
      <c r="AX146" s="13" t="s">
        <v>83</v>
      </c>
      <c r="AY146" s="252" t="s">
        <v>264</v>
      </c>
    </row>
    <row r="147" s="2" customFormat="1" ht="16.5" customHeight="1">
      <c r="A147" s="39"/>
      <c r="B147" s="40"/>
      <c r="C147" s="228" t="s">
        <v>309</v>
      </c>
      <c r="D147" s="228" t="s">
        <v>266</v>
      </c>
      <c r="E147" s="229" t="s">
        <v>1444</v>
      </c>
      <c r="F147" s="230" t="s">
        <v>306</v>
      </c>
      <c r="G147" s="231" t="s">
        <v>278</v>
      </c>
      <c r="H147" s="232">
        <v>9.3599999999999994</v>
      </c>
      <c r="I147" s="233"/>
      <c r="J147" s="234">
        <f>ROUND(I147*H147,2)</f>
        <v>0</v>
      </c>
      <c r="K147" s="230" t="s">
        <v>1425</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271</v>
      </c>
      <c r="AT147" s="239" t="s">
        <v>266</v>
      </c>
      <c r="AU147" s="239" t="s">
        <v>85</v>
      </c>
      <c r="AY147" s="18" t="s">
        <v>264</v>
      </c>
      <c r="BE147" s="240">
        <f>IF(N147="základní",J147,0)</f>
        <v>0</v>
      </c>
      <c r="BF147" s="240">
        <f>IF(N147="snížená",J147,0)</f>
        <v>0</v>
      </c>
      <c r="BG147" s="240">
        <f>IF(N147="zákl. přenesená",J147,0)</f>
        <v>0</v>
      </c>
      <c r="BH147" s="240">
        <f>IF(N147="sníž. přenesená",J147,0)</f>
        <v>0</v>
      </c>
      <c r="BI147" s="240">
        <f>IF(N147="nulová",J147,0)</f>
        <v>0</v>
      </c>
      <c r="BJ147" s="18" t="s">
        <v>85</v>
      </c>
      <c r="BK147" s="240">
        <f>ROUND(I147*H147,2)</f>
        <v>0</v>
      </c>
      <c r="BL147" s="18" t="s">
        <v>271</v>
      </c>
      <c r="BM147" s="239" t="s">
        <v>4527</v>
      </c>
    </row>
    <row r="148" s="2" customFormat="1">
      <c r="A148" s="39"/>
      <c r="B148" s="40"/>
      <c r="C148" s="41"/>
      <c r="D148" s="243" t="s">
        <v>339</v>
      </c>
      <c r="E148" s="41"/>
      <c r="F148" s="295" t="s">
        <v>3914</v>
      </c>
      <c r="G148" s="41"/>
      <c r="H148" s="41"/>
      <c r="I148" s="296"/>
      <c r="J148" s="41"/>
      <c r="K148" s="41"/>
      <c r="L148" s="45"/>
      <c r="M148" s="297"/>
      <c r="N148" s="298"/>
      <c r="O148" s="92"/>
      <c r="P148" s="92"/>
      <c r="Q148" s="92"/>
      <c r="R148" s="92"/>
      <c r="S148" s="92"/>
      <c r="T148" s="93"/>
      <c r="U148" s="39"/>
      <c r="V148" s="39"/>
      <c r="W148" s="39"/>
      <c r="X148" s="39"/>
      <c r="Y148" s="39"/>
      <c r="Z148" s="39"/>
      <c r="AA148" s="39"/>
      <c r="AB148" s="39"/>
      <c r="AC148" s="39"/>
      <c r="AD148" s="39"/>
      <c r="AE148" s="39"/>
      <c r="AT148" s="18" t="s">
        <v>339</v>
      </c>
      <c r="AU148" s="18" t="s">
        <v>85</v>
      </c>
    </row>
    <row r="149" s="15" customFormat="1">
      <c r="A149" s="15"/>
      <c r="B149" s="264"/>
      <c r="C149" s="265"/>
      <c r="D149" s="243" t="s">
        <v>273</v>
      </c>
      <c r="E149" s="266" t="s">
        <v>1</v>
      </c>
      <c r="F149" s="267" t="s">
        <v>4528</v>
      </c>
      <c r="G149" s="265"/>
      <c r="H149" s="266" t="s">
        <v>1</v>
      </c>
      <c r="I149" s="268"/>
      <c r="J149" s="265"/>
      <c r="K149" s="265"/>
      <c r="L149" s="269"/>
      <c r="M149" s="270"/>
      <c r="N149" s="271"/>
      <c r="O149" s="271"/>
      <c r="P149" s="271"/>
      <c r="Q149" s="271"/>
      <c r="R149" s="271"/>
      <c r="S149" s="271"/>
      <c r="T149" s="272"/>
      <c r="U149" s="15"/>
      <c r="V149" s="15"/>
      <c r="W149" s="15"/>
      <c r="X149" s="15"/>
      <c r="Y149" s="15"/>
      <c r="Z149" s="15"/>
      <c r="AA149" s="15"/>
      <c r="AB149" s="15"/>
      <c r="AC149" s="15"/>
      <c r="AD149" s="15"/>
      <c r="AE149" s="15"/>
      <c r="AT149" s="273" t="s">
        <v>273</v>
      </c>
      <c r="AU149" s="273" t="s">
        <v>85</v>
      </c>
      <c r="AV149" s="15" t="s">
        <v>83</v>
      </c>
      <c r="AW149" s="15" t="s">
        <v>32</v>
      </c>
      <c r="AX149" s="15" t="s">
        <v>76</v>
      </c>
      <c r="AY149" s="273" t="s">
        <v>264</v>
      </c>
    </row>
    <row r="150" s="13" customFormat="1">
      <c r="A150" s="13"/>
      <c r="B150" s="241"/>
      <c r="C150" s="242"/>
      <c r="D150" s="243" t="s">
        <v>273</v>
      </c>
      <c r="E150" s="244" t="s">
        <v>1</v>
      </c>
      <c r="F150" s="245" t="s">
        <v>4529</v>
      </c>
      <c r="G150" s="242"/>
      <c r="H150" s="246">
        <v>9.3599999999999994</v>
      </c>
      <c r="I150" s="247"/>
      <c r="J150" s="242"/>
      <c r="K150" s="242"/>
      <c r="L150" s="248"/>
      <c r="M150" s="249"/>
      <c r="N150" s="250"/>
      <c r="O150" s="250"/>
      <c r="P150" s="250"/>
      <c r="Q150" s="250"/>
      <c r="R150" s="250"/>
      <c r="S150" s="250"/>
      <c r="T150" s="251"/>
      <c r="U150" s="13"/>
      <c r="V150" s="13"/>
      <c r="W150" s="13"/>
      <c r="X150" s="13"/>
      <c r="Y150" s="13"/>
      <c r="Z150" s="13"/>
      <c r="AA150" s="13"/>
      <c r="AB150" s="13"/>
      <c r="AC150" s="13"/>
      <c r="AD150" s="13"/>
      <c r="AE150" s="13"/>
      <c r="AT150" s="252" t="s">
        <v>273</v>
      </c>
      <c r="AU150" s="252" t="s">
        <v>85</v>
      </c>
      <c r="AV150" s="13" t="s">
        <v>85</v>
      </c>
      <c r="AW150" s="13" t="s">
        <v>32</v>
      </c>
      <c r="AX150" s="13" t="s">
        <v>76</v>
      </c>
      <c r="AY150" s="252" t="s">
        <v>264</v>
      </c>
    </row>
    <row r="151" s="2" customFormat="1" ht="16.5" customHeight="1">
      <c r="A151" s="39"/>
      <c r="B151" s="40"/>
      <c r="C151" s="228" t="s">
        <v>315</v>
      </c>
      <c r="D151" s="228" t="s">
        <v>266</v>
      </c>
      <c r="E151" s="229" t="s">
        <v>1448</v>
      </c>
      <c r="F151" s="230" t="s">
        <v>1449</v>
      </c>
      <c r="G151" s="231" t="s">
        <v>278</v>
      </c>
      <c r="H151" s="232">
        <v>2.1600000000000001</v>
      </c>
      <c r="I151" s="233"/>
      <c r="J151" s="234">
        <f>ROUND(I151*H151,2)</f>
        <v>0</v>
      </c>
      <c r="K151" s="230" t="s">
        <v>1425</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271</v>
      </c>
      <c r="AT151" s="239" t="s">
        <v>266</v>
      </c>
      <c r="AU151" s="239" t="s">
        <v>85</v>
      </c>
      <c r="AY151" s="18" t="s">
        <v>264</v>
      </c>
      <c r="BE151" s="240">
        <f>IF(N151="základní",J151,0)</f>
        <v>0</v>
      </c>
      <c r="BF151" s="240">
        <f>IF(N151="snížená",J151,0)</f>
        <v>0</v>
      </c>
      <c r="BG151" s="240">
        <f>IF(N151="zákl. přenesená",J151,0)</f>
        <v>0</v>
      </c>
      <c r="BH151" s="240">
        <f>IF(N151="sníž. přenesená",J151,0)</f>
        <v>0</v>
      </c>
      <c r="BI151" s="240">
        <f>IF(N151="nulová",J151,0)</f>
        <v>0</v>
      </c>
      <c r="BJ151" s="18" t="s">
        <v>85</v>
      </c>
      <c r="BK151" s="240">
        <f>ROUND(I151*H151,2)</f>
        <v>0</v>
      </c>
      <c r="BL151" s="18" t="s">
        <v>271</v>
      </c>
      <c r="BM151" s="239" t="s">
        <v>4530</v>
      </c>
    </row>
    <row r="152" s="13" customFormat="1">
      <c r="A152" s="13"/>
      <c r="B152" s="241"/>
      <c r="C152" s="242"/>
      <c r="D152" s="243" t="s">
        <v>273</v>
      </c>
      <c r="E152" s="244" t="s">
        <v>1</v>
      </c>
      <c r="F152" s="245" t="s">
        <v>4531</v>
      </c>
      <c r="G152" s="242"/>
      <c r="H152" s="246">
        <v>2.1600000000000001</v>
      </c>
      <c r="I152" s="247"/>
      <c r="J152" s="242"/>
      <c r="K152" s="242"/>
      <c r="L152" s="248"/>
      <c r="M152" s="249"/>
      <c r="N152" s="250"/>
      <c r="O152" s="250"/>
      <c r="P152" s="250"/>
      <c r="Q152" s="250"/>
      <c r="R152" s="250"/>
      <c r="S152" s="250"/>
      <c r="T152" s="251"/>
      <c r="U152" s="13"/>
      <c r="V152" s="13"/>
      <c r="W152" s="13"/>
      <c r="X152" s="13"/>
      <c r="Y152" s="13"/>
      <c r="Z152" s="13"/>
      <c r="AA152" s="13"/>
      <c r="AB152" s="13"/>
      <c r="AC152" s="13"/>
      <c r="AD152" s="13"/>
      <c r="AE152" s="13"/>
      <c r="AT152" s="252" t="s">
        <v>273</v>
      </c>
      <c r="AU152" s="252" t="s">
        <v>85</v>
      </c>
      <c r="AV152" s="13" t="s">
        <v>85</v>
      </c>
      <c r="AW152" s="13" t="s">
        <v>32</v>
      </c>
      <c r="AX152" s="13" t="s">
        <v>83</v>
      </c>
      <c r="AY152" s="252" t="s">
        <v>264</v>
      </c>
    </row>
    <row r="153" s="2" customFormat="1" ht="16.5" customHeight="1">
      <c r="A153" s="39"/>
      <c r="B153" s="40"/>
      <c r="C153" s="274" t="s">
        <v>322</v>
      </c>
      <c r="D153" s="274" t="s">
        <v>310</v>
      </c>
      <c r="E153" s="275" t="s">
        <v>1452</v>
      </c>
      <c r="F153" s="276" t="s">
        <v>1453</v>
      </c>
      <c r="G153" s="277" t="s">
        <v>354</v>
      </c>
      <c r="H153" s="278">
        <v>4.3200000000000003</v>
      </c>
      <c r="I153" s="279"/>
      <c r="J153" s="280">
        <f>ROUND(I153*H153,2)</f>
        <v>0</v>
      </c>
      <c r="K153" s="276" t="s">
        <v>1425</v>
      </c>
      <c r="L153" s="281"/>
      <c r="M153" s="282" t="s">
        <v>1</v>
      </c>
      <c r="N153" s="283" t="s">
        <v>42</v>
      </c>
      <c r="O153" s="92"/>
      <c r="P153" s="237">
        <f>O153*H153</f>
        <v>0</v>
      </c>
      <c r="Q153" s="237">
        <v>1</v>
      </c>
      <c r="R153" s="237">
        <f>Q153*H153</f>
        <v>4.3200000000000003</v>
      </c>
      <c r="S153" s="237">
        <v>0</v>
      </c>
      <c r="T153" s="238">
        <f>S153*H153</f>
        <v>0</v>
      </c>
      <c r="U153" s="39"/>
      <c r="V153" s="39"/>
      <c r="W153" s="39"/>
      <c r="X153" s="39"/>
      <c r="Y153" s="39"/>
      <c r="Z153" s="39"/>
      <c r="AA153" s="39"/>
      <c r="AB153" s="39"/>
      <c r="AC153" s="39"/>
      <c r="AD153" s="39"/>
      <c r="AE153" s="39"/>
      <c r="AR153" s="239" t="s">
        <v>304</v>
      </c>
      <c r="AT153" s="239" t="s">
        <v>310</v>
      </c>
      <c r="AU153" s="239" t="s">
        <v>85</v>
      </c>
      <c r="AY153" s="18" t="s">
        <v>264</v>
      </c>
      <c r="BE153" s="240">
        <f>IF(N153="základní",J153,0)</f>
        <v>0</v>
      </c>
      <c r="BF153" s="240">
        <f>IF(N153="snížená",J153,0)</f>
        <v>0</v>
      </c>
      <c r="BG153" s="240">
        <f>IF(N153="zákl. přenesená",J153,0)</f>
        <v>0</v>
      </c>
      <c r="BH153" s="240">
        <f>IF(N153="sníž. přenesená",J153,0)</f>
        <v>0</v>
      </c>
      <c r="BI153" s="240">
        <f>IF(N153="nulová",J153,0)</f>
        <v>0</v>
      </c>
      <c r="BJ153" s="18" t="s">
        <v>85</v>
      </c>
      <c r="BK153" s="240">
        <f>ROUND(I153*H153,2)</f>
        <v>0</v>
      </c>
      <c r="BL153" s="18" t="s">
        <v>271</v>
      </c>
      <c r="BM153" s="239" t="s">
        <v>4532</v>
      </c>
    </row>
    <row r="154" s="2" customFormat="1">
      <c r="A154" s="39"/>
      <c r="B154" s="40"/>
      <c r="C154" s="41"/>
      <c r="D154" s="243" t="s">
        <v>339</v>
      </c>
      <c r="E154" s="41"/>
      <c r="F154" s="295" t="s">
        <v>1455</v>
      </c>
      <c r="G154" s="41"/>
      <c r="H154" s="41"/>
      <c r="I154" s="296"/>
      <c r="J154" s="41"/>
      <c r="K154" s="41"/>
      <c r="L154" s="45"/>
      <c r="M154" s="297"/>
      <c r="N154" s="298"/>
      <c r="O154" s="92"/>
      <c r="P154" s="92"/>
      <c r="Q154" s="92"/>
      <c r="R154" s="92"/>
      <c r="S154" s="92"/>
      <c r="T154" s="93"/>
      <c r="U154" s="39"/>
      <c r="V154" s="39"/>
      <c r="W154" s="39"/>
      <c r="X154" s="39"/>
      <c r="Y154" s="39"/>
      <c r="Z154" s="39"/>
      <c r="AA154" s="39"/>
      <c r="AB154" s="39"/>
      <c r="AC154" s="39"/>
      <c r="AD154" s="39"/>
      <c r="AE154" s="39"/>
      <c r="AT154" s="18" t="s">
        <v>339</v>
      </c>
      <c r="AU154" s="18" t="s">
        <v>85</v>
      </c>
    </row>
    <row r="155" s="13" customFormat="1">
      <c r="A155" s="13"/>
      <c r="B155" s="241"/>
      <c r="C155" s="242"/>
      <c r="D155" s="243" t="s">
        <v>273</v>
      </c>
      <c r="E155" s="244" t="s">
        <v>1</v>
      </c>
      <c r="F155" s="245" t="s">
        <v>4533</v>
      </c>
      <c r="G155" s="242"/>
      <c r="H155" s="246">
        <v>2.1600000000000001</v>
      </c>
      <c r="I155" s="247"/>
      <c r="J155" s="242"/>
      <c r="K155" s="242"/>
      <c r="L155" s="248"/>
      <c r="M155" s="249"/>
      <c r="N155" s="250"/>
      <c r="O155" s="250"/>
      <c r="P155" s="250"/>
      <c r="Q155" s="250"/>
      <c r="R155" s="250"/>
      <c r="S155" s="250"/>
      <c r="T155" s="251"/>
      <c r="U155" s="13"/>
      <c r="V155" s="13"/>
      <c r="W155" s="13"/>
      <c r="X155" s="13"/>
      <c r="Y155" s="13"/>
      <c r="Z155" s="13"/>
      <c r="AA155" s="13"/>
      <c r="AB155" s="13"/>
      <c r="AC155" s="13"/>
      <c r="AD155" s="13"/>
      <c r="AE155" s="13"/>
      <c r="AT155" s="252" t="s">
        <v>273</v>
      </c>
      <c r="AU155" s="252" t="s">
        <v>85</v>
      </c>
      <c r="AV155" s="13" t="s">
        <v>85</v>
      </c>
      <c r="AW155" s="13" t="s">
        <v>32</v>
      </c>
      <c r="AX155" s="13" t="s">
        <v>83</v>
      </c>
      <c r="AY155" s="252" t="s">
        <v>264</v>
      </c>
    </row>
    <row r="156" s="13" customFormat="1">
      <c r="A156" s="13"/>
      <c r="B156" s="241"/>
      <c r="C156" s="242"/>
      <c r="D156" s="243" t="s">
        <v>273</v>
      </c>
      <c r="E156" s="242"/>
      <c r="F156" s="245" t="s">
        <v>4534</v>
      </c>
      <c r="G156" s="242"/>
      <c r="H156" s="246">
        <v>4.3200000000000003</v>
      </c>
      <c r="I156" s="247"/>
      <c r="J156" s="242"/>
      <c r="K156" s="242"/>
      <c r="L156" s="248"/>
      <c r="M156" s="249"/>
      <c r="N156" s="250"/>
      <c r="O156" s="250"/>
      <c r="P156" s="250"/>
      <c r="Q156" s="250"/>
      <c r="R156" s="250"/>
      <c r="S156" s="250"/>
      <c r="T156" s="251"/>
      <c r="U156" s="13"/>
      <c r="V156" s="13"/>
      <c r="W156" s="13"/>
      <c r="X156" s="13"/>
      <c r="Y156" s="13"/>
      <c r="Z156" s="13"/>
      <c r="AA156" s="13"/>
      <c r="AB156" s="13"/>
      <c r="AC156" s="13"/>
      <c r="AD156" s="13"/>
      <c r="AE156" s="13"/>
      <c r="AT156" s="252" t="s">
        <v>273</v>
      </c>
      <c r="AU156" s="252" t="s">
        <v>85</v>
      </c>
      <c r="AV156" s="13" t="s">
        <v>85</v>
      </c>
      <c r="AW156" s="13" t="s">
        <v>4</v>
      </c>
      <c r="AX156" s="13" t="s">
        <v>83</v>
      </c>
      <c r="AY156" s="252" t="s">
        <v>264</v>
      </c>
    </row>
    <row r="157" s="12" customFormat="1" ht="22.8" customHeight="1">
      <c r="A157" s="12"/>
      <c r="B157" s="212"/>
      <c r="C157" s="213"/>
      <c r="D157" s="214" t="s">
        <v>75</v>
      </c>
      <c r="E157" s="226" t="s">
        <v>96</v>
      </c>
      <c r="F157" s="226" t="s">
        <v>400</v>
      </c>
      <c r="G157" s="213"/>
      <c r="H157" s="213"/>
      <c r="I157" s="216"/>
      <c r="J157" s="227">
        <f>BK157</f>
        <v>0</v>
      </c>
      <c r="K157" s="213"/>
      <c r="L157" s="218"/>
      <c r="M157" s="219"/>
      <c r="N157" s="220"/>
      <c r="O157" s="220"/>
      <c r="P157" s="221">
        <f>SUM(P158:P160)</f>
        <v>0</v>
      </c>
      <c r="Q157" s="220"/>
      <c r="R157" s="221">
        <f>SUM(R158:R160)</f>
        <v>0</v>
      </c>
      <c r="S157" s="220"/>
      <c r="T157" s="222">
        <f>SUM(T158:T160)</f>
        <v>0</v>
      </c>
      <c r="U157" s="12"/>
      <c r="V157" s="12"/>
      <c r="W157" s="12"/>
      <c r="X157" s="12"/>
      <c r="Y157" s="12"/>
      <c r="Z157" s="12"/>
      <c r="AA157" s="12"/>
      <c r="AB157" s="12"/>
      <c r="AC157" s="12"/>
      <c r="AD157" s="12"/>
      <c r="AE157" s="12"/>
      <c r="AR157" s="223" t="s">
        <v>83</v>
      </c>
      <c r="AT157" s="224" t="s">
        <v>75</v>
      </c>
      <c r="AU157" s="224" t="s">
        <v>83</v>
      </c>
      <c r="AY157" s="223" t="s">
        <v>264</v>
      </c>
      <c r="BK157" s="225">
        <f>SUM(BK158:BK160)</f>
        <v>0</v>
      </c>
    </row>
    <row r="158" s="2" customFormat="1" ht="16.5" customHeight="1">
      <c r="A158" s="39"/>
      <c r="B158" s="40"/>
      <c r="C158" s="228" t="s">
        <v>8</v>
      </c>
      <c r="D158" s="228" t="s">
        <v>266</v>
      </c>
      <c r="E158" s="229" t="s">
        <v>4130</v>
      </c>
      <c r="F158" s="230" t="s">
        <v>4131</v>
      </c>
      <c r="G158" s="231" t="s">
        <v>453</v>
      </c>
      <c r="H158" s="232">
        <v>4</v>
      </c>
      <c r="I158" s="233"/>
      <c r="J158" s="234">
        <f>ROUND(I158*H158,2)</f>
        <v>0</v>
      </c>
      <c r="K158" s="230" t="s">
        <v>1425</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271</v>
      </c>
      <c r="AT158" s="239" t="s">
        <v>266</v>
      </c>
      <c r="AU158" s="239" t="s">
        <v>85</v>
      </c>
      <c r="AY158" s="18" t="s">
        <v>264</v>
      </c>
      <c r="BE158" s="240">
        <f>IF(N158="základní",J158,0)</f>
        <v>0</v>
      </c>
      <c r="BF158" s="240">
        <f>IF(N158="snížená",J158,0)</f>
        <v>0</v>
      </c>
      <c r="BG158" s="240">
        <f>IF(N158="zákl. přenesená",J158,0)</f>
        <v>0</v>
      </c>
      <c r="BH158" s="240">
        <f>IF(N158="sníž. přenesená",J158,0)</f>
        <v>0</v>
      </c>
      <c r="BI158" s="240">
        <f>IF(N158="nulová",J158,0)</f>
        <v>0</v>
      </c>
      <c r="BJ158" s="18" t="s">
        <v>85</v>
      </c>
      <c r="BK158" s="240">
        <f>ROUND(I158*H158,2)</f>
        <v>0</v>
      </c>
      <c r="BL158" s="18" t="s">
        <v>271</v>
      </c>
      <c r="BM158" s="239" t="s">
        <v>4535</v>
      </c>
    </row>
    <row r="159" s="15" customFormat="1">
      <c r="A159" s="15"/>
      <c r="B159" s="264"/>
      <c r="C159" s="265"/>
      <c r="D159" s="243" t="s">
        <v>273</v>
      </c>
      <c r="E159" s="266" t="s">
        <v>1</v>
      </c>
      <c r="F159" s="267" t="s">
        <v>4133</v>
      </c>
      <c r="G159" s="265"/>
      <c r="H159" s="266" t="s">
        <v>1</v>
      </c>
      <c r="I159" s="268"/>
      <c r="J159" s="265"/>
      <c r="K159" s="265"/>
      <c r="L159" s="269"/>
      <c r="M159" s="270"/>
      <c r="N159" s="271"/>
      <c r="O159" s="271"/>
      <c r="P159" s="271"/>
      <c r="Q159" s="271"/>
      <c r="R159" s="271"/>
      <c r="S159" s="271"/>
      <c r="T159" s="272"/>
      <c r="U159" s="15"/>
      <c r="V159" s="15"/>
      <c r="W159" s="15"/>
      <c r="X159" s="15"/>
      <c r="Y159" s="15"/>
      <c r="Z159" s="15"/>
      <c r="AA159" s="15"/>
      <c r="AB159" s="15"/>
      <c r="AC159" s="15"/>
      <c r="AD159" s="15"/>
      <c r="AE159" s="15"/>
      <c r="AT159" s="273" t="s">
        <v>273</v>
      </c>
      <c r="AU159" s="273" t="s">
        <v>85</v>
      </c>
      <c r="AV159" s="15" t="s">
        <v>83</v>
      </c>
      <c r="AW159" s="15" t="s">
        <v>32</v>
      </c>
      <c r="AX159" s="15" t="s">
        <v>76</v>
      </c>
      <c r="AY159" s="273" t="s">
        <v>264</v>
      </c>
    </row>
    <row r="160" s="13" customFormat="1">
      <c r="A160" s="13"/>
      <c r="B160" s="241"/>
      <c r="C160" s="242"/>
      <c r="D160" s="243" t="s">
        <v>273</v>
      </c>
      <c r="E160" s="244" t="s">
        <v>1</v>
      </c>
      <c r="F160" s="245" t="s">
        <v>271</v>
      </c>
      <c r="G160" s="242"/>
      <c r="H160" s="246">
        <v>4</v>
      </c>
      <c r="I160" s="247"/>
      <c r="J160" s="242"/>
      <c r="K160" s="242"/>
      <c r="L160" s="248"/>
      <c r="M160" s="249"/>
      <c r="N160" s="250"/>
      <c r="O160" s="250"/>
      <c r="P160" s="250"/>
      <c r="Q160" s="250"/>
      <c r="R160" s="250"/>
      <c r="S160" s="250"/>
      <c r="T160" s="251"/>
      <c r="U160" s="13"/>
      <c r="V160" s="13"/>
      <c r="W160" s="13"/>
      <c r="X160" s="13"/>
      <c r="Y160" s="13"/>
      <c r="Z160" s="13"/>
      <c r="AA160" s="13"/>
      <c r="AB160" s="13"/>
      <c r="AC160" s="13"/>
      <c r="AD160" s="13"/>
      <c r="AE160" s="13"/>
      <c r="AT160" s="252" t="s">
        <v>273</v>
      </c>
      <c r="AU160" s="252" t="s">
        <v>85</v>
      </c>
      <c r="AV160" s="13" t="s">
        <v>85</v>
      </c>
      <c r="AW160" s="13" t="s">
        <v>32</v>
      </c>
      <c r="AX160" s="13" t="s">
        <v>83</v>
      </c>
      <c r="AY160" s="252" t="s">
        <v>264</v>
      </c>
    </row>
    <row r="161" s="12" customFormat="1" ht="22.8" customHeight="1">
      <c r="A161" s="12"/>
      <c r="B161" s="212"/>
      <c r="C161" s="213"/>
      <c r="D161" s="214" t="s">
        <v>75</v>
      </c>
      <c r="E161" s="226" t="s">
        <v>290</v>
      </c>
      <c r="F161" s="226" t="s">
        <v>1462</v>
      </c>
      <c r="G161" s="213"/>
      <c r="H161" s="213"/>
      <c r="I161" s="216"/>
      <c r="J161" s="227">
        <f>BK161</f>
        <v>0</v>
      </c>
      <c r="K161" s="213"/>
      <c r="L161" s="218"/>
      <c r="M161" s="219"/>
      <c r="N161" s="220"/>
      <c r="O161" s="220"/>
      <c r="P161" s="221">
        <f>SUM(P162:P163)</f>
        <v>0</v>
      </c>
      <c r="Q161" s="220"/>
      <c r="R161" s="221">
        <f>SUM(R162:R163)</f>
        <v>0</v>
      </c>
      <c r="S161" s="220"/>
      <c r="T161" s="222">
        <f>SUM(T162:T163)</f>
        <v>0</v>
      </c>
      <c r="U161" s="12"/>
      <c r="V161" s="12"/>
      <c r="W161" s="12"/>
      <c r="X161" s="12"/>
      <c r="Y161" s="12"/>
      <c r="Z161" s="12"/>
      <c r="AA161" s="12"/>
      <c r="AB161" s="12"/>
      <c r="AC161" s="12"/>
      <c r="AD161" s="12"/>
      <c r="AE161" s="12"/>
      <c r="AR161" s="223" t="s">
        <v>83</v>
      </c>
      <c r="AT161" s="224" t="s">
        <v>75</v>
      </c>
      <c r="AU161" s="224" t="s">
        <v>83</v>
      </c>
      <c r="AY161" s="223" t="s">
        <v>264</v>
      </c>
      <c r="BK161" s="225">
        <f>SUM(BK162:BK163)</f>
        <v>0</v>
      </c>
    </row>
    <row r="162" s="2" customFormat="1" ht="16.5" customHeight="1">
      <c r="A162" s="39"/>
      <c r="B162" s="40"/>
      <c r="C162" s="228" t="s">
        <v>335</v>
      </c>
      <c r="D162" s="228" t="s">
        <v>266</v>
      </c>
      <c r="E162" s="229" t="s">
        <v>3930</v>
      </c>
      <c r="F162" s="230" t="s">
        <v>3931</v>
      </c>
      <c r="G162" s="231" t="s">
        <v>318</v>
      </c>
      <c r="H162" s="232">
        <v>4.7999999999999998</v>
      </c>
      <c r="I162" s="233"/>
      <c r="J162" s="234">
        <f>ROUND(I162*H162,2)</f>
        <v>0</v>
      </c>
      <c r="K162" s="230" t="s">
        <v>1425</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271</v>
      </c>
      <c r="AT162" s="239" t="s">
        <v>266</v>
      </c>
      <c r="AU162" s="239" t="s">
        <v>85</v>
      </c>
      <c r="AY162" s="18" t="s">
        <v>264</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271</v>
      </c>
      <c r="BM162" s="239" t="s">
        <v>4536</v>
      </c>
    </row>
    <row r="163" s="13" customFormat="1">
      <c r="A163" s="13"/>
      <c r="B163" s="241"/>
      <c r="C163" s="242"/>
      <c r="D163" s="243" t="s">
        <v>273</v>
      </c>
      <c r="E163" s="244" t="s">
        <v>1</v>
      </c>
      <c r="F163" s="245" t="s">
        <v>4537</v>
      </c>
      <c r="G163" s="242"/>
      <c r="H163" s="246">
        <v>4.7999999999999998</v>
      </c>
      <c r="I163" s="247"/>
      <c r="J163" s="242"/>
      <c r="K163" s="242"/>
      <c r="L163" s="248"/>
      <c r="M163" s="249"/>
      <c r="N163" s="250"/>
      <c r="O163" s="250"/>
      <c r="P163" s="250"/>
      <c r="Q163" s="250"/>
      <c r="R163" s="250"/>
      <c r="S163" s="250"/>
      <c r="T163" s="251"/>
      <c r="U163" s="13"/>
      <c r="V163" s="13"/>
      <c r="W163" s="13"/>
      <c r="X163" s="13"/>
      <c r="Y163" s="13"/>
      <c r="Z163" s="13"/>
      <c r="AA163" s="13"/>
      <c r="AB163" s="13"/>
      <c r="AC163" s="13"/>
      <c r="AD163" s="13"/>
      <c r="AE163" s="13"/>
      <c r="AT163" s="252" t="s">
        <v>273</v>
      </c>
      <c r="AU163" s="252" t="s">
        <v>85</v>
      </c>
      <c r="AV163" s="13" t="s">
        <v>85</v>
      </c>
      <c r="AW163" s="13" t="s">
        <v>32</v>
      </c>
      <c r="AX163" s="13" t="s">
        <v>83</v>
      </c>
      <c r="AY163" s="252" t="s">
        <v>264</v>
      </c>
    </row>
    <row r="164" s="12" customFormat="1" ht="22.8" customHeight="1">
      <c r="A164" s="12"/>
      <c r="B164" s="212"/>
      <c r="C164" s="213"/>
      <c r="D164" s="214" t="s">
        <v>75</v>
      </c>
      <c r="E164" s="226" t="s">
        <v>304</v>
      </c>
      <c r="F164" s="226" t="s">
        <v>1467</v>
      </c>
      <c r="G164" s="213"/>
      <c r="H164" s="213"/>
      <c r="I164" s="216"/>
      <c r="J164" s="227">
        <f>BK164</f>
        <v>0</v>
      </c>
      <c r="K164" s="213"/>
      <c r="L164" s="218"/>
      <c r="M164" s="219"/>
      <c r="N164" s="220"/>
      <c r="O164" s="220"/>
      <c r="P164" s="221">
        <f>SUM(P165:P194)</f>
        <v>0</v>
      </c>
      <c r="Q164" s="220"/>
      <c r="R164" s="221">
        <f>SUM(R165:R194)</f>
        <v>0.80222040000000006</v>
      </c>
      <c r="S164" s="220"/>
      <c r="T164" s="222">
        <f>SUM(T165:T194)</f>
        <v>0</v>
      </c>
      <c r="U164" s="12"/>
      <c r="V164" s="12"/>
      <c r="W164" s="12"/>
      <c r="X164" s="12"/>
      <c r="Y164" s="12"/>
      <c r="Z164" s="12"/>
      <c r="AA164" s="12"/>
      <c r="AB164" s="12"/>
      <c r="AC164" s="12"/>
      <c r="AD164" s="12"/>
      <c r="AE164" s="12"/>
      <c r="AR164" s="223" t="s">
        <v>83</v>
      </c>
      <c r="AT164" s="224" t="s">
        <v>75</v>
      </c>
      <c r="AU164" s="224" t="s">
        <v>83</v>
      </c>
      <c r="AY164" s="223" t="s">
        <v>264</v>
      </c>
      <c r="BK164" s="225">
        <f>SUM(BK165:BK194)</f>
        <v>0</v>
      </c>
    </row>
    <row r="165" s="2" customFormat="1" ht="16.5" customHeight="1">
      <c r="A165" s="39"/>
      <c r="B165" s="40"/>
      <c r="C165" s="228" t="s">
        <v>342</v>
      </c>
      <c r="D165" s="228" t="s">
        <v>266</v>
      </c>
      <c r="E165" s="229" t="s">
        <v>1468</v>
      </c>
      <c r="F165" s="230" t="s">
        <v>1469</v>
      </c>
      <c r="G165" s="231" t="s">
        <v>453</v>
      </c>
      <c r="H165" s="232">
        <v>4</v>
      </c>
      <c r="I165" s="233"/>
      <c r="J165" s="234">
        <f>ROUND(I165*H165,2)</f>
        <v>0</v>
      </c>
      <c r="K165" s="230" t="s">
        <v>1425</v>
      </c>
      <c r="L165" s="45"/>
      <c r="M165" s="235" t="s">
        <v>1</v>
      </c>
      <c r="N165" s="236" t="s">
        <v>42</v>
      </c>
      <c r="O165" s="92"/>
      <c r="P165" s="237">
        <f>O165*H165</f>
        <v>0</v>
      </c>
      <c r="Q165" s="237">
        <v>1.0000000000000001E-05</v>
      </c>
      <c r="R165" s="237">
        <f>Q165*H165</f>
        <v>4.0000000000000003E-05</v>
      </c>
      <c r="S165" s="237">
        <v>0</v>
      </c>
      <c r="T165" s="238">
        <f>S165*H165</f>
        <v>0</v>
      </c>
      <c r="U165" s="39"/>
      <c r="V165" s="39"/>
      <c r="W165" s="39"/>
      <c r="X165" s="39"/>
      <c r="Y165" s="39"/>
      <c r="Z165" s="39"/>
      <c r="AA165" s="39"/>
      <c r="AB165" s="39"/>
      <c r="AC165" s="39"/>
      <c r="AD165" s="39"/>
      <c r="AE165" s="39"/>
      <c r="AR165" s="239" t="s">
        <v>271</v>
      </c>
      <c r="AT165" s="239" t="s">
        <v>266</v>
      </c>
      <c r="AU165" s="239" t="s">
        <v>85</v>
      </c>
      <c r="AY165" s="18" t="s">
        <v>264</v>
      </c>
      <c r="BE165" s="240">
        <f>IF(N165="základní",J165,0)</f>
        <v>0</v>
      </c>
      <c r="BF165" s="240">
        <f>IF(N165="snížená",J165,0)</f>
        <v>0</v>
      </c>
      <c r="BG165" s="240">
        <f>IF(N165="zákl. přenesená",J165,0)</f>
        <v>0</v>
      </c>
      <c r="BH165" s="240">
        <f>IF(N165="sníž. přenesená",J165,0)</f>
        <v>0</v>
      </c>
      <c r="BI165" s="240">
        <f>IF(N165="nulová",J165,0)</f>
        <v>0</v>
      </c>
      <c r="BJ165" s="18" t="s">
        <v>85</v>
      </c>
      <c r="BK165" s="240">
        <f>ROUND(I165*H165,2)</f>
        <v>0</v>
      </c>
      <c r="BL165" s="18" t="s">
        <v>271</v>
      </c>
      <c r="BM165" s="239" t="s">
        <v>4538</v>
      </c>
    </row>
    <row r="166" s="13" customFormat="1">
      <c r="A166" s="13"/>
      <c r="B166" s="241"/>
      <c r="C166" s="242"/>
      <c r="D166" s="243" t="s">
        <v>273</v>
      </c>
      <c r="E166" s="244" t="s">
        <v>1</v>
      </c>
      <c r="F166" s="245" t="s">
        <v>271</v>
      </c>
      <c r="G166" s="242"/>
      <c r="H166" s="246">
        <v>4</v>
      </c>
      <c r="I166" s="247"/>
      <c r="J166" s="242"/>
      <c r="K166" s="242"/>
      <c r="L166" s="248"/>
      <c r="M166" s="249"/>
      <c r="N166" s="250"/>
      <c r="O166" s="250"/>
      <c r="P166" s="250"/>
      <c r="Q166" s="250"/>
      <c r="R166" s="250"/>
      <c r="S166" s="250"/>
      <c r="T166" s="251"/>
      <c r="U166" s="13"/>
      <c r="V166" s="13"/>
      <c r="W166" s="13"/>
      <c r="X166" s="13"/>
      <c r="Y166" s="13"/>
      <c r="Z166" s="13"/>
      <c r="AA166" s="13"/>
      <c r="AB166" s="13"/>
      <c r="AC166" s="13"/>
      <c r="AD166" s="13"/>
      <c r="AE166" s="13"/>
      <c r="AT166" s="252" t="s">
        <v>273</v>
      </c>
      <c r="AU166" s="252" t="s">
        <v>85</v>
      </c>
      <c r="AV166" s="13" t="s">
        <v>85</v>
      </c>
      <c r="AW166" s="13" t="s">
        <v>32</v>
      </c>
      <c r="AX166" s="13" t="s">
        <v>83</v>
      </c>
      <c r="AY166" s="252" t="s">
        <v>264</v>
      </c>
    </row>
    <row r="167" s="2" customFormat="1" ht="16.5" customHeight="1">
      <c r="A167" s="39"/>
      <c r="B167" s="40"/>
      <c r="C167" s="274" t="s">
        <v>347</v>
      </c>
      <c r="D167" s="274" t="s">
        <v>310</v>
      </c>
      <c r="E167" s="275" t="s">
        <v>4155</v>
      </c>
      <c r="F167" s="276" t="s">
        <v>4156</v>
      </c>
      <c r="G167" s="277" t="s">
        <v>453</v>
      </c>
      <c r="H167" s="278">
        <v>4.1200000000000001</v>
      </c>
      <c r="I167" s="279"/>
      <c r="J167" s="280">
        <f>ROUND(I167*H167,2)</f>
        <v>0</v>
      </c>
      <c r="K167" s="276" t="s">
        <v>1425</v>
      </c>
      <c r="L167" s="281"/>
      <c r="M167" s="282" t="s">
        <v>1</v>
      </c>
      <c r="N167" s="283" t="s">
        <v>42</v>
      </c>
      <c r="O167" s="92"/>
      <c r="P167" s="237">
        <f>O167*H167</f>
        <v>0</v>
      </c>
      <c r="Q167" s="237">
        <v>0.0026700000000000001</v>
      </c>
      <c r="R167" s="237">
        <f>Q167*H167</f>
        <v>0.011000400000000001</v>
      </c>
      <c r="S167" s="237">
        <v>0</v>
      </c>
      <c r="T167" s="238">
        <f>S167*H167</f>
        <v>0</v>
      </c>
      <c r="U167" s="39"/>
      <c r="V167" s="39"/>
      <c r="W167" s="39"/>
      <c r="X167" s="39"/>
      <c r="Y167" s="39"/>
      <c r="Z167" s="39"/>
      <c r="AA167" s="39"/>
      <c r="AB167" s="39"/>
      <c r="AC167" s="39"/>
      <c r="AD167" s="39"/>
      <c r="AE167" s="39"/>
      <c r="AR167" s="239" t="s">
        <v>304</v>
      </c>
      <c r="AT167" s="239" t="s">
        <v>310</v>
      </c>
      <c r="AU167" s="239" t="s">
        <v>85</v>
      </c>
      <c r="AY167" s="18" t="s">
        <v>264</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271</v>
      </c>
      <c r="BM167" s="239" t="s">
        <v>4539</v>
      </c>
    </row>
    <row r="168" s="13" customFormat="1">
      <c r="A168" s="13"/>
      <c r="B168" s="241"/>
      <c r="C168" s="242"/>
      <c r="D168" s="243" t="s">
        <v>273</v>
      </c>
      <c r="E168" s="244" t="s">
        <v>1</v>
      </c>
      <c r="F168" s="245" t="s">
        <v>271</v>
      </c>
      <c r="G168" s="242"/>
      <c r="H168" s="246">
        <v>4</v>
      </c>
      <c r="I168" s="247"/>
      <c r="J168" s="242"/>
      <c r="K168" s="242"/>
      <c r="L168" s="248"/>
      <c r="M168" s="249"/>
      <c r="N168" s="250"/>
      <c r="O168" s="250"/>
      <c r="P168" s="250"/>
      <c r="Q168" s="250"/>
      <c r="R168" s="250"/>
      <c r="S168" s="250"/>
      <c r="T168" s="251"/>
      <c r="U168" s="13"/>
      <c r="V168" s="13"/>
      <c r="W168" s="13"/>
      <c r="X168" s="13"/>
      <c r="Y168" s="13"/>
      <c r="Z168" s="13"/>
      <c r="AA168" s="13"/>
      <c r="AB168" s="13"/>
      <c r="AC168" s="13"/>
      <c r="AD168" s="13"/>
      <c r="AE168" s="13"/>
      <c r="AT168" s="252" t="s">
        <v>273</v>
      </c>
      <c r="AU168" s="252" t="s">
        <v>85</v>
      </c>
      <c r="AV168" s="13" t="s">
        <v>85</v>
      </c>
      <c r="AW168" s="13" t="s">
        <v>32</v>
      </c>
      <c r="AX168" s="13" t="s">
        <v>83</v>
      </c>
      <c r="AY168" s="252" t="s">
        <v>264</v>
      </c>
    </row>
    <row r="169" s="13" customFormat="1">
      <c r="A169" s="13"/>
      <c r="B169" s="241"/>
      <c r="C169" s="242"/>
      <c r="D169" s="243" t="s">
        <v>273</v>
      </c>
      <c r="E169" s="242"/>
      <c r="F169" s="245" t="s">
        <v>4540</v>
      </c>
      <c r="G169" s="242"/>
      <c r="H169" s="246">
        <v>4.1200000000000001</v>
      </c>
      <c r="I169" s="247"/>
      <c r="J169" s="242"/>
      <c r="K169" s="242"/>
      <c r="L169" s="248"/>
      <c r="M169" s="249"/>
      <c r="N169" s="250"/>
      <c r="O169" s="250"/>
      <c r="P169" s="250"/>
      <c r="Q169" s="250"/>
      <c r="R169" s="250"/>
      <c r="S169" s="250"/>
      <c r="T169" s="251"/>
      <c r="U169" s="13"/>
      <c r="V169" s="13"/>
      <c r="W169" s="13"/>
      <c r="X169" s="13"/>
      <c r="Y169" s="13"/>
      <c r="Z169" s="13"/>
      <c r="AA169" s="13"/>
      <c r="AB169" s="13"/>
      <c r="AC169" s="13"/>
      <c r="AD169" s="13"/>
      <c r="AE169" s="13"/>
      <c r="AT169" s="252" t="s">
        <v>273</v>
      </c>
      <c r="AU169" s="252" t="s">
        <v>85</v>
      </c>
      <c r="AV169" s="13" t="s">
        <v>85</v>
      </c>
      <c r="AW169" s="13" t="s">
        <v>4</v>
      </c>
      <c r="AX169" s="13" t="s">
        <v>83</v>
      </c>
      <c r="AY169" s="252" t="s">
        <v>264</v>
      </c>
    </row>
    <row r="170" s="2" customFormat="1" ht="21.75" customHeight="1">
      <c r="A170" s="39"/>
      <c r="B170" s="40"/>
      <c r="C170" s="228" t="s">
        <v>351</v>
      </c>
      <c r="D170" s="228" t="s">
        <v>266</v>
      </c>
      <c r="E170" s="229" t="s">
        <v>4465</v>
      </c>
      <c r="F170" s="230" t="s">
        <v>4466</v>
      </c>
      <c r="G170" s="231" t="s">
        <v>420</v>
      </c>
      <c r="H170" s="232">
        <v>1</v>
      </c>
      <c r="I170" s="233"/>
      <c r="J170" s="234">
        <f>ROUND(I170*H170,2)</f>
        <v>0</v>
      </c>
      <c r="K170" s="230" t="s">
        <v>1425</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271</v>
      </c>
      <c r="AT170" s="239" t="s">
        <v>266</v>
      </c>
      <c r="AU170" s="239" t="s">
        <v>85</v>
      </c>
      <c r="AY170" s="18" t="s">
        <v>264</v>
      </c>
      <c r="BE170" s="240">
        <f>IF(N170="základní",J170,0)</f>
        <v>0</v>
      </c>
      <c r="BF170" s="240">
        <f>IF(N170="snížená",J170,0)</f>
        <v>0</v>
      </c>
      <c r="BG170" s="240">
        <f>IF(N170="zákl. přenesená",J170,0)</f>
        <v>0</v>
      </c>
      <c r="BH170" s="240">
        <f>IF(N170="sníž. přenesená",J170,0)</f>
        <v>0</v>
      </c>
      <c r="BI170" s="240">
        <f>IF(N170="nulová",J170,0)</f>
        <v>0</v>
      </c>
      <c r="BJ170" s="18" t="s">
        <v>85</v>
      </c>
      <c r="BK170" s="240">
        <f>ROUND(I170*H170,2)</f>
        <v>0</v>
      </c>
      <c r="BL170" s="18" t="s">
        <v>271</v>
      </c>
      <c r="BM170" s="239" t="s">
        <v>4541</v>
      </c>
    </row>
    <row r="171" s="13" customFormat="1">
      <c r="A171" s="13"/>
      <c r="B171" s="241"/>
      <c r="C171" s="242"/>
      <c r="D171" s="243" t="s">
        <v>273</v>
      </c>
      <c r="E171" s="244" t="s">
        <v>1</v>
      </c>
      <c r="F171" s="245" t="s">
        <v>83</v>
      </c>
      <c r="G171" s="242"/>
      <c r="H171" s="246">
        <v>1</v>
      </c>
      <c r="I171" s="247"/>
      <c r="J171" s="242"/>
      <c r="K171" s="242"/>
      <c r="L171" s="248"/>
      <c r="M171" s="249"/>
      <c r="N171" s="250"/>
      <c r="O171" s="250"/>
      <c r="P171" s="250"/>
      <c r="Q171" s="250"/>
      <c r="R171" s="250"/>
      <c r="S171" s="250"/>
      <c r="T171" s="251"/>
      <c r="U171" s="13"/>
      <c r="V171" s="13"/>
      <c r="W171" s="13"/>
      <c r="X171" s="13"/>
      <c r="Y171" s="13"/>
      <c r="Z171" s="13"/>
      <c r="AA171" s="13"/>
      <c r="AB171" s="13"/>
      <c r="AC171" s="13"/>
      <c r="AD171" s="13"/>
      <c r="AE171" s="13"/>
      <c r="AT171" s="252" t="s">
        <v>273</v>
      </c>
      <c r="AU171" s="252" t="s">
        <v>85</v>
      </c>
      <c r="AV171" s="13" t="s">
        <v>85</v>
      </c>
      <c r="AW171" s="13" t="s">
        <v>32</v>
      </c>
      <c r="AX171" s="13" t="s">
        <v>83</v>
      </c>
      <c r="AY171" s="252" t="s">
        <v>264</v>
      </c>
    </row>
    <row r="172" s="2" customFormat="1" ht="16.5" customHeight="1">
      <c r="A172" s="39"/>
      <c r="B172" s="40"/>
      <c r="C172" s="274" t="s">
        <v>358</v>
      </c>
      <c r="D172" s="274" t="s">
        <v>310</v>
      </c>
      <c r="E172" s="275" t="s">
        <v>4468</v>
      </c>
      <c r="F172" s="276" t="s">
        <v>4469</v>
      </c>
      <c r="G172" s="277" t="s">
        <v>420</v>
      </c>
      <c r="H172" s="278">
        <v>1</v>
      </c>
      <c r="I172" s="279"/>
      <c r="J172" s="280">
        <f>ROUND(I172*H172,2)</f>
        <v>0</v>
      </c>
      <c r="K172" s="276" t="s">
        <v>1425</v>
      </c>
      <c r="L172" s="281"/>
      <c r="M172" s="282" t="s">
        <v>1</v>
      </c>
      <c r="N172" s="283" t="s">
        <v>42</v>
      </c>
      <c r="O172" s="92"/>
      <c r="P172" s="237">
        <f>O172*H172</f>
        <v>0</v>
      </c>
      <c r="Q172" s="237">
        <v>0.00050000000000000001</v>
      </c>
      <c r="R172" s="237">
        <f>Q172*H172</f>
        <v>0.00050000000000000001</v>
      </c>
      <c r="S172" s="237">
        <v>0</v>
      </c>
      <c r="T172" s="238">
        <f>S172*H172</f>
        <v>0</v>
      </c>
      <c r="U172" s="39"/>
      <c r="V172" s="39"/>
      <c r="W172" s="39"/>
      <c r="X172" s="39"/>
      <c r="Y172" s="39"/>
      <c r="Z172" s="39"/>
      <c r="AA172" s="39"/>
      <c r="AB172" s="39"/>
      <c r="AC172" s="39"/>
      <c r="AD172" s="39"/>
      <c r="AE172" s="39"/>
      <c r="AR172" s="239" t="s">
        <v>304</v>
      </c>
      <c r="AT172" s="239" t="s">
        <v>310</v>
      </c>
      <c r="AU172" s="239" t="s">
        <v>85</v>
      </c>
      <c r="AY172" s="18" t="s">
        <v>264</v>
      </c>
      <c r="BE172" s="240">
        <f>IF(N172="základní",J172,0)</f>
        <v>0</v>
      </c>
      <c r="BF172" s="240">
        <f>IF(N172="snížená",J172,0)</f>
        <v>0</v>
      </c>
      <c r="BG172" s="240">
        <f>IF(N172="zákl. přenesená",J172,0)</f>
        <v>0</v>
      </c>
      <c r="BH172" s="240">
        <f>IF(N172="sníž. přenesená",J172,0)</f>
        <v>0</v>
      </c>
      <c r="BI172" s="240">
        <f>IF(N172="nulová",J172,0)</f>
        <v>0</v>
      </c>
      <c r="BJ172" s="18" t="s">
        <v>85</v>
      </c>
      <c r="BK172" s="240">
        <f>ROUND(I172*H172,2)</f>
        <v>0</v>
      </c>
      <c r="BL172" s="18" t="s">
        <v>271</v>
      </c>
      <c r="BM172" s="239" t="s">
        <v>4542</v>
      </c>
    </row>
    <row r="173" s="13" customFormat="1">
      <c r="A173" s="13"/>
      <c r="B173" s="241"/>
      <c r="C173" s="242"/>
      <c r="D173" s="243" t="s">
        <v>273</v>
      </c>
      <c r="E173" s="244" t="s">
        <v>1</v>
      </c>
      <c r="F173" s="245" t="s">
        <v>83</v>
      </c>
      <c r="G173" s="242"/>
      <c r="H173" s="246">
        <v>1</v>
      </c>
      <c r="I173" s="247"/>
      <c r="J173" s="242"/>
      <c r="K173" s="242"/>
      <c r="L173" s="248"/>
      <c r="M173" s="249"/>
      <c r="N173" s="250"/>
      <c r="O173" s="250"/>
      <c r="P173" s="250"/>
      <c r="Q173" s="250"/>
      <c r="R173" s="250"/>
      <c r="S173" s="250"/>
      <c r="T173" s="251"/>
      <c r="U173" s="13"/>
      <c r="V173" s="13"/>
      <c r="W173" s="13"/>
      <c r="X173" s="13"/>
      <c r="Y173" s="13"/>
      <c r="Z173" s="13"/>
      <c r="AA173" s="13"/>
      <c r="AB173" s="13"/>
      <c r="AC173" s="13"/>
      <c r="AD173" s="13"/>
      <c r="AE173" s="13"/>
      <c r="AT173" s="252" t="s">
        <v>273</v>
      </c>
      <c r="AU173" s="252" t="s">
        <v>85</v>
      </c>
      <c r="AV173" s="13" t="s">
        <v>85</v>
      </c>
      <c r="AW173" s="13" t="s">
        <v>32</v>
      </c>
      <c r="AX173" s="13" t="s">
        <v>83</v>
      </c>
      <c r="AY173" s="252" t="s">
        <v>264</v>
      </c>
    </row>
    <row r="174" s="2" customFormat="1" ht="16.5" customHeight="1">
      <c r="A174" s="39"/>
      <c r="B174" s="40"/>
      <c r="C174" s="228" t="s">
        <v>366</v>
      </c>
      <c r="D174" s="228" t="s">
        <v>266</v>
      </c>
      <c r="E174" s="229" t="s">
        <v>1492</v>
      </c>
      <c r="F174" s="230" t="s">
        <v>1493</v>
      </c>
      <c r="G174" s="231" t="s">
        <v>453</v>
      </c>
      <c r="H174" s="232">
        <v>4</v>
      </c>
      <c r="I174" s="233"/>
      <c r="J174" s="234">
        <f>ROUND(I174*H174,2)</f>
        <v>0</v>
      </c>
      <c r="K174" s="230" t="s">
        <v>1425</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271</v>
      </c>
      <c r="AT174" s="239" t="s">
        <v>266</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271</v>
      </c>
      <c r="BM174" s="239" t="s">
        <v>4543</v>
      </c>
    </row>
    <row r="175" s="13" customFormat="1">
      <c r="A175" s="13"/>
      <c r="B175" s="241"/>
      <c r="C175" s="242"/>
      <c r="D175" s="243" t="s">
        <v>273</v>
      </c>
      <c r="E175" s="244" t="s">
        <v>1</v>
      </c>
      <c r="F175" s="245" t="s">
        <v>271</v>
      </c>
      <c r="G175" s="242"/>
      <c r="H175" s="246">
        <v>4</v>
      </c>
      <c r="I175" s="247"/>
      <c r="J175" s="242"/>
      <c r="K175" s="242"/>
      <c r="L175" s="248"/>
      <c r="M175" s="249"/>
      <c r="N175" s="250"/>
      <c r="O175" s="250"/>
      <c r="P175" s="250"/>
      <c r="Q175" s="250"/>
      <c r="R175" s="250"/>
      <c r="S175" s="250"/>
      <c r="T175" s="251"/>
      <c r="U175" s="13"/>
      <c r="V175" s="13"/>
      <c r="W175" s="13"/>
      <c r="X175" s="13"/>
      <c r="Y175" s="13"/>
      <c r="Z175" s="13"/>
      <c r="AA175" s="13"/>
      <c r="AB175" s="13"/>
      <c r="AC175" s="13"/>
      <c r="AD175" s="13"/>
      <c r="AE175" s="13"/>
      <c r="AT175" s="252" t="s">
        <v>273</v>
      </c>
      <c r="AU175" s="252" t="s">
        <v>85</v>
      </c>
      <c r="AV175" s="13" t="s">
        <v>85</v>
      </c>
      <c r="AW175" s="13" t="s">
        <v>32</v>
      </c>
      <c r="AX175" s="13" t="s">
        <v>83</v>
      </c>
      <c r="AY175" s="252" t="s">
        <v>264</v>
      </c>
    </row>
    <row r="176" s="2" customFormat="1" ht="16.5" customHeight="1">
      <c r="A176" s="39"/>
      <c r="B176" s="40"/>
      <c r="C176" s="228" t="s">
        <v>373</v>
      </c>
      <c r="D176" s="228" t="s">
        <v>266</v>
      </c>
      <c r="E176" s="229" t="s">
        <v>1496</v>
      </c>
      <c r="F176" s="230" t="s">
        <v>1497</v>
      </c>
      <c r="G176" s="231" t="s">
        <v>420</v>
      </c>
      <c r="H176" s="232">
        <v>1</v>
      </c>
      <c r="I176" s="233"/>
      <c r="J176" s="234">
        <f>ROUND(I176*H176,2)</f>
        <v>0</v>
      </c>
      <c r="K176" s="230" t="s">
        <v>1425</v>
      </c>
      <c r="L176" s="45"/>
      <c r="M176" s="235" t="s">
        <v>1</v>
      </c>
      <c r="N176" s="236" t="s">
        <v>42</v>
      </c>
      <c r="O176" s="92"/>
      <c r="P176" s="237">
        <f>O176*H176</f>
        <v>0</v>
      </c>
      <c r="Q176" s="237">
        <v>0.45937</v>
      </c>
      <c r="R176" s="237">
        <f>Q176*H176</f>
        <v>0.45937</v>
      </c>
      <c r="S176" s="237">
        <v>0</v>
      </c>
      <c r="T176" s="238">
        <f>S176*H176</f>
        <v>0</v>
      </c>
      <c r="U176" s="39"/>
      <c r="V176" s="39"/>
      <c r="W176" s="39"/>
      <c r="X176" s="39"/>
      <c r="Y176" s="39"/>
      <c r="Z176" s="39"/>
      <c r="AA176" s="39"/>
      <c r="AB176" s="39"/>
      <c r="AC176" s="39"/>
      <c r="AD176" s="39"/>
      <c r="AE176" s="39"/>
      <c r="AR176" s="239" t="s">
        <v>271</v>
      </c>
      <c r="AT176" s="239" t="s">
        <v>266</v>
      </c>
      <c r="AU176" s="239" t="s">
        <v>85</v>
      </c>
      <c r="AY176" s="18" t="s">
        <v>264</v>
      </c>
      <c r="BE176" s="240">
        <f>IF(N176="základní",J176,0)</f>
        <v>0</v>
      </c>
      <c r="BF176" s="240">
        <f>IF(N176="snížená",J176,0)</f>
        <v>0</v>
      </c>
      <c r="BG176" s="240">
        <f>IF(N176="zákl. přenesená",J176,0)</f>
        <v>0</v>
      </c>
      <c r="BH176" s="240">
        <f>IF(N176="sníž. přenesená",J176,0)</f>
        <v>0</v>
      </c>
      <c r="BI176" s="240">
        <f>IF(N176="nulová",J176,0)</f>
        <v>0</v>
      </c>
      <c r="BJ176" s="18" t="s">
        <v>85</v>
      </c>
      <c r="BK176" s="240">
        <f>ROUND(I176*H176,2)</f>
        <v>0</v>
      </c>
      <c r="BL176" s="18" t="s">
        <v>271</v>
      </c>
      <c r="BM176" s="239" t="s">
        <v>4544</v>
      </c>
    </row>
    <row r="177" s="13" customFormat="1">
      <c r="A177" s="13"/>
      <c r="B177" s="241"/>
      <c r="C177" s="242"/>
      <c r="D177" s="243" t="s">
        <v>273</v>
      </c>
      <c r="E177" s="244" t="s">
        <v>1</v>
      </c>
      <c r="F177" s="245" t="s">
        <v>83</v>
      </c>
      <c r="G177" s="242"/>
      <c r="H177" s="246">
        <v>1</v>
      </c>
      <c r="I177" s="247"/>
      <c r="J177" s="242"/>
      <c r="K177" s="242"/>
      <c r="L177" s="248"/>
      <c r="M177" s="249"/>
      <c r="N177" s="250"/>
      <c r="O177" s="250"/>
      <c r="P177" s="250"/>
      <c r="Q177" s="250"/>
      <c r="R177" s="250"/>
      <c r="S177" s="250"/>
      <c r="T177" s="251"/>
      <c r="U177" s="13"/>
      <c r="V177" s="13"/>
      <c r="W177" s="13"/>
      <c r="X177" s="13"/>
      <c r="Y177" s="13"/>
      <c r="Z177" s="13"/>
      <c r="AA177" s="13"/>
      <c r="AB177" s="13"/>
      <c r="AC177" s="13"/>
      <c r="AD177" s="13"/>
      <c r="AE177" s="13"/>
      <c r="AT177" s="252" t="s">
        <v>273</v>
      </c>
      <c r="AU177" s="252" t="s">
        <v>85</v>
      </c>
      <c r="AV177" s="13" t="s">
        <v>85</v>
      </c>
      <c r="AW177" s="13" t="s">
        <v>32</v>
      </c>
      <c r="AX177" s="13" t="s">
        <v>83</v>
      </c>
      <c r="AY177" s="252" t="s">
        <v>264</v>
      </c>
    </row>
    <row r="178" s="2" customFormat="1" ht="16.5" customHeight="1">
      <c r="A178" s="39"/>
      <c r="B178" s="40"/>
      <c r="C178" s="228" t="s">
        <v>377</v>
      </c>
      <c r="D178" s="228" t="s">
        <v>266</v>
      </c>
      <c r="E178" s="229" t="s">
        <v>4473</v>
      </c>
      <c r="F178" s="230" t="s">
        <v>4474</v>
      </c>
      <c r="G178" s="231" t="s">
        <v>420</v>
      </c>
      <c r="H178" s="232">
        <v>1</v>
      </c>
      <c r="I178" s="233"/>
      <c r="J178" s="234">
        <f>ROUND(I178*H178,2)</f>
        <v>0</v>
      </c>
      <c r="K178" s="230" t="s">
        <v>1425</v>
      </c>
      <c r="L178" s="45"/>
      <c r="M178" s="235" t="s">
        <v>1</v>
      </c>
      <c r="N178" s="236" t="s">
        <v>42</v>
      </c>
      <c r="O178" s="92"/>
      <c r="P178" s="237">
        <f>O178*H178</f>
        <v>0</v>
      </c>
      <c r="Q178" s="237">
        <v>0.058029999999999998</v>
      </c>
      <c r="R178" s="237">
        <f>Q178*H178</f>
        <v>0.058029999999999998</v>
      </c>
      <c r="S178" s="237">
        <v>0</v>
      </c>
      <c r="T178" s="238">
        <f>S178*H178</f>
        <v>0</v>
      </c>
      <c r="U178" s="39"/>
      <c r="V178" s="39"/>
      <c r="W178" s="39"/>
      <c r="X178" s="39"/>
      <c r="Y178" s="39"/>
      <c r="Z178" s="39"/>
      <c r="AA178" s="39"/>
      <c r="AB178" s="39"/>
      <c r="AC178" s="39"/>
      <c r="AD178" s="39"/>
      <c r="AE178" s="39"/>
      <c r="AR178" s="239" t="s">
        <v>271</v>
      </c>
      <c r="AT178" s="239" t="s">
        <v>266</v>
      </c>
      <c r="AU178" s="239" t="s">
        <v>85</v>
      </c>
      <c r="AY178" s="18" t="s">
        <v>264</v>
      </c>
      <c r="BE178" s="240">
        <f>IF(N178="základní",J178,0)</f>
        <v>0</v>
      </c>
      <c r="BF178" s="240">
        <f>IF(N178="snížená",J178,0)</f>
        <v>0</v>
      </c>
      <c r="BG178" s="240">
        <f>IF(N178="zákl. přenesená",J178,0)</f>
        <v>0</v>
      </c>
      <c r="BH178" s="240">
        <f>IF(N178="sníž. přenesená",J178,0)</f>
        <v>0</v>
      </c>
      <c r="BI178" s="240">
        <f>IF(N178="nulová",J178,0)</f>
        <v>0</v>
      </c>
      <c r="BJ178" s="18" t="s">
        <v>85</v>
      </c>
      <c r="BK178" s="240">
        <f>ROUND(I178*H178,2)</f>
        <v>0</v>
      </c>
      <c r="BL178" s="18" t="s">
        <v>271</v>
      </c>
      <c r="BM178" s="239" t="s">
        <v>4545</v>
      </c>
    </row>
    <row r="179" s="13" customFormat="1">
      <c r="A179" s="13"/>
      <c r="B179" s="241"/>
      <c r="C179" s="242"/>
      <c r="D179" s="243" t="s">
        <v>273</v>
      </c>
      <c r="E179" s="244" t="s">
        <v>1</v>
      </c>
      <c r="F179" s="245" t="s">
        <v>83</v>
      </c>
      <c r="G179" s="242"/>
      <c r="H179" s="246">
        <v>1</v>
      </c>
      <c r="I179" s="247"/>
      <c r="J179" s="242"/>
      <c r="K179" s="242"/>
      <c r="L179" s="248"/>
      <c r="M179" s="249"/>
      <c r="N179" s="250"/>
      <c r="O179" s="250"/>
      <c r="P179" s="250"/>
      <c r="Q179" s="250"/>
      <c r="R179" s="250"/>
      <c r="S179" s="250"/>
      <c r="T179" s="251"/>
      <c r="U179" s="13"/>
      <c r="V179" s="13"/>
      <c r="W179" s="13"/>
      <c r="X179" s="13"/>
      <c r="Y179" s="13"/>
      <c r="Z179" s="13"/>
      <c r="AA179" s="13"/>
      <c r="AB179" s="13"/>
      <c r="AC179" s="13"/>
      <c r="AD179" s="13"/>
      <c r="AE179" s="13"/>
      <c r="AT179" s="252" t="s">
        <v>273</v>
      </c>
      <c r="AU179" s="252" t="s">
        <v>85</v>
      </c>
      <c r="AV179" s="13" t="s">
        <v>85</v>
      </c>
      <c r="AW179" s="13" t="s">
        <v>32</v>
      </c>
      <c r="AX179" s="13" t="s">
        <v>83</v>
      </c>
      <c r="AY179" s="252" t="s">
        <v>264</v>
      </c>
    </row>
    <row r="180" s="2" customFormat="1" ht="21.75" customHeight="1">
      <c r="A180" s="39"/>
      <c r="B180" s="40"/>
      <c r="C180" s="228" t="s">
        <v>7</v>
      </c>
      <c r="D180" s="228" t="s">
        <v>266</v>
      </c>
      <c r="E180" s="229" t="s">
        <v>4201</v>
      </c>
      <c r="F180" s="230" t="s">
        <v>4202</v>
      </c>
      <c r="G180" s="231" t="s">
        <v>420</v>
      </c>
      <c r="H180" s="232">
        <v>1</v>
      </c>
      <c r="I180" s="233"/>
      <c r="J180" s="234">
        <f>ROUND(I180*H180,2)</f>
        <v>0</v>
      </c>
      <c r="K180" s="230" t="s">
        <v>1425</v>
      </c>
      <c r="L180" s="45"/>
      <c r="M180" s="235" t="s">
        <v>1</v>
      </c>
      <c r="N180" s="236" t="s">
        <v>42</v>
      </c>
      <c r="O180" s="92"/>
      <c r="P180" s="237">
        <f>O180*H180</f>
        <v>0</v>
      </c>
      <c r="Q180" s="237">
        <v>0.018180000000000002</v>
      </c>
      <c r="R180" s="237">
        <f>Q180*H180</f>
        <v>0.018180000000000002</v>
      </c>
      <c r="S180" s="237">
        <v>0</v>
      </c>
      <c r="T180" s="238">
        <f>S180*H180</f>
        <v>0</v>
      </c>
      <c r="U180" s="39"/>
      <c r="V180" s="39"/>
      <c r="W180" s="39"/>
      <c r="X180" s="39"/>
      <c r="Y180" s="39"/>
      <c r="Z180" s="39"/>
      <c r="AA180" s="39"/>
      <c r="AB180" s="39"/>
      <c r="AC180" s="39"/>
      <c r="AD180" s="39"/>
      <c r="AE180" s="39"/>
      <c r="AR180" s="239" t="s">
        <v>271</v>
      </c>
      <c r="AT180" s="239" t="s">
        <v>266</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271</v>
      </c>
      <c r="BM180" s="239" t="s">
        <v>4546</v>
      </c>
    </row>
    <row r="181" s="13" customFormat="1">
      <c r="A181" s="13"/>
      <c r="B181" s="241"/>
      <c r="C181" s="242"/>
      <c r="D181" s="243" t="s">
        <v>273</v>
      </c>
      <c r="E181" s="244" t="s">
        <v>1</v>
      </c>
      <c r="F181" s="245" t="s">
        <v>83</v>
      </c>
      <c r="G181" s="242"/>
      <c r="H181" s="246">
        <v>1</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85</v>
      </c>
      <c r="AV181" s="13" t="s">
        <v>85</v>
      </c>
      <c r="AW181" s="13" t="s">
        <v>32</v>
      </c>
      <c r="AX181" s="13" t="s">
        <v>83</v>
      </c>
      <c r="AY181" s="252" t="s">
        <v>264</v>
      </c>
    </row>
    <row r="182" s="2" customFormat="1" ht="16.5" customHeight="1">
      <c r="A182" s="39"/>
      <c r="B182" s="40"/>
      <c r="C182" s="228" t="s">
        <v>386</v>
      </c>
      <c r="D182" s="228" t="s">
        <v>266</v>
      </c>
      <c r="E182" s="229" t="s">
        <v>4204</v>
      </c>
      <c r="F182" s="230" t="s">
        <v>4205</v>
      </c>
      <c r="G182" s="231" t="s">
        <v>420</v>
      </c>
      <c r="H182" s="232">
        <v>1</v>
      </c>
      <c r="I182" s="233"/>
      <c r="J182" s="234">
        <f>ROUND(I182*H182,2)</f>
        <v>0</v>
      </c>
      <c r="K182" s="230" t="s">
        <v>1425</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271</v>
      </c>
      <c r="AT182" s="239" t="s">
        <v>266</v>
      </c>
      <c r="AU182" s="239" t="s">
        <v>85</v>
      </c>
      <c r="AY182" s="18" t="s">
        <v>264</v>
      </c>
      <c r="BE182" s="240">
        <f>IF(N182="základní",J182,0)</f>
        <v>0</v>
      </c>
      <c r="BF182" s="240">
        <f>IF(N182="snížená",J182,0)</f>
        <v>0</v>
      </c>
      <c r="BG182" s="240">
        <f>IF(N182="zákl. přenesená",J182,0)</f>
        <v>0</v>
      </c>
      <c r="BH182" s="240">
        <f>IF(N182="sníž. přenesená",J182,0)</f>
        <v>0</v>
      </c>
      <c r="BI182" s="240">
        <f>IF(N182="nulová",J182,0)</f>
        <v>0</v>
      </c>
      <c r="BJ182" s="18" t="s">
        <v>85</v>
      </c>
      <c r="BK182" s="240">
        <f>ROUND(I182*H182,2)</f>
        <v>0</v>
      </c>
      <c r="BL182" s="18" t="s">
        <v>271</v>
      </c>
      <c r="BM182" s="239" t="s">
        <v>4547</v>
      </c>
    </row>
    <row r="183" s="13" customFormat="1">
      <c r="A183" s="13"/>
      <c r="B183" s="241"/>
      <c r="C183" s="242"/>
      <c r="D183" s="243" t="s">
        <v>273</v>
      </c>
      <c r="E183" s="244" t="s">
        <v>1</v>
      </c>
      <c r="F183" s="245" t="s">
        <v>83</v>
      </c>
      <c r="G183" s="242"/>
      <c r="H183" s="246">
        <v>1</v>
      </c>
      <c r="I183" s="247"/>
      <c r="J183" s="242"/>
      <c r="K183" s="242"/>
      <c r="L183" s="248"/>
      <c r="M183" s="249"/>
      <c r="N183" s="250"/>
      <c r="O183" s="250"/>
      <c r="P183" s="250"/>
      <c r="Q183" s="250"/>
      <c r="R183" s="250"/>
      <c r="S183" s="250"/>
      <c r="T183" s="251"/>
      <c r="U183" s="13"/>
      <c r="V183" s="13"/>
      <c r="W183" s="13"/>
      <c r="X183" s="13"/>
      <c r="Y183" s="13"/>
      <c r="Z183" s="13"/>
      <c r="AA183" s="13"/>
      <c r="AB183" s="13"/>
      <c r="AC183" s="13"/>
      <c r="AD183" s="13"/>
      <c r="AE183" s="13"/>
      <c r="AT183" s="252" t="s">
        <v>273</v>
      </c>
      <c r="AU183" s="252" t="s">
        <v>85</v>
      </c>
      <c r="AV183" s="13" t="s">
        <v>85</v>
      </c>
      <c r="AW183" s="13" t="s">
        <v>32</v>
      </c>
      <c r="AX183" s="13" t="s">
        <v>83</v>
      </c>
      <c r="AY183" s="252" t="s">
        <v>264</v>
      </c>
    </row>
    <row r="184" s="2" customFormat="1" ht="16.5" customHeight="1">
      <c r="A184" s="39"/>
      <c r="B184" s="40"/>
      <c r="C184" s="228" t="s">
        <v>391</v>
      </c>
      <c r="D184" s="228" t="s">
        <v>266</v>
      </c>
      <c r="E184" s="229" t="s">
        <v>4207</v>
      </c>
      <c r="F184" s="230" t="s">
        <v>4208</v>
      </c>
      <c r="G184" s="231" t="s">
        <v>420</v>
      </c>
      <c r="H184" s="232">
        <v>1</v>
      </c>
      <c r="I184" s="233"/>
      <c r="J184" s="234">
        <f>ROUND(I184*H184,2)</f>
        <v>0</v>
      </c>
      <c r="K184" s="230" t="s">
        <v>1425</v>
      </c>
      <c r="L184" s="45"/>
      <c r="M184" s="235" t="s">
        <v>1</v>
      </c>
      <c r="N184" s="236" t="s">
        <v>42</v>
      </c>
      <c r="O184" s="92"/>
      <c r="P184" s="237">
        <f>O184*H184</f>
        <v>0</v>
      </c>
      <c r="Q184" s="237">
        <v>0.0020300000000000001</v>
      </c>
      <c r="R184" s="237">
        <f>Q184*H184</f>
        <v>0.0020300000000000001</v>
      </c>
      <c r="S184" s="237">
        <v>0</v>
      </c>
      <c r="T184" s="238">
        <f>S184*H184</f>
        <v>0</v>
      </c>
      <c r="U184" s="39"/>
      <c r="V184" s="39"/>
      <c r="W184" s="39"/>
      <c r="X184" s="39"/>
      <c r="Y184" s="39"/>
      <c r="Z184" s="39"/>
      <c r="AA184" s="39"/>
      <c r="AB184" s="39"/>
      <c r="AC184" s="39"/>
      <c r="AD184" s="39"/>
      <c r="AE184" s="39"/>
      <c r="AR184" s="239" t="s">
        <v>271</v>
      </c>
      <c r="AT184" s="239" t="s">
        <v>266</v>
      </c>
      <c r="AU184" s="239" t="s">
        <v>85</v>
      </c>
      <c r="AY184" s="18" t="s">
        <v>264</v>
      </c>
      <c r="BE184" s="240">
        <f>IF(N184="základní",J184,0)</f>
        <v>0</v>
      </c>
      <c r="BF184" s="240">
        <f>IF(N184="snížená",J184,0)</f>
        <v>0</v>
      </c>
      <c r="BG184" s="240">
        <f>IF(N184="zákl. přenesená",J184,0)</f>
        <v>0</v>
      </c>
      <c r="BH184" s="240">
        <f>IF(N184="sníž. přenesená",J184,0)</f>
        <v>0</v>
      </c>
      <c r="BI184" s="240">
        <f>IF(N184="nulová",J184,0)</f>
        <v>0</v>
      </c>
      <c r="BJ184" s="18" t="s">
        <v>85</v>
      </c>
      <c r="BK184" s="240">
        <f>ROUND(I184*H184,2)</f>
        <v>0</v>
      </c>
      <c r="BL184" s="18" t="s">
        <v>271</v>
      </c>
      <c r="BM184" s="239" t="s">
        <v>4548</v>
      </c>
    </row>
    <row r="185" s="13" customFormat="1">
      <c r="A185" s="13"/>
      <c r="B185" s="241"/>
      <c r="C185" s="242"/>
      <c r="D185" s="243" t="s">
        <v>273</v>
      </c>
      <c r="E185" s="244" t="s">
        <v>1</v>
      </c>
      <c r="F185" s="245" t="s">
        <v>83</v>
      </c>
      <c r="G185" s="242"/>
      <c r="H185" s="246">
        <v>1</v>
      </c>
      <c r="I185" s="247"/>
      <c r="J185" s="242"/>
      <c r="K185" s="242"/>
      <c r="L185" s="248"/>
      <c r="M185" s="249"/>
      <c r="N185" s="250"/>
      <c r="O185" s="250"/>
      <c r="P185" s="250"/>
      <c r="Q185" s="250"/>
      <c r="R185" s="250"/>
      <c r="S185" s="250"/>
      <c r="T185" s="251"/>
      <c r="U185" s="13"/>
      <c r="V185" s="13"/>
      <c r="W185" s="13"/>
      <c r="X185" s="13"/>
      <c r="Y185" s="13"/>
      <c r="Z185" s="13"/>
      <c r="AA185" s="13"/>
      <c r="AB185" s="13"/>
      <c r="AC185" s="13"/>
      <c r="AD185" s="13"/>
      <c r="AE185" s="13"/>
      <c r="AT185" s="252" t="s">
        <v>273</v>
      </c>
      <c r="AU185" s="252" t="s">
        <v>85</v>
      </c>
      <c r="AV185" s="13" t="s">
        <v>85</v>
      </c>
      <c r="AW185" s="13" t="s">
        <v>32</v>
      </c>
      <c r="AX185" s="13" t="s">
        <v>83</v>
      </c>
      <c r="AY185" s="252" t="s">
        <v>264</v>
      </c>
    </row>
    <row r="186" s="2" customFormat="1" ht="16.5" customHeight="1">
      <c r="A186" s="39"/>
      <c r="B186" s="40"/>
      <c r="C186" s="228" t="s">
        <v>395</v>
      </c>
      <c r="D186" s="228" t="s">
        <v>266</v>
      </c>
      <c r="E186" s="229" t="s">
        <v>4210</v>
      </c>
      <c r="F186" s="230" t="s">
        <v>4211</v>
      </c>
      <c r="G186" s="231" t="s">
        <v>420</v>
      </c>
      <c r="H186" s="232">
        <v>1</v>
      </c>
      <c r="I186" s="233"/>
      <c r="J186" s="234">
        <f>ROUND(I186*H186,2)</f>
        <v>0</v>
      </c>
      <c r="K186" s="230" t="s">
        <v>1425</v>
      </c>
      <c r="L186" s="45"/>
      <c r="M186" s="235" t="s">
        <v>1</v>
      </c>
      <c r="N186" s="236" t="s">
        <v>42</v>
      </c>
      <c r="O186" s="92"/>
      <c r="P186" s="237">
        <f>O186*H186</f>
        <v>0</v>
      </c>
      <c r="Q186" s="237">
        <v>0.1056</v>
      </c>
      <c r="R186" s="237">
        <f>Q186*H186</f>
        <v>0.1056</v>
      </c>
      <c r="S186" s="237">
        <v>0</v>
      </c>
      <c r="T186" s="238">
        <f>S186*H186</f>
        <v>0</v>
      </c>
      <c r="U186" s="39"/>
      <c r="V186" s="39"/>
      <c r="W186" s="39"/>
      <c r="X186" s="39"/>
      <c r="Y186" s="39"/>
      <c r="Z186" s="39"/>
      <c r="AA186" s="39"/>
      <c r="AB186" s="39"/>
      <c r="AC186" s="39"/>
      <c r="AD186" s="39"/>
      <c r="AE186" s="39"/>
      <c r="AR186" s="239" t="s">
        <v>271</v>
      </c>
      <c r="AT186" s="239" t="s">
        <v>266</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271</v>
      </c>
      <c r="BM186" s="239" t="s">
        <v>4549</v>
      </c>
    </row>
    <row r="187" s="13" customFormat="1">
      <c r="A187" s="13"/>
      <c r="B187" s="241"/>
      <c r="C187" s="242"/>
      <c r="D187" s="243" t="s">
        <v>273</v>
      </c>
      <c r="E187" s="244" t="s">
        <v>1</v>
      </c>
      <c r="F187" s="245" t="s">
        <v>83</v>
      </c>
      <c r="G187" s="242"/>
      <c r="H187" s="246">
        <v>1</v>
      </c>
      <c r="I187" s="247"/>
      <c r="J187" s="242"/>
      <c r="K187" s="242"/>
      <c r="L187" s="248"/>
      <c r="M187" s="249"/>
      <c r="N187" s="250"/>
      <c r="O187" s="250"/>
      <c r="P187" s="250"/>
      <c r="Q187" s="250"/>
      <c r="R187" s="250"/>
      <c r="S187" s="250"/>
      <c r="T187" s="251"/>
      <c r="U187" s="13"/>
      <c r="V187" s="13"/>
      <c r="W187" s="13"/>
      <c r="X187" s="13"/>
      <c r="Y187" s="13"/>
      <c r="Z187" s="13"/>
      <c r="AA187" s="13"/>
      <c r="AB187" s="13"/>
      <c r="AC187" s="13"/>
      <c r="AD187" s="13"/>
      <c r="AE187" s="13"/>
      <c r="AT187" s="252" t="s">
        <v>273</v>
      </c>
      <c r="AU187" s="252" t="s">
        <v>85</v>
      </c>
      <c r="AV187" s="13" t="s">
        <v>85</v>
      </c>
      <c r="AW187" s="13" t="s">
        <v>32</v>
      </c>
      <c r="AX187" s="13" t="s">
        <v>83</v>
      </c>
      <c r="AY187" s="252" t="s">
        <v>264</v>
      </c>
    </row>
    <row r="188" s="2" customFormat="1" ht="16.5" customHeight="1">
      <c r="A188" s="39"/>
      <c r="B188" s="40"/>
      <c r="C188" s="228" t="s">
        <v>401</v>
      </c>
      <c r="D188" s="228" t="s">
        <v>266</v>
      </c>
      <c r="E188" s="229" t="s">
        <v>4550</v>
      </c>
      <c r="F188" s="230" t="s">
        <v>4551</v>
      </c>
      <c r="G188" s="231" t="s">
        <v>420</v>
      </c>
      <c r="H188" s="232">
        <v>1</v>
      </c>
      <c r="I188" s="233"/>
      <c r="J188" s="234">
        <f>ROUND(I188*H188,2)</f>
        <v>0</v>
      </c>
      <c r="K188" s="230" t="s">
        <v>1425</v>
      </c>
      <c r="L188" s="45"/>
      <c r="M188" s="235" t="s">
        <v>1</v>
      </c>
      <c r="N188" s="236" t="s">
        <v>42</v>
      </c>
      <c r="O188" s="92"/>
      <c r="P188" s="237">
        <f>O188*H188</f>
        <v>0</v>
      </c>
      <c r="Q188" s="237">
        <v>0.03637</v>
      </c>
      <c r="R188" s="237">
        <f>Q188*H188</f>
        <v>0.03637</v>
      </c>
      <c r="S188" s="237">
        <v>0</v>
      </c>
      <c r="T188" s="238">
        <f>S188*H188</f>
        <v>0</v>
      </c>
      <c r="U188" s="39"/>
      <c r="V188" s="39"/>
      <c r="W188" s="39"/>
      <c r="X188" s="39"/>
      <c r="Y188" s="39"/>
      <c r="Z188" s="39"/>
      <c r="AA188" s="39"/>
      <c r="AB188" s="39"/>
      <c r="AC188" s="39"/>
      <c r="AD188" s="39"/>
      <c r="AE188" s="39"/>
      <c r="AR188" s="239" t="s">
        <v>271</v>
      </c>
      <c r="AT188" s="239" t="s">
        <v>266</v>
      </c>
      <c r="AU188" s="239" t="s">
        <v>85</v>
      </c>
      <c r="AY188" s="18" t="s">
        <v>264</v>
      </c>
      <c r="BE188" s="240">
        <f>IF(N188="základní",J188,0)</f>
        <v>0</v>
      </c>
      <c r="BF188" s="240">
        <f>IF(N188="snížená",J188,0)</f>
        <v>0</v>
      </c>
      <c r="BG188" s="240">
        <f>IF(N188="zákl. přenesená",J188,0)</f>
        <v>0</v>
      </c>
      <c r="BH188" s="240">
        <f>IF(N188="sníž. přenesená",J188,0)</f>
        <v>0</v>
      </c>
      <c r="BI188" s="240">
        <f>IF(N188="nulová",J188,0)</f>
        <v>0</v>
      </c>
      <c r="BJ188" s="18" t="s">
        <v>85</v>
      </c>
      <c r="BK188" s="240">
        <f>ROUND(I188*H188,2)</f>
        <v>0</v>
      </c>
      <c r="BL188" s="18" t="s">
        <v>271</v>
      </c>
      <c r="BM188" s="239" t="s">
        <v>4552</v>
      </c>
    </row>
    <row r="189" s="13" customFormat="1">
      <c r="A189" s="13"/>
      <c r="B189" s="241"/>
      <c r="C189" s="242"/>
      <c r="D189" s="243" t="s">
        <v>273</v>
      </c>
      <c r="E189" s="244" t="s">
        <v>1</v>
      </c>
      <c r="F189" s="245" t="s">
        <v>83</v>
      </c>
      <c r="G189" s="242"/>
      <c r="H189" s="246">
        <v>1</v>
      </c>
      <c r="I189" s="247"/>
      <c r="J189" s="242"/>
      <c r="K189" s="242"/>
      <c r="L189" s="248"/>
      <c r="M189" s="249"/>
      <c r="N189" s="250"/>
      <c r="O189" s="250"/>
      <c r="P189" s="250"/>
      <c r="Q189" s="250"/>
      <c r="R189" s="250"/>
      <c r="S189" s="250"/>
      <c r="T189" s="251"/>
      <c r="U189" s="13"/>
      <c r="V189" s="13"/>
      <c r="W189" s="13"/>
      <c r="X189" s="13"/>
      <c r="Y189" s="13"/>
      <c r="Z189" s="13"/>
      <c r="AA189" s="13"/>
      <c r="AB189" s="13"/>
      <c r="AC189" s="13"/>
      <c r="AD189" s="13"/>
      <c r="AE189" s="13"/>
      <c r="AT189" s="252" t="s">
        <v>273</v>
      </c>
      <c r="AU189" s="252" t="s">
        <v>85</v>
      </c>
      <c r="AV189" s="13" t="s">
        <v>85</v>
      </c>
      <c r="AW189" s="13" t="s">
        <v>32</v>
      </c>
      <c r="AX189" s="13" t="s">
        <v>83</v>
      </c>
      <c r="AY189" s="252" t="s">
        <v>264</v>
      </c>
    </row>
    <row r="190" s="2" customFormat="1" ht="16.5" customHeight="1">
      <c r="A190" s="39"/>
      <c r="B190" s="40"/>
      <c r="C190" s="228" t="s">
        <v>407</v>
      </c>
      <c r="D190" s="228" t="s">
        <v>266</v>
      </c>
      <c r="E190" s="229" t="s">
        <v>4216</v>
      </c>
      <c r="F190" s="230" t="s">
        <v>4217</v>
      </c>
      <c r="G190" s="231" t="s">
        <v>420</v>
      </c>
      <c r="H190" s="232">
        <v>1</v>
      </c>
      <c r="I190" s="233"/>
      <c r="J190" s="234">
        <f>ROUND(I190*H190,2)</f>
        <v>0</v>
      </c>
      <c r="K190" s="230" t="s">
        <v>1425</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271</v>
      </c>
      <c r="AT190" s="239" t="s">
        <v>266</v>
      </c>
      <c r="AU190" s="239" t="s">
        <v>85</v>
      </c>
      <c r="AY190" s="18" t="s">
        <v>264</v>
      </c>
      <c r="BE190" s="240">
        <f>IF(N190="základní",J190,0)</f>
        <v>0</v>
      </c>
      <c r="BF190" s="240">
        <f>IF(N190="snížená",J190,0)</f>
        <v>0</v>
      </c>
      <c r="BG190" s="240">
        <f>IF(N190="zákl. přenesená",J190,0)</f>
        <v>0</v>
      </c>
      <c r="BH190" s="240">
        <f>IF(N190="sníž. přenesená",J190,0)</f>
        <v>0</v>
      </c>
      <c r="BI190" s="240">
        <f>IF(N190="nulová",J190,0)</f>
        <v>0</v>
      </c>
      <c r="BJ190" s="18" t="s">
        <v>85</v>
      </c>
      <c r="BK190" s="240">
        <f>ROUND(I190*H190,2)</f>
        <v>0</v>
      </c>
      <c r="BL190" s="18" t="s">
        <v>271</v>
      </c>
      <c r="BM190" s="239" t="s">
        <v>4553</v>
      </c>
    </row>
    <row r="191" s="13" customFormat="1">
      <c r="A191" s="13"/>
      <c r="B191" s="241"/>
      <c r="C191" s="242"/>
      <c r="D191" s="243" t="s">
        <v>273</v>
      </c>
      <c r="E191" s="244" t="s">
        <v>1</v>
      </c>
      <c r="F191" s="245" t="s">
        <v>83</v>
      </c>
      <c r="G191" s="242"/>
      <c r="H191" s="246">
        <v>1</v>
      </c>
      <c r="I191" s="247"/>
      <c r="J191" s="242"/>
      <c r="K191" s="242"/>
      <c r="L191" s="248"/>
      <c r="M191" s="249"/>
      <c r="N191" s="250"/>
      <c r="O191" s="250"/>
      <c r="P191" s="250"/>
      <c r="Q191" s="250"/>
      <c r="R191" s="250"/>
      <c r="S191" s="250"/>
      <c r="T191" s="251"/>
      <c r="U191" s="13"/>
      <c r="V191" s="13"/>
      <c r="W191" s="13"/>
      <c r="X191" s="13"/>
      <c r="Y191" s="13"/>
      <c r="Z191" s="13"/>
      <c r="AA191" s="13"/>
      <c r="AB191" s="13"/>
      <c r="AC191" s="13"/>
      <c r="AD191" s="13"/>
      <c r="AE191" s="13"/>
      <c r="AT191" s="252" t="s">
        <v>273</v>
      </c>
      <c r="AU191" s="252" t="s">
        <v>85</v>
      </c>
      <c r="AV191" s="13" t="s">
        <v>85</v>
      </c>
      <c r="AW191" s="13" t="s">
        <v>32</v>
      </c>
      <c r="AX191" s="13" t="s">
        <v>83</v>
      </c>
      <c r="AY191" s="252" t="s">
        <v>264</v>
      </c>
    </row>
    <row r="192" s="2" customFormat="1" ht="21.75" customHeight="1">
      <c r="A192" s="39"/>
      <c r="B192" s="40"/>
      <c r="C192" s="228" t="s">
        <v>412</v>
      </c>
      <c r="D192" s="228" t="s">
        <v>266</v>
      </c>
      <c r="E192" s="229" t="s">
        <v>4219</v>
      </c>
      <c r="F192" s="230" t="s">
        <v>4220</v>
      </c>
      <c r="G192" s="231" t="s">
        <v>420</v>
      </c>
      <c r="H192" s="232">
        <v>1</v>
      </c>
      <c r="I192" s="233"/>
      <c r="J192" s="234">
        <f>ROUND(I192*H192,2)</f>
        <v>0</v>
      </c>
      <c r="K192" s="230" t="s">
        <v>1425</v>
      </c>
      <c r="L192" s="45"/>
      <c r="M192" s="235" t="s">
        <v>1</v>
      </c>
      <c r="N192" s="236" t="s">
        <v>42</v>
      </c>
      <c r="O192" s="92"/>
      <c r="P192" s="237">
        <f>O192*H192</f>
        <v>0</v>
      </c>
      <c r="Q192" s="237">
        <v>0.1111</v>
      </c>
      <c r="R192" s="237">
        <f>Q192*H192</f>
        <v>0.1111</v>
      </c>
      <c r="S192" s="237">
        <v>0</v>
      </c>
      <c r="T192" s="238">
        <f>S192*H192</f>
        <v>0</v>
      </c>
      <c r="U192" s="39"/>
      <c r="V192" s="39"/>
      <c r="W192" s="39"/>
      <c r="X192" s="39"/>
      <c r="Y192" s="39"/>
      <c r="Z192" s="39"/>
      <c r="AA192" s="39"/>
      <c r="AB192" s="39"/>
      <c r="AC192" s="39"/>
      <c r="AD192" s="39"/>
      <c r="AE192" s="39"/>
      <c r="AR192" s="239" t="s">
        <v>271</v>
      </c>
      <c r="AT192" s="239" t="s">
        <v>266</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271</v>
      </c>
      <c r="BM192" s="239" t="s">
        <v>4554</v>
      </c>
    </row>
    <row r="193" s="13" customFormat="1">
      <c r="A193" s="13"/>
      <c r="B193" s="241"/>
      <c r="C193" s="242"/>
      <c r="D193" s="243" t="s">
        <v>273</v>
      </c>
      <c r="E193" s="244" t="s">
        <v>1</v>
      </c>
      <c r="F193" s="245" t="s">
        <v>83</v>
      </c>
      <c r="G193" s="242"/>
      <c r="H193" s="246">
        <v>1</v>
      </c>
      <c r="I193" s="247"/>
      <c r="J193" s="242"/>
      <c r="K193" s="242"/>
      <c r="L193" s="248"/>
      <c r="M193" s="249"/>
      <c r="N193" s="250"/>
      <c r="O193" s="250"/>
      <c r="P193" s="250"/>
      <c r="Q193" s="250"/>
      <c r="R193" s="250"/>
      <c r="S193" s="250"/>
      <c r="T193" s="251"/>
      <c r="U193" s="13"/>
      <c r="V193" s="13"/>
      <c r="W193" s="13"/>
      <c r="X193" s="13"/>
      <c r="Y193" s="13"/>
      <c r="Z193" s="13"/>
      <c r="AA193" s="13"/>
      <c r="AB193" s="13"/>
      <c r="AC193" s="13"/>
      <c r="AD193" s="13"/>
      <c r="AE193" s="13"/>
      <c r="AT193" s="252" t="s">
        <v>273</v>
      </c>
      <c r="AU193" s="252" t="s">
        <v>85</v>
      </c>
      <c r="AV193" s="13" t="s">
        <v>85</v>
      </c>
      <c r="AW193" s="13" t="s">
        <v>32</v>
      </c>
      <c r="AX193" s="13" t="s">
        <v>83</v>
      </c>
      <c r="AY193" s="252" t="s">
        <v>264</v>
      </c>
    </row>
    <row r="194" s="2" customFormat="1" ht="16.5" customHeight="1">
      <c r="A194" s="39"/>
      <c r="B194" s="40"/>
      <c r="C194" s="228" t="s">
        <v>417</v>
      </c>
      <c r="D194" s="228" t="s">
        <v>266</v>
      </c>
      <c r="E194" s="229" t="s">
        <v>1499</v>
      </c>
      <c r="F194" s="230" t="s">
        <v>1500</v>
      </c>
      <c r="G194" s="231" t="s">
        <v>354</v>
      </c>
      <c r="H194" s="232">
        <v>0.80200000000000005</v>
      </c>
      <c r="I194" s="233"/>
      <c r="J194" s="234">
        <f>ROUND(I194*H194,2)</f>
        <v>0</v>
      </c>
      <c r="K194" s="230" t="s">
        <v>1425</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271</v>
      </c>
      <c r="AT194" s="239" t="s">
        <v>266</v>
      </c>
      <c r="AU194" s="239" t="s">
        <v>85</v>
      </c>
      <c r="AY194" s="18" t="s">
        <v>264</v>
      </c>
      <c r="BE194" s="240">
        <f>IF(N194="základní",J194,0)</f>
        <v>0</v>
      </c>
      <c r="BF194" s="240">
        <f>IF(N194="snížená",J194,0)</f>
        <v>0</v>
      </c>
      <c r="BG194" s="240">
        <f>IF(N194="zákl. přenesená",J194,0)</f>
        <v>0</v>
      </c>
      <c r="BH194" s="240">
        <f>IF(N194="sníž. přenesená",J194,0)</f>
        <v>0</v>
      </c>
      <c r="BI194" s="240">
        <f>IF(N194="nulová",J194,0)</f>
        <v>0</v>
      </c>
      <c r="BJ194" s="18" t="s">
        <v>85</v>
      </c>
      <c r="BK194" s="240">
        <f>ROUND(I194*H194,2)</f>
        <v>0</v>
      </c>
      <c r="BL194" s="18" t="s">
        <v>271</v>
      </c>
      <c r="BM194" s="239" t="s">
        <v>4555</v>
      </c>
    </row>
    <row r="195" s="12" customFormat="1" ht="22.8" customHeight="1">
      <c r="A195" s="12"/>
      <c r="B195" s="212"/>
      <c r="C195" s="213"/>
      <c r="D195" s="214" t="s">
        <v>75</v>
      </c>
      <c r="E195" s="226" t="s">
        <v>1511</v>
      </c>
      <c r="F195" s="226" t="s">
        <v>1512</v>
      </c>
      <c r="G195" s="213"/>
      <c r="H195" s="213"/>
      <c r="I195" s="216"/>
      <c r="J195" s="227">
        <f>BK195</f>
        <v>0</v>
      </c>
      <c r="K195" s="213"/>
      <c r="L195" s="218"/>
      <c r="M195" s="219"/>
      <c r="N195" s="220"/>
      <c r="O195" s="220"/>
      <c r="P195" s="221">
        <f>SUM(P196:P202)</f>
        <v>0</v>
      </c>
      <c r="Q195" s="220"/>
      <c r="R195" s="221">
        <f>SUM(R196:R202)</f>
        <v>0</v>
      </c>
      <c r="S195" s="220"/>
      <c r="T195" s="222">
        <f>SUM(T196:T202)</f>
        <v>0</v>
      </c>
      <c r="U195" s="12"/>
      <c r="V195" s="12"/>
      <c r="W195" s="12"/>
      <c r="X195" s="12"/>
      <c r="Y195" s="12"/>
      <c r="Z195" s="12"/>
      <c r="AA195" s="12"/>
      <c r="AB195" s="12"/>
      <c r="AC195" s="12"/>
      <c r="AD195" s="12"/>
      <c r="AE195" s="12"/>
      <c r="AR195" s="223" t="s">
        <v>83</v>
      </c>
      <c r="AT195" s="224" t="s">
        <v>75</v>
      </c>
      <c r="AU195" s="224" t="s">
        <v>83</v>
      </c>
      <c r="AY195" s="223" t="s">
        <v>264</v>
      </c>
      <c r="BK195" s="225">
        <f>SUM(BK196:BK202)</f>
        <v>0</v>
      </c>
    </row>
    <row r="196" s="2" customFormat="1" ht="16.5" customHeight="1">
      <c r="A196" s="39"/>
      <c r="B196" s="40"/>
      <c r="C196" s="228" t="s">
        <v>422</v>
      </c>
      <c r="D196" s="228" t="s">
        <v>266</v>
      </c>
      <c r="E196" s="229" t="s">
        <v>1513</v>
      </c>
      <c r="F196" s="230" t="s">
        <v>1514</v>
      </c>
      <c r="G196" s="231" t="s">
        <v>354</v>
      </c>
      <c r="H196" s="232">
        <v>52.799999999999997</v>
      </c>
      <c r="I196" s="233"/>
      <c r="J196" s="234">
        <f>ROUND(I196*H196,2)</f>
        <v>0</v>
      </c>
      <c r="K196" s="230" t="s">
        <v>1425</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271</v>
      </c>
      <c r="AT196" s="239" t="s">
        <v>266</v>
      </c>
      <c r="AU196" s="239" t="s">
        <v>85</v>
      </c>
      <c r="AY196" s="18" t="s">
        <v>264</v>
      </c>
      <c r="BE196" s="240">
        <f>IF(N196="základní",J196,0)</f>
        <v>0</v>
      </c>
      <c r="BF196" s="240">
        <f>IF(N196="snížená",J196,0)</f>
        <v>0</v>
      </c>
      <c r="BG196" s="240">
        <f>IF(N196="zákl. přenesená",J196,0)</f>
        <v>0</v>
      </c>
      <c r="BH196" s="240">
        <f>IF(N196="sníž. přenesená",J196,0)</f>
        <v>0</v>
      </c>
      <c r="BI196" s="240">
        <f>IF(N196="nulová",J196,0)</f>
        <v>0</v>
      </c>
      <c r="BJ196" s="18" t="s">
        <v>85</v>
      </c>
      <c r="BK196" s="240">
        <f>ROUND(I196*H196,2)</f>
        <v>0</v>
      </c>
      <c r="BL196" s="18" t="s">
        <v>271</v>
      </c>
      <c r="BM196" s="239" t="s">
        <v>4556</v>
      </c>
    </row>
    <row r="197" s="2" customFormat="1">
      <c r="A197" s="39"/>
      <c r="B197" s="40"/>
      <c r="C197" s="41"/>
      <c r="D197" s="243" t="s">
        <v>339</v>
      </c>
      <c r="E197" s="41"/>
      <c r="F197" s="295" t="s">
        <v>3968</v>
      </c>
      <c r="G197" s="41"/>
      <c r="H197" s="41"/>
      <c r="I197" s="296"/>
      <c r="J197" s="41"/>
      <c r="K197" s="41"/>
      <c r="L197" s="45"/>
      <c r="M197" s="297"/>
      <c r="N197" s="298"/>
      <c r="O197" s="92"/>
      <c r="P197" s="92"/>
      <c r="Q197" s="92"/>
      <c r="R197" s="92"/>
      <c r="S197" s="92"/>
      <c r="T197" s="93"/>
      <c r="U197" s="39"/>
      <c r="V197" s="39"/>
      <c r="W197" s="39"/>
      <c r="X197" s="39"/>
      <c r="Y197" s="39"/>
      <c r="Z197" s="39"/>
      <c r="AA197" s="39"/>
      <c r="AB197" s="39"/>
      <c r="AC197" s="39"/>
      <c r="AD197" s="39"/>
      <c r="AE197" s="39"/>
      <c r="AT197" s="18" t="s">
        <v>339</v>
      </c>
      <c r="AU197" s="18" t="s">
        <v>85</v>
      </c>
    </row>
    <row r="198" s="13" customFormat="1">
      <c r="A198" s="13"/>
      <c r="B198" s="241"/>
      <c r="C198" s="242"/>
      <c r="D198" s="243" t="s">
        <v>273</v>
      </c>
      <c r="E198" s="244" t="s">
        <v>1</v>
      </c>
      <c r="F198" s="245" t="s">
        <v>4557</v>
      </c>
      <c r="G198" s="242"/>
      <c r="H198" s="246">
        <v>52.799999999999997</v>
      </c>
      <c r="I198" s="247"/>
      <c r="J198" s="242"/>
      <c r="K198" s="242"/>
      <c r="L198" s="248"/>
      <c r="M198" s="249"/>
      <c r="N198" s="250"/>
      <c r="O198" s="250"/>
      <c r="P198" s="250"/>
      <c r="Q198" s="250"/>
      <c r="R198" s="250"/>
      <c r="S198" s="250"/>
      <c r="T198" s="251"/>
      <c r="U198" s="13"/>
      <c r="V198" s="13"/>
      <c r="W198" s="13"/>
      <c r="X198" s="13"/>
      <c r="Y198" s="13"/>
      <c r="Z198" s="13"/>
      <c r="AA198" s="13"/>
      <c r="AB198" s="13"/>
      <c r="AC198" s="13"/>
      <c r="AD198" s="13"/>
      <c r="AE198" s="13"/>
      <c r="AT198" s="252" t="s">
        <v>273</v>
      </c>
      <c r="AU198" s="252" t="s">
        <v>85</v>
      </c>
      <c r="AV198" s="13" t="s">
        <v>85</v>
      </c>
      <c r="AW198" s="13" t="s">
        <v>32</v>
      </c>
      <c r="AX198" s="13" t="s">
        <v>83</v>
      </c>
      <c r="AY198" s="252" t="s">
        <v>264</v>
      </c>
    </row>
    <row r="199" s="2" customFormat="1" ht="24.15" customHeight="1">
      <c r="A199" s="39"/>
      <c r="B199" s="40"/>
      <c r="C199" s="228" t="s">
        <v>426</v>
      </c>
      <c r="D199" s="228" t="s">
        <v>266</v>
      </c>
      <c r="E199" s="229" t="s">
        <v>1518</v>
      </c>
      <c r="F199" s="230" t="s">
        <v>1519</v>
      </c>
      <c r="G199" s="231" t="s">
        <v>354</v>
      </c>
      <c r="H199" s="232">
        <v>5.2800000000000002</v>
      </c>
      <c r="I199" s="233"/>
      <c r="J199" s="234">
        <f>ROUND(I199*H199,2)</f>
        <v>0</v>
      </c>
      <c r="K199" s="230" t="s">
        <v>1425</v>
      </c>
      <c r="L199" s="45"/>
      <c r="M199" s="235" t="s">
        <v>1</v>
      </c>
      <c r="N199" s="236" t="s">
        <v>42</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271</v>
      </c>
      <c r="AT199" s="239" t="s">
        <v>266</v>
      </c>
      <c r="AU199" s="239" t="s">
        <v>85</v>
      </c>
      <c r="AY199" s="18" t="s">
        <v>264</v>
      </c>
      <c r="BE199" s="240">
        <f>IF(N199="základní",J199,0)</f>
        <v>0</v>
      </c>
      <c r="BF199" s="240">
        <f>IF(N199="snížená",J199,0)</f>
        <v>0</v>
      </c>
      <c r="BG199" s="240">
        <f>IF(N199="zákl. přenesená",J199,0)</f>
        <v>0</v>
      </c>
      <c r="BH199" s="240">
        <f>IF(N199="sníž. přenesená",J199,0)</f>
        <v>0</v>
      </c>
      <c r="BI199" s="240">
        <f>IF(N199="nulová",J199,0)</f>
        <v>0</v>
      </c>
      <c r="BJ199" s="18" t="s">
        <v>85</v>
      </c>
      <c r="BK199" s="240">
        <f>ROUND(I199*H199,2)</f>
        <v>0</v>
      </c>
      <c r="BL199" s="18" t="s">
        <v>271</v>
      </c>
      <c r="BM199" s="239" t="s">
        <v>4558</v>
      </c>
    </row>
    <row r="200" s="2" customFormat="1">
      <c r="A200" s="39"/>
      <c r="B200" s="40"/>
      <c r="C200" s="41"/>
      <c r="D200" s="243" t="s">
        <v>339</v>
      </c>
      <c r="E200" s="41"/>
      <c r="F200" s="295" t="s">
        <v>3971</v>
      </c>
      <c r="G200" s="41"/>
      <c r="H200" s="41"/>
      <c r="I200" s="296"/>
      <c r="J200" s="41"/>
      <c r="K200" s="41"/>
      <c r="L200" s="45"/>
      <c r="M200" s="297"/>
      <c r="N200" s="298"/>
      <c r="O200" s="92"/>
      <c r="P200" s="92"/>
      <c r="Q200" s="92"/>
      <c r="R200" s="92"/>
      <c r="S200" s="92"/>
      <c r="T200" s="93"/>
      <c r="U200" s="39"/>
      <c r="V200" s="39"/>
      <c r="W200" s="39"/>
      <c r="X200" s="39"/>
      <c r="Y200" s="39"/>
      <c r="Z200" s="39"/>
      <c r="AA200" s="39"/>
      <c r="AB200" s="39"/>
      <c r="AC200" s="39"/>
      <c r="AD200" s="39"/>
      <c r="AE200" s="39"/>
      <c r="AT200" s="18" t="s">
        <v>339</v>
      </c>
      <c r="AU200" s="18" t="s">
        <v>85</v>
      </c>
    </row>
    <row r="201" s="15" customFormat="1">
      <c r="A201" s="15"/>
      <c r="B201" s="264"/>
      <c r="C201" s="265"/>
      <c r="D201" s="243" t="s">
        <v>273</v>
      </c>
      <c r="E201" s="266" t="s">
        <v>1</v>
      </c>
      <c r="F201" s="267" t="s">
        <v>3972</v>
      </c>
      <c r="G201" s="265"/>
      <c r="H201" s="266" t="s">
        <v>1</v>
      </c>
      <c r="I201" s="268"/>
      <c r="J201" s="265"/>
      <c r="K201" s="265"/>
      <c r="L201" s="269"/>
      <c r="M201" s="270"/>
      <c r="N201" s="271"/>
      <c r="O201" s="271"/>
      <c r="P201" s="271"/>
      <c r="Q201" s="271"/>
      <c r="R201" s="271"/>
      <c r="S201" s="271"/>
      <c r="T201" s="272"/>
      <c r="U201" s="15"/>
      <c r="V201" s="15"/>
      <c r="W201" s="15"/>
      <c r="X201" s="15"/>
      <c r="Y201" s="15"/>
      <c r="Z201" s="15"/>
      <c r="AA201" s="15"/>
      <c r="AB201" s="15"/>
      <c r="AC201" s="15"/>
      <c r="AD201" s="15"/>
      <c r="AE201" s="15"/>
      <c r="AT201" s="273" t="s">
        <v>273</v>
      </c>
      <c r="AU201" s="273" t="s">
        <v>85</v>
      </c>
      <c r="AV201" s="15" t="s">
        <v>83</v>
      </c>
      <c r="AW201" s="15" t="s">
        <v>32</v>
      </c>
      <c r="AX201" s="15" t="s">
        <v>76</v>
      </c>
      <c r="AY201" s="273" t="s">
        <v>264</v>
      </c>
    </row>
    <row r="202" s="13" customFormat="1">
      <c r="A202" s="13"/>
      <c r="B202" s="241"/>
      <c r="C202" s="242"/>
      <c r="D202" s="243" t="s">
        <v>273</v>
      </c>
      <c r="E202" s="244" t="s">
        <v>1</v>
      </c>
      <c r="F202" s="245" t="s">
        <v>4559</v>
      </c>
      <c r="G202" s="242"/>
      <c r="H202" s="246">
        <v>5.2800000000000002</v>
      </c>
      <c r="I202" s="247"/>
      <c r="J202" s="242"/>
      <c r="K202" s="242"/>
      <c r="L202" s="248"/>
      <c r="M202" s="304"/>
      <c r="N202" s="305"/>
      <c r="O202" s="305"/>
      <c r="P202" s="305"/>
      <c r="Q202" s="305"/>
      <c r="R202" s="305"/>
      <c r="S202" s="305"/>
      <c r="T202" s="306"/>
      <c r="U202" s="13"/>
      <c r="V202" s="13"/>
      <c r="W202" s="13"/>
      <c r="X202" s="13"/>
      <c r="Y202" s="13"/>
      <c r="Z202" s="13"/>
      <c r="AA202" s="13"/>
      <c r="AB202" s="13"/>
      <c r="AC202" s="13"/>
      <c r="AD202" s="13"/>
      <c r="AE202" s="13"/>
      <c r="AT202" s="252" t="s">
        <v>273</v>
      </c>
      <c r="AU202" s="252" t="s">
        <v>85</v>
      </c>
      <c r="AV202" s="13" t="s">
        <v>85</v>
      </c>
      <c r="AW202" s="13" t="s">
        <v>32</v>
      </c>
      <c r="AX202" s="13" t="s">
        <v>83</v>
      </c>
      <c r="AY202" s="252" t="s">
        <v>264</v>
      </c>
    </row>
    <row r="203" s="2" customFormat="1" ht="6.96" customHeight="1">
      <c r="A203" s="39"/>
      <c r="B203" s="67"/>
      <c r="C203" s="68"/>
      <c r="D203" s="68"/>
      <c r="E203" s="68"/>
      <c r="F203" s="68"/>
      <c r="G203" s="68"/>
      <c r="H203" s="68"/>
      <c r="I203" s="68"/>
      <c r="J203" s="68"/>
      <c r="K203" s="68"/>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glNZAnf6+lmzScMUYbQF8obfMkQ0vsfLufQLuvQHAzlfy/dXJ5MGNAng1YTWok+OUh3CDkp7HEWsgPa2yWGPjg==" hashValue="deYamyojaxh5TaiVQoorh0JEDtUyKdaB8mwanX5fAYQXLky9sytZP7GBjXWaqYe0xESemhYxzT3YKlbqbBJ1mA==" algorithmName="SHA-512" password="E785"/>
  <autoFilter ref="C121:K202"/>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181</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4560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1411</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ROUND((SUM(BE124:BE256)),  2)</f>
        <v>0</v>
      </c>
      <c r="G33" s="39"/>
      <c r="H33" s="39"/>
      <c r="I33" s="166">
        <v>0.20999999999999999</v>
      </c>
      <c r="J33" s="165">
        <f>ROUND(((SUM(BE124:BE256))*I33),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ROUND((SUM(BF124:BF256)),  2)</f>
        <v>0</v>
      </c>
      <c r="G34" s="39"/>
      <c r="H34" s="39"/>
      <c r="I34" s="166">
        <v>0.12</v>
      </c>
      <c r="J34" s="165">
        <f>ROUND(((SUM(BF124:BF256))*I34),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ROUND((SUM(BG124:BG256)),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ROUND((SUM(BH124:BH256)),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ROUND((SUM(BI124:BI256)),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04.1 - PŘÍPOJKA PLYNU PRO SO 01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J125</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J126</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225</v>
      </c>
      <c r="E99" s="198"/>
      <c r="F99" s="198"/>
      <c r="G99" s="198"/>
      <c r="H99" s="198"/>
      <c r="I99" s="198"/>
      <c r="J99" s="199">
        <f>J166</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1413</v>
      </c>
      <c r="E100" s="198"/>
      <c r="F100" s="198"/>
      <c r="G100" s="198"/>
      <c r="H100" s="198"/>
      <c r="I100" s="198"/>
      <c r="J100" s="199">
        <f>J170</f>
        <v>0</v>
      </c>
      <c r="K100" s="134"/>
      <c r="L100" s="200"/>
      <c r="S100" s="10"/>
      <c r="T100" s="10"/>
      <c r="U100" s="10"/>
      <c r="V100" s="10"/>
      <c r="W100" s="10"/>
      <c r="X100" s="10"/>
      <c r="Y100" s="10"/>
      <c r="Z100" s="10"/>
      <c r="AA100" s="10"/>
      <c r="AB100" s="10"/>
      <c r="AC100" s="10"/>
      <c r="AD100" s="10"/>
      <c r="AE100" s="10"/>
    </row>
    <row r="101" s="9" customFormat="1" ht="24.96" customHeight="1">
      <c r="A101" s="9"/>
      <c r="B101" s="190"/>
      <c r="C101" s="191"/>
      <c r="D101" s="192" t="s">
        <v>229</v>
      </c>
      <c r="E101" s="193"/>
      <c r="F101" s="193"/>
      <c r="G101" s="193"/>
      <c r="H101" s="193"/>
      <c r="I101" s="193"/>
      <c r="J101" s="194">
        <f>J225</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4561</v>
      </c>
      <c r="E102" s="198"/>
      <c r="F102" s="198"/>
      <c r="G102" s="198"/>
      <c r="H102" s="198"/>
      <c r="I102" s="198"/>
      <c r="J102" s="199">
        <f>J226</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3890</v>
      </c>
      <c r="E103" s="198"/>
      <c r="F103" s="198"/>
      <c r="G103" s="198"/>
      <c r="H103" s="198"/>
      <c r="I103" s="198"/>
      <c r="J103" s="199">
        <f>J248</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4562</v>
      </c>
      <c r="E104" s="193"/>
      <c r="F104" s="193"/>
      <c r="G104" s="193"/>
      <c r="H104" s="193"/>
      <c r="I104" s="193"/>
      <c r="J104" s="194">
        <f>J253</f>
        <v>0</v>
      </c>
      <c r="K104" s="191"/>
      <c r="L104" s="195"/>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249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Transformace domova Černovice – Lidmaň I. – Polná</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210</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IO 04.1 - PŘÍPOJKA PLYNU PRO SO 01</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18. 9. 2024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Kraj Vysočina</v>
      </c>
      <c r="G120" s="41"/>
      <c r="H120" s="41"/>
      <c r="I120" s="33" t="s">
        <v>30</v>
      </c>
      <c r="J120" s="37" t="str">
        <f>E21</f>
        <v>ARPIK OSTRAVA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Ing. Tomáš Janošec</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1"/>
      <c r="B123" s="202"/>
      <c r="C123" s="203" t="s">
        <v>250</v>
      </c>
      <c r="D123" s="204" t="s">
        <v>61</v>
      </c>
      <c r="E123" s="204" t="s">
        <v>57</v>
      </c>
      <c r="F123" s="204" t="s">
        <v>58</v>
      </c>
      <c r="G123" s="204" t="s">
        <v>251</v>
      </c>
      <c r="H123" s="204" t="s">
        <v>252</v>
      </c>
      <c r="I123" s="204" t="s">
        <v>253</v>
      </c>
      <c r="J123" s="204" t="s">
        <v>217</v>
      </c>
      <c r="K123" s="205" t="s">
        <v>254</v>
      </c>
      <c r="L123" s="206"/>
      <c r="M123" s="101" t="s">
        <v>1</v>
      </c>
      <c r="N123" s="102" t="s">
        <v>40</v>
      </c>
      <c r="O123" s="102" t="s">
        <v>255</v>
      </c>
      <c r="P123" s="102" t="s">
        <v>256</v>
      </c>
      <c r="Q123" s="102" t="s">
        <v>257</v>
      </c>
      <c r="R123" s="102" t="s">
        <v>258</v>
      </c>
      <c r="S123" s="102" t="s">
        <v>259</v>
      </c>
      <c r="T123" s="103" t="s">
        <v>260</v>
      </c>
      <c r="U123" s="201"/>
      <c r="V123" s="201"/>
      <c r="W123" s="201"/>
      <c r="X123" s="201"/>
      <c r="Y123" s="201"/>
      <c r="Z123" s="201"/>
      <c r="AA123" s="201"/>
      <c r="AB123" s="201"/>
      <c r="AC123" s="201"/>
      <c r="AD123" s="201"/>
      <c r="AE123" s="201"/>
    </row>
    <row r="124" s="2" customFormat="1" ht="22.8" customHeight="1">
      <c r="A124" s="39"/>
      <c r="B124" s="40"/>
      <c r="C124" s="108" t="s">
        <v>261</v>
      </c>
      <c r="D124" s="41"/>
      <c r="E124" s="41"/>
      <c r="F124" s="41"/>
      <c r="G124" s="41"/>
      <c r="H124" s="41"/>
      <c r="I124" s="41"/>
      <c r="J124" s="207">
        <f>BK124</f>
        <v>0</v>
      </c>
      <c r="K124" s="41"/>
      <c r="L124" s="45"/>
      <c r="M124" s="104"/>
      <c r="N124" s="208"/>
      <c r="O124" s="105"/>
      <c r="P124" s="209">
        <f>P125+P225+P253</f>
        <v>0</v>
      </c>
      <c r="Q124" s="105"/>
      <c r="R124" s="209">
        <f>R125+R225+R253</f>
        <v>13.588874950000001</v>
      </c>
      <c r="S124" s="105"/>
      <c r="T124" s="210">
        <f>T125+T225+T253</f>
        <v>0</v>
      </c>
      <c r="U124" s="39"/>
      <c r="V124" s="39"/>
      <c r="W124" s="39"/>
      <c r="X124" s="39"/>
      <c r="Y124" s="39"/>
      <c r="Z124" s="39"/>
      <c r="AA124" s="39"/>
      <c r="AB124" s="39"/>
      <c r="AC124" s="39"/>
      <c r="AD124" s="39"/>
      <c r="AE124" s="39"/>
      <c r="AT124" s="18" t="s">
        <v>75</v>
      </c>
      <c r="AU124" s="18" t="s">
        <v>219</v>
      </c>
      <c r="BK124" s="211">
        <f>BK125+BK225+BK253</f>
        <v>0</v>
      </c>
    </row>
    <row r="125" s="12" customFormat="1" ht="25.92" customHeight="1">
      <c r="A125" s="12"/>
      <c r="B125" s="212"/>
      <c r="C125" s="213"/>
      <c r="D125" s="214" t="s">
        <v>75</v>
      </c>
      <c r="E125" s="215" t="s">
        <v>262</v>
      </c>
      <c r="F125" s="215" t="s">
        <v>263</v>
      </c>
      <c r="G125" s="213"/>
      <c r="H125" s="213"/>
      <c r="I125" s="216"/>
      <c r="J125" s="217">
        <f>BK125</f>
        <v>0</v>
      </c>
      <c r="K125" s="213"/>
      <c r="L125" s="218"/>
      <c r="M125" s="219"/>
      <c r="N125" s="220"/>
      <c r="O125" s="220"/>
      <c r="P125" s="221">
        <f>P126+P166+P170</f>
        <v>0</v>
      </c>
      <c r="Q125" s="220"/>
      <c r="R125" s="221">
        <f>R126+R166+R170</f>
        <v>13.568544950000002</v>
      </c>
      <c r="S125" s="220"/>
      <c r="T125" s="222">
        <f>T126+T166+T170</f>
        <v>0</v>
      </c>
      <c r="U125" s="12"/>
      <c r="V125" s="12"/>
      <c r="W125" s="12"/>
      <c r="X125" s="12"/>
      <c r="Y125" s="12"/>
      <c r="Z125" s="12"/>
      <c r="AA125" s="12"/>
      <c r="AB125" s="12"/>
      <c r="AC125" s="12"/>
      <c r="AD125" s="12"/>
      <c r="AE125" s="12"/>
      <c r="AR125" s="223" t="s">
        <v>83</v>
      </c>
      <c r="AT125" s="224" t="s">
        <v>75</v>
      </c>
      <c r="AU125" s="224" t="s">
        <v>76</v>
      </c>
      <c r="AY125" s="223" t="s">
        <v>264</v>
      </c>
      <c r="BK125" s="225">
        <f>BK126+BK166+BK170</f>
        <v>0</v>
      </c>
    </row>
    <row r="126" s="12" customFormat="1" ht="22.8" customHeight="1">
      <c r="A126" s="12"/>
      <c r="B126" s="212"/>
      <c r="C126" s="213"/>
      <c r="D126" s="214" t="s">
        <v>75</v>
      </c>
      <c r="E126" s="226" t="s">
        <v>83</v>
      </c>
      <c r="F126" s="226" t="s">
        <v>265</v>
      </c>
      <c r="G126" s="213"/>
      <c r="H126" s="213"/>
      <c r="I126" s="216"/>
      <c r="J126" s="227">
        <f>BK126</f>
        <v>0</v>
      </c>
      <c r="K126" s="213"/>
      <c r="L126" s="218"/>
      <c r="M126" s="219"/>
      <c r="N126" s="220"/>
      <c r="O126" s="220"/>
      <c r="P126" s="221">
        <f>SUM(P127:P165)</f>
        <v>0</v>
      </c>
      <c r="Q126" s="220"/>
      <c r="R126" s="221">
        <f>SUM(R127:R165)</f>
        <v>13.536900000000001</v>
      </c>
      <c r="S126" s="220"/>
      <c r="T126" s="222">
        <f>SUM(T127:T165)</f>
        <v>0</v>
      </c>
      <c r="U126" s="12"/>
      <c r="V126" s="12"/>
      <c r="W126" s="12"/>
      <c r="X126" s="12"/>
      <c r="Y126" s="12"/>
      <c r="Z126" s="12"/>
      <c r="AA126" s="12"/>
      <c r="AB126" s="12"/>
      <c r="AC126" s="12"/>
      <c r="AD126" s="12"/>
      <c r="AE126" s="12"/>
      <c r="AR126" s="223" t="s">
        <v>83</v>
      </c>
      <c r="AT126" s="224" t="s">
        <v>75</v>
      </c>
      <c r="AU126" s="224" t="s">
        <v>83</v>
      </c>
      <c r="AY126" s="223" t="s">
        <v>264</v>
      </c>
      <c r="BK126" s="225">
        <f>SUM(BK127:BK165)</f>
        <v>0</v>
      </c>
    </row>
    <row r="127" s="2" customFormat="1" ht="16.5" customHeight="1">
      <c r="A127" s="39"/>
      <c r="B127" s="40"/>
      <c r="C127" s="228" t="s">
        <v>83</v>
      </c>
      <c r="D127" s="228" t="s">
        <v>266</v>
      </c>
      <c r="E127" s="229" t="s">
        <v>3891</v>
      </c>
      <c r="F127" s="230" t="s">
        <v>3892</v>
      </c>
      <c r="G127" s="231" t="s">
        <v>453</v>
      </c>
      <c r="H127" s="232">
        <v>1</v>
      </c>
      <c r="I127" s="233"/>
      <c r="J127" s="234">
        <f>ROUND(I127*H127,2)</f>
        <v>0</v>
      </c>
      <c r="K127" s="230" t="s">
        <v>1425</v>
      </c>
      <c r="L127" s="45"/>
      <c r="M127" s="235" t="s">
        <v>1</v>
      </c>
      <c r="N127" s="236" t="s">
        <v>41</v>
      </c>
      <c r="O127" s="92"/>
      <c r="P127" s="237">
        <f>O127*H127</f>
        <v>0</v>
      </c>
      <c r="Q127" s="237">
        <v>0.036900000000000002</v>
      </c>
      <c r="R127" s="237">
        <f>Q127*H127</f>
        <v>0.036900000000000002</v>
      </c>
      <c r="S127" s="237">
        <v>0</v>
      </c>
      <c r="T127" s="238">
        <f>S127*H127</f>
        <v>0</v>
      </c>
      <c r="U127" s="39"/>
      <c r="V127" s="39"/>
      <c r="W127" s="39"/>
      <c r="X127" s="39"/>
      <c r="Y127" s="39"/>
      <c r="Z127" s="39"/>
      <c r="AA127" s="39"/>
      <c r="AB127" s="39"/>
      <c r="AC127" s="39"/>
      <c r="AD127" s="39"/>
      <c r="AE127" s="39"/>
      <c r="AR127" s="239" t="s">
        <v>271</v>
      </c>
      <c r="AT127" s="239" t="s">
        <v>266</v>
      </c>
      <c r="AU127" s="239" t="s">
        <v>85</v>
      </c>
      <c r="AY127" s="18" t="s">
        <v>264</v>
      </c>
      <c r="BE127" s="240">
        <f>IF(N127="základní",J127,0)</f>
        <v>0</v>
      </c>
      <c r="BF127" s="240">
        <f>IF(N127="snížená",J127,0)</f>
        <v>0</v>
      </c>
      <c r="BG127" s="240">
        <f>IF(N127="zákl. přenesená",J127,0)</f>
        <v>0</v>
      </c>
      <c r="BH127" s="240">
        <f>IF(N127="sníž. přenesená",J127,0)</f>
        <v>0</v>
      </c>
      <c r="BI127" s="240">
        <f>IF(N127="nulová",J127,0)</f>
        <v>0</v>
      </c>
      <c r="BJ127" s="18" t="s">
        <v>83</v>
      </c>
      <c r="BK127" s="240">
        <f>ROUND(I127*H127,2)</f>
        <v>0</v>
      </c>
      <c r="BL127" s="18" t="s">
        <v>271</v>
      </c>
      <c r="BM127" s="239" t="s">
        <v>4563</v>
      </c>
    </row>
    <row r="128" s="15" customFormat="1">
      <c r="A128" s="15"/>
      <c r="B128" s="264"/>
      <c r="C128" s="265"/>
      <c r="D128" s="243" t="s">
        <v>273</v>
      </c>
      <c r="E128" s="266" t="s">
        <v>1</v>
      </c>
      <c r="F128" s="267" t="s">
        <v>4564</v>
      </c>
      <c r="G128" s="265"/>
      <c r="H128" s="266" t="s">
        <v>1</v>
      </c>
      <c r="I128" s="268"/>
      <c r="J128" s="265"/>
      <c r="K128" s="265"/>
      <c r="L128" s="269"/>
      <c r="M128" s="270"/>
      <c r="N128" s="271"/>
      <c r="O128" s="271"/>
      <c r="P128" s="271"/>
      <c r="Q128" s="271"/>
      <c r="R128" s="271"/>
      <c r="S128" s="271"/>
      <c r="T128" s="272"/>
      <c r="U128" s="15"/>
      <c r="V128" s="15"/>
      <c r="W128" s="15"/>
      <c r="X128" s="15"/>
      <c r="Y128" s="15"/>
      <c r="Z128" s="15"/>
      <c r="AA128" s="15"/>
      <c r="AB128" s="15"/>
      <c r="AC128" s="15"/>
      <c r="AD128" s="15"/>
      <c r="AE128" s="15"/>
      <c r="AT128" s="273" t="s">
        <v>273</v>
      </c>
      <c r="AU128" s="273" t="s">
        <v>85</v>
      </c>
      <c r="AV128" s="15" t="s">
        <v>83</v>
      </c>
      <c r="AW128" s="15" t="s">
        <v>32</v>
      </c>
      <c r="AX128" s="15" t="s">
        <v>76</v>
      </c>
      <c r="AY128" s="273" t="s">
        <v>264</v>
      </c>
    </row>
    <row r="129" s="13" customFormat="1">
      <c r="A129" s="13"/>
      <c r="B129" s="241"/>
      <c r="C129" s="242"/>
      <c r="D129" s="243" t="s">
        <v>273</v>
      </c>
      <c r="E129" s="244" t="s">
        <v>1</v>
      </c>
      <c r="F129" s="245" t="s">
        <v>83</v>
      </c>
      <c r="G129" s="242"/>
      <c r="H129" s="246">
        <v>1</v>
      </c>
      <c r="I129" s="247"/>
      <c r="J129" s="242"/>
      <c r="K129" s="242"/>
      <c r="L129" s="248"/>
      <c r="M129" s="249"/>
      <c r="N129" s="250"/>
      <c r="O129" s="250"/>
      <c r="P129" s="250"/>
      <c r="Q129" s="250"/>
      <c r="R129" s="250"/>
      <c r="S129" s="250"/>
      <c r="T129" s="251"/>
      <c r="U129" s="13"/>
      <c r="V129" s="13"/>
      <c r="W129" s="13"/>
      <c r="X129" s="13"/>
      <c r="Y129" s="13"/>
      <c r="Z129" s="13"/>
      <c r="AA129" s="13"/>
      <c r="AB129" s="13"/>
      <c r="AC129" s="13"/>
      <c r="AD129" s="13"/>
      <c r="AE129" s="13"/>
      <c r="AT129" s="252" t="s">
        <v>273</v>
      </c>
      <c r="AU129" s="252" t="s">
        <v>85</v>
      </c>
      <c r="AV129" s="13" t="s">
        <v>85</v>
      </c>
      <c r="AW129" s="13" t="s">
        <v>32</v>
      </c>
      <c r="AX129" s="13" t="s">
        <v>83</v>
      </c>
      <c r="AY129" s="252" t="s">
        <v>264</v>
      </c>
    </row>
    <row r="130" s="2" customFormat="1" ht="16.5" customHeight="1">
      <c r="A130" s="39"/>
      <c r="B130" s="40"/>
      <c r="C130" s="228" t="s">
        <v>85</v>
      </c>
      <c r="D130" s="228" t="s">
        <v>266</v>
      </c>
      <c r="E130" s="229" t="s">
        <v>3899</v>
      </c>
      <c r="F130" s="230" t="s">
        <v>3900</v>
      </c>
      <c r="G130" s="231" t="s">
        <v>278</v>
      </c>
      <c r="H130" s="232">
        <v>1.1000000000000001</v>
      </c>
      <c r="I130" s="233"/>
      <c r="J130" s="234">
        <f>ROUND(I130*H130,2)</f>
        <v>0</v>
      </c>
      <c r="K130" s="230" t="s">
        <v>1425</v>
      </c>
      <c r="L130" s="45"/>
      <c r="M130" s="235" t="s">
        <v>1</v>
      </c>
      <c r="N130" s="236" t="s">
        <v>41</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271</v>
      </c>
      <c r="AT130" s="239" t="s">
        <v>266</v>
      </c>
      <c r="AU130" s="239" t="s">
        <v>85</v>
      </c>
      <c r="AY130" s="18" t="s">
        <v>264</v>
      </c>
      <c r="BE130" s="240">
        <f>IF(N130="základní",J130,0)</f>
        <v>0</v>
      </c>
      <c r="BF130" s="240">
        <f>IF(N130="snížená",J130,0)</f>
        <v>0</v>
      </c>
      <c r="BG130" s="240">
        <f>IF(N130="zákl. přenesená",J130,0)</f>
        <v>0</v>
      </c>
      <c r="BH130" s="240">
        <f>IF(N130="sníž. přenesená",J130,0)</f>
        <v>0</v>
      </c>
      <c r="BI130" s="240">
        <f>IF(N130="nulová",J130,0)</f>
        <v>0</v>
      </c>
      <c r="BJ130" s="18" t="s">
        <v>83</v>
      </c>
      <c r="BK130" s="240">
        <f>ROUND(I130*H130,2)</f>
        <v>0</v>
      </c>
      <c r="BL130" s="18" t="s">
        <v>271</v>
      </c>
      <c r="BM130" s="239" t="s">
        <v>4565</v>
      </c>
    </row>
    <row r="131" s="2" customFormat="1">
      <c r="A131" s="39"/>
      <c r="B131" s="40"/>
      <c r="C131" s="41"/>
      <c r="D131" s="243" t="s">
        <v>339</v>
      </c>
      <c r="E131" s="41"/>
      <c r="F131" s="295" t="s">
        <v>4566</v>
      </c>
      <c r="G131" s="41"/>
      <c r="H131" s="41"/>
      <c r="I131" s="296"/>
      <c r="J131" s="41"/>
      <c r="K131" s="41"/>
      <c r="L131" s="45"/>
      <c r="M131" s="297"/>
      <c r="N131" s="298"/>
      <c r="O131" s="92"/>
      <c r="P131" s="92"/>
      <c r="Q131" s="92"/>
      <c r="R131" s="92"/>
      <c r="S131" s="92"/>
      <c r="T131" s="93"/>
      <c r="U131" s="39"/>
      <c r="V131" s="39"/>
      <c r="W131" s="39"/>
      <c r="X131" s="39"/>
      <c r="Y131" s="39"/>
      <c r="Z131" s="39"/>
      <c r="AA131" s="39"/>
      <c r="AB131" s="39"/>
      <c r="AC131" s="39"/>
      <c r="AD131" s="39"/>
      <c r="AE131" s="39"/>
      <c r="AT131" s="18" t="s">
        <v>339</v>
      </c>
      <c r="AU131" s="18" t="s">
        <v>85</v>
      </c>
    </row>
    <row r="132" s="13" customFormat="1">
      <c r="A132" s="13"/>
      <c r="B132" s="241"/>
      <c r="C132" s="242"/>
      <c r="D132" s="243" t="s">
        <v>273</v>
      </c>
      <c r="E132" s="244" t="s">
        <v>1</v>
      </c>
      <c r="F132" s="245" t="s">
        <v>4567</v>
      </c>
      <c r="G132" s="242"/>
      <c r="H132" s="246">
        <v>1.1000000000000001</v>
      </c>
      <c r="I132" s="247"/>
      <c r="J132" s="242"/>
      <c r="K132" s="242"/>
      <c r="L132" s="248"/>
      <c r="M132" s="249"/>
      <c r="N132" s="250"/>
      <c r="O132" s="250"/>
      <c r="P132" s="250"/>
      <c r="Q132" s="250"/>
      <c r="R132" s="250"/>
      <c r="S132" s="250"/>
      <c r="T132" s="251"/>
      <c r="U132" s="13"/>
      <c r="V132" s="13"/>
      <c r="W132" s="13"/>
      <c r="X132" s="13"/>
      <c r="Y132" s="13"/>
      <c r="Z132" s="13"/>
      <c r="AA132" s="13"/>
      <c r="AB132" s="13"/>
      <c r="AC132" s="13"/>
      <c r="AD132" s="13"/>
      <c r="AE132" s="13"/>
      <c r="AT132" s="252" t="s">
        <v>273</v>
      </c>
      <c r="AU132" s="252" t="s">
        <v>85</v>
      </c>
      <c r="AV132" s="13" t="s">
        <v>85</v>
      </c>
      <c r="AW132" s="13" t="s">
        <v>32</v>
      </c>
      <c r="AX132" s="13" t="s">
        <v>83</v>
      </c>
      <c r="AY132" s="252" t="s">
        <v>264</v>
      </c>
    </row>
    <row r="133" s="2" customFormat="1" ht="16.5" customHeight="1">
      <c r="A133" s="39"/>
      <c r="B133" s="40"/>
      <c r="C133" s="228" t="s">
        <v>96</v>
      </c>
      <c r="D133" s="228" t="s">
        <v>266</v>
      </c>
      <c r="E133" s="229" t="s">
        <v>4568</v>
      </c>
      <c r="F133" s="230" t="s">
        <v>4569</v>
      </c>
      <c r="G133" s="231" t="s">
        <v>278</v>
      </c>
      <c r="H133" s="232">
        <v>2.7000000000000002</v>
      </c>
      <c r="I133" s="233"/>
      <c r="J133" s="234">
        <f>ROUND(I133*H133,2)</f>
        <v>0</v>
      </c>
      <c r="K133" s="230" t="s">
        <v>1425</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271</v>
      </c>
      <c r="AT133" s="239" t="s">
        <v>266</v>
      </c>
      <c r="AU133" s="239" t="s">
        <v>85</v>
      </c>
      <c r="AY133" s="18" t="s">
        <v>264</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271</v>
      </c>
      <c r="BM133" s="239" t="s">
        <v>4570</v>
      </c>
    </row>
    <row r="134" s="2" customFormat="1">
      <c r="A134" s="39"/>
      <c r="B134" s="40"/>
      <c r="C134" s="41"/>
      <c r="D134" s="243" t="s">
        <v>339</v>
      </c>
      <c r="E134" s="41"/>
      <c r="F134" s="295" t="s">
        <v>4566</v>
      </c>
      <c r="G134" s="41"/>
      <c r="H134" s="41"/>
      <c r="I134" s="296"/>
      <c r="J134" s="41"/>
      <c r="K134" s="41"/>
      <c r="L134" s="45"/>
      <c r="M134" s="297"/>
      <c r="N134" s="298"/>
      <c r="O134" s="92"/>
      <c r="P134" s="92"/>
      <c r="Q134" s="92"/>
      <c r="R134" s="92"/>
      <c r="S134" s="92"/>
      <c r="T134" s="93"/>
      <c r="U134" s="39"/>
      <c r="V134" s="39"/>
      <c r="W134" s="39"/>
      <c r="X134" s="39"/>
      <c r="Y134" s="39"/>
      <c r="Z134" s="39"/>
      <c r="AA134" s="39"/>
      <c r="AB134" s="39"/>
      <c r="AC134" s="39"/>
      <c r="AD134" s="39"/>
      <c r="AE134" s="39"/>
      <c r="AT134" s="18" t="s">
        <v>339</v>
      </c>
      <c r="AU134" s="18" t="s">
        <v>85</v>
      </c>
    </row>
    <row r="135" s="15" customFormat="1">
      <c r="A135" s="15"/>
      <c r="B135" s="264"/>
      <c r="C135" s="265"/>
      <c r="D135" s="243" t="s">
        <v>273</v>
      </c>
      <c r="E135" s="266" t="s">
        <v>1</v>
      </c>
      <c r="F135" s="267" t="s">
        <v>4564</v>
      </c>
      <c r="G135" s="265"/>
      <c r="H135" s="266" t="s">
        <v>1</v>
      </c>
      <c r="I135" s="268"/>
      <c r="J135" s="265"/>
      <c r="K135" s="265"/>
      <c r="L135" s="269"/>
      <c r="M135" s="270"/>
      <c r="N135" s="271"/>
      <c r="O135" s="271"/>
      <c r="P135" s="271"/>
      <c r="Q135" s="271"/>
      <c r="R135" s="271"/>
      <c r="S135" s="271"/>
      <c r="T135" s="272"/>
      <c r="U135" s="15"/>
      <c r="V135" s="15"/>
      <c r="W135" s="15"/>
      <c r="X135" s="15"/>
      <c r="Y135" s="15"/>
      <c r="Z135" s="15"/>
      <c r="AA135" s="15"/>
      <c r="AB135" s="15"/>
      <c r="AC135" s="15"/>
      <c r="AD135" s="15"/>
      <c r="AE135" s="15"/>
      <c r="AT135" s="273" t="s">
        <v>273</v>
      </c>
      <c r="AU135" s="273" t="s">
        <v>85</v>
      </c>
      <c r="AV135" s="15" t="s">
        <v>83</v>
      </c>
      <c r="AW135" s="15" t="s">
        <v>32</v>
      </c>
      <c r="AX135" s="15" t="s">
        <v>76</v>
      </c>
      <c r="AY135" s="273" t="s">
        <v>264</v>
      </c>
    </row>
    <row r="136" s="13" customFormat="1">
      <c r="A136" s="13"/>
      <c r="B136" s="241"/>
      <c r="C136" s="242"/>
      <c r="D136" s="243" t="s">
        <v>273</v>
      </c>
      <c r="E136" s="244" t="s">
        <v>1</v>
      </c>
      <c r="F136" s="245" t="s">
        <v>4571</v>
      </c>
      <c r="G136" s="242"/>
      <c r="H136" s="246">
        <v>2.7000000000000002</v>
      </c>
      <c r="I136" s="247"/>
      <c r="J136" s="242"/>
      <c r="K136" s="242"/>
      <c r="L136" s="248"/>
      <c r="M136" s="249"/>
      <c r="N136" s="250"/>
      <c r="O136" s="250"/>
      <c r="P136" s="250"/>
      <c r="Q136" s="250"/>
      <c r="R136" s="250"/>
      <c r="S136" s="250"/>
      <c r="T136" s="251"/>
      <c r="U136" s="13"/>
      <c r="V136" s="13"/>
      <c r="W136" s="13"/>
      <c r="X136" s="13"/>
      <c r="Y136" s="13"/>
      <c r="Z136" s="13"/>
      <c r="AA136" s="13"/>
      <c r="AB136" s="13"/>
      <c r="AC136" s="13"/>
      <c r="AD136" s="13"/>
      <c r="AE136" s="13"/>
      <c r="AT136" s="252" t="s">
        <v>273</v>
      </c>
      <c r="AU136" s="252" t="s">
        <v>85</v>
      </c>
      <c r="AV136" s="13" t="s">
        <v>85</v>
      </c>
      <c r="AW136" s="13" t="s">
        <v>32</v>
      </c>
      <c r="AX136" s="13" t="s">
        <v>83</v>
      </c>
      <c r="AY136" s="252" t="s">
        <v>264</v>
      </c>
    </row>
    <row r="137" s="2" customFormat="1" ht="21.75" customHeight="1">
      <c r="A137" s="39"/>
      <c r="B137" s="40"/>
      <c r="C137" s="228" t="s">
        <v>271</v>
      </c>
      <c r="D137" s="228" t="s">
        <v>266</v>
      </c>
      <c r="E137" s="229" t="s">
        <v>4572</v>
      </c>
      <c r="F137" s="230" t="s">
        <v>4573</v>
      </c>
      <c r="G137" s="231" t="s">
        <v>278</v>
      </c>
      <c r="H137" s="232">
        <v>20.899999999999999</v>
      </c>
      <c r="I137" s="233"/>
      <c r="J137" s="234">
        <f>ROUND(I137*H137,2)</f>
        <v>0</v>
      </c>
      <c r="K137" s="230" t="s">
        <v>1425</v>
      </c>
      <c r="L137" s="45"/>
      <c r="M137" s="235" t="s">
        <v>1</v>
      </c>
      <c r="N137" s="236" t="s">
        <v>41</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271</v>
      </c>
      <c r="AT137" s="239" t="s">
        <v>266</v>
      </c>
      <c r="AU137" s="239" t="s">
        <v>85</v>
      </c>
      <c r="AY137" s="18" t="s">
        <v>264</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271</v>
      </c>
      <c r="BM137" s="239" t="s">
        <v>4574</v>
      </c>
    </row>
    <row r="138" s="13" customFormat="1">
      <c r="A138" s="13"/>
      <c r="B138" s="241"/>
      <c r="C138" s="242"/>
      <c r="D138" s="243" t="s">
        <v>273</v>
      </c>
      <c r="E138" s="244" t="s">
        <v>1</v>
      </c>
      <c r="F138" s="245" t="s">
        <v>4575</v>
      </c>
      <c r="G138" s="242"/>
      <c r="H138" s="246">
        <v>20.899999999999999</v>
      </c>
      <c r="I138" s="247"/>
      <c r="J138" s="242"/>
      <c r="K138" s="242"/>
      <c r="L138" s="248"/>
      <c r="M138" s="249"/>
      <c r="N138" s="250"/>
      <c r="O138" s="250"/>
      <c r="P138" s="250"/>
      <c r="Q138" s="250"/>
      <c r="R138" s="250"/>
      <c r="S138" s="250"/>
      <c r="T138" s="251"/>
      <c r="U138" s="13"/>
      <c r="V138" s="13"/>
      <c r="W138" s="13"/>
      <c r="X138" s="13"/>
      <c r="Y138" s="13"/>
      <c r="Z138" s="13"/>
      <c r="AA138" s="13"/>
      <c r="AB138" s="13"/>
      <c r="AC138" s="13"/>
      <c r="AD138" s="13"/>
      <c r="AE138" s="13"/>
      <c r="AT138" s="252" t="s">
        <v>273</v>
      </c>
      <c r="AU138" s="252" t="s">
        <v>85</v>
      </c>
      <c r="AV138" s="13" t="s">
        <v>85</v>
      </c>
      <c r="AW138" s="13" t="s">
        <v>32</v>
      </c>
      <c r="AX138" s="13" t="s">
        <v>83</v>
      </c>
      <c r="AY138" s="252" t="s">
        <v>264</v>
      </c>
    </row>
    <row r="139" s="2" customFormat="1" ht="16.5" customHeight="1">
      <c r="A139" s="39"/>
      <c r="B139" s="40"/>
      <c r="C139" s="228" t="s">
        <v>290</v>
      </c>
      <c r="D139" s="228" t="s">
        <v>266</v>
      </c>
      <c r="E139" s="229" t="s">
        <v>1429</v>
      </c>
      <c r="F139" s="230" t="s">
        <v>1430</v>
      </c>
      <c r="G139" s="231" t="s">
        <v>278</v>
      </c>
      <c r="H139" s="232">
        <v>23.600000000000001</v>
      </c>
      <c r="I139" s="233"/>
      <c r="J139" s="234">
        <f>ROUND(I139*H139,2)</f>
        <v>0</v>
      </c>
      <c r="K139" s="230" t="s">
        <v>1425</v>
      </c>
      <c r="L139" s="45"/>
      <c r="M139" s="235" t="s">
        <v>1</v>
      </c>
      <c r="N139" s="236" t="s">
        <v>41</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271</v>
      </c>
      <c r="AT139" s="239" t="s">
        <v>266</v>
      </c>
      <c r="AU139" s="239" t="s">
        <v>85</v>
      </c>
      <c r="AY139" s="18" t="s">
        <v>264</v>
      </c>
      <c r="BE139" s="240">
        <f>IF(N139="základní",J139,0)</f>
        <v>0</v>
      </c>
      <c r="BF139" s="240">
        <f>IF(N139="snížená",J139,0)</f>
        <v>0</v>
      </c>
      <c r="BG139" s="240">
        <f>IF(N139="zákl. přenesená",J139,0)</f>
        <v>0</v>
      </c>
      <c r="BH139" s="240">
        <f>IF(N139="sníž. přenesená",J139,0)</f>
        <v>0</v>
      </c>
      <c r="BI139" s="240">
        <f>IF(N139="nulová",J139,0)</f>
        <v>0</v>
      </c>
      <c r="BJ139" s="18" t="s">
        <v>83</v>
      </c>
      <c r="BK139" s="240">
        <f>ROUND(I139*H139,2)</f>
        <v>0</v>
      </c>
      <c r="BL139" s="18" t="s">
        <v>271</v>
      </c>
      <c r="BM139" s="239" t="s">
        <v>4576</v>
      </c>
    </row>
    <row r="140" s="2" customFormat="1">
      <c r="A140" s="39"/>
      <c r="B140" s="40"/>
      <c r="C140" s="41"/>
      <c r="D140" s="243" t="s">
        <v>339</v>
      </c>
      <c r="E140" s="41"/>
      <c r="F140" s="295" t="s">
        <v>4577</v>
      </c>
      <c r="G140" s="41"/>
      <c r="H140" s="41"/>
      <c r="I140" s="296"/>
      <c r="J140" s="41"/>
      <c r="K140" s="41"/>
      <c r="L140" s="45"/>
      <c r="M140" s="297"/>
      <c r="N140" s="298"/>
      <c r="O140" s="92"/>
      <c r="P140" s="92"/>
      <c r="Q140" s="92"/>
      <c r="R140" s="92"/>
      <c r="S140" s="92"/>
      <c r="T140" s="93"/>
      <c r="U140" s="39"/>
      <c r="V140" s="39"/>
      <c r="W140" s="39"/>
      <c r="X140" s="39"/>
      <c r="Y140" s="39"/>
      <c r="Z140" s="39"/>
      <c r="AA140" s="39"/>
      <c r="AB140" s="39"/>
      <c r="AC140" s="39"/>
      <c r="AD140" s="39"/>
      <c r="AE140" s="39"/>
      <c r="AT140" s="18" t="s">
        <v>339</v>
      </c>
      <c r="AU140" s="18" t="s">
        <v>85</v>
      </c>
    </row>
    <row r="141" s="15" customFormat="1">
      <c r="A141" s="15"/>
      <c r="B141" s="264"/>
      <c r="C141" s="265"/>
      <c r="D141" s="243" t="s">
        <v>273</v>
      </c>
      <c r="E141" s="266" t="s">
        <v>1</v>
      </c>
      <c r="F141" s="267" t="s">
        <v>4109</v>
      </c>
      <c r="G141" s="265"/>
      <c r="H141" s="266" t="s">
        <v>1</v>
      </c>
      <c r="I141" s="268"/>
      <c r="J141" s="265"/>
      <c r="K141" s="265"/>
      <c r="L141" s="269"/>
      <c r="M141" s="270"/>
      <c r="N141" s="271"/>
      <c r="O141" s="271"/>
      <c r="P141" s="271"/>
      <c r="Q141" s="271"/>
      <c r="R141" s="271"/>
      <c r="S141" s="271"/>
      <c r="T141" s="272"/>
      <c r="U141" s="15"/>
      <c r="V141" s="15"/>
      <c r="W141" s="15"/>
      <c r="X141" s="15"/>
      <c r="Y141" s="15"/>
      <c r="Z141" s="15"/>
      <c r="AA141" s="15"/>
      <c r="AB141" s="15"/>
      <c r="AC141" s="15"/>
      <c r="AD141" s="15"/>
      <c r="AE141" s="15"/>
      <c r="AT141" s="273" t="s">
        <v>273</v>
      </c>
      <c r="AU141" s="273" t="s">
        <v>85</v>
      </c>
      <c r="AV141" s="15" t="s">
        <v>83</v>
      </c>
      <c r="AW141" s="15" t="s">
        <v>32</v>
      </c>
      <c r="AX141" s="15" t="s">
        <v>76</v>
      </c>
      <c r="AY141" s="273" t="s">
        <v>264</v>
      </c>
    </row>
    <row r="142" s="13" customFormat="1">
      <c r="A142" s="13"/>
      <c r="B142" s="241"/>
      <c r="C142" s="242"/>
      <c r="D142" s="243" t="s">
        <v>273</v>
      </c>
      <c r="E142" s="244" t="s">
        <v>1</v>
      </c>
      <c r="F142" s="245" t="s">
        <v>4578</v>
      </c>
      <c r="G142" s="242"/>
      <c r="H142" s="246">
        <v>23.600000000000001</v>
      </c>
      <c r="I142" s="247"/>
      <c r="J142" s="242"/>
      <c r="K142" s="242"/>
      <c r="L142" s="248"/>
      <c r="M142" s="249"/>
      <c r="N142" s="250"/>
      <c r="O142" s="250"/>
      <c r="P142" s="250"/>
      <c r="Q142" s="250"/>
      <c r="R142" s="250"/>
      <c r="S142" s="250"/>
      <c r="T142" s="251"/>
      <c r="U142" s="13"/>
      <c r="V142" s="13"/>
      <c r="W142" s="13"/>
      <c r="X142" s="13"/>
      <c r="Y142" s="13"/>
      <c r="Z142" s="13"/>
      <c r="AA142" s="13"/>
      <c r="AB142" s="13"/>
      <c r="AC142" s="13"/>
      <c r="AD142" s="13"/>
      <c r="AE142" s="13"/>
      <c r="AT142" s="252" t="s">
        <v>273</v>
      </c>
      <c r="AU142" s="252" t="s">
        <v>85</v>
      </c>
      <c r="AV142" s="13" t="s">
        <v>85</v>
      </c>
      <c r="AW142" s="13" t="s">
        <v>32</v>
      </c>
      <c r="AX142" s="13" t="s">
        <v>83</v>
      </c>
      <c r="AY142" s="252" t="s">
        <v>264</v>
      </c>
    </row>
    <row r="143" s="2" customFormat="1" ht="16.5" customHeight="1">
      <c r="A143" s="39"/>
      <c r="B143" s="40"/>
      <c r="C143" s="228" t="s">
        <v>295</v>
      </c>
      <c r="D143" s="228" t="s">
        <v>266</v>
      </c>
      <c r="E143" s="229" t="s">
        <v>1434</v>
      </c>
      <c r="F143" s="230" t="s">
        <v>1435</v>
      </c>
      <c r="G143" s="231" t="s">
        <v>278</v>
      </c>
      <c r="H143" s="232">
        <v>15.199999999999999</v>
      </c>
      <c r="I143" s="233"/>
      <c r="J143" s="234">
        <f>ROUND(I143*H143,2)</f>
        <v>0</v>
      </c>
      <c r="K143" s="230" t="s">
        <v>1425</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271</v>
      </c>
      <c r="AT143" s="239" t="s">
        <v>266</v>
      </c>
      <c r="AU143" s="239" t="s">
        <v>85</v>
      </c>
      <c r="AY143" s="18" t="s">
        <v>264</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271</v>
      </c>
      <c r="BM143" s="239" t="s">
        <v>4579</v>
      </c>
    </row>
    <row r="144" s="15" customFormat="1">
      <c r="A144" s="15"/>
      <c r="B144" s="264"/>
      <c r="C144" s="265"/>
      <c r="D144" s="243" t="s">
        <v>273</v>
      </c>
      <c r="E144" s="266" t="s">
        <v>1</v>
      </c>
      <c r="F144" s="267" t="s">
        <v>4112</v>
      </c>
      <c r="G144" s="265"/>
      <c r="H144" s="266" t="s">
        <v>1</v>
      </c>
      <c r="I144" s="268"/>
      <c r="J144" s="265"/>
      <c r="K144" s="265"/>
      <c r="L144" s="269"/>
      <c r="M144" s="270"/>
      <c r="N144" s="271"/>
      <c r="O144" s="271"/>
      <c r="P144" s="271"/>
      <c r="Q144" s="271"/>
      <c r="R144" s="271"/>
      <c r="S144" s="271"/>
      <c r="T144" s="272"/>
      <c r="U144" s="15"/>
      <c r="V144" s="15"/>
      <c r="W144" s="15"/>
      <c r="X144" s="15"/>
      <c r="Y144" s="15"/>
      <c r="Z144" s="15"/>
      <c r="AA144" s="15"/>
      <c r="AB144" s="15"/>
      <c r="AC144" s="15"/>
      <c r="AD144" s="15"/>
      <c r="AE144" s="15"/>
      <c r="AT144" s="273" t="s">
        <v>273</v>
      </c>
      <c r="AU144" s="273" t="s">
        <v>85</v>
      </c>
      <c r="AV144" s="15" t="s">
        <v>83</v>
      </c>
      <c r="AW144" s="15" t="s">
        <v>32</v>
      </c>
      <c r="AX144" s="15" t="s">
        <v>76</v>
      </c>
      <c r="AY144" s="273" t="s">
        <v>264</v>
      </c>
    </row>
    <row r="145" s="13" customFormat="1">
      <c r="A145" s="13"/>
      <c r="B145" s="241"/>
      <c r="C145" s="242"/>
      <c r="D145" s="243" t="s">
        <v>273</v>
      </c>
      <c r="E145" s="244" t="s">
        <v>1</v>
      </c>
      <c r="F145" s="245" t="s">
        <v>4580</v>
      </c>
      <c r="G145" s="242"/>
      <c r="H145" s="246">
        <v>15.199999999999999</v>
      </c>
      <c r="I145" s="247"/>
      <c r="J145" s="242"/>
      <c r="K145" s="242"/>
      <c r="L145" s="248"/>
      <c r="M145" s="249"/>
      <c r="N145" s="250"/>
      <c r="O145" s="250"/>
      <c r="P145" s="250"/>
      <c r="Q145" s="250"/>
      <c r="R145" s="250"/>
      <c r="S145" s="250"/>
      <c r="T145" s="251"/>
      <c r="U145" s="13"/>
      <c r="V145" s="13"/>
      <c r="W145" s="13"/>
      <c r="X145" s="13"/>
      <c r="Y145" s="13"/>
      <c r="Z145" s="13"/>
      <c r="AA145" s="13"/>
      <c r="AB145" s="13"/>
      <c r="AC145" s="13"/>
      <c r="AD145" s="13"/>
      <c r="AE145" s="13"/>
      <c r="AT145" s="252" t="s">
        <v>273</v>
      </c>
      <c r="AU145" s="252" t="s">
        <v>85</v>
      </c>
      <c r="AV145" s="13" t="s">
        <v>85</v>
      </c>
      <c r="AW145" s="13" t="s">
        <v>32</v>
      </c>
      <c r="AX145" s="13" t="s">
        <v>83</v>
      </c>
      <c r="AY145" s="252" t="s">
        <v>264</v>
      </c>
    </row>
    <row r="146" s="2" customFormat="1" ht="16.5" customHeight="1">
      <c r="A146" s="39"/>
      <c r="B146" s="40"/>
      <c r="C146" s="228" t="s">
        <v>300</v>
      </c>
      <c r="D146" s="228" t="s">
        <v>266</v>
      </c>
      <c r="E146" s="229" t="s">
        <v>1439</v>
      </c>
      <c r="F146" s="230" t="s">
        <v>1440</v>
      </c>
      <c r="G146" s="231" t="s">
        <v>278</v>
      </c>
      <c r="H146" s="232">
        <v>15.199999999999999</v>
      </c>
      <c r="I146" s="233"/>
      <c r="J146" s="234">
        <f>ROUND(I146*H146,2)</f>
        <v>0</v>
      </c>
      <c r="K146" s="230" t="s">
        <v>1425</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271</v>
      </c>
      <c r="AT146" s="239" t="s">
        <v>266</v>
      </c>
      <c r="AU146" s="239" t="s">
        <v>85</v>
      </c>
      <c r="AY146" s="18" t="s">
        <v>264</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271</v>
      </c>
      <c r="BM146" s="239" t="s">
        <v>4581</v>
      </c>
    </row>
    <row r="147" s="2" customFormat="1">
      <c r="A147" s="39"/>
      <c r="B147" s="40"/>
      <c r="C147" s="41"/>
      <c r="D147" s="243" t="s">
        <v>339</v>
      </c>
      <c r="E147" s="41"/>
      <c r="F147" s="295" t="s">
        <v>1442</v>
      </c>
      <c r="G147" s="41"/>
      <c r="H147" s="41"/>
      <c r="I147" s="296"/>
      <c r="J147" s="41"/>
      <c r="K147" s="41"/>
      <c r="L147" s="45"/>
      <c r="M147" s="297"/>
      <c r="N147" s="298"/>
      <c r="O147" s="92"/>
      <c r="P147" s="92"/>
      <c r="Q147" s="92"/>
      <c r="R147" s="92"/>
      <c r="S147" s="92"/>
      <c r="T147" s="93"/>
      <c r="U147" s="39"/>
      <c r="V147" s="39"/>
      <c r="W147" s="39"/>
      <c r="X147" s="39"/>
      <c r="Y147" s="39"/>
      <c r="Z147" s="39"/>
      <c r="AA147" s="39"/>
      <c r="AB147" s="39"/>
      <c r="AC147" s="39"/>
      <c r="AD147" s="39"/>
      <c r="AE147" s="39"/>
      <c r="AT147" s="18" t="s">
        <v>339</v>
      </c>
      <c r="AU147" s="18" t="s">
        <v>85</v>
      </c>
    </row>
    <row r="148" s="13" customFormat="1">
      <c r="A148" s="13"/>
      <c r="B148" s="241"/>
      <c r="C148" s="242"/>
      <c r="D148" s="243" t="s">
        <v>273</v>
      </c>
      <c r="E148" s="244" t="s">
        <v>1</v>
      </c>
      <c r="F148" s="245" t="s">
        <v>4582</v>
      </c>
      <c r="G148" s="242"/>
      <c r="H148" s="246">
        <v>15.199999999999999</v>
      </c>
      <c r="I148" s="247"/>
      <c r="J148" s="242"/>
      <c r="K148" s="242"/>
      <c r="L148" s="248"/>
      <c r="M148" s="249"/>
      <c r="N148" s="250"/>
      <c r="O148" s="250"/>
      <c r="P148" s="250"/>
      <c r="Q148" s="250"/>
      <c r="R148" s="250"/>
      <c r="S148" s="250"/>
      <c r="T148" s="251"/>
      <c r="U148" s="13"/>
      <c r="V148" s="13"/>
      <c r="W148" s="13"/>
      <c r="X148" s="13"/>
      <c r="Y148" s="13"/>
      <c r="Z148" s="13"/>
      <c r="AA148" s="13"/>
      <c r="AB148" s="13"/>
      <c r="AC148" s="13"/>
      <c r="AD148" s="13"/>
      <c r="AE148" s="13"/>
      <c r="AT148" s="252" t="s">
        <v>273</v>
      </c>
      <c r="AU148" s="252" t="s">
        <v>85</v>
      </c>
      <c r="AV148" s="13" t="s">
        <v>85</v>
      </c>
      <c r="AW148" s="13" t="s">
        <v>32</v>
      </c>
      <c r="AX148" s="13" t="s">
        <v>83</v>
      </c>
      <c r="AY148" s="252" t="s">
        <v>264</v>
      </c>
    </row>
    <row r="149" s="2" customFormat="1" ht="16.5" customHeight="1">
      <c r="A149" s="39"/>
      <c r="B149" s="40"/>
      <c r="C149" s="228" t="s">
        <v>304</v>
      </c>
      <c r="D149" s="228" t="s">
        <v>266</v>
      </c>
      <c r="E149" s="229" t="s">
        <v>1444</v>
      </c>
      <c r="F149" s="230" t="s">
        <v>306</v>
      </c>
      <c r="G149" s="231" t="s">
        <v>278</v>
      </c>
      <c r="H149" s="232">
        <v>9.4499999999999993</v>
      </c>
      <c r="I149" s="233"/>
      <c r="J149" s="234">
        <f>ROUND(I149*H149,2)</f>
        <v>0</v>
      </c>
      <c r="K149" s="230" t="s">
        <v>1425</v>
      </c>
      <c r="L149" s="45"/>
      <c r="M149" s="235" t="s">
        <v>1</v>
      </c>
      <c r="N149" s="236" t="s">
        <v>41</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271</v>
      </c>
      <c r="AT149" s="239" t="s">
        <v>266</v>
      </c>
      <c r="AU149" s="239" t="s">
        <v>85</v>
      </c>
      <c r="AY149" s="18" t="s">
        <v>264</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271</v>
      </c>
      <c r="BM149" s="239" t="s">
        <v>4583</v>
      </c>
    </row>
    <row r="150" s="2" customFormat="1">
      <c r="A150" s="39"/>
      <c r="B150" s="40"/>
      <c r="C150" s="41"/>
      <c r="D150" s="243" t="s">
        <v>339</v>
      </c>
      <c r="E150" s="41"/>
      <c r="F150" s="295" t="s">
        <v>4566</v>
      </c>
      <c r="G150" s="41"/>
      <c r="H150" s="41"/>
      <c r="I150" s="296"/>
      <c r="J150" s="41"/>
      <c r="K150" s="41"/>
      <c r="L150" s="45"/>
      <c r="M150" s="297"/>
      <c r="N150" s="298"/>
      <c r="O150" s="92"/>
      <c r="P150" s="92"/>
      <c r="Q150" s="92"/>
      <c r="R150" s="92"/>
      <c r="S150" s="92"/>
      <c r="T150" s="93"/>
      <c r="U150" s="39"/>
      <c r="V150" s="39"/>
      <c r="W150" s="39"/>
      <c r="X150" s="39"/>
      <c r="Y150" s="39"/>
      <c r="Z150" s="39"/>
      <c r="AA150" s="39"/>
      <c r="AB150" s="39"/>
      <c r="AC150" s="39"/>
      <c r="AD150" s="39"/>
      <c r="AE150" s="39"/>
      <c r="AT150" s="18" t="s">
        <v>339</v>
      </c>
      <c r="AU150" s="18" t="s">
        <v>85</v>
      </c>
    </row>
    <row r="151" s="15" customFormat="1">
      <c r="A151" s="15"/>
      <c r="B151" s="264"/>
      <c r="C151" s="265"/>
      <c r="D151" s="243" t="s">
        <v>273</v>
      </c>
      <c r="E151" s="266" t="s">
        <v>1</v>
      </c>
      <c r="F151" s="267" t="s">
        <v>4584</v>
      </c>
      <c r="G151" s="265"/>
      <c r="H151" s="266" t="s">
        <v>1</v>
      </c>
      <c r="I151" s="268"/>
      <c r="J151" s="265"/>
      <c r="K151" s="265"/>
      <c r="L151" s="269"/>
      <c r="M151" s="270"/>
      <c r="N151" s="271"/>
      <c r="O151" s="271"/>
      <c r="P151" s="271"/>
      <c r="Q151" s="271"/>
      <c r="R151" s="271"/>
      <c r="S151" s="271"/>
      <c r="T151" s="272"/>
      <c r="U151" s="15"/>
      <c r="V151" s="15"/>
      <c r="W151" s="15"/>
      <c r="X151" s="15"/>
      <c r="Y151" s="15"/>
      <c r="Z151" s="15"/>
      <c r="AA151" s="15"/>
      <c r="AB151" s="15"/>
      <c r="AC151" s="15"/>
      <c r="AD151" s="15"/>
      <c r="AE151" s="15"/>
      <c r="AT151" s="273" t="s">
        <v>273</v>
      </c>
      <c r="AU151" s="273" t="s">
        <v>85</v>
      </c>
      <c r="AV151" s="15" t="s">
        <v>83</v>
      </c>
      <c r="AW151" s="15" t="s">
        <v>32</v>
      </c>
      <c r="AX151" s="15" t="s">
        <v>76</v>
      </c>
      <c r="AY151" s="273" t="s">
        <v>264</v>
      </c>
    </row>
    <row r="152" s="13" customFormat="1">
      <c r="A152" s="13"/>
      <c r="B152" s="241"/>
      <c r="C152" s="242"/>
      <c r="D152" s="243" t="s">
        <v>273</v>
      </c>
      <c r="E152" s="244" t="s">
        <v>1</v>
      </c>
      <c r="F152" s="245" t="s">
        <v>4585</v>
      </c>
      <c r="G152" s="242"/>
      <c r="H152" s="246">
        <v>1.05</v>
      </c>
      <c r="I152" s="247"/>
      <c r="J152" s="242"/>
      <c r="K152" s="242"/>
      <c r="L152" s="248"/>
      <c r="M152" s="249"/>
      <c r="N152" s="250"/>
      <c r="O152" s="250"/>
      <c r="P152" s="250"/>
      <c r="Q152" s="250"/>
      <c r="R152" s="250"/>
      <c r="S152" s="250"/>
      <c r="T152" s="251"/>
      <c r="U152" s="13"/>
      <c r="V152" s="13"/>
      <c r="W152" s="13"/>
      <c r="X152" s="13"/>
      <c r="Y152" s="13"/>
      <c r="Z152" s="13"/>
      <c r="AA152" s="13"/>
      <c r="AB152" s="13"/>
      <c r="AC152" s="13"/>
      <c r="AD152" s="13"/>
      <c r="AE152" s="13"/>
      <c r="AT152" s="252" t="s">
        <v>273</v>
      </c>
      <c r="AU152" s="252" t="s">
        <v>85</v>
      </c>
      <c r="AV152" s="13" t="s">
        <v>85</v>
      </c>
      <c r="AW152" s="13" t="s">
        <v>32</v>
      </c>
      <c r="AX152" s="13" t="s">
        <v>76</v>
      </c>
      <c r="AY152" s="252" t="s">
        <v>264</v>
      </c>
    </row>
    <row r="153" s="15" customFormat="1">
      <c r="A153" s="15"/>
      <c r="B153" s="264"/>
      <c r="C153" s="265"/>
      <c r="D153" s="243" t="s">
        <v>273</v>
      </c>
      <c r="E153" s="266" t="s">
        <v>1</v>
      </c>
      <c r="F153" s="267" t="s">
        <v>4586</v>
      </c>
      <c r="G153" s="265"/>
      <c r="H153" s="266" t="s">
        <v>1</v>
      </c>
      <c r="I153" s="268"/>
      <c r="J153" s="265"/>
      <c r="K153" s="265"/>
      <c r="L153" s="269"/>
      <c r="M153" s="270"/>
      <c r="N153" s="271"/>
      <c r="O153" s="271"/>
      <c r="P153" s="271"/>
      <c r="Q153" s="271"/>
      <c r="R153" s="271"/>
      <c r="S153" s="271"/>
      <c r="T153" s="272"/>
      <c r="U153" s="15"/>
      <c r="V153" s="15"/>
      <c r="W153" s="15"/>
      <c r="X153" s="15"/>
      <c r="Y153" s="15"/>
      <c r="Z153" s="15"/>
      <c r="AA153" s="15"/>
      <c r="AB153" s="15"/>
      <c r="AC153" s="15"/>
      <c r="AD153" s="15"/>
      <c r="AE153" s="15"/>
      <c r="AT153" s="273" t="s">
        <v>273</v>
      </c>
      <c r="AU153" s="273" t="s">
        <v>85</v>
      </c>
      <c r="AV153" s="15" t="s">
        <v>83</v>
      </c>
      <c r="AW153" s="15" t="s">
        <v>32</v>
      </c>
      <c r="AX153" s="15" t="s">
        <v>76</v>
      </c>
      <c r="AY153" s="273" t="s">
        <v>264</v>
      </c>
    </row>
    <row r="154" s="13" customFormat="1">
      <c r="A154" s="13"/>
      <c r="B154" s="241"/>
      <c r="C154" s="242"/>
      <c r="D154" s="243" t="s">
        <v>273</v>
      </c>
      <c r="E154" s="244" t="s">
        <v>1</v>
      </c>
      <c r="F154" s="245" t="s">
        <v>4587</v>
      </c>
      <c r="G154" s="242"/>
      <c r="H154" s="246">
        <v>8.4000000000000004</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85</v>
      </c>
      <c r="AV154" s="13" t="s">
        <v>85</v>
      </c>
      <c r="AW154" s="13" t="s">
        <v>32</v>
      </c>
      <c r="AX154" s="13" t="s">
        <v>76</v>
      </c>
      <c r="AY154" s="252" t="s">
        <v>264</v>
      </c>
    </row>
    <row r="155" s="2" customFormat="1" ht="16.5" customHeight="1">
      <c r="A155" s="39"/>
      <c r="B155" s="40"/>
      <c r="C155" s="274" t="s">
        <v>309</v>
      </c>
      <c r="D155" s="274" t="s">
        <v>310</v>
      </c>
      <c r="E155" s="275" t="s">
        <v>3919</v>
      </c>
      <c r="F155" s="276" t="s">
        <v>3920</v>
      </c>
      <c r="G155" s="277" t="s">
        <v>354</v>
      </c>
      <c r="H155" s="278">
        <v>2.1000000000000001</v>
      </c>
      <c r="I155" s="279"/>
      <c r="J155" s="280">
        <f>ROUND(I155*H155,2)</f>
        <v>0</v>
      </c>
      <c r="K155" s="276" t="s">
        <v>1425</v>
      </c>
      <c r="L155" s="281"/>
      <c r="M155" s="282" t="s">
        <v>1</v>
      </c>
      <c r="N155" s="283" t="s">
        <v>41</v>
      </c>
      <c r="O155" s="92"/>
      <c r="P155" s="237">
        <f>O155*H155</f>
        <v>0</v>
      </c>
      <c r="Q155" s="237">
        <v>1</v>
      </c>
      <c r="R155" s="237">
        <f>Q155*H155</f>
        <v>2.1000000000000001</v>
      </c>
      <c r="S155" s="237">
        <v>0</v>
      </c>
      <c r="T155" s="238">
        <f>S155*H155</f>
        <v>0</v>
      </c>
      <c r="U155" s="39"/>
      <c r="V155" s="39"/>
      <c r="W155" s="39"/>
      <c r="X155" s="39"/>
      <c r="Y155" s="39"/>
      <c r="Z155" s="39"/>
      <c r="AA155" s="39"/>
      <c r="AB155" s="39"/>
      <c r="AC155" s="39"/>
      <c r="AD155" s="39"/>
      <c r="AE155" s="39"/>
      <c r="AR155" s="239" t="s">
        <v>876</v>
      </c>
      <c r="AT155" s="239" t="s">
        <v>310</v>
      </c>
      <c r="AU155" s="239" t="s">
        <v>85</v>
      </c>
      <c r="AY155" s="18" t="s">
        <v>264</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876</v>
      </c>
      <c r="BM155" s="239" t="s">
        <v>4588</v>
      </c>
    </row>
    <row r="156" s="2" customFormat="1">
      <c r="A156" s="39"/>
      <c r="B156" s="40"/>
      <c r="C156" s="41"/>
      <c r="D156" s="243" t="s">
        <v>339</v>
      </c>
      <c r="E156" s="41"/>
      <c r="F156" s="295" t="s">
        <v>3922</v>
      </c>
      <c r="G156" s="41"/>
      <c r="H156" s="41"/>
      <c r="I156" s="296"/>
      <c r="J156" s="41"/>
      <c r="K156" s="41"/>
      <c r="L156" s="45"/>
      <c r="M156" s="297"/>
      <c r="N156" s="298"/>
      <c r="O156" s="92"/>
      <c r="P156" s="92"/>
      <c r="Q156" s="92"/>
      <c r="R156" s="92"/>
      <c r="S156" s="92"/>
      <c r="T156" s="93"/>
      <c r="U156" s="39"/>
      <c r="V156" s="39"/>
      <c r="W156" s="39"/>
      <c r="X156" s="39"/>
      <c r="Y156" s="39"/>
      <c r="Z156" s="39"/>
      <c r="AA156" s="39"/>
      <c r="AB156" s="39"/>
      <c r="AC156" s="39"/>
      <c r="AD156" s="39"/>
      <c r="AE156" s="39"/>
      <c r="AT156" s="18" t="s">
        <v>339</v>
      </c>
      <c r="AU156" s="18" t="s">
        <v>85</v>
      </c>
    </row>
    <row r="157" s="13" customFormat="1">
      <c r="A157" s="13"/>
      <c r="B157" s="241"/>
      <c r="C157" s="242"/>
      <c r="D157" s="243" t="s">
        <v>273</v>
      </c>
      <c r="E157" s="244" t="s">
        <v>1</v>
      </c>
      <c r="F157" s="245" t="s">
        <v>4038</v>
      </c>
      <c r="G157" s="242"/>
      <c r="H157" s="246">
        <v>1.05</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273</v>
      </c>
      <c r="AU157" s="252" t="s">
        <v>85</v>
      </c>
      <c r="AV157" s="13" t="s">
        <v>85</v>
      </c>
      <c r="AW157" s="13" t="s">
        <v>32</v>
      </c>
      <c r="AX157" s="13" t="s">
        <v>83</v>
      </c>
      <c r="AY157" s="252" t="s">
        <v>264</v>
      </c>
    </row>
    <row r="158" s="13" customFormat="1">
      <c r="A158" s="13"/>
      <c r="B158" s="241"/>
      <c r="C158" s="242"/>
      <c r="D158" s="243" t="s">
        <v>273</v>
      </c>
      <c r="E158" s="242"/>
      <c r="F158" s="245" t="s">
        <v>4039</v>
      </c>
      <c r="G158" s="242"/>
      <c r="H158" s="246">
        <v>2.1000000000000001</v>
      </c>
      <c r="I158" s="247"/>
      <c r="J158" s="242"/>
      <c r="K158" s="242"/>
      <c r="L158" s="248"/>
      <c r="M158" s="249"/>
      <c r="N158" s="250"/>
      <c r="O158" s="250"/>
      <c r="P158" s="250"/>
      <c r="Q158" s="250"/>
      <c r="R158" s="250"/>
      <c r="S158" s="250"/>
      <c r="T158" s="251"/>
      <c r="U158" s="13"/>
      <c r="V158" s="13"/>
      <c r="W158" s="13"/>
      <c r="X158" s="13"/>
      <c r="Y158" s="13"/>
      <c r="Z158" s="13"/>
      <c r="AA158" s="13"/>
      <c r="AB158" s="13"/>
      <c r="AC158" s="13"/>
      <c r="AD158" s="13"/>
      <c r="AE158" s="13"/>
      <c r="AT158" s="252" t="s">
        <v>273</v>
      </c>
      <c r="AU158" s="252" t="s">
        <v>85</v>
      </c>
      <c r="AV158" s="13" t="s">
        <v>85</v>
      </c>
      <c r="AW158" s="13" t="s">
        <v>4</v>
      </c>
      <c r="AX158" s="13" t="s">
        <v>83</v>
      </c>
      <c r="AY158" s="252" t="s">
        <v>264</v>
      </c>
    </row>
    <row r="159" s="2" customFormat="1" ht="16.5" customHeight="1">
      <c r="A159" s="39"/>
      <c r="B159" s="40"/>
      <c r="C159" s="228" t="s">
        <v>315</v>
      </c>
      <c r="D159" s="228" t="s">
        <v>266</v>
      </c>
      <c r="E159" s="229" t="s">
        <v>1448</v>
      </c>
      <c r="F159" s="230" t="s">
        <v>1449</v>
      </c>
      <c r="G159" s="231" t="s">
        <v>278</v>
      </c>
      <c r="H159" s="232">
        <v>5.7000000000000002</v>
      </c>
      <c r="I159" s="233"/>
      <c r="J159" s="234">
        <f>ROUND(I159*H159,2)</f>
        <v>0</v>
      </c>
      <c r="K159" s="230" t="s">
        <v>1425</v>
      </c>
      <c r="L159" s="45"/>
      <c r="M159" s="235" t="s">
        <v>1</v>
      </c>
      <c r="N159" s="236" t="s">
        <v>41</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271</v>
      </c>
      <c r="AT159" s="239" t="s">
        <v>266</v>
      </c>
      <c r="AU159" s="239" t="s">
        <v>85</v>
      </c>
      <c r="AY159" s="18" t="s">
        <v>264</v>
      </c>
      <c r="BE159" s="240">
        <f>IF(N159="základní",J159,0)</f>
        <v>0</v>
      </c>
      <c r="BF159" s="240">
        <f>IF(N159="snížená",J159,0)</f>
        <v>0</v>
      </c>
      <c r="BG159" s="240">
        <f>IF(N159="zákl. přenesená",J159,0)</f>
        <v>0</v>
      </c>
      <c r="BH159" s="240">
        <f>IF(N159="sníž. přenesená",J159,0)</f>
        <v>0</v>
      </c>
      <c r="BI159" s="240">
        <f>IF(N159="nulová",J159,0)</f>
        <v>0</v>
      </c>
      <c r="BJ159" s="18" t="s">
        <v>83</v>
      </c>
      <c r="BK159" s="240">
        <f>ROUND(I159*H159,2)</f>
        <v>0</v>
      </c>
      <c r="BL159" s="18" t="s">
        <v>271</v>
      </c>
      <c r="BM159" s="239" t="s">
        <v>4589</v>
      </c>
    </row>
    <row r="160" s="2" customFormat="1">
      <c r="A160" s="39"/>
      <c r="B160" s="40"/>
      <c r="C160" s="41"/>
      <c r="D160" s="243" t="s">
        <v>339</v>
      </c>
      <c r="E160" s="41"/>
      <c r="F160" s="295" t="s">
        <v>4590</v>
      </c>
      <c r="G160" s="41"/>
      <c r="H160" s="41"/>
      <c r="I160" s="296"/>
      <c r="J160" s="41"/>
      <c r="K160" s="41"/>
      <c r="L160" s="45"/>
      <c r="M160" s="297"/>
      <c r="N160" s="298"/>
      <c r="O160" s="92"/>
      <c r="P160" s="92"/>
      <c r="Q160" s="92"/>
      <c r="R160" s="92"/>
      <c r="S160" s="92"/>
      <c r="T160" s="93"/>
      <c r="U160" s="39"/>
      <c r="V160" s="39"/>
      <c r="W160" s="39"/>
      <c r="X160" s="39"/>
      <c r="Y160" s="39"/>
      <c r="Z160" s="39"/>
      <c r="AA160" s="39"/>
      <c r="AB160" s="39"/>
      <c r="AC160" s="39"/>
      <c r="AD160" s="39"/>
      <c r="AE160" s="39"/>
      <c r="AT160" s="18" t="s">
        <v>339</v>
      </c>
      <c r="AU160" s="18" t="s">
        <v>85</v>
      </c>
    </row>
    <row r="161" s="13" customFormat="1">
      <c r="A161" s="13"/>
      <c r="B161" s="241"/>
      <c r="C161" s="242"/>
      <c r="D161" s="243" t="s">
        <v>273</v>
      </c>
      <c r="E161" s="244" t="s">
        <v>1</v>
      </c>
      <c r="F161" s="245" t="s">
        <v>4591</v>
      </c>
      <c r="G161" s="242"/>
      <c r="H161" s="246">
        <v>5.7000000000000002</v>
      </c>
      <c r="I161" s="247"/>
      <c r="J161" s="242"/>
      <c r="K161" s="242"/>
      <c r="L161" s="248"/>
      <c r="M161" s="249"/>
      <c r="N161" s="250"/>
      <c r="O161" s="250"/>
      <c r="P161" s="250"/>
      <c r="Q161" s="250"/>
      <c r="R161" s="250"/>
      <c r="S161" s="250"/>
      <c r="T161" s="251"/>
      <c r="U161" s="13"/>
      <c r="V161" s="13"/>
      <c r="W161" s="13"/>
      <c r="X161" s="13"/>
      <c r="Y161" s="13"/>
      <c r="Z161" s="13"/>
      <c r="AA161" s="13"/>
      <c r="AB161" s="13"/>
      <c r="AC161" s="13"/>
      <c r="AD161" s="13"/>
      <c r="AE161" s="13"/>
      <c r="AT161" s="252" t="s">
        <v>273</v>
      </c>
      <c r="AU161" s="252" t="s">
        <v>85</v>
      </c>
      <c r="AV161" s="13" t="s">
        <v>85</v>
      </c>
      <c r="AW161" s="13" t="s">
        <v>32</v>
      </c>
      <c r="AX161" s="13" t="s">
        <v>83</v>
      </c>
      <c r="AY161" s="252" t="s">
        <v>264</v>
      </c>
    </row>
    <row r="162" s="2" customFormat="1" ht="16.5" customHeight="1">
      <c r="A162" s="39"/>
      <c r="B162" s="40"/>
      <c r="C162" s="274" t="s">
        <v>322</v>
      </c>
      <c r="D162" s="274" t="s">
        <v>310</v>
      </c>
      <c r="E162" s="275" t="s">
        <v>1452</v>
      </c>
      <c r="F162" s="276" t="s">
        <v>1453</v>
      </c>
      <c r="G162" s="277" t="s">
        <v>354</v>
      </c>
      <c r="H162" s="278">
        <v>11.4</v>
      </c>
      <c r="I162" s="279"/>
      <c r="J162" s="280">
        <f>ROUND(I162*H162,2)</f>
        <v>0</v>
      </c>
      <c r="K162" s="276" t="s">
        <v>1425</v>
      </c>
      <c r="L162" s="281"/>
      <c r="M162" s="282" t="s">
        <v>1</v>
      </c>
      <c r="N162" s="283" t="s">
        <v>41</v>
      </c>
      <c r="O162" s="92"/>
      <c r="P162" s="237">
        <f>O162*H162</f>
        <v>0</v>
      </c>
      <c r="Q162" s="237">
        <v>1</v>
      </c>
      <c r="R162" s="237">
        <f>Q162*H162</f>
        <v>11.4</v>
      </c>
      <c r="S162" s="237">
        <v>0</v>
      </c>
      <c r="T162" s="238">
        <f>S162*H162</f>
        <v>0</v>
      </c>
      <c r="U162" s="39"/>
      <c r="V162" s="39"/>
      <c r="W162" s="39"/>
      <c r="X162" s="39"/>
      <c r="Y162" s="39"/>
      <c r="Z162" s="39"/>
      <c r="AA162" s="39"/>
      <c r="AB162" s="39"/>
      <c r="AC162" s="39"/>
      <c r="AD162" s="39"/>
      <c r="AE162" s="39"/>
      <c r="AR162" s="239" t="s">
        <v>304</v>
      </c>
      <c r="AT162" s="239" t="s">
        <v>310</v>
      </c>
      <c r="AU162" s="239" t="s">
        <v>85</v>
      </c>
      <c r="AY162" s="18" t="s">
        <v>264</v>
      </c>
      <c r="BE162" s="240">
        <f>IF(N162="základní",J162,0)</f>
        <v>0</v>
      </c>
      <c r="BF162" s="240">
        <f>IF(N162="snížená",J162,0)</f>
        <v>0</v>
      </c>
      <c r="BG162" s="240">
        <f>IF(N162="zákl. přenesená",J162,0)</f>
        <v>0</v>
      </c>
      <c r="BH162" s="240">
        <f>IF(N162="sníž. přenesená",J162,0)</f>
        <v>0</v>
      </c>
      <c r="BI162" s="240">
        <f>IF(N162="nulová",J162,0)</f>
        <v>0</v>
      </c>
      <c r="BJ162" s="18" t="s">
        <v>83</v>
      </c>
      <c r="BK162" s="240">
        <f>ROUND(I162*H162,2)</f>
        <v>0</v>
      </c>
      <c r="BL162" s="18" t="s">
        <v>271</v>
      </c>
      <c r="BM162" s="239" t="s">
        <v>4592</v>
      </c>
    </row>
    <row r="163" s="2" customFormat="1">
      <c r="A163" s="39"/>
      <c r="B163" s="40"/>
      <c r="C163" s="41"/>
      <c r="D163" s="243" t="s">
        <v>339</v>
      </c>
      <c r="E163" s="41"/>
      <c r="F163" s="295" t="s">
        <v>1455</v>
      </c>
      <c r="G163" s="41"/>
      <c r="H163" s="41"/>
      <c r="I163" s="296"/>
      <c r="J163" s="41"/>
      <c r="K163" s="41"/>
      <c r="L163" s="45"/>
      <c r="M163" s="297"/>
      <c r="N163" s="298"/>
      <c r="O163" s="92"/>
      <c r="P163" s="92"/>
      <c r="Q163" s="92"/>
      <c r="R163" s="92"/>
      <c r="S163" s="92"/>
      <c r="T163" s="93"/>
      <c r="U163" s="39"/>
      <c r="V163" s="39"/>
      <c r="W163" s="39"/>
      <c r="X163" s="39"/>
      <c r="Y163" s="39"/>
      <c r="Z163" s="39"/>
      <c r="AA163" s="39"/>
      <c r="AB163" s="39"/>
      <c r="AC163" s="39"/>
      <c r="AD163" s="39"/>
      <c r="AE163" s="39"/>
      <c r="AT163" s="18" t="s">
        <v>339</v>
      </c>
      <c r="AU163" s="18" t="s">
        <v>85</v>
      </c>
    </row>
    <row r="164" s="13" customFormat="1">
      <c r="A164" s="13"/>
      <c r="B164" s="241"/>
      <c r="C164" s="242"/>
      <c r="D164" s="243" t="s">
        <v>273</v>
      </c>
      <c r="E164" s="244" t="s">
        <v>1</v>
      </c>
      <c r="F164" s="245" t="s">
        <v>4593</v>
      </c>
      <c r="G164" s="242"/>
      <c r="H164" s="246">
        <v>5.7000000000000002</v>
      </c>
      <c r="I164" s="247"/>
      <c r="J164" s="242"/>
      <c r="K164" s="242"/>
      <c r="L164" s="248"/>
      <c r="M164" s="249"/>
      <c r="N164" s="250"/>
      <c r="O164" s="250"/>
      <c r="P164" s="250"/>
      <c r="Q164" s="250"/>
      <c r="R164" s="250"/>
      <c r="S164" s="250"/>
      <c r="T164" s="251"/>
      <c r="U164" s="13"/>
      <c r="V164" s="13"/>
      <c r="W164" s="13"/>
      <c r="X164" s="13"/>
      <c r="Y164" s="13"/>
      <c r="Z164" s="13"/>
      <c r="AA164" s="13"/>
      <c r="AB164" s="13"/>
      <c r="AC164" s="13"/>
      <c r="AD164" s="13"/>
      <c r="AE164" s="13"/>
      <c r="AT164" s="252" t="s">
        <v>273</v>
      </c>
      <c r="AU164" s="252" t="s">
        <v>85</v>
      </c>
      <c r="AV164" s="13" t="s">
        <v>85</v>
      </c>
      <c r="AW164" s="13" t="s">
        <v>32</v>
      </c>
      <c r="AX164" s="13" t="s">
        <v>83</v>
      </c>
      <c r="AY164" s="252" t="s">
        <v>264</v>
      </c>
    </row>
    <row r="165" s="13" customFormat="1">
      <c r="A165" s="13"/>
      <c r="B165" s="241"/>
      <c r="C165" s="242"/>
      <c r="D165" s="243" t="s">
        <v>273</v>
      </c>
      <c r="E165" s="242"/>
      <c r="F165" s="245" t="s">
        <v>4594</v>
      </c>
      <c r="G165" s="242"/>
      <c r="H165" s="246">
        <v>11.4</v>
      </c>
      <c r="I165" s="247"/>
      <c r="J165" s="242"/>
      <c r="K165" s="242"/>
      <c r="L165" s="248"/>
      <c r="M165" s="249"/>
      <c r="N165" s="250"/>
      <c r="O165" s="250"/>
      <c r="P165" s="250"/>
      <c r="Q165" s="250"/>
      <c r="R165" s="250"/>
      <c r="S165" s="250"/>
      <c r="T165" s="251"/>
      <c r="U165" s="13"/>
      <c r="V165" s="13"/>
      <c r="W165" s="13"/>
      <c r="X165" s="13"/>
      <c r="Y165" s="13"/>
      <c r="Z165" s="13"/>
      <c r="AA165" s="13"/>
      <c r="AB165" s="13"/>
      <c r="AC165" s="13"/>
      <c r="AD165" s="13"/>
      <c r="AE165" s="13"/>
      <c r="AT165" s="252" t="s">
        <v>273</v>
      </c>
      <c r="AU165" s="252" t="s">
        <v>85</v>
      </c>
      <c r="AV165" s="13" t="s">
        <v>85</v>
      </c>
      <c r="AW165" s="13" t="s">
        <v>4</v>
      </c>
      <c r="AX165" s="13" t="s">
        <v>83</v>
      </c>
      <c r="AY165" s="252" t="s">
        <v>264</v>
      </c>
    </row>
    <row r="166" s="12" customFormat="1" ht="22.8" customHeight="1">
      <c r="A166" s="12"/>
      <c r="B166" s="212"/>
      <c r="C166" s="213"/>
      <c r="D166" s="214" t="s">
        <v>75</v>
      </c>
      <c r="E166" s="226" t="s">
        <v>290</v>
      </c>
      <c r="F166" s="226" t="s">
        <v>537</v>
      </c>
      <c r="G166" s="213"/>
      <c r="H166" s="213"/>
      <c r="I166" s="216"/>
      <c r="J166" s="227">
        <f>BK166</f>
        <v>0</v>
      </c>
      <c r="K166" s="213"/>
      <c r="L166" s="218"/>
      <c r="M166" s="219"/>
      <c r="N166" s="220"/>
      <c r="O166" s="220"/>
      <c r="P166" s="221">
        <f>SUM(P167:P169)</f>
        <v>0</v>
      </c>
      <c r="Q166" s="220"/>
      <c r="R166" s="221">
        <f>SUM(R167:R169)</f>
        <v>0</v>
      </c>
      <c r="S166" s="220"/>
      <c r="T166" s="222">
        <f>SUM(T167:T169)</f>
        <v>0</v>
      </c>
      <c r="U166" s="12"/>
      <c r="V166" s="12"/>
      <c r="W166" s="12"/>
      <c r="X166" s="12"/>
      <c r="Y166" s="12"/>
      <c r="Z166" s="12"/>
      <c r="AA166" s="12"/>
      <c r="AB166" s="12"/>
      <c r="AC166" s="12"/>
      <c r="AD166" s="12"/>
      <c r="AE166" s="12"/>
      <c r="AR166" s="223" t="s">
        <v>83</v>
      </c>
      <c r="AT166" s="224" t="s">
        <v>75</v>
      </c>
      <c r="AU166" s="224" t="s">
        <v>83</v>
      </c>
      <c r="AY166" s="223" t="s">
        <v>264</v>
      </c>
      <c r="BK166" s="225">
        <f>SUM(BK167:BK169)</f>
        <v>0</v>
      </c>
    </row>
    <row r="167" s="2" customFormat="1" ht="16.5" customHeight="1">
      <c r="A167" s="39"/>
      <c r="B167" s="40"/>
      <c r="C167" s="228" t="s">
        <v>8</v>
      </c>
      <c r="D167" s="228" t="s">
        <v>266</v>
      </c>
      <c r="E167" s="229" t="s">
        <v>4595</v>
      </c>
      <c r="F167" s="230" t="s">
        <v>4596</v>
      </c>
      <c r="G167" s="231" t="s">
        <v>318</v>
      </c>
      <c r="H167" s="232">
        <v>19</v>
      </c>
      <c r="I167" s="233"/>
      <c r="J167" s="234">
        <f>ROUND(I167*H167,2)</f>
        <v>0</v>
      </c>
      <c r="K167" s="230" t="s">
        <v>1425</v>
      </c>
      <c r="L167" s="45"/>
      <c r="M167" s="235" t="s">
        <v>1</v>
      </c>
      <c r="N167" s="236" t="s">
        <v>41</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271</v>
      </c>
      <c r="AT167" s="239" t="s">
        <v>266</v>
      </c>
      <c r="AU167" s="239" t="s">
        <v>85</v>
      </c>
      <c r="AY167" s="18" t="s">
        <v>264</v>
      </c>
      <c r="BE167" s="240">
        <f>IF(N167="základní",J167,0)</f>
        <v>0</v>
      </c>
      <c r="BF167" s="240">
        <f>IF(N167="snížená",J167,0)</f>
        <v>0</v>
      </c>
      <c r="BG167" s="240">
        <f>IF(N167="zákl. přenesená",J167,0)</f>
        <v>0</v>
      </c>
      <c r="BH167" s="240">
        <f>IF(N167="sníž. přenesená",J167,0)</f>
        <v>0</v>
      </c>
      <c r="BI167" s="240">
        <f>IF(N167="nulová",J167,0)</f>
        <v>0</v>
      </c>
      <c r="BJ167" s="18" t="s">
        <v>83</v>
      </c>
      <c r="BK167" s="240">
        <f>ROUND(I167*H167,2)</f>
        <v>0</v>
      </c>
      <c r="BL167" s="18" t="s">
        <v>271</v>
      </c>
      <c r="BM167" s="239" t="s">
        <v>4597</v>
      </c>
    </row>
    <row r="168" s="2" customFormat="1">
      <c r="A168" s="39"/>
      <c r="B168" s="40"/>
      <c r="C168" s="41"/>
      <c r="D168" s="243" t="s">
        <v>339</v>
      </c>
      <c r="E168" s="41"/>
      <c r="F168" s="295" t="s">
        <v>4590</v>
      </c>
      <c r="G168" s="41"/>
      <c r="H168" s="41"/>
      <c r="I168" s="296"/>
      <c r="J168" s="41"/>
      <c r="K168" s="41"/>
      <c r="L168" s="45"/>
      <c r="M168" s="297"/>
      <c r="N168" s="298"/>
      <c r="O168" s="92"/>
      <c r="P168" s="92"/>
      <c r="Q168" s="92"/>
      <c r="R168" s="92"/>
      <c r="S168" s="92"/>
      <c r="T168" s="93"/>
      <c r="U168" s="39"/>
      <c r="V168" s="39"/>
      <c r="W168" s="39"/>
      <c r="X168" s="39"/>
      <c r="Y168" s="39"/>
      <c r="Z168" s="39"/>
      <c r="AA168" s="39"/>
      <c r="AB168" s="39"/>
      <c r="AC168" s="39"/>
      <c r="AD168" s="39"/>
      <c r="AE168" s="39"/>
      <c r="AT168" s="18" t="s">
        <v>339</v>
      </c>
      <c r="AU168" s="18" t="s">
        <v>85</v>
      </c>
    </row>
    <row r="169" s="13" customFormat="1">
      <c r="A169" s="13"/>
      <c r="B169" s="241"/>
      <c r="C169" s="242"/>
      <c r="D169" s="243" t="s">
        <v>273</v>
      </c>
      <c r="E169" s="244" t="s">
        <v>1</v>
      </c>
      <c r="F169" s="245" t="s">
        <v>4598</v>
      </c>
      <c r="G169" s="242"/>
      <c r="H169" s="246">
        <v>19</v>
      </c>
      <c r="I169" s="247"/>
      <c r="J169" s="242"/>
      <c r="K169" s="242"/>
      <c r="L169" s="248"/>
      <c r="M169" s="249"/>
      <c r="N169" s="250"/>
      <c r="O169" s="250"/>
      <c r="P169" s="250"/>
      <c r="Q169" s="250"/>
      <c r="R169" s="250"/>
      <c r="S169" s="250"/>
      <c r="T169" s="251"/>
      <c r="U169" s="13"/>
      <c r="V169" s="13"/>
      <c r="W169" s="13"/>
      <c r="X169" s="13"/>
      <c r="Y169" s="13"/>
      <c r="Z169" s="13"/>
      <c r="AA169" s="13"/>
      <c r="AB169" s="13"/>
      <c r="AC169" s="13"/>
      <c r="AD169" s="13"/>
      <c r="AE169" s="13"/>
      <c r="AT169" s="252" t="s">
        <v>273</v>
      </c>
      <c r="AU169" s="252" t="s">
        <v>85</v>
      </c>
      <c r="AV169" s="13" t="s">
        <v>85</v>
      </c>
      <c r="AW169" s="13" t="s">
        <v>32</v>
      </c>
      <c r="AX169" s="13" t="s">
        <v>83</v>
      </c>
      <c r="AY169" s="252" t="s">
        <v>264</v>
      </c>
    </row>
    <row r="170" s="12" customFormat="1" ht="22.8" customHeight="1">
      <c r="A170" s="12"/>
      <c r="B170" s="212"/>
      <c r="C170" s="213"/>
      <c r="D170" s="214" t="s">
        <v>75</v>
      </c>
      <c r="E170" s="226" t="s">
        <v>304</v>
      </c>
      <c r="F170" s="226" t="s">
        <v>1467</v>
      </c>
      <c r="G170" s="213"/>
      <c r="H170" s="213"/>
      <c r="I170" s="216"/>
      <c r="J170" s="227">
        <f>BK170</f>
        <v>0</v>
      </c>
      <c r="K170" s="213"/>
      <c r="L170" s="218"/>
      <c r="M170" s="219"/>
      <c r="N170" s="220"/>
      <c r="O170" s="220"/>
      <c r="P170" s="221">
        <f>SUM(P171:P224)</f>
        <v>0</v>
      </c>
      <c r="Q170" s="220"/>
      <c r="R170" s="221">
        <f>SUM(R171:R224)</f>
        <v>0.031644949999999998</v>
      </c>
      <c r="S170" s="220"/>
      <c r="T170" s="222">
        <f>SUM(T171:T224)</f>
        <v>0</v>
      </c>
      <c r="U170" s="12"/>
      <c r="V170" s="12"/>
      <c r="W170" s="12"/>
      <c r="X170" s="12"/>
      <c r="Y170" s="12"/>
      <c r="Z170" s="12"/>
      <c r="AA170" s="12"/>
      <c r="AB170" s="12"/>
      <c r="AC170" s="12"/>
      <c r="AD170" s="12"/>
      <c r="AE170" s="12"/>
      <c r="AR170" s="223" t="s">
        <v>83</v>
      </c>
      <c r="AT170" s="224" t="s">
        <v>75</v>
      </c>
      <c r="AU170" s="224" t="s">
        <v>83</v>
      </c>
      <c r="AY170" s="223" t="s">
        <v>264</v>
      </c>
      <c r="BK170" s="225">
        <f>SUM(BK171:BK224)</f>
        <v>0</v>
      </c>
    </row>
    <row r="171" s="2" customFormat="1" ht="16.5" customHeight="1">
      <c r="A171" s="39"/>
      <c r="B171" s="40"/>
      <c r="C171" s="228" t="s">
        <v>335</v>
      </c>
      <c r="D171" s="228" t="s">
        <v>266</v>
      </c>
      <c r="E171" s="229" t="s">
        <v>3934</v>
      </c>
      <c r="F171" s="230" t="s">
        <v>3935</v>
      </c>
      <c r="G171" s="231" t="s">
        <v>453</v>
      </c>
      <c r="H171" s="232">
        <v>10</v>
      </c>
      <c r="I171" s="233"/>
      <c r="J171" s="234">
        <f>ROUND(I171*H171,2)</f>
        <v>0</v>
      </c>
      <c r="K171" s="230" t="s">
        <v>1425</v>
      </c>
      <c r="L171" s="45"/>
      <c r="M171" s="235" t="s">
        <v>1</v>
      </c>
      <c r="N171" s="236" t="s">
        <v>41</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271</v>
      </c>
      <c r="AT171" s="239" t="s">
        <v>266</v>
      </c>
      <c r="AU171" s="239" t="s">
        <v>85</v>
      </c>
      <c r="AY171" s="18" t="s">
        <v>264</v>
      </c>
      <c r="BE171" s="240">
        <f>IF(N171="základní",J171,0)</f>
        <v>0</v>
      </c>
      <c r="BF171" s="240">
        <f>IF(N171="snížená",J171,0)</f>
        <v>0</v>
      </c>
      <c r="BG171" s="240">
        <f>IF(N171="zákl. přenesená",J171,0)</f>
        <v>0</v>
      </c>
      <c r="BH171" s="240">
        <f>IF(N171="sníž. přenesená",J171,0)</f>
        <v>0</v>
      </c>
      <c r="BI171" s="240">
        <f>IF(N171="nulová",J171,0)</f>
        <v>0</v>
      </c>
      <c r="BJ171" s="18" t="s">
        <v>83</v>
      </c>
      <c r="BK171" s="240">
        <f>ROUND(I171*H171,2)</f>
        <v>0</v>
      </c>
      <c r="BL171" s="18" t="s">
        <v>271</v>
      </c>
      <c r="BM171" s="239" t="s">
        <v>4599</v>
      </c>
    </row>
    <row r="172" s="15" customFormat="1">
      <c r="A172" s="15"/>
      <c r="B172" s="264"/>
      <c r="C172" s="265"/>
      <c r="D172" s="243" t="s">
        <v>273</v>
      </c>
      <c r="E172" s="266" t="s">
        <v>1</v>
      </c>
      <c r="F172" s="267" t="s">
        <v>4098</v>
      </c>
      <c r="G172" s="265"/>
      <c r="H172" s="266" t="s">
        <v>1</v>
      </c>
      <c r="I172" s="268"/>
      <c r="J172" s="265"/>
      <c r="K172" s="265"/>
      <c r="L172" s="269"/>
      <c r="M172" s="270"/>
      <c r="N172" s="271"/>
      <c r="O172" s="271"/>
      <c r="P172" s="271"/>
      <c r="Q172" s="271"/>
      <c r="R172" s="271"/>
      <c r="S172" s="271"/>
      <c r="T172" s="272"/>
      <c r="U172" s="15"/>
      <c r="V172" s="15"/>
      <c r="W172" s="15"/>
      <c r="X172" s="15"/>
      <c r="Y172" s="15"/>
      <c r="Z172" s="15"/>
      <c r="AA172" s="15"/>
      <c r="AB172" s="15"/>
      <c r="AC172" s="15"/>
      <c r="AD172" s="15"/>
      <c r="AE172" s="15"/>
      <c r="AT172" s="273" t="s">
        <v>273</v>
      </c>
      <c r="AU172" s="273" t="s">
        <v>85</v>
      </c>
      <c r="AV172" s="15" t="s">
        <v>83</v>
      </c>
      <c r="AW172" s="15" t="s">
        <v>32</v>
      </c>
      <c r="AX172" s="15" t="s">
        <v>76</v>
      </c>
      <c r="AY172" s="273" t="s">
        <v>264</v>
      </c>
    </row>
    <row r="173" s="13" customFormat="1">
      <c r="A173" s="13"/>
      <c r="B173" s="241"/>
      <c r="C173" s="242"/>
      <c r="D173" s="243" t="s">
        <v>273</v>
      </c>
      <c r="E173" s="244" t="s">
        <v>1</v>
      </c>
      <c r="F173" s="245" t="s">
        <v>315</v>
      </c>
      <c r="G173" s="242"/>
      <c r="H173" s="246">
        <v>10</v>
      </c>
      <c r="I173" s="247"/>
      <c r="J173" s="242"/>
      <c r="K173" s="242"/>
      <c r="L173" s="248"/>
      <c r="M173" s="249"/>
      <c r="N173" s="250"/>
      <c r="O173" s="250"/>
      <c r="P173" s="250"/>
      <c r="Q173" s="250"/>
      <c r="R173" s="250"/>
      <c r="S173" s="250"/>
      <c r="T173" s="251"/>
      <c r="U173" s="13"/>
      <c r="V173" s="13"/>
      <c r="W173" s="13"/>
      <c r="X173" s="13"/>
      <c r="Y173" s="13"/>
      <c r="Z173" s="13"/>
      <c r="AA173" s="13"/>
      <c r="AB173" s="13"/>
      <c r="AC173" s="13"/>
      <c r="AD173" s="13"/>
      <c r="AE173" s="13"/>
      <c r="AT173" s="252" t="s">
        <v>273</v>
      </c>
      <c r="AU173" s="252" t="s">
        <v>85</v>
      </c>
      <c r="AV173" s="13" t="s">
        <v>85</v>
      </c>
      <c r="AW173" s="13" t="s">
        <v>32</v>
      </c>
      <c r="AX173" s="13" t="s">
        <v>83</v>
      </c>
      <c r="AY173" s="252" t="s">
        <v>264</v>
      </c>
    </row>
    <row r="174" s="2" customFormat="1" ht="16.5" customHeight="1">
      <c r="A174" s="39"/>
      <c r="B174" s="40"/>
      <c r="C174" s="274" t="s">
        <v>342</v>
      </c>
      <c r="D174" s="274" t="s">
        <v>310</v>
      </c>
      <c r="E174" s="275" t="s">
        <v>3938</v>
      </c>
      <c r="F174" s="276" t="s">
        <v>3939</v>
      </c>
      <c r="G174" s="277" t="s">
        <v>453</v>
      </c>
      <c r="H174" s="278">
        <v>10.15</v>
      </c>
      <c r="I174" s="279"/>
      <c r="J174" s="280">
        <f>ROUND(I174*H174,2)</f>
        <v>0</v>
      </c>
      <c r="K174" s="276" t="s">
        <v>1425</v>
      </c>
      <c r="L174" s="281"/>
      <c r="M174" s="282" t="s">
        <v>1</v>
      </c>
      <c r="N174" s="283" t="s">
        <v>41</v>
      </c>
      <c r="O174" s="92"/>
      <c r="P174" s="237">
        <f>O174*H174</f>
        <v>0</v>
      </c>
      <c r="Q174" s="237">
        <v>0.00027</v>
      </c>
      <c r="R174" s="237">
        <f>Q174*H174</f>
        <v>0.0027405000000000003</v>
      </c>
      <c r="S174" s="237">
        <v>0</v>
      </c>
      <c r="T174" s="238">
        <f>S174*H174</f>
        <v>0</v>
      </c>
      <c r="U174" s="39"/>
      <c r="V174" s="39"/>
      <c r="W174" s="39"/>
      <c r="X174" s="39"/>
      <c r="Y174" s="39"/>
      <c r="Z174" s="39"/>
      <c r="AA174" s="39"/>
      <c r="AB174" s="39"/>
      <c r="AC174" s="39"/>
      <c r="AD174" s="39"/>
      <c r="AE174" s="39"/>
      <c r="AR174" s="239" t="s">
        <v>304</v>
      </c>
      <c r="AT174" s="239" t="s">
        <v>310</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83</v>
      </c>
      <c r="BK174" s="240">
        <f>ROUND(I174*H174,2)</f>
        <v>0</v>
      </c>
      <c r="BL174" s="18" t="s">
        <v>271</v>
      </c>
      <c r="BM174" s="239" t="s">
        <v>4600</v>
      </c>
    </row>
    <row r="175" s="13" customFormat="1">
      <c r="A175" s="13"/>
      <c r="B175" s="241"/>
      <c r="C175" s="242"/>
      <c r="D175" s="243" t="s">
        <v>273</v>
      </c>
      <c r="E175" s="244" t="s">
        <v>1</v>
      </c>
      <c r="F175" s="245" t="s">
        <v>315</v>
      </c>
      <c r="G175" s="242"/>
      <c r="H175" s="246">
        <v>10</v>
      </c>
      <c r="I175" s="247"/>
      <c r="J175" s="242"/>
      <c r="K175" s="242"/>
      <c r="L175" s="248"/>
      <c r="M175" s="249"/>
      <c r="N175" s="250"/>
      <c r="O175" s="250"/>
      <c r="P175" s="250"/>
      <c r="Q175" s="250"/>
      <c r="R175" s="250"/>
      <c r="S175" s="250"/>
      <c r="T175" s="251"/>
      <c r="U175" s="13"/>
      <c r="V175" s="13"/>
      <c r="W175" s="13"/>
      <c r="X175" s="13"/>
      <c r="Y175" s="13"/>
      <c r="Z175" s="13"/>
      <c r="AA175" s="13"/>
      <c r="AB175" s="13"/>
      <c r="AC175" s="13"/>
      <c r="AD175" s="13"/>
      <c r="AE175" s="13"/>
      <c r="AT175" s="252" t="s">
        <v>273</v>
      </c>
      <c r="AU175" s="252" t="s">
        <v>85</v>
      </c>
      <c r="AV175" s="13" t="s">
        <v>85</v>
      </c>
      <c r="AW175" s="13" t="s">
        <v>32</v>
      </c>
      <c r="AX175" s="13" t="s">
        <v>83</v>
      </c>
      <c r="AY175" s="252" t="s">
        <v>264</v>
      </c>
    </row>
    <row r="176" s="13" customFormat="1">
      <c r="A176" s="13"/>
      <c r="B176" s="241"/>
      <c r="C176" s="242"/>
      <c r="D176" s="243" t="s">
        <v>273</v>
      </c>
      <c r="E176" s="242"/>
      <c r="F176" s="245" t="s">
        <v>4601</v>
      </c>
      <c r="G176" s="242"/>
      <c r="H176" s="246">
        <v>10.15</v>
      </c>
      <c r="I176" s="247"/>
      <c r="J176" s="242"/>
      <c r="K176" s="242"/>
      <c r="L176" s="248"/>
      <c r="M176" s="249"/>
      <c r="N176" s="250"/>
      <c r="O176" s="250"/>
      <c r="P176" s="250"/>
      <c r="Q176" s="250"/>
      <c r="R176" s="250"/>
      <c r="S176" s="250"/>
      <c r="T176" s="251"/>
      <c r="U176" s="13"/>
      <c r="V176" s="13"/>
      <c r="W176" s="13"/>
      <c r="X176" s="13"/>
      <c r="Y176" s="13"/>
      <c r="Z176" s="13"/>
      <c r="AA176" s="13"/>
      <c r="AB176" s="13"/>
      <c r="AC176" s="13"/>
      <c r="AD176" s="13"/>
      <c r="AE176" s="13"/>
      <c r="AT176" s="252" t="s">
        <v>273</v>
      </c>
      <c r="AU176" s="252" t="s">
        <v>85</v>
      </c>
      <c r="AV176" s="13" t="s">
        <v>85</v>
      </c>
      <c r="AW176" s="13" t="s">
        <v>4</v>
      </c>
      <c r="AX176" s="13" t="s">
        <v>83</v>
      </c>
      <c r="AY176" s="252" t="s">
        <v>264</v>
      </c>
    </row>
    <row r="177" s="2" customFormat="1" ht="16.5" customHeight="1">
      <c r="A177" s="39"/>
      <c r="B177" s="40"/>
      <c r="C177" s="228" t="s">
        <v>347</v>
      </c>
      <c r="D177" s="228" t="s">
        <v>266</v>
      </c>
      <c r="E177" s="229" t="s">
        <v>4602</v>
      </c>
      <c r="F177" s="230" t="s">
        <v>4603</v>
      </c>
      <c r="G177" s="231" t="s">
        <v>453</v>
      </c>
      <c r="H177" s="232">
        <v>13</v>
      </c>
      <c r="I177" s="233"/>
      <c r="J177" s="234">
        <f>ROUND(I177*H177,2)</f>
        <v>0</v>
      </c>
      <c r="K177" s="230" t="s">
        <v>1425</v>
      </c>
      <c r="L177" s="45"/>
      <c r="M177" s="235" t="s">
        <v>1</v>
      </c>
      <c r="N177" s="236" t="s">
        <v>41</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85</v>
      </c>
      <c r="AY177" s="18" t="s">
        <v>264</v>
      </c>
      <c r="BE177" s="240">
        <f>IF(N177="základní",J177,0)</f>
        <v>0</v>
      </c>
      <c r="BF177" s="240">
        <f>IF(N177="snížená",J177,0)</f>
        <v>0</v>
      </c>
      <c r="BG177" s="240">
        <f>IF(N177="zákl. přenesená",J177,0)</f>
        <v>0</v>
      </c>
      <c r="BH177" s="240">
        <f>IF(N177="sníž. přenesená",J177,0)</f>
        <v>0</v>
      </c>
      <c r="BI177" s="240">
        <f>IF(N177="nulová",J177,0)</f>
        <v>0</v>
      </c>
      <c r="BJ177" s="18" t="s">
        <v>83</v>
      </c>
      <c r="BK177" s="240">
        <f>ROUND(I177*H177,2)</f>
        <v>0</v>
      </c>
      <c r="BL177" s="18" t="s">
        <v>271</v>
      </c>
      <c r="BM177" s="239" t="s">
        <v>4604</v>
      </c>
    </row>
    <row r="178" s="15" customFormat="1">
      <c r="A178" s="15"/>
      <c r="B178" s="264"/>
      <c r="C178" s="265"/>
      <c r="D178" s="243" t="s">
        <v>273</v>
      </c>
      <c r="E178" s="266" t="s">
        <v>1</v>
      </c>
      <c r="F178" s="267" t="s">
        <v>4605</v>
      </c>
      <c r="G178" s="265"/>
      <c r="H178" s="266" t="s">
        <v>1</v>
      </c>
      <c r="I178" s="268"/>
      <c r="J178" s="265"/>
      <c r="K178" s="265"/>
      <c r="L178" s="269"/>
      <c r="M178" s="270"/>
      <c r="N178" s="271"/>
      <c r="O178" s="271"/>
      <c r="P178" s="271"/>
      <c r="Q178" s="271"/>
      <c r="R178" s="271"/>
      <c r="S178" s="271"/>
      <c r="T178" s="272"/>
      <c r="U178" s="15"/>
      <c r="V178" s="15"/>
      <c r="W178" s="15"/>
      <c r="X178" s="15"/>
      <c r="Y178" s="15"/>
      <c r="Z178" s="15"/>
      <c r="AA178" s="15"/>
      <c r="AB178" s="15"/>
      <c r="AC178" s="15"/>
      <c r="AD178" s="15"/>
      <c r="AE178" s="15"/>
      <c r="AT178" s="273" t="s">
        <v>273</v>
      </c>
      <c r="AU178" s="273" t="s">
        <v>85</v>
      </c>
      <c r="AV178" s="15" t="s">
        <v>83</v>
      </c>
      <c r="AW178" s="15" t="s">
        <v>32</v>
      </c>
      <c r="AX178" s="15" t="s">
        <v>76</v>
      </c>
      <c r="AY178" s="273" t="s">
        <v>264</v>
      </c>
    </row>
    <row r="179" s="13" customFormat="1">
      <c r="A179" s="13"/>
      <c r="B179" s="241"/>
      <c r="C179" s="242"/>
      <c r="D179" s="243" t="s">
        <v>273</v>
      </c>
      <c r="E179" s="244" t="s">
        <v>1</v>
      </c>
      <c r="F179" s="245" t="s">
        <v>335</v>
      </c>
      <c r="G179" s="242"/>
      <c r="H179" s="246">
        <v>13</v>
      </c>
      <c r="I179" s="247"/>
      <c r="J179" s="242"/>
      <c r="K179" s="242"/>
      <c r="L179" s="248"/>
      <c r="M179" s="249"/>
      <c r="N179" s="250"/>
      <c r="O179" s="250"/>
      <c r="P179" s="250"/>
      <c r="Q179" s="250"/>
      <c r="R179" s="250"/>
      <c r="S179" s="250"/>
      <c r="T179" s="251"/>
      <c r="U179" s="13"/>
      <c r="V179" s="13"/>
      <c r="W179" s="13"/>
      <c r="X179" s="13"/>
      <c r="Y179" s="13"/>
      <c r="Z179" s="13"/>
      <c r="AA179" s="13"/>
      <c r="AB179" s="13"/>
      <c r="AC179" s="13"/>
      <c r="AD179" s="13"/>
      <c r="AE179" s="13"/>
      <c r="AT179" s="252" t="s">
        <v>273</v>
      </c>
      <c r="AU179" s="252" t="s">
        <v>85</v>
      </c>
      <c r="AV179" s="13" t="s">
        <v>85</v>
      </c>
      <c r="AW179" s="13" t="s">
        <v>32</v>
      </c>
      <c r="AX179" s="13" t="s">
        <v>83</v>
      </c>
      <c r="AY179" s="252" t="s">
        <v>264</v>
      </c>
    </row>
    <row r="180" s="2" customFormat="1" ht="16.5" customHeight="1">
      <c r="A180" s="39"/>
      <c r="B180" s="40"/>
      <c r="C180" s="274" t="s">
        <v>351</v>
      </c>
      <c r="D180" s="274" t="s">
        <v>310</v>
      </c>
      <c r="E180" s="275" t="s">
        <v>4606</v>
      </c>
      <c r="F180" s="276" t="s">
        <v>4607</v>
      </c>
      <c r="G180" s="277" t="s">
        <v>453</v>
      </c>
      <c r="H180" s="278">
        <v>13.195</v>
      </c>
      <c r="I180" s="279"/>
      <c r="J180" s="280">
        <f>ROUND(I180*H180,2)</f>
        <v>0</v>
      </c>
      <c r="K180" s="276" t="s">
        <v>1425</v>
      </c>
      <c r="L180" s="281"/>
      <c r="M180" s="282" t="s">
        <v>1</v>
      </c>
      <c r="N180" s="283" t="s">
        <v>41</v>
      </c>
      <c r="O180" s="92"/>
      <c r="P180" s="237">
        <f>O180*H180</f>
        <v>0</v>
      </c>
      <c r="Q180" s="237">
        <v>0.00067000000000000002</v>
      </c>
      <c r="R180" s="237">
        <f>Q180*H180</f>
        <v>0.0088406500000000002</v>
      </c>
      <c r="S180" s="237">
        <v>0</v>
      </c>
      <c r="T180" s="238">
        <f>S180*H180</f>
        <v>0</v>
      </c>
      <c r="U180" s="39"/>
      <c r="V180" s="39"/>
      <c r="W180" s="39"/>
      <c r="X180" s="39"/>
      <c r="Y180" s="39"/>
      <c r="Z180" s="39"/>
      <c r="AA180" s="39"/>
      <c r="AB180" s="39"/>
      <c r="AC180" s="39"/>
      <c r="AD180" s="39"/>
      <c r="AE180" s="39"/>
      <c r="AR180" s="239" t="s">
        <v>304</v>
      </c>
      <c r="AT180" s="239" t="s">
        <v>310</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83</v>
      </c>
      <c r="BK180" s="240">
        <f>ROUND(I180*H180,2)</f>
        <v>0</v>
      </c>
      <c r="BL180" s="18" t="s">
        <v>271</v>
      </c>
      <c r="BM180" s="239" t="s">
        <v>4608</v>
      </c>
    </row>
    <row r="181" s="13" customFormat="1">
      <c r="A181" s="13"/>
      <c r="B181" s="241"/>
      <c r="C181" s="242"/>
      <c r="D181" s="243" t="s">
        <v>273</v>
      </c>
      <c r="E181" s="244" t="s">
        <v>1</v>
      </c>
      <c r="F181" s="245" t="s">
        <v>335</v>
      </c>
      <c r="G181" s="242"/>
      <c r="H181" s="246">
        <v>13</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85</v>
      </c>
      <c r="AV181" s="13" t="s">
        <v>85</v>
      </c>
      <c r="AW181" s="13" t="s">
        <v>32</v>
      </c>
      <c r="AX181" s="13" t="s">
        <v>83</v>
      </c>
      <c r="AY181" s="252" t="s">
        <v>264</v>
      </c>
    </row>
    <row r="182" s="13" customFormat="1">
      <c r="A182" s="13"/>
      <c r="B182" s="241"/>
      <c r="C182" s="242"/>
      <c r="D182" s="243" t="s">
        <v>273</v>
      </c>
      <c r="E182" s="242"/>
      <c r="F182" s="245" t="s">
        <v>4609</v>
      </c>
      <c r="G182" s="242"/>
      <c r="H182" s="246">
        <v>13.195</v>
      </c>
      <c r="I182" s="247"/>
      <c r="J182" s="242"/>
      <c r="K182" s="242"/>
      <c r="L182" s="248"/>
      <c r="M182" s="249"/>
      <c r="N182" s="250"/>
      <c r="O182" s="250"/>
      <c r="P182" s="250"/>
      <c r="Q182" s="250"/>
      <c r="R182" s="250"/>
      <c r="S182" s="250"/>
      <c r="T182" s="251"/>
      <c r="U182" s="13"/>
      <c r="V182" s="13"/>
      <c r="W182" s="13"/>
      <c r="X182" s="13"/>
      <c r="Y182" s="13"/>
      <c r="Z182" s="13"/>
      <c r="AA182" s="13"/>
      <c r="AB182" s="13"/>
      <c r="AC182" s="13"/>
      <c r="AD182" s="13"/>
      <c r="AE182" s="13"/>
      <c r="AT182" s="252" t="s">
        <v>273</v>
      </c>
      <c r="AU182" s="252" t="s">
        <v>85</v>
      </c>
      <c r="AV182" s="13" t="s">
        <v>85</v>
      </c>
      <c r="AW182" s="13" t="s">
        <v>4</v>
      </c>
      <c r="AX182" s="13" t="s">
        <v>83</v>
      </c>
      <c r="AY182" s="252" t="s">
        <v>264</v>
      </c>
    </row>
    <row r="183" s="2" customFormat="1" ht="16.5" customHeight="1">
      <c r="A183" s="39"/>
      <c r="B183" s="40"/>
      <c r="C183" s="228" t="s">
        <v>358</v>
      </c>
      <c r="D183" s="228" t="s">
        <v>266</v>
      </c>
      <c r="E183" s="229" t="s">
        <v>4610</v>
      </c>
      <c r="F183" s="230" t="s">
        <v>4611</v>
      </c>
      <c r="G183" s="231" t="s">
        <v>453</v>
      </c>
      <c r="H183" s="232">
        <v>4</v>
      </c>
      <c r="I183" s="233"/>
      <c r="J183" s="234">
        <f>ROUND(I183*H183,2)</f>
        <v>0</v>
      </c>
      <c r="K183" s="230" t="s">
        <v>1425</v>
      </c>
      <c r="L183" s="45"/>
      <c r="M183" s="235" t="s">
        <v>1</v>
      </c>
      <c r="N183" s="236" t="s">
        <v>41</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83</v>
      </c>
      <c r="BK183" s="240">
        <f>ROUND(I183*H183,2)</f>
        <v>0</v>
      </c>
      <c r="BL183" s="18" t="s">
        <v>271</v>
      </c>
      <c r="BM183" s="239" t="s">
        <v>4612</v>
      </c>
    </row>
    <row r="184" s="15" customFormat="1">
      <c r="A184" s="15"/>
      <c r="B184" s="264"/>
      <c r="C184" s="265"/>
      <c r="D184" s="243" t="s">
        <v>273</v>
      </c>
      <c r="E184" s="266" t="s">
        <v>1</v>
      </c>
      <c r="F184" s="267" t="s">
        <v>4613</v>
      </c>
      <c r="G184" s="265"/>
      <c r="H184" s="266" t="s">
        <v>1</v>
      </c>
      <c r="I184" s="268"/>
      <c r="J184" s="265"/>
      <c r="K184" s="265"/>
      <c r="L184" s="269"/>
      <c r="M184" s="270"/>
      <c r="N184" s="271"/>
      <c r="O184" s="271"/>
      <c r="P184" s="271"/>
      <c r="Q184" s="271"/>
      <c r="R184" s="271"/>
      <c r="S184" s="271"/>
      <c r="T184" s="272"/>
      <c r="U184" s="15"/>
      <c r="V184" s="15"/>
      <c r="W184" s="15"/>
      <c r="X184" s="15"/>
      <c r="Y184" s="15"/>
      <c r="Z184" s="15"/>
      <c r="AA184" s="15"/>
      <c r="AB184" s="15"/>
      <c r="AC184" s="15"/>
      <c r="AD184" s="15"/>
      <c r="AE184" s="15"/>
      <c r="AT184" s="273" t="s">
        <v>273</v>
      </c>
      <c r="AU184" s="273" t="s">
        <v>85</v>
      </c>
      <c r="AV184" s="15" t="s">
        <v>83</v>
      </c>
      <c r="AW184" s="15" t="s">
        <v>32</v>
      </c>
      <c r="AX184" s="15" t="s">
        <v>76</v>
      </c>
      <c r="AY184" s="273" t="s">
        <v>264</v>
      </c>
    </row>
    <row r="185" s="13" customFormat="1">
      <c r="A185" s="13"/>
      <c r="B185" s="241"/>
      <c r="C185" s="242"/>
      <c r="D185" s="243" t="s">
        <v>273</v>
      </c>
      <c r="E185" s="244" t="s">
        <v>1</v>
      </c>
      <c r="F185" s="245" t="s">
        <v>271</v>
      </c>
      <c r="G185" s="242"/>
      <c r="H185" s="246">
        <v>4</v>
      </c>
      <c r="I185" s="247"/>
      <c r="J185" s="242"/>
      <c r="K185" s="242"/>
      <c r="L185" s="248"/>
      <c r="M185" s="249"/>
      <c r="N185" s="250"/>
      <c r="O185" s="250"/>
      <c r="P185" s="250"/>
      <c r="Q185" s="250"/>
      <c r="R185" s="250"/>
      <c r="S185" s="250"/>
      <c r="T185" s="251"/>
      <c r="U185" s="13"/>
      <c r="V185" s="13"/>
      <c r="W185" s="13"/>
      <c r="X185" s="13"/>
      <c r="Y185" s="13"/>
      <c r="Z185" s="13"/>
      <c r="AA185" s="13"/>
      <c r="AB185" s="13"/>
      <c r="AC185" s="13"/>
      <c r="AD185" s="13"/>
      <c r="AE185" s="13"/>
      <c r="AT185" s="252" t="s">
        <v>273</v>
      </c>
      <c r="AU185" s="252" t="s">
        <v>85</v>
      </c>
      <c r="AV185" s="13" t="s">
        <v>85</v>
      </c>
      <c r="AW185" s="13" t="s">
        <v>32</v>
      </c>
      <c r="AX185" s="13" t="s">
        <v>83</v>
      </c>
      <c r="AY185" s="252" t="s">
        <v>264</v>
      </c>
    </row>
    <row r="186" s="2" customFormat="1" ht="16.5" customHeight="1">
      <c r="A186" s="39"/>
      <c r="B186" s="40"/>
      <c r="C186" s="274" t="s">
        <v>366</v>
      </c>
      <c r="D186" s="274" t="s">
        <v>310</v>
      </c>
      <c r="E186" s="275" t="s">
        <v>4614</v>
      </c>
      <c r="F186" s="276" t="s">
        <v>4615</v>
      </c>
      <c r="G186" s="277" t="s">
        <v>453</v>
      </c>
      <c r="H186" s="278">
        <v>4.0599999999999996</v>
      </c>
      <c r="I186" s="279"/>
      <c r="J186" s="280">
        <f>ROUND(I186*H186,2)</f>
        <v>0</v>
      </c>
      <c r="K186" s="276" t="s">
        <v>1425</v>
      </c>
      <c r="L186" s="281"/>
      <c r="M186" s="282" t="s">
        <v>1</v>
      </c>
      <c r="N186" s="283" t="s">
        <v>41</v>
      </c>
      <c r="O186" s="92"/>
      <c r="P186" s="237">
        <f>O186*H186</f>
        <v>0</v>
      </c>
      <c r="Q186" s="237">
        <v>0.00214</v>
      </c>
      <c r="R186" s="237">
        <f>Q186*H186</f>
        <v>0.0086883999999999989</v>
      </c>
      <c r="S186" s="237">
        <v>0</v>
      </c>
      <c r="T186" s="238">
        <f>S186*H186</f>
        <v>0</v>
      </c>
      <c r="U186" s="39"/>
      <c r="V186" s="39"/>
      <c r="W186" s="39"/>
      <c r="X186" s="39"/>
      <c r="Y186" s="39"/>
      <c r="Z186" s="39"/>
      <c r="AA186" s="39"/>
      <c r="AB186" s="39"/>
      <c r="AC186" s="39"/>
      <c r="AD186" s="39"/>
      <c r="AE186" s="39"/>
      <c r="AR186" s="239" t="s">
        <v>304</v>
      </c>
      <c r="AT186" s="239" t="s">
        <v>310</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83</v>
      </c>
      <c r="BK186" s="240">
        <f>ROUND(I186*H186,2)</f>
        <v>0</v>
      </c>
      <c r="BL186" s="18" t="s">
        <v>271</v>
      </c>
      <c r="BM186" s="239" t="s">
        <v>4616</v>
      </c>
    </row>
    <row r="187" s="13" customFormat="1">
      <c r="A187" s="13"/>
      <c r="B187" s="241"/>
      <c r="C187" s="242"/>
      <c r="D187" s="243" t="s">
        <v>273</v>
      </c>
      <c r="E187" s="244" t="s">
        <v>1</v>
      </c>
      <c r="F187" s="245" t="s">
        <v>271</v>
      </c>
      <c r="G187" s="242"/>
      <c r="H187" s="246">
        <v>4</v>
      </c>
      <c r="I187" s="247"/>
      <c r="J187" s="242"/>
      <c r="K187" s="242"/>
      <c r="L187" s="248"/>
      <c r="M187" s="249"/>
      <c r="N187" s="250"/>
      <c r="O187" s="250"/>
      <c r="P187" s="250"/>
      <c r="Q187" s="250"/>
      <c r="R187" s="250"/>
      <c r="S187" s="250"/>
      <c r="T187" s="251"/>
      <c r="U187" s="13"/>
      <c r="V187" s="13"/>
      <c r="W187" s="13"/>
      <c r="X187" s="13"/>
      <c r="Y187" s="13"/>
      <c r="Z187" s="13"/>
      <c r="AA187" s="13"/>
      <c r="AB187" s="13"/>
      <c r="AC187" s="13"/>
      <c r="AD187" s="13"/>
      <c r="AE187" s="13"/>
      <c r="AT187" s="252" t="s">
        <v>273</v>
      </c>
      <c r="AU187" s="252" t="s">
        <v>85</v>
      </c>
      <c r="AV187" s="13" t="s">
        <v>85</v>
      </c>
      <c r="AW187" s="13" t="s">
        <v>32</v>
      </c>
      <c r="AX187" s="13" t="s">
        <v>83</v>
      </c>
      <c r="AY187" s="252" t="s">
        <v>264</v>
      </c>
    </row>
    <row r="188" s="13" customFormat="1">
      <c r="A188" s="13"/>
      <c r="B188" s="241"/>
      <c r="C188" s="242"/>
      <c r="D188" s="243" t="s">
        <v>273</v>
      </c>
      <c r="E188" s="242"/>
      <c r="F188" s="245" t="s">
        <v>4617</v>
      </c>
      <c r="G188" s="242"/>
      <c r="H188" s="246">
        <v>4.0599999999999996</v>
      </c>
      <c r="I188" s="247"/>
      <c r="J188" s="242"/>
      <c r="K188" s="242"/>
      <c r="L188" s="248"/>
      <c r="M188" s="249"/>
      <c r="N188" s="250"/>
      <c r="O188" s="250"/>
      <c r="P188" s="250"/>
      <c r="Q188" s="250"/>
      <c r="R188" s="250"/>
      <c r="S188" s="250"/>
      <c r="T188" s="251"/>
      <c r="U188" s="13"/>
      <c r="V188" s="13"/>
      <c r="W188" s="13"/>
      <c r="X188" s="13"/>
      <c r="Y188" s="13"/>
      <c r="Z188" s="13"/>
      <c r="AA188" s="13"/>
      <c r="AB188" s="13"/>
      <c r="AC188" s="13"/>
      <c r="AD188" s="13"/>
      <c r="AE188" s="13"/>
      <c r="AT188" s="252" t="s">
        <v>273</v>
      </c>
      <c r="AU188" s="252" t="s">
        <v>85</v>
      </c>
      <c r="AV188" s="13" t="s">
        <v>85</v>
      </c>
      <c r="AW188" s="13" t="s">
        <v>4</v>
      </c>
      <c r="AX188" s="13" t="s">
        <v>83</v>
      </c>
      <c r="AY188" s="252" t="s">
        <v>264</v>
      </c>
    </row>
    <row r="189" s="2" customFormat="1" ht="16.5" customHeight="1">
      <c r="A189" s="39"/>
      <c r="B189" s="40"/>
      <c r="C189" s="228" t="s">
        <v>373</v>
      </c>
      <c r="D189" s="228" t="s">
        <v>266</v>
      </c>
      <c r="E189" s="229" t="s">
        <v>4618</v>
      </c>
      <c r="F189" s="230" t="s">
        <v>4619</v>
      </c>
      <c r="G189" s="231" t="s">
        <v>453</v>
      </c>
      <c r="H189" s="232">
        <v>2</v>
      </c>
      <c r="I189" s="233"/>
      <c r="J189" s="234">
        <f>ROUND(I189*H189,2)</f>
        <v>0</v>
      </c>
      <c r="K189" s="230" t="s">
        <v>1425</v>
      </c>
      <c r="L189" s="45"/>
      <c r="M189" s="235" t="s">
        <v>1</v>
      </c>
      <c r="N189" s="236" t="s">
        <v>41</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271</v>
      </c>
      <c r="AT189" s="239" t="s">
        <v>266</v>
      </c>
      <c r="AU189" s="239" t="s">
        <v>85</v>
      </c>
      <c r="AY189" s="18" t="s">
        <v>264</v>
      </c>
      <c r="BE189" s="240">
        <f>IF(N189="základní",J189,0)</f>
        <v>0</v>
      </c>
      <c r="BF189" s="240">
        <f>IF(N189="snížená",J189,0)</f>
        <v>0</v>
      </c>
      <c r="BG189" s="240">
        <f>IF(N189="zákl. přenesená",J189,0)</f>
        <v>0</v>
      </c>
      <c r="BH189" s="240">
        <f>IF(N189="sníž. přenesená",J189,0)</f>
        <v>0</v>
      </c>
      <c r="BI189" s="240">
        <f>IF(N189="nulová",J189,0)</f>
        <v>0</v>
      </c>
      <c r="BJ189" s="18" t="s">
        <v>83</v>
      </c>
      <c r="BK189" s="240">
        <f>ROUND(I189*H189,2)</f>
        <v>0</v>
      </c>
      <c r="BL189" s="18" t="s">
        <v>271</v>
      </c>
      <c r="BM189" s="239" t="s">
        <v>4620</v>
      </c>
    </row>
    <row r="190" s="15" customFormat="1">
      <c r="A190" s="15"/>
      <c r="B190" s="264"/>
      <c r="C190" s="265"/>
      <c r="D190" s="243" t="s">
        <v>273</v>
      </c>
      <c r="E190" s="266" t="s">
        <v>1</v>
      </c>
      <c r="F190" s="267" t="s">
        <v>4621</v>
      </c>
      <c r="G190" s="265"/>
      <c r="H190" s="266" t="s">
        <v>1</v>
      </c>
      <c r="I190" s="268"/>
      <c r="J190" s="265"/>
      <c r="K190" s="265"/>
      <c r="L190" s="269"/>
      <c r="M190" s="270"/>
      <c r="N190" s="271"/>
      <c r="O190" s="271"/>
      <c r="P190" s="271"/>
      <c r="Q190" s="271"/>
      <c r="R190" s="271"/>
      <c r="S190" s="271"/>
      <c r="T190" s="272"/>
      <c r="U190" s="15"/>
      <c r="V190" s="15"/>
      <c r="W190" s="15"/>
      <c r="X190" s="15"/>
      <c r="Y190" s="15"/>
      <c r="Z190" s="15"/>
      <c r="AA190" s="15"/>
      <c r="AB190" s="15"/>
      <c r="AC190" s="15"/>
      <c r="AD190" s="15"/>
      <c r="AE190" s="15"/>
      <c r="AT190" s="273" t="s">
        <v>273</v>
      </c>
      <c r="AU190" s="273" t="s">
        <v>85</v>
      </c>
      <c r="AV190" s="15" t="s">
        <v>83</v>
      </c>
      <c r="AW190" s="15" t="s">
        <v>32</v>
      </c>
      <c r="AX190" s="15" t="s">
        <v>76</v>
      </c>
      <c r="AY190" s="273" t="s">
        <v>264</v>
      </c>
    </row>
    <row r="191" s="13" customFormat="1">
      <c r="A191" s="13"/>
      <c r="B191" s="241"/>
      <c r="C191" s="242"/>
      <c r="D191" s="243" t="s">
        <v>273</v>
      </c>
      <c r="E191" s="244" t="s">
        <v>1</v>
      </c>
      <c r="F191" s="245" t="s">
        <v>85</v>
      </c>
      <c r="G191" s="242"/>
      <c r="H191" s="246">
        <v>2</v>
      </c>
      <c r="I191" s="247"/>
      <c r="J191" s="242"/>
      <c r="K191" s="242"/>
      <c r="L191" s="248"/>
      <c r="M191" s="249"/>
      <c r="N191" s="250"/>
      <c r="O191" s="250"/>
      <c r="P191" s="250"/>
      <c r="Q191" s="250"/>
      <c r="R191" s="250"/>
      <c r="S191" s="250"/>
      <c r="T191" s="251"/>
      <c r="U191" s="13"/>
      <c r="V191" s="13"/>
      <c r="W191" s="13"/>
      <c r="X191" s="13"/>
      <c r="Y191" s="13"/>
      <c r="Z191" s="13"/>
      <c r="AA191" s="13"/>
      <c r="AB191" s="13"/>
      <c r="AC191" s="13"/>
      <c r="AD191" s="13"/>
      <c r="AE191" s="13"/>
      <c r="AT191" s="252" t="s">
        <v>273</v>
      </c>
      <c r="AU191" s="252" t="s">
        <v>85</v>
      </c>
      <c r="AV191" s="13" t="s">
        <v>85</v>
      </c>
      <c r="AW191" s="13" t="s">
        <v>32</v>
      </c>
      <c r="AX191" s="13" t="s">
        <v>83</v>
      </c>
      <c r="AY191" s="252" t="s">
        <v>264</v>
      </c>
    </row>
    <row r="192" s="2" customFormat="1" ht="16.5" customHeight="1">
      <c r="A192" s="39"/>
      <c r="B192" s="40"/>
      <c r="C192" s="274" t="s">
        <v>377</v>
      </c>
      <c r="D192" s="274" t="s">
        <v>310</v>
      </c>
      <c r="E192" s="275" t="s">
        <v>4622</v>
      </c>
      <c r="F192" s="276" t="s">
        <v>4623</v>
      </c>
      <c r="G192" s="277" t="s">
        <v>453</v>
      </c>
      <c r="H192" s="278">
        <v>2.0299999999999998</v>
      </c>
      <c r="I192" s="279"/>
      <c r="J192" s="280">
        <f>ROUND(I192*H192,2)</f>
        <v>0</v>
      </c>
      <c r="K192" s="276" t="s">
        <v>1425</v>
      </c>
      <c r="L192" s="281"/>
      <c r="M192" s="282" t="s">
        <v>1</v>
      </c>
      <c r="N192" s="283" t="s">
        <v>41</v>
      </c>
      <c r="O192" s="92"/>
      <c r="P192" s="237">
        <f>O192*H192</f>
        <v>0</v>
      </c>
      <c r="Q192" s="237">
        <v>0.0031800000000000001</v>
      </c>
      <c r="R192" s="237">
        <f>Q192*H192</f>
        <v>0.0064553999999999992</v>
      </c>
      <c r="S192" s="237">
        <v>0</v>
      </c>
      <c r="T192" s="238">
        <f>S192*H192</f>
        <v>0</v>
      </c>
      <c r="U192" s="39"/>
      <c r="V192" s="39"/>
      <c r="W192" s="39"/>
      <c r="X192" s="39"/>
      <c r="Y192" s="39"/>
      <c r="Z192" s="39"/>
      <c r="AA192" s="39"/>
      <c r="AB192" s="39"/>
      <c r="AC192" s="39"/>
      <c r="AD192" s="39"/>
      <c r="AE192" s="39"/>
      <c r="AR192" s="239" t="s">
        <v>304</v>
      </c>
      <c r="AT192" s="239" t="s">
        <v>310</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83</v>
      </c>
      <c r="BK192" s="240">
        <f>ROUND(I192*H192,2)</f>
        <v>0</v>
      </c>
      <c r="BL192" s="18" t="s">
        <v>271</v>
      </c>
      <c r="BM192" s="239" t="s">
        <v>4624</v>
      </c>
    </row>
    <row r="193" s="13" customFormat="1">
      <c r="A193" s="13"/>
      <c r="B193" s="241"/>
      <c r="C193" s="242"/>
      <c r="D193" s="243" t="s">
        <v>273</v>
      </c>
      <c r="E193" s="244" t="s">
        <v>1</v>
      </c>
      <c r="F193" s="245" t="s">
        <v>85</v>
      </c>
      <c r="G193" s="242"/>
      <c r="H193" s="246">
        <v>2</v>
      </c>
      <c r="I193" s="247"/>
      <c r="J193" s="242"/>
      <c r="K193" s="242"/>
      <c r="L193" s="248"/>
      <c r="M193" s="249"/>
      <c r="N193" s="250"/>
      <c r="O193" s="250"/>
      <c r="P193" s="250"/>
      <c r="Q193" s="250"/>
      <c r="R193" s="250"/>
      <c r="S193" s="250"/>
      <c r="T193" s="251"/>
      <c r="U193" s="13"/>
      <c r="V193" s="13"/>
      <c r="W193" s="13"/>
      <c r="X193" s="13"/>
      <c r="Y193" s="13"/>
      <c r="Z193" s="13"/>
      <c r="AA193" s="13"/>
      <c r="AB193" s="13"/>
      <c r="AC193" s="13"/>
      <c r="AD193" s="13"/>
      <c r="AE193" s="13"/>
      <c r="AT193" s="252" t="s">
        <v>273</v>
      </c>
      <c r="AU193" s="252" t="s">
        <v>85</v>
      </c>
      <c r="AV193" s="13" t="s">
        <v>85</v>
      </c>
      <c r="AW193" s="13" t="s">
        <v>32</v>
      </c>
      <c r="AX193" s="13" t="s">
        <v>83</v>
      </c>
      <c r="AY193" s="252" t="s">
        <v>264</v>
      </c>
    </row>
    <row r="194" s="13" customFormat="1">
      <c r="A194" s="13"/>
      <c r="B194" s="241"/>
      <c r="C194" s="242"/>
      <c r="D194" s="243" t="s">
        <v>273</v>
      </c>
      <c r="E194" s="242"/>
      <c r="F194" s="245" t="s">
        <v>3948</v>
      </c>
      <c r="G194" s="242"/>
      <c r="H194" s="246">
        <v>2.0299999999999998</v>
      </c>
      <c r="I194" s="247"/>
      <c r="J194" s="242"/>
      <c r="K194" s="242"/>
      <c r="L194" s="248"/>
      <c r="M194" s="249"/>
      <c r="N194" s="250"/>
      <c r="O194" s="250"/>
      <c r="P194" s="250"/>
      <c r="Q194" s="250"/>
      <c r="R194" s="250"/>
      <c r="S194" s="250"/>
      <c r="T194" s="251"/>
      <c r="U194" s="13"/>
      <c r="V194" s="13"/>
      <c r="W194" s="13"/>
      <c r="X194" s="13"/>
      <c r="Y194" s="13"/>
      <c r="Z194" s="13"/>
      <c r="AA194" s="13"/>
      <c r="AB194" s="13"/>
      <c r="AC194" s="13"/>
      <c r="AD194" s="13"/>
      <c r="AE194" s="13"/>
      <c r="AT194" s="252" t="s">
        <v>273</v>
      </c>
      <c r="AU194" s="252" t="s">
        <v>85</v>
      </c>
      <c r="AV194" s="13" t="s">
        <v>85</v>
      </c>
      <c r="AW194" s="13" t="s">
        <v>4</v>
      </c>
      <c r="AX194" s="13" t="s">
        <v>83</v>
      </c>
      <c r="AY194" s="252" t="s">
        <v>264</v>
      </c>
    </row>
    <row r="195" s="2" customFormat="1" ht="16.5" customHeight="1">
      <c r="A195" s="39"/>
      <c r="B195" s="40"/>
      <c r="C195" s="228" t="s">
        <v>7</v>
      </c>
      <c r="D195" s="228" t="s">
        <v>266</v>
      </c>
      <c r="E195" s="229" t="s">
        <v>4625</v>
      </c>
      <c r="F195" s="230" t="s">
        <v>4626</v>
      </c>
      <c r="G195" s="231" t="s">
        <v>420</v>
      </c>
      <c r="H195" s="232">
        <v>1</v>
      </c>
      <c r="I195" s="233"/>
      <c r="J195" s="234">
        <f>ROUND(I195*H195,2)</f>
        <v>0</v>
      </c>
      <c r="K195" s="230" t="s">
        <v>1425</v>
      </c>
      <c r="L195" s="45"/>
      <c r="M195" s="235" t="s">
        <v>1</v>
      </c>
      <c r="N195" s="236" t="s">
        <v>41</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83</v>
      </c>
      <c r="BK195" s="240">
        <f>ROUND(I195*H195,2)</f>
        <v>0</v>
      </c>
      <c r="BL195" s="18" t="s">
        <v>271</v>
      </c>
      <c r="BM195" s="239" t="s">
        <v>4627</v>
      </c>
    </row>
    <row r="196" s="15" customFormat="1">
      <c r="A196" s="15"/>
      <c r="B196" s="264"/>
      <c r="C196" s="265"/>
      <c r="D196" s="243" t="s">
        <v>273</v>
      </c>
      <c r="E196" s="266" t="s">
        <v>1</v>
      </c>
      <c r="F196" s="267" t="s">
        <v>4628</v>
      </c>
      <c r="G196" s="265"/>
      <c r="H196" s="266" t="s">
        <v>1</v>
      </c>
      <c r="I196" s="268"/>
      <c r="J196" s="265"/>
      <c r="K196" s="265"/>
      <c r="L196" s="269"/>
      <c r="M196" s="270"/>
      <c r="N196" s="271"/>
      <c r="O196" s="271"/>
      <c r="P196" s="271"/>
      <c r="Q196" s="271"/>
      <c r="R196" s="271"/>
      <c r="S196" s="271"/>
      <c r="T196" s="272"/>
      <c r="U196" s="15"/>
      <c r="V196" s="15"/>
      <c r="W196" s="15"/>
      <c r="X196" s="15"/>
      <c r="Y196" s="15"/>
      <c r="Z196" s="15"/>
      <c r="AA196" s="15"/>
      <c r="AB196" s="15"/>
      <c r="AC196" s="15"/>
      <c r="AD196" s="15"/>
      <c r="AE196" s="15"/>
      <c r="AT196" s="273" t="s">
        <v>273</v>
      </c>
      <c r="AU196" s="273" t="s">
        <v>85</v>
      </c>
      <c r="AV196" s="15" t="s">
        <v>83</v>
      </c>
      <c r="AW196" s="15" t="s">
        <v>32</v>
      </c>
      <c r="AX196" s="15" t="s">
        <v>76</v>
      </c>
      <c r="AY196" s="273" t="s">
        <v>264</v>
      </c>
    </row>
    <row r="197" s="13" customFormat="1">
      <c r="A197" s="13"/>
      <c r="B197" s="241"/>
      <c r="C197" s="242"/>
      <c r="D197" s="243" t="s">
        <v>273</v>
      </c>
      <c r="E197" s="244" t="s">
        <v>1</v>
      </c>
      <c r="F197" s="245" t="s">
        <v>83</v>
      </c>
      <c r="G197" s="242"/>
      <c r="H197" s="246">
        <v>1</v>
      </c>
      <c r="I197" s="247"/>
      <c r="J197" s="242"/>
      <c r="K197" s="242"/>
      <c r="L197" s="248"/>
      <c r="M197" s="249"/>
      <c r="N197" s="250"/>
      <c r="O197" s="250"/>
      <c r="P197" s="250"/>
      <c r="Q197" s="250"/>
      <c r="R197" s="250"/>
      <c r="S197" s="250"/>
      <c r="T197" s="251"/>
      <c r="U197" s="13"/>
      <c r="V197" s="13"/>
      <c r="W197" s="13"/>
      <c r="X197" s="13"/>
      <c r="Y197" s="13"/>
      <c r="Z197" s="13"/>
      <c r="AA197" s="13"/>
      <c r="AB197" s="13"/>
      <c r="AC197" s="13"/>
      <c r="AD197" s="13"/>
      <c r="AE197" s="13"/>
      <c r="AT197" s="252" t="s">
        <v>273</v>
      </c>
      <c r="AU197" s="252" t="s">
        <v>85</v>
      </c>
      <c r="AV197" s="13" t="s">
        <v>85</v>
      </c>
      <c r="AW197" s="13" t="s">
        <v>32</v>
      </c>
      <c r="AX197" s="13" t="s">
        <v>83</v>
      </c>
      <c r="AY197" s="252" t="s">
        <v>264</v>
      </c>
    </row>
    <row r="198" s="2" customFormat="1" ht="16.5" customHeight="1">
      <c r="A198" s="39"/>
      <c r="B198" s="40"/>
      <c r="C198" s="274" t="s">
        <v>386</v>
      </c>
      <c r="D198" s="274" t="s">
        <v>310</v>
      </c>
      <c r="E198" s="275" t="s">
        <v>4629</v>
      </c>
      <c r="F198" s="276" t="s">
        <v>4630</v>
      </c>
      <c r="G198" s="277" t="s">
        <v>420</v>
      </c>
      <c r="H198" s="278">
        <v>1</v>
      </c>
      <c r="I198" s="279"/>
      <c r="J198" s="280">
        <f>ROUND(I198*H198,2)</f>
        <v>0</v>
      </c>
      <c r="K198" s="276" t="s">
        <v>1425</v>
      </c>
      <c r="L198" s="281"/>
      <c r="M198" s="282" t="s">
        <v>1</v>
      </c>
      <c r="N198" s="283" t="s">
        <v>41</v>
      </c>
      <c r="O198" s="92"/>
      <c r="P198" s="237">
        <f>O198*H198</f>
        <v>0</v>
      </c>
      <c r="Q198" s="237">
        <v>5.0000000000000002E-05</v>
      </c>
      <c r="R198" s="237">
        <f>Q198*H198</f>
        <v>5.0000000000000002E-05</v>
      </c>
      <c r="S198" s="237">
        <v>0</v>
      </c>
      <c r="T198" s="238">
        <f>S198*H198</f>
        <v>0</v>
      </c>
      <c r="U198" s="39"/>
      <c r="V198" s="39"/>
      <c r="W198" s="39"/>
      <c r="X198" s="39"/>
      <c r="Y198" s="39"/>
      <c r="Z198" s="39"/>
      <c r="AA198" s="39"/>
      <c r="AB198" s="39"/>
      <c r="AC198" s="39"/>
      <c r="AD198" s="39"/>
      <c r="AE198" s="39"/>
      <c r="AR198" s="239" t="s">
        <v>304</v>
      </c>
      <c r="AT198" s="239" t="s">
        <v>310</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83</v>
      </c>
      <c r="BK198" s="240">
        <f>ROUND(I198*H198,2)</f>
        <v>0</v>
      </c>
      <c r="BL198" s="18" t="s">
        <v>271</v>
      </c>
      <c r="BM198" s="239" t="s">
        <v>4631</v>
      </c>
    </row>
    <row r="199" s="13" customFormat="1">
      <c r="A199" s="13"/>
      <c r="B199" s="241"/>
      <c r="C199" s="242"/>
      <c r="D199" s="243" t="s">
        <v>273</v>
      </c>
      <c r="E199" s="244" t="s">
        <v>1</v>
      </c>
      <c r="F199" s="245" t="s">
        <v>83</v>
      </c>
      <c r="G199" s="242"/>
      <c r="H199" s="246">
        <v>1</v>
      </c>
      <c r="I199" s="247"/>
      <c r="J199" s="242"/>
      <c r="K199" s="242"/>
      <c r="L199" s="248"/>
      <c r="M199" s="249"/>
      <c r="N199" s="250"/>
      <c r="O199" s="250"/>
      <c r="P199" s="250"/>
      <c r="Q199" s="250"/>
      <c r="R199" s="250"/>
      <c r="S199" s="250"/>
      <c r="T199" s="251"/>
      <c r="U199" s="13"/>
      <c r="V199" s="13"/>
      <c r="W199" s="13"/>
      <c r="X199" s="13"/>
      <c r="Y199" s="13"/>
      <c r="Z199" s="13"/>
      <c r="AA199" s="13"/>
      <c r="AB199" s="13"/>
      <c r="AC199" s="13"/>
      <c r="AD199" s="13"/>
      <c r="AE199" s="13"/>
      <c r="AT199" s="252" t="s">
        <v>273</v>
      </c>
      <c r="AU199" s="252" t="s">
        <v>85</v>
      </c>
      <c r="AV199" s="13" t="s">
        <v>85</v>
      </c>
      <c r="AW199" s="13" t="s">
        <v>32</v>
      </c>
      <c r="AX199" s="13" t="s">
        <v>83</v>
      </c>
      <c r="AY199" s="252" t="s">
        <v>264</v>
      </c>
    </row>
    <row r="200" s="2" customFormat="1" ht="16.5" customHeight="1">
      <c r="A200" s="39"/>
      <c r="B200" s="40"/>
      <c r="C200" s="228" t="s">
        <v>391</v>
      </c>
      <c r="D200" s="228" t="s">
        <v>266</v>
      </c>
      <c r="E200" s="229" t="s">
        <v>4632</v>
      </c>
      <c r="F200" s="230" t="s">
        <v>4633</v>
      </c>
      <c r="G200" s="231" t="s">
        <v>420</v>
      </c>
      <c r="H200" s="232">
        <v>1</v>
      </c>
      <c r="I200" s="233"/>
      <c r="J200" s="234">
        <f>ROUND(I200*H200,2)</f>
        <v>0</v>
      </c>
      <c r="K200" s="230" t="s">
        <v>1425</v>
      </c>
      <c r="L200" s="45"/>
      <c r="M200" s="235" t="s">
        <v>1</v>
      </c>
      <c r="N200" s="236" t="s">
        <v>41</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83</v>
      </c>
      <c r="BK200" s="240">
        <f>ROUND(I200*H200,2)</f>
        <v>0</v>
      </c>
      <c r="BL200" s="18" t="s">
        <v>271</v>
      </c>
      <c r="BM200" s="239" t="s">
        <v>4634</v>
      </c>
    </row>
    <row r="201" s="13" customFormat="1">
      <c r="A201" s="13"/>
      <c r="B201" s="241"/>
      <c r="C201" s="242"/>
      <c r="D201" s="243" t="s">
        <v>273</v>
      </c>
      <c r="E201" s="244" t="s">
        <v>1</v>
      </c>
      <c r="F201" s="245" t="s">
        <v>83</v>
      </c>
      <c r="G201" s="242"/>
      <c r="H201" s="246">
        <v>1</v>
      </c>
      <c r="I201" s="247"/>
      <c r="J201" s="242"/>
      <c r="K201" s="242"/>
      <c r="L201" s="248"/>
      <c r="M201" s="249"/>
      <c r="N201" s="250"/>
      <c r="O201" s="250"/>
      <c r="P201" s="250"/>
      <c r="Q201" s="250"/>
      <c r="R201" s="250"/>
      <c r="S201" s="250"/>
      <c r="T201" s="251"/>
      <c r="U201" s="13"/>
      <c r="V201" s="13"/>
      <c r="W201" s="13"/>
      <c r="X201" s="13"/>
      <c r="Y201" s="13"/>
      <c r="Z201" s="13"/>
      <c r="AA201" s="13"/>
      <c r="AB201" s="13"/>
      <c r="AC201" s="13"/>
      <c r="AD201" s="13"/>
      <c r="AE201" s="13"/>
      <c r="AT201" s="252" t="s">
        <v>273</v>
      </c>
      <c r="AU201" s="252" t="s">
        <v>85</v>
      </c>
      <c r="AV201" s="13" t="s">
        <v>85</v>
      </c>
      <c r="AW201" s="13" t="s">
        <v>32</v>
      </c>
      <c r="AX201" s="13" t="s">
        <v>83</v>
      </c>
      <c r="AY201" s="252" t="s">
        <v>264</v>
      </c>
    </row>
    <row r="202" s="2" customFormat="1" ht="16.5" customHeight="1">
      <c r="A202" s="39"/>
      <c r="B202" s="40"/>
      <c r="C202" s="274" t="s">
        <v>395</v>
      </c>
      <c r="D202" s="274" t="s">
        <v>310</v>
      </c>
      <c r="E202" s="275" t="s">
        <v>4635</v>
      </c>
      <c r="F202" s="276" t="s">
        <v>4636</v>
      </c>
      <c r="G202" s="277" t="s">
        <v>420</v>
      </c>
      <c r="H202" s="278">
        <v>1</v>
      </c>
      <c r="I202" s="279"/>
      <c r="J202" s="280">
        <f>ROUND(I202*H202,2)</f>
        <v>0</v>
      </c>
      <c r="K202" s="276" t="s">
        <v>1425</v>
      </c>
      <c r="L202" s="281"/>
      <c r="M202" s="282" t="s">
        <v>1</v>
      </c>
      <c r="N202" s="283" t="s">
        <v>41</v>
      </c>
      <c r="O202" s="92"/>
      <c r="P202" s="237">
        <f>O202*H202</f>
        <v>0</v>
      </c>
      <c r="Q202" s="237">
        <v>8.0000000000000007E-05</v>
      </c>
      <c r="R202" s="237">
        <f>Q202*H202</f>
        <v>8.0000000000000007E-05</v>
      </c>
      <c r="S202" s="237">
        <v>0</v>
      </c>
      <c r="T202" s="238">
        <f>S202*H202</f>
        <v>0</v>
      </c>
      <c r="U202" s="39"/>
      <c r="V202" s="39"/>
      <c r="W202" s="39"/>
      <c r="X202" s="39"/>
      <c r="Y202" s="39"/>
      <c r="Z202" s="39"/>
      <c r="AA202" s="39"/>
      <c r="AB202" s="39"/>
      <c r="AC202" s="39"/>
      <c r="AD202" s="39"/>
      <c r="AE202" s="39"/>
      <c r="AR202" s="239" t="s">
        <v>304</v>
      </c>
      <c r="AT202" s="239" t="s">
        <v>310</v>
      </c>
      <c r="AU202" s="239" t="s">
        <v>85</v>
      </c>
      <c r="AY202" s="18" t="s">
        <v>264</v>
      </c>
      <c r="BE202" s="240">
        <f>IF(N202="základní",J202,0)</f>
        <v>0</v>
      </c>
      <c r="BF202" s="240">
        <f>IF(N202="snížená",J202,0)</f>
        <v>0</v>
      </c>
      <c r="BG202" s="240">
        <f>IF(N202="zákl. přenesená",J202,0)</f>
        <v>0</v>
      </c>
      <c r="BH202" s="240">
        <f>IF(N202="sníž. přenesená",J202,0)</f>
        <v>0</v>
      </c>
      <c r="BI202" s="240">
        <f>IF(N202="nulová",J202,0)</f>
        <v>0</v>
      </c>
      <c r="BJ202" s="18" t="s">
        <v>83</v>
      </c>
      <c r="BK202" s="240">
        <f>ROUND(I202*H202,2)</f>
        <v>0</v>
      </c>
      <c r="BL202" s="18" t="s">
        <v>271</v>
      </c>
      <c r="BM202" s="239" t="s">
        <v>4637</v>
      </c>
    </row>
    <row r="203" s="13" customFormat="1">
      <c r="A203" s="13"/>
      <c r="B203" s="241"/>
      <c r="C203" s="242"/>
      <c r="D203" s="243" t="s">
        <v>273</v>
      </c>
      <c r="E203" s="244" t="s">
        <v>1</v>
      </c>
      <c r="F203" s="245" t="s">
        <v>83</v>
      </c>
      <c r="G203" s="242"/>
      <c r="H203" s="246">
        <v>1</v>
      </c>
      <c r="I203" s="247"/>
      <c r="J203" s="242"/>
      <c r="K203" s="242"/>
      <c r="L203" s="248"/>
      <c r="M203" s="249"/>
      <c r="N203" s="250"/>
      <c r="O203" s="250"/>
      <c r="P203" s="250"/>
      <c r="Q203" s="250"/>
      <c r="R203" s="250"/>
      <c r="S203" s="250"/>
      <c r="T203" s="251"/>
      <c r="U203" s="13"/>
      <c r="V203" s="13"/>
      <c r="W203" s="13"/>
      <c r="X203" s="13"/>
      <c r="Y203" s="13"/>
      <c r="Z203" s="13"/>
      <c r="AA203" s="13"/>
      <c r="AB203" s="13"/>
      <c r="AC203" s="13"/>
      <c r="AD203" s="13"/>
      <c r="AE203" s="13"/>
      <c r="AT203" s="252" t="s">
        <v>273</v>
      </c>
      <c r="AU203" s="252" t="s">
        <v>85</v>
      </c>
      <c r="AV203" s="13" t="s">
        <v>85</v>
      </c>
      <c r="AW203" s="13" t="s">
        <v>32</v>
      </c>
      <c r="AX203" s="13" t="s">
        <v>83</v>
      </c>
      <c r="AY203" s="252" t="s">
        <v>264</v>
      </c>
    </row>
    <row r="204" s="2" customFormat="1" ht="16.5" customHeight="1">
      <c r="A204" s="39"/>
      <c r="B204" s="40"/>
      <c r="C204" s="228" t="s">
        <v>401</v>
      </c>
      <c r="D204" s="228" t="s">
        <v>266</v>
      </c>
      <c r="E204" s="229" t="s">
        <v>4638</v>
      </c>
      <c r="F204" s="230" t="s">
        <v>4639</v>
      </c>
      <c r="G204" s="231" t="s">
        <v>420</v>
      </c>
      <c r="H204" s="232">
        <v>1</v>
      </c>
      <c r="I204" s="233"/>
      <c r="J204" s="234">
        <f>ROUND(I204*H204,2)</f>
        <v>0</v>
      </c>
      <c r="K204" s="230" t="s">
        <v>1425</v>
      </c>
      <c r="L204" s="45"/>
      <c r="M204" s="235" t="s">
        <v>1</v>
      </c>
      <c r="N204" s="236" t="s">
        <v>41</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271</v>
      </c>
      <c r="AT204" s="239" t="s">
        <v>266</v>
      </c>
      <c r="AU204" s="239" t="s">
        <v>85</v>
      </c>
      <c r="AY204" s="18" t="s">
        <v>264</v>
      </c>
      <c r="BE204" s="240">
        <f>IF(N204="základní",J204,0)</f>
        <v>0</v>
      </c>
      <c r="BF204" s="240">
        <f>IF(N204="snížená",J204,0)</f>
        <v>0</v>
      </c>
      <c r="BG204" s="240">
        <f>IF(N204="zákl. přenesená",J204,0)</f>
        <v>0</v>
      </c>
      <c r="BH204" s="240">
        <f>IF(N204="sníž. přenesená",J204,0)</f>
        <v>0</v>
      </c>
      <c r="BI204" s="240">
        <f>IF(N204="nulová",J204,0)</f>
        <v>0</v>
      </c>
      <c r="BJ204" s="18" t="s">
        <v>83</v>
      </c>
      <c r="BK204" s="240">
        <f>ROUND(I204*H204,2)</f>
        <v>0</v>
      </c>
      <c r="BL204" s="18" t="s">
        <v>271</v>
      </c>
      <c r="BM204" s="239" t="s">
        <v>4640</v>
      </c>
    </row>
    <row r="205" s="15" customFormat="1">
      <c r="A205" s="15"/>
      <c r="B205" s="264"/>
      <c r="C205" s="265"/>
      <c r="D205" s="243" t="s">
        <v>273</v>
      </c>
      <c r="E205" s="266" t="s">
        <v>1</v>
      </c>
      <c r="F205" s="267" t="s">
        <v>4641</v>
      </c>
      <c r="G205" s="265"/>
      <c r="H205" s="266" t="s">
        <v>1</v>
      </c>
      <c r="I205" s="268"/>
      <c r="J205" s="265"/>
      <c r="K205" s="265"/>
      <c r="L205" s="269"/>
      <c r="M205" s="270"/>
      <c r="N205" s="271"/>
      <c r="O205" s="271"/>
      <c r="P205" s="271"/>
      <c r="Q205" s="271"/>
      <c r="R205" s="271"/>
      <c r="S205" s="271"/>
      <c r="T205" s="272"/>
      <c r="U205" s="15"/>
      <c r="V205" s="15"/>
      <c r="W205" s="15"/>
      <c r="X205" s="15"/>
      <c r="Y205" s="15"/>
      <c r="Z205" s="15"/>
      <c r="AA205" s="15"/>
      <c r="AB205" s="15"/>
      <c r="AC205" s="15"/>
      <c r="AD205" s="15"/>
      <c r="AE205" s="15"/>
      <c r="AT205" s="273" t="s">
        <v>273</v>
      </c>
      <c r="AU205" s="273" t="s">
        <v>85</v>
      </c>
      <c r="AV205" s="15" t="s">
        <v>83</v>
      </c>
      <c r="AW205" s="15" t="s">
        <v>32</v>
      </c>
      <c r="AX205" s="15" t="s">
        <v>76</v>
      </c>
      <c r="AY205" s="273" t="s">
        <v>264</v>
      </c>
    </row>
    <row r="206" s="13" customFormat="1">
      <c r="A206" s="13"/>
      <c r="B206" s="241"/>
      <c r="C206" s="242"/>
      <c r="D206" s="243" t="s">
        <v>273</v>
      </c>
      <c r="E206" s="244" t="s">
        <v>1</v>
      </c>
      <c r="F206" s="245" t="s">
        <v>83</v>
      </c>
      <c r="G206" s="242"/>
      <c r="H206" s="246">
        <v>1</v>
      </c>
      <c r="I206" s="247"/>
      <c r="J206" s="242"/>
      <c r="K206" s="242"/>
      <c r="L206" s="248"/>
      <c r="M206" s="249"/>
      <c r="N206" s="250"/>
      <c r="O206" s="250"/>
      <c r="P206" s="250"/>
      <c r="Q206" s="250"/>
      <c r="R206" s="250"/>
      <c r="S206" s="250"/>
      <c r="T206" s="251"/>
      <c r="U206" s="13"/>
      <c r="V206" s="13"/>
      <c r="W206" s="13"/>
      <c r="X206" s="13"/>
      <c r="Y206" s="13"/>
      <c r="Z206" s="13"/>
      <c r="AA206" s="13"/>
      <c r="AB206" s="13"/>
      <c r="AC206" s="13"/>
      <c r="AD206" s="13"/>
      <c r="AE206" s="13"/>
      <c r="AT206" s="252" t="s">
        <v>273</v>
      </c>
      <c r="AU206" s="252" t="s">
        <v>85</v>
      </c>
      <c r="AV206" s="13" t="s">
        <v>85</v>
      </c>
      <c r="AW206" s="13" t="s">
        <v>32</v>
      </c>
      <c r="AX206" s="13" t="s">
        <v>83</v>
      </c>
      <c r="AY206" s="252" t="s">
        <v>264</v>
      </c>
    </row>
    <row r="207" s="2" customFormat="1" ht="16.5" customHeight="1">
      <c r="A207" s="39"/>
      <c r="B207" s="40"/>
      <c r="C207" s="274" t="s">
        <v>407</v>
      </c>
      <c r="D207" s="274" t="s">
        <v>310</v>
      </c>
      <c r="E207" s="275" t="s">
        <v>4642</v>
      </c>
      <c r="F207" s="276" t="s">
        <v>4643</v>
      </c>
      <c r="G207" s="277" t="s">
        <v>420</v>
      </c>
      <c r="H207" s="278">
        <v>1</v>
      </c>
      <c r="I207" s="279"/>
      <c r="J207" s="280">
        <f>ROUND(I207*H207,2)</f>
        <v>0</v>
      </c>
      <c r="K207" s="276" t="s">
        <v>1425</v>
      </c>
      <c r="L207" s="281"/>
      <c r="M207" s="282" t="s">
        <v>1</v>
      </c>
      <c r="N207" s="283" t="s">
        <v>41</v>
      </c>
      <c r="O207" s="92"/>
      <c r="P207" s="237">
        <f>O207*H207</f>
        <v>0</v>
      </c>
      <c r="Q207" s="237">
        <v>0.00016000000000000001</v>
      </c>
      <c r="R207" s="237">
        <f>Q207*H207</f>
        <v>0.00016000000000000001</v>
      </c>
      <c r="S207" s="237">
        <v>0</v>
      </c>
      <c r="T207" s="238">
        <f>S207*H207</f>
        <v>0</v>
      </c>
      <c r="U207" s="39"/>
      <c r="V207" s="39"/>
      <c r="W207" s="39"/>
      <c r="X207" s="39"/>
      <c r="Y207" s="39"/>
      <c r="Z207" s="39"/>
      <c r="AA207" s="39"/>
      <c r="AB207" s="39"/>
      <c r="AC207" s="39"/>
      <c r="AD207" s="39"/>
      <c r="AE207" s="39"/>
      <c r="AR207" s="239" t="s">
        <v>304</v>
      </c>
      <c r="AT207" s="239" t="s">
        <v>310</v>
      </c>
      <c r="AU207" s="239" t="s">
        <v>85</v>
      </c>
      <c r="AY207" s="18" t="s">
        <v>264</v>
      </c>
      <c r="BE207" s="240">
        <f>IF(N207="základní",J207,0)</f>
        <v>0</v>
      </c>
      <c r="BF207" s="240">
        <f>IF(N207="snížená",J207,0)</f>
        <v>0</v>
      </c>
      <c r="BG207" s="240">
        <f>IF(N207="zákl. přenesená",J207,0)</f>
        <v>0</v>
      </c>
      <c r="BH207" s="240">
        <f>IF(N207="sníž. přenesená",J207,0)</f>
        <v>0</v>
      </c>
      <c r="BI207" s="240">
        <f>IF(N207="nulová",J207,0)</f>
        <v>0</v>
      </c>
      <c r="BJ207" s="18" t="s">
        <v>83</v>
      </c>
      <c r="BK207" s="240">
        <f>ROUND(I207*H207,2)</f>
        <v>0</v>
      </c>
      <c r="BL207" s="18" t="s">
        <v>271</v>
      </c>
      <c r="BM207" s="239" t="s">
        <v>4644</v>
      </c>
    </row>
    <row r="208" s="13" customFormat="1">
      <c r="A208" s="13"/>
      <c r="B208" s="241"/>
      <c r="C208" s="242"/>
      <c r="D208" s="243" t="s">
        <v>273</v>
      </c>
      <c r="E208" s="244" t="s">
        <v>1</v>
      </c>
      <c r="F208" s="245" t="s">
        <v>83</v>
      </c>
      <c r="G208" s="242"/>
      <c r="H208" s="246">
        <v>1</v>
      </c>
      <c r="I208" s="247"/>
      <c r="J208" s="242"/>
      <c r="K208" s="242"/>
      <c r="L208" s="248"/>
      <c r="M208" s="249"/>
      <c r="N208" s="250"/>
      <c r="O208" s="250"/>
      <c r="P208" s="250"/>
      <c r="Q208" s="250"/>
      <c r="R208" s="250"/>
      <c r="S208" s="250"/>
      <c r="T208" s="251"/>
      <c r="U208" s="13"/>
      <c r="V208" s="13"/>
      <c r="W208" s="13"/>
      <c r="X208" s="13"/>
      <c r="Y208" s="13"/>
      <c r="Z208" s="13"/>
      <c r="AA208" s="13"/>
      <c r="AB208" s="13"/>
      <c r="AC208" s="13"/>
      <c r="AD208" s="13"/>
      <c r="AE208" s="13"/>
      <c r="AT208" s="252" t="s">
        <v>273</v>
      </c>
      <c r="AU208" s="252" t="s">
        <v>85</v>
      </c>
      <c r="AV208" s="13" t="s">
        <v>85</v>
      </c>
      <c r="AW208" s="13" t="s">
        <v>32</v>
      </c>
      <c r="AX208" s="13" t="s">
        <v>83</v>
      </c>
      <c r="AY208" s="252" t="s">
        <v>264</v>
      </c>
    </row>
    <row r="209" s="2" customFormat="1" ht="16.5" customHeight="1">
      <c r="A209" s="39"/>
      <c r="B209" s="40"/>
      <c r="C209" s="228" t="s">
        <v>412</v>
      </c>
      <c r="D209" s="228" t="s">
        <v>266</v>
      </c>
      <c r="E209" s="229" t="s">
        <v>4645</v>
      </c>
      <c r="F209" s="230" t="s">
        <v>4646</v>
      </c>
      <c r="G209" s="231" t="s">
        <v>420</v>
      </c>
      <c r="H209" s="232">
        <v>4</v>
      </c>
      <c r="I209" s="233"/>
      <c r="J209" s="234">
        <f>ROUND(I209*H209,2)</f>
        <v>0</v>
      </c>
      <c r="K209" s="230" t="s">
        <v>1425</v>
      </c>
      <c r="L209" s="45"/>
      <c r="M209" s="235" t="s">
        <v>1</v>
      </c>
      <c r="N209" s="236" t="s">
        <v>41</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271</v>
      </c>
      <c r="AT209" s="239" t="s">
        <v>266</v>
      </c>
      <c r="AU209" s="239" t="s">
        <v>85</v>
      </c>
      <c r="AY209" s="18" t="s">
        <v>264</v>
      </c>
      <c r="BE209" s="240">
        <f>IF(N209="základní",J209,0)</f>
        <v>0</v>
      </c>
      <c r="BF209" s="240">
        <f>IF(N209="snížená",J209,0)</f>
        <v>0</v>
      </c>
      <c r="BG209" s="240">
        <f>IF(N209="zákl. přenesená",J209,0)</f>
        <v>0</v>
      </c>
      <c r="BH209" s="240">
        <f>IF(N209="sníž. přenesená",J209,0)</f>
        <v>0</v>
      </c>
      <c r="BI209" s="240">
        <f>IF(N209="nulová",J209,0)</f>
        <v>0</v>
      </c>
      <c r="BJ209" s="18" t="s">
        <v>83</v>
      </c>
      <c r="BK209" s="240">
        <f>ROUND(I209*H209,2)</f>
        <v>0</v>
      </c>
      <c r="BL209" s="18" t="s">
        <v>271</v>
      </c>
      <c r="BM209" s="239" t="s">
        <v>4647</v>
      </c>
    </row>
    <row r="210" s="13" customFormat="1">
      <c r="A210" s="13"/>
      <c r="B210" s="241"/>
      <c r="C210" s="242"/>
      <c r="D210" s="243" t="s">
        <v>273</v>
      </c>
      <c r="E210" s="244" t="s">
        <v>1</v>
      </c>
      <c r="F210" s="245" t="s">
        <v>271</v>
      </c>
      <c r="G210" s="242"/>
      <c r="H210" s="246">
        <v>4</v>
      </c>
      <c r="I210" s="247"/>
      <c r="J210" s="242"/>
      <c r="K210" s="242"/>
      <c r="L210" s="248"/>
      <c r="M210" s="249"/>
      <c r="N210" s="250"/>
      <c r="O210" s="250"/>
      <c r="P210" s="250"/>
      <c r="Q210" s="250"/>
      <c r="R210" s="250"/>
      <c r="S210" s="250"/>
      <c r="T210" s="251"/>
      <c r="U210" s="13"/>
      <c r="V210" s="13"/>
      <c r="W210" s="13"/>
      <c r="X210" s="13"/>
      <c r="Y210" s="13"/>
      <c r="Z210" s="13"/>
      <c r="AA210" s="13"/>
      <c r="AB210" s="13"/>
      <c r="AC210" s="13"/>
      <c r="AD210" s="13"/>
      <c r="AE210" s="13"/>
      <c r="AT210" s="252" t="s">
        <v>273</v>
      </c>
      <c r="AU210" s="252" t="s">
        <v>85</v>
      </c>
      <c r="AV210" s="13" t="s">
        <v>85</v>
      </c>
      <c r="AW210" s="13" t="s">
        <v>32</v>
      </c>
      <c r="AX210" s="13" t="s">
        <v>83</v>
      </c>
      <c r="AY210" s="252" t="s">
        <v>264</v>
      </c>
    </row>
    <row r="211" s="2" customFormat="1" ht="16.5" customHeight="1">
      <c r="A211" s="39"/>
      <c r="B211" s="40"/>
      <c r="C211" s="274" t="s">
        <v>417</v>
      </c>
      <c r="D211" s="274" t="s">
        <v>310</v>
      </c>
      <c r="E211" s="275" t="s">
        <v>4648</v>
      </c>
      <c r="F211" s="276" t="s">
        <v>4649</v>
      </c>
      <c r="G211" s="277" t="s">
        <v>420</v>
      </c>
      <c r="H211" s="278">
        <v>4</v>
      </c>
      <c r="I211" s="279"/>
      <c r="J211" s="280">
        <f>ROUND(I211*H211,2)</f>
        <v>0</v>
      </c>
      <c r="K211" s="276" t="s">
        <v>1425</v>
      </c>
      <c r="L211" s="281"/>
      <c r="M211" s="282" t="s">
        <v>1</v>
      </c>
      <c r="N211" s="283" t="s">
        <v>41</v>
      </c>
      <c r="O211" s="92"/>
      <c r="P211" s="237">
        <f>O211*H211</f>
        <v>0</v>
      </c>
      <c r="Q211" s="237">
        <v>0.00020000000000000001</v>
      </c>
      <c r="R211" s="237">
        <f>Q211*H211</f>
        <v>0.00080000000000000004</v>
      </c>
      <c r="S211" s="237">
        <v>0</v>
      </c>
      <c r="T211" s="238">
        <f>S211*H211</f>
        <v>0</v>
      </c>
      <c r="U211" s="39"/>
      <c r="V211" s="39"/>
      <c r="W211" s="39"/>
      <c r="X211" s="39"/>
      <c r="Y211" s="39"/>
      <c r="Z211" s="39"/>
      <c r="AA211" s="39"/>
      <c r="AB211" s="39"/>
      <c r="AC211" s="39"/>
      <c r="AD211" s="39"/>
      <c r="AE211" s="39"/>
      <c r="AR211" s="239" t="s">
        <v>304</v>
      </c>
      <c r="AT211" s="239" t="s">
        <v>310</v>
      </c>
      <c r="AU211" s="239" t="s">
        <v>85</v>
      </c>
      <c r="AY211" s="18" t="s">
        <v>264</v>
      </c>
      <c r="BE211" s="240">
        <f>IF(N211="základní",J211,0)</f>
        <v>0</v>
      </c>
      <c r="BF211" s="240">
        <f>IF(N211="snížená",J211,0)</f>
        <v>0</v>
      </c>
      <c r="BG211" s="240">
        <f>IF(N211="zákl. přenesená",J211,0)</f>
        <v>0</v>
      </c>
      <c r="BH211" s="240">
        <f>IF(N211="sníž. přenesená",J211,0)</f>
        <v>0</v>
      </c>
      <c r="BI211" s="240">
        <f>IF(N211="nulová",J211,0)</f>
        <v>0</v>
      </c>
      <c r="BJ211" s="18" t="s">
        <v>83</v>
      </c>
      <c r="BK211" s="240">
        <f>ROUND(I211*H211,2)</f>
        <v>0</v>
      </c>
      <c r="BL211" s="18" t="s">
        <v>271</v>
      </c>
      <c r="BM211" s="239" t="s">
        <v>4650</v>
      </c>
    </row>
    <row r="212" s="13" customFormat="1">
      <c r="A212" s="13"/>
      <c r="B212" s="241"/>
      <c r="C212" s="242"/>
      <c r="D212" s="243" t="s">
        <v>273</v>
      </c>
      <c r="E212" s="244" t="s">
        <v>1</v>
      </c>
      <c r="F212" s="245" t="s">
        <v>271</v>
      </c>
      <c r="G212" s="242"/>
      <c r="H212" s="246">
        <v>4</v>
      </c>
      <c r="I212" s="247"/>
      <c r="J212" s="242"/>
      <c r="K212" s="242"/>
      <c r="L212" s="248"/>
      <c r="M212" s="249"/>
      <c r="N212" s="250"/>
      <c r="O212" s="250"/>
      <c r="P212" s="250"/>
      <c r="Q212" s="250"/>
      <c r="R212" s="250"/>
      <c r="S212" s="250"/>
      <c r="T212" s="251"/>
      <c r="U212" s="13"/>
      <c r="V212" s="13"/>
      <c r="W212" s="13"/>
      <c r="X212" s="13"/>
      <c r="Y212" s="13"/>
      <c r="Z212" s="13"/>
      <c r="AA212" s="13"/>
      <c r="AB212" s="13"/>
      <c r="AC212" s="13"/>
      <c r="AD212" s="13"/>
      <c r="AE212" s="13"/>
      <c r="AT212" s="252" t="s">
        <v>273</v>
      </c>
      <c r="AU212" s="252" t="s">
        <v>85</v>
      </c>
      <c r="AV212" s="13" t="s">
        <v>85</v>
      </c>
      <c r="AW212" s="13" t="s">
        <v>32</v>
      </c>
      <c r="AX212" s="13" t="s">
        <v>83</v>
      </c>
      <c r="AY212" s="252" t="s">
        <v>264</v>
      </c>
    </row>
    <row r="213" s="2" customFormat="1" ht="16.5" customHeight="1">
      <c r="A213" s="39"/>
      <c r="B213" s="40"/>
      <c r="C213" s="228" t="s">
        <v>422</v>
      </c>
      <c r="D213" s="228" t="s">
        <v>266</v>
      </c>
      <c r="E213" s="229" t="s">
        <v>4651</v>
      </c>
      <c r="F213" s="230" t="s">
        <v>4652</v>
      </c>
      <c r="G213" s="231" t="s">
        <v>420</v>
      </c>
      <c r="H213" s="232">
        <v>2</v>
      </c>
      <c r="I213" s="233"/>
      <c r="J213" s="234">
        <f>ROUND(I213*H213,2)</f>
        <v>0</v>
      </c>
      <c r="K213" s="230" t="s">
        <v>1425</v>
      </c>
      <c r="L213" s="45"/>
      <c r="M213" s="235" t="s">
        <v>1</v>
      </c>
      <c r="N213" s="236" t="s">
        <v>41</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271</v>
      </c>
      <c r="AT213" s="239" t="s">
        <v>266</v>
      </c>
      <c r="AU213" s="239" t="s">
        <v>85</v>
      </c>
      <c r="AY213" s="18" t="s">
        <v>264</v>
      </c>
      <c r="BE213" s="240">
        <f>IF(N213="základní",J213,0)</f>
        <v>0</v>
      </c>
      <c r="BF213" s="240">
        <f>IF(N213="snížená",J213,0)</f>
        <v>0</v>
      </c>
      <c r="BG213" s="240">
        <f>IF(N213="zákl. přenesená",J213,0)</f>
        <v>0</v>
      </c>
      <c r="BH213" s="240">
        <f>IF(N213="sníž. přenesená",J213,0)</f>
        <v>0</v>
      </c>
      <c r="BI213" s="240">
        <f>IF(N213="nulová",J213,0)</f>
        <v>0</v>
      </c>
      <c r="BJ213" s="18" t="s">
        <v>83</v>
      </c>
      <c r="BK213" s="240">
        <f>ROUND(I213*H213,2)</f>
        <v>0</v>
      </c>
      <c r="BL213" s="18" t="s">
        <v>271</v>
      </c>
      <c r="BM213" s="239" t="s">
        <v>4653</v>
      </c>
    </row>
    <row r="214" s="15" customFormat="1">
      <c r="A214" s="15"/>
      <c r="B214" s="264"/>
      <c r="C214" s="265"/>
      <c r="D214" s="243" t="s">
        <v>273</v>
      </c>
      <c r="E214" s="266" t="s">
        <v>1</v>
      </c>
      <c r="F214" s="267" t="s">
        <v>4641</v>
      </c>
      <c r="G214" s="265"/>
      <c r="H214" s="266" t="s">
        <v>1</v>
      </c>
      <c r="I214" s="268"/>
      <c r="J214" s="265"/>
      <c r="K214" s="265"/>
      <c r="L214" s="269"/>
      <c r="M214" s="270"/>
      <c r="N214" s="271"/>
      <c r="O214" s="271"/>
      <c r="P214" s="271"/>
      <c r="Q214" s="271"/>
      <c r="R214" s="271"/>
      <c r="S214" s="271"/>
      <c r="T214" s="272"/>
      <c r="U214" s="15"/>
      <c r="V214" s="15"/>
      <c r="W214" s="15"/>
      <c r="X214" s="15"/>
      <c r="Y214" s="15"/>
      <c r="Z214" s="15"/>
      <c r="AA214" s="15"/>
      <c r="AB214" s="15"/>
      <c r="AC214" s="15"/>
      <c r="AD214" s="15"/>
      <c r="AE214" s="15"/>
      <c r="AT214" s="273" t="s">
        <v>273</v>
      </c>
      <c r="AU214" s="273" t="s">
        <v>85</v>
      </c>
      <c r="AV214" s="15" t="s">
        <v>83</v>
      </c>
      <c r="AW214" s="15" t="s">
        <v>32</v>
      </c>
      <c r="AX214" s="15" t="s">
        <v>76</v>
      </c>
      <c r="AY214" s="273" t="s">
        <v>264</v>
      </c>
    </row>
    <row r="215" s="13" customFormat="1">
      <c r="A215" s="13"/>
      <c r="B215" s="241"/>
      <c r="C215" s="242"/>
      <c r="D215" s="243" t="s">
        <v>273</v>
      </c>
      <c r="E215" s="244" t="s">
        <v>1</v>
      </c>
      <c r="F215" s="245" t="s">
        <v>85</v>
      </c>
      <c r="G215" s="242"/>
      <c r="H215" s="246">
        <v>2</v>
      </c>
      <c r="I215" s="247"/>
      <c r="J215" s="242"/>
      <c r="K215" s="242"/>
      <c r="L215" s="248"/>
      <c r="M215" s="249"/>
      <c r="N215" s="250"/>
      <c r="O215" s="250"/>
      <c r="P215" s="250"/>
      <c r="Q215" s="250"/>
      <c r="R215" s="250"/>
      <c r="S215" s="250"/>
      <c r="T215" s="251"/>
      <c r="U215" s="13"/>
      <c r="V215" s="13"/>
      <c r="W215" s="13"/>
      <c r="X215" s="13"/>
      <c r="Y215" s="13"/>
      <c r="Z215" s="13"/>
      <c r="AA215" s="13"/>
      <c r="AB215" s="13"/>
      <c r="AC215" s="13"/>
      <c r="AD215" s="13"/>
      <c r="AE215" s="13"/>
      <c r="AT215" s="252" t="s">
        <v>273</v>
      </c>
      <c r="AU215" s="252" t="s">
        <v>85</v>
      </c>
      <c r="AV215" s="13" t="s">
        <v>85</v>
      </c>
      <c r="AW215" s="13" t="s">
        <v>32</v>
      </c>
      <c r="AX215" s="13" t="s">
        <v>83</v>
      </c>
      <c r="AY215" s="252" t="s">
        <v>264</v>
      </c>
    </row>
    <row r="216" s="2" customFormat="1" ht="16.5" customHeight="1">
      <c r="A216" s="39"/>
      <c r="B216" s="40"/>
      <c r="C216" s="274" t="s">
        <v>426</v>
      </c>
      <c r="D216" s="274" t="s">
        <v>310</v>
      </c>
      <c r="E216" s="275" t="s">
        <v>4654</v>
      </c>
      <c r="F216" s="276" t="s">
        <v>4655</v>
      </c>
      <c r="G216" s="277" t="s">
        <v>420</v>
      </c>
      <c r="H216" s="278">
        <v>2</v>
      </c>
      <c r="I216" s="279"/>
      <c r="J216" s="280">
        <f>ROUND(I216*H216,2)</f>
        <v>0</v>
      </c>
      <c r="K216" s="276" t="s">
        <v>1425</v>
      </c>
      <c r="L216" s="281"/>
      <c r="M216" s="282" t="s">
        <v>1</v>
      </c>
      <c r="N216" s="283" t="s">
        <v>41</v>
      </c>
      <c r="O216" s="92"/>
      <c r="P216" s="237">
        <f>O216*H216</f>
        <v>0</v>
      </c>
      <c r="Q216" s="237">
        <v>0.00048999999999999998</v>
      </c>
      <c r="R216" s="237">
        <f>Q216*H216</f>
        <v>0.00097999999999999997</v>
      </c>
      <c r="S216" s="237">
        <v>0</v>
      </c>
      <c r="T216" s="238">
        <f>S216*H216</f>
        <v>0</v>
      </c>
      <c r="U216" s="39"/>
      <c r="V216" s="39"/>
      <c r="W216" s="39"/>
      <c r="X216" s="39"/>
      <c r="Y216" s="39"/>
      <c r="Z216" s="39"/>
      <c r="AA216" s="39"/>
      <c r="AB216" s="39"/>
      <c r="AC216" s="39"/>
      <c r="AD216" s="39"/>
      <c r="AE216" s="39"/>
      <c r="AR216" s="239" t="s">
        <v>304</v>
      </c>
      <c r="AT216" s="239" t="s">
        <v>310</v>
      </c>
      <c r="AU216" s="239" t="s">
        <v>85</v>
      </c>
      <c r="AY216" s="18" t="s">
        <v>264</v>
      </c>
      <c r="BE216" s="240">
        <f>IF(N216="základní",J216,0)</f>
        <v>0</v>
      </c>
      <c r="BF216" s="240">
        <f>IF(N216="snížená",J216,0)</f>
        <v>0</v>
      </c>
      <c r="BG216" s="240">
        <f>IF(N216="zákl. přenesená",J216,0)</f>
        <v>0</v>
      </c>
      <c r="BH216" s="240">
        <f>IF(N216="sníž. přenesená",J216,0)</f>
        <v>0</v>
      </c>
      <c r="BI216" s="240">
        <f>IF(N216="nulová",J216,0)</f>
        <v>0</v>
      </c>
      <c r="BJ216" s="18" t="s">
        <v>83</v>
      </c>
      <c r="BK216" s="240">
        <f>ROUND(I216*H216,2)</f>
        <v>0</v>
      </c>
      <c r="BL216" s="18" t="s">
        <v>271</v>
      </c>
      <c r="BM216" s="239" t="s">
        <v>4656</v>
      </c>
    </row>
    <row r="217" s="13" customFormat="1">
      <c r="A217" s="13"/>
      <c r="B217" s="241"/>
      <c r="C217" s="242"/>
      <c r="D217" s="243" t="s">
        <v>273</v>
      </c>
      <c r="E217" s="244" t="s">
        <v>1</v>
      </c>
      <c r="F217" s="245" t="s">
        <v>85</v>
      </c>
      <c r="G217" s="242"/>
      <c r="H217" s="246">
        <v>2</v>
      </c>
      <c r="I217" s="247"/>
      <c r="J217" s="242"/>
      <c r="K217" s="242"/>
      <c r="L217" s="248"/>
      <c r="M217" s="249"/>
      <c r="N217" s="250"/>
      <c r="O217" s="250"/>
      <c r="P217" s="250"/>
      <c r="Q217" s="250"/>
      <c r="R217" s="250"/>
      <c r="S217" s="250"/>
      <c r="T217" s="251"/>
      <c r="U217" s="13"/>
      <c r="V217" s="13"/>
      <c r="W217" s="13"/>
      <c r="X217" s="13"/>
      <c r="Y217" s="13"/>
      <c r="Z217" s="13"/>
      <c r="AA217" s="13"/>
      <c r="AB217" s="13"/>
      <c r="AC217" s="13"/>
      <c r="AD217" s="13"/>
      <c r="AE217" s="13"/>
      <c r="AT217" s="252" t="s">
        <v>273</v>
      </c>
      <c r="AU217" s="252" t="s">
        <v>85</v>
      </c>
      <c r="AV217" s="13" t="s">
        <v>85</v>
      </c>
      <c r="AW217" s="13" t="s">
        <v>32</v>
      </c>
      <c r="AX217" s="13" t="s">
        <v>83</v>
      </c>
      <c r="AY217" s="252" t="s">
        <v>264</v>
      </c>
    </row>
    <row r="218" s="2" customFormat="1" ht="16.5" customHeight="1">
      <c r="A218" s="39"/>
      <c r="B218" s="40"/>
      <c r="C218" s="228" t="s">
        <v>430</v>
      </c>
      <c r="D218" s="228" t="s">
        <v>266</v>
      </c>
      <c r="E218" s="229" t="s">
        <v>3958</v>
      </c>
      <c r="F218" s="230" t="s">
        <v>3959</v>
      </c>
      <c r="G218" s="231" t="s">
        <v>453</v>
      </c>
      <c r="H218" s="232">
        <v>19</v>
      </c>
      <c r="I218" s="233"/>
      <c r="J218" s="234">
        <f>ROUND(I218*H218,2)</f>
        <v>0</v>
      </c>
      <c r="K218" s="230" t="s">
        <v>1425</v>
      </c>
      <c r="L218" s="45"/>
      <c r="M218" s="235" t="s">
        <v>1</v>
      </c>
      <c r="N218" s="236" t="s">
        <v>41</v>
      </c>
      <c r="O218" s="92"/>
      <c r="P218" s="237">
        <f>O218*H218</f>
        <v>0</v>
      </c>
      <c r="Q218" s="237">
        <v>0.00012999999999999999</v>
      </c>
      <c r="R218" s="237">
        <f>Q218*H218</f>
        <v>0.00247</v>
      </c>
      <c r="S218" s="237">
        <v>0</v>
      </c>
      <c r="T218" s="238">
        <f>S218*H218</f>
        <v>0</v>
      </c>
      <c r="U218" s="39"/>
      <c r="V218" s="39"/>
      <c r="W218" s="39"/>
      <c r="X218" s="39"/>
      <c r="Y218" s="39"/>
      <c r="Z218" s="39"/>
      <c r="AA218" s="39"/>
      <c r="AB218" s="39"/>
      <c r="AC218" s="39"/>
      <c r="AD218" s="39"/>
      <c r="AE218" s="39"/>
      <c r="AR218" s="239" t="s">
        <v>271</v>
      </c>
      <c r="AT218" s="239" t="s">
        <v>266</v>
      </c>
      <c r="AU218" s="239" t="s">
        <v>85</v>
      </c>
      <c r="AY218" s="18" t="s">
        <v>264</v>
      </c>
      <c r="BE218" s="240">
        <f>IF(N218="základní",J218,0)</f>
        <v>0</v>
      </c>
      <c r="BF218" s="240">
        <f>IF(N218="snížená",J218,0)</f>
        <v>0</v>
      </c>
      <c r="BG218" s="240">
        <f>IF(N218="zákl. přenesená",J218,0)</f>
        <v>0</v>
      </c>
      <c r="BH218" s="240">
        <f>IF(N218="sníž. přenesená",J218,0)</f>
        <v>0</v>
      </c>
      <c r="BI218" s="240">
        <f>IF(N218="nulová",J218,0)</f>
        <v>0</v>
      </c>
      <c r="BJ218" s="18" t="s">
        <v>83</v>
      </c>
      <c r="BK218" s="240">
        <f>ROUND(I218*H218,2)</f>
        <v>0</v>
      </c>
      <c r="BL218" s="18" t="s">
        <v>271</v>
      </c>
      <c r="BM218" s="239" t="s">
        <v>4657</v>
      </c>
    </row>
    <row r="219" s="2" customFormat="1">
      <c r="A219" s="39"/>
      <c r="B219" s="40"/>
      <c r="C219" s="41"/>
      <c r="D219" s="243" t="s">
        <v>339</v>
      </c>
      <c r="E219" s="41"/>
      <c r="F219" s="295" t="s">
        <v>4566</v>
      </c>
      <c r="G219" s="41"/>
      <c r="H219" s="41"/>
      <c r="I219" s="296"/>
      <c r="J219" s="41"/>
      <c r="K219" s="41"/>
      <c r="L219" s="45"/>
      <c r="M219" s="297"/>
      <c r="N219" s="298"/>
      <c r="O219" s="92"/>
      <c r="P219" s="92"/>
      <c r="Q219" s="92"/>
      <c r="R219" s="92"/>
      <c r="S219" s="92"/>
      <c r="T219" s="93"/>
      <c r="U219" s="39"/>
      <c r="V219" s="39"/>
      <c r="W219" s="39"/>
      <c r="X219" s="39"/>
      <c r="Y219" s="39"/>
      <c r="Z219" s="39"/>
      <c r="AA219" s="39"/>
      <c r="AB219" s="39"/>
      <c r="AC219" s="39"/>
      <c r="AD219" s="39"/>
      <c r="AE219" s="39"/>
      <c r="AT219" s="18" t="s">
        <v>339</v>
      </c>
      <c r="AU219" s="18" t="s">
        <v>85</v>
      </c>
    </row>
    <row r="220" s="13" customFormat="1">
      <c r="A220" s="13"/>
      <c r="B220" s="241"/>
      <c r="C220" s="242"/>
      <c r="D220" s="243" t="s">
        <v>273</v>
      </c>
      <c r="E220" s="244" t="s">
        <v>1</v>
      </c>
      <c r="F220" s="245" t="s">
        <v>373</v>
      </c>
      <c r="G220" s="242"/>
      <c r="H220" s="246">
        <v>19</v>
      </c>
      <c r="I220" s="247"/>
      <c r="J220" s="242"/>
      <c r="K220" s="242"/>
      <c r="L220" s="248"/>
      <c r="M220" s="249"/>
      <c r="N220" s="250"/>
      <c r="O220" s="250"/>
      <c r="P220" s="250"/>
      <c r="Q220" s="250"/>
      <c r="R220" s="250"/>
      <c r="S220" s="250"/>
      <c r="T220" s="251"/>
      <c r="U220" s="13"/>
      <c r="V220" s="13"/>
      <c r="W220" s="13"/>
      <c r="X220" s="13"/>
      <c r="Y220" s="13"/>
      <c r="Z220" s="13"/>
      <c r="AA220" s="13"/>
      <c r="AB220" s="13"/>
      <c r="AC220" s="13"/>
      <c r="AD220" s="13"/>
      <c r="AE220" s="13"/>
      <c r="AT220" s="252" t="s">
        <v>273</v>
      </c>
      <c r="AU220" s="252" t="s">
        <v>85</v>
      </c>
      <c r="AV220" s="13" t="s">
        <v>85</v>
      </c>
      <c r="AW220" s="13" t="s">
        <v>32</v>
      </c>
      <c r="AX220" s="13" t="s">
        <v>83</v>
      </c>
      <c r="AY220" s="252" t="s">
        <v>264</v>
      </c>
    </row>
    <row r="221" s="2" customFormat="1" ht="16.5" customHeight="1">
      <c r="A221" s="39"/>
      <c r="B221" s="40"/>
      <c r="C221" s="274" t="s">
        <v>434</v>
      </c>
      <c r="D221" s="274" t="s">
        <v>310</v>
      </c>
      <c r="E221" s="275" t="s">
        <v>4658</v>
      </c>
      <c r="F221" s="276" t="s">
        <v>4659</v>
      </c>
      <c r="G221" s="277" t="s">
        <v>453</v>
      </c>
      <c r="H221" s="278">
        <v>19</v>
      </c>
      <c r="I221" s="279"/>
      <c r="J221" s="280">
        <f>ROUND(I221*H221,2)</f>
        <v>0</v>
      </c>
      <c r="K221" s="276" t="s">
        <v>1425</v>
      </c>
      <c r="L221" s="281"/>
      <c r="M221" s="282" t="s">
        <v>1</v>
      </c>
      <c r="N221" s="283" t="s">
        <v>41</v>
      </c>
      <c r="O221" s="92"/>
      <c r="P221" s="237">
        <f>O221*H221</f>
        <v>0</v>
      </c>
      <c r="Q221" s="237">
        <v>2.0000000000000002E-05</v>
      </c>
      <c r="R221" s="237">
        <f>Q221*H221</f>
        <v>0.00038000000000000002</v>
      </c>
      <c r="S221" s="237">
        <v>0</v>
      </c>
      <c r="T221" s="238">
        <f>S221*H221</f>
        <v>0</v>
      </c>
      <c r="U221" s="39"/>
      <c r="V221" s="39"/>
      <c r="W221" s="39"/>
      <c r="X221" s="39"/>
      <c r="Y221" s="39"/>
      <c r="Z221" s="39"/>
      <c r="AA221" s="39"/>
      <c r="AB221" s="39"/>
      <c r="AC221" s="39"/>
      <c r="AD221" s="39"/>
      <c r="AE221" s="39"/>
      <c r="AR221" s="239" t="s">
        <v>304</v>
      </c>
      <c r="AT221" s="239" t="s">
        <v>310</v>
      </c>
      <c r="AU221" s="239" t="s">
        <v>85</v>
      </c>
      <c r="AY221" s="18" t="s">
        <v>264</v>
      </c>
      <c r="BE221" s="240">
        <f>IF(N221="základní",J221,0)</f>
        <v>0</v>
      </c>
      <c r="BF221" s="240">
        <f>IF(N221="snížená",J221,0)</f>
        <v>0</v>
      </c>
      <c r="BG221" s="240">
        <f>IF(N221="zákl. přenesená",J221,0)</f>
        <v>0</v>
      </c>
      <c r="BH221" s="240">
        <f>IF(N221="sníž. přenesená",J221,0)</f>
        <v>0</v>
      </c>
      <c r="BI221" s="240">
        <f>IF(N221="nulová",J221,0)</f>
        <v>0</v>
      </c>
      <c r="BJ221" s="18" t="s">
        <v>83</v>
      </c>
      <c r="BK221" s="240">
        <f>ROUND(I221*H221,2)</f>
        <v>0</v>
      </c>
      <c r="BL221" s="18" t="s">
        <v>271</v>
      </c>
      <c r="BM221" s="239" t="s">
        <v>4660</v>
      </c>
    </row>
    <row r="222" s="2" customFormat="1">
      <c r="A222" s="39"/>
      <c r="B222" s="40"/>
      <c r="C222" s="41"/>
      <c r="D222" s="243" t="s">
        <v>339</v>
      </c>
      <c r="E222" s="41"/>
      <c r="F222" s="295" t="s">
        <v>4566</v>
      </c>
      <c r="G222" s="41"/>
      <c r="H222" s="41"/>
      <c r="I222" s="296"/>
      <c r="J222" s="41"/>
      <c r="K222" s="41"/>
      <c r="L222" s="45"/>
      <c r="M222" s="297"/>
      <c r="N222" s="298"/>
      <c r="O222" s="92"/>
      <c r="P222" s="92"/>
      <c r="Q222" s="92"/>
      <c r="R222" s="92"/>
      <c r="S222" s="92"/>
      <c r="T222" s="93"/>
      <c r="U222" s="39"/>
      <c r="V222" s="39"/>
      <c r="W222" s="39"/>
      <c r="X222" s="39"/>
      <c r="Y222" s="39"/>
      <c r="Z222" s="39"/>
      <c r="AA222" s="39"/>
      <c r="AB222" s="39"/>
      <c r="AC222" s="39"/>
      <c r="AD222" s="39"/>
      <c r="AE222" s="39"/>
      <c r="AT222" s="18" t="s">
        <v>339</v>
      </c>
      <c r="AU222" s="18" t="s">
        <v>85</v>
      </c>
    </row>
    <row r="223" s="13" customFormat="1">
      <c r="A223" s="13"/>
      <c r="B223" s="241"/>
      <c r="C223" s="242"/>
      <c r="D223" s="243" t="s">
        <v>273</v>
      </c>
      <c r="E223" s="244" t="s">
        <v>1</v>
      </c>
      <c r="F223" s="245" t="s">
        <v>373</v>
      </c>
      <c r="G223" s="242"/>
      <c r="H223" s="246">
        <v>19</v>
      </c>
      <c r="I223" s="247"/>
      <c r="J223" s="242"/>
      <c r="K223" s="242"/>
      <c r="L223" s="248"/>
      <c r="M223" s="249"/>
      <c r="N223" s="250"/>
      <c r="O223" s="250"/>
      <c r="P223" s="250"/>
      <c r="Q223" s="250"/>
      <c r="R223" s="250"/>
      <c r="S223" s="250"/>
      <c r="T223" s="251"/>
      <c r="U223" s="13"/>
      <c r="V223" s="13"/>
      <c r="W223" s="13"/>
      <c r="X223" s="13"/>
      <c r="Y223" s="13"/>
      <c r="Z223" s="13"/>
      <c r="AA223" s="13"/>
      <c r="AB223" s="13"/>
      <c r="AC223" s="13"/>
      <c r="AD223" s="13"/>
      <c r="AE223" s="13"/>
      <c r="AT223" s="252" t="s">
        <v>273</v>
      </c>
      <c r="AU223" s="252" t="s">
        <v>85</v>
      </c>
      <c r="AV223" s="13" t="s">
        <v>85</v>
      </c>
      <c r="AW223" s="13" t="s">
        <v>32</v>
      </c>
      <c r="AX223" s="13" t="s">
        <v>83</v>
      </c>
      <c r="AY223" s="252" t="s">
        <v>264</v>
      </c>
    </row>
    <row r="224" s="2" customFormat="1" ht="16.5" customHeight="1">
      <c r="A224" s="39"/>
      <c r="B224" s="40"/>
      <c r="C224" s="228" t="s">
        <v>438</v>
      </c>
      <c r="D224" s="228" t="s">
        <v>266</v>
      </c>
      <c r="E224" s="229" t="s">
        <v>1499</v>
      </c>
      <c r="F224" s="230" t="s">
        <v>1500</v>
      </c>
      <c r="G224" s="231" t="s">
        <v>354</v>
      </c>
      <c r="H224" s="232">
        <v>0.032000000000000001</v>
      </c>
      <c r="I224" s="233"/>
      <c r="J224" s="234">
        <f>ROUND(I224*H224,2)</f>
        <v>0</v>
      </c>
      <c r="K224" s="230" t="s">
        <v>1425</v>
      </c>
      <c r="L224" s="45"/>
      <c r="M224" s="235" t="s">
        <v>1</v>
      </c>
      <c r="N224" s="236" t="s">
        <v>41</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271</v>
      </c>
      <c r="AT224" s="239" t="s">
        <v>266</v>
      </c>
      <c r="AU224" s="239" t="s">
        <v>85</v>
      </c>
      <c r="AY224" s="18" t="s">
        <v>264</v>
      </c>
      <c r="BE224" s="240">
        <f>IF(N224="základní",J224,0)</f>
        <v>0</v>
      </c>
      <c r="BF224" s="240">
        <f>IF(N224="snížená",J224,0)</f>
        <v>0</v>
      </c>
      <c r="BG224" s="240">
        <f>IF(N224="zákl. přenesená",J224,0)</f>
        <v>0</v>
      </c>
      <c r="BH224" s="240">
        <f>IF(N224="sníž. přenesená",J224,0)</f>
        <v>0</v>
      </c>
      <c r="BI224" s="240">
        <f>IF(N224="nulová",J224,0)</f>
        <v>0</v>
      </c>
      <c r="BJ224" s="18" t="s">
        <v>83</v>
      </c>
      <c r="BK224" s="240">
        <f>ROUND(I224*H224,2)</f>
        <v>0</v>
      </c>
      <c r="BL224" s="18" t="s">
        <v>271</v>
      </c>
      <c r="BM224" s="239" t="s">
        <v>4661</v>
      </c>
    </row>
    <row r="225" s="12" customFormat="1" ht="25.92" customHeight="1">
      <c r="A225" s="12"/>
      <c r="B225" s="212"/>
      <c r="C225" s="213"/>
      <c r="D225" s="214" t="s">
        <v>75</v>
      </c>
      <c r="E225" s="215" t="s">
        <v>792</v>
      </c>
      <c r="F225" s="215" t="s">
        <v>793</v>
      </c>
      <c r="G225" s="213"/>
      <c r="H225" s="213"/>
      <c r="I225" s="216"/>
      <c r="J225" s="217">
        <f>BK225</f>
        <v>0</v>
      </c>
      <c r="K225" s="213"/>
      <c r="L225" s="218"/>
      <c r="M225" s="219"/>
      <c r="N225" s="220"/>
      <c r="O225" s="220"/>
      <c r="P225" s="221">
        <f>P226+P248</f>
        <v>0</v>
      </c>
      <c r="Q225" s="220"/>
      <c r="R225" s="221">
        <f>R226+R248</f>
        <v>0.020329999999999997</v>
      </c>
      <c r="S225" s="220"/>
      <c r="T225" s="222">
        <f>T226+T248</f>
        <v>0</v>
      </c>
      <c r="U225" s="12"/>
      <c r="V225" s="12"/>
      <c r="W225" s="12"/>
      <c r="X225" s="12"/>
      <c r="Y225" s="12"/>
      <c r="Z225" s="12"/>
      <c r="AA225" s="12"/>
      <c r="AB225" s="12"/>
      <c r="AC225" s="12"/>
      <c r="AD225" s="12"/>
      <c r="AE225" s="12"/>
      <c r="AR225" s="223" t="s">
        <v>85</v>
      </c>
      <c r="AT225" s="224" t="s">
        <v>75</v>
      </c>
      <c r="AU225" s="224" t="s">
        <v>76</v>
      </c>
      <c r="AY225" s="223" t="s">
        <v>264</v>
      </c>
      <c r="BK225" s="225">
        <f>BK226+BK248</f>
        <v>0</v>
      </c>
    </row>
    <row r="226" s="12" customFormat="1" ht="22.8" customHeight="1">
      <c r="A226" s="12"/>
      <c r="B226" s="212"/>
      <c r="C226" s="213"/>
      <c r="D226" s="214" t="s">
        <v>75</v>
      </c>
      <c r="E226" s="226" t="s">
        <v>4662</v>
      </c>
      <c r="F226" s="226" t="s">
        <v>4663</v>
      </c>
      <c r="G226" s="213"/>
      <c r="H226" s="213"/>
      <c r="I226" s="216"/>
      <c r="J226" s="227">
        <f>BK226</f>
        <v>0</v>
      </c>
      <c r="K226" s="213"/>
      <c r="L226" s="218"/>
      <c r="M226" s="219"/>
      <c r="N226" s="220"/>
      <c r="O226" s="220"/>
      <c r="P226" s="221">
        <f>SUM(P227:P247)</f>
        <v>0</v>
      </c>
      <c r="Q226" s="220"/>
      <c r="R226" s="221">
        <f>SUM(R227:R247)</f>
        <v>0.019409999999999997</v>
      </c>
      <c r="S226" s="220"/>
      <c r="T226" s="222">
        <f>SUM(T227:T247)</f>
        <v>0</v>
      </c>
      <c r="U226" s="12"/>
      <c r="V226" s="12"/>
      <c r="W226" s="12"/>
      <c r="X226" s="12"/>
      <c r="Y226" s="12"/>
      <c r="Z226" s="12"/>
      <c r="AA226" s="12"/>
      <c r="AB226" s="12"/>
      <c r="AC226" s="12"/>
      <c r="AD226" s="12"/>
      <c r="AE226" s="12"/>
      <c r="AR226" s="223" t="s">
        <v>85</v>
      </c>
      <c r="AT226" s="224" t="s">
        <v>75</v>
      </c>
      <c r="AU226" s="224" t="s">
        <v>83</v>
      </c>
      <c r="AY226" s="223" t="s">
        <v>264</v>
      </c>
      <c r="BK226" s="225">
        <f>SUM(BK227:BK247)</f>
        <v>0</v>
      </c>
    </row>
    <row r="227" s="2" customFormat="1" ht="16.5" customHeight="1">
      <c r="A227" s="39"/>
      <c r="B227" s="40"/>
      <c r="C227" s="228" t="s">
        <v>442</v>
      </c>
      <c r="D227" s="228" t="s">
        <v>266</v>
      </c>
      <c r="E227" s="229" t="s">
        <v>4664</v>
      </c>
      <c r="F227" s="230" t="s">
        <v>4665</v>
      </c>
      <c r="G227" s="231" t="s">
        <v>420</v>
      </c>
      <c r="H227" s="232">
        <v>1</v>
      </c>
      <c r="I227" s="233"/>
      <c r="J227" s="234">
        <f>ROUND(I227*H227,2)</f>
        <v>0</v>
      </c>
      <c r="K227" s="230" t="s">
        <v>1425</v>
      </c>
      <c r="L227" s="45"/>
      <c r="M227" s="235" t="s">
        <v>1</v>
      </c>
      <c r="N227" s="236" t="s">
        <v>41</v>
      </c>
      <c r="O227" s="92"/>
      <c r="P227" s="237">
        <f>O227*H227</f>
        <v>0</v>
      </c>
      <c r="Q227" s="237">
        <v>0.00060999999999999997</v>
      </c>
      <c r="R227" s="237">
        <f>Q227*H227</f>
        <v>0.00060999999999999997</v>
      </c>
      <c r="S227" s="237">
        <v>0</v>
      </c>
      <c r="T227" s="238">
        <f>S227*H227</f>
        <v>0</v>
      </c>
      <c r="U227" s="39"/>
      <c r="V227" s="39"/>
      <c r="W227" s="39"/>
      <c r="X227" s="39"/>
      <c r="Y227" s="39"/>
      <c r="Z227" s="39"/>
      <c r="AA227" s="39"/>
      <c r="AB227" s="39"/>
      <c r="AC227" s="39"/>
      <c r="AD227" s="39"/>
      <c r="AE227" s="39"/>
      <c r="AR227" s="239" t="s">
        <v>351</v>
      </c>
      <c r="AT227" s="239" t="s">
        <v>266</v>
      </c>
      <c r="AU227" s="239" t="s">
        <v>85</v>
      </c>
      <c r="AY227" s="18" t="s">
        <v>264</v>
      </c>
      <c r="BE227" s="240">
        <f>IF(N227="základní",J227,0)</f>
        <v>0</v>
      </c>
      <c r="BF227" s="240">
        <f>IF(N227="snížená",J227,0)</f>
        <v>0</v>
      </c>
      <c r="BG227" s="240">
        <f>IF(N227="zákl. přenesená",J227,0)</f>
        <v>0</v>
      </c>
      <c r="BH227" s="240">
        <f>IF(N227="sníž. přenesená",J227,0)</f>
        <v>0</v>
      </c>
      <c r="BI227" s="240">
        <f>IF(N227="nulová",J227,0)</f>
        <v>0</v>
      </c>
      <c r="BJ227" s="18" t="s">
        <v>83</v>
      </c>
      <c r="BK227" s="240">
        <f>ROUND(I227*H227,2)</f>
        <v>0</v>
      </c>
      <c r="BL227" s="18" t="s">
        <v>351</v>
      </c>
      <c r="BM227" s="239" t="s">
        <v>4666</v>
      </c>
    </row>
    <row r="228" s="13" customFormat="1">
      <c r="A228" s="13"/>
      <c r="B228" s="241"/>
      <c r="C228" s="242"/>
      <c r="D228" s="243" t="s">
        <v>273</v>
      </c>
      <c r="E228" s="244" t="s">
        <v>1</v>
      </c>
      <c r="F228" s="245" t="s">
        <v>83</v>
      </c>
      <c r="G228" s="242"/>
      <c r="H228" s="246">
        <v>1</v>
      </c>
      <c r="I228" s="247"/>
      <c r="J228" s="242"/>
      <c r="K228" s="242"/>
      <c r="L228" s="248"/>
      <c r="M228" s="249"/>
      <c r="N228" s="250"/>
      <c r="O228" s="250"/>
      <c r="P228" s="250"/>
      <c r="Q228" s="250"/>
      <c r="R228" s="250"/>
      <c r="S228" s="250"/>
      <c r="T228" s="251"/>
      <c r="U228" s="13"/>
      <c r="V228" s="13"/>
      <c r="W228" s="13"/>
      <c r="X228" s="13"/>
      <c r="Y228" s="13"/>
      <c r="Z228" s="13"/>
      <c r="AA228" s="13"/>
      <c r="AB228" s="13"/>
      <c r="AC228" s="13"/>
      <c r="AD228" s="13"/>
      <c r="AE228" s="13"/>
      <c r="AT228" s="252" t="s">
        <v>273</v>
      </c>
      <c r="AU228" s="252" t="s">
        <v>85</v>
      </c>
      <c r="AV228" s="13" t="s">
        <v>85</v>
      </c>
      <c r="AW228" s="13" t="s">
        <v>32</v>
      </c>
      <c r="AX228" s="13" t="s">
        <v>83</v>
      </c>
      <c r="AY228" s="252" t="s">
        <v>264</v>
      </c>
    </row>
    <row r="229" s="2" customFormat="1" ht="16.5" customHeight="1">
      <c r="A229" s="39"/>
      <c r="B229" s="40"/>
      <c r="C229" s="228" t="s">
        <v>446</v>
      </c>
      <c r="D229" s="228" t="s">
        <v>266</v>
      </c>
      <c r="E229" s="229" t="s">
        <v>4667</v>
      </c>
      <c r="F229" s="230" t="s">
        <v>4668</v>
      </c>
      <c r="G229" s="231" t="s">
        <v>420</v>
      </c>
      <c r="H229" s="232">
        <v>2</v>
      </c>
      <c r="I229" s="233"/>
      <c r="J229" s="234">
        <f>ROUND(I229*H229,2)</f>
        <v>0</v>
      </c>
      <c r="K229" s="230" t="s">
        <v>1425</v>
      </c>
      <c r="L229" s="45"/>
      <c r="M229" s="235" t="s">
        <v>1</v>
      </c>
      <c r="N229" s="236" t="s">
        <v>41</v>
      </c>
      <c r="O229" s="92"/>
      <c r="P229" s="237">
        <f>O229*H229</f>
        <v>0</v>
      </c>
      <c r="Q229" s="237">
        <v>0.0012999999999999999</v>
      </c>
      <c r="R229" s="237">
        <f>Q229*H229</f>
        <v>0.0025999999999999999</v>
      </c>
      <c r="S229" s="237">
        <v>0</v>
      </c>
      <c r="T229" s="238">
        <f>S229*H229</f>
        <v>0</v>
      </c>
      <c r="U229" s="39"/>
      <c r="V229" s="39"/>
      <c r="W229" s="39"/>
      <c r="X229" s="39"/>
      <c r="Y229" s="39"/>
      <c r="Z229" s="39"/>
      <c r="AA229" s="39"/>
      <c r="AB229" s="39"/>
      <c r="AC229" s="39"/>
      <c r="AD229" s="39"/>
      <c r="AE229" s="39"/>
      <c r="AR229" s="239" t="s">
        <v>351</v>
      </c>
      <c r="AT229" s="239" t="s">
        <v>266</v>
      </c>
      <c r="AU229" s="239" t="s">
        <v>85</v>
      </c>
      <c r="AY229" s="18" t="s">
        <v>264</v>
      </c>
      <c r="BE229" s="240">
        <f>IF(N229="základní",J229,0)</f>
        <v>0</v>
      </c>
      <c r="BF229" s="240">
        <f>IF(N229="snížená",J229,0)</f>
        <v>0</v>
      </c>
      <c r="BG229" s="240">
        <f>IF(N229="zákl. přenesená",J229,0)</f>
        <v>0</v>
      </c>
      <c r="BH229" s="240">
        <f>IF(N229="sníž. přenesená",J229,0)</f>
        <v>0</v>
      </c>
      <c r="BI229" s="240">
        <f>IF(N229="nulová",J229,0)</f>
        <v>0</v>
      </c>
      <c r="BJ229" s="18" t="s">
        <v>83</v>
      </c>
      <c r="BK229" s="240">
        <f>ROUND(I229*H229,2)</f>
        <v>0</v>
      </c>
      <c r="BL229" s="18" t="s">
        <v>351</v>
      </c>
      <c r="BM229" s="239" t="s">
        <v>4669</v>
      </c>
    </row>
    <row r="230" s="13" customFormat="1">
      <c r="A230" s="13"/>
      <c r="B230" s="241"/>
      <c r="C230" s="242"/>
      <c r="D230" s="243" t="s">
        <v>273</v>
      </c>
      <c r="E230" s="244" t="s">
        <v>1</v>
      </c>
      <c r="F230" s="245" t="s">
        <v>85</v>
      </c>
      <c r="G230" s="242"/>
      <c r="H230" s="246">
        <v>2</v>
      </c>
      <c r="I230" s="247"/>
      <c r="J230" s="242"/>
      <c r="K230" s="242"/>
      <c r="L230" s="248"/>
      <c r="M230" s="249"/>
      <c r="N230" s="250"/>
      <c r="O230" s="250"/>
      <c r="P230" s="250"/>
      <c r="Q230" s="250"/>
      <c r="R230" s="250"/>
      <c r="S230" s="250"/>
      <c r="T230" s="251"/>
      <c r="U230" s="13"/>
      <c r="V230" s="13"/>
      <c r="W230" s="13"/>
      <c r="X230" s="13"/>
      <c r="Y230" s="13"/>
      <c r="Z230" s="13"/>
      <c r="AA230" s="13"/>
      <c r="AB230" s="13"/>
      <c r="AC230" s="13"/>
      <c r="AD230" s="13"/>
      <c r="AE230" s="13"/>
      <c r="AT230" s="252" t="s">
        <v>273</v>
      </c>
      <c r="AU230" s="252" t="s">
        <v>85</v>
      </c>
      <c r="AV230" s="13" t="s">
        <v>85</v>
      </c>
      <c r="AW230" s="13" t="s">
        <v>32</v>
      </c>
      <c r="AX230" s="13" t="s">
        <v>83</v>
      </c>
      <c r="AY230" s="252" t="s">
        <v>264</v>
      </c>
    </row>
    <row r="231" s="2" customFormat="1" ht="16.5" customHeight="1">
      <c r="A231" s="39"/>
      <c r="B231" s="40"/>
      <c r="C231" s="228" t="s">
        <v>450</v>
      </c>
      <c r="D231" s="228" t="s">
        <v>266</v>
      </c>
      <c r="E231" s="229" t="s">
        <v>4670</v>
      </c>
      <c r="F231" s="230" t="s">
        <v>4671</v>
      </c>
      <c r="G231" s="231" t="s">
        <v>1666</v>
      </c>
      <c r="H231" s="232">
        <v>1</v>
      </c>
      <c r="I231" s="233"/>
      <c r="J231" s="234">
        <f>ROUND(I231*H231,2)</f>
        <v>0</v>
      </c>
      <c r="K231" s="230" t="s">
        <v>1425</v>
      </c>
      <c r="L231" s="45"/>
      <c r="M231" s="235" t="s">
        <v>1</v>
      </c>
      <c r="N231" s="236" t="s">
        <v>41</v>
      </c>
      <c r="O231" s="92"/>
      <c r="P231" s="237">
        <f>O231*H231</f>
        <v>0</v>
      </c>
      <c r="Q231" s="237">
        <v>0.0032799999999999999</v>
      </c>
      <c r="R231" s="237">
        <f>Q231*H231</f>
        <v>0.0032799999999999999</v>
      </c>
      <c r="S231" s="237">
        <v>0</v>
      </c>
      <c r="T231" s="238">
        <f>S231*H231</f>
        <v>0</v>
      </c>
      <c r="U231" s="39"/>
      <c r="V231" s="39"/>
      <c r="W231" s="39"/>
      <c r="X231" s="39"/>
      <c r="Y231" s="39"/>
      <c r="Z231" s="39"/>
      <c r="AA231" s="39"/>
      <c r="AB231" s="39"/>
      <c r="AC231" s="39"/>
      <c r="AD231" s="39"/>
      <c r="AE231" s="39"/>
      <c r="AR231" s="239" t="s">
        <v>351</v>
      </c>
      <c r="AT231" s="239" t="s">
        <v>266</v>
      </c>
      <c r="AU231" s="239" t="s">
        <v>85</v>
      </c>
      <c r="AY231" s="18" t="s">
        <v>264</v>
      </c>
      <c r="BE231" s="240">
        <f>IF(N231="základní",J231,0)</f>
        <v>0</v>
      </c>
      <c r="BF231" s="240">
        <f>IF(N231="snížená",J231,0)</f>
        <v>0</v>
      </c>
      <c r="BG231" s="240">
        <f>IF(N231="zákl. přenesená",J231,0)</f>
        <v>0</v>
      </c>
      <c r="BH231" s="240">
        <f>IF(N231="sníž. přenesená",J231,0)</f>
        <v>0</v>
      </c>
      <c r="BI231" s="240">
        <f>IF(N231="nulová",J231,0)</f>
        <v>0</v>
      </c>
      <c r="BJ231" s="18" t="s">
        <v>83</v>
      </c>
      <c r="BK231" s="240">
        <f>ROUND(I231*H231,2)</f>
        <v>0</v>
      </c>
      <c r="BL231" s="18" t="s">
        <v>351</v>
      </c>
      <c r="BM231" s="239" t="s">
        <v>4672</v>
      </c>
    </row>
    <row r="232" s="13" customFormat="1">
      <c r="A232" s="13"/>
      <c r="B232" s="241"/>
      <c r="C232" s="242"/>
      <c r="D232" s="243" t="s">
        <v>273</v>
      </c>
      <c r="E232" s="244" t="s">
        <v>1</v>
      </c>
      <c r="F232" s="245" t="s">
        <v>83</v>
      </c>
      <c r="G232" s="242"/>
      <c r="H232" s="246">
        <v>1</v>
      </c>
      <c r="I232" s="247"/>
      <c r="J232" s="242"/>
      <c r="K232" s="242"/>
      <c r="L232" s="248"/>
      <c r="M232" s="249"/>
      <c r="N232" s="250"/>
      <c r="O232" s="250"/>
      <c r="P232" s="250"/>
      <c r="Q232" s="250"/>
      <c r="R232" s="250"/>
      <c r="S232" s="250"/>
      <c r="T232" s="251"/>
      <c r="U232" s="13"/>
      <c r="V232" s="13"/>
      <c r="W232" s="13"/>
      <c r="X232" s="13"/>
      <c r="Y232" s="13"/>
      <c r="Z232" s="13"/>
      <c r="AA232" s="13"/>
      <c r="AB232" s="13"/>
      <c r="AC232" s="13"/>
      <c r="AD232" s="13"/>
      <c r="AE232" s="13"/>
      <c r="AT232" s="252" t="s">
        <v>273</v>
      </c>
      <c r="AU232" s="252" t="s">
        <v>85</v>
      </c>
      <c r="AV232" s="13" t="s">
        <v>85</v>
      </c>
      <c r="AW232" s="13" t="s">
        <v>32</v>
      </c>
      <c r="AX232" s="13" t="s">
        <v>83</v>
      </c>
      <c r="AY232" s="252" t="s">
        <v>264</v>
      </c>
    </row>
    <row r="233" s="2" customFormat="1" ht="16.5" customHeight="1">
      <c r="A233" s="39"/>
      <c r="B233" s="40"/>
      <c r="C233" s="228" t="s">
        <v>456</v>
      </c>
      <c r="D233" s="228" t="s">
        <v>266</v>
      </c>
      <c r="E233" s="229" t="s">
        <v>4173</v>
      </c>
      <c r="F233" s="230" t="s">
        <v>4673</v>
      </c>
      <c r="G233" s="231" t="s">
        <v>420</v>
      </c>
      <c r="H233" s="232">
        <v>1</v>
      </c>
      <c r="I233" s="233"/>
      <c r="J233" s="234">
        <f>ROUND(I233*H233,2)</f>
        <v>0</v>
      </c>
      <c r="K233" s="230" t="s">
        <v>1</v>
      </c>
      <c r="L233" s="45"/>
      <c r="M233" s="235" t="s">
        <v>1</v>
      </c>
      <c r="N233" s="236" t="s">
        <v>41</v>
      </c>
      <c r="O233" s="92"/>
      <c r="P233" s="237">
        <f>O233*H233</f>
        <v>0</v>
      </c>
      <c r="Q233" s="237">
        <v>0.0050000000000000001</v>
      </c>
      <c r="R233" s="237">
        <f>Q233*H233</f>
        <v>0.0050000000000000001</v>
      </c>
      <c r="S233" s="237">
        <v>0</v>
      </c>
      <c r="T233" s="238">
        <f>S233*H233</f>
        <v>0</v>
      </c>
      <c r="U233" s="39"/>
      <c r="V233" s="39"/>
      <c r="W233" s="39"/>
      <c r="X233" s="39"/>
      <c r="Y233" s="39"/>
      <c r="Z233" s="39"/>
      <c r="AA233" s="39"/>
      <c r="AB233" s="39"/>
      <c r="AC233" s="39"/>
      <c r="AD233" s="39"/>
      <c r="AE233" s="39"/>
      <c r="AR233" s="239" t="s">
        <v>351</v>
      </c>
      <c r="AT233" s="239" t="s">
        <v>266</v>
      </c>
      <c r="AU233" s="239" t="s">
        <v>85</v>
      </c>
      <c r="AY233" s="18" t="s">
        <v>264</v>
      </c>
      <c r="BE233" s="240">
        <f>IF(N233="základní",J233,0)</f>
        <v>0</v>
      </c>
      <c r="BF233" s="240">
        <f>IF(N233="snížená",J233,0)</f>
        <v>0</v>
      </c>
      <c r="BG233" s="240">
        <f>IF(N233="zákl. přenesená",J233,0)</f>
        <v>0</v>
      </c>
      <c r="BH233" s="240">
        <f>IF(N233="sníž. přenesená",J233,0)</f>
        <v>0</v>
      </c>
      <c r="BI233" s="240">
        <f>IF(N233="nulová",J233,0)</f>
        <v>0</v>
      </c>
      <c r="BJ233" s="18" t="s">
        <v>83</v>
      </c>
      <c r="BK233" s="240">
        <f>ROUND(I233*H233,2)</f>
        <v>0</v>
      </c>
      <c r="BL233" s="18" t="s">
        <v>351</v>
      </c>
      <c r="BM233" s="239" t="s">
        <v>4674</v>
      </c>
    </row>
    <row r="234" s="2" customFormat="1">
      <c r="A234" s="39"/>
      <c r="B234" s="40"/>
      <c r="C234" s="41"/>
      <c r="D234" s="243" t="s">
        <v>339</v>
      </c>
      <c r="E234" s="41"/>
      <c r="F234" s="295" t="s">
        <v>4675</v>
      </c>
      <c r="G234" s="41"/>
      <c r="H234" s="41"/>
      <c r="I234" s="296"/>
      <c r="J234" s="41"/>
      <c r="K234" s="41"/>
      <c r="L234" s="45"/>
      <c r="M234" s="297"/>
      <c r="N234" s="298"/>
      <c r="O234" s="92"/>
      <c r="P234" s="92"/>
      <c r="Q234" s="92"/>
      <c r="R234" s="92"/>
      <c r="S234" s="92"/>
      <c r="T234" s="93"/>
      <c r="U234" s="39"/>
      <c r="V234" s="39"/>
      <c r="W234" s="39"/>
      <c r="X234" s="39"/>
      <c r="Y234" s="39"/>
      <c r="Z234" s="39"/>
      <c r="AA234" s="39"/>
      <c r="AB234" s="39"/>
      <c r="AC234" s="39"/>
      <c r="AD234" s="39"/>
      <c r="AE234" s="39"/>
      <c r="AT234" s="18" t="s">
        <v>339</v>
      </c>
      <c r="AU234" s="18" t="s">
        <v>85</v>
      </c>
    </row>
    <row r="235" s="15" customFormat="1">
      <c r="A235" s="15"/>
      <c r="B235" s="264"/>
      <c r="C235" s="265"/>
      <c r="D235" s="243" t="s">
        <v>273</v>
      </c>
      <c r="E235" s="266" t="s">
        <v>1</v>
      </c>
      <c r="F235" s="267" t="s">
        <v>4676</v>
      </c>
      <c r="G235" s="265"/>
      <c r="H235" s="266" t="s">
        <v>1</v>
      </c>
      <c r="I235" s="268"/>
      <c r="J235" s="265"/>
      <c r="K235" s="265"/>
      <c r="L235" s="269"/>
      <c r="M235" s="270"/>
      <c r="N235" s="271"/>
      <c r="O235" s="271"/>
      <c r="P235" s="271"/>
      <c r="Q235" s="271"/>
      <c r="R235" s="271"/>
      <c r="S235" s="271"/>
      <c r="T235" s="272"/>
      <c r="U235" s="15"/>
      <c r="V235" s="15"/>
      <c r="W235" s="15"/>
      <c r="X235" s="15"/>
      <c r="Y235" s="15"/>
      <c r="Z235" s="15"/>
      <c r="AA235" s="15"/>
      <c r="AB235" s="15"/>
      <c r="AC235" s="15"/>
      <c r="AD235" s="15"/>
      <c r="AE235" s="15"/>
      <c r="AT235" s="273" t="s">
        <v>273</v>
      </c>
      <c r="AU235" s="273" t="s">
        <v>85</v>
      </c>
      <c r="AV235" s="15" t="s">
        <v>83</v>
      </c>
      <c r="AW235" s="15" t="s">
        <v>32</v>
      </c>
      <c r="AX235" s="15" t="s">
        <v>76</v>
      </c>
      <c r="AY235" s="273" t="s">
        <v>264</v>
      </c>
    </row>
    <row r="236" s="13" customFormat="1">
      <c r="A236" s="13"/>
      <c r="B236" s="241"/>
      <c r="C236" s="242"/>
      <c r="D236" s="243" t="s">
        <v>273</v>
      </c>
      <c r="E236" s="244" t="s">
        <v>1</v>
      </c>
      <c r="F236" s="245" t="s">
        <v>83</v>
      </c>
      <c r="G236" s="242"/>
      <c r="H236" s="246">
        <v>1</v>
      </c>
      <c r="I236" s="247"/>
      <c r="J236" s="242"/>
      <c r="K236" s="242"/>
      <c r="L236" s="248"/>
      <c r="M236" s="249"/>
      <c r="N236" s="250"/>
      <c r="O236" s="250"/>
      <c r="P236" s="250"/>
      <c r="Q236" s="250"/>
      <c r="R236" s="250"/>
      <c r="S236" s="250"/>
      <c r="T236" s="251"/>
      <c r="U236" s="13"/>
      <c r="V236" s="13"/>
      <c r="W236" s="13"/>
      <c r="X236" s="13"/>
      <c r="Y236" s="13"/>
      <c r="Z236" s="13"/>
      <c r="AA236" s="13"/>
      <c r="AB236" s="13"/>
      <c r="AC236" s="13"/>
      <c r="AD236" s="13"/>
      <c r="AE236" s="13"/>
      <c r="AT236" s="252" t="s">
        <v>273</v>
      </c>
      <c r="AU236" s="252" t="s">
        <v>85</v>
      </c>
      <c r="AV236" s="13" t="s">
        <v>85</v>
      </c>
      <c r="AW236" s="13" t="s">
        <v>32</v>
      </c>
      <c r="AX236" s="13" t="s">
        <v>83</v>
      </c>
      <c r="AY236" s="252" t="s">
        <v>264</v>
      </c>
    </row>
    <row r="237" s="2" customFormat="1" ht="16.5" customHeight="1">
      <c r="A237" s="39"/>
      <c r="B237" s="40"/>
      <c r="C237" s="228" t="s">
        <v>461</v>
      </c>
      <c r="D237" s="228" t="s">
        <v>266</v>
      </c>
      <c r="E237" s="229" t="s">
        <v>4677</v>
      </c>
      <c r="F237" s="230" t="s">
        <v>4678</v>
      </c>
      <c r="G237" s="231" t="s">
        <v>420</v>
      </c>
      <c r="H237" s="232">
        <v>1</v>
      </c>
      <c r="I237" s="233"/>
      <c r="J237" s="234">
        <f>ROUND(I237*H237,2)</f>
        <v>0</v>
      </c>
      <c r="K237" s="230" t="s">
        <v>1</v>
      </c>
      <c r="L237" s="45"/>
      <c r="M237" s="235" t="s">
        <v>1</v>
      </c>
      <c r="N237" s="236" t="s">
        <v>41</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351</v>
      </c>
      <c r="AT237" s="239" t="s">
        <v>266</v>
      </c>
      <c r="AU237" s="239" t="s">
        <v>85</v>
      </c>
      <c r="AY237" s="18" t="s">
        <v>264</v>
      </c>
      <c r="BE237" s="240">
        <f>IF(N237="základní",J237,0)</f>
        <v>0</v>
      </c>
      <c r="BF237" s="240">
        <f>IF(N237="snížená",J237,0)</f>
        <v>0</v>
      </c>
      <c r="BG237" s="240">
        <f>IF(N237="zákl. přenesená",J237,0)</f>
        <v>0</v>
      </c>
      <c r="BH237" s="240">
        <f>IF(N237="sníž. přenesená",J237,0)</f>
        <v>0</v>
      </c>
      <c r="BI237" s="240">
        <f>IF(N237="nulová",J237,0)</f>
        <v>0</v>
      </c>
      <c r="BJ237" s="18" t="s">
        <v>83</v>
      </c>
      <c r="BK237" s="240">
        <f>ROUND(I237*H237,2)</f>
        <v>0</v>
      </c>
      <c r="BL237" s="18" t="s">
        <v>351</v>
      </c>
      <c r="BM237" s="239" t="s">
        <v>4679</v>
      </c>
    </row>
    <row r="238" s="13" customFormat="1">
      <c r="A238" s="13"/>
      <c r="B238" s="241"/>
      <c r="C238" s="242"/>
      <c r="D238" s="243" t="s">
        <v>273</v>
      </c>
      <c r="E238" s="244" t="s">
        <v>1</v>
      </c>
      <c r="F238" s="245" t="s">
        <v>83</v>
      </c>
      <c r="G238" s="242"/>
      <c r="H238" s="246">
        <v>1</v>
      </c>
      <c r="I238" s="247"/>
      <c r="J238" s="242"/>
      <c r="K238" s="242"/>
      <c r="L238" s="248"/>
      <c r="M238" s="249"/>
      <c r="N238" s="250"/>
      <c r="O238" s="250"/>
      <c r="P238" s="250"/>
      <c r="Q238" s="250"/>
      <c r="R238" s="250"/>
      <c r="S238" s="250"/>
      <c r="T238" s="251"/>
      <c r="U238" s="13"/>
      <c r="V238" s="13"/>
      <c r="W238" s="13"/>
      <c r="X238" s="13"/>
      <c r="Y238" s="13"/>
      <c r="Z238" s="13"/>
      <c r="AA238" s="13"/>
      <c r="AB238" s="13"/>
      <c r="AC238" s="13"/>
      <c r="AD238" s="13"/>
      <c r="AE238" s="13"/>
      <c r="AT238" s="252" t="s">
        <v>273</v>
      </c>
      <c r="AU238" s="252" t="s">
        <v>85</v>
      </c>
      <c r="AV238" s="13" t="s">
        <v>85</v>
      </c>
      <c r="AW238" s="13" t="s">
        <v>32</v>
      </c>
      <c r="AX238" s="13" t="s">
        <v>83</v>
      </c>
      <c r="AY238" s="252" t="s">
        <v>264</v>
      </c>
    </row>
    <row r="239" s="2" customFormat="1" ht="16.5" customHeight="1">
      <c r="A239" s="39"/>
      <c r="B239" s="40"/>
      <c r="C239" s="228" t="s">
        <v>466</v>
      </c>
      <c r="D239" s="228" t="s">
        <v>266</v>
      </c>
      <c r="E239" s="229" t="s">
        <v>4680</v>
      </c>
      <c r="F239" s="230" t="s">
        <v>4681</v>
      </c>
      <c r="G239" s="231" t="s">
        <v>453</v>
      </c>
      <c r="H239" s="232">
        <v>2</v>
      </c>
      <c r="I239" s="233"/>
      <c r="J239" s="234">
        <f>ROUND(I239*H239,2)</f>
        <v>0</v>
      </c>
      <c r="K239" s="230" t="s">
        <v>1425</v>
      </c>
      <c r="L239" s="45"/>
      <c r="M239" s="235" t="s">
        <v>1</v>
      </c>
      <c r="N239" s="236" t="s">
        <v>41</v>
      </c>
      <c r="O239" s="92"/>
      <c r="P239" s="237">
        <f>O239*H239</f>
        <v>0</v>
      </c>
      <c r="Q239" s="237">
        <v>0.00396</v>
      </c>
      <c r="R239" s="237">
        <f>Q239*H239</f>
        <v>0.00792</v>
      </c>
      <c r="S239" s="237">
        <v>0</v>
      </c>
      <c r="T239" s="238">
        <f>S239*H239</f>
        <v>0</v>
      </c>
      <c r="U239" s="39"/>
      <c r="V239" s="39"/>
      <c r="W239" s="39"/>
      <c r="X239" s="39"/>
      <c r="Y239" s="39"/>
      <c r="Z239" s="39"/>
      <c r="AA239" s="39"/>
      <c r="AB239" s="39"/>
      <c r="AC239" s="39"/>
      <c r="AD239" s="39"/>
      <c r="AE239" s="39"/>
      <c r="AR239" s="239" t="s">
        <v>351</v>
      </c>
      <c r="AT239" s="239" t="s">
        <v>266</v>
      </c>
      <c r="AU239" s="239" t="s">
        <v>85</v>
      </c>
      <c r="AY239" s="18" t="s">
        <v>264</v>
      </c>
      <c r="BE239" s="240">
        <f>IF(N239="základní",J239,0)</f>
        <v>0</v>
      </c>
      <c r="BF239" s="240">
        <f>IF(N239="snížená",J239,0)</f>
        <v>0</v>
      </c>
      <c r="BG239" s="240">
        <f>IF(N239="zákl. přenesená",J239,0)</f>
        <v>0</v>
      </c>
      <c r="BH239" s="240">
        <f>IF(N239="sníž. přenesená",J239,0)</f>
        <v>0</v>
      </c>
      <c r="BI239" s="240">
        <f>IF(N239="nulová",J239,0)</f>
        <v>0</v>
      </c>
      <c r="BJ239" s="18" t="s">
        <v>83</v>
      </c>
      <c r="BK239" s="240">
        <f>ROUND(I239*H239,2)</f>
        <v>0</v>
      </c>
      <c r="BL239" s="18" t="s">
        <v>351</v>
      </c>
      <c r="BM239" s="239" t="s">
        <v>4682</v>
      </c>
    </row>
    <row r="240" s="15" customFormat="1">
      <c r="A240" s="15"/>
      <c r="B240" s="264"/>
      <c r="C240" s="265"/>
      <c r="D240" s="243" t="s">
        <v>273</v>
      </c>
      <c r="E240" s="266" t="s">
        <v>1</v>
      </c>
      <c r="F240" s="267" t="s">
        <v>4683</v>
      </c>
      <c r="G240" s="265"/>
      <c r="H240" s="266" t="s">
        <v>1</v>
      </c>
      <c r="I240" s="268"/>
      <c r="J240" s="265"/>
      <c r="K240" s="265"/>
      <c r="L240" s="269"/>
      <c r="M240" s="270"/>
      <c r="N240" s="271"/>
      <c r="O240" s="271"/>
      <c r="P240" s="271"/>
      <c r="Q240" s="271"/>
      <c r="R240" s="271"/>
      <c r="S240" s="271"/>
      <c r="T240" s="272"/>
      <c r="U240" s="15"/>
      <c r="V240" s="15"/>
      <c r="W240" s="15"/>
      <c r="X240" s="15"/>
      <c r="Y240" s="15"/>
      <c r="Z240" s="15"/>
      <c r="AA240" s="15"/>
      <c r="AB240" s="15"/>
      <c r="AC240" s="15"/>
      <c r="AD240" s="15"/>
      <c r="AE240" s="15"/>
      <c r="AT240" s="273" t="s">
        <v>273</v>
      </c>
      <c r="AU240" s="273" t="s">
        <v>85</v>
      </c>
      <c r="AV240" s="15" t="s">
        <v>83</v>
      </c>
      <c r="AW240" s="15" t="s">
        <v>32</v>
      </c>
      <c r="AX240" s="15" t="s">
        <v>76</v>
      </c>
      <c r="AY240" s="273" t="s">
        <v>264</v>
      </c>
    </row>
    <row r="241" s="13" customFormat="1">
      <c r="A241" s="13"/>
      <c r="B241" s="241"/>
      <c r="C241" s="242"/>
      <c r="D241" s="243" t="s">
        <v>273</v>
      </c>
      <c r="E241" s="244" t="s">
        <v>1</v>
      </c>
      <c r="F241" s="245" t="s">
        <v>85</v>
      </c>
      <c r="G241" s="242"/>
      <c r="H241" s="246">
        <v>2</v>
      </c>
      <c r="I241" s="247"/>
      <c r="J241" s="242"/>
      <c r="K241" s="242"/>
      <c r="L241" s="248"/>
      <c r="M241" s="249"/>
      <c r="N241" s="250"/>
      <c r="O241" s="250"/>
      <c r="P241" s="250"/>
      <c r="Q241" s="250"/>
      <c r="R241" s="250"/>
      <c r="S241" s="250"/>
      <c r="T241" s="251"/>
      <c r="U241" s="13"/>
      <c r="V241" s="13"/>
      <c r="W241" s="13"/>
      <c r="X241" s="13"/>
      <c r="Y241" s="13"/>
      <c r="Z241" s="13"/>
      <c r="AA241" s="13"/>
      <c r="AB241" s="13"/>
      <c r="AC241" s="13"/>
      <c r="AD241" s="13"/>
      <c r="AE241" s="13"/>
      <c r="AT241" s="252" t="s">
        <v>273</v>
      </c>
      <c r="AU241" s="252" t="s">
        <v>85</v>
      </c>
      <c r="AV241" s="13" t="s">
        <v>85</v>
      </c>
      <c r="AW241" s="13" t="s">
        <v>32</v>
      </c>
      <c r="AX241" s="13" t="s">
        <v>83</v>
      </c>
      <c r="AY241" s="252" t="s">
        <v>264</v>
      </c>
    </row>
    <row r="242" s="2" customFormat="1" ht="16.5" customHeight="1">
      <c r="A242" s="39"/>
      <c r="B242" s="40"/>
      <c r="C242" s="228" t="s">
        <v>470</v>
      </c>
      <c r="D242" s="228" t="s">
        <v>266</v>
      </c>
      <c r="E242" s="229" t="s">
        <v>4684</v>
      </c>
      <c r="F242" s="230" t="s">
        <v>4685</v>
      </c>
      <c r="G242" s="231" t="s">
        <v>453</v>
      </c>
      <c r="H242" s="232">
        <v>23</v>
      </c>
      <c r="I242" s="233"/>
      <c r="J242" s="234">
        <f>ROUND(I242*H242,2)</f>
        <v>0</v>
      </c>
      <c r="K242" s="230" t="s">
        <v>1425</v>
      </c>
      <c r="L242" s="45"/>
      <c r="M242" s="235" t="s">
        <v>1</v>
      </c>
      <c r="N242" s="236" t="s">
        <v>41</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351</v>
      </c>
      <c r="AT242" s="239" t="s">
        <v>266</v>
      </c>
      <c r="AU242" s="239" t="s">
        <v>85</v>
      </c>
      <c r="AY242" s="18" t="s">
        <v>264</v>
      </c>
      <c r="BE242" s="240">
        <f>IF(N242="základní",J242,0)</f>
        <v>0</v>
      </c>
      <c r="BF242" s="240">
        <f>IF(N242="snížená",J242,0)</f>
        <v>0</v>
      </c>
      <c r="BG242" s="240">
        <f>IF(N242="zákl. přenesená",J242,0)</f>
        <v>0</v>
      </c>
      <c r="BH242" s="240">
        <f>IF(N242="sníž. přenesená",J242,0)</f>
        <v>0</v>
      </c>
      <c r="BI242" s="240">
        <f>IF(N242="nulová",J242,0)</f>
        <v>0</v>
      </c>
      <c r="BJ242" s="18" t="s">
        <v>83</v>
      </c>
      <c r="BK242" s="240">
        <f>ROUND(I242*H242,2)</f>
        <v>0</v>
      </c>
      <c r="BL242" s="18" t="s">
        <v>351</v>
      </c>
      <c r="BM242" s="239" t="s">
        <v>4686</v>
      </c>
    </row>
    <row r="243" s="13" customFormat="1">
      <c r="A243" s="13"/>
      <c r="B243" s="241"/>
      <c r="C243" s="242"/>
      <c r="D243" s="243" t="s">
        <v>273</v>
      </c>
      <c r="E243" s="244" t="s">
        <v>1</v>
      </c>
      <c r="F243" s="245" t="s">
        <v>391</v>
      </c>
      <c r="G243" s="242"/>
      <c r="H243" s="246">
        <v>23</v>
      </c>
      <c r="I243" s="247"/>
      <c r="J243" s="242"/>
      <c r="K243" s="242"/>
      <c r="L243" s="248"/>
      <c r="M243" s="249"/>
      <c r="N243" s="250"/>
      <c r="O243" s="250"/>
      <c r="P243" s="250"/>
      <c r="Q243" s="250"/>
      <c r="R243" s="250"/>
      <c r="S243" s="250"/>
      <c r="T243" s="251"/>
      <c r="U243" s="13"/>
      <c r="V243" s="13"/>
      <c r="W243" s="13"/>
      <c r="X243" s="13"/>
      <c r="Y243" s="13"/>
      <c r="Z243" s="13"/>
      <c r="AA243" s="13"/>
      <c r="AB243" s="13"/>
      <c r="AC243" s="13"/>
      <c r="AD243" s="13"/>
      <c r="AE243" s="13"/>
      <c r="AT243" s="252" t="s">
        <v>273</v>
      </c>
      <c r="AU243" s="252" t="s">
        <v>85</v>
      </c>
      <c r="AV243" s="13" t="s">
        <v>85</v>
      </c>
      <c r="AW243" s="13" t="s">
        <v>32</v>
      </c>
      <c r="AX243" s="13" t="s">
        <v>83</v>
      </c>
      <c r="AY243" s="252" t="s">
        <v>264</v>
      </c>
    </row>
    <row r="244" s="2" customFormat="1" ht="16.5" customHeight="1">
      <c r="A244" s="39"/>
      <c r="B244" s="40"/>
      <c r="C244" s="228" t="s">
        <v>474</v>
      </c>
      <c r="D244" s="228" t="s">
        <v>266</v>
      </c>
      <c r="E244" s="229" t="s">
        <v>4687</v>
      </c>
      <c r="F244" s="230" t="s">
        <v>4688</v>
      </c>
      <c r="G244" s="231" t="s">
        <v>420</v>
      </c>
      <c r="H244" s="232">
        <v>23</v>
      </c>
      <c r="I244" s="233"/>
      <c r="J244" s="234">
        <f>ROUND(I244*H244,2)</f>
        <v>0</v>
      </c>
      <c r="K244" s="230" t="s">
        <v>1425</v>
      </c>
      <c r="L244" s="45"/>
      <c r="M244" s="235" t="s">
        <v>1</v>
      </c>
      <c r="N244" s="236" t="s">
        <v>41</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351</v>
      </c>
      <c r="AT244" s="239" t="s">
        <v>266</v>
      </c>
      <c r="AU244" s="239" t="s">
        <v>85</v>
      </c>
      <c r="AY244" s="18" t="s">
        <v>264</v>
      </c>
      <c r="BE244" s="240">
        <f>IF(N244="základní",J244,0)</f>
        <v>0</v>
      </c>
      <c r="BF244" s="240">
        <f>IF(N244="snížená",J244,0)</f>
        <v>0</v>
      </c>
      <c r="BG244" s="240">
        <f>IF(N244="zákl. přenesená",J244,0)</f>
        <v>0</v>
      </c>
      <c r="BH244" s="240">
        <f>IF(N244="sníž. přenesená",J244,0)</f>
        <v>0</v>
      </c>
      <c r="BI244" s="240">
        <f>IF(N244="nulová",J244,0)</f>
        <v>0</v>
      </c>
      <c r="BJ244" s="18" t="s">
        <v>83</v>
      </c>
      <c r="BK244" s="240">
        <f>ROUND(I244*H244,2)</f>
        <v>0</v>
      </c>
      <c r="BL244" s="18" t="s">
        <v>351</v>
      </c>
      <c r="BM244" s="239" t="s">
        <v>4689</v>
      </c>
    </row>
    <row r="245" s="2" customFormat="1">
      <c r="A245" s="39"/>
      <c r="B245" s="40"/>
      <c r="C245" s="41"/>
      <c r="D245" s="243" t="s">
        <v>339</v>
      </c>
      <c r="E245" s="41"/>
      <c r="F245" s="295" t="s">
        <v>4566</v>
      </c>
      <c r="G245" s="41"/>
      <c r="H245" s="41"/>
      <c r="I245" s="296"/>
      <c r="J245" s="41"/>
      <c r="K245" s="41"/>
      <c r="L245" s="45"/>
      <c r="M245" s="297"/>
      <c r="N245" s="298"/>
      <c r="O245" s="92"/>
      <c r="P245" s="92"/>
      <c r="Q245" s="92"/>
      <c r="R245" s="92"/>
      <c r="S245" s="92"/>
      <c r="T245" s="93"/>
      <c r="U245" s="39"/>
      <c r="V245" s="39"/>
      <c r="W245" s="39"/>
      <c r="X245" s="39"/>
      <c r="Y245" s="39"/>
      <c r="Z245" s="39"/>
      <c r="AA245" s="39"/>
      <c r="AB245" s="39"/>
      <c r="AC245" s="39"/>
      <c r="AD245" s="39"/>
      <c r="AE245" s="39"/>
      <c r="AT245" s="18" t="s">
        <v>339</v>
      </c>
      <c r="AU245" s="18" t="s">
        <v>85</v>
      </c>
    </row>
    <row r="246" s="13" customFormat="1">
      <c r="A246" s="13"/>
      <c r="B246" s="241"/>
      <c r="C246" s="242"/>
      <c r="D246" s="243" t="s">
        <v>273</v>
      </c>
      <c r="E246" s="244" t="s">
        <v>1</v>
      </c>
      <c r="F246" s="245" t="s">
        <v>391</v>
      </c>
      <c r="G246" s="242"/>
      <c r="H246" s="246">
        <v>23</v>
      </c>
      <c r="I246" s="247"/>
      <c r="J246" s="242"/>
      <c r="K246" s="242"/>
      <c r="L246" s="248"/>
      <c r="M246" s="249"/>
      <c r="N246" s="250"/>
      <c r="O246" s="250"/>
      <c r="P246" s="250"/>
      <c r="Q246" s="250"/>
      <c r="R246" s="250"/>
      <c r="S246" s="250"/>
      <c r="T246" s="251"/>
      <c r="U246" s="13"/>
      <c r="V246" s="13"/>
      <c r="W246" s="13"/>
      <c r="X246" s="13"/>
      <c r="Y246" s="13"/>
      <c r="Z246" s="13"/>
      <c r="AA246" s="13"/>
      <c r="AB246" s="13"/>
      <c r="AC246" s="13"/>
      <c r="AD246" s="13"/>
      <c r="AE246" s="13"/>
      <c r="AT246" s="252" t="s">
        <v>273</v>
      </c>
      <c r="AU246" s="252" t="s">
        <v>85</v>
      </c>
      <c r="AV246" s="13" t="s">
        <v>85</v>
      </c>
      <c r="AW246" s="13" t="s">
        <v>32</v>
      </c>
      <c r="AX246" s="13" t="s">
        <v>83</v>
      </c>
      <c r="AY246" s="252" t="s">
        <v>264</v>
      </c>
    </row>
    <row r="247" s="2" customFormat="1" ht="16.5" customHeight="1">
      <c r="A247" s="39"/>
      <c r="B247" s="40"/>
      <c r="C247" s="228" t="s">
        <v>479</v>
      </c>
      <c r="D247" s="228" t="s">
        <v>266</v>
      </c>
      <c r="E247" s="229" t="s">
        <v>4690</v>
      </c>
      <c r="F247" s="230" t="s">
        <v>4691</v>
      </c>
      <c r="G247" s="231" t="s">
        <v>354</v>
      </c>
      <c r="H247" s="232">
        <v>0.019</v>
      </c>
      <c r="I247" s="233"/>
      <c r="J247" s="234">
        <f>ROUND(I247*H247,2)</f>
        <v>0</v>
      </c>
      <c r="K247" s="230" t="s">
        <v>1425</v>
      </c>
      <c r="L247" s="45"/>
      <c r="M247" s="235" t="s">
        <v>1</v>
      </c>
      <c r="N247" s="236" t="s">
        <v>41</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351</v>
      </c>
      <c r="AT247" s="239" t="s">
        <v>266</v>
      </c>
      <c r="AU247" s="239" t="s">
        <v>85</v>
      </c>
      <c r="AY247" s="18" t="s">
        <v>264</v>
      </c>
      <c r="BE247" s="240">
        <f>IF(N247="základní",J247,0)</f>
        <v>0</v>
      </c>
      <c r="BF247" s="240">
        <f>IF(N247="snížená",J247,0)</f>
        <v>0</v>
      </c>
      <c r="BG247" s="240">
        <f>IF(N247="zákl. přenesená",J247,0)</f>
        <v>0</v>
      </c>
      <c r="BH247" s="240">
        <f>IF(N247="sníž. přenesená",J247,0)</f>
        <v>0</v>
      </c>
      <c r="BI247" s="240">
        <f>IF(N247="nulová",J247,0)</f>
        <v>0</v>
      </c>
      <c r="BJ247" s="18" t="s">
        <v>83</v>
      </c>
      <c r="BK247" s="240">
        <f>ROUND(I247*H247,2)</f>
        <v>0</v>
      </c>
      <c r="BL247" s="18" t="s">
        <v>351</v>
      </c>
      <c r="BM247" s="239" t="s">
        <v>4692</v>
      </c>
    </row>
    <row r="248" s="12" customFormat="1" ht="22.8" customHeight="1">
      <c r="A248" s="12"/>
      <c r="B248" s="212"/>
      <c r="C248" s="213"/>
      <c r="D248" s="214" t="s">
        <v>75</v>
      </c>
      <c r="E248" s="226" t="s">
        <v>3984</v>
      </c>
      <c r="F248" s="226" t="s">
        <v>3985</v>
      </c>
      <c r="G248" s="213"/>
      <c r="H248" s="213"/>
      <c r="I248" s="216"/>
      <c r="J248" s="227">
        <f>BK248</f>
        <v>0</v>
      </c>
      <c r="K248" s="213"/>
      <c r="L248" s="218"/>
      <c r="M248" s="219"/>
      <c r="N248" s="220"/>
      <c r="O248" s="220"/>
      <c r="P248" s="221">
        <f>SUM(P249:P252)</f>
        <v>0</v>
      </c>
      <c r="Q248" s="220"/>
      <c r="R248" s="221">
        <f>SUM(R249:R252)</f>
        <v>0.00092000000000000003</v>
      </c>
      <c r="S248" s="220"/>
      <c r="T248" s="222">
        <f>SUM(T249:T252)</f>
        <v>0</v>
      </c>
      <c r="U248" s="12"/>
      <c r="V248" s="12"/>
      <c r="W248" s="12"/>
      <c r="X248" s="12"/>
      <c r="Y248" s="12"/>
      <c r="Z248" s="12"/>
      <c r="AA248" s="12"/>
      <c r="AB248" s="12"/>
      <c r="AC248" s="12"/>
      <c r="AD248" s="12"/>
      <c r="AE248" s="12"/>
      <c r="AR248" s="223" t="s">
        <v>85</v>
      </c>
      <c r="AT248" s="224" t="s">
        <v>75</v>
      </c>
      <c r="AU248" s="224" t="s">
        <v>83</v>
      </c>
      <c r="AY248" s="223" t="s">
        <v>264</v>
      </c>
      <c r="BK248" s="225">
        <f>SUM(BK249:BK252)</f>
        <v>0</v>
      </c>
    </row>
    <row r="249" s="2" customFormat="1" ht="16.5" customHeight="1">
      <c r="A249" s="39"/>
      <c r="B249" s="40"/>
      <c r="C249" s="228" t="s">
        <v>484</v>
      </c>
      <c r="D249" s="228" t="s">
        <v>266</v>
      </c>
      <c r="E249" s="229" t="s">
        <v>3986</v>
      </c>
      <c r="F249" s="230" t="s">
        <v>3987</v>
      </c>
      <c r="G249" s="231" t="s">
        <v>453</v>
      </c>
      <c r="H249" s="232">
        <v>23</v>
      </c>
      <c r="I249" s="233"/>
      <c r="J249" s="234">
        <f>ROUND(I249*H249,2)</f>
        <v>0</v>
      </c>
      <c r="K249" s="230" t="s">
        <v>1425</v>
      </c>
      <c r="L249" s="45"/>
      <c r="M249" s="235" t="s">
        <v>1</v>
      </c>
      <c r="N249" s="236" t="s">
        <v>41</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351</v>
      </c>
      <c r="AT249" s="239" t="s">
        <v>266</v>
      </c>
      <c r="AU249" s="239" t="s">
        <v>85</v>
      </c>
      <c r="AY249" s="18" t="s">
        <v>264</v>
      </c>
      <c r="BE249" s="240">
        <f>IF(N249="základní",J249,0)</f>
        <v>0</v>
      </c>
      <c r="BF249" s="240">
        <f>IF(N249="snížená",J249,0)</f>
        <v>0</v>
      </c>
      <c r="BG249" s="240">
        <f>IF(N249="zákl. přenesená",J249,0)</f>
        <v>0</v>
      </c>
      <c r="BH249" s="240">
        <f>IF(N249="sníž. přenesená",J249,0)</f>
        <v>0</v>
      </c>
      <c r="BI249" s="240">
        <f>IF(N249="nulová",J249,0)</f>
        <v>0</v>
      </c>
      <c r="BJ249" s="18" t="s">
        <v>83</v>
      </c>
      <c r="BK249" s="240">
        <f>ROUND(I249*H249,2)</f>
        <v>0</v>
      </c>
      <c r="BL249" s="18" t="s">
        <v>351</v>
      </c>
      <c r="BM249" s="239" t="s">
        <v>4693</v>
      </c>
    </row>
    <row r="250" s="13" customFormat="1">
      <c r="A250" s="13"/>
      <c r="B250" s="241"/>
      <c r="C250" s="242"/>
      <c r="D250" s="243" t="s">
        <v>273</v>
      </c>
      <c r="E250" s="244" t="s">
        <v>1</v>
      </c>
      <c r="F250" s="245" t="s">
        <v>391</v>
      </c>
      <c r="G250" s="242"/>
      <c r="H250" s="246">
        <v>23</v>
      </c>
      <c r="I250" s="247"/>
      <c r="J250" s="242"/>
      <c r="K250" s="242"/>
      <c r="L250" s="248"/>
      <c r="M250" s="249"/>
      <c r="N250" s="250"/>
      <c r="O250" s="250"/>
      <c r="P250" s="250"/>
      <c r="Q250" s="250"/>
      <c r="R250" s="250"/>
      <c r="S250" s="250"/>
      <c r="T250" s="251"/>
      <c r="U250" s="13"/>
      <c r="V250" s="13"/>
      <c r="W250" s="13"/>
      <c r="X250" s="13"/>
      <c r="Y250" s="13"/>
      <c r="Z250" s="13"/>
      <c r="AA250" s="13"/>
      <c r="AB250" s="13"/>
      <c r="AC250" s="13"/>
      <c r="AD250" s="13"/>
      <c r="AE250" s="13"/>
      <c r="AT250" s="252" t="s">
        <v>273</v>
      </c>
      <c r="AU250" s="252" t="s">
        <v>85</v>
      </c>
      <c r="AV250" s="13" t="s">
        <v>85</v>
      </c>
      <c r="AW250" s="13" t="s">
        <v>32</v>
      </c>
      <c r="AX250" s="13" t="s">
        <v>83</v>
      </c>
      <c r="AY250" s="252" t="s">
        <v>264</v>
      </c>
    </row>
    <row r="251" s="2" customFormat="1" ht="16.5" customHeight="1">
      <c r="A251" s="39"/>
      <c r="B251" s="40"/>
      <c r="C251" s="274" t="s">
        <v>489</v>
      </c>
      <c r="D251" s="274" t="s">
        <v>310</v>
      </c>
      <c r="E251" s="275" t="s">
        <v>4694</v>
      </c>
      <c r="F251" s="276" t="s">
        <v>4695</v>
      </c>
      <c r="G251" s="277" t="s">
        <v>453</v>
      </c>
      <c r="H251" s="278">
        <v>23</v>
      </c>
      <c r="I251" s="279"/>
      <c r="J251" s="280">
        <f>ROUND(I251*H251,2)</f>
        <v>0</v>
      </c>
      <c r="K251" s="276" t="s">
        <v>1425</v>
      </c>
      <c r="L251" s="281"/>
      <c r="M251" s="282" t="s">
        <v>1</v>
      </c>
      <c r="N251" s="283" t="s">
        <v>41</v>
      </c>
      <c r="O251" s="92"/>
      <c r="P251" s="237">
        <f>O251*H251</f>
        <v>0</v>
      </c>
      <c r="Q251" s="237">
        <v>4.0000000000000003E-05</v>
      </c>
      <c r="R251" s="237">
        <f>Q251*H251</f>
        <v>0.00092000000000000003</v>
      </c>
      <c r="S251" s="237">
        <v>0</v>
      </c>
      <c r="T251" s="238">
        <f>S251*H251</f>
        <v>0</v>
      </c>
      <c r="U251" s="39"/>
      <c r="V251" s="39"/>
      <c r="W251" s="39"/>
      <c r="X251" s="39"/>
      <c r="Y251" s="39"/>
      <c r="Z251" s="39"/>
      <c r="AA251" s="39"/>
      <c r="AB251" s="39"/>
      <c r="AC251" s="39"/>
      <c r="AD251" s="39"/>
      <c r="AE251" s="39"/>
      <c r="AR251" s="239" t="s">
        <v>434</v>
      </c>
      <c r="AT251" s="239" t="s">
        <v>310</v>
      </c>
      <c r="AU251" s="239" t="s">
        <v>85</v>
      </c>
      <c r="AY251" s="18" t="s">
        <v>264</v>
      </c>
      <c r="BE251" s="240">
        <f>IF(N251="základní",J251,0)</f>
        <v>0</v>
      </c>
      <c r="BF251" s="240">
        <f>IF(N251="snížená",J251,0)</f>
        <v>0</v>
      </c>
      <c r="BG251" s="240">
        <f>IF(N251="zákl. přenesená",J251,0)</f>
        <v>0</v>
      </c>
      <c r="BH251" s="240">
        <f>IF(N251="sníž. přenesená",J251,0)</f>
        <v>0</v>
      </c>
      <c r="BI251" s="240">
        <f>IF(N251="nulová",J251,0)</f>
        <v>0</v>
      </c>
      <c r="BJ251" s="18" t="s">
        <v>83</v>
      </c>
      <c r="BK251" s="240">
        <f>ROUND(I251*H251,2)</f>
        <v>0</v>
      </c>
      <c r="BL251" s="18" t="s">
        <v>351</v>
      </c>
      <c r="BM251" s="239" t="s">
        <v>4696</v>
      </c>
    </row>
    <row r="252" s="13" customFormat="1">
      <c r="A252" s="13"/>
      <c r="B252" s="241"/>
      <c r="C252" s="242"/>
      <c r="D252" s="243" t="s">
        <v>273</v>
      </c>
      <c r="E252" s="244" t="s">
        <v>1</v>
      </c>
      <c r="F252" s="245" t="s">
        <v>391</v>
      </c>
      <c r="G252" s="242"/>
      <c r="H252" s="246">
        <v>23</v>
      </c>
      <c r="I252" s="247"/>
      <c r="J252" s="242"/>
      <c r="K252" s="242"/>
      <c r="L252" s="248"/>
      <c r="M252" s="249"/>
      <c r="N252" s="250"/>
      <c r="O252" s="250"/>
      <c r="P252" s="250"/>
      <c r="Q252" s="250"/>
      <c r="R252" s="250"/>
      <c r="S252" s="250"/>
      <c r="T252" s="251"/>
      <c r="U252" s="13"/>
      <c r="V252" s="13"/>
      <c r="W252" s="13"/>
      <c r="X252" s="13"/>
      <c r="Y252" s="13"/>
      <c r="Z252" s="13"/>
      <c r="AA252" s="13"/>
      <c r="AB252" s="13"/>
      <c r="AC252" s="13"/>
      <c r="AD252" s="13"/>
      <c r="AE252" s="13"/>
      <c r="AT252" s="252" t="s">
        <v>273</v>
      </c>
      <c r="AU252" s="252" t="s">
        <v>85</v>
      </c>
      <c r="AV252" s="13" t="s">
        <v>85</v>
      </c>
      <c r="AW252" s="13" t="s">
        <v>32</v>
      </c>
      <c r="AX252" s="13" t="s">
        <v>83</v>
      </c>
      <c r="AY252" s="252" t="s">
        <v>264</v>
      </c>
    </row>
    <row r="253" s="12" customFormat="1" ht="25.92" customHeight="1">
      <c r="A253" s="12"/>
      <c r="B253" s="212"/>
      <c r="C253" s="213"/>
      <c r="D253" s="214" t="s">
        <v>75</v>
      </c>
      <c r="E253" s="215" t="s">
        <v>2300</v>
      </c>
      <c r="F253" s="215" t="s">
        <v>2154</v>
      </c>
      <c r="G253" s="213"/>
      <c r="H253" s="213"/>
      <c r="I253" s="216"/>
      <c r="J253" s="217">
        <f>BK253</f>
        <v>0</v>
      </c>
      <c r="K253" s="213"/>
      <c r="L253" s="218"/>
      <c r="M253" s="219"/>
      <c r="N253" s="220"/>
      <c r="O253" s="220"/>
      <c r="P253" s="221">
        <f>SUM(P254:P256)</f>
        <v>0</v>
      </c>
      <c r="Q253" s="220"/>
      <c r="R253" s="221">
        <f>SUM(R254:R256)</f>
        <v>0</v>
      </c>
      <c r="S253" s="220"/>
      <c r="T253" s="222">
        <f>SUM(T254:T256)</f>
        <v>0</v>
      </c>
      <c r="U253" s="12"/>
      <c r="V253" s="12"/>
      <c r="W253" s="12"/>
      <c r="X253" s="12"/>
      <c r="Y253" s="12"/>
      <c r="Z253" s="12"/>
      <c r="AA253" s="12"/>
      <c r="AB253" s="12"/>
      <c r="AC253" s="12"/>
      <c r="AD253" s="12"/>
      <c r="AE253" s="12"/>
      <c r="AR253" s="223" t="s">
        <v>271</v>
      </c>
      <c r="AT253" s="224" t="s">
        <v>75</v>
      </c>
      <c r="AU253" s="224" t="s">
        <v>76</v>
      </c>
      <c r="AY253" s="223" t="s">
        <v>264</v>
      </c>
      <c r="BK253" s="225">
        <f>SUM(BK254:BK256)</f>
        <v>0</v>
      </c>
    </row>
    <row r="254" s="2" customFormat="1" ht="16.5" customHeight="1">
      <c r="A254" s="39"/>
      <c r="B254" s="40"/>
      <c r="C254" s="228" t="s">
        <v>494</v>
      </c>
      <c r="D254" s="228" t="s">
        <v>266</v>
      </c>
      <c r="E254" s="229" t="s">
        <v>4697</v>
      </c>
      <c r="F254" s="230" t="s">
        <v>4698</v>
      </c>
      <c r="G254" s="231" t="s">
        <v>269</v>
      </c>
      <c r="H254" s="232">
        <v>10</v>
      </c>
      <c r="I254" s="233"/>
      <c r="J254" s="234">
        <f>ROUND(I254*H254,2)</f>
        <v>0</v>
      </c>
      <c r="K254" s="230" t="s">
        <v>1425</v>
      </c>
      <c r="L254" s="45"/>
      <c r="M254" s="235" t="s">
        <v>1</v>
      </c>
      <c r="N254" s="236" t="s">
        <v>41</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1385</v>
      </c>
      <c r="AT254" s="239" t="s">
        <v>266</v>
      </c>
      <c r="AU254" s="239" t="s">
        <v>83</v>
      </c>
      <c r="AY254" s="18" t="s">
        <v>264</v>
      </c>
      <c r="BE254" s="240">
        <f>IF(N254="základní",J254,0)</f>
        <v>0</v>
      </c>
      <c r="BF254" s="240">
        <f>IF(N254="snížená",J254,0)</f>
        <v>0</v>
      </c>
      <c r="BG254" s="240">
        <f>IF(N254="zákl. přenesená",J254,0)</f>
        <v>0</v>
      </c>
      <c r="BH254" s="240">
        <f>IF(N254="sníž. přenesená",J254,0)</f>
        <v>0</v>
      </c>
      <c r="BI254" s="240">
        <f>IF(N254="nulová",J254,0)</f>
        <v>0</v>
      </c>
      <c r="BJ254" s="18" t="s">
        <v>83</v>
      </c>
      <c r="BK254" s="240">
        <f>ROUND(I254*H254,2)</f>
        <v>0</v>
      </c>
      <c r="BL254" s="18" t="s">
        <v>1385</v>
      </c>
      <c r="BM254" s="239" t="s">
        <v>4699</v>
      </c>
    </row>
    <row r="255" s="2" customFormat="1">
      <c r="A255" s="39"/>
      <c r="B255" s="40"/>
      <c r="C255" s="41"/>
      <c r="D255" s="243" t="s">
        <v>339</v>
      </c>
      <c r="E255" s="41"/>
      <c r="F255" s="295" t="s">
        <v>4700</v>
      </c>
      <c r="G255" s="41"/>
      <c r="H255" s="41"/>
      <c r="I255" s="296"/>
      <c r="J255" s="41"/>
      <c r="K255" s="41"/>
      <c r="L255" s="45"/>
      <c r="M255" s="297"/>
      <c r="N255" s="298"/>
      <c r="O255" s="92"/>
      <c r="P255" s="92"/>
      <c r="Q255" s="92"/>
      <c r="R255" s="92"/>
      <c r="S255" s="92"/>
      <c r="T255" s="93"/>
      <c r="U255" s="39"/>
      <c r="V255" s="39"/>
      <c r="W255" s="39"/>
      <c r="X255" s="39"/>
      <c r="Y255" s="39"/>
      <c r="Z255" s="39"/>
      <c r="AA255" s="39"/>
      <c r="AB255" s="39"/>
      <c r="AC255" s="39"/>
      <c r="AD255" s="39"/>
      <c r="AE255" s="39"/>
      <c r="AT255" s="18" t="s">
        <v>339</v>
      </c>
      <c r="AU255" s="18" t="s">
        <v>83</v>
      </c>
    </row>
    <row r="256" s="13" customFormat="1">
      <c r="A256" s="13"/>
      <c r="B256" s="241"/>
      <c r="C256" s="242"/>
      <c r="D256" s="243" t="s">
        <v>273</v>
      </c>
      <c r="E256" s="244" t="s">
        <v>1</v>
      </c>
      <c r="F256" s="245" t="s">
        <v>315</v>
      </c>
      <c r="G256" s="242"/>
      <c r="H256" s="246">
        <v>10</v>
      </c>
      <c r="I256" s="247"/>
      <c r="J256" s="242"/>
      <c r="K256" s="242"/>
      <c r="L256" s="248"/>
      <c r="M256" s="304"/>
      <c r="N256" s="305"/>
      <c r="O256" s="305"/>
      <c r="P256" s="305"/>
      <c r="Q256" s="305"/>
      <c r="R256" s="305"/>
      <c r="S256" s="305"/>
      <c r="T256" s="306"/>
      <c r="U256" s="13"/>
      <c r="V256" s="13"/>
      <c r="W256" s="13"/>
      <c r="X256" s="13"/>
      <c r="Y256" s="13"/>
      <c r="Z256" s="13"/>
      <c r="AA256" s="13"/>
      <c r="AB256" s="13"/>
      <c r="AC256" s="13"/>
      <c r="AD256" s="13"/>
      <c r="AE256" s="13"/>
      <c r="AT256" s="252" t="s">
        <v>273</v>
      </c>
      <c r="AU256" s="252" t="s">
        <v>83</v>
      </c>
      <c r="AV256" s="13" t="s">
        <v>85</v>
      </c>
      <c r="AW256" s="13" t="s">
        <v>32</v>
      </c>
      <c r="AX256" s="13" t="s">
        <v>83</v>
      </c>
      <c r="AY256" s="252" t="s">
        <v>264</v>
      </c>
    </row>
    <row r="257" s="2" customFormat="1" ht="6.96" customHeight="1">
      <c r="A257" s="39"/>
      <c r="B257" s="67"/>
      <c r="C257" s="68"/>
      <c r="D257" s="68"/>
      <c r="E257" s="68"/>
      <c r="F257" s="68"/>
      <c r="G257" s="68"/>
      <c r="H257" s="68"/>
      <c r="I257" s="68"/>
      <c r="J257" s="68"/>
      <c r="K257" s="68"/>
      <c r="L257" s="45"/>
      <c r="M257" s="39"/>
      <c r="O257" s="39"/>
      <c r="P257" s="39"/>
      <c r="Q257" s="39"/>
      <c r="R257" s="39"/>
      <c r="S257" s="39"/>
      <c r="T257" s="39"/>
      <c r="U257" s="39"/>
      <c r="V257" s="39"/>
      <c r="W257" s="39"/>
      <c r="X257" s="39"/>
      <c r="Y257" s="39"/>
      <c r="Z257" s="39"/>
      <c r="AA257" s="39"/>
      <c r="AB257" s="39"/>
      <c r="AC257" s="39"/>
      <c r="AD257" s="39"/>
      <c r="AE257" s="39"/>
    </row>
  </sheetData>
  <sheetProtection sheet="1" autoFilter="0" formatColumns="0" formatRows="0" objects="1" scenarios="1" spinCount="100000" saltValue="5JaZXUGffIhKBFCFv8PUCqLXRxYCdlej53opNK4+K1C96JlZINkWG78U5KejM6wBUXtxTIMvE74+1LP8+/DySw==" hashValue="SkYvVb+g7Q5hGoOK/50U7X2/Ba/BdUAa8+9esGufQKisY3MNvVHbVegAIAF0/Bwa+GT1jLDA5XWOityMqK0nEA==" algorithmName="SHA-512" password="E785"/>
  <autoFilter ref="C123:K25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4701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1411</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ROUND((SUM(BE124:BE256)),  2)</f>
        <v>0</v>
      </c>
      <c r="G33" s="39"/>
      <c r="H33" s="39"/>
      <c r="I33" s="166">
        <v>0.20999999999999999</v>
      </c>
      <c r="J33" s="165">
        <f>ROUND(((SUM(BE124:BE256))*I33),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ROUND((SUM(BF124:BF256)),  2)</f>
        <v>0</v>
      </c>
      <c r="G34" s="39"/>
      <c r="H34" s="39"/>
      <c r="I34" s="166">
        <v>0.12</v>
      </c>
      <c r="J34" s="165">
        <f>ROUND(((SUM(BF124:BF256))*I34),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ROUND((SUM(BG124:BG256)),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ROUND((SUM(BH124:BH256)),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ROUND((SUM(BI124:BI256)),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04.2 - PŘÍPOJKA PLYNU PRO SO 02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Tomáš Janošec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220</v>
      </c>
      <c r="E97" s="193"/>
      <c r="F97" s="193"/>
      <c r="G97" s="193"/>
      <c r="H97" s="193"/>
      <c r="I97" s="193"/>
      <c r="J97" s="194">
        <f>J125</f>
        <v>0</v>
      </c>
      <c r="K97" s="191"/>
      <c r="L97" s="195"/>
      <c r="S97" s="9"/>
      <c r="T97" s="9"/>
      <c r="U97" s="9"/>
      <c r="V97" s="9"/>
      <c r="W97" s="9"/>
      <c r="X97" s="9"/>
      <c r="Y97" s="9"/>
      <c r="Z97" s="9"/>
      <c r="AA97" s="9"/>
      <c r="AB97" s="9"/>
      <c r="AC97" s="9"/>
      <c r="AD97" s="9"/>
      <c r="AE97" s="9"/>
    </row>
    <row r="98" s="10" customFormat="1" ht="19.92" customHeight="1">
      <c r="A98" s="10"/>
      <c r="B98" s="196"/>
      <c r="C98" s="134"/>
      <c r="D98" s="197" t="s">
        <v>221</v>
      </c>
      <c r="E98" s="198"/>
      <c r="F98" s="198"/>
      <c r="G98" s="198"/>
      <c r="H98" s="198"/>
      <c r="I98" s="198"/>
      <c r="J98" s="199">
        <f>J126</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225</v>
      </c>
      <c r="E99" s="198"/>
      <c r="F99" s="198"/>
      <c r="G99" s="198"/>
      <c r="H99" s="198"/>
      <c r="I99" s="198"/>
      <c r="J99" s="199">
        <f>J166</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1413</v>
      </c>
      <c r="E100" s="198"/>
      <c r="F100" s="198"/>
      <c r="G100" s="198"/>
      <c r="H100" s="198"/>
      <c r="I100" s="198"/>
      <c r="J100" s="199">
        <f>J170</f>
        <v>0</v>
      </c>
      <c r="K100" s="134"/>
      <c r="L100" s="200"/>
      <c r="S100" s="10"/>
      <c r="T100" s="10"/>
      <c r="U100" s="10"/>
      <c r="V100" s="10"/>
      <c r="W100" s="10"/>
      <c r="X100" s="10"/>
      <c r="Y100" s="10"/>
      <c r="Z100" s="10"/>
      <c r="AA100" s="10"/>
      <c r="AB100" s="10"/>
      <c r="AC100" s="10"/>
      <c r="AD100" s="10"/>
      <c r="AE100" s="10"/>
    </row>
    <row r="101" s="9" customFormat="1" ht="24.96" customHeight="1">
      <c r="A101" s="9"/>
      <c r="B101" s="190"/>
      <c r="C101" s="191"/>
      <c r="D101" s="192" t="s">
        <v>229</v>
      </c>
      <c r="E101" s="193"/>
      <c r="F101" s="193"/>
      <c r="G101" s="193"/>
      <c r="H101" s="193"/>
      <c r="I101" s="193"/>
      <c r="J101" s="194">
        <f>J225</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4561</v>
      </c>
      <c r="E102" s="198"/>
      <c r="F102" s="198"/>
      <c r="G102" s="198"/>
      <c r="H102" s="198"/>
      <c r="I102" s="198"/>
      <c r="J102" s="199">
        <f>J226</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3890</v>
      </c>
      <c r="E103" s="198"/>
      <c r="F103" s="198"/>
      <c r="G103" s="198"/>
      <c r="H103" s="198"/>
      <c r="I103" s="198"/>
      <c r="J103" s="199">
        <f>J248</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4562</v>
      </c>
      <c r="E104" s="193"/>
      <c r="F104" s="193"/>
      <c r="G104" s="193"/>
      <c r="H104" s="193"/>
      <c r="I104" s="193"/>
      <c r="J104" s="194">
        <f>J253</f>
        <v>0</v>
      </c>
      <c r="K104" s="191"/>
      <c r="L104" s="195"/>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249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Transformace domova Černovice – Lidmaň I. – Polná</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210</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IO 04.2 - PŘÍPOJKA PLYNU PRO SO 02</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 xml:space="preserve"> </v>
      </c>
      <c r="G118" s="41"/>
      <c r="H118" s="41"/>
      <c r="I118" s="33" t="s">
        <v>22</v>
      </c>
      <c r="J118" s="80" t="str">
        <f>IF(J12="","",J12)</f>
        <v>18. 9. 2024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Kraj Vysočina</v>
      </c>
      <c r="G120" s="41"/>
      <c r="H120" s="41"/>
      <c r="I120" s="33" t="s">
        <v>30</v>
      </c>
      <c r="J120" s="37" t="str">
        <f>E21</f>
        <v>ARPIK OSTRAVA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Ing. Tomáš Janošec</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1"/>
      <c r="B123" s="202"/>
      <c r="C123" s="203" t="s">
        <v>250</v>
      </c>
      <c r="D123" s="204" t="s">
        <v>61</v>
      </c>
      <c r="E123" s="204" t="s">
        <v>57</v>
      </c>
      <c r="F123" s="204" t="s">
        <v>58</v>
      </c>
      <c r="G123" s="204" t="s">
        <v>251</v>
      </c>
      <c r="H123" s="204" t="s">
        <v>252</v>
      </c>
      <c r="I123" s="204" t="s">
        <v>253</v>
      </c>
      <c r="J123" s="204" t="s">
        <v>217</v>
      </c>
      <c r="K123" s="205" t="s">
        <v>254</v>
      </c>
      <c r="L123" s="206"/>
      <c r="M123" s="101" t="s">
        <v>1</v>
      </c>
      <c r="N123" s="102" t="s">
        <v>40</v>
      </c>
      <c r="O123" s="102" t="s">
        <v>255</v>
      </c>
      <c r="P123" s="102" t="s">
        <v>256</v>
      </c>
      <c r="Q123" s="102" t="s">
        <v>257</v>
      </c>
      <c r="R123" s="102" t="s">
        <v>258</v>
      </c>
      <c r="S123" s="102" t="s">
        <v>259</v>
      </c>
      <c r="T123" s="103" t="s">
        <v>260</v>
      </c>
      <c r="U123" s="201"/>
      <c r="V123" s="201"/>
      <c r="W123" s="201"/>
      <c r="X123" s="201"/>
      <c r="Y123" s="201"/>
      <c r="Z123" s="201"/>
      <c r="AA123" s="201"/>
      <c r="AB123" s="201"/>
      <c r="AC123" s="201"/>
      <c r="AD123" s="201"/>
      <c r="AE123" s="201"/>
    </row>
    <row r="124" s="2" customFormat="1" ht="22.8" customHeight="1">
      <c r="A124" s="39"/>
      <c r="B124" s="40"/>
      <c r="C124" s="108" t="s">
        <v>261</v>
      </c>
      <c r="D124" s="41"/>
      <c r="E124" s="41"/>
      <c r="F124" s="41"/>
      <c r="G124" s="41"/>
      <c r="H124" s="41"/>
      <c r="I124" s="41"/>
      <c r="J124" s="207">
        <f>BK124</f>
        <v>0</v>
      </c>
      <c r="K124" s="41"/>
      <c r="L124" s="45"/>
      <c r="M124" s="104"/>
      <c r="N124" s="208"/>
      <c r="O124" s="105"/>
      <c r="P124" s="209">
        <f>P125+P225+P253</f>
        <v>0</v>
      </c>
      <c r="Q124" s="105"/>
      <c r="R124" s="209">
        <f>R125+R225+R253</f>
        <v>13.588874950000001</v>
      </c>
      <c r="S124" s="105"/>
      <c r="T124" s="210">
        <f>T125+T225+T253</f>
        <v>0</v>
      </c>
      <c r="U124" s="39"/>
      <c r="V124" s="39"/>
      <c r="W124" s="39"/>
      <c r="X124" s="39"/>
      <c r="Y124" s="39"/>
      <c r="Z124" s="39"/>
      <c r="AA124" s="39"/>
      <c r="AB124" s="39"/>
      <c r="AC124" s="39"/>
      <c r="AD124" s="39"/>
      <c r="AE124" s="39"/>
      <c r="AT124" s="18" t="s">
        <v>75</v>
      </c>
      <c r="AU124" s="18" t="s">
        <v>219</v>
      </c>
      <c r="BK124" s="211">
        <f>BK125+BK225+BK253</f>
        <v>0</v>
      </c>
    </row>
    <row r="125" s="12" customFormat="1" ht="25.92" customHeight="1">
      <c r="A125" s="12"/>
      <c r="B125" s="212"/>
      <c r="C125" s="213"/>
      <c r="D125" s="214" t="s">
        <v>75</v>
      </c>
      <c r="E125" s="215" t="s">
        <v>262</v>
      </c>
      <c r="F125" s="215" t="s">
        <v>263</v>
      </c>
      <c r="G125" s="213"/>
      <c r="H125" s="213"/>
      <c r="I125" s="216"/>
      <c r="J125" s="217">
        <f>BK125</f>
        <v>0</v>
      </c>
      <c r="K125" s="213"/>
      <c r="L125" s="218"/>
      <c r="M125" s="219"/>
      <c r="N125" s="220"/>
      <c r="O125" s="220"/>
      <c r="P125" s="221">
        <f>P126+P166+P170</f>
        <v>0</v>
      </c>
      <c r="Q125" s="220"/>
      <c r="R125" s="221">
        <f>R126+R166+R170</f>
        <v>13.568544950000002</v>
      </c>
      <c r="S125" s="220"/>
      <c r="T125" s="222">
        <f>T126+T166+T170</f>
        <v>0</v>
      </c>
      <c r="U125" s="12"/>
      <c r="V125" s="12"/>
      <c r="W125" s="12"/>
      <c r="X125" s="12"/>
      <c r="Y125" s="12"/>
      <c r="Z125" s="12"/>
      <c r="AA125" s="12"/>
      <c r="AB125" s="12"/>
      <c r="AC125" s="12"/>
      <c r="AD125" s="12"/>
      <c r="AE125" s="12"/>
      <c r="AR125" s="223" t="s">
        <v>83</v>
      </c>
      <c r="AT125" s="224" t="s">
        <v>75</v>
      </c>
      <c r="AU125" s="224" t="s">
        <v>76</v>
      </c>
      <c r="AY125" s="223" t="s">
        <v>264</v>
      </c>
      <c r="BK125" s="225">
        <f>BK126+BK166+BK170</f>
        <v>0</v>
      </c>
    </row>
    <row r="126" s="12" customFormat="1" ht="22.8" customHeight="1">
      <c r="A126" s="12"/>
      <c r="B126" s="212"/>
      <c r="C126" s="213"/>
      <c r="D126" s="214" t="s">
        <v>75</v>
      </c>
      <c r="E126" s="226" t="s">
        <v>83</v>
      </c>
      <c r="F126" s="226" t="s">
        <v>265</v>
      </c>
      <c r="G126" s="213"/>
      <c r="H126" s="213"/>
      <c r="I126" s="216"/>
      <c r="J126" s="227">
        <f>BK126</f>
        <v>0</v>
      </c>
      <c r="K126" s="213"/>
      <c r="L126" s="218"/>
      <c r="M126" s="219"/>
      <c r="N126" s="220"/>
      <c r="O126" s="220"/>
      <c r="P126" s="221">
        <f>SUM(P127:P165)</f>
        <v>0</v>
      </c>
      <c r="Q126" s="220"/>
      <c r="R126" s="221">
        <f>SUM(R127:R165)</f>
        <v>13.536900000000001</v>
      </c>
      <c r="S126" s="220"/>
      <c r="T126" s="222">
        <f>SUM(T127:T165)</f>
        <v>0</v>
      </c>
      <c r="U126" s="12"/>
      <c r="V126" s="12"/>
      <c r="W126" s="12"/>
      <c r="X126" s="12"/>
      <c r="Y126" s="12"/>
      <c r="Z126" s="12"/>
      <c r="AA126" s="12"/>
      <c r="AB126" s="12"/>
      <c r="AC126" s="12"/>
      <c r="AD126" s="12"/>
      <c r="AE126" s="12"/>
      <c r="AR126" s="223" t="s">
        <v>83</v>
      </c>
      <c r="AT126" s="224" t="s">
        <v>75</v>
      </c>
      <c r="AU126" s="224" t="s">
        <v>83</v>
      </c>
      <c r="AY126" s="223" t="s">
        <v>264</v>
      </c>
      <c r="BK126" s="225">
        <f>SUM(BK127:BK165)</f>
        <v>0</v>
      </c>
    </row>
    <row r="127" s="2" customFormat="1" ht="16.5" customHeight="1">
      <c r="A127" s="39"/>
      <c r="B127" s="40"/>
      <c r="C127" s="228" t="s">
        <v>83</v>
      </c>
      <c r="D127" s="228" t="s">
        <v>266</v>
      </c>
      <c r="E127" s="229" t="s">
        <v>3891</v>
      </c>
      <c r="F127" s="230" t="s">
        <v>3892</v>
      </c>
      <c r="G127" s="231" t="s">
        <v>453</v>
      </c>
      <c r="H127" s="232">
        <v>1</v>
      </c>
      <c r="I127" s="233"/>
      <c r="J127" s="234">
        <f>ROUND(I127*H127,2)</f>
        <v>0</v>
      </c>
      <c r="K127" s="230" t="s">
        <v>1425</v>
      </c>
      <c r="L127" s="45"/>
      <c r="M127" s="235" t="s">
        <v>1</v>
      </c>
      <c r="N127" s="236" t="s">
        <v>42</v>
      </c>
      <c r="O127" s="92"/>
      <c r="P127" s="237">
        <f>O127*H127</f>
        <v>0</v>
      </c>
      <c r="Q127" s="237">
        <v>0.036900000000000002</v>
      </c>
      <c r="R127" s="237">
        <f>Q127*H127</f>
        <v>0.036900000000000002</v>
      </c>
      <c r="S127" s="237">
        <v>0</v>
      </c>
      <c r="T127" s="238">
        <f>S127*H127</f>
        <v>0</v>
      </c>
      <c r="U127" s="39"/>
      <c r="V127" s="39"/>
      <c r="W127" s="39"/>
      <c r="X127" s="39"/>
      <c r="Y127" s="39"/>
      <c r="Z127" s="39"/>
      <c r="AA127" s="39"/>
      <c r="AB127" s="39"/>
      <c r="AC127" s="39"/>
      <c r="AD127" s="39"/>
      <c r="AE127" s="39"/>
      <c r="AR127" s="239" t="s">
        <v>271</v>
      </c>
      <c r="AT127" s="239" t="s">
        <v>266</v>
      </c>
      <c r="AU127" s="239" t="s">
        <v>85</v>
      </c>
      <c r="AY127" s="18" t="s">
        <v>264</v>
      </c>
      <c r="BE127" s="240">
        <f>IF(N127="základní",J127,0)</f>
        <v>0</v>
      </c>
      <c r="BF127" s="240">
        <f>IF(N127="snížená",J127,0)</f>
        <v>0</v>
      </c>
      <c r="BG127" s="240">
        <f>IF(N127="zákl. přenesená",J127,0)</f>
        <v>0</v>
      </c>
      <c r="BH127" s="240">
        <f>IF(N127="sníž. přenesená",J127,0)</f>
        <v>0</v>
      </c>
      <c r="BI127" s="240">
        <f>IF(N127="nulová",J127,0)</f>
        <v>0</v>
      </c>
      <c r="BJ127" s="18" t="s">
        <v>85</v>
      </c>
      <c r="BK127" s="240">
        <f>ROUND(I127*H127,2)</f>
        <v>0</v>
      </c>
      <c r="BL127" s="18" t="s">
        <v>271</v>
      </c>
      <c r="BM127" s="239" t="s">
        <v>4702</v>
      </c>
    </row>
    <row r="128" s="15" customFormat="1">
      <c r="A128" s="15"/>
      <c r="B128" s="264"/>
      <c r="C128" s="265"/>
      <c r="D128" s="243" t="s">
        <v>273</v>
      </c>
      <c r="E128" s="266" t="s">
        <v>1</v>
      </c>
      <c r="F128" s="267" t="s">
        <v>4564</v>
      </c>
      <c r="G128" s="265"/>
      <c r="H128" s="266" t="s">
        <v>1</v>
      </c>
      <c r="I128" s="268"/>
      <c r="J128" s="265"/>
      <c r="K128" s="265"/>
      <c r="L128" s="269"/>
      <c r="M128" s="270"/>
      <c r="N128" s="271"/>
      <c r="O128" s="271"/>
      <c r="P128" s="271"/>
      <c r="Q128" s="271"/>
      <c r="R128" s="271"/>
      <c r="S128" s="271"/>
      <c r="T128" s="272"/>
      <c r="U128" s="15"/>
      <c r="V128" s="15"/>
      <c r="W128" s="15"/>
      <c r="X128" s="15"/>
      <c r="Y128" s="15"/>
      <c r="Z128" s="15"/>
      <c r="AA128" s="15"/>
      <c r="AB128" s="15"/>
      <c r="AC128" s="15"/>
      <c r="AD128" s="15"/>
      <c r="AE128" s="15"/>
      <c r="AT128" s="273" t="s">
        <v>273</v>
      </c>
      <c r="AU128" s="273" t="s">
        <v>85</v>
      </c>
      <c r="AV128" s="15" t="s">
        <v>83</v>
      </c>
      <c r="AW128" s="15" t="s">
        <v>32</v>
      </c>
      <c r="AX128" s="15" t="s">
        <v>76</v>
      </c>
      <c r="AY128" s="273" t="s">
        <v>264</v>
      </c>
    </row>
    <row r="129" s="13" customFormat="1">
      <c r="A129" s="13"/>
      <c r="B129" s="241"/>
      <c r="C129" s="242"/>
      <c r="D129" s="243" t="s">
        <v>273</v>
      </c>
      <c r="E129" s="244" t="s">
        <v>1</v>
      </c>
      <c r="F129" s="245" t="s">
        <v>83</v>
      </c>
      <c r="G129" s="242"/>
      <c r="H129" s="246">
        <v>1</v>
      </c>
      <c r="I129" s="247"/>
      <c r="J129" s="242"/>
      <c r="K129" s="242"/>
      <c r="L129" s="248"/>
      <c r="M129" s="249"/>
      <c r="N129" s="250"/>
      <c r="O129" s="250"/>
      <c r="P129" s="250"/>
      <c r="Q129" s="250"/>
      <c r="R129" s="250"/>
      <c r="S129" s="250"/>
      <c r="T129" s="251"/>
      <c r="U129" s="13"/>
      <c r="V129" s="13"/>
      <c r="W129" s="13"/>
      <c r="X129" s="13"/>
      <c r="Y129" s="13"/>
      <c r="Z129" s="13"/>
      <c r="AA129" s="13"/>
      <c r="AB129" s="13"/>
      <c r="AC129" s="13"/>
      <c r="AD129" s="13"/>
      <c r="AE129" s="13"/>
      <c r="AT129" s="252" t="s">
        <v>273</v>
      </c>
      <c r="AU129" s="252" t="s">
        <v>85</v>
      </c>
      <c r="AV129" s="13" t="s">
        <v>85</v>
      </c>
      <c r="AW129" s="13" t="s">
        <v>32</v>
      </c>
      <c r="AX129" s="13" t="s">
        <v>83</v>
      </c>
      <c r="AY129" s="252" t="s">
        <v>264</v>
      </c>
    </row>
    <row r="130" s="2" customFormat="1" ht="16.5" customHeight="1">
      <c r="A130" s="39"/>
      <c r="B130" s="40"/>
      <c r="C130" s="228" t="s">
        <v>85</v>
      </c>
      <c r="D130" s="228" t="s">
        <v>266</v>
      </c>
      <c r="E130" s="229" t="s">
        <v>3899</v>
      </c>
      <c r="F130" s="230" t="s">
        <v>3900</v>
      </c>
      <c r="G130" s="231" t="s">
        <v>278</v>
      </c>
      <c r="H130" s="232">
        <v>1.1000000000000001</v>
      </c>
      <c r="I130" s="233"/>
      <c r="J130" s="234">
        <f>ROUND(I130*H130,2)</f>
        <v>0</v>
      </c>
      <c r="K130" s="230" t="s">
        <v>1425</v>
      </c>
      <c r="L130" s="45"/>
      <c r="M130" s="235" t="s">
        <v>1</v>
      </c>
      <c r="N130" s="236" t="s">
        <v>42</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271</v>
      </c>
      <c r="AT130" s="239" t="s">
        <v>266</v>
      </c>
      <c r="AU130" s="239" t="s">
        <v>85</v>
      </c>
      <c r="AY130" s="18" t="s">
        <v>264</v>
      </c>
      <c r="BE130" s="240">
        <f>IF(N130="základní",J130,0)</f>
        <v>0</v>
      </c>
      <c r="BF130" s="240">
        <f>IF(N130="snížená",J130,0)</f>
        <v>0</v>
      </c>
      <c r="BG130" s="240">
        <f>IF(N130="zákl. přenesená",J130,0)</f>
        <v>0</v>
      </c>
      <c r="BH130" s="240">
        <f>IF(N130="sníž. přenesená",J130,0)</f>
        <v>0</v>
      </c>
      <c r="BI130" s="240">
        <f>IF(N130="nulová",J130,0)</f>
        <v>0</v>
      </c>
      <c r="BJ130" s="18" t="s">
        <v>85</v>
      </c>
      <c r="BK130" s="240">
        <f>ROUND(I130*H130,2)</f>
        <v>0</v>
      </c>
      <c r="BL130" s="18" t="s">
        <v>271</v>
      </c>
      <c r="BM130" s="239" t="s">
        <v>4703</v>
      </c>
    </row>
    <row r="131" s="2" customFormat="1">
      <c r="A131" s="39"/>
      <c r="B131" s="40"/>
      <c r="C131" s="41"/>
      <c r="D131" s="243" t="s">
        <v>339</v>
      </c>
      <c r="E131" s="41"/>
      <c r="F131" s="295" t="s">
        <v>4566</v>
      </c>
      <c r="G131" s="41"/>
      <c r="H131" s="41"/>
      <c r="I131" s="296"/>
      <c r="J131" s="41"/>
      <c r="K131" s="41"/>
      <c r="L131" s="45"/>
      <c r="M131" s="297"/>
      <c r="N131" s="298"/>
      <c r="O131" s="92"/>
      <c r="P131" s="92"/>
      <c r="Q131" s="92"/>
      <c r="R131" s="92"/>
      <c r="S131" s="92"/>
      <c r="T131" s="93"/>
      <c r="U131" s="39"/>
      <c r="V131" s="39"/>
      <c r="W131" s="39"/>
      <c r="X131" s="39"/>
      <c r="Y131" s="39"/>
      <c r="Z131" s="39"/>
      <c r="AA131" s="39"/>
      <c r="AB131" s="39"/>
      <c r="AC131" s="39"/>
      <c r="AD131" s="39"/>
      <c r="AE131" s="39"/>
      <c r="AT131" s="18" t="s">
        <v>339</v>
      </c>
      <c r="AU131" s="18" t="s">
        <v>85</v>
      </c>
    </row>
    <row r="132" s="13" customFormat="1">
      <c r="A132" s="13"/>
      <c r="B132" s="241"/>
      <c r="C132" s="242"/>
      <c r="D132" s="243" t="s">
        <v>273</v>
      </c>
      <c r="E132" s="244" t="s">
        <v>1</v>
      </c>
      <c r="F132" s="245" t="s">
        <v>4567</v>
      </c>
      <c r="G132" s="242"/>
      <c r="H132" s="246">
        <v>1.1000000000000001</v>
      </c>
      <c r="I132" s="247"/>
      <c r="J132" s="242"/>
      <c r="K132" s="242"/>
      <c r="L132" s="248"/>
      <c r="M132" s="249"/>
      <c r="N132" s="250"/>
      <c r="O132" s="250"/>
      <c r="P132" s="250"/>
      <c r="Q132" s="250"/>
      <c r="R132" s="250"/>
      <c r="S132" s="250"/>
      <c r="T132" s="251"/>
      <c r="U132" s="13"/>
      <c r="V132" s="13"/>
      <c r="W132" s="13"/>
      <c r="X132" s="13"/>
      <c r="Y132" s="13"/>
      <c r="Z132" s="13"/>
      <c r="AA132" s="13"/>
      <c r="AB132" s="13"/>
      <c r="AC132" s="13"/>
      <c r="AD132" s="13"/>
      <c r="AE132" s="13"/>
      <c r="AT132" s="252" t="s">
        <v>273</v>
      </c>
      <c r="AU132" s="252" t="s">
        <v>85</v>
      </c>
      <c r="AV132" s="13" t="s">
        <v>85</v>
      </c>
      <c r="AW132" s="13" t="s">
        <v>32</v>
      </c>
      <c r="AX132" s="13" t="s">
        <v>83</v>
      </c>
      <c r="AY132" s="252" t="s">
        <v>264</v>
      </c>
    </row>
    <row r="133" s="2" customFormat="1" ht="16.5" customHeight="1">
      <c r="A133" s="39"/>
      <c r="B133" s="40"/>
      <c r="C133" s="228" t="s">
        <v>96</v>
      </c>
      <c r="D133" s="228" t="s">
        <v>266</v>
      </c>
      <c r="E133" s="229" t="s">
        <v>4568</v>
      </c>
      <c r="F133" s="230" t="s">
        <v>4569</v>
      </c>
      <c r="G133" s="231" t="s">
        <v>278</v>
      </c>
      <c r="H133" s="232">
        <v>2.7000000000000002</v>
      </c>
      <c r="I133" s="233"/>
      <c r="J133" s="234">
        <f>ROUND(I133*H133,2)</f>
        <v>0</v>
      </c>
      <c r="K133" s="230" t="s">
        <v>1425</v>
      </c>
      <c r="L133" s="45"/>
      <c r="M133" s="235" t="s">
        <v>1</v>
      </c>
      <c r="N133" s="236" t="s">
        <v>42</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271</v>
      </c>
      <c r="AT133" s="239" t="s">
        <v>266</v>
      </c>
      <c r="AU133" s="239" t="s">
        <v>85</v>
      </c>
      <c r="AY133" s="18" t="s">
        <v>264</v>
      </c>
      <c r="BE133" s="240">
        <f>IF(N133="základní",J133,0)</f>
        <v>0</v>
      </c>
      <c r="BF133" s="240">
        <f>IF(N133="snížená",J133,0)</f>
        <v>0</v>
      </c>
      <c r="BG133" s="240">
        <f>IF(N133="zákl. přenesená",J133,0)</f>
        <v>0</v>
      </c>
      <c r="BH133" s="240">
        <f>IF(N133="sníž. přenesená",J133,0)</f>
        <v>0</v>
      </c>
      <c r="BI133" s="240">
        <f>IF(N133="nulová",J133,0)</f>
        <v>0</v>
      </c>
      <c r="BJ133" s="18" t="s">
        <v>85</v>
      </c>
      <c r="BK133" s="240">
        <f>ROUND(I133*H133,2)</f>
        <v>0</v>
      </c>
      <c r="BL133" s="18" t="s">
        <v>271</v>
      </c>
      <c r="BM133" s="239" t="s">
        <v>4704</v>
      </c>
    </row>
    <row r="134" s="2" customFormat="1">
      <c r="A134" s="39"/>
      <c r="B134" s="40"/>
      <c r="C134" s="41"/>
      <c r="D134" s="243" t="s">
        <v>339</v>
      </c>
      <c r="E134" s="41"/>
      <c r="F134" s="295" t="s">
        <v>4566</v>
      </c>
      <c r="G134" s="41"/>
      <c r="H134" s="41"/>
      <c r="I134" s="296"/>
      <c r="J134" s="41"/>
      <c r="K134" s="41"/>
      <c r="L134" s="45"/>
      <c r="M134" s="297"/>
      <c r="N134" s="298"/>
      <c r="O134" s="92"/>
      <c r="P134" s="92"/>
      <c r="Q134" s="92"/>
      <c r="R134" s="92"/>
      <c r="S134" s="92"/>
      <c r="T134" s="93"/>
      <c r="U134" s="39"/>
      <c r="V134" s="39"/>
      <c r="W134" s="39"/>
      <c r="X134" s="39"/>
      <c r="Y134" s="39"/>
      <c r="Z134" s="39"/>
      <c r="AA134" s="39"/>
      <c r="AB134" s="39"/>
      <c r="AC134" s="39"/>
      <c r="AD134" s="39"/>
      <c r="AE134" s="39"/>
      <c r="AT134" s="18" t="s">
        <v>339</v>
      </c>
      <c r="AU134" s="18" t="s">
        <v>85</v>
      </c>
    </row>
    <row r="135" s="15" customFormat="1">
      <c r="A135" s="15"/>
      <c r="B135" s="264"/>
      <c r="C135" s="265"/>
      <c r="D135" s="243" t="s">
        <v>273</v>
      </c>
      <c r="E135" s="266" t="s">
        <v>1</v>
      </c>
      <c r="F135" s="267" t="s">
        <v>4564</v>
      </c>
      <c r="G135" s="265"/>
      <c r="H135" s="266" t="s">
        <v>1</v>
      </c>
      <c r="I135" s="268"/>
      <c r="J135" s="265"/>
      <c r="K135" s="265"/>
      <c r="L135" s="269"/>
      <c r="M135" s="270"/>
      <c r="N135" s="271"/>
      <c r="O135" s="271"/>
      <c r="P135" s="271"/>
      <c r="Q135" s="271"/>
      <c r="R135" s="271"/>
      <c r="S135" s="271"/>
      <c r="T135" s="272"/>
      <c r="U135" s="15"/>
      <c r="V135" s="15"/>
      <c r="W135" s="15"/>
      <c r="X135" s="15"/>
      <c r="Y135" s="15"/>
      <c r="Z135" s="15"/>
      <c r="AA135" s="15"/>
      <c r="AB135" s="15"/>
      <c r="AC135" s="15"/>
      <c r="AD135" s="15"/>
      <c r="AE135" s="15"/>
      <c r="AT135" s="273" t="s">
        <v>273</v>
      </c>
      <c r="AU135" s="273" t="s">
        <v>85</v>
      </c>
      <c r="AV135" s="15" t="s">
        <v>83</v>
      </c>
      <c r="AW135" s="15" t="s">
        <v>32</v>
      </c>
      <c r="AX135" s="15" t="s">
        <v>76</v>
      </c>
      <c r="AY135" s="273" t="s">
        <v>264</v>
      </c>
    </row>
    <row r="136" s="13" customFormat="1">
      <c r="A136" s="13"/>
      <c r="B136" s="241"/>
      <c r="C136" s="242"/>
      <c r="D136" s="243" t="s">
        <v>273</v>
      </c>
      <c r="E136" s="244" t="s">
        <v>1</v>
      </c>
      <c r="F136" s="245" t="s">
        <v>4571</v>
      </c>
      <c r="G136" s="242"/>
      <c r="H136" s="246">
        <v>2.7000000000000002</v>
      </c>
      <c r="I136" s="247"/>
      <c r="J136" s="242"/>
      <c r="K136" s="242"/>
      <c r="L136" s="248"/>
      <c r="M136" s="249"/>
      <c r="N136" s="250"/>
      <c r="O136" s="250"/>
      <c r="P136" s="250"/>
      <c r="Q136" s="250"/>
      <c r="R136" s="250"/>
      <c r="S136" s="250"/>
      <c r="T136" s="251"/>
      <c r="U136" s="13"/>
      <c r="V136" s="13"/>
      <c r="W136" s="13"/>
      <c r="X136" s="13"/>
      <c r="Y136" s="13"/>
      <c r="Z136" s="13"/>
      <c r="AA136" s="13"/>
      <c r="AB136" s="13"/>
      <c r="AC136" s="13"/>
      <c r="AD136" s="13"/>
      <c r="AE136" s="13"/>
      <c r="AT136" s="252" t="s">
        <v>273</v>
      </c>
      <c r="AU136" s="252" t="s">
        <v>85</v>
      </c>
      <c r="AV136" s="13" t="s">
        <v>85</v>
      </c>
      <c r="AW136" s="13" t="s">
        <v>32</v>
      </c>
      <c r="AX136" s="13" t="s">
        <v>83</v>
      </c>
      <c r="AY136" s="252" t="s">
        <v>264</v>
      </c>
    </row>
    <row r="137" s="2" customFormat="1" ht="21.75" customHeight="1">
      <c r="A137" s="39"/>
      <c r="B137" s="40"/>
      <c r="C137" s="228" t="s">
        <v>271</v>
      </c>
      <c r="D137" s="228" t="s">
        <v>266</v>
      </c>
      <c r="E137" s="229" t="s">
        <v>4572</v>
      </c>
      <c r="F137" s="230" t="s">
        <v>4573</v>
      </c>
      <c r="G137" s="231" t="s">
        <v>278</v>
      </c>
      <c r="H137" s="232">
        <v>20.899999999999999</v>
      </c>
      <c r="I137" s="233"/>
      <c r="J137" s="234">
        <f>ROUND(I137*H137,2)</f>
        <v>0</v>
      </c>
      <c r="K137" s="230" t="s">
        <v>1425</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271</v>
      </c>
      <c r="AT137" s="239" t="s">
        <v>266</v>
      </c>
      <c r="AU137" s="239" t="s">
        <v>85</v>
      </c>
      <c r="AY137" s="18" t="s">
        <v>264</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271</v>
      </c>
      <c r="BM137" s="239" t="s">
        <v>4705</v>
      </c>
    </row>
    <row r="138" s="13" customFormat="1">
      <c r="A138" s="13"/>
      <c r="B138" s="241"/>
      <c r="C138" s="242"/>
      <c r="D138" s="243" t="s">
        <v>273</v>
      </c>
      <c r="E138" s="244" t="s">
        <v>1</v>
      </c>
      <c r="F138" s="245" t="s">
        <v>4575</v>
      </c>
      <c r="G138" s="242"/>
      <c r="H138" s="246">
        <v>20.899999999999999</v>
      </c>
      <c r="I138" s="247"/>
      <c r="J138" s="242"/>
      <c r="K138" s="242"/>
      <c r="L138" s="248"/>
      <c r="M138" s="249"/>
      <c r="N138" s="250"/>
      <c r="O138" s="250"/>
      <c r="P138" s="250"/>
      <c r="Q138" s="250"/>
      <c r="R138" s="250"/>
      <c r="S138" s="250"/>
      <c r="T138" s="251"/>
      <c r="U138" s="13"/>
      <c r="V138" s="13"/>
      <c r="W138" s="13"/>
      <c r="X138" s="13"/>
      <c r="Y138" s="13"/>
      <c r="Z138" s="13"/>
      <c r="AA138" s="13"/>
      <c r="AB138" s="13"/>
      <c r="AC138" s="13"/>
      <c r="AD138" s="13"/>
      <c r="AE138" s="13"/>
      <c r="AT138" s="252" t="s">
        <v>273</v>
      </c>
      <c r="AU138" s="252" t="s">
        <v>85</v>
      </c>
      <c r="AV138" s="13" t="s">
        <v>85</v>
      </c>
      <c r="AW138" s="13" t="s">
        <v>32</v>
      </c>
      <c r="AX138" s="13" t="s">
        <v>83</v>
      </c>
      <c r="AY138" s="252" t="s">
        <v>264</v>
      </c>
    </row>
    <row r="139" s="2" customFormat="1" ht="16.5" customHeight="1">
      <c r="A139" s="39"/>
      <c r="B139" s="40"/>
      <c r="C139" s="228" t="s">
        <v>290</v>
      </c>
      <c r="D139" s="228" t="s">
        <v>266</v>
      </c>
      <c r="E139" s="229" t="s">
        <v>1429</v>
      </c>
      <c r="F139" s="230" t="s">
        <v>1430</v>
      </c>
      <c r="G139" s="231" t="s">
        <v>278</v>
      </c>
      <c r="H139" s="232">
        <v>23.600000000000001</v>
      </c>
      <c r="I139" s="233"/>
      <c r="J139" s="234">
        <f>ROUND(I139*H139,2)</f>
        <v>0</v>
      </c>
      <c r="K139" s="230" t="s">
        <v>1425</v>
      </c>
      <c r="L139" s="45"/>
      <c r="M139" s="235" t="s">
        <v>1</v>
      </c>
      <c r="N139" s="236" t="s">
        <v>42</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271</v>
      </c>
      <c r="AT139" s="239" t="s">
        <v>266</v>
      </c>
      <c r="AU139" s="239" t="s">
        <v>85</v>
      </c>
      <c r="AY139" s="18" t="s">
        <v>264</v>
      </c>
      <c r="BE139" s="240">
        <f>IF(N139="základní",J139,0)</f>
        <v>0</v>
      </c>
      <c r="BF139" s="240">
        <f>IF(N139="snížená",J139,0)</f>
        <v>0</v>
      </c>
      <c r="BG139" s="240">
        <f>IF(N139="zákl. přenesená",J139,0)</f>
        <v>0</v>
      </c>
      <c r="BH139" s="240">
        <f>IF(N139="sníž. přenesená",J139,0)</f>
        <v>0</v>
      </c>
      <c r="BI139" s="240">
        <f>IF(N139="nulová",J139,0)</f>
        <v>0</v>
      </c>
      <c r="BJ139" s="18" t="s">
        <v>85</v>
      </c>
      <c r="BK139" s="240">
        <f>ROUND(I139*H139,2)</f>
        <v>0</v>
      </c>
      <c r="BL139" s="18" t="s">
        <v>271</v>
      </c>
      <c r="BM139" s="239" t="s">
        <v>4706</v>
      </c>
    </row>
    <row r="140" s="2" customFormat="1">
      <c r="A140" s="39"/>
      <c r="B140" s="40"/>
      <c r="C140" s="41"/>
      <c r="D140" s="243" t="s">
        <v>339</v>
      </c>
      <c r="E140" s="41"/>
      <c r="F140" s="295" t="s">
        <v>4577</v>
      </c>
      <c r="G140" s="41"/>
      <c r="H140" s="41"/>
      <c r="I140" s="296"/>
      <c r="J140" s="41"/>
      <c r="K140" s="41"/>
      <c r="L140" s="45"/>
      <c r="M140" s="297"/>
      <c r="N140" s="298"/>
      <c r="O140" s="92"/>
      <c r="P140" s="92"/>
      <c r="Q140" s="92"/>
      <c r="R140" s="92"/>
      <c r="S140" s="92"/>
      <c r="T140" s="93"/>
      <c r="U140" s="39"/>
      <c r="V140" s="39"/>
      <c r="W140" s="39"/>
      <c r="X140" s="39"/>
      <c r="Y140" s="39"/>
      <c r="Z140" s="39"/>
      <c r="AA140" s="39"/>
      <c r="AB140" s="39"/>
      <c r="AC140" s="39"/>
      <c r="AD140" s="39"/>
      <c r="AE140" s="39"/>
      <c r="AT140" s="18" t="s">
        <v>339</v>
      </c>
      <c r="AU140" s="18" t="s">
        <v>85</v>
      </c>
    </row>
    <row r="141" s="15" customFormat="1">
      <c r="A141" s="15"/>
      <c r="B141" s="264"/>
      <c r="C141" s="265"/>
      <c r="D141" s="243" t="s">
        <v>273</v>
      </c>
      <c r="E141" s="266" t="s">
        <v>1</v>
      </c>
      <c r="F141" s="267" t="s">
        <v>4109</v>
      </c>
      <c r="G141" s="265"/>
      <c r="H141" s="266" t="s">
        <v>1</v>
      </c>
      <c r="I141" s="268"/>
      <c r="J141" s="265"/>
      <c r="K141" s="265"/>
      <c r="L141" s="269"/>
      <c r="M141" s="270"/>
      <c r="N141" s="271"/>
      <c r="O141" s="271"/>
      <c r="P141" s="271"/>
      <c r="Q141" s="271"/>
      <c r="R141" s="271"/>
      <c r="S141" s="271"/>
      <c r="T141" s="272"/>
      <c r="U141" s="15"/>
      <c r="V141" s="15"/>
      <c r="W141" s="15"/>
      <c r="X141" s="15"/>
      <c r="Y141" s="15"/>
      <c r="Z141" s="15"/>
      <c r="AA141" s="15"/>
      <c r="AB141" s="15"/>
      <c r="AC141" s="15"/>
      <c r="AD141" s="15"/>
      <c r="AE141" s="15"/>
      <c r="AT141" s="273" t="s">
        <v>273</v>
      </c>
      <c r="AU141" s="273" t="s">
        <v>85</v>
      </c>
      <c r="AV141" s="15" t="s">
        <v>83</v>
      </c>
      <c r="AW141" s="15" t="s">
        <v>32</v>
      </c>
      <c r="AX141" s="15" t="s">
        <v>76</v>
      </c>
      <c r="AY141" s="273" t="s">
        <v>264</v>
      </c>
    </row>
    <row r="142" s="13" customFormat="1">
      <c r="A142" s="13"/>
      <c r="B142" s="241"/>
      <c r="C142" s="242"/>
      <c r="D142" s="243" t="s">
        <v>273</v>
      </c>
      <c r="E142" s="244" t="s">
        <v>1</v>
      </c>
      <c r="F142" s="245" t="s">
        <v>4578</v>
      </c>
      <c r="G142" s="242"/>
      <c r="H142" s="246">
        <v>23.600000000000001</v>
      </c>
      <c r="I142" s="247"/>
      <c r="J142" s="242"/>
      <c r="K142" s="242"/>
      <c r="L142" s="248"/>
      <c r="M142" s="249"/>
      <c r="N142" s="250"/>
      <c r="O142" s="250"/>
      <c r="P142" s="250"/>
      <c r="Q142" s="250"/>
      <c r="R142" s="250"/>
      <c r="S142" s="250"/>
      <c r="T142" s="251"/>
      <c r="U142" s="13"/>
      <c r="V142" s="13"/>
      <c r="W142" s="13"/>
      <c r="X142" s="13"/>
      <c r="Y142" s="13"/>
      <c r="Z142" s="13"/>
      <c r="AA142" s="13"/>
      <c r="AB142" s="13"/>
      <c r="AC142" s="13"/>
      <c r="AD142" s="13"/>
      <c r="AE142" s="13"/>
      <c r="AT142" s="252" t="s">
        <v>273</v>
      </c>
      <c r="AU142" s="252" t="s">
        <v>85</v>
      </c>
      <c r="AV142" s="13" t="s">
        <v>85</v>
      </c>
      <c r="AW142" s="13" t="s">
        <v>32</v>
      </c>
      <c r="AX142" s="13" t="s">
        <v>83</v>
      </c>
      <c r="AY142" s="252" t="s">
        <v>264</v>
      </c>
    </row>
    <row r="143" s="2" customFormat="1" ht="16.5" customHeight="1">
      <c r="A143" s="39"/>
      <c r="B143" s="40"/>
      <c r="C143" s="228" t="s">
        <v>295</v>
      </c>
      <c r="D143" s="228" t="s">
        <v>266</v>
      </c>
      <c r="E143" s="229" t="s">
        <v>1434</v>
      </c>
      <c r="F143" s="230" t="s">
        <v>1435</v>
      </c>
      <c r="G143" s="231" t="s">
        <v>278</v>
      </c>
      <c r="H143" s="232">
        <v>15.199999999999999</v>
      </c>
      <c r="I143" s="233"/>
      <c r="J143" s="234">
        <f>ROUND(I143*H143,2)</f>
        <v>0</v>
      </c>
      <c r="K143" s="230" t="s">
        <v>1425</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271</v>
      </c>
      <c r="AT143" s="239" t="s">
        <v>266</v>
      </c>
      <c r="AU143" s="239" t="s">
        <v>85</v>
      </c>
      <c r="AY143" s="18" t="s">
        <v>264</v>
      </c>
      <c r="BE143" s="240">
        <f>IF(N143="základní",J143,0)</f>
        <v>0</v>
      </c>
      <c r="BF143" s="240">
        <f>IF(N143="snížená",J143,0)</f>
        <v>0</v>
      </c>
      <c r="BG143" s="240">
        <f>IF(N143="zákl. přenesená",J143,0)</f>
        <v>0</v>
      </c>
      <c r="BH143" s="240">
        <f>IF(N143="sníž. přenesená",J143,0)</f>
        <v>0</v>
      </c>
      <c r="BI143" s="240">
        <f>IF(N143="nulová",J143,0)</f>
        <v>0</v>
      </c>
      <c r="BJ143" s="18" t="s">
        <v>85</v>
      </c>
      <c r="BK143" s="240">
        <f>ROUND(I143*H143,2)</f>
        <v>0</v>
      </c>
      <c r="BL143" s="18" t="s">
        <v>271</v>
      </c>
      <c r="BM143" s="239" t="s">
        <v>4707</v>
      </c>
    </row>
    <row r="144" s="15" customFormat="1">
      <c r="A144" s="15"/>
      <c r="B144" s="264"/>
      <c r="C144" s="265"/>
      <c r="D144" s="243" t="s">
        <v>273</v>
      </c>
      <c r="E144" s="266" t="s">
        <v>1</v>
      </c>
      <c r="F144" s="267" t="s">
        <v>4112</v>
      </c>
      <c r="G144" s="265"/>
      <c r="H144" s="266" t="s">
        <v>1</v>
      </c>
      <c r="I144" s="268"/>
      <c r="J144" s="265"/>
      <c r="K144" s="265"/>
      <c r="L144" s="269"/>
      <c r="M144" s="270"/>
      <c r="N144" s="271"/>
      <c r="O144" s="271"/>
      <c r="P144" s="271"/>
      <c r="Q144" s="271"/>
      <c r="R144" s="271"/>
      <c r="S144" s="271"/>
      <c r="T144" s="272"/>
      <c r="U144" s="15"/>
      <c r="V144" s="15"/>
      <c r="W144" s="15"/>
      <c r="X144" s="15"/>
      <c r="Y144" s="15"/>
      <c r="Z144" s="15"/>
      <c r="AA144" s="15"/>
      <c r="AB144" s="15"/>
      <c r="AC144" s="15"/>
      <c r="AD144" s="15"/>
      <c r="AE144" s="15"/>
      <c r="AT144" s="273" t="s">
        <v>273</v>
      </c>
      <c r="AU144" s="273" t="s">
        <v>85</v>
      </c>
      <c r="AV144" s="15" t="s">
        <v>83</v>
      </c>
      <c r="AW144" s="15" t="s">
        <v>32</v>
      </c>
      <c r="AX144" s="15" t="s">
        <v>76</v>
      </c>
      <c r="AY144" s="273" t="s">
        <v>264</v>
      </c>
    </row>
    <row r="145" s="13" customFormat="1">
      <c r="A145" s="13"/>
      <c r="B145" s="241"/>
      <c r="C145" s="242"/>
      <c r="D145" s="243" t="s">
        <v>273</v>
      </c>
      <c r="E145" s="244" t="s">
        <v>1</v>
      </c>
      <c r="F145" s="245" t="s">
        <v>4580</v>
      </c>
      <c r="G145" s="242"/>
      <c r="H145" s="246">
        <v>15.199999999999999</v>
      </c>
      <c r="I145" s="247"/>
      <c r="J145" s="242"/>
      <c r="K145" s="242"/>
      <c r="L145" s="248"/>
      <c r="M145" s="249"/>
      <c r="N145" s="250"/>
      <c r="O145" s="250"/>
      <c r="P145" s="250"/>
      <c r="Q145" s="250"/>
      <c r="R145" s="250"/>
      <c r="S145" s="250"/>
      <c r="T145" s="251"/>
      <c r="U145" s="13"/>
      <c r="V145" s="13"/>
      <c r="W145" s="13"/>
      <c r="X145" s="13"/>
      <c r="Y145" s="13"/>
      <c r="Z145" s="13"/>
      <c r="AA145" s="13"/>
      <c r="AB145" s="13"/>
      <c r="AC145" s="13"/>
      <c r="AD145" s="13"/>
      <c r="AE145" s="13"/>
      <c r="AT145" s="252" t="s">
        <v>273</v>
      </c>
      <c r="AU145" s="252" t="s">
        <v>85</v>
      </c>
      <c r="AV145" s="13" t="s">
        <v>85</v>
      </c>
      <c r="AW145" s="13" t="s">
        <v>32</v>
      </c>
      <c r="AX145" s="13" t="s">
        <v>83</v>
      </c>
      <c r="AY145" s="252" t="s">
        <v>264</v>
      </c>
    </row>
    <row r="146" s="2" customFormat="1" ht="16.5" customHeight="1">
      <c r="A146" s="39"/>
      <c r="B146" s="40"/>
      <c r="C146" s="228" t="s">
        <v>300</v>
      </c>
      <c r="D146" s="228" t="s">
        <v>266</v>
      </c>
      <c r="E146" s="229" t="s">
        <v>1439</v>
      </c>
      <c r="F146" s="230" t="s">
        <v>1440</v>
      </c>
      <c r="G146" s="231" t="s">
        <v>278</v>
      </c>
      <c r="H146" s="232">
        <v>15.199999999999999</v>
      </c>
      <c r="I146" s="233"/>
      <c r="J146" s="234">
        <f>ROUND(I146*H146,2)</f>
        <v>0</v>
      </c>
      <c r="K146" s="230" t="s">
        <v>1425</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271</v>
      </c>
      <c r="AT146" s="239" t="s">
        <v>266</v>
      </c>
      <c r="AU146" s="239" t="s">
        <v>85</v>
      </c>
      <c r="AY146" s="18" t="s">
        <v>264</v>
      </c>
      <c r="BE146" s="240">
        <f>IF(N146="základní",J146,0)</f>
        <v>0</v>
      </c>
      <c r="BF146" s="240">
        <f>IF(N146="snížená",J146,0)</f>
        <v>0</v>
      </c>
      <c r="BG146" s="240">
        <f>IF(N146="zákl. přenesená",J146,0)</f>
        <v>0</v>
      </c>
      <c r="BH146" s="240">
        <f>IF(N146="sníž. přenesená",J146,0)</f>
        <v>0</v>
      </c>
      <c r="BI146" s="240">
        <f>IF(N146="nulová",J146,0)</f>
        <v>0</v>
      </c>
      <c r="BJ146" s="18" t="s">
        <v>85</v>
      </c>
      <c r="BK146" s="240">
        <f>ROUND(I146*H146,2)</f>
        <v>0</v>
      </c>
      <c r="BL146" s="18" t="s">
        <v>271</v>
      </c>
      <c r="BM146" s="239" t="s">
        <v>4708</v>
      </c>
    </row>
    <row r="147" s="2" customFormat="1">
      <c r="A147" s="39"/>
      <c r="B147" s="40"/>
      <c r="C147" s="41"/>
      <c r="D147" s="243" t="s">
        <v>339</v>
      </c>
      <c r="E147" s="41"/>
      <c r="F147" s="295" t="s">
        <v>1442</v>
      </c>
      <c r="G147" s="41"/>
      <c r="H147" s="41"/>
      <c r="I147" s="296"/>
      <c r="J147" s="41"/>
      <c r="K147" s="41"/>
      <c r="L147" s="45"/>
      <c r="M147" s="297"/>
      <c r="N147" s="298"/>
      <c r="O147" s="92"/>
      <c r="P147" s="92"/>
      <c r="Q147" s="92"/>
      <c r="R147" s="92"/>
      <c r="S147" s="92"/>
      <c r="T147" s="93"/>
      <c r="U147" s="39"/>
      <c r="V147" s="39"/>
      <c r="W147" s="39"/>
      <c r="X147" s="39"/>
      <c r="Y147" s="39"/>
      <c r="Z147" s="39"/>
      <c r="AA147" s="39"/>
      <c r="AB147" s="39"/>
      <c r="AC147" s="39"/>
      <c r="AD147" s="39"/>
      <c r="AE147" s="39"/>
      <c r="AT147" s="18" t="s">
        <v>339</v>
      </c>
      <c r="AU147" s="18" t="s">
        <v>85</v>
      </c>
    </row>
    <row r="148" s="13" customFormat="1">
      <c r="A148" s="13"/>
      <c r="B148" s="241"/>
      <c r="C148" s="242"/>
      <c r="D148" s="243" t="s">
        <v>273</v>
      </c>
      <c r="E148" s="244" t="s">
        <v>1</v>
      </c>
      <c r="F148" s="245" t="s">
        <v>4582</v>
      </c>
      <c r="G148" s="242"/>
      <c r="H148" s="246">
        <v>15.199999999999999</v>
      </c>
      <c r="I148" s="247"/>
      <c r="J148" s="242"/>
      <c r="K148" s="242"/>
      <c r="L148" s="248"/>
      <c r="M148" s="249"/>
      <c r="N148" s="250"/>
      <c r="O148" s="250"/>
      <c r="P148" s="250"/>
      <c r="Q148" s="250"/>
      <c r="R148" s="250"/>
      <c r="S148" s="250"/>
      <c r="T148" s="251"/>
      <c r="U148" s="13"/>
      <c r="V148" s="13"/>
      <c r="W148" s="13"/>
      <c r="X148" s="13"/>
      <c r="Y148" s="13"/>
      <c r="Z148" s="13"/>
      <c r="AA148" s="13"/>
      <c r="AB148" s="13"/>
      <c r="AC148" s="13"/>
      <c r="AD148" s="13"/>
      <c r="AE148" s="13"/>
      <c r="AT148" s="252" t="s">
        <v>273</v>
      </c>
      <c r="AU148" s="252" t="s">
        <v>85</v>
      </c>
      <c r="AV148" s="13" t="s">
        <v>85</v>
      </c>
      <c r="AW148" s="13" t="s">
        <v>32</v>
      </c>
      <c r="AX148" s="13" t="s">
        <v>83</v>
      </c>
      <c r="AY148" s="252" t="s">
        <v>264</v>
      </c>
    </row>
    <row r="149" s="2" customFormat="1" ht="16.5" customHeight="1">
      <c r="A149" s="39"/>
      <c r="B149" s="40"/>
      <c r="C149" s="228" t="s">
        <v>304</v>
      </c>
      <c r="D149" s="228" t="s">
        <v>266</v>
      </c>
      <c r="E149" s="229" t="s">
        <v>1444</v>
      </c>
      <c r="F149" s="230" t="s">
        <v>306</v>
      </c>
      <c r="G149" s="231" t="s">
        <v>278</v>
      </c>
      <c r="H149" s="232">
        <v>9.4499999999999993</v>
      </c>
      <c r="I149" s="233"/>
      <c r="J149" s="234">
        <f>ROUND(I149*H149,2)</f>
        <v>0</v>
      </c>
      <c r="K149" s="230" t="s">
        <v>1425</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271</v>
      </c>
      <c r="AT149" s="239" t="s">
        <v>266</v>
      </c>
      <c r="AU149" s="239" t="s">
        <v>85</v>
      </c>
      <c r="AY149" s="18" t="s">
        <v>264</v>
      </c>
      <c r="BE149" s="240">
        <f>IF(N149="základní",J149,0)</f>
        <v>0</v>
      </c>
      <c r="BF149" s="240">
        <f>IF(N149="snížená",J149,0)</f>
        <v>0</v>
      </c>
      <c r="BG149" s="240">
        <f>IF(N149="zákl. přenesená",J149,0)</f>
        <v>0</v>
      </c>
      <c r="BH149" s="240">
        <f>IF(N149="sníž. přenesená",J149,0)</f>
        <v>0</v>
      </c>
      <c r="BI149" s="240">
        <f>IF(N149="nulová",J149,0)</f>
        <v>0</v>
      </c>
      <c r="BJ149" s="18" t="s">
        <v>85</v>
      </c>
      <c r="BK149" s="240">
        <f>ROUND(I149*H149,2)</f>
        <v>0</v>
      </c>
      <c r="BL149" s="18" t="s">
        <v>271</v>
      </c>
      <c r="BM149" s="239" t="s">
        <v>4709</v>
      </c>
    </row>
    <row r="150" s="2" customFormat="1">
      <c r="A150" s="39"/>
      <c r="B150" s="40"/>
      <c r="C150" s="41"/>
      <c r="D150" s="243" t="s">
        <v>339</v>
      </c>
      <c r="E150" s="41"/>
      <c r="F150" s="295" t="s">
        <v>4566</v>
      </c>
      <c r="G150" s="41"/>
      <c r="H150" s="41"/>
      <c r="I150" s="296"/>
      <c r="J150" s="41"/>
      <c r="K150" s="41"/>
      <c r="L150" s="45"/>
      <c r="M150" s="297"/>
      <c r="N150" s="298"/>
      <c r="O150" s="92"/>
      <c r="P150" s="92"/>
      <c r="Q150" s="92"/>
      <c r="R150" s="92"/>
      <c r="S150" s="92"/>
      <c r="T150" s="93"/>
      <c r="U150" s="39"/>
      <c r="V150" s="39"/>
      <c r="W150" s="39"/>
      <c r="X150" s="39"/>
      <c r="Y150" s="39"/>
      <c r="Z150" s="39"/>
      <c r="AA150" s="39"/>
      <c r="AB150" s="39"/>
      <c r="AC150" s="39"/>
      <c r="AD150" s="39"/>
      <c r="AE150" s="39"/>
      <c r="AT150" s="18" t="s">
        <v>339</v>
      </c>
      <c r="AU150" s="18" t="s">
        <v>85</v>
      </c>
    </row>
    <row r="151" s="15" customFormat="1">
      <c r="A151" s="15"/>
      <c r="B151" s="264"/>
      <c r="C151" s="265"/>
      <c r="D151" s="243" t="s">
        <v>273</v>
      </c>
      <c r="E151" s="266" t="s">
        <v>1</v>
      </c>
      <c r="F151" s="267" t="s">
        <v>4584</v>
      </c>
      <c r="G151" s="265"/>
      <c r="H151" s="266" t="s">
        <v>1</v>
      </c>
      <c r="I151" s="268"/>
      <c r="J151" s="265"/>
      <c r="K151" s="265"/>
      <c r="L151" s="269"/>
      <c r="M151" s="270"/>
      <c r="N151" s="271"/>
      <c r="O151" s="271"/>
      <c r="P151" s="271"/>
      <c r="Q151" s="271"/>
      <c r="R151" s="271"/>
      <c r="S151" s="271"/>
      <c r="T151" s="272"/>
      <c r="U151" s="15"/>
      <c r="V151" s="15"/>
      <c r="W151" s="15"/>
      <c r="X151" s="15"/>
      <c r="Y151" s="15"/>
      <c r="Z151" s="15"/>
      <c r="AA151" s="15"/>
      <c r="AB151" s="15"/>
      <c r="AC151" s="15"/>
      <c r="AD151" s="15"/>
      <c r="AE151" s="15"/>
      <c r="AT151" s="273" t="s">
        <v>273</v>
      </c>
      <c r="AU151" s="273" t="s">
        <v>85</v>
      </c>
      <c r="AV151" s="15" t="s">
        <v>83</v>
      </c>
      <c r="AW151" s="15" t="s">
        <v>32</v>
      </c>
      <c r="AX151" s="15" t="s">
        <v>76</v>
      </c>
      <c r="AY151" s="273" t="s">
        <v>264</v>
      </c>
    </row>
    <row r="152" s="13" customFormat="1">
      <c r="A152" s="13"/>
      <c r="B152" s="241"/>
      <c r="C152" s="242"/>
      <c r="D152" s="243" t="s">
        <v>273</v>
      </c>
      <c r="E152" s="244" t="s">
        <v>1</v>
      </c>
      <c r="F152" s="245" t="s">
        <v>4585</v>
      </c>
      <c r="G152" s="242"/>
      <c r="H152" s="246">
        <v>1.05</v>
      </c>
      <c r="I152" s="247"/>
      <c r="J152" s="242"/>
      <c r="K152" s="242"/>
      <c r="L152" s="248"/>
      <c r="M152" s="249"/>
      <c r="N152" s="250"/>
      <c r="O152" s="250"/>
      <c r="P152" s="250"/>
      <c r="Q152" s="250"/>
      <c r="R152" s="250"/>
      <c r="S152" s="250"/>
      <c r="T152" s="251"/>
      <c r="U152" s="13"/>
      <c r="V152" s="13"/>
      <c r="W152" s="13"/>
      <c r="X152" s="13"/>
      <c r="Y152" s="13"/>
      <c r="Z152" s="13"/>
      <c r="AA152" s="13"/>
      <c r="AB152" s="13"/>
      <c r="AC152" s="13"/>
      <c r="AD152" s="13"/>
      <c r="AE152" s="13"/>
      <c r="AT152" s="252" t="s">
        <v>273</v>
      </c>
      <c r="AU152" s="252" t="s">
        <v>85</v>
      </c>
      <c r="AV152" s="13" t="s">
        <v>85</v>
      </c>
      <c r="AW152" s="13" t="s">
        <v>32</v>
      </c>
      <c r="AX152" s="13" t="s">
        <v>76</v>
      </c>
      <c r="AY152" s="252" t="s">
        <v>264</v>
      </c>
    </row>
    <row r="153" s="15" customFormat="1">
      <c r="A153" s="15"/>
      <c r="B153" s="264"/>
      <c r="C153" s="265"/>
      <c r="D153" s="243" t="s">
        <v>273</v>
      </c>
      <c r="E153" s="266" t="s">
        <v>1</v>
      </c>
      <c r="F153" s="267" t="s">
        <v>4586</v>
      </c>
      <c r="G153" s="265"/>
      <c r="H153" s="266" t="s">
        <v>1</v>
      </c>
      <c r="I153" s="268"/>
      <c r="J153" s="265"/>
      <c r="K153" s="265"/>
      <c r="L153" s="269"/>
      <c r="M153" s="270"/>
      <c r="N153" s="271"/>
      <c r="O153" s="271"/>
      <c r="P153" s="271"/>
      <c r="Q153" s="271"/>
      <c r="R153" s="271"/>
      <c r="S153" s="271"/>
      <c r="T153" s="272"/>
      <c r="U153" s="15"/>
      <c r="V153" s="15"/>
      <c r="W153" s="15"/>
      <c r="X153" s="15"/>
      <c r="Y153" s="15"/>
      <c r="Z153" s="15"/>
      <c r="AA153" s="15"/>
      <c r="AB153" s="15"/>
      <c r="AC153" s="15"/>
      <c r="AD153" s="15"/>
      <c r="AE153" s="15"/>
      <c r="AT153" s="273" t="s">
        <v>273</v>
      </c>
      <c r="AU153" s="273" t="s">
        <v>85</v>
      </c>
      <c r="AV153" s="15" t="s">
        <v>83</v>
      </c>
      <c r="AW153" s="15" t="s">
        <v>32</v>
      </c>
      <c r="AX153" s="15" t="s">
        <v>76</v>
      </c>
      <c r="AY153" s="273" t="s">
        <v>264</v>
      </c>
    </row>
    <row r="154" s="13" customFormat="1">
      <c r="A154" s="13"/>
      <c r="B154" s="241"/>
      <c r="C154" s="242"/>
      <c r="D154" s="243" t="s">
        <v>273</v>
      </c>
      <c r="E154" s="244" t="s">
        <v>1</v>
      </c>
      <c r="F154" s="245" t="s">
        <v>4587</v>
      </c>
      <c r="G154" s="242"/>
      <c r="H154" s="246">
        <v>8.4000000000000004</v>
      </c>
      <c r="I154" s="247"/>
      <c r="J154" s="242"/>
      <c r="K154" s="242"/>
      <c r="L154" s="248"/>
      <c r="M154" s="249"/>
      <c r="N154" s="250"/>
      <c r="O154" s="250"/>
      <c r="P154" s="250"/>
      <c r="Q154" s="250"/>
      <c r="R154" s="250"/>
      <c r="S154" s="250"/>
      <c r="T154" s="251"/>
      <c r="U154" s="13"/>
      <c r="V154" s="13"/>
      <c r="W154" s="13"/>
      <c r="X154" s="13"/>
      <c r="Y154" s="13"/>
      <c r="Z154" s="13"/>
      <c r="AA154" s="13"/>
      <c r="AB154" s="13"/>
      <c r="AC154" s="13"/>
      <c r="AD154" s="13"/>
      <c r="AE154" s="13"/>
      <c r="AT154" s="252" t="s">
        <v>273</v>
      </c>
      <c r="AU154" s="252" t="s">
        <v>85</v>
      </c>
      <c r="AV154" s="13" t="s">
        <v>85</v>
      </c>
      <c r="AW154" s="13" t="s">
        <v>32</v>
      </c>
      <c r="AX154" s="13" t="s">
        <v>76</v>
      </c>
      <c r="AY154" s="252" t="s">
        <v>264</v>
      </c>
    </row>
    <row r="155" s="2" customFormat="1" ht="16.5" customHeight="1">
      <c r="A155" s="39"/>
      <c r="B155" s="40"/>
      <c r="C155" s="274" t="s">
        <v>309</v>
      </c>
      <c r="D155" s="274" t="s">
        <v>310</v>
      </c>
      <c r="E155" s="275" t="s">
        <v>3919</v>
      </c>
      <c r="F155" s="276" t="s">
        <v>3920</v>
      </c>
      <c r="G155" s="277" t="s">
        <v>354</v>
      </c>
      <c r="H155" s="278">
        <v>2.1000000000000001</v>
      </c>
      <c r="I155" s="279"/>
      <c r="J155" s="280">
        <f>ROUND(I155*H155,2)</f>
        <v>0</v>
      </c>
      <c r="K155" s="276" t="s">
        <v>1425</v>
      </c>
      <c r="L155" s="281"/>
      <c r="M155" s="282" t="s">
        <v>1</v>
      </c>
      <c r="N155" s="283" t="s">
        <v>42</v>
      </c>
      <c r="O155" s="92"/>
      <c r="P155" s="237">
        <f>O155*H155</f>
        <v>0</v>
      </c>
      <c r="Q155" s="237">
        <v>1</v>
      </c>
      <c r="R155" s="237">
        <f>Q155*H155</f>
        <v>2.1000000000000001</v>
      </c>
      <c r="S155" s="237">
        <v>0</v>
      </c>
      <c r="T155" s="238">
        <f>S155*H155</f>
        <v>0</v>
      </c>
      <c r="U155" s="39"/>
      <c r="V155" s="39"/>
      <c r="W155" s="39"/>
      <c r="X155" s="39"/>
      <c r="Y155" s="39"/>
      <c r="Z155" s="39"/>
      <c r="AA155" s="39"/>
      <c r="AB155" s="39"/>
      <c r="AC155" s="39"/>
      <c r="AD155" s="39"/>
      <c r="AE155" s="39"/>
      <c r="AR155" s="239" t="s">
        <v>876</v>
      </c>
      <c r="AT155" s="239" t="s">
        <v>310</v>
      </c>
      <c r="AU155" s="239" t="s">
        <v>85</v>
      </c>
      <c r="AY155" s="18" t="s">
        <v>264</v>
      </c>
      <c r="BE155" s="240">
        <f>IF(N155="základní",J155,0)</f>
        <v>0</v>
      </c>
      <c r="BF155" s="240">
        <f>IF(N155="snížená",J155,0)</f>
        <v>0</v>
      </c>
      <c r="BG155" s="240">
        <f>IF(N155="zákl. přenesená",J155,0)</f>
        <v>0</v>
      </c>
      <c r="BH155" s="240">
        <f>IF(N155="sníž. přenesená",J155,0)</f>
        <v>0</v>
      </c>
      <c r="BI155" s="240">
        <f>IF(N155="nulová",J155,0)</f>
        <v>0</v>
      </c>
      <c r="BJ155" s="18" t="s">
        <v>85</v>
      </c>
      <c r="BK155" s="240">
        <f>ROUND(I155*H155,2)</f>
        <v>0</v>
      </c>
      <c r="BL155" s="18" t="s">
        <v>876</v>
      </c>
      <c r="BM155" s="239" t="s">
        <v>4710</v>
      </c>
    </row>
    <row r="156" s="2" customFormat="1">
      <c r="A156" s="39"/>
      <c r="B156" s="40"/>
      <c r="C156" s="41"/>
      <c r="D156" s="243" t="s">
        <v>339</v>
      </c>
      <c r="E156" s="41"/>
      <c r="F156" s="295" t="s">
        <v>3922</v>
      </c>
      <c r="G156" s="41"/>
      <c r="H156" s="41"/>
      <c r="I156" s="296"/>
      <c r="J156" s="41"/>
      <c r="K156" s="41"/>
      <c r="L156" s="45"/>
      <c r="M156" s="297"/>
      <c r="N156" s="298"/>
      <c r="O156" s="92"/>
      <c r="P156" s="92"/>
      <c r="Q156" s="92"/>
      <c r="R156" s="92"/>
      <c r="S156" s="92"/>
      <c r="T156" s="93"/>
      <c r="U156" s="39"/>
      <c r="V156" s="39"/>
      <c r="W156" s="39"/>
      <c r="X156" s="39"/>
      <c r="Y156" s="39"/>
      <c r="Z156" s="39"/>
      <c r="AA156" s="39"/>
      <c r="AB156" s="39"/>
      <c r="AC156" s="39"/>
      <c r="AD156" s="39"/>
      <c r="AE156" s="39"/>
      <c r="AT156" s="18" t="s">
        <v>339</v>
      </c>
      <c r="AU156" s="18" t="s">
        <v>85</v>
      </c>
    </row>
    <row r="157" s="13" customFormat="1">
      <c r="A157" s="13"/>
      <c r="B157" s="241"/>
      <c r="C157" s="242"/>
      <c r="D157" s="243" t="s">
        <v>273</v>
      </c>
      <c r="E157" s="244" t="s">
        <v>1</v>
      </c>
      <c r="F157" s="245" t="s">
        <v>4038</v>
      </c>
      <c r="G157" s="242"/>
      <c r="H157" s="246">
        <v>1.05</v>
      </c>
      <c r="I157" s="247"/>
      <c r="J157" s="242"/>
      <c r="K157" s="242"/>
      <c r="L157" s="248"/>
      <c r="M157" s="249"/>
      <c r="N157" s="250"/>
      <c r="O157" s="250"/>
      <c r="P157" s="250"/>
      <c r="Q157" s="250"/>
      <c r="R157" s="250"/>
      <c r="S157" s="250"/>
      <c r="T157" s="251"/>
      <c r="U157" s="13"/>
      <c r="V157" s="13"/>
      <c r="W157" s="13"/>
      <c r="X157" s="13"/>
      <c r="Y157" s="13"/>
      <c r="Z157" s="13"/>
      <c r="AA157" s="13"/>
      <c r="AB157" s="13"/>
      <c r="AC157" s="13"/>
      <c r="AD157" s="13"/>
      <c r="AE157" s="13"/>
      <c r="AT157" s="252" t="s">
        <v>273</v>
      </c>
      <c r="AU157" s="252" t="s">
        <v>85</v>
      </c>
      <c r="AV157" s="13" t="s">
        <v>85</v>
      </c>
      <c r="AW157" s="13" t="s">
        <v>32</v>
      </c>
      <c r="AX157" s="13" t="s">
        <v>83</v>
      </c>
      <c r="AY157" s="252" t="s">
        <v>264</v>
      </c>
    </row>
    <row r="158" s="13" customFormat="1">
      <c r="A158" s="13"/>
      <c r="B158" s="241"/>
      <c r="C158" s="242"/>
      <c r="D158" s="243" t="s">
        <v>273</v>
      </c>
      <c r="E158" s="242"/>
      <c r="F158" s="245" t="s">
        <v>4039</v>
      </c>
      <c r="G158" s="242"/>
      <c r="H158" s="246">
        <v>2.1000000000000001</v>
      </c>
      <c r="I158" s="247"/>
      <c r="J158" s="242"/>
      <c r="K158" s="242"/>
      <c r="L158" s="248"/>
      <c r="M158" s="249"/>
      <c r="N158" s="250"/>
      <c r="O158" s="250"/>
      <c r="P158" s="250"/>
      <c r="Q158" s="250"/>
      <c r="R158" s="250"/>
      <c r="S158" s="250"/>
      <c r="T158" s="251"/>
      <c r="U158" s="13"/>
      <c r="V158" s="13"/>
      <c r="W158" s="13"/>
      <c r="X158" s="13"/>
      <c r="Y158" s="13"/>
      <c r="Z158" s="13"/>
      <c r="AA158" s="13"/>
      <c r="AB158" s="13"/>
      <c r="AC158" s="13"/>
      <c r="AD158" s="13"/>
      <c r="AE158" s="13"/>
      <c r="AT158" s="252" t="s">
        <v>273</v>
      </c>
      <c r="AU158" s="252" t="s">
        <v>85</v>
      </c>
      <c r="AV158" s="13" t="s">
        <v>85</v>
      </c>
      <c r="AW158" s="13" t="s">
        <v>4</v>
      </c>
      <c r="AX158" s="13" t="s">
        <v>83</v>
      </c>
      <c r="AY158" s="252" t="s">
        <v>264</v>
      </c>
    </row>
    <row r="159" s="2" customFormat="1" ht="16.5" customHeight="1">
      <c r="A159" s="39"/>
      <c r="B159" s="40"/>
      <c r="C159" s="228" t="s">
        <v>315</v>
      </c>
      <c r="D159" s="228" t="s">
        <v>266</v>
      </c>
      <c r="E159" s="229" t="s">
        <v>1448</v>
      </c>
      <c r="F159" s="230" t="s">
        <v>1449</v>
      </c>
      <c r="G159" s="231" t="s">
        <v>278</v>
      </c>
      <c r="H159" s="232">
        <v>5.7000000000000002</v>
      </c>
      <c r="I159" s="233"/>
      <c r="J159" s="234">
        <f>ROUND(I159*H159,2)</f>
        <v>0</v>
      </c>
      <c r="K159" s="230" t="s">
        <v>1425</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271</v>
      </c>
      <c r="AT159" s="239" t="s">
        <v>266</v>
      </c>
      <c r="AU159" s="239" t="s">
        <v>85</v>
      </c>
      <c r="AY159" s="18" t="s">
        <v>264</v>
      </c>
      <c r="BE159" s="240">
        <f>IF(N159="základní",J159,0)</f>
        <v>0</v>
      </c>
      <c r="BF159" s="240">
        <f>IF(N159="snížená",J159,0)</f>
        <v>0</v>
      </c>
      <c r="BG159" s="240">
        <f>IF(N159="zákl. přenesená",J159,0)</f>
        <v>0</v>
      </c>
      <c r="BH159" s="240">
        <f>IF(N159="sníž. přenesená",J159,0)</f>
        <v>0</v>
      </c>
      <c r="BI159" s="240">
        <f>IF(N159="nulová",J159,0)</f>
        <v>0</v>
      </c>
      <c r="BJ159" s="18" t="s">
        <v>85</v>
      </c>
      <c r="BK159" s="240">
        <f>ROUND(I159*H159,2)</f>
        <v>0</v>
      </c>
      <c r="BL159" s="18" t="s">
        <v>271</v>
      </c>
      <c r="BM159" s="239" t="s">
        <v>4711</v>
      </c>
    </row>
    <row r="160" s="2" customFormat="1">
      <c r="A160" s="39"/>
      <c r="B160" s="40"/>
      <c r="C160" s="41"/>
      <c r="D160" s="243" t="s">
        <v>339</v>
      </c>
      <c r="E160" s="41"/>
      <c r="F160" s="295" t="s">
        <v>4590</v>
      </c>
      <c r="G160" s="41"/>
      <c r="H160" s="41"/>
      <c r="I160" s="296"/>
      <c r="J160" s="41"/>
      <c r="K160" s="41"/>
      <c r="L160" s="45"/>
      <c r="M160" s="297"/>
      <c r="N160" s="298"/>
      <c r="O160" s="92"/>
      <c r="P160" s="92"/>
      <c r="Q160" s="92"/>
      <c r="R160" s="92"/>
      <c r="S160" s="92"/>
      <c r="T160" s="93"/>
      <c r="U160" s="39"/>
      <c r="V160" s="39"/>
      <c r="W160" s="39"/>
      <c r="X160" s="39"/>
      <c r="Y160" s="39"/>
      <c r="Z160" s="39"/>
      <c r="AA160" s="39"/>
      <c r="AB160" s="39"/>
      <c r="AC160" s="39"/>
      <c r="AD160" s="39"/>
      <c r="AE160" s="39"/>
      <c r="AT160" s="18" t="s">
        <v>339</v>
      </c>
      <c r="AU160" s="18" t="s">
        <v>85</v>
      </c>
    </row>
    <row r="161" s="13" customFormat="1">
      <c r="A161" s="13"/>
      <c r="B161" s="241"/>
      <c r="C161" s="242"/>
      <c r="D161" s="243" t="s">
        <v>273</v>
      </c>
      <c r="E161" s="244" t="s">
        <v>1</v>
      </c>
      <c r="F161" s="245" t="s">
        <v>4591</v>
      </c>
      <c r="G161" s="242"/>
      <c r="H161" s="246">
        <v>5.7000000000000002</v>
      </c>
      <c r="I161" s="247"/>
      <c r="J161" s="242"/>
      <c r="K161" s="242"/>
      <c r="L161" s="248"/>
      <c r="M161" s="249"/>
      <c r="N161" s="250"/>
      <c r="O161" s="250"/>
      <c r="P161" s="250"/>
      <c r="Q161" s="250"/>
      <c r="R161" s="250"/>
      <c r="S161" s="250"/>
      <c r="T161" s="251"/>
      <c r="U161" s="13"/>
      <c r="V161" s="13"/>
      <c r="W161" s="13"/>
      <c r="X161" s="13"/>
      <c r="Y161" s="13"/>
      <c r="Z161" s="13"/>
      <c r="AA161" s="13"/>
      <c r="AB161" s="13"/>
      <c r="AC161" s="13"/>
      <c r="AD161" s="13"/>
      <c r="AE161" s="13"/>
      <c r="AT161" s="252" t="s">
        <v>273</v>
      </c>
      <c r="AU161" s="252" t="s">
        <v>85</v>
      </c>
      <c r="AV161" s="13" t="s">
        <v>85</v>
      </c>
      <c r="AW161" s="13" t="s">
        <v>32</v>
      </c>
      <c r="AX161" s="13" t="s">
        <v>83</v>
      </c>
      <c r="AY161" s="252" t="s">
        <v>264</v>
      </c>
    </row>
    <row r="162" s="2" customFormat="1" ht="16.5" customHeight="1">
      <c r="A162" s="39"/>
      <c r="B162" s="40"/>
      <c r="C162" s="274" t="s">
        <v>322</v>
      </c>
      <c r="D162" s="274" t="s">
        <v>310</v>
      </c>
      <c r="E162" s="275" t="s">
        <v>1452</v>
      </c>
      <c r="F162" s="276" t="s">
        <v>1453</v>
      </c>
      <c r="G162" s="277" t="s">
        <v>354</v>
      </c>
      <c r="H162" s="278">
        <v>11.4</v>
      </c>
      <c r="I162" s="279"/>
      <c r="J162" s="280">
        <f>ROUND(I162*H162,2)</f>
        <v>0</v>
      </c>
      <c r="K162" s="276" t="s">
        <v>1425</v>
      </c>
      <c r="L162" s="281"/>
      <c r="M162" s="282" t="s">
        <v>1</v>
      </c>
      <c r="N162" s="283" t="s">
        <v>42</v>
      </c>
      <c r="O162" s="92"/>
      <c r="P162" s="237">
        <f>O162*H162</f>
        <v>0</v>
      </c>
      <c r="Q162" s="237">
        <v>1</v>
      </c>
      <c r="R162" s="237">
        <f>Q162*H162</f>
        <v>11.4</v>
      </c>
      <c r="S162" s="237">
        <v>0</v>
      </c>
      <c r="T162" s="238">
        <f>S162*H162</f>
        <v>0</v>
      </c>
      <c r="U162" s="39"/>
      <c r="V162" s="39"/>
      <c r="W162" s="39"/>
      <c r="X162" s="39"/>
      <c r="Y162" s="39"/>
      <c r="Z162" s="39"/>
      <c r="AA162" s="39"/>
      <c r="AB162" s="39"/>
      <c r="AC162" s="39"/>
      <c r="AD162" s="39"/>
      <c r="AE162" s="39"/>
      <c r="AR162" s="239" t="s">
        <v>304</v>
      </c>
      <c r="AT162" s="239" t="s">
        <v>310</v>
      </c>
      <c r="AU162" s="239" t="s">
        <v>85</v>
      </c>
      <c r="AY162" s="18" t="s">
        <v>264</v>
      </c>
      <c r="BE162" s="240">
        <f>IF(N162="základní",J162,0)</f>
        <v>0</v>
      </c>
      <c r="BF162" s="240">
        <f>IF(N162="snížená",J162,0)</f>
        <v>0</v>
      </c>
      <c r="BG162" s="240">
        <f>IF(N162="zákl. přenesená",J162,0)</f>
        <v>0</v>
      </c>
      <c r="BH162" s="240">
        <f>IF(N162="sníž. přenesená",J162,0)</f>
        <v>0</v>
      </c>
      <c r="BI162" s="240">
        <f>IF(N162="nulová",J162,0)</f>
        <v>0</v>
      </c>
      <c r="BJ162" s="18" t="s">
        <v>85</v>
      </c>
      <c r="BK162" s="240">
        <f>ROUND(I162*H162,2)</f>
        <v>0</v>
      </c>
      <c r="BL162" s="18" t="s">
        <v>271</v>
      </c>
      <c r="BM162" s="239" t="s">
        <v>4712</v>
      </c>
    </row>
    <row r="163" s="2" customFormat="1">
      <c r="A163" s="39"/>
      <c r="B163" s="40"/>
      <c r="C163" s="41"/>
      <c r="D163" s="243" t="s">
        <v>339</v>
      </c>
      <c r="E163" s="41"/>
      <c r="F163" s="295" t="s">
        <v>1455</v>
      </c>
      <c r="G163" s="41"/>
      <c r="H163" s="41"/>
      <c r="I163" s="296"/>
      <c r="J163" s="41"/>
      <c r="K163" s="41"/>
      <c r="L163" s="45"/>
      <c r="M163" s="297"/>
      <c r="N163" s="298"/>
      <c r="O163" s="92"/>
      <c r="P163" s="92"/>
      <c r="Q163" s="92"/>
      <c r="R163" s="92"/>
      <c r="S163" s="92"/>
      <c r="T163" s="93"/>
      <c r="U163" s="39"/>
      <c r="V163" s="39"/>
      <c r="W163" s="39"/>
      <c r="X163" s="39"/>
      <c r="Y163" s="39"/>
      <c r="Z163" s="39"/>
      <c r="AA163" s="39"/>
      <c r="AB163" s="39"/>
      <c r="AC163" s="39"/>
      <c r="AD163" s="39"/>
      <c r="AE163" s="39"/>
      <c r="AT163" s="18" t="s">
        <v>339</v>
      </c>
      <c r="AU163" s="18" t="s">
        <v>85</v>
      </c>
    </row>
    <row r="164" s="13" customFormat="1">
      <c r="A164" s="13"/>
      <c r="B164" s="241"/>
      <c r="C164" s="242"/>
      <c r="D164" s="243" t="s">
        <v>273</v>
      </c>
      <c r="E164" s="244" t="s">
        <v>1</v>
      </c>
      <c r="F164" s="245" t="s">
        <v>4593</v>
      </c>
      <c r="G164" s="242"/>
      <c r="H164" s="246">
        <v>5.7000000000000002</v>
      </c>
      <c r="I164" s="247"/>
      <c r="J164" s="242"/>
      <c r="K164" s="242"/>
      <c r="L164" s="248"/>
      <c r="M164" s="249"/>
      <c r="N164" s="250"/>
      <c r="O164" s="250"/>
      <c r="P164" s="250"/>
      <c r="Q164" s="250"/>
      <c r="R164" s="250"/>
      <c r="S164" s="250"/>
      <c r="T164" s="251"/>
      <c r="U164" s="13"/>
      <c r="V164" s="13"/>
      <c r="W164" s="13"/>
      <c r="X164" s="13"/>
      <c r="Y164" s="13"/>
      <c r="Z164" s="13"/>
      <c r="AA164" s="13"/>
      <c r="AB164" s="13"/>
      <c r="AC164" s="13"/>
      <c r="AD164" s="13"/>
      <c r="AE164" s="13"/>
      <c r="AT164" s="252" t="s">
        <v>273</v>
      </c>
      <c r="AU164" s="252" t="s">
        <v>85</v>
      </c>
      <c r="AV164" s="13" t="s">
        <v>85</v>
      </c>
      <c r="AW164" s="13" t="s">
        <v>32</v>
      </c>
      <c r="AX164" s="13" t="s">
        <v>83</v>
      </c>
      <c r="AY164" s="252" t="s">
        <v>264</v>
      </c>
    </row>
    <row r="165" s="13" customFormat="1">
      <c r="A165" s="13"/>
      <c r="B165" s="241"/>
      <c r="C165" s="242"/>
      <c r="D165" s="243" t="s">
        <v>273</v>
      </c>
      <c r="E165" s="242"/>
      <c r="F165" s="245" t="s">
        <v>4594</v>
      </c>
      <c r="G165" s="242"/>
      <c r="H165" s="246">
        <v>11.4</v>
      </c>
      <c r="I165" s="247"/>
      <c r="J165" s="242"/>
      <c r="K165" s="242"/>
      <c r="L165" s="248"/>
      <c r="M165" s="249"/>
      <c r="N165" s="250"/>
      <c r="O165" s="250"/>
      <c r="P165" s="250"/>
      <c r="Q165" s="250"/>
      <c r="R165" s="250"/>
      <c r="S165" s="250"/>
      <c r="T165" s="251"/>
      <c r="U165" s="13"/>
      <c r="V165" s="13"/>
      <c r="W165" s="13"/>
      <c r="X165" s="13"/>
      <c r="Y165" s="13"/>
      <c r="Z165" s="13"/>
      <c r="AA165" s="13"/>
      <c r="AB165" s="13"/>
      <c r="AC165" s="13"/>
      <c r="AD165" s="13"/>
      <c r="AE165" s="13"/>
      <c r="AT165" s="252" t="s">
        <v>273</v>
      </c>
      <c r="AU165" s="252" t="s">
        <v>85</v>
      </c>
      <c r="AV165" s="13" t="s">
        <v>85</v>
      </c>
      <c r="AW165" s="13" t="s">
        <v>4</v>
      </c>
      <c r="AX165" s="13" t="s">
        <v>83</v>
      </c>
      <c r="AY165" s="252" t="s">
        <v>264</v>
      </c>
    </row>
    <row r="166" s="12" customFormat="1" ht="22.8" customHeight="1">
      <c r="A166" s="12"/>
      <c r="B166" s="212"/>
      <c r="C166" s="213"/>
      <c r="D166" s="214" t="s">
        <v>75</v>
      </c>
      <c r="E166" s="226" t="s">
        <v>290</v>
      </c>
      <c r="F166" s="226" t="s">
        <v>537</v>
      </c>
      <c r="G166" s="213"/>
      <c r="H166" s="213"/>
      <c r="I166" s="216"/>
      <c r="J166" s="227">
        <f>BK166</f>
        <v>0</v>
      </c>
      <c r="K166" s="213"/>
      <c r="L166" s="218"/>
      <c r="M166" s="219"/>
      <c r="N166" s="220"/>
      <c r="O166" s="220"/>
      <c r="P166" s="221">
        <f>SUM(P167:P169)</f>
        <v>0</v>
      </c>
      <c r="Q166" s="220"/>
      <c r="R166" s="221">
        <f>SUM(R167:R169)</f>
        <v>0</v>
      </c>
      <c r="S166" s="220"/>
      <c r="T166" s="222">
        <f>SUM(T167:T169)</f>
        <v>0</v>
      </c>
      <c r="U166" s="12"/>
      <c r="V166" s="12"/>
      <c r="W166" s="12"/>
      <c r="X166" s="12"/>
      <c r="Y166" s="12"/>
      <c r="Z166" s="12"/>
      <c r="AA166" s="12"/>
      <c r="AB166" s="12"/>
      <c r="AC166" s="12"/>
      <c r="AD166" s="12"/>
      <c r="AE166" s="12"/>
      <c r="AR166" s="223" t="s">
        <v>83</v>
      </c>
      <c r="AT166" s="224" t="s">
        <v>75</v>
      </c>
      <c r="AU166" s="224" t="s">
        <v>83</v>
      </c>
      <c r="AY166" s="223" t="s">
        <v>264</v>
      </c>
      <c r="BK166" s="225">
        <f>SUM(BK167:BK169)</f>
        <v>0</v>
      </c>
    </row>
    <row r="167" s="2" customFormat="1" ht="16.5" customHeight="1">
      <c r="A167" s="39"/>
      <c r="B167" s="40"/>
      <c r="C167" s="228" t="s">
        <v>8</v>
      </c>
      <c r="D167" s="228" t="s">
        <v>266</v>
      </c>
      <c r="E167" s="229" t="s">
        <v>4595</v>
      </c>
      <c r="F167" s="230" t="s">
        <v>4596</v>
      </c>
      <c r="G167" s="231" t="s">
        <v>318</v>
      </c>
      <c r="H167" s="232">
        <v>19</v>
      </c>
      <c r="I167" s="233"/>
      <c r="J167" s="234">
        <f>ROUND(I167*H167,2)</f>
        <v>0</v>
      </c>
      <c r="K167" s="230" t="s">
        <v>1425</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271</v>
      </c>
      <c r="AT167" s="239" t="s">
        <v>266</v>
      </c>
      <c r="AU167" s="239" t="s">
        <v>85</v>
      </c>
      <c r="AY167" s="18" t="s">
        <v>264</v>
      </c>
      <c r="BE167" s="240">
        <f>IF(N167="základní",J167,0)</f>
        <v>0</v>
      </c>
      <c r="BF167" s="240">
        <f>IF(N167="snížená",J167,0)</f>
        <v>0</v>
      </c>
      <c r="BG167" s="240">
        <f>IF(N167="zákl. přenesená",J167,0)</f>
        <v>0</v>
      </c>
      <c r="BH167" s="240">
        <f>IF(N167="sníž. přenesená",J167,0)</f>
        <v>0</v>
      </c>
      <c r="BI167" s="240">
        <f>IF(N167="nulová",J167,0)</f>
        <v>0</v>
      </c>
      <c r="BJ167" s="18" t="s">
        <v>85</v>
      </c>
      <c r="BK167" s="240">
        <f>ROUND(I167*H167,2)</f>
        <v>0</v>
      </c>
      <c r="BL167" s="18" t="s">
        <v>271</v>
      </c>
      <c r="BM167" s="239" t="s">
        <v>4713</v>
      </c>
    </row>
    <row r="168" s="2" customFormat="1">
      <c r="A168" s="39"/>
      <c r="B168" s="40"/>
      <c r="C168" s="41"/>
      <c r="D168" s="243" t="s">
        <v>339</v>
      </c>
      <c r="E168" s="41"/>
      <c r="F168" s="295" t="s">
        <v>4590</v>
      </c>
      <c r="G168" s="41"/>
      <c r="H168" s="41"/>
      <c r="I168" s="296"/>
      <c r="J168" s="41"/>
      <c r="K168" s="41"/>
      <c r="L168" s="45"/>
      <c r="M168" s="297"/>
      <c r="N168" s="298"/>
      <c r="O168" s="92"/>
      <c r="P168" s="92"/>
      <c r="Q168" s="92"/>
      <c r="R168" s="92"/>
      <c r="S168" s="92"/>
      <c r="T168" s="93"/>
      <c r="U168" s="39"/>
      <c r="V168" s="39"/>
      <c r="W168" s="39"/>
      <c r="X168" s="39"/>
      <c r="Y168" s="39"/>
      <c r="Z168" s="39"/>
      <c r="AA168" s="39"/>
      <c r="AB168" s="39"/>
      <c r="AC168" s="39"/>
      <c r="AD168" s="39"/>
      <c r="AE168" s="39"/>
      <c r="AT168" s="18" t="s">
        <v>339</v>
      </c>
      <c r="AU168" s="18" t="s">
        <v>85</v>
      </c>
    </row>
    <row r="169" s="13" customFormat="1">
      <c r="A169" s="13"/>
      <c r="B169" s="241"/>
      <c r="C169" s="242"/>
      <c r="D169" s="243" t="s">
        <v>273</v>
      </c>
      <c r="E169" s="244" t="s">
        <v>1</v>
      </c>
      <c r="F169" s="245" t="s">
        <v>4598</v>
      </c>
      <c r="G169" s="242"/>
      <c r="H169" s="246">
        <v>19</v>
      </c>
      <c r="I169" s="247"/>
      <c r="J169" s="242"/>
      <c r="K169" s="242"/>
      <c r="L169" s="248"/>
      <c r="M169" s="249"/>
      <c r="N169" s="250"/>
      <c r="O169" s="250"/>
      <c r="P169" s="250"/>
      <c r="Q169" s="250"/>
      <c r="R169" s="250"/>
      <c r="S169" s="250"/>
      <c r="T169" s="251"/>
      <c r="U169" s="13"/>
      <c r="V169" s="13"/>
      <c r="W169" s="13"/>
      <c r="X169" s="13"/>
      <c r="Y169" s="13"/>
      <c r="Z169" s="13"/>
      <c r="AA169" s="13"/>
      <c r="AB169" s="13"/>
      <c r="AC169" s="13"/>
      <c r="AD169" s="13"/>
      <c r="AE169" s="13"/>
      <c r="AT169" s="252" t="s">
        <v>273</v>
      </c>
      <c r="AU169" s="252" t="s">
        <v>85</v>
      </c>
      <c r="AV169" s="13" t="s">
        <v>85</v>
      </c>
      <c r="AW169" s="13" t="s">
        <v>32</v>
      </c>
      <c r="AX169" s="13" t="s">
        <v>83</v>
      </c>
      <c r="AY169" s="252" t="s">
        <v>264</v>
      </c>
    </row>
    <row r="170" s="12" customFormat="1" ht="22.8" customHeight="1">
      <c r="A170" s="12"/>
      <c r="B170" s="212"/>
      <c r="C170" s="213"/>
      <c r="D170" s="214" t="s">
        <v>75</v>
      </c>
      <c r="E170" s="226" t="s">
        <v>304</v>
      </c>
      <c r="F170" s="226" t="s">
        <v>1467</v>
      </c>
      <c r="G170" s="213"/>
      <c r="H170" s="213"/>
      <c r="I170" s="216"/>
      <c r="J170" s="227">
        <f>BK170</f>
        <v>0</v>
      </c>
      <c r="K170" s="213"/>
      <c r="L170" s="218"/>
      <c r="M170" s="219"/>
      <c r="N170" s="220"/>
      <c r="O170" s="220"/>
      <c r="P170" s="221">
        <f>SUM(P171:P224)</f>
        <v>0</v>
      </c>
      <c r="Q170" s="220"/>
      <c r="R170" s="221">
        <f>SUM(R171:R224)</f>
        <v>0.031644949999999998</v>
      </c>
      <c r="S170" s="220"/>
      <c r="T170" s="222">
        <f>SUM(T171:T224)</f>
        <v>0</v>
      </c>
      <c r="U170" s="12"/>
      <c r="V170" s="12"/>
      <c r="W170" s="12"/>
      <c r="X170" s="12"/>
      <c r="Y170" s="12"/>
      <c r="Z170" s="12"/>
      <c r="AA170" s="12"/>
      <c r="AB170" s="12"/>
      <c r="AC170" s="12"/>
      <c r="AD170" s="12"/>
      <c r="AE170" s="12"/>
      <c r="AR170" s="223" t="s">
        <v>83</v>
      </c>
      <c r="AT170" s="224" t="s">
        <v>75</v>
      </c>
      <c r="AU170" s="224" t="s">
        <v>83</v>
      </c>
      <c r="AY170" s="223" t="s">
        <v>264</v>
      </c>
      <c r="BK170" s="225">
        <f>SUM(BK171:BK224)</f>
        <v>0</v>
      </c>
    </row>
    <row r="171" s="2" customFormat="1" ht="16.5" customHeight="1">
      <c r="A171" s="39"/>
      <c r="B171" s="40"/>
      <c r="C171" s="228" t="s">
        <v>335</v>
      </c>
      <c r="D171" s="228" t="s">
        <v>266</v>
      </c>
      <c r="E171" s="229" t="s">
        <v>3934</v>
      </c>
      <c r="F171" s="230" t="s">
        <v>3935</v>
      </c>
      <c r="G171" s="231" t="s">
        <v>453</v>
      </c>
      <c r="H171" s="232">
        <v>10</v>
      </c>
      <c r="I171" s="233"/>
      <c r="J171" s="234">
        <f>ROUND(I171*H171,2)</f>
        <v>0</v>
      </c>
      <c r="K171" s="230" t="s">
        <v>1425</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271</v>
      </c>
      <c r="AT171" s="239" t="s">
        <v>266</v>
      </c>
      <c r="AU171" s="239" t="s">
        <v>85</v>
      </c>
      <c r="AY171" s="18" t="s">
        <v>264</v>
      </c>
      <c r="BE171" s="240">
        <f>IF(N171="základní",J171,0)</f>
        <v>0</v>
      </c>
      <c r="BF171" s="240">
        <f>IF(N171="snížená",J171,0)</f>
        <v>0</v>
      </c>
      <c r="BG171" s="240">
        <f>IF(N171="zákl. přenesená",J171,0)</f>
        <v>0</v>
      </c>
      <c r="BH171" s="240">
        <f>IF(N171="sníž. přenesená",J171,0)</f>
        <v>0</v>
      </c>
      <c r="BI171" s="240">
        <f>IF(N171="nulová",J171,0)</f>
        <v>0</v>
      </c>
      <c r="BJ171" s="18" t="s">
        <v>85</v>
      </c>
      <c r="BK171" s="240">
        <f>ROUND(I171*H171,2)</f>
        <v>0</v>
      </c>
      <c r="BL171" s="18" t="s">
        <v>271</v>
      </c>
      <c r="BM171" s="239" t="s">
        <v>4714</v>
      </c>
    </row>
    <row r="172" s="15" customFormat="1">
      <c r="A172" s="15"/>
      <c r="B172" s="264"/>
      <c r="C172" s="265"/>
      <c r="D172" s="243" t="s">
        <v>273</v>
      </c>
      <c r="E172" s="266" t="s">
        <v>1</v>
      </c>
      <c r="F172" s="267" t="s">
        <v>4098</v>
      </c>
      <c r="G172" s="265"/>
      <c r="H172" s="266" t="s">
        <v>1</v>
      </c>
      <c r="I172" s="268"/>
      <c r="J172" s="265"/>
      <c r="K172" s="265"/>
      <c r="L172" s="269"/>
      <c r="M172" s="270"/>
      <c r="N172" s="271"/>
      <c r="O172" s="271"/>
      <c r="P172" s="271"/>
      <c r="Q172" s="271"/>
      <c r="R172" s="271"/>
      <c r="S172" s="271"/>
      <c r="T172" s="272"/>
      <c r="U172" s="15"/>
      <c r="V172" s="15"/>
      <c r="W172" s="15"/>
      <c r="X172" s="15"/>
      <c r="Y172" s="15"/>
      <c r="Z172" s="15"/>
      <c r="AA172" s="15"/>
      <c r="AB172" s="15"/>
      <c r="AC172" s="15"/>
      <c r="AD172" s="15"/>
      <c r="AE172" s="15"/>
      <c r="AT172" s="273" t="s">
        <v>273</v>
      </c>
      <c r="AU172" s="273" t="s">
        <v>85</v>
      </c>
      <c r="AV172" s="15" t="s">
        <v>83</v>
      </c>
      <c r="AW172" s="15" t="s">
        <v>32</v>
      </c>
      <c r="AX172" s="15" t="s">
        <v>76</v>
      </c>
      <c r="AY172" s="273" t="s">
        <v>264</v>
      </c>
    </row>
    <row r="173" s="13" customFormat="1">
      <c r="A173" s="13"/>
      <c r="B173" s="241"/>
      <c r="C173" s="242"/>
      <c r="D173" s="243" t="s">
        <v>273</v>
      </c>
      <c r="E173" s="244" t="s">
        <v>1</v>
      </c>
      <c r="F173" s="245" t="s">
        <v>315</v>
      </c>
      <c r="G173" s="242"/>
      <c r="H173" s="246">
        <v>10</v>
      </c>
      <c r="I173" s="247"/>
      <c r="J173" s="242"/>
      <c r="K173" s="242"/>
      <c r="L173" s="248"/>
      <c r="M173" s="249"/>
      <c r="N173" s="250"/>
      <c r="O173" s="250"/>
      <c r="P173" s="250"/>
      <c r="Q173" s="250"/>
      <c r="R173" s="250"/>
      <c r="S173" s="250"/>
      <c r="T173" s="251"/>
      <c r="U173" s="13"/>
      <c r="V173" s="13"/>
      <c r="W173" s="13"/>
      <c r="X173" s="13"/>
      <c r="Y173" s="13"/>
      <c r="Z173" s="13"/>
      <c r="AA173" s="13"/>
      <c r="AB173" s="13"/>
      <c r="AC173" s="13"/>
      <c r="AD173" s="13"/>
      <c r="AE173" s="13"/>
      <c r="AT173" s="252" t="s">
        <v>273</v>
      </c>
      <c r="AU173" s="252" t="s">
        <v>85</v>
      </c>
      <c r="AV173" s="13" t="s">
        <v>85</v>
      </c>
      <c r="AW173" s="13" t="s">
        <v>32</v>
      </c>
      <c r="AX173" s="13" t="s">
        <v>83</v>
      </c>
      <c r="AY173" s="252" t="s">
        <v>264</v>
      </c>
    </row>
    <row r="174" s="2" customFormat="1" ht="16.5" customHeight="1">
      <c r="A174" s="39"/>
      <c r="B174" s="40"/>
      <c r="C174" s="274" t="s">
        <v>342</v>
      </c>
      <c r="D174" s="274" t="s">
        <v>310</v>
      </c>
      <c r="E174" s="275" t="s">
        <v>3938</v>
      </c>
      <c r="F174" s="276" t="s">
        <v>3939</v>
      </c>
      <c r="G174" s="277" t="s">
        <v>453</v>
      </c>
      <c r="H174" s="278">
        <v>10.15</v>
      </c>
      <c r="I174" s="279"/>
      <c r="J174" s="280">
        <f>ROUND(I174*H174,2)</f>
        <v>0</v>
      </c>
      <c r="K174" s="276" t="s">
        <v>1425</v>
      </c>
      <c r="L174" s="281"/>
      <c r="M174" s="282" t="s">
        <v>1</v>
      </c>
      <c r="N174" s="283" t="s">
        <v>42</v>
      </c>
      <c r="O174" s="92"/>
      <c r="P174" s="237">
        <f>O174*H174</f>
        <v>0</v>
      </c>
      <c r="Q174" s="237">
        <v>0.00027</v>
      </c>
      <c r="R174" s="237">
        <f>Q174*H174</f>
        <v>0.0027405000000000003</v>
      </c>
      <c r="S174" s="237">
        <v>0</v>
      </c>
      <c r="T174" s="238">
        <f>S174*H174</f>
        <v>0</v>
      </c>
      <c r="U174" s="39"/>
      <c r="V174" s="39"/>
      <c r="W174" s="39"/>
      <c r="X174" s="39"/>
      <c r="Y174" s="39"/>
      <c r="Z174" s="39"/>
      <c r="AA174" s="39"/>
      <c r="AB174" s="39"/>
      <c r="AC174" s="39"/>
      <c r="AD174" s="39"/>
      <c r="AE174" s="39"/>
      <c r="AR174" s="239" t="s">
        <v>304</v>
      </c>
      <c r="AT174" s="239" t="s">
        <v>310</v>
      </c>
      <c r="AU174" s="239" t="s">
        <v>85</v>
      </c>
      <c r="AY174" s="18" t="s">
        <v>264</v>
      </c>
      <c r="BE174" s="240">
        <f>IF(N174="základní",J174,0)</f>
        <v>0</v>
      </c>
      <c r="BF174" s="240">
        <f>IF(N174="snížená",J174,0)</f>
        <v>0</v>
      </c>
      <c r="BG174" s="240">
        <f>IF(N174="zákl. přenesená",J174,0)</f>
        <v>0</v>
      </c>
      <c r="BH174" s="240">
        <f>IF(N174="sníž. přenesená",J174,0)</f>
        <v>0</v>
      </c>
      <c r="BI174" s="240">
        <f>IF(N174="nulová",J174,0)</f>
        <v>0</v>
      </c>
      <c r="BJ174" s="18" t="s">
        <v>85</v>
      </c>
      <c r="BK174" s="240">
        <f>ROUND(I174*H174,2)</f>
        <v>0</v>
      </c>
      <c r="BL174" s="18" t="s">
        <v>271</v>
      </c>
      <c r="BM174" s="239" t="s">
        <v>4715</v>
      </c>
    </row>
    <row r="175" s="13" customFormat="1">
      <c r="A175" s="13"/>
      <c r="B175" s="241"/>
      <c r="C175" s="242"/>
      <c r="D175" s="243" t="s">
        <v>273</v>
      </c>
      <c r="E175" s="244" t="s">
        <v>1</v>
      </c>
      <c r="F175" s="245" t="s">
        <v>315</v>
      </c>
      <c r="G175" s="242"/>
      <c r="H175" s="246">
        <v>10</v>
      </c>
      <c r="I175" s="247"/>
      <c r="J175" s="242"/>
      <c r="K175" s="242"/>
      <c r="L175" s="248"/>
      <c r="M175" s="249"/>
      <c r="N175" s="250"/>
      <c r="O175" s="250"/>
      <c r="P175" s="250"/>
      <c r="Q175" s="250"/>
      <c r="R175" s="250"/>
      <c r="S175" s="250"/>
      <c r="T175" s="251"/>
      <c r="U175" s="13"/>
      <c r="V175" s="13"/>
      <c r="W175" s="13"/>
      <c r="X175" s="13"/>
      <c r="Y175" s="13"/>
      <c r="Z175" s="13"/>
      <c r="AA175" s="13"/>
      <c r="AB175" s="13"/>
      <c r="AC175" s="13"/>
      <c r="AD175" s="13"/>
      <c r="AE175" s="13"/>
      <c r="AT175" s="252" t="s">
        <v>273</v>
      </c>
      <c r="AU175" s="252" t="s">
        <v>85</v>
      </c>
      <c r="AV175" s="13" t="s">
        <v>85</v>
      </c>
      <c r="AW175" s="13" t="s">
        <v>32</v>
      </c>
      <c r="AX175" s="13" t="s">
        <v>83</v>
      </c>
      <c r="AY175" s="252" t="s">
        <v>264</v>
      </c>
    </row>
    <row r="176" s="13" customFormat="1">
      <c r="A176" s="13"/>
      <c r="B176" s="241"/>
      <c r="C176" s="242"/>
      <c r="D176" s="243" t="s">
        <v>273</v>
      </c>
      <c r="E176" s="242"/>
      <c r="F176" s="245" t="s">
        <v>4601</v>
      </c>
      <c r="G176" s="242"/>
      <c r="H176" s="246">
        <v>10.15</v>
      </c>
      <c r="I176" s="247"/>
      <c r="J176" s="242"/>
      <c r="K176" s="242"/>
      <c r="L176" s="248"/>
      <c r="M176" s="249"/>
      <c r="N176" s="250"/>
      <c r="O176" s="250"/>
      <c r="P176" s="250"/>
      <c r="Q176" s="250"/>
      <c r="R176" s="250"/>
      <c r="S176" s="250"/>
      <c r="T176" s="251"/>
      <c r="U176" s="13"/>
      <c r="V176" s="13"/>
      <c r="W176" s="13"/>
      <c r="X176" s="13"/>
      <c r="Y176" s="13"/>
      <c r="Z176" s="13"/>
      <c r="AA176" s="13"/>
      <c r="AB176" s="13"/>
      <c r="AC176" s="13"/>
      <c r="AD176" s="13"/>
      <c r="AE176" s="13"/>
      <c r="AT176" s="252" t="s">
        <v>273</v>
      </c>
      <c r="AU176" s="252" t="s">
        <v>85</v>
      </c>
      <c r="AV176" s="13" t="s">
        <v>85</v>
      </c>
      <c r="AW176" s="13" t="s">
        <v>4</v>
      </c>
      <c r="AX176" s="13" t="s">
        <v>83</v>
      </c>
      <c r="AY176" s="252" t="s">
        <v>264</v>
      </c>
    </row>
    <row r="177" s="2" customFormat="1" ht="16.5" customHeight="1">
      <c r="A177" s="39"/>
      <c r="B177" s="40"/>
      <c r="C177" s="228" t="s">
        <v>347</v>
      </c>
      <c r="D177" s="228" t="s">
        <v>266</v>
      </c>
      <c r="E177" s="229" t="s">
        <v>4602</v>
      </c>
      <c r="F177" s="230" t="s">
        <v>4603</v>
      </c>
      <c r="G177" s="231" t="s">
        <v>453</v>
      </c>
      <c r="H177" s="232">
        <v>13</v>
      </c>
      <c r="I177" s="233"/>
      <c r="J177" s="234">
        <f>ROUND(I177*H177,2)</f>
        <v>0</v>
      </c>
      <c r="K177" s="230" t="s">
        <v>1425</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271</v>
      </c>
      <c r="AT177" s="239" t="s">
        <v>266</v>
      </c>
      <c r="AU177" s="239" t="s">
        <v>85</v>
      </c>
      <c r="AY177" s="18" t="s">
        <v>264</v>
      </c>
      <c r="BE177" s="240">
        <f>IF(N177="základní",J177,0)</f>
        <v>0</v>
      </c>
      <c r="BF177" s="240">
        <f>IF(N177="snížená",J177,0)</f>
        <v>0</v>
      </c>
      <c r="BG177" s="240">
        <f>IF(N177="zákl. přenesená",J177,0)</f>
        <v>0</v>
      </c>
      <c r="BH177" s="240">
        <f>IF(N177="sníž. přenesená",J177,0)</f>
        <v>0</v>
      </c>
      <c r="BI177" s="240">
        <f>IF(N177="nulová",J177,0)</f>
        <v>0</v>
      </c>
      <c r="BJ177" s="18" t="s">
        <v>85</v>
      </c>
      <c r="BK177" s="240">
        <f>ROUND(I177*H177,2)</f>
        <v>0</v>
      </c>
      <c r="BL177" s="18" t="s">
        <v>271</v>
      </c>
      <c r="BM177" s="239" t="s">
        <v>4716</v>
      </c>
    </row>
    <row r="178" s="15" customFormat="1">
      <c r="A178" s="15"/>
      <c r="B178" s="264"/>
      <c r="C178" s="265"/>
      <c r="D178" s="243" t="s">
        <v>273</v>
      </c>
      <c r="E178" s="266" t="s">
        <v>1</v>
      </c>
      <c r="F178" s="267" t="s">
        <v>4605</v>
      </c>
      <c r="G178" s="265"/>
      <c r="H178" s="266" t="s">
        <v>1</v>
      </c>
      <c r="I178" s="268"/>
      <c r="J178" s="265"/>
      <c r="K178" s="265"/>
      <c r="L178" s="269"/>
      <c r="M178" s="270"/>
      <c r="N178" s="271"/>
      <c r="O178" s="271"/>
      <c r="P178" s="271"/>
      <c r="Q178" s="271"/>
      <c r="R178" s="271"/>
      <c r="S178" s="271"/>
      <c r="T178" s="272"/>
      <c r="U178" s="15"/>
      <c r="V178" s="15"/>
      <c r="W178" s="15"/>
      <c r="X178" s="15"/>
      <c r="Y178" s="15"/>
      <c r="Z178" s="15"/>
      <c r="AA178" s="15"/>
      <c r="AB178" s="15"/>
      <c r="AC178" s="15"/>
      <c r="AD178" s="15"/>
      <c r="AE178" s="15"/>
      <c r="AT178" s="273" t="s">
        <v>273</v>
      </c>
      <c r="AU178" s="273" t="s">
        <v>85</v>
      </c>
      <c r="AV178" s="15" t="s">
        <v>83</v>
      </c>
      <c r="AW178" s="15" t="s">
        <v>32</v>
      </c>
      <c r="AX178" s="15" t="s">
        <v>76</v>
      </c>
      <c r="AY178" s="273" t="s">
        <v>264</v>
      </c>
    </row>
    <row r="179" s="13" customFormat="1">
      <c r="A179" s="13"/>
      <c r="B179" s="241"/>
      <c r="C179" s="242"/>
      <c r="D179" s="243" t="s">
        <v>273</v>
      </c>
      <c r="E179" s="244" t="s">
        <v>1</v>
      </c>
      <c r="F179" s="245" t="s">
        <v>335</v>
      </c>
      <c r="G179" s="242"/>
      <c r="H179" s="246">
        <v>13</v>
      </c>
      <c r="I179" s="247"/>
      <c r="J179" s="242"/>
      <c r="K179" s="242"/>
      <c r="L179" s="248"/>
      <c r="M179" s="249"/>
      <c r="N179" s="250"/>
      <c r="O179" s="250"/>
      <c r="P179" s="250"/>
      <c r="Q179" s="250"/>
      <c r="R179" s="250"/>
      <c r="S179" s="250"/>
      <c r="T179" s="251"/>
      <c r="U179" s="13"/>
      <c r="V179" s="13"/>
      <c r="W179" s="13"/>
      <c r="X179" s="13"/>
      <c r="Y179" s="13"/>
      <c r="Z179" s="13"/>
      <c r="AA179" s="13"/>
      <c r="AB179" s="13"/>
      <c r="AC179" s="13"/>
      <c r="AD179" s="13"/>
      <c r="AE179" s="13"/>
      <c r="AT179" s="252" t="s">
        <v>273</v>
      </c>
      <c r="AU179" s="252" t="s">
        <v>85</v>
      </c>
      <c r="AV179" s="13" t="s">
        <v>85</v>
      </c>
      <c r="AW179" s="13" t="s">
        <v>32</v>
      </c>
      <c r="AX179" s="13" t="s">
        <v>83</v>
      </c>
      <c r="AY179" s="252" t="s">
        <v>264</v>
      </c>
    </row>
    <row r="180" s="2" customFormat="1" ht="16.5" customHeight="1">
      <c r="A180" s="39"/>
      <c r="B180" s="40"/>
      <c r="C180" s="274" t="s">
        <v>351</v>
      </c>
      <c r="D180" s="274" t="s">
        <v>310</v>
      </c>
      <c r="E180" s="275" t="s">
        <v>4606</v>
      </c>
      <c r="F180" s="276" t="s">
        <v>4607</v>
      </c>
      <c r="G180" s="277" t="s">
        <v>453</v>
      </c>
      <c r="H180" s="278">
        <v>13.195</v>
      </c>
      <c r="I180" s="279"/>
      <c r="J180" s="280">
        <f>ROUND(I180*H180,2)</f>
        <v>0</v>
      </c>
      <c r="K180" s="276" t="s">
        <v>1425</v>
      </c>
      <c r="L180" s="281"/>
      <c r="M180" s="282" t="s">
        <v>1</v>
      </c>
      <c r="N180" s="283" t="s">
        <v>42</v>
      </c>
      <c r="O180" s="92"/>
      <c r="P180" s="237">
        <f>O180*H180</f>
        <v>0</v>
      </c>
      <c r="Q180" s="237">
        <v>0.00067000000000000002</v>
      </c>
      <c r="R180" s="237">
        <f>Q180*H180</f>
        <v>0.0088406500000000002</v>
      </c>
      <c r="S180" s="237">
        <v>0</v>
      </c>
      <c r="T180" s="238">
        <f>S180*H180</f>
        <v>0</v>
      </c>
      <c r="U180" s="39"/>
      <c r="V180" s="39"/>
      <c r="W180" s="39"/>
      <c r="X180" s="39"/>
      <c r="Y180" s="39"/>
      <c r="Z180" s="39"/>
      <c r="AA180" s="39"/>
      <c r="AB180" s="39"/>
      <c r="AC180" s="39"/>
      <c r="AD180" s="39"/>
      <c r="AE180" s="39"/>
      <c r="AR180" s="239" t="s">
        <v>304</v>
      </c>
      <c r="AT180" s="239" t="s">
        <v>310</v>
      </c>
      <c r="AU180" s="239" t="s">
        <v>85</v>
      </c>
      <c r="AY180" s="18" t="s">
        <v>264</v>
      </c>
      <c r="BE180" s="240">
        <f>IF(N180="základní",J180,0)</f>
        <v>0</v>
      </c>
      <c r="BF180" s="240">
        <f>IF(N180="snížená",J180,0)</f>
        <v>0</v>
      </c>
      <c r="BG180" s="240">
        <f>IF(N180="zákl. přenesená",J180,0)</f>
        <v>0</v>
      </c>
      <c r="BH180" s="240">
        <f>IF(N180="sníž. přenesená",J180,0)</f>
        <v>0</v>
      </c>
      <c r="BI180" s="240">
        <f>IF(N180="nulová",J180,0)</f>
        <v>0</v>
      </c>
      <c r="BJ180" s="18" t="s">
        <v>85</v>
      </c>
      <c r="BK180" s="240">
        <f>ROUND(I180*H180,2)</f>
        <v>0</v>
      </c>
      <c r="BL180" s="18" t="s">
        <v>271</v>
      </c>
      <c r="BM180" s="239" t="s">
        <v>4717</v>
      </c>
    </row>
    <row r="181" s="13" customFormat="1">
      <c r="A181" s="13"/>
      <c r="B181" s="241"/>
      <c r="C181" s="242"/>
      <c r="D181" s="243" t="s">
        <v>273</v>
      </c>
      <c r="E181" s="244" t="s">
        <v>1</v>
      </c>
      <c r="F181" s="245" t="s">
        <v>335</v>
      </c>
      <c r="G181" s="242"/>
      <c r="H181" s="246">
        <v>13</v>
      </c>
      <c r="I181" s="247"/>
      <c r="J181" s="242"/>
      <c r="K181" s="242"/>
      <c r="L181" s="248"/>
      <c r="M181" s="249"/>
      <c r="N181" s="250"/>
      <c r="O181" s="250"/>
      <c r="P181" s="250"/>
      <c r="Q181" s="250"/>
      <c r="R181" s="250"/>
      <c r="S181" s="250"/>
      <c r="T181" s="251"/>
      <c r="U181" s="13"/>
      <c r="V181" s="13"/>
      <c r="W181" s="13"/>
      <c r="X181" s="13"/>
      <c r="Y181" s="13"/>
      <c r="Z181" s="13"/>
      <c r="AA181" s="13"/>
      <c r="AB181" s="13"/>
      <c r="AC181" s="13"/>
      <c r="AD181" s="13"/>
      <c r="AE181" s="13"/>
      <c r="AT181" s="252" t="s">
        <v>273</v>
      </c>
      <c r="AU181" s="252" t="s">
        <v>85</v>
      </c>
      <c r="AV181" s="13" t="s">
        <v>85</v>
      </c>
      <c r="AW181" s="13" t="s">
        <v>32</v>
      </c>
      <c r="AX181" s="13" t="s">
        <v>83</v>
      </c>
      <c r="AY181" s="252" t="s">
        <v>264</v>
      </c>
    </row>
    <row r="182" s="13" customFormat="1">
      <c r="A182" s="13"/>
      <c r="B182" s="241"/>
      <c r="C182" s="242"/>
      <c r="D182" s="243" t="s">
        <v>273</v>
      </c>
      <c r="E182" s="242"/>
      <c r="F182" s="245" t="s">
        <v>4609</v>
      </c>
      <c r="G182" s="242"/>
      <c r="H182" s="246">
        <v>13.195</v>
      </c>
      <c r="I182" s="247"/>
      <c r="J182" s="242"/>
      <c r="K182" s="242"/>
      <c r="L182" s="248"/>
      <c r="M182" s="249"/>
      <c r="N182" s="250"/>
      <c r="O182" s="250"/>
      <c r="P182" s="250"/>
      <c r="Q182" s="250"/>
      <c r="R182" s="250"/>
      <c r="S182" s="250"/>
      <c r="T182" s="251"/>
      <c r="U182" s="13"/>
      <c r="V182" s="13"/>
      <c r="W182" s="13"/>
      <c r="X182" s="13"/>
      <c r="Y182" s="13"/>
      <c r="Z182" s="13"/>
      <c r="AA182" s="13"/>
      <c r="AB182" s="13"/>
      <c r="AC182" s="13"/>
      <c r="AD182" s="13"/>
      <c r="AE182" s="13"/>
      <c r="AT182" s="252" t="s">
        <v>273</v>
      </c>
      <c r="AU182" s="252" t="s">
        <v>85</v>
      </c>
      <c r="AV182" s="13" t="s">
        <v>85</v>
      </c>
      <c r="AW182" s="13" t="s">
        <v>4</v>
      </c>
      <c r="AX182" s="13" t="s">
        <v>83</v>
      </c>
      <c r="AY182" s="252" t="s">
        <v>264</v>
      </c>
    </row>
    <row r="183" s="2" customFormat="1" ht="16.5" customHeight="1">
      <c r="A183" s="39"/>
      <c r="B183" s="40"/>
      <c r="C183" s="228" t="s">
        <v>358</v>
      </c>
      <c r="D183" s="228" t="s">
        <v>266</v>
      </c>
      <c r="E183" s="229" t="s">
        <v>4610</v>
      </c>
      <c r="F183" s="230" t="s">
        <v>4611</v>
      </c>
      <c r="G183" s="231" t="s">
        <v>453</v>
      </c>
      <c r="H183" s="232">
        <v>4</v>
      </c>
      <c r="I183" s="233"/>
      <c r="J183" s="234">
        <f>ROUND(I183*H183,2)</f>
        <v>0</v>
      </c>
      <c r="K183" s="230" t="s">
        <v>1425</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271</v>
      </c>
      <c r="AT183" s="239" t="s">
        <v>266</v>
      </c>
      <c r="AU183" s="239" t="s">
        <v>85</v>
      </c>
      <c r="AY183" s="18" t="s">
        <v>264</v>
      </c>
      <c r="BE183" s="240">
        <f>IF(N183="základní",J183,0)</f>
        <v>0</v>
      </c>
      <c r="BF183" s="240">
        <f>IF(N183="snížená",J183,0)</f>
        <v>0</v>
      </c>
      <c r="BG183" s="240">
        <f>IF(N183="zákl. přenesená",J183,0)</f>
        <v>0</v>
      </c>
      <c r="BH183" s="240">
        <f>IF(N183="sníž. přenesená",J183,0)</f>
        <v>0</v>
      </c>
      <c r="BI183" s="240">
        <f>IF(N183="nulová",J183,0)</f>
        <v>0</v>
      </c>
      <c r="BJ183" s="18" t="s">
        <v>85</v>
      </c>
      <c r="BK183" s="240">
        <f>ROUND(I183*H183,2)</f>
        <v>0</v>
      </c>
      <c r="BL183" s="18" t="s">
        <v>271</v>
      </c>
      <c r="BM183" s="239" t="s">
        <v>4718</v>
      </c>
    </row>
    <row r="184" s="15" customFormat="1">
      <c r="A184" s="15"/>
      <c r="B184" s="264"/>
      <c r="C184" s="265"/>
      <c r="D184" s="243" t="s">
        <v>273</v>
      </c>
      <c r="E184" s="266" t="s">
        <v>1</v>
      </c>
      <c r="F184" s="267" t="s">
        <v>4613</v>
      </c>
      <c r="G184" s="265"/>
      <c r="H184" s="266" t="s">
        <v>1</v>
      </c>
      <c r="I184" s="268"/>
      <c r="J184" s="265"/>
      <c r="K184" s="265"/>
      <c r="L184" s="269"/>
      <c r="M184" s="270"/>
      <c r="N184" s="271"/>
      <c r="O184" s="271"/>
      <c r="P184" s="271"/>
      <c r="Q184" s="271"/>
      <c r="R184" s="271"/>
      <c r="S184" s="271"/>
      <c r="T184" s="272"/>
      <c r="U184" s="15"/>
      <c r="V184" s="15"/>
      <c r="W184" s="15"/>
      <c r="X184" s="15"/>
      <c r="Y184" s="15"/>
      <c r="Z184" s="15"/>
      <c r="AA184" s="15"/>
      <c r="AB184" s="15"/>
      <c r="AC184" s="15"/>
      <c r="AD184" s="15"/>
      <c r="AE184" s="15"/>
      <c r="AT184" s="273" t="s">
        <v>273</v>
      </c>
      <c r="AU184" s="273" t="s">
        <v>85</v>
      </c>
      <c r="AV184" s="15" t="s">
        <v>83</v>
      </c>
      <c r="AW184" s="15" t="s">
        <v>32</v>
      </c>
      <c r="AX184" s="15" t="s">
        <v>76</v>
      </c>
      <c r="AY184" s="273" t="s">
        <v>264</v>
      </c>
    </row>
    <row r="185" s="13" customFormat="1">
      <c r="A185" s="13"/>
      <c r="B185" s="241"/>
      <c r="C185" s="242"/>
      <c r="D185" s="243" t="s">
        <v>273</v>
      </c>
      <c r="E185" s="244" t="s">
        <v>1</v>
      </c>
      <c r="F185" s="245" t="s">
        <v>271</v>
      </c>
      <c r="G185" s="242"/>
      <c r="H185" s="246">
        <v>4</v>
      </c>
      <c r="I185" s="247"/>
      <c r="J185" s="242"/>
      <c r="K185" s="242"/>
      <c r="L185" s="248"/>
      <c r="M185" s="249"/>
      <c r="N185" s="250"/>
      <c r="O185" s="250"/>
      <c r="P185" s="250"/>
      <c r="Q185" s="250"/>
      <c r="R185" s="250"/>
      <c r="S185" s="250"/>
      <c r="T185" s="251"/>
      <c r="U185" s="13"/>
      <c r="V185" s="13"/>
      <c r="W185" s="13"/>
      <c r="X185" s="13"/>
      <c r="Y185" s="13"/>
      <c r="Z185" s="13"/>
      <c r="AA185" s="13"/>
      <c r="AB185" s="13"/>
      <c r="AC185" s="13"/>
      <c r="AD185" s="13"/>
      <c r="AE185" s="13"/>
      <c r="AT185" s="252" t="s">
        <v>273</v>
      </c>
      <c r="AU185" s="252" t="s">
        <v>85</v>
      </c>
      <c r="AV185" s="13" t="s">
        <v>85</v>
      </c>
      <c r="AW185" s="13" t="s">
        <v>32</v>
      </c>
      <c r="AX185" s="13" t="s">
        <v>83</v>
      </c>
      <c r="AY185" s="252" t="s">
        <v>264</v>
      </c>
    </row>
    <row r="186" s="2" customFormat="1" ht="16.5" customHeight="1">
      <c r="A186" s="39"/>
      <c r="B186" s="40"/>
      <c r="C186" s="274" t="s">
        <v>366</v>
      </c>
      <c r="D186" s="274" t="s">
        <v>310</v>
      </c>
      <c r="E186" s="275" t="s">
        <v>4614</v>
      </c>
      <c r="F186" s="276" t="s">
        <v>4615</v>
      </c>
      <c r="G186" s="277" t="s">
        <v>453</v>
      </c>
      <c r="H186" s="278">
        <v>4.0599999999999996</v>
      </c>
      <c r="I186" s="279"/>
      <c r="J186" s="280">
        <f>ROUND(I186*H186,2)</f>
        <v>0</v>
      </c>
      <c r="K186" s="276" t="s">
        <v>1425</v>
      </c>
      <c r="L186" s="281"/>
      <c r="M186" s="282" t="s">
        <v>1</v>
      </c>
      <c r="N186" s="283" t="s">
        <v>42</v>
      </c>
      <c r="O186" s="92"/>
      <c r="P186" s="237">
        <f>O186*H186</f>
        <v>0</v>
      </c>
      <c r="Q186" s="237">
        <v>0.00214</v>
      </c>
      <c r="R186" s="237">
        <f>Q186*H186</f>
        <v>0.0086883999999999989</v>
      </c>
      <c r="S186" s="237">
        <v>0</v>
      </c>
      <c r="T186" s="238">
        <f>S186*H186</f>
        <v>0</v>
      </c>
      <c r="U186" s="39"/>
      <c r="V186" s="39"/>
      <c r="W186" s="39"/>
      <c r="X186" s="39"/>
      <c r="Y186" s="39"/>
      <c r="Z186" s="39"/>
      <c r="AA186" s="39"/>
      <c r="AB186" s="39"/>
      <c r="AC186" s="39"/>
      <c r="AD186" s="39"/>
      <c r="AE186" s="39"/>
      <c r="AR186" s="239" t="s">
        <v>304</v>
      </c>
      <c r="AT186" s="239" t="s">
        <v>310</v>
      </c>
      <c r="AU186" s="239" t="s">
        <v>85</v>
      </c>
      <c r="AY186" s="18" t="s">
        <v>264</v>
      </c>
      <c r="BE186" s="240">
        <f>IF(N186="základní",J186,0)</f>
        <v>0</v>
      </c>
      <c r="BF186" s="240">
        <f>IF(N186="snížená",J186,0)</f>
        <v>0</v>
      </c>
      <c r="BG186" s="240">
        <f>IF(N186="zákl. přenesená",J186,0)</f>
        <v>0</v>
      </c>
      <c r="BH186" s="240">
        <f>IF(N186="sníž. přenesená",J186,0)</f>
        <v>0</v>
      </c>
      <c r="BI186" s="240">
        <f>IF(N186="nulová",J186,0)</f>
        <v>0</v>
      </c>
      <c r="BJ186" s="18" t="s">
        <v>85</v>
      </c>
      <c r="BK186" s="240">
        <f>ROUND(I186*H186,2)</f>
        <v>0</v>
      </c>
      <c r="BL186" s="18" t="s">
        <v>271</v>
      </c>
      <c r="BM186" s="239" t="s">
        <v>4719</v>
      </c>
    </row>
    <row r="187" s="13" customFormat="1">
      <c r="A187" s="13"/>
      <c r="B187" s="241"/>
      <c r="C187" s="242"/>
      <c r="D187" s="243" t="s">
        <v>273</v>
      </c>
      <c r="E187" s="244" t="s">
        <v>1</v>
      </c>
      <c r="F187" s="245" t="s">
        <v>271</v>
      </c>
      <c r="G187" s="242"/>
      <c r="H187" s="246">
        <v>4</v>
      </c>
      <c r="I187" s="247"/>
      <c r="J187" s="242"/>
      <c r="K187" s="242"/>
      <c r="L187" s="248"/>
      <c r="M187" s="249"/>
      <c r="N187" s="250"/>
      <c r="O187" s="250"/>
      <c r="P187" s="250"/>
      <c r="Q187" s="250"/>
      <c r="R187" s="250"/>
      <c r="S187" s="250"/>
      <c r="T187" s="251"/>
      <c r="U187" s="13"/>
      <c r="V187" s="13"/>
      <c r="W187" s="13"/>
      <c r="X187" s="13"/>
      <c r="Y187" s="13"/>
      <c r="Z187" s="13"/>
      <c r="AA187" s="13"/>
      <c r="AB187" s="13"/>
      <c r="AC187" s="13"/>
      <c r="AD187" s="13"/>
      <c r="AE187" s="13"/>
      <c r="AT187" s="252" t="s">
        <v>273</v>
      </c>
      <c r="AU187" s="252" t="s">
        <v>85</v>
      </c>
      <c r="AV187" s="13" t="s">
        <v>85</v>
      </c>
      <c r="AW187" s="13" t="s">
        <v>32</v>
      </c>
      <c r="AX187" s="13" t="s">
        <v>83</v>
      </c>
      <c r="AY187" s="252" t="s">
        <v>264</v>
      </c>
    </row>
    <row r="188" s="13" customFormat="1">
      <c r="A188" s="13"/>
      <c r="B188" s="241"/>
      <c r="C188" s="242"/>
      <c r="D188" s="243" t="s">
        <v>273</v>
      </c>
      <c r="E188" s="242"/>
      <c r="F188" s="245" t="s">
        <v>4617</v>
      </c>
      <c r="G188" s="242"/>
      <c r="H188" s="246">
        <v>4.0599999999999996</v>
      </c>
      <c r="I188" s="247"/>
      <c r="J188" s="242"/>
      <c r="K188" s="242"/>
      <c r="L188" s="248"/>
      <c r="M188" s="249"/>
      <c r="N188" s="250"/>
      <c r="O188" s="250"/>
      <c r="P188" s="250"/>
      <c r="Q188" s="250"/>
      <c r="R188" s="250"/>
      <c r="S188" s="250"/>
      <c r="T188" s="251"/>
      <c r="U188" s="13"/>
      <c r="V188" s="13"/>
      <c r="W188" s="13"/>
      <c r="X188" s="13"/>
      <c r="Y188" s="13"/>
      <c r="Z188" s="13"/>
      <c r="AA188" s="13"/>
      <c r="AB188" s="13"/>
      <c r="AC188" s="13"/>
      <c r="AD188" s="13"/>
      <c r="AE188" s="13"/>
      <c r="AT188" s="252" t="s">
        <v>273</v>
      </c>
      <c r="AU188" s="252" t="s">
        <v>85</v>
      </c>
      <c r="AV188" s="13" t="s">
        <v>85</v>
      </c>
      <c r="AW188" s="13" t="s">
        <v>4</v>
      </c>
      <c r="AX188" s="13" t="s">
        <v>83</v>
      </c>
      <c r="AY188" s="252" t="s">
        <v>264</v>
      </c>
    </row>
    <row r="189" s="2" customFormat="1" ht="16.5" customHeight="1">
      <c r="A189" s="39"/>
      <c r="B189" s="40"/>
      <c r="C189" s="228" t="s">
        <v>373</v>
      </c>
      <c r="D189" s="228" t="s">
        <v>266</v>
      </c>
      <c r="E189" s="229" t="s">
        <v>4618</v>
      </c>
      <c r="F189" s="230" t="s">
        <v>4619</v>
      </c>
      <c r="G189" s="231" t="s">
        <v>453</v>
      </c>
      <c r="H189" s="232">
        <v>2</v>
      </c>
      <c r="I189" s="233"/>
      <c r="J189" s="234">
        <f>ROUND(I189*H189,2)</f>
        <v>0</v>
      </c>
      <c r="K189" s="230" t="s">
        <v>1425</v>
      </c>
      <c r="L189" s="45"/>
      <c r="M189" s="235" t="s">
        <v>1</v>
      </c>
      <c r="N189" s="236" t="s">
        <v>42</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271</v>
      </c>
      <c r="AT189" s="239" t="s">
        <v>266</v>
      </c>
      <c r="AU189" s="239" t="s">
        <v>85</v>
      </c>
      <c r="AY189" s="18" t="s">
        <v>264</v>
      </c>
      <c r="BE189" s="240">
        <f>IF(N189="základní",J189,0)</f>
        <v>0</v>
      </c>
      <c r="BF189" s="240">
        <f>IF(N189="snížená",J189,0)</f>
        <v>0</v>
      </c>
      <c r="BG189" s="240">
        <f>IF(N189="zákl. přenesená",J189,0)</f>
        <v>0</v>
      </c>
      <c r="BH189" s="240">
        <f>IF(N189="sníž. přenesená",J189,0)</f>
        <v>0</v>
      </c>
      <c r="BI189" s="240">
        <f>IF(N189="nulová",J189,0)</f>
        <v>0</v>
      </c>
      <c r="BJ189" s="18" t="s">
        <v>85</v>
      </c>
      <c r="BK189" s="240">
        <f>ROUND(I189*H189,2)</f>
        <v>0</v>
      </c>
      <c r="BL189" s="18" t="s">
        <v>271</v>
      </c>
      <c r="BM189" s="239" t="s">
        <v>4720</v>
      </c>
    </row>
    <row r="190" s="15" customFormat="1">
      <c r="A190" s="15"/>
      <c r="B190" s="264"/>
      <c r="C190" s="265"/>
      <c r="D190" s="243" t="s">
        <v>273</v>
      </c>
      <c r="E190" s="266" t="s">
        <v>1</v>
      </c>
      <c r="F190" s="267" t="s">
        <v>4621</v>
      </c>
      <c r="G190" s="265"/>
      <c r="H190" s="266" t="s">
        <v>1</v>
      </c>
      <c r="I190" s="268"/>
      <c r="J190" s="265"/>
      <c r="K190" s="265"/>
      <c r="L190" s="269"/>
      <c r="M190" s="270"/>
      <c r="N190" s="271"/>
      <c r="O190" s="271"/>
      <c r="P190" s="271"/>
      <c r="Q190" s="271"/>
      <c r="R190" s="271"/>
      <c r="S190" s="271"/>
      <c r="T190" s="272"/>
      <c r="U190" s="15"/>
      <c r="V190" s="15"/>
      <c r="W190" s="15"/>
      <c r="X190" s="15"/>
      <c r="Y190" s="15"/>
      <c r="Z190" s="15"/>
      <c r="AA190" s="15"/>
      <c r="AB190" s="15"/>
      <c r="AC190" s="15"/>
      <c r="AD190" s="15"/>
      <c r="AE190" s="15"/>
      <c r="AT190" s="273" t="s">
        <v>273</v>
      </c>
      <c r="AU190" s="273" t="s">
        <v>85</v>
      </c>
      <c r="AV190" s="15" t="s">
        <v>83</v>
      </c>
      <c r="AW190" s="15" t="s">
        <v>32</v>
      </c>
      <c r="AX190" s="15" t="s">
        <v>76</v>
      </c>
      <c r="AY190" s="273" t="s">
        <v>264</v>
      </c>
    </row>
    <row r="191" s="13" customFormat="1">
      <c r="A191" s="13"/>
      <c r="B191" s="241"/>
      <c r="C191" s="242"/>
      <c r="D191" s="243" t="s">
        <v>273</v>
      </c>
      <c r="E191" s="244" t="s">
        <v>1</v>
      </c>
      <c r="F191" s="245" t="s">
        <v>85</v>
      </c>
      <c r="G191" s="242"/>
      <c r="H191" s="246">
        <v>2</v>
      </c>
      <c r="I191" s="247"/>
      <c r="J191" s="242"/>
      <c r="K191" s="242"/>
      <c r="L191" s="248"/>
      <c r="M191" s="249"/>
      <c r="N191" s="250"/>
      <c r="O191" s="250"/>
      <c r="P191" s="250"/>
      <c r="Q191" s="250"/>
      <c r="R191" s="250"/>
      <c r="S191" s="250"/>
      <c r="T191" s="251"/>
      <c r="U191" s="13"/>
      <c r="V191" s="13"/>
      <c r="W191" s="13"/>
      <c r="X191" s="13"/>
      <c r="Y191" s="13"/>
      <c r="Z191" s="13"/>
      <c r="AA191" s="13"/>
      <c r="AB191" s="13"/>
      <c r="AC191" s="13"/>
      <c r="AD191" s="13"/>
      <c r="AE191" s="13"/>
      <c r="AT191" s="252" t="s">
        <v>273</v>
      </c>
      <c r="AU191" s="252" t="s">
        <v>85</v>
      </c>
      <c r="AV191" s="13" t="s">
        <v>85</v>
      </c>
      <c r="AW191" s="13" t="s">
        <v>32</v>
      </c>
      <c r="AX191" s="13" t="s">
        <v>83</v>
      </c>
      <c r="AY191" s="252" t="s">
        <v>264</v>
      </c>
    </row>
    <row r="192" s="2" customFormat="1" ht="16.5" customHeight="1">
      <c r="A192" s="39"/>
      <c r="B192" s="40"/>
      <c r="C192" s="274" t="s">
        <v>377</v>
      </c>
      <c r="D192" s="274" t="s">
        <v>310</v>
      </c>
      <c r="E192" s="275" t="s">
        <v>4622</v>
      </c>
      <c r="F192" s="276" t="s">
        <v>4623</v>
      </c>
      <c r="G192" s="277" t="s">
        <v>453</v>
      </c>
      <c r="H192" s="278">
        <v>2.0299999999999998</v>
      </c>
      <c r="I192" s="279"/>
      <c r="J192" s="280">
        <f>ROUND(I192*H192,2)</f>
        <v>0</v>
      </c>
      <c r="K192" s="276" t="s">
        <v>1425</v>
      </c>
      <c r="L192" s="281"/>
      <c r="M192" s="282" t="s">
        <v>1</v>
      </c>
      <c r="N192" s="283" t="s">
        <v>42</v>
      </c>
      <c r="O192" s="92"/>
      <c r="P192" s="237">
        <f>O192*H192</f>
        <v>0</v>
      </c>
      <c r="Q192" s="237">
        <v>0.0031800000000000001</v>
      </c>
      <c r="R192" s="237">
        <f>Q192*H192</f>
        <v>0.0064553999999999992</v>
      </c>
      <c r="S192" s="237">
        <v>0</v>
      </c>
      <c r="T192" s="238">
        <f>S192*H192</f>
        <v>0</v>
      </c>
      <c r="U192" s="39"/>
      <c r="V192" s="39"/>
      <c r="W192" s="39"/>
      <c r="X192" s="39"/>
      <c r="Y192" s="39"/>
      <c r="Z192" s="39"/>
      <c r="AA192" s="39"/>
      <c r="AB192" s="39"/>
      <c r="AC192" s="39"/>
      <c r="AD192" s="39"/>
      <c r="AE192" s="39"/>
      <c r="AR192" s="239" t="s">
        <v>304</v>
      </c>
      <c r="AT192" s="239" t="s">
        <v>310</v>
      </c>
      <c r="AU192" s="239" t="s">
        <v>85</v>
      </c>
      <c r="AY192" s="18" t="s">
        <v>264</v>
      </c>
      <c r="BE192" s="240">
        <f>IF(N192="základní",J192,0)</f>
        <v>0</v>
      </c>
      <c r="BF192" s="240">
        <f>IF(N192="snížená",J192,0)</f>
        <v>0</v>
      </c>
      <c r="BG192" s="240">
        <f>IF(N192="zákl. přenesená",J192,0)</f>
        <v>0</v>
      </c>
      <c r="BH192" s="240">
        <f>IF(N192="sníž. přenesená",J192,0)</f>
        <v>0</v>
      </c>
      <c r="BI192" s="240">
        <f>IF(N192="nulová",J192,0)</f>
        <v>0</v>
      </c>
      <c r="BJ192" s="18" t="s">
        <v>85</v>
      </c>
      <c r="BK192" s="240">
        <f>ROUND(I192*H192,2)</f>
        <v>0</v>
      </c>
      <c r="BL192" s="18" t="s">
        <v>271</v>
      </c>
      <c r="BM192" s="239" t="s">
        <v>4721</v>
      </c>
    </row>
    <row r="193" s="13" customFormat="1">
      <c r="A193" s="13"/>
      <c r="B193" s="241"/>
      <c r="C193" s="242"/>
      <c r="D193" s="243" t="s">
        <v>273</v>
      </c>
      <c r="E193" s="244" t="s">
        <v>1</v>
      </c>
      <c r="F193" s="245" t="s">
        <v>85</v>
      </c>
      <c r="G193" s="242"/>
      <c r="H193" s="246">
        <v>2</v>
      </c>
      <c r="I193" s="247"/>
      <c r="J193" s="242"/>
      <c r="K193" s="242"/>
      <c r="L193" s="248"/>
      <c r="M193" s="249"/>
      <c r="N193" s="250"/>
      <c r="O193" s="250"/>
      <c r="P193" s="250"/>
      <c r="Q193" s="250"/>
      <c r="R193" s="250"/>
      <c r="S193" s="250"/>
      <c r="T193" s="251"/>
      <c r="U193" s="13"/>
      <c r="V193" s="13"/>
      <c r="W193" s="13"/>
      <c r="X193" s="13"/>
      <c r="Y193" s="13"/>
      <c r="Z193" s="13"/>
      <c r="AA193" s="13"/>
      <c r="AB193" s="13"/>
      <c r="AC193" s="13"/>
      <c r="AD193" s="13"/>
      <c r="AE193" s="13"/>
      <c r="AT193" s="252" t="s">
        <v>273</v>
      </c>
      <c r="AU193" s="252" t="s">
        <v>85</v>
      </c>
      <c r="AV193" s="13" t="s">
        <v>85</v>
      </c>
      <c r="AW193" s="13" t="s">
        <v>32</v>
      </c>
      <c r="AX193" s="13" t="s">
        <v>83</v>
      </c>
      <c r="AY193" s="252" t="s">
        <v>264</v>
      </c>
    </row>
    <row r="194" s="13" customFormat="1">
      <c r="A194" s="13"/>
      <c r="B194" s="241"/>
      <c r="C194" s="242"/>
      <c r="D194" s="243" t="s">
        <v>273</v>
      </c>
      <c r="E194" s="242"/>
      <c r="F194" s="245" t="s">
        <v>3948</v>
      </c>
      <c r="G194" s="242"/>
      <c r="H194" s="246">
        <v>2.0299999999999998</v>
      </c>
      <c r="I194" s="247"/>
      <c r="J194" s="242"/>
      <c r="K194" s="242"/>
      <c r="L194" s="248"/>
      <c r="M194" s="249"/>
      <c r="N194" s="250"/>
      <c r="O194" s="250"/>
      <c r="P194" s="250"/>
      <c r="Q194" s="250"/>
      <c r="R194" s="250"/>
      <c r="S194" s="250"/>
      <c r="T194" s="251"/>
      <c r="U194" s="13"/>
      <c r="V194" s="13"/>
      <c r="W194" s="13"/>
      <c r="X194" s="13"/>
      <c r="Y194" s="13"/>
      <c r="Z194" s="13"/>
      <c r="AA194" s="13"/>
      <c r="AB194" s="13"/>
      <c r="AC194" s="13"/>
      <c r="AD194" s="13"/>
      <c r="AE194" s="13"/>
      <c r="AT194" s="252" t="s">
        <v>273</v>
      </c>
      <c r="AU194" s="252" t="s">
        <v>85</v>
      </c>
      <c r="AV194" s="13" t="s">
        <v>85</v>
      </c>
      <c r="AW194" s="13" t="s">
        <v>4</v>
      </c>
      <c r="AX194" s="13" t="s">
        <v>83</v>
      </c>
      <c r="AY194" s="252" t="s">
        <v>264</v>
      </c>
    </row>
    <row r="195" s="2" customFormat="1" ht="16.5" customHeight="1">
      <c r="A195" s="39"/>
      <c r="B195" s="40"/>
      <c r="C195" s="228" t="s">
        <v>7</v>
      </c>
      <c r="D195" s="228" t="s">
        <v>266</v>
      </c>
      <c r="E195" s="229" t="s">
        <v>4625</v>
      </c>
      <c r="F195" s="230" t="s">
        <v>4626</v>
      </c>
      <c r="G195" s="231" t="s">
        <v>420</v>
      </c>
      <c r="H195" s="232">
        <v>1</v>
      </c>
      <c r="I195" s="233"/>
      <c r="J195" s="234">
        <f>ROUND(I195*H195,2)</f>
        <v>0</v>
      </c>
      <c r="K195" s="230" t="s">
        <v>1425</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271</v>
      </c>
      <c r="AT195" s="239" t="s">
        <v>266</v>
      </c>
      <c r="AU195" s="239" t="s">
        <v>85</v>
      </c>
      <c r="AY195" s="18" t="s">
        <v>264</v>
      </c>
      <c r="BE195" s="240">
        <f>IF(N195="základní",J195,0)</f>
        <v>0</v>
      </c>
      <c r="BF195" s="240">
        <f>IF(N195="snížená",J195,0)</f>
        <v>0</v>
      </c>
      <c r="BG195" s="240">
        <f>IF(N195="zákl. přenesená",J195,0)</f>
        <v>0</v>
      </c>
      <c r="BH195" s="240">
        <f>IF(N195="sníž. přenesená",J195,0)</f>
        <v>0</v>
      </c>
      <c r="BI195" s="240">
        <f>IF(N195="nulová",J195,0)</f>
        <v>0</v>
      </c>
      <c r="BJ195" s="18" t="s">
        <v>85</v>
      </c>
      <c r="BK195" s="240">
        <f>ROUND(I195*H195,2)</f>
        <v>0</v>
      </c>
      <c r="BL195" s="18" t="s">
        <v>271</v>
      </c>
      <c r="BM195" s="239" t="s">
        <v>4722</v>
      </c>
    </row>
    <row r="196" s="15" customFormat="1">
      <c r="A196" s="15"/>
      <c r="B196" s="264"/>
      <c r="C196" s="265"/>
      <c r="D196" s="243" t="s">
        <v>273</v>
      </c>
      <c r="E196" s="266" t="s">
        <v>1</v>
      </c>
      <c r="F196" s="267" t="s">
        <v>4628</v>
      </c>
      <c r="G196" s="265"/>
      <c r="H196" s="266" t="s">
        <v>1</v>
      </c>
      <c r="I196" s="268"/>
      <c r="J196" s="265"/>
      <c r="K196" s="265"/>
      <c r="L196" s="269"/>
      <c r="M196" s="270"/>
      <c r="N196" s="271"/>
      <c r="O196" s="271"/>
      <c r="P196" s="271"/>
      <c r="Q196" s="271"/>
      <c r="R196" s="271"/>
      <c r="S196" s="271"/>
      <c r="T196" s="272"/>
      <c r="U196" s="15"/>
      <c r="V196" s="15"/>
      <c r="W196" s="15"/>
      <c r="X196" s="15"/>
      <c r="Y196" s="15"/>
      <c r="Z196" s="15"/>
      <c r="AA196" s="15"/>
      <c r="AB196" s="15"/>
      <c r="AC196" s="15"/>
      <c r="AD196" s="15"/>
      <c r="AE196" s="15"/>
      <c r="AT196" s="273" t="s">
        <v>273</v>
      </c>
      <c r="AU196" s="273" t="s">
        <v>85</v>
      </c>
      <c r="AV196" s="15" t="s">
        <v>83</v>
      </c>
      <c r="AW196" s="15" t="s">
        <v>32</v>
      </c>
      <c r="AX196" s="15" t="s">
        <v>76</v>
      </c>
      <c r="AY196" s="273" t="s">
        <v>264</v>
      </c>
    </row>
    <row r="197" s="13" customFormat="1">
      <c r="A197" s="13"/>
      <c r="B197" s="241"/>
      <c r="C197" s="242"/>
      <c r="D197" s="243" t="s">
        <v>273</v>
      </c>
      <c r="E197" s="244" t="s">
        <v>1</v>
      </c>
      <c r="F197" s="245" t="s">
        <v>83</v>
      </c>
      <c r="G197" s="242"/>
      <c r="H197" s="246">
        <v>1</v>
      </c>
      <c r="I197" s="247"/>
      <c r="J197" s="242"/>
      <c r="K197" s="242"/>
      <c r="L197" s="248"/>
      <c r="M197" s="249"/>
      <c r="N197" s="250"/>
      <c r="O197" s="250"/>
      <c r="P197" s="250"/>
      <c r="Q197" s="250"/>
      <c r="R197" s="250"/>
      <c r="S197" s="250"/>
      <c r="T197" s="251"/>
      <c r="U197" s="13"/>
      <c r="V197" s="13"/>
      <c r="W197" s="13"/>
      <c r="X197" s="13"/>
      <c r="Y197" s="13"/>
      <c r="Z197" s="13"/>
      <c r="AA197" s="13"/>
      <c r="AB197" s="13"/>
      <c r="AC197" s="13"/>
      <c r="AD197" s="13"/>
      <c r="AE197" s="13"/>
      <c r="AT197" s="252" t="s">
        <v>273</v>
      </c>
      <c r="AU197" s="252" t="s">
        <v>85</v>
      </c>
      <c r="AV197" s="13" t="s">
        <v>85</v>
      </c>
      <c r="AW197" s="13" t="s">
        <v>32</v>
      </c>
      <c r="AX197" s="13" t="s">
        <v>83</v>
      </c>
      <c r="AY197" s="252" t="s">
        <v>264</v>
      </c>
    </row>
    <row r="198" s="2" customFormat="1" ht="16.5" customHeight="1">
      <c r="A198" s="39"/>
      <c r="B198" s="40"/>
      <c r="C198" s="274" t="s">
        <v>386</v>
      </c>
      <c r="D198" s="274" t="s">
        <v>310</v>
      </c>
      <c r="E198" s="275" t="s">
        <v>4629</v>
      </c>
      <c r="F198" s="276" t="s">
        <v>4630</v>
      </c>
      <c r="G198" s="277" t="s">
        <v>420</v>
      </c>
      <c r="H198" s="278">
        <v>1</v>
      </c>
      <c r="I198" s="279"/>
      <c r="J198" s="280">
        <f>ROUND(I198*H198,2)</f>
        <v>0</v>
      </c>
      <c r="K198" s="276" t="s">
        <v>1425</v>
      </c>
      <c r="L198" s="281"/>
      <c r="M198" s="282" t="s">
        <v>1</v>
      </c>
      <c r="N198" s="283" t="s">
        <v>42</v>
      </c>
      <c r="O198" s="92"/>
      <c r="P198" s="237">
        <f>O198*H198</f>
        <v>0</v>
      </c>
      <c r="Q198" s="237">
        <v>5.0000000000000002E-05</v>
      </c>
      <c r="R198" s="237">
        <f>Q198*H198</f>
        <v>5.0000000000000002E-05</v>
      </c>
      <c r="S198" s="237">
        <v>0</v>
      </c>
      <c r="T198" s="238">
        <f>S198*H198</f>
        <v>0</v>
      </c>
      <c r="U198" s="39"/>
      <c r="V198" s="39"/>
      <c r="W198" s="39"/>
      <c r="X198" s="39"/>
      <c r="Y198" s="39"/>
      <c r="Z198" s="39"/>
      <c r="AA198" s="39"/>
      <c r="AB198" s="39"/>
      <c r="AC198" s="39"/>
      <c r="AD198" s="39"/>
      <c r="AE198" s="39"/>
      <c r="AR198" s="239" t="s">
        <v>304</v>
      </c>
      <c r="AT198" s="239" t="s">
        <v>310</v>
      </c>
      <c r="AU198" s="239" t="s">
        <v>85</v>
      </c>
      <c r="AY198" s="18" t="s">
        <v>264</v>
      </c>
      <c r="BE198" s="240">
        <f>IF(N198="základní",J198,0)</f>
        <v>0</v>
      </c>
      <c r="BF198" s="240">
        <f>IF(N198="snížená",J198,0)</f>
        <v>0</v>
      </c>
      <c r="BG198" s="240">
        <f>IF(N198="zákl. přenesená",J198,0)</f>
        <v>0</v>
      </c>
      <c r="BH198" s="240">
        <f>IF(N198="sníž. přenesená",J198,0)</f>
        <v>0</v>
      </c>
      <c r="BI198" s="240">
        <f>IF(N198="nulová",J198,0)</f>
        <v>0</v>
      </c>
      <c r="BJ198" s="18" t="s">
        <v>85</v>
      </c>
      <c r="BK198" s="240">
        <f>ROUND(I198*H198,2)</f>
        <v>0</v>
      </c>
      <c r="BL198" s="18" t="s">
        <v>271</v>
      </c>
      <c r="BM198" s="239" t="s">
        <v>4723</v>
      </c>
    </row>
    <row r="199" s="13" customFormat="1">
      <c r="A199" s="13"/>
      <c r="B199" s="241"/>
      <c r="C199" s="242"/>
      <c r="D199" s="243" t="s">
        <v>273</v>
      </c>
      <c r="E199" s="244" t="s">
        <v>1</v>
      </c>
      <c r="F199" s="245" t="s">
        <v>83</v>
      </c>
      <c r="G199" s="242"/>
      <c r="H199" s="246">
        <v>1</v>
      </c>
      <c r="I199" s="247"/>
      <c r="J199" s="242"/>
      <c r="K199" s="242"/>
      <c r="L199" s="248"/>
      <c r="M199" s="249"/>
      <c r="N199" s="250"/>
      <c r="O199" s="250"/>
      <c r="P199" s="250"/>
      <c r="Q199" s="250"/>
      <c r="R199" s="250"/>
      <c r="S199" s="250"/>
      <c r="T199" s="251"/>
      <c r="U199" s="13"/>
      <c r="V199" s="13"/>
      <c r="W199" s="13"/>
      <c r="X199" s="13"/>
      <c r="Y199" s="13"/>
      <c r="Z199" s="13"/>
      <c r="AA199" s="13"/>
      <c r="AB199" s="13"/>
      <c r="AC199" s="13"/>
      <c r="AD199" s="13"/>
      <c r="AE199" s="13"/>
      <c r="AT199" s="252" t="s">
        <v>273</v>
      </c>
      <c r="AU199" s="252" t="s">
        <v>85</v>
      </c>
      <c r="AV199" s="13" t="s">
        <v>85</v>
      </c>
      <c r="AW199" s="13" t="s">
        <v>32</v>
      </c>
      <c r="AX199" s="13" t="s">
        <v>83</v>
      </c>
      <c r="AY199" s="252" t="s">
        <v>264</v>
      </c>
    </row>
    <row r="200" s="2" customFormat="1" ht="16.5" customHeight="1">
      <c r="A200" s="39"/>
      <c r="B200" s="40"/>
      <c r="C200" s="228" t="s">
        <v>391</v>
      </c>
      <c r="D200" s="228" t="s">
        <v>266</v>
      </c>
      <c r="E200" s="229" t="s">
        <v>4632</v>
      </c>
      <c r="F200" s="230" t="s">
        <v>4633</v>
      </c>
      <c r="G200" s="231" t="s">
        <v>420</v>
      </c>
      <c r="H200" s="232">
        <v>1</v>
      </c>
      <c r="I200" s="233"/>
      <c r="J200" s="234">
        <f>ROUND(I200*H200,2)</f>
        <v>0</v>
      </c>
      <c r="K200" s="230" t="s">
        <v>1425</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271</v>
      </c>
      <c r="AT200" s="239" t="s">
        <v>266</v>
      </c>
      <c r="AU200" s="239" t="s">
        <v>85</v>
      </c>
      <c r="AY200" s="18" t="s">
        <v>264</v>
      </c>
      <c r="BE200" s="240">
        <f>IF(N200="základní",J200,0)</f>
        <v>0</v>
      </c>
      <c r="BF200" s="240">
        <f>IF(N200="snížená",J200,0)</f>
        <v>0</v>
      </c>
      <c r="BG200" s="240">
        <f>IF(N200="zákl. přenesená",J200,0)</f>
        <v>0</v>
      </c>
      <c r="BH200" s="240">
        <f>IF(N200="sníž. přenesená",J200,0)</f>
        <v>0</v>
      </c>
      <c r="BI200" s="240">
        <f>IF(N200="nulová",J200,0)</f>
        <v>0</v>
      </c>
      <c r="BJ200" s="18" t="s">
        <v>85</v>
      </c>
      <c r="BK200" s="240">
        <f>ROUND(I200*H200,2)</f>
        <v>0</v>
      </c>
      <c r="BL200" s="18" t="s">
        <v>271</v>
      </c>
      <c r="BM200" s="239" t="s">
        <v>4724</v>
      </c>
    </row>
    <row r="201" s="13" customFormat="1">
      <c r="A201" s="13"/>
      <c r="B201" s="241"/>
      <c r="C201" s="242"/>
      <c r="D201" s="243" t="s">
        <v>273</v>
      </c>
      <c r="E201" s="244" t="s">
        <v>1</v>
      </c>
      <c r="F201" s="245" t="s">
        <v>83</v>
      </c>
      <c r="G201" s="242"/>
      <c r="H201" s="246">
        <v>1</v>
      </c>
      <c r="I201" s="247"/>
      <c r="J201" s="242"/>
      <c r="K201" s="242"/>
      <c r="L201" s="248"/>
      <c r="M201" s="249"/>
      <c r="N201" s="250"/>
      <c r="O201" s="250"/>
      <c r="P201" s="250"/>
      <c r="Q201" s="250"/>
      <c r="R201" s="250"/>
      <c r="S201" s="250"/>
      <c r="T201" s="251"/>
      <c r="U201" s="13"/>
      <c r="V201" s="13"/>
      <c r="W201" s="13"/>
      <c r="X201" s="13"/>
      <c r="Y201" s="13"/>
      <c r="Z201" s="13"/>
      <c r="AA201" s="13"/>
      <c r="AB201" s="13"/>
      <c r="AC201" s="13"/>
      <c r="AD201" s="13"/>
      <c r="AE201" s="13"/>
      <c r="AT201" s="252" t="s">
        <v>273</v>
      </c>
      <c r="AU201" s="252" t="s">
        <v>85</v>
      </c>
      <c r="AV201" s="13" t="s">
        <v>85</v>
      </c>
      <c r="AW201" s="13" t="s">
        <v>32</v>
      </c>
      <c r="AX201" s="13" t="s">
        <v>83</v>
      </c>
      <c r="AY201" s="252" t="s">
        <v>264</v>
      </c>
    </row>
    <row r="202" s="2" customFormat="1" ht="16.5" customHeight="1">
      <c r="A202" s="39"/>
      <c r="B202" s="40"/>
      <c r="C202" s="274" t="s">
        <v>395</v>
      </c>
      <c r="D202" s="274" t="s">
        <v>310</v>
      </c>
      <c r="E202" s="275" t="s">
        <v>4635</v>
      </c>
      <c r="F202" s="276" t="s">
        <v>4636</v>
      </c>
      <c r="G202" s="277" t="s">
        <v>420</v>
      </c>
      <c r="H202" s="278">
        <v>1</v>
      </c>
      <c r="I202" s="279"/>
      <c r="J202" s="280">
        <f>ROUND(I202*H202,2)</f>
        <v>0</v>
      </c>
      <c r="K202" s="276" t="s">
        <v>1425</v>
      </c>
      <c r="L202" s="281"/>
      <c r="M202" s="282" t="s">
        <v>1</v>
      </c>
      <c r="N202" s="283" t="s">
        <v>42</v>
      </c>
      <c r="O202" s="92"/>
      <c r="P202" s="237">
        <f>O202*H202</f>
        <v>0</v>
      </c>
      <c r="Q202" s="237">
        <v>8.0000000000000007E-05</v>
      </c>
      <c r="R202" s="237">
        <f>Q202*H202</f>
        <v>8.0000000000000007E-05</v>
      </c>
      <c r="S202" s="237">
        <v>0</v>
      </c>
      <c r="T202" s="238">
        <f>S202*H202</f>
        <v>0</v>
      </c>
      <c r="U202" s="39"/>
      <c r="V202" s="39"/>
      <c r="W202" s="39"/>
      <c r="X202" s="39"/>
      <c r="Y202" s="39"/>
      <c r="Z202" s="39"/>
      <c r="AA202" s="39"/>
      <c r="AB202" s="39"/>
      <c r="AC202" s="39"/>
      <c r="AD202" s="39"/>
      <c r="AE202" s="39"/>
      <c r="AR202" s="239" t="s">
        <v>304</v>
      </c>
      <c r="AT202" s="239" t="s">
        <v>310</v>
      </c>
      <c r="AU202" s="239" t="s">
        <v>85</v>
      </c>
      <c r="AY202" s="18" t="s">
        <v>264</v>
      </c>
      <c r="BE202" s="240">
        <f>IF(N202="základní",J202,0)</f>
        <v>0</v>
      </c>
      <c r="BF202" s="240">
        <f>IF(N202="snížená",J202,0)</f>
        <v>0</v>
      </c>
      <c r="BG202" s="240">
        <f>IF(N202="zákl. přenesená",J202,0)</f>
        <v>0</v>
      </c>
      <c r="BH202" s="240">
        <f>IF(N202="sníž. přenesená",J202,0)</f>
        <v>0</v>
      </c>
      <c r="BI202" s="240">
        <f>IF(N202="nulová",J202,0)</f>
        <v>0</v>
      </c>
      <c r="BJ202" s="18" t="s">
        <v>85</v>
      </c>
      <c r="BK202" s="240">
        <f>ROUND(I202*H202,2)</f>
        <v>0</v>
      </c>
      <c r="BL202" s="18" t="s">
        <v>271</v>
      </c>
      <c r="BM202" s="239" t="s">
        <v>4725</v>
      </c>
    </row>
    <row r="203" s="13" customFormat="1">
      <c r="A203" s="13"/>
      <c r="B203" s="241"/>
      <c r="C203" s="242"/>
      <c r="D203" s="243" t="s">
        <v>273</v>
      </c>
      <c r="E203" s="244" t="s">
        <v>1</v>
      </c>
      <c r="F203" s="245" t="s">
        <v>83</v>
      </c>
      <c r="G203" s="242"/>
      <c r="H203" s="246">
        <v>1</v>
      </c>
      <c r="I203" s="247"/>
      <c r="J203" s="242"/>
      <c r="K203" s="242"/>
      <c r="L203" s="248"/>
      <c r="M203" s="249"/>
      <c r="N203" s="250"/>
      <c r="O203" s="250"/>
      <c r="P203" s="250"/>
      <c r="Q203" s="250"/>
      <c r="R203" s="250"/>
      <c r="S203" s="250"/>
      <c r="T203" s="251"/>
      <c r="U203" s="13"/>
      <c r="V203" s="13"/>
      <c r="W203" s="13"/>
      <c r="X203" s="13"/>
      <c r="Y203" s="13"/>
      <c r="Z203" s="13"/>
      <c r="AA203" s="13"/>
      <c r="AB203" s="13"/>
      <c r="AC203" s="13"/>
      <c r="AD203" s="13"/>
      <c r="AE203" s="13"/>
      <c r="AT203" s="252" t="s">
        <v>273</v>
      </c>
      <c r="AU203" s="252" t="s">
        <v>85</v>
      </c>
      <c r="AV203" s="13" t="s">
        <v>85</v>
      </c>
      <c r="AW203" s="13" t="s">
        <v>32</v>
      </c>
      <c r="AX203" s="13" t="s">
        <v>83</v>
      </c>
      <c r="AY203" s="252" t="s">
        <v>264</v>
      </c>
    </row>
    <row r="204" s="2" customFormat="1" ht="16.5" customHeight="1">
      <c r="A204" s="39"/>
      <c r="B204" s="40"/>
      <c r="C204" s="228" t="s">
        <v>401</v>
      </c>
      <c r="D204" s="228" t="s">
        <v>266</v>
      </c>
      <c r="E204" s="229" t="s">
        <v>4638</v>
      </c>
      <c r="F204" s="230" t="s">
        <v>4639</v>
      </c>
      <c r="G204" s="231" t="s">
        <v>420</v>
      </c>
      <c r="H204" s="232">
        <v>1</v>
      </c>
      <c r="I204" s="233"/>
      <c r="J204" s="234">
        <f>ROUND(I204*H204,2)</f>
        <v>0</v>
      </c>
      <c r="K204" s="230" t="s">
        <v>1425</v>
      </c>
      <c r="L204" s="45"/>
      <c r="M204" s="235" t="s">
        <v>1</v>
      </c>
      <c r="N204" s="236" t="s">
        <v>42</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271</v>
      </c>
      <c r="AT204" s="239" t="s">
        <v>266</v>
      </c>
      <c r="AU204" s="239" t="s">
        <v>85</v>
      </c>
      <c r="AY204" s="18" t="s">
        <v>264</v>
      </c>
      <c r="BE204" s="240">
        <f>IF(N204="základní",J204,0)</f>
        <v>0</v>
      </c>
      <c r="BF204" s="240">
        <f>IF(N204="snížená",J204,0)</f>
        <v>0</v>
      </c>
      <c r="BG204" s="240">
        <f>IF(N204="zákl. přenesená",J204,0)</f>
        <v>0</v>
      </c>
      <c r="BH204" s="240">
        <f>IF(N204="sníž. přenesená",J204,0)</f>
        <v>0</v>
      </c>
      <c r="BI204" s="240">
        <f>IF(N204="nulová",J204,0)</f>
        <v>0</v>
      </c>
      <c r="BJ204" s="18" t="s">
        <v>85</v>
      </c>
      <c r="BK204" s="240">
        <f>ROUND(I204*H204,2)</f>
        <v>0</v>
      </c>
      <c r="BL204" s="18" t="s">
        <v>271</v>
      </c>
      <c r="BM204" s="239" t="s">
        <v>4726</v>
      </c>
    </row>
    <row r="205" s="15" customFormat="1">
      <c r="A205" s="15"/>
      <c r="B205" s="264"/>
      <c r="C205" s="265"/>
      <c r="D205" s="243" t="s">
        <v>273</v>
      </c>
      <c r="E205" s="266" t="s">
        <v>1</v>
      </c>
      <c r="F205" s="267" t="s">
        <v>4641</v>
      </c>
      <c r="G205" s="265"/>
      <c r="H205" s="266" t="s">
        <v>1</v>
      </c>
      <c r="I205" s="268"/>
      <c r="J205" s="265"/>
      <c r="K205" s="265"/>
      <c r="L205" s="269"/>
      <c r="M205" s="270"/>
      <c r="N205" s="271"/>
      <c r="O205" s="271"/>
      <c r="P205" s="271"/>
      <c r="Q205" s="271"/>
      <c r="R205" s="271"/>
      <c r="S205" s="271"/>
      <c r="T205" s="272"/>
      <c r="U205" s="15"/>
      <c r="V205" s="15"/>
      <c r="W205" s="15"/>
      <c r="X205" s="15"/>
      <c r="Y205" s="15"/>
      <c r="Z205" s="15"/>
      <c r="AA205" s="15"/>
      <c r="AB205" s="15"/>
      <c r="AC205" s="15"/>
      <c r="AD205" s="15"/>
      <c r="AE205" s="15"/>
      <c r="AT205" s="273" t="s">
        <v>273</v>
      </c>
      <c r="AU205" s="273" t="s">
        <v>85</v>
      </c>
      <c r="AV205" s="15" t="s">
        <v>83</v>
      </c>
      <c r="AW205" s="15" t="s">
        <v>32</v>
      </c>
      <c r="AX205" s="15" t="s">
        <v>76</v>
      </c>
      <c r="AY205" s="273" t="s">
        <v>264</v>
      </c>
    </row>
    <row r="206" s="13" customFormat="1">
      <c r="A206" s="13"/>
      <c r="B206" s="241"/>
      <c r="C206" s="242"/>
      <c r="D206" s="243" t="s">
        <v>273</v>
      </c>
      <c r="E206" s="244" t="s">
        <v>1</v>
      </c>
      <c r="F206" s="245" t="s">
        <v>83</v>
      </c>
      <c r="G206" s="242"/>
      <c r="H206" s="246">
        <v>1</v>
      </c>
      <c r="I206" s="247"/>
      <c r="J206" s="242"/>
      <c r="K206" s="242"/>
      <c r="L206" s="248"/>
      <c r="M206" s="249"/>
      <c r="N206" s="250"/>
      <c r="O206" s="250"/>
      <c r="P206" s="250"/>
      <c r="Q206" s="250"/>
      <c r="R206" s="250"/>
      <c r="S206" s="250"/>
      <c r="T206" s="251"/>
      <c r="U206" s="13"/>
      <c r="V206" s="13"/>
      <c r="W206" s="13"/>
      <c r="X206" s="13"/>
      <c r="Y206" s="13"/>
      <c r="Z206" s="13"/>
      <c r="AA206" s="13"/>
      <c r="AB206" s="13"/>
      <c r="AC206" s="13"/>
      <c r="AD206" s="13"/>
      <c r="AE206" s="13"/>
      <c r="AT206" s="252" t="s">
        <v>273</v>
      </c>
      <c r="AU206" s="252" t="s">
        <v>85</v>
      </c>
      <c r="AV206" s="13" t="s">
        <v>85</v>
      </c>
      <c r="AW206" s="13" t="s">
        <v>32</v>
      </c>
      <c r="AX206" s="13" t="s">
        <v>83</v>
      </c>
      <c r="AY206" s="252" t="s">
        <v>264</v>
      </c>
    </row>
    <row r="207" s="2" customFormat="1" ht="16.5" customHeight="1">
      <c r="A207" s="39"/>
      <c r="B207" s="40"/>
      <c r="C207" s="274" t="s">
        <v>407</v>
      </c>
      <c r="D207" s="274" t="s">
        <v>310</v>
      </c>
      <c r="E207" s="275" t="s">
        <v>4642</v>
      </c>
      <c r="F207" s="276" t="s">
        <v>4643</v>
      </c>
      <c r="G207" s="277" t="s">
        <v>420</v>
      </c>
      <c r="H207" s="278">
        <v>1</v>
      </c>
      <c r="I207" s="279"/>
      <c r="J207" s="280">
        <f>ROUND(I207*H207,2)</f>
        <v>0</v>
      </c>
      <c r="K207" s="276" t="s">
        <v>1425</v>
      </c>
      <c r="L207" s="281"/>
      <c r="M207" s="282" t="s">
        <v>1</v>
      </c>
      <c r="N207" s="283" t="s">
        <v>42</v>
      </c>
      <c r="O207" s="92"/>
      <c r="P207" s="237">
        <f>O207*H207</f>
        <v>0</v>
      </c>
      <c r="Q207" s="237">
        <v>0.00016000000000000001</v>
      </c>
      <c r="R207" s="237">
        <f>Q207*H207</f>
        <v>0.00016000000000000001</v>
      </c>
      <c r="S207" s="237">
        <v>0</v>
      </c>
      <c r="T207" s="238">
        <f>S207*H207</f>
        <v>0</v>
      </c>
      <c r="U207" s="39"/>
      <c r="V207" s="39"/>
      <c r="W207" s="39"/>
      <c r="X207" s="39"/>
      <c r="Y207" s="39"/>
      <c r="Z207" s="39"/>
      <c r="AA207" s="39"/>
      <c r="AB207" s="39"/>
      <c r="AC207" s="39"/>
      <c r="AD207" s="39"/>
      <c r="AE207" s="39"/>
      <c r="AR207" s="239" t="s">
        <v>304</v>
      </c>
      <c r="AT207" s="239" t="s">
        <v>310</v>
      </c>
      <c r="AU207" s="239" t="s">
        <v>85</v>
      </c>
      <c r="AY207" s="18" t="s">
        <v>264</v>
      </c>
      <c r="BE207" s="240">
        <f>IF(N207="základní",J207,0)</f>
        <v>0</v>
      </c>
      <c r="BF207" s="240">
        <f>IF(N207="snížená",J207,0)</f>
        <v>0</v>
      </c>
      <c r="BG207" s="240">
        <f>IF(N207="zákl. přenesená",J207,0)</f>
        <v>0</v>
      </c>
      <c r="BH207" s="240">
        <f>IF(N207="sníž. přenesená",J207,0)</f>
        <v>0</v>
      </c>
      <c r="BI207" s="240">
        <f>IF(N207="nulová",J207,0)</f>
        <v>0</v>
      </c>
      <c r="BJ207" s="18" t="s">
        <v>85</v>
      </c>
      <c r="BK207" s="240">
        <f>ROUND(I207*H207,2)</f>
        <v>0</v>
      </c>
      <c r="BL207" s="18" t="s">
        <v>271</v>
      </c>
      <c r="BM207" s="239" t="s">
        <v>4727</v>
      </c>
    </row>
    <row r="208" s="13" customFormat="1">
      <c r="A208" s="13"/>
      <c r="B208" s="241"/>
      <c r="C208" s="242"/>
      <c r="D208" s="243" t="s">
        <v>273</v>
      </c>
      <c r="E208" s="244" t="s">
        <v>1</v>
      </c>
      <c r="F208" s="245" t="s">
        <v>83</v>
      </c>
      <c r="G208" s="242"/>
      <c r="H208" s="246">
        <v>1</v>
      </c>
      <c r="I208" s="247"/>
      <c r="J208" s="242"/>
      <c r="K208" s="242"/>
      <c r="L208" s="248"/>
      <c r="M208" s="249"/>
      <c r="N208" s="250"/>
      <c r="O208" s="250"/>
      <c r="P208" s="250"/>
      <c r="Q208" s="250"/>
      <c r="R208" s="250"/>
      <c r="S208" s="250"/>
      <c r="T208" s="251"/>
      <c r="U208" s="13"/>
      <c r="V208" s="13"/>
      <c r="W208" s="13"/>
      <c r="X208" s="13"/>
      <c r="Y208" s="13"/>
      <c r="Z208" s="13"/>
      <c r="AA208" s="13"/>
      <c r="AB208" s="13"/>
      <c r="AC208" s="13"/>
      <c r="AD208" s="13"/>
      <c r="AE208" s="13"/>
      <c r="AT208" s="252" t="s">
        <v>273</v>
      </c>
      <c r="AU208" s="252" t="s">
        <v>85</v>
      </c>
      <c r="AV208" s="13" t="s">
        <v>85</v>
      </c>
      <c r="AW208" s="13" t="s">
        <v>32</v>
      </c>
      <c r="AX208" s="13" t="s">
        <v>83</v>
      </c>
      <c r="AY208" s="252" t="s">
        <v>264</v>
      </c>
    </row>
    <row r="209" s="2" customFormat="1" ht="16.5" customHeight="1">
      <c r="A209" s="39"/>
      <c r="B209" s="40"/>
      <c r="C209" s="228" t="s">
        <v>412</v>
      </c>
      <c r="D209" s="228" t="s">
        <v>266</v>
      </c>
      <c r="E209" s="229" t="s">
        <v>4645</v>
      </c>
      <c r="F209" s="230" t="s">
        <v>4646</v>
      </c>
      <c r="G209" s="231" t="s">
        <v>420</v>
      </c>
      <c r="H209" s="232">
        <v>4</v>
      </c>
      <c r="I209" s="233"/>
      <c r="J209" s="234">
        <f>ROUND(I209*H209,2)</f>
        <v>0</v>
      </c>
      <c r="K209" s="230" t="s">
        <v>1425</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271</v>
      </c>
      <c r="AT209" s="239" t="s">
        <v>266</v>
      </c>
      <c r="AU209" s="239" t="s">
        <v>85</v>
      </c>
      <c r="AY209" s="18" t="s">
        <v>264</v>
      </c>
      <c r="BE209" s="240">
        <f>IF(N209="základní",J209,0)</f>
        <v>0</v>
      </c>
      <c r="BF209" s="240">
        <f>IF(N209="snížená",J209,0)</f>
        <v>0</v>
      </c>
      <c r="BG209" s="240">
        <f>IF(N209="zákl. přenesená",J209,0)</f>
        <v>0</v>
      </c>
      <c r="BH209" s="240">
        <f>IF(N209="sníž. přenesená",J209,0)</f>
        <v>0</v>
      </c>
      <c r="BI209" s="240">
        <f>IF(N209="nulová",J209,0)</f>
        <v>0</v>
      </c>
      <c r="BJ209" s="18" t="s">
        <v>85</v>
      </c>
      <c r="BK209" s="240">
        <f>ROUND(I209*H209,2)</f>
        <v>0</v>
      </c>
      <c r="BL209" s="18" t="s">
        <v>271</v>
      </c>
      <c r="BM209" s="239" t="s">
        <v>4728</v>
      </c>
    </row>
    <row r="210" s="13" customFormat="1">
      <c r="A210" s="13"/>
      <c r="B210" s="241"/>
      <c r="C210" s="242"/>
      <c r="D210" s="243" t="s">
        <v>273</v>
      </c>
      <c r="E210" s="244" t="s">
        <v>1</v>
      </c>
      <c r="F210" s="245" t="s">
        <v>271</v>
      </c>
      <c r="G210" s="242"/>
      <c r="H210" s="246">
        <v>4</v>
      </c>
      <c r="I210" s="247"/>
      <c r="J210" s="242"/>
      <c r="K210" s="242"/>
      <c r="L210" s="248"/>
      <c r="M210" s="249"/>
      <c r="N210" s="250"/>
      <c r="O210" s="250"/>
      <c r="P210" s="250"/>
      <c r="Q210" s="250"/>
      <c r="R210" s="250"/>
      <c r="S210" s="250"/>
      <c r="T210" s="251"/>
      <c r="U210" s="13"/>
      <c r="V210" s="13"/>
      <c r="W210" s="13"/>
      <c r="X210" s="13"/>
      <c r="Y210" s="13"/>
      <c r="Z210" s="13"/>
      <c r="AA210" s="13"/>
      <c r="AB210" s="13"/>
      <c r="AC210" s="13"/>
      <c r="AD210" s="13"/>
      <c r="AE210" s="13"/>
      <c r="AT210" s="252" t="s">
        <v>273</v>
      </c>
      <c r="AU210" s="252" t="s">
        <v>85</v>
      </c>
      <c r="AV210" s="13" t="s">
        <v>85</v>
      </c>
      <c r="AW210" s="13" t="s">
        <v>32</v>
      </c>
      <c r="AX210" s="13" t="s">
        <v>83</v>
      </c>
      <c r="AY210" s="252" t="s">
        <v>264</v>
      </c>
    </row>
    <row r="211" s="2" customFormat="1" ht="16.5" customHeight="1">
      <c r="A211" s="39"/>
      <c r="B211" s="40"/>
      <c r="C211" s="274" t="s">
        <v>417</v>
      </c>
      <c r="D211" s="274" t="s">
        <v>310</v>
      </c>
      <c r="E211" s="275" t="s">
        <v>4648</v>
      </c>
      <c r="F211" s="276" t="s">
        <v>4649</v>
      </c>
      <c r="G211" s="277" t="s">
        <v>420</v>
      </c>
      <c r="H211" s="278">
        <v>4</v>
      </c>
      <c r="I211" s="279"/>
      <c r="J211" s="280">
        <f>ROUND(I211*H211,2)</f>
        <v>0</v>
      </c>
      <c r="K211" s="276" t="s">
        <v>1425</v>
      </c>
      <c r="L211" s="281"/>
      <c r="M211" s="282" t="s">
        <v>1</v>
      </c>
      <c r="N211" s="283" t="s">
        <v>42</v>
      </c>
      <c r="O211" s="92"/>
      <c r="P211" s="237">
        <f>O211*H211</f>
        <v>0</v>
      </c>
      <c r="Q211" s="237">
        <v>0.00020000000000000001</v>
      </c>
      <c r="R211" s="237">
        <f>Q211*H211</f>
        <v>0.00080000000000000004</v>
      </c>
      <c r="S211" s="237">
        <v>0</v>
      </c>
      <c r="T211" s="238">
        <f>S211*H211</f>
        <v>0</v>
      </c>
      <c r="U211" s="39"/>
      <c r="V211" s="39"/>
      <c r="W211" s="39"/>
      <c r="X211" s="39"/>
      <c r="Y211" s="39"/>
      <c r="Z211" s="39"/>
      <c r="AA211" s="39"/>
      <c r="AB211" s="39"/>
      <c r="AC211" s="39"/>
      <c r="AD211" s="39"/>
      <c r="AE211" s="39"/>
      <c r="AR211" s="239" t="s">
        <v>304</v>
      </c>
      <c r="AT211" s="239" t="s">
        <v>310</v>
      </c>
      <c r="AU211" s="239" t="s">
        <v>85</v>
      </c>
      <c r="AY211" s="18" t="s">
        <v>264</v>
      </c>
      <c r="BE211" s="240">
        <f>IF(N211="základní",J211,0)</f>
        <v>0</v>
      </c>
      <c r="BF211" s="240">
        <f>IF(N211="snížená",J211,0)</f>
        <v>0</v>
      </c>
      <c r="BG211" s="240">
        <f>IF(N211="zákl. přenesená",J211,0)</f>
        <v>0</v>
      </c>
      <c r="BH211" s="240">
        <f>IF(N211="sníž. přenesená",J211,0)</f>
        <v>0</v>
      </c>
      <c r="BI211" s="240">
        <f>IF(N211="nulová",J211,0)</f>
        <v>0</v>
      </c>
      <c r="BJ211" s="18" t="s">
        <v>85</v>
      </c>
      <c r="BK211" s="240">
        <f>ROUND(I211*H211,2)</f>
        <v>0</v>
      </c>
      <c r="BL211" s="18" t="s">
        <v>271</v>
      </c>
      <c r="BM211" s="239" t="s">
        <v>4729</v>
      </c>
    </row>
    <row r="212" s="13" customFormat="1">
      <c r="A212" s="13"/>
      <c r="B212" s="241"/>
      <c r="C212" s="242"/>
      <c r="D212" s="243" t="s">
        <v>273</v>
      </c>
      <c r="E212" s="244" t="s">
        <v>1</v>
      </c>
      <c r="F212" s="245" t="s">
        <v>271</v>
      </c>
      <c r="G212" s="242"/>
      <c r="H212" s="246">
        <v>4</v>
      </c>
      <c r="I212" s="247"/>
      <c r="J212" s="242"/>
      <c r="K212" s="242"/>
      <c r="L212" s="248"/>
      <c r="M212" s="249"/>
      <c r="N212" s="250"/>
      <c r="O212" s="250"/>
      <c r="P212" s="250"/>
      <c r="Q212" s="250"/>
      <c r="R212" s="250"/>
      <c r="S212" s="250"/>
      <c r="T212" s="251"/>
      <c r="U212" s="13"/>
      <c r="V212" s="13"/>
      <c r="W212" s="13"/>
      <c r="X212" s="13"/>
      <c r="Y212" s="13"/>
      <c r="Z212" s="13"/>
      <c r="AA212" s="13"/>
      <c r="AB212" s="13"/>
      <c r="AC212" s="13"/>
      <c r="AD212" s="13"/>
      <c r="AE212" s="13"/>
      <c r="AT212" s="252" t="s">
        <v>273</v>
      </c>
      <c r="AU212" s="252" t="s">
        <v>85</v>
      </c>
      <c r="AV212" s="13" t="s">
        <v>85</v>
      </c>
      <c r="AW212" s="13" t="s">
        <v>32</v>
      </c>
      <c r="AX212" s="13" t="s">
        <v>83</v>
      </c>
      <c r="AY212" s="252" t="s">
        <v>264</v>
      </c>
    </row>
    <row r="213" s="2" customFormat="1" ht="16.5" customHeight="1">
      <c r="A213" s="39"/>
      <c r="B213" s="40"/>
      <c r="C213" s="228" t="s">
        <v>422</v>
      </c>
      <c r="D213" s="228" t="s">
        <v>266</v>
      </c>
      <c r="E213" s="229" t="s">
        <v>4651</v>
      </c>
      <c r="F213" s="230" t="s">
        <v>4652</v>
      </c>
      <c r="G213" s="231" t="s">
        <v>420</v>
      </c>
      <c r="H213" s="232">
        <v>2</v>
      </c>
      <c r="I213" s="233"/>
      <c r="J213" s="234">
        <f>ROUND(I213*H213,2)</f>
        <v>0</v>
      </c>
      <c r="K213" s="230" t="s">
        <v>1425</v>
      </c>
      <c r="L213" s="45"/>
      <c r="M213" s="235" t="s">
        <v>1</v>
      </c>
      <c r="N213" s="236" t="s">
        <v>42</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271</v>
      </c>
      <c r="AT213" s="239" t="s">
        <v>266</v>
      </c>
      <c r="AU213" s="239" t="s">
        <v>85</v>
      </c>
      <c r="AY213" s="18" t="s">
        <v>264</v>
      </c>
      <c r="BE213" s="240">
        <f>IF(N213="základní",J213,0)</f>
        <v>0</v>
      </c>
      <c r="BF213" s="240">
        <f>IF(N213="snížená",J213,0)</f>
        <v>0</v>
      </c>
      <c r="BG213" s="240">
        <f>IF(N213="zákl. přenesená",J213,0)</f>
        <v>0</v>
      </c>
      <c r="BH213" s="240">
        <f>IF(N213="sníž. přenesená",J213,0)</f>
        <v>0</v>
      </c>
      <c r="BI213" s="240">
        <f>IF(N213="nulová",J213,0)</f>
        <v>0</v>
      </c>
      <c r="BJ213" s="18" t="s">
        <v>85</v>
      </c>
      <c r="BK213" s="240">
        <f>ROUND(I213*H213,2)</f>
        <v>0</v>
      </c>
      <c r="BL213" s="18" t="s">
        <v>271</v>
      </c>
      <c r="BM213" s="239" t="s">
        <v>4730</v>
      </c>
    </row>
    <row r="214" s="15" customFormat="1">
      <c r="A214" s="15"/>
      <c r="B214" s="264"/>
      <c r="C214" s="265"/>
      <c r="D214" s="243" t="s">
        <v>273</v>
      </c>
      <c r="E214" s="266" t="s">
        <v>1</v>
      </c>
      <c r="F214" s="267" t="s">
        <v>4641</v>
      </c>
      <c r="G214" s="265"/>
      <c r="H214" s="266" t="s">
        <v>1</v>
      </c>
      <c r="I214" s="268"/>
      <c r="J214" s="265"/>
      <c r="K214" s="265"/>
      <c r="L214" s="269"/>
      <c r="M214" s="270"/>
      <c r="N214" s="271"/>
      <c r="O214" s="271"/>
      <c r="P214" s="271"/>
      <c r="Q214" s="271"/>
      <c r="R214" s="271"/>
      <c r="S214" s="271"/>
      <c r="T214" s="272"/>
      <c r="U214" s="15"/>
      <c r="V214" s="15"/>
      <c r="W214" s="15"/>
      <c r="X214" s="15"/>
      <c r="Y214" s="15"/>
      <c r="Z214" s="15"/>
      <c r="AA214" s="15"/>
      <c r="AB214" s="15"/>
      <c r="AC214" s="15"/>
      <c r="AD214" s="15"/>
      <c r="AE214" s="15"/>
      <c r="AT214" s="273" t="s">
        <v>273</v>
      </c>
      <c r="AU214" s="273" t="s">
        <v>85</v>
      </c>
      <c r="AV214" s="15" t="s">
        <v>83</v>
      </c>
      <c r="AW214" s="15" t="s">
        <v>32</v>
      </c>
      <c r="AX214" s="15" t="s">
        <v>76</v>
      </c>
      <c r="AY214" s="273" t="s">
        <v>264</v>
      </c>
    </row>
    <row r="215" s="13" customFormat="1">
      <c r="A215" s="13"/>
      <c r="B215" s="241"/>
      <c r="C215" s="242"/>
      <c r="D215" s="243" t="s">
        <v>273</v>
      </c>
      <c r="E215" s="244" t="s">
        <v>1</v>
      </c>
      <c r="F215" s="245" t="s">
        <v>85</v>
      </c>
      <c r="G215" s="242"/>
      <c r="H215" s="246">
        <v>2</v>
      </c>
      <c r="I215" s="247"/>
      <c r="J215" s="242"/>
      <c r="K215" s="242"/>
      <c r="L215" s="248"/>
      <c r="M215" s="249"/>
      <c r="N215" s="250"/>
      <c r="O215" s="250"/>
      <c r="P215" s="250"/>
      <c r="Q215" s="250"/>
      <c r="R215" s="250"/>
      <c r="S215" s="250"/>
      <c r="T215" s="251"/>
      <c r="U215" s="13"/>
      <c r="V215" s="13"/>
      <c r="W215" s="13"/>
      <c r="X215" s="13"/>
      <c r="Y215" s="13"/>
      <c r="Z215" s="13"/>
      <c r="AA215" s="13"/>
      <c r="AB215" s="13"/>
      <c r="AC215" s="13"/>
      <c r="AD215" s="13"/>
      <c r="AE215" s="13"/>
      <c r="AT215" s="252" t="s">
        <v>273</v>
      </c>
      <c r="AU215" s="252" t="s">
        <v>85</v>
      </c>
      <c r="AV215" s="13" t="s">
        <v>85</v>
      </c>
      <c r="AW215" s="13" t="s">
        <v>32</v>
      </c>
      <c r="AX215" s="13" t="s">
        <v>83</v>
      </c>
      <c r="AY215" s="252" t="s">
        <v>264</v>
      </c>
    </row>
    <row r="216" s="2" customFormat="1" ht="16.5" customHeight="1">
      <c r="A216" s="39"/>
      <c r="B216" s="40"/>
      <c r="C216" s="274" t="s">
        <v>426</v>
      </c>
      <c r="D216" s="274" t="s">
        <v>310</v>
      </c>
      <c r="E216" s="275" t="s">
        <v>4654</v>
      </c>
      <c r="F216" s="276" t="s">
        <v>4655</v>
      </c>
      <c r="G216" s="277" t="s">
        <v>420</v>
      </c>
      <c r="H216" s="278">
        <v>2</v>
      </c>
      <c r="I216" s="279"/>
      <c r="J216" s="280">
        <f>ROUND(I216*H216,2)</f>
        <v>0</v>
      </c>
      <c r="K216" s="276" t="s">
        <v>1425</v>
      </c>
      <c r="L216" s="281"/>
      <c r="M216" s="282" t="s">
        <v>1</v>
      </c>
      <c r="N216" s="283" t="s">
        <v>42</v>
      </c>
      <c r="O216" s="92"/>
      <c r="P216" s="237">
        <f>O216*H216</f>
        <v>0</v>
      </c>
      <c r="Q216" s="237">
        <v>0.00048999999999999998</v>
      </c>
      <c r="R216" s="237">
        <f>Q216*H216</f>
        <v>0.00097999999999999997</v>
      </c>
      <c r="S216" s="237">
        <v>0</v>
      </c>
      <c r="T216" s="238">
        <f>S216*H216</f>
        <v>0</v>
      </c>
      <c r="U216" s="39"/>
      <c r="V216" s="39"/>
      <c r="W216" s="39"/>
      <c r="X216" s="39"/>
      <c r="Y216" s="39"/>
      <c r="Z216" s="39"/>
      <c r="AA216" s="39"/>
      <c r="AB216" s="39"/>
      <c r="AC216" s="39"/>
      <c r="AD216" s="39"/>
      <c r="AE216" s="39"/>
      <c r="AR216" s="239" t="s">
        <v>304</v>
      </c>
      <c r="AT216" s="239" t="s">
        <v>310</v>
      </c>
      <c r="AU216" s="239" t="s">
        <v>85</v>
      </c>
      <c r="AY216" s="18" t="s">
        <v>264</v>
      </c>
      <c r="BE216" s="240">
        <f>IF(N216="základní",J216,0)</f>
        <v>0</v>
      </c>
      <c r="BF216" s="240">
        <f>IF(N216="snížená",J216,0)</f>
        <v>0</v>
      </c>
      <c r="BG216" s="240">
        <f>IF(N216="zákl. přenesená",J216,0)</f>
        <v>0</v>
      </c>
      <c r="BH216" s="240">
        <f>IF(N216="sníž. přenesená",J216,0)</f>
        <v>0</v>
      </c>
      <c r="BI216" s="240">
        <f>IF(N216="nulová",J216,0)</f>
        <v>0</v>
      </c>
      <c r="BJ216" s="18" t="s">
        <v>85</v>
      </c>
      <c r="BK216" s="240">
        <f>ROUND(I216*H216,2)</f>
        <v>0</v>
      </c>
      <c r="BL216" s="18" t="s">
        <v>271</v>
      </c>
      <c r="BM216" s="239" t="s">
        <v>4731</v>
      </c>
    </row>
    <row r="217" s="13" customFormat="1">
      <c r="A217" s="13"/>
      <c r="B217" s="241"/>
      <c r="C217" s="242"/>
      <c r="D217" s="243" t="s">
        <v>273</v>
      </c>
      <c r="E217" s="244" t="s">
        <v>1</v>
      </c>
      <c r="F217" s="245" t="s">
        <v>85</v>
      </c>
      <c r="G217" s="242"/>
      <c r="H217" s="246">
        <v>2</v>
      </c>
      <c r="I217" s="247"/>
      <c r="J217" s="242"/>
      <c r="K217" s="242"/>
      <c r="L217" s="248"/>
      <c r="M217" s="249"/>
      <c r="N217" s="250"/>
      <c r="O217" s="250"/>
      <c r="P217" s="250"/>
      <c r="Q217" s="250"/>
      <c r="R217" s="250"/>
      <c r="S217" s="250"/>
      <c r="T217" s="251"/>
      <c r="U217" s="13"/>
      <c r="V217" s="13"/>
      <c r="W217" s="13"/>
      <c r="X217" s="13"/>
      <c r="Y217" s="13"/>
      <c r="Z217" s="13"/>
      <c r="AA217" s="13"/>
      <c r="AB217" s="13"/>
      <c r="AC217" s="13"/>
      <c r="AD217" s="13"/>
      <c r="AE217" s="13"/>
      <c r="AT217" s="252" t="s">
        <v>273</v>
      </c>
      <c r="AU217" s="252" t="s">
        <v>85</v>
      </c>
      <c r="AV217" s="13" t="s">
        <v>85</v>
      </c>
      <c r="AW217" s="13" t="s">
        <v>32</v>
      </c>
      <c r="AX217" s="13" t="s">
        <v>83</v>
      </c>
      <c r="AY217" s="252" t="s">
        <v>264</v>
      </c>
    </row>
    <row r="218" s="2" customFormat="1" ht="16.5" customHeight="1">
      <c r="A218" s="39"/>
      <c r="B218" s="40"/>
      <c r="C218" s="228" t="s">
        <v>430</v>
      </c>
      <c r="D218" s="228" t="s">
        <v>266</v>
      </c>
      <c r="E218" s="229" t="s">
        <v>3958</v>
      </c>
      <c r="F218" s="230" t="s">
        <v>3959</v>
      </c>
      <c r="G218" s="231" t="s">
        <v>453</v>
      </c>
      <c r="H218" s="232">
        <v>19</v>
      </c>
      <c r="I218" s="233"/>
      <c r="J218" s="234">
        <f>ROUND(I218*H218,2)</f>
        <v>0</v>
      </c>
      <c r="K218" s="230" t="s">
        <v>1425</v>
      </c>
      <c r="L218" s="45"/>
      <c r="M218" s="235" t="s">
        <v>1</v>
      </c>
      <c r="N218" s="236" t="s">
        <v>42</v>
      </c>
      <c r="O218" s="92"/>
      <c r="P218" s="237">
        <f>O218*H218</f>
        <v>0</v>
      </c>
      <c r="Q218" s="237">
        <v>0.00012999999999999999</v>
      </c>
      <c r="R218" s="237">
        <f>Q218*H218</f>
        <v>0.00247</v>
      </c>
      <c r="S218" s="237">
        <v>0</v>
      </c>
      <c r="T218" s="238">
        <f>S218*H218</f>
        <v>0</v>
      </c>
      <c r="U218" s="39"/>
      <c r="V218" s="39"/>
      <c r="W218" s="39"/>
      <c r="X218" s="39"/>
      <c r="Y218" s="39"/>
      <c r="Z218" s="39"/>
      <c r="AA218" s="39"/>
      <c r="AB218" s="39"/>
      <c r="AC218" s="39"/>
      <c r="AD218" s="39"/>
      <c r="AE218" s="39"/>
      <c r="AR218" s="239" t="s">
        <v>271</v>
      </c>
      <c r="AT218" s="239" t="s">
        <v>266</v>
      </c>
      <c r="AU218" s="239" t="s">
        <v>85</v>
      </c>
      <c r="AY218" s="18" t="s">
        <v>264</v>
      </c>
      <c r="BE218" s="240">
        <f>IF(N218="základní",J218,0)</f>
        <v>0</v>
      </c>
      <c r="BF218" s="240">
        <f>IF(N218="snížená",J218,0)</f>
        <v>0</v>
      </c>
      <c r="BG218" s="240">
        <f>IF(N218="zákl. přenesená",J218,0)</f>
        <v>0</v>
      </c>
      <c r="BH218" s="240">
        <f>IF(N218="sníž. přenesená",J218,0)</f>
        <v>0</v>
      </c>
      <c r="BI218" s="240">
        <f>IF(N218="nulová",J218,0)</f>
        <v>0</v>
      </c>
      <c r="BJ218" s="18" t="s">
        <v>85</v>
      </c>
      <c r="BK218" s="240">
        <f>ROUND(I218*H218,2)</f>
        <v>0</v>
      </c>
      <c r="BL218" s="18" t="s">
        <v>271</v>
      </c>
      <c r="BM218" s="239" t="s">
        <v>4732</v>
      </c>
    </row>
    <row r="219" s="2" customFormat="1">
      <c r="A219" s="39"/>
      <c r="B219" s="40"/>
      <c r="C219" s="41"/>
      <c r="D219" s="243" t="s">
        <v>339</v>
      </c>
      <c r="E219" s="41"/>
      <c r="F219" s="295" t="s">
        <v>4566</v>
      </c>
      <c r="G219" s="41"/>
      <c r="H219" s="41"/>
      <c r="I219" s="296"/>
      <c r="J219" s="41"/>
      <c r="K219" s="41"/>
      <c r="L219" s="45"/>
      <c r="M219" s="297"/>
      <c r="N219" s="298"/>
      <c r="O219" s="92"/>
      <c r="P219" s="92"/>
      <c r="Q219" s="92"/>
      <c r="R219" s="92"/>
      <c r="S219" s="92"/>
      <c r="T219" s="93"/>
      <c r="U219" s="39"/>
      <c r="V219" s="39"/>
      <c r="W219" s="39"/>
      <c r="X219" s="39"/>
      <c r="Y219" s="39"/>
      <c r="Z219" s="39"/>
      <c r="AA219" s="39"/>
      <c r="AB219" s="39"/>
      <c r="AC219" s="39"/>
      <c r="AD219" s="39"/>
      <c r="AE219" s="39"/>
      <c r="AT219" s="18" t="s">
        <v>339</v>
      </c>
      <c r="AU219" s="18" t="s">
        <v>85</v>
      </c>
    </row>
    <row r="220" s="13" customFormat="1">
      <c r="A220" s="13"/>
      <c r="B220" s="241"/>
      <c r="C220" s="242"/>
      <c r="D220" s="243" t="s">
        <v>273</v>
      </c>
      <c r="E220" s="244" t="s">
        <v>1</v>
      </c>
      <c r="F220" s="245" t="s">
        <v>373</v>
      </c>
      <c r="G220" s="242"/>
      <c r="H220" s="246">
        <v>19</v>
      </c>
      <c r="I220" s="247"/>
      <c r="J220" s="242"/>
      <c r="K220" s="242"/>
      <c r="L220" s="248"/>
      <c r="M220" s="249"/>
      <c r="N220" s="250"/>
      <c r="O220" s="250"/>
      <c r="P220" s="250"/>
      <c r="Q220" s="250"/>
      <c r="R220" s="250"/>
      <c r="S220" s="250"/>
      <c r="T220" s="251"/>
      <c r="U220" s="13"/>
      <c r="V220" s="13"/>
      <c r="W220" s="13"/>
      <c r="X220" s="13"/>
      <c r="Y220" s="13"/>
      <c r="Z220" s="13"/>
      <c r="AA220" s="13"/>
      <c r="AB220" s="13"/>
      <c r="AC220" s="13"/>
      <c r="AD220" s="13"/>
      <c r="AE220" s="13"/>
      <c r="AT220" s="252" t="s">
        <v>273</v>
      </c>
      <c r="AU220" s="252" t="s">
        <v>85</v>
      </c>
      <c r="AV220" s="13" t="s">
        <v>85</v>
      </c>
      <c r="AW220" s="13" t="s">
        <v>32</v>
      </c>
      <c r="AX220" s="13" t="s">
        <v>83</v>
      </c>
      <c r="AY220" s="252" t="s">
        <v>264</v>
      </c>
    </row>
    <row r="221" s="2" customFormat="1" ht="16.5" customHeight="1">
      <c r="A221" s="39"/>
      <c r="B221" s="40"/>
      <c r="C221" s="274" t="s">
        <v>434</v>
      </c>
      <c r="D221" s="274" t="s">
        <v>310</v>
      </c>
      <c r="E221" s="275" t="s">
        <v>4658</v>
      </c>
      <c r="F221" s="276" t="s">
        <v>4659</v>
      </c>
      <c r="G221" s="277" t="s">
        <v>453</v>
      </c>
      <c r="H221" s="278">
        <v>19</v>
      </c>
      <c r="I221" s="279"/>
      <c r="J221" s="280">
        <f>ROUND(I221*H221,2)</f>
        <v>0</v>
      </c>
      <c r="K221" s="276" t="s">
        <v>1425</v>
      </c>
      <c r="L221" s="281"/>
      <c r="M221" s="282" t="s">
        <v>1</v>
      </c>
      <c r="N221" s="283" t="s">
        <v>42</v>
      </c>
      <c r="O221" s="92"/>
      <c r="P221" s="237">
        <f>O221*H221</f>
        <v>0</v>
      </c>
      <c r="Q221" s="237">
        <v>2.0000000000000002E-05</v>
      </c>
      <c r="R221" s="237">
        <f>Q221*H221</f>
        <v>0.00038000000000000002</v>
      </c>
      <c r="S221" s="237">
        <v>0</v>
      </c>
      <c r="T221" s="238">
        <f>S221*H221</f>
        <v>0</v>
      </c>
      <c r="U221" s="39"/>
      <c r="V221" s="39"/>
      <c r="W221" s="39"/>
      <c r="X221" s="39"/>
      <c r="Y221" s="39"/>
      <c r="Z221" s="39"/>
      <c r="AA221" s="39"/>
      <c r="AB221" s="39"/>
      <c r="AC221" s="39"/>
      <c r="AD221" s="39"/>
      <c r="AE221" s="39"/>
      <c r="AR221" s="239" t="s">
        <v>304</v>
      </c>
      <c r="AT221" s="239" t="s">
        <v>310</v>
      </c>
      <c r="AU221" s="239" t="s">
        <v>85</v>
      </c>
      <c r="AY221" s="18" t="s">
        <v>264</v>
      </c>
      <c r="BE221" s="240">
        <f>IF(N221="základní",J221,0)</f>
        <v>0</v>
      </c>
      <c r="BF221" s="240">
        <f>IF(N221="snížená",J221,0)</f>
        <v>0</v>
      </c>
      <c r="BG221" s="240">
        <f>IF(N221="zákl. přenesená",J221,0)</f>
        <v>0</v>
      </c>
      <c r="BH221" s="240">
        <f>IF(N221="sníž. přenesená",J221,0)</f>
        <v>0</v>
      </c>
      <c r="BI221" s="240">
        <f>IF(N221="nulová",J221,0)</f>
        <v>0</v>
      </c>
      <c r="BJ221" s="18" t="s">
        <v>85</v>
      </c>
      <c r="BK221" s="240">
        <f>ROUND(I221*H221,2)</f>
        <v>0</v>
      </c>
      <c r="BL221" s="18" t="s">
        <v>271</v>
      </c>
      <c r="BM221" s="239" t="s">
        <v>4733</v>
      </c>
    </row>
    <row r="222" s="2" customFormat="1">
      <c r="A222" s="39"/>
      <c r="B222" s="40"/>
      <c r="C222" s="41"/>
      <c r="D222" s="243" t="s">
        <v>339</v>
      </c>
      <c r="E222" s="41"/>
      <c r="F222" s="295" t="s">
        <v>4566</v>
      </c>
      <c r="G222" s="41"/>
      <c r="H222" s="41"/>
      <c r="I222" s="296"/>
      <c r="J222" s="41"/>
      <c r="K222" s="41"/>
      <c r="L222" s="45"/>
      <c r="M222" s="297"/>
      <c r="N222" s="298"/>
      <c r="O222" s="92"/>
      <c r="P222" s="92"/>
      <c r="Q222" s="92"/>
      <c r="R222" s="92"/>
      <c r="S222" s="92"/>
      <c r="T222" s="93"/>
      <c r="U222" s="39"/>
      <c r="V222" s="39"/>
      <c r="W222" s="39"/>
      <c r="X222" s="39"/>
      <c r="Y222" s="39"/>
      <c r="Z222" s="39"/>
      <c r="AA222" s="39"/>
      <c r="AB222" s="39"/>
      <c r="AC222" s="39"/>
      <c r="AD222" s="39"/>
      <c r="AE222" s="39"/>
      <c r="AT222" s="18" t="s">
        <v>339</v>
      </c>
      <c r="AU222" s="18" t="s">
        <v>85</v>
      </c>
    </row>
    <row r="223" s="13" customFormat="1">
      <c r="A223" s="13"/>
      <c r="B223" s="241"/>
      <c r="C223" s="242"/>
      <c r="D223" s="243" t="s">
        <v>273</v>
      </c>
      <c r="E223" s="244" t="s">
        <v>1</v>
      </c>
      <c r="F223" s="245" t="s">
        <v>373</v>
      </c>
      <c r="G223" s="242"/>
      <c r="H223" s="246">
        <v>19</v>
      </c>
      <c r="I223" s="247"/>
      <c r="J223" s="242"/>
      <c r="K223" s="242"/>
      <c r="L223" s="248"/>
      <c r="M223" s="249"/>
      <c r="N223" s="250"/>
      <c r="O223" s="250"/>
      <c r="P223" s="250"/>
      <c r="Q223" s="250"/>
      <c r="R223" s="250"/>
      <c r="S223" s="250"/>
      <c r="T223" s="251"/>
      <c r="U223" s="13"/>
      <c r="V223" s="13"/>
      <c r="W223" s="13"/>
      <c r="X223" s="13"/>
      <c r="Y223" s="13"/>
      <c r="Z223" s="13"/>
      <c r="AA223" s="13"/>
      <c r="AB223" s="13"/>
      <c r="AC223" s="13"/>
      <c r="AD223" s="13"/>
      <c r="AE223" s="13"/>
      <c r="AT223" s="252" t="s">
        <v>273</v>
      </c>
      <c r="AU223" s="252" t="s">
        <v>85</v>
      </c>
      <c r="AV223" s="13" t="s">
        <v>85</v>
      </c>
      <c r="AW223" s="13" t="s">
        <v>32</v>
      </c>
      <c r="AX223" s="13" t="s">
        <v>83</v>
      </c>
      <c r="AY223" s="252" t="s">
        <v>264</v>
      </c>
    </row>
    <row r="224" s="2" customFormat="1" ht="16.5" customHeight="1">
      <c r="A224" s="39"/>
      <c r="B224" s="40"/>
      <c r="C224" s="228" t="s">
        <v>438</v>
      </c>
      <c r="D224" s="228" t="s">
        <v>266</v>
      </c>
      <c r="E224" s="229" t="s">
        <v>1499</v>
      </c>
      <c r="F224" s="230" t="s">
        <v>1500</v>
      </c>
      <c r="G224" s="231" t="s">
        <v>354</v>
      </c>
      <c r="H224" s="232">
        <v>0.032000000000000001</v>
      </c>
      <c r="I224" s="233"/>
      <c r="J224" s="234">
        <f>ROUND(I224*H224,2)</f>
        <v>0</v>
      </c>
      <c r="K224" s="230" t="s">
        <v>1425</v>
      </c>
      <c r="L224" s="45"/>
      <c r="M224" s="235" t="s">
        <v>1</v>
      </c>
      <c r="N224" s="236" t="s">
        <v>42</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271</v>
      </c>
      <c r="AT224" s="239" t="s">
        <v>266</v>
      </c>
      <c r="AU224" s="239" t="s">
        <v>85</v>
      </c>
      <c r="AY224" s="18" t="s">
        <v>264</v>
      </c>
      <c r="BE224" s="240">
        <f>IF(N224="základní",J224,0)</f>
        <v>0</v>
      </c>
      <c r="BF224" s="240">
        <f>IF(N224="snížená",J224,0)</f>
        <v>0</v>
      </c>
      <c r="BG224" s="240">
        <f>IF(N224="zákl. přenesená",J224,0)</f>
        <v>0</v>
      </c>
      <c r="BH224" s="240">
        <f>IF(N224="sníž. přenesená",J224,0)</f>
        <v>0</v>
      </c>
      <c r="BI224" s="240">
        <f>IF(N224="nulová",J224,0)</f>
        <v>0</v>
      </c>
      <c r="BJ224" s="18" t="s">
        <v>85</v>
      </c>
      <c r="BK224" s="240">
        <f>ROUND(I224*H224,2)</f>
        <v>0</v>
      </c>
      <c r="BL224" s="18" t="s">
        <v>271</v>
      </c>
      <c r="BM224" s="239" t="s">
        <v>4734</v>
      </c>
    </row>
    <row r="225" s="12" customFormat="1" ht="25.92" customHeight="1">
      <c r="A225" s="12"/>
      <c r="B225" s="212"/>
      <c r="C225" s="213"/>
      <c r="D225" s="214" t="s">
        <v>75</v>
      </c>
      <c r="E225" s="215" t="s">
        <v>792</v>
      </c>
      <c r="F225" s="215" t="s">
        <v>793</v>
      </c>
      <c r="G225" s="213"/>
      <c r="H225" s="213"/>
      <c r="I225" s="216"/>
      <c r="J225" s="217">
        <f>BK225</f>
        <v>0</v>
      </c>
      <c r="K225" s="213"/>
      <c r="L225" s="218"/>
      <c r="M225" s="219"/>
      <c r="N225" s="220"/>
      <c r="O225" s="220"/>
      <c r="P225" s="221">
        <f>P226+P248</f>
        <v>0</v>
      </c>
      <c r="Q225" s="220"/>
      <c r="R225" s="221">
        <f>R226+R248</f>
        <v>0.020330000000000001</v>
      </c>
      <c r="S225" s="220"/>
      <c r="T225" s="222">
        <f>T226+T248</f>
        <v>0</v>
      </c>
      <c r="U225" s="12"/>
      <c r="V225" s="12"/>
      <c r="W225" s="12"/>
      <c r="X225" s="12"/>
      <c r="Y225" s="12"/>
      <c r="Z225" s="12"/>
      <c r="AA225" s="12"/>
      <c r="AB225" s="12"/>
      <c r="AC225" s="12"/>
      <c r="AD225" s="12"/>
      <c r="AE225" s="12"/>
      <c r="AR225" s="223" t="s">
        <v>85</v>
      </c>
      <c r="AT225" s="224" t="s">
        <v>75</v>
      </c>
      <c r="AU225" s="224" t="s">
        <v>76</v>
      </c>
      <c r="AY225" s="223" t="s">
        <v>264</v>
      </c>
      <c r="BK225" s="225">
        <f>BK226+BK248</f>
        <v>0</v>
      </c>
    </row>
    <row r="226" s="12" customFormat="1" ht="22.8" customHeight="1">
      <c r="A226" s="12"/>
      <c r="B226" s="212"/>
      <c r="C226" s="213"/>
      <c r="D226" s="214" t="s">
        <v>75</v>
      </c>
      <c r="E226" s="226" t="s">
        <v>4662</v>
      </c>
      <c r="F226" s="226" t="s">
        <v>4663</v>
      </c>
      <c r="G226" s="213"/>
      <c r="H226" s="213"/>
      <c r="I226" s="216"/>
      <c r="J226" s="227">
        <f>BK226</f>
        <v>0</v>
      </c>
      <c r="K226" s="213"/>
      <c r="L226" s="218"/>
      <c r="M226" s="219"/>
      <c r="N226" s="220"/>
      <c r="O226" s="220"/>
      <c r="P226" s="221">
        <f>SUM(P227:P247)</f>
        <v>0</v>
      </c>
      <c r="Q226" s="220"/>
      <c r="R226" s="221">
        <f>SUM(R227:R247)</f>
        <v>0.01941</v>
      </c>
      <c r="S226" s="220"/>
      <c r="T226" s="222">
        <f>SUM(T227:T247)</f>
        <v>0</v>
      </c>
      <c r="U226" s="12"/>
      <c r="V226" s="12"/>
      <c r="W226" s="12"/>
      <c r="X226" s="12"/>
      <c r="Y226" s="12"/>
      <c r="Z226" s="12"/>
      <c r="AA226" s="12"/>
      <c r="AB226" s="12"/>
      <c r="AC226" s="12"/>
      <c r="AD226" s="12"/>
      <c r="AE226" s="12"/>
      <c r="AR226" s="223" t="s">
        <v>85</v>
      </c>
      <c r="AT226" s="224" t="s">
        <v>75</v>
      </c>
      <c r="AU226" s="224" t="s">
        <v>83</v>
      </c>
      <c r="AY226" s="223" t="s">
        <v>264</v>
      </c>
      <c r="BK226" s="225">
        <f>SUM(BK227:BK247)</f>
        <v>0</v>
      </c>
    </row>
    <row r="227" s="2" customFormat="1" ht="16.5" customHeight="1">
      <c r="A227" s="39"/>
      <c r="B227" s="40"/>
      <c r="C227" s="228" t="s">
        <v>442</v>
      </c>
      <c r="D227" s="228" t="s">
        <v>266</v>
      </c>
      <c r="E227" s="229" t="s">
        <v>4680</v>
      </c>
      <c r="F227" s="230" t="s">
        <v>4681</v>
      </c>
      <c r="G227" s="231" t="s">
        <v>453</v>
      </c>
      <c r="H227" s="232">
        <v>2</v>
      </c>
      <c r="I227" s="233"/>
      <c r="J227" s="234">
        <f>ROUND(I227*H227,2)</f>
        <v>0</v>
      </c>
      <c r="K227" s="230" t="s">
        <v>1425</v>
      </c>
      <c r="L227" s="45"/>
      <c r="M227" s="235" t="s">
        <v>1</v>
      </c>
      <c r="N227" s="236" t="s">
        <v>42</v>
      </c>
      <c r="O227" s="92"/>
      <c r="P227" s="237">
        <f>O227*H227</f>
        <v>0</v>
      </c>
      <c r="Q227" s="237">
        <v>0.00396</v>
      </c>
      <c r="R227" s="237">
        <f>Q227*H227</f>
        <v>0.00792</v>
      </c>
      <c r="S227" s="237">
        <v>0</v>
      </c>
      <c r="T227" s="238">
        <f>S227*H227</f>
        <v>0</v>
      </c>
      <c r="U227" s="39"/>
      <c r="V227" s="39"/>
      <c r="W227" s="39"/>
      <c r="X227" s="39"/>
      <c r="Y227" s="39"/>
      <c r="Z227" s="39"/>
      <c r="AA227" s="39"/>
      <c r="AB227" s="39"/>
      <c r="AC227" s="39"/>
      <c r="AD227" s="39"/>
      <c r="AE227" s="39"/>
      <c r="AR227" s="239" t="s">
        <v>351</v>
      </c>
      <c r="AT227" s="239" t="s">
        <v>266</v>
      </c>
      <c r="AU227" s="239" t="s">
        <v>85</v>
      </c>
      <c r="AY227" s="18" t="s">
        <v>264</v>
      </c>
      <c r="BE227" s="240">
        <f>IF(N227="základní",J227,0)</f>
        <v>0</v>
      </c>
      <c r="BF227" s="240">
        <f>IF(N227="snížená",J227,0)</f>
        <v>0</v>
      </c>
      <c r="BG227" s="240">
        <f>IF(N227="zákl. přenesená",J227,0)</f>
        <v>0</v>
      </c>
      <c r="BH227" s="240">
        <f>IF(N227="sníž. přenesená",J227,0)</f>
        <v>0</v>
      </c>
      <c r="BI227" s="240">
        <f>IF(N227="nulová",J227,0)</f>
        <v>0</v>
      </c>
      <c r="BJ227" s="18" t="s">
        <v>85</v>
      </c>
      <c r="BK227" s="240">
        <f>ROUND(I227*H227,2)</f>
        <v>0</v>
      </c>
      <c r="BL227" s="18" t="s">
        <v>351</v>
      </c>
      <c r="BM227" s="239" t="s">
        <v>4735</v>
      </c>
    </row>
    <row r="228" s="15" customFormat="1">
      <c r="A228" s="15"/>
      <c r="B228" s="264"/>
      <c r="C228" s="265"/>
      <c r="D228" s="243" t="s">
        <v>273</v>
      </c>
      <c r="E228" s="266" t="s">
        <v>1</v>
      </c>
      <c r="F228" s="267" t="s">
        <v>4683</v>
      </c>
      <c r="G228" s="265"/>
      <c r="H228" s="266" t="s">
        <v>1</v>
      </c>
      <c r="I228" s="268"/>
      <c r="J228" s="265"/>
      <c r="K228" s="265"/>
      <c r="L228" s="269"/>
      <c r="M228" s="270"/>
      <c r="N228" s="271"/>
      <c r="O228" s="271"/>
      <c r="P228" s="271"/>
      <c r="Q228" s="271"/>
      <c r="R228" s="271"/>
      <c r="S228" s="271"/>
      <c r="T228" s="272"/>
      <c r="U228" s="15"/>
      <c r="V228" s="15"/>
      <c r="W228" s="15"/>
      <c r="X228" s="15"/>
      <c r="Y228" s="15"/>
      <c r="Z228" s="15"/>
      <c r="AA228" s="15"/>
      <c r="AB228" s="15"/>
      <c r="AC228" s="15"/>
      <c r="AD228" s="15"/>
      <c r="AE228" s="15"/>
      <c r="AT228" s="273" t="s">
        <v>273</v>
      </c>
      <c r="AU228" s="273" t="s">
        <v>85</v>
      </c>
      <c r="AV228" s="15" t="s">
        <v>83</v>
      </c>
      <c r="AW228" s="15" t="s">
        <v>32</v>
      </c>
      <c r="AX228" s="15" t="s">
        <v>76</v>
      </c>
      <c r="AY228" s="273" t="s">
        <v>264</v>
      </c>
    </row>
    <row r="229" s="13" customFormat="1">
      <c r="A229" s="13"/>
      <c r="B229" s="241"/>
      <c r="C229" s="242"/>
      <c r="D229" s="243" t="s">
        <v>273</v>
      </c>
      <c r="E229" s="244" t="s">
        <v>1</v>
      </c>
      <c r="F229" s="245" t="s">
        <v>85</v>
      </c>
      <c r="G229" s="242"/>
      <c r="H229" s="246">
        <v>2</v>
      </c>
      <c r="I229" s="247"/>
      <c r="J229" s="242"/>
      <c r="K229" s="242"/>
      <c r="L229" s="248"/>
      <c r="M229" s="249"/>
      <c r="N229" s="250"/>
      <c r="O229" s="250"/>
      <c r="P229" s="250"/>
      <c r="Q229" s="250"/>
      <c r="R229" s="250"/>
      <c r="S229" s="250"/>
      <c r="T229" s="251"/>
      <c r="U229" s="13"/>
      <c r="V229" s="13"/>
      <c r="W229" s="13"/>
      <c r="X229" s="13"/>
      <c r="Y229" s="13"/>
      <c r="Z229" s="13"/>
      <c r="AA229" s="13"/>
      <c r="AB229" s="13"/>
      <c r="AC229" s="13"/>
      <c r="AD229" s="13"/>
      <c r="AE229" s="13"/>
      <c r="AT229" s="252" t="s">
        <v>273</v>
      </c>
      <c r="AU229" s="252" t="s">
        <v>85</v>
      </c>
      <c r="AV229" s="13" t="s">
        <v>85</v>
      </c>
      <c r="AW229" s="13" t="s">
        <v>32</v>
      </c>
      <c r="AX229" s="13" t="s">
        <v>83</v>
      </c>
      <c r="AY229" s="252" t="s">
        <v>264</v>
      </c>
    </row>
    <row r="230" s="2" customFormat="1" ht="16.5" customHeight="1">
      <c r="A230" s="39"/>
      <c r="B230" s="40"/>
      <c r="C230" s="228" t="s">
        <v>446</v>
      </c>
      <c r="D230" s="228" t="s">
        <v>266</v>
      </c>
      <c r="E230" s="229" t="s">
        <v>4684</v>
      </c>
      <c r="F230" s="230" t="s">
        <v>4685</v>
      </c>
      <c r="G230" s="231" t="s">
        <v>453</v>
      </c>
      <c r="H230" s="232">
        <v>23</v>
      </c>
      <c r="I230" s="233"/>
      <c r="J230" s="234">
        <f>ROUND(I230*H230,2)</f>
        <v>0</v>
      </c>
      <c r="K230" s="230" t="s">
        <v>1425</v>
      </c>
      <c r="L230" s="45"/>
      <c r="M230" s="235" t="s">
        <v>1</v>
      </c>
      <c r="N230" s="236" t="s">
        <v>42</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351</v>
      </c>
      <c r="AT230" s="239" t="s">
        <v>266</v>
      </c>
      <c r="AU230" s="239" t="s">
        <v>85</v>
      </c>
      <c r="AY230" s="18" t="s">
        <v>264</v>
      </c>
      <c r="BE230" s="240">
        <f>IF(N230="základní",J230,0)</f>
        <v>0</v>
      </c>
      <c r="BF230" s="240">
        <f>IF(N230="snížená",J230,0)</f>
        <v>0</v>
      </c>
      <c r="BG230" s="240">
        <f>IF(N230="zákl. přenesená",J230,0)</f>
        <v>0</v>
      </c>
      <c r="BH230" s="240">
        <f>IF(N230="sníž. přenesená",J230,0)</f>
        <v>0</v>
      </c>
      <c r="BI230" s="240">
        <f>IF(N230="nulová",J230,0)</f>
        <v>0</v>
      </c>
      <c r="BJ230" s="18" t="s">
        <v>85</v>
      </c>
      <c r="BK230" s="240">
        <f>ROUND(I230*H230,2)</f>
        <v>0</v>
      </c>
      <c r="BL230" s="18" t="s">
        <v>351</v>
      </c>
      <c r="BM230" s="239" t="s">
        <v>4736</v>
      </c>
    </row>
    <row r="231" s="13" customFormat="1">
      <c r="A231" s="13"/>
      <c r="B231" s="241"/>
      <c r="C231" s="242"/>
      <c r="D231" s="243" t="s">
        <v>273</v>
      </c>
      <c r="E231" s="244" t="s">
        <v>1</v>
      </c>
      <c r="F231" s="245" t="s">
        <v>391</v>
      </c>
      <c r="G231" s="242"/>
      <c r="H231" s="246">
        <v>23</v>
      </c>
      <c r="I231" s="247"/>
      <c r="J231" s="242"/>
      <c r="K231" s="242"/>
      <c r="L231" s="248"/>
      <c r="M231" s="249"/>
      <c r="N231" s="250"/>
      <c r="O231" s="250"/>
      <c r="P231" s="250"/>
      <c r="Q231" s="250"/>
      <c r="R231" s="250"/>
      <c r="S231" s="250"/>
      <c r="T231" s="251"/>
      <c r="U231" s="13"/>
      <c r="V231" s="13"/>
      <c r="W231" s="13"/>
      <c r="X231" s="13"/>
      <c r="Y231" s="13"/>
      <c r="Z231" s="13"/>
      <c r="AA231" s="13"/>
      <c r="AB231" s="13"/>
      <c r="AC231" s="13"/>
      <c r="AD231" s="13"/>
      <c r="AE231" s="13"/>
      <c r="AT231" s="252" t="s">
        <v>273</v>
      </c>
      <c r="AU231" s="252" t="s">
        <v>85</v>
      </c>
      <c r="AV231" s="13" t="s">
        <v>85</v>
      </c>
      <c r="AW231" s="13" t="s">
        <v>32</v>
      </c>
      <c r="AX231" s="13" t="s">
        <v>83</v>
      </c>
      <c r="AY231" s="252" t="s">
        <v>264</v>
      </c>
    </row>
    <row r="232" s="2" customFormat="1" ht="16.5" customHeight="1">
      <c r="A232" s="39"/>
      <c r="B232" s="40"/>
      <c r="C232" s="228" t="s">
        <v>450</v>
      </c>
      <c r="D232" s="228" t="s">
        <v>266</v>
      </c>
      <c r="E232" s="229" t="s">
        <v>4687</v>
      </c>
      <c r="F232" s="230" t="s">
        <v>4688</v>
      </c>
      <c r="G232" s="231" t="s">
        <v>420</v>
      </c>
      <c r="H232" s="232">
        <v>23</v>
      </c>
      <c r="I232" s="233"/>
      <c r="J232" s="234">
        <f>ROUND(I232*H232,2)</f>
        <v>0</v>
      </c>
      <c r="K232" s="230" t="s">
        <v>1425</v>
      </c>
      <c r="L232" s="45"/>
      <c r="M232" s="235" t="s">
        <v>1</v>
      </c>
      <c r="N232" s="236" t="s">
        <v>42</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351</v>
      </c>
      <c r="AT232" s="239" t="s">
        <v>266</v>
      </c>
      <c r="AU232" s="239" t="s">
        <v>85</v>
      </c>
      <c r="AY232" s="18" t="s">
        <v>264</v>
      </c>
      <c r="BE232" s="240">
        <f>IF(N232="základní",J232,0)</f>
        <v>0</v>
      </c>
      <c r="BF232" s="240">
        <f>IF(N232="snížená",J232,0)</f>
        <v>0</v>
      </c>
      <c r="BG232" s="240">
        <f>IF(N232="zákl. přenesená",J232,0)</f>
        <v>0</v>
      </c>
      <c r="BH232" s="240">
        <f>IF(N232="sníž. přenesená",J232,0)</f>
        <v>0</v>
      </c>
      <c r="BI232" s="240">
        <f>IF(N232="nulová",J232,0)</f>
        <v>0</v>
      </c>
      <c r="BJ232" s="18" t="s">
        <v>85</v>
      </c>
      <c r="BK232" s="240">
        <f>ROUND(I232*H232,2)</f>
        <v>0</v>
      </c>
      <c r="BL232" s="18" t="s">
        <v>351</v>
      </c>
      <c r="BM232" s="239" t="s">
        <v>4737</v>
      </c>
    </row>
    <row r="233" s="2" customFormat="1">
      <c r="A233" s="39"/>
      <c r="B233" s="40"/>
      <c r="C233" s="41"/>
      <c r="D233" s="243" t="s">
        <v>339</v>
      </c>
      <c r="E233" s="41"/>
      <c r="F233" s="295" t="s">
        <v>4566</v>
      </c>
      <c r="G233" s="41"/>
      <c r="H233" s="41"/>
      <c r="I233" s="296"/>
      <c r="J233" s="41"/>
      <c r="K233" s="41"/>
      <c r="L233" s="45"/>
      <c r="M233" s="297"/>
      <c r="N233" s="298"/>
      <c r="O233" s="92"/>
      <c r="P233" s="92"/>
      <c r="Q233" s="92"/>
      <c r="R233" s="92"/>
      <c r="S233" s="92"/>
      <c r="T233" s="93"/>
      <c r="U233" s="39"/>
      <c r="V233" s="39"/>
      <c r="W233" s="39"/>
      <c r="X233" s="39"/>
      <c r="Y233" s="39"/>
      <c r="Z233" s="39"/>
      <c r="AA233" s="39"/>
      <c r="AB233" s="39"/>
      <c r="AC233" s="39"/>
      <c r="AD233" s="39"/>
      <c r="AE233" s="39"/>
      <c r="AT233" s="18" t="s">
        <v>339</v>
      </c>
      <c r="AU233" s="18" t="s">
        <v>85</v>
      </c>
    </row>
    <row r="234" s="13" customFormat="1">
      <c r="A234" s="13"/>
      <c r="B234" s="241"/>
      <c r="C234" s="242"/>
      <c r="D234" s="243" t="s">
        <v>273</v>
      </c>
      <c r="E234" s="244" t="s">
        <v>1</v>
      </c>
      <c r="F234" s="245" t="s">
        <v>391</v>
      </c>
      <c r="G234" s="242"/>
      <c r="H234" s="246">
        <v>23</v>
      </c>
      <c r="I234" s="247"/>
      <c r="J234" s="242"/>
      <c r="K234" s="242"/>
      <c r="L234" s="248"/>
      <c r="M234" s="249"/>
      <c r="N234" s="250"/>
      <c r="O234" s="250"/>
      <c r="P234" s="250"/>
      <c r="Q234" s="250"/>
      <c r="R234" s="250"/>
      <c r="S234" s="250"/>
      <c r="T234" s="251"/>
      <c r="U234" s="13"/>
      <c r="V234" s="13"/>
      <c r="W234" s="13"/>
      <c r="X234" s="13"/>
      <c r="Y234" s="13"/>
      <c r="Z234" s="13"/>
      <c r="AA234" s="13"/>
      <c r="AB234" s="13"/>
      <c r="AC234" s="13"/>
      <c r="AD234" s="13"/>
      <c r="AE234" s="13"/>
      <c r="AT234" s="252" t="s">
        <v>273</v>
      </c>
      <c r="AU234" s="252" t="s">
        <v>85</v>
      </c>
      <c r="AV234" s="13" t="s">
        <v>85</v>
      </c>
      <c r="AW234" s="13" t="s">
        <v>32</v>
      </c>
      <c r="AX234" s="13" t="s">
        <v>83</v>
      </c>
      <c r="AY234" s="252" t="s">
        <v>264</v>
      </c>
    </row>
    <row r="235" s="2" customFormat="1" ht="16.5" customHeight="1">
      <c r="A235" s="39"/>
      <c r="B235" s="40"/>
      <c r="C235" s="228" t="s">
        <v>456</v>
      </c>
      <c r="D235" s="228" t="s">
        <v>266</v>
      </c>
      <c r="E235" s="229" t="s">
        <v>4664</v>
      </c>
      <c r="F235" s="230" t="s">
        <v>4665</v>
      </c>
      <c r="G235" s="231" t="s">
        <v>420</v>
      </c>
      <c r="H235" s="232">
        <v>1</v>
      </c>
      <c r="I235" s="233"/>
      <c r="J235" s="234">
        <f>ROUND(I235*H235,2)</f>
        <v>0</v>
      </c>
      <c r="K235" s="230" t="s">
        <v>1425</v>
      </c>
      <c r="L235" s="45"/>
      <c r="M235" s="235" t="s">
        <v>1</v>
      </c>
      <c r="N235" s="236" t="s">
        <v>42</v>
      </c>
      <c r="O235" s="92"/>
      <c r="P235" s="237">
        <f>O235*H235</f>
        <v>0</v>
      </c>
      <c r="Q235" s="237">
        <v>0.00060999999999999997</v>
      </c>
      <c r="R235" s="237">
        <f>Q235*H235</f>
        <v>0.00060999999999999997</v>
      </c>
      <c r="S235" s="237">
        <v>0</v>
      </c>
      <c r="T235" s="238">
        <f>S235*H235</f>
        <v>0</v>
      </c>
      <c r="U235" s="39"/>
      <c r="V235" s="39"/>
      <c r="W235" s="39"/>
      <c r="X235" s="39"/>
      <c r="Y235" s="39"/>
      <c r="Z235" s="39"/>
      <c r="AA235" s="39"/>
      <c r="AB235" s="39"/>
      <c r="AC235" s="39"/>
      <c r="AD235" s="39"/>
      <c r="AE235" s="39"/>
      <c r="AR235" s="239" t="s">
        <v>351</v>
      </c>
      <c r="AT235" s="239" t="s">
        <v>266</v>
      </c>
      <c r="AU235" s="239" t="s">
        <v>85</v>
      </c>
      <c r="AY235" s="18" t="s">
        <v>264</v>
      </c>
      <c r="BE235" s="240">
        <f>IF(N235="základní",J235,0)</f>
        <v>0</v>
      </c>
      <c r="BF235" s="240">
        <f>IF(N235="snížená",J235,0)</f>
        <v>0</v>
      </c>
      <c r="BG235" s="240">
        <f>IF(N235="zákl. přenesená",J235,0)</f>
        <v>0</v>
      </c>
      <c r="BH235" s="240">
        <f>IF(N235="sníž. přenesená",J235,0)</f>
        <v>0</v>
      </c>
      <c r="BI235" s="240">
        <f>IF(N235="nulová",J235,0)</f>
        <v>0</v>
      </c>
      <c r="BJ235" s="18" t="s">
        <v>85</v>
      </c>
      <c r="BK235" s="240">
        <f>ROUND(I235*H235,2)</f>
        <v>0</v>
      </c>
      <c r="BL235" s="18" t="s">
        <v>351</v>
      </c>
      <c r="BM235" s="239" t="s">
        <v>4738</v>
      </c>
    </row>
    <row r="236" s="13" customFormat="1">
      <c r="A236" s="13"/>
      <c r="B236" s="241"/>
      <c r="C236" s="242"/>
      <c r="D236" s="243" t="s">
        <v>273</v>
      </c>
      <c r="E236" s="244" t="s">
        <v>1</v>
      </c>
      <c r="F236" s="245" t="s">
        <v>83</v>
      </c>
      <c r="G236" s="242"/>
      <c r="H236" s="246">
        <v>1</v>
      </c>
      <c r="I236" s="247"/>
      <c r="J236" s="242"/>
      <c r="K236" s="242"/>
      <c r="L236" s="248"/>
      <c r="M236" s="249"/>
      <c r="N236" s="250"/>
      <c r="O236" s="250"/>
      <c r="P236" s="250"/>
      <c r="Q236" s="250"/>
      <c r="R236" s="250"/>
      <c r="S236" s="250"/>
      <c r="T236" s="251"/>
      <c r="U236" s="13"/>
      <c r="V236" s="13"/>
      <c r="W236" s="13"/>
      <c r="X236" s="13"/>
      <c r="Y236" s="13"/>
      <c r="Z236" s="13"/>
      <c r="AA236" s="13"/>
      <c r="AB236" s="13"/>
      <c r="AC236" s="13"/>
      <c r="AD236" s="13"/>
      <c r="AE236" s="13"/>
      <c r="AT236" s="252" t="s">
        <v>273</v>
      </c>
      <c r="AU236" s="252" t="s">
        <v>85</v>
      </c>
      <c r="AV236" s="13" t="s">
        <v>85</v>
      </c>
      <c r="AW236" s="13" t="s">
        <v>32</v>
      </c>
      <c r="AX236" s="13" t="s">
        <v>83</v>
      </c>
      <c r="AY236" s="252" t="s">
        <v>264</v>
      </c>
    </row>
    <row r="237" s="2" customFormat="1" ht="16.5" customHeight="1">
      <c r="A237" s="39"/>
      <c r="B237" s="40"/>
      <c r="C237" s="228" t="s">
        <v>461</v>
      </c>
      <c r="D237" s="228" t="s">
        <v>266</v>
      </c>
      <c r="E237" s="229" t="s">
        <v>4667</v>
      </c>
      <c r="F237" s="230" t="s">
        <v>4668</v>
      </c>
      <c r="G237" s="231" t="s">
        <v>420</v>
      </c>
      <c r="H237" s="232">
        <v>2</v>
      </c>
      <c r="I237" s="233"/>
      <c r="J237" s="234">
        <f>ROUND(I237*H237,2)</f>
        <v>0</v>
      </c>
      <c r="K237" s="230" t="s">
        <v>1425</v>
      </c>
      <c r="L237" s="45"/>
      <c r="M237" s="235" t="s">
        <v>1</v>
      </c>
      <c r="N237" s="236" t="s">
        <v>42</v>
      </c>
      <c r="O237" s="92"/>
      <c r="P237" s="237">
        <f>O237*H237</f>
        <v>0</v>
      </c>
      <c r="Q237" s="237">
        <v>0.0012999999999999999</v>
      </c>
      <c r="R237" s="237">
        <f>Q237*H237</f>
        <v>0.0025999999999999999</v>
      </c>
      <c r="S237" s="237">
        <v>0</v>
      </c>
      <c r="T237" s="238">
        <f>S237*H237</f>
        <v>0</v>
      </c>
      <c r="U237" s="39"/>
      <c r="V237" s="39"/>
      <c r="W237" s="39"/>
      <c r="X237" s="39"/>
      <c r="Y237" s="39"/>
      <c r="Z237" s="39"/>
      <c r="AA237" s="39"/>
      <c r="AB237" s="39"/>
      <c r="AC237" s="39"/>
      <c r="AD237" s="39"/>
      <c r="AE237" s="39"/>
      <c r="AR237" s="239" t="s">
        <v>351</v>
      </c>
      <c r="AT237" s="239" t="s">
        <v>266</v>
      </c>
      <c r="AU237" s="239" t="s">
        <v>85</v>
      </c>
      <c r="AY237" s="18" t="s">
        <v>264</v>
      </c>
      <c r="BE237" s="240">
        <f>IF(N237="základní",J237,0)</f>
        <v>0</v>
      </c>
      <c r="BF237" s="240">
        <f>IF(N237="snížená",J237,0)</f>
        <v>0</v>
      </c>
      <c r="BG237" s="240">
        <f>IF(N237="zákl. přenesená",J237,0)</f>
        <v>0</v>
      </c>
      <c r="BH237" s="240">
        <f>IF(N237="sníž. přenesená",J237,0)</f>
        <v>0</v>
      </c>
      <c r="BI237" s="240">
        <f>IF(N237="nulová",J237,0)</f>
        <v>0</v>
      </c>
      <c r="BJ237" s="18" t="s">
        <v>85</v>
      </c>
      <c r="BK237" s="240">
        <f>ROUND(I237*H237,2)</f>
        <v>0</v>
      </c>
      <c r="BL237" s="18" t="s">
        <v>351</v>
      </c>
      <c r="BM237" s="239" t="s">
        <v>4739</v>
      </c>
    </row>
    <row r="238" s="13" customFormat="1">
      <c r="A238" s="13"/>
      <c r="B238" s="241"/>
      <c r="C238" s="242"/>
      <c r="D238" s="243" t="s">
        <v>273</v>
      </c>
      <c r="E238" s="244" t="s">
        <v>1</v>
      </c>
      <c r="F238" s="245" t="s">
        <v>85</v>
      </c>
      <c r="G238" s="242"/>
      <c r="H238" s="246">
        <v>2</v>
      </c>
      <c r="I238" s="247"/>
      <c r="J238" s="242"/>
      <c r="K238" s="242"/>
      <c r="L238" s="248"/>
      <c r="M238" s="249"/>
      <c r="N238" s="250"/>
      <c r="O238" s="250"/>
      <c r="P238" s="250"/>
      <c r="Q238" s="250"/>
      <c r="R238" s="250"/>
      <c r="S238" s="250"/>
      <c r="T238" s="251"/>
      <c r="U238" s="13"/>
      <c r="V238" s="13"/>
      <c r="W238" s="13"/>
      <c r="X238" s="13"/>
      <c r="Y238" s="13"/>
      <c r="Z238" s="13"/>
      <c r="AA238" s="13"/>
      <c r="AB238" s="13"/>
      <c r="AC238" s="13"/>
      <c r="AD238" s="13"/>
      <c r="AE238" s="13"/>
      <c r="AT238" s="252" t="s">
        <v>273</v>
      </c>
      <c r="AU238" s="252" t="s">
        <v>85</v>
      </c>
      <c r="AV238" s="13" t="s">
        <v>85</v>
      </c>
      <c r="AW238" s="13" t="s">
        <v>32</v>
      </c>
      <c r="AX238" s="13" t="s">
        <v>83</v>
      </c>
      <c r="AY238" s="252" t="s">
        <v>264</v>
      </c>
    </row>
    <row r="239" s="2" customFormat="1" ht="16.5" customHeight="1">
      <c r="A239" s="39"/>
      <c r="B239" s="40"/>
      <c r="C239" s="228" t="s">
        <v>466</v>
      </c>
      <c r="D239" s="228" t="s">
        <v>266</v>
      </c>
      <c r="E239" s="229" t="s">
        <v>4670</v>
      </c>
      <c r="F239" s="230" t="s">
        <v>4671</v>
      </c>
      <c r="G239" s="231" t="s">
        <v>1666</v>
      </c>
      <c r="H239" s="232">
        <v>1</v>
      </c>
      <c r="I239" s="233"/>
      <c r="J239" s="234">
        <f>ROUND(I239*H239,2)</f>
        <v>0</v>
      </c>
      <c r="K239" s="230" t="s">
        <v>1425</v>
      </c>
      <c r="L239" s="45"/>
      <c r="M239" s="235" t="s">
        <v>1</v>
      </c>
      <c r="N239" s="236" t="s">
        <v>42</v>
      </c>
      <c r="O239" s="92"/>
      <c r="P239" s="237">
        <f>O239*H239</f>
        <v>0</v>
      </c>
      <c r="Q239" s="237">
        <v>0.0032799999999999999</v>
      </c>
      <c r="R239" s="237">
        <f>Q239*H239</f>
        <v>0.0032799999999999999</v>
      </c>
      <c r="S239" s="237">
        <v>0</v>
      </c>
      <c r="T239" s="238">
        <f>S239*H239</f>
        <v>0</v>
      </c>
      <c r="U239" s="39"/>
      <c r="V239" s="39"/>
      <c r="W239" s="39"/>
      <c r="X239" s="39"/>
      <c r="Y239" s="39"/>
      <c r="Z239" s="39"/>
      <c r="AA239" s="39"/>
      <c r="AB239" s="39"/>
      <c r="AC239" s="39"/>
      <c r="AD239" s="39"/>
      <c r="AE239" s="39"/>
      <c r="AR239" s="239" t="s">
        <v>351</v>
      </c>
      <c r="AT239" s="239" t="s">
        <v>266</v>
      </c>
      <c r="AU239" s="239" t="s">
        <v>85</v>
      </c>
      <c r="AY239" s="18" t="s">
        <v>264</v>
      </c>
      <c r="BE239" s="240">
        <f>IF(N239="základní",J239,0)</f>
        <v>0</v>
      </c>
      <c r="BF239" s="240">
        <f>IF(N239="snížená",J239,0)</f>
        <v>0</v>
      </c>
      <c r="BG239" s="240">
        <f>IF(N239="zákl. přenesená",J239,0)</f>
        <v>0</v>
      </c>
      <c r="BH239" s="240">
        <f>IF(N239="sníž. přenesená",J239,0)</f>
        <v>0</v>
      </c>
      <c r="BI239" s="240">
        <f>IF(N239="nulová",J239,0)</f>
        <v>0</v>
      </c>
      <c r="BJ239" s="18" t="s">
        <v>85</v>
      </c>
      <c r="BK239" s="240">
        <f>ROUND(I239*H239,2)</f>
        <v>0</v>
      </c>
      <c r="BL239" s="18" t="s">
        <v>351</v>
      </c>
      <c r="BM239" s="239" t="s">
        <v>4740</v>
      </c>
    </row>
    <row r="240" s="13" customFormat="1">
      <c r="A240" s="13"/>
      <c r="B240" s="241"/>
      <c r="C240" s="242"/>
      <c r="D240" s="243" t="s">
        <v>273</v>
      </c>
      <c r="E240" s="244" t="s">
        <v>1</v>
      </c>
      <c r="F240" s="245" t="s">
        <v>83</v>
      </c>
      <c r="G240" s="242"/>
      <c r="H240" s="246">
        <v>1</v>
      </c>
      <c r="I240" s="247"/>
      <c r="J240" s="242"/>
      <c r="K240" s="242"/>
      <c r="L240" s="248"/>
      <c r="M240" s="249"/>
      <c r="N240" s="250"/>
      <c r="O240" s="250"/>
      <c r="P240" s="250"/>
      <c r="Q240" s="250"/>
      <c r="R240" s="250"/>
      <c r="S240" s="250"/>
      <c r="T240" s="251"/>
      <c r="U240" s="13"/>
      <c r="V240" s="13"/>
      <c r="W240" s="13"/>
      <c r="X240" s="13"/>
      <c r="Y240" s="13"/>
      <c r="Z240" s="13"/>
      <c r="AA240" s="13"/>
      <c r="AB240" s="13"/>
      <c r="AC240" s="13"/>
      <c r="AD240" s="13"/>
      <c r="AE240" s="13"/>
      <c r="AT240" s="252" t="s">
        <v>273</v>
      </c>
      <c r="AU240" s="252" t="s">
        <v>85</v>
      </c>
      <c r="AV240" s="13" t="s">
        <v>85</v>
      </c>
      <c r="AW240" s="13" t="s">
        <v>32</v>
      </c>
      <c r="AX240" s="13" t="s">
        <v>83</v>
      </c>
      <c r="AY240" s="252" t="s">
        <v>264</v>
      </c>
    </row>
    <row r="241" s="2" customFormat="1" ht="16.5" customHeight="1">
      <c r="A241" s="39"/>
      <c r="B241" s="40"/>
      <c r="C241" s="228" t="s">
        <v>470</v>
      </c>
      <c r="D241" s="228" t="s">
        <v>266</v>
      </c>
      <c r="E241" s="229" t="s">
        <v>4690</v>
      </c>
      <c r="F241" s="230" t="s">
        <v>4691</v>
      </c>
      <c r="G241" s="231" t="s">
        <v>354</v>
      </c>
      <c r="H241" s="232">
        <v>0.019</v>
      </c>
      <c r="I241" s="233"/>
      <c r="J241" s="234">
        <f>ROUND(I241*H241,2)</f>
        <v>0</v>
      </c>
      <c r="K241" s="230" t="s">
        <v>1425</v>
      </c>
      <c r="L241" s="45"/>
      <c r="M241" s="235" t="s">
        <v>1</v>
      </c>
      <c r="N241" s="236" t="s">
        <v>42</v>
      </c>
      <c r="O241" s="92"/>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351</v>
      </c>
      <c r="AT241" s="239" t="s">
        <v>266</v>
      </c>
      <c r="AU241" s="239" t="s">
        <v>85</v>
      </c>
      <c r="AY241" s="18" t="s">
        <v>264</v>
      </c>
      <c r="BE241" s="240">
        <f>IF(N241="základní",J241,0)</f>
        <v>0</v>
      </c>
      <c r="BF241" s="240">
        <f>IF(N241="snížená",J241,0)</f>
        <v>0</v>
      </c>
      <c r="BG241" s="240">
        <f>IF(N241="zákl. přenesená",J241,0)</f>
        <v>0</v>
      </c>
      <c r="BH241" s="240">
        <f>IF(N241="sníž. přenesená",J241,0)</f>
        <v>0</v>
      </c>
      <c r="BI241" s="240">
        <f>IF(N241="nulová",J241,0)</f>
        <v>0</v>
      </c>
      <c r="BJ241" s="18" t="s">
        <v>85</v>
      </c>
      <c r="BK241" s="240">
        <f>ROUND(I241*H241,2)</f>
        <v>0</v>
      </c>
      <c r="BL241" s="18" t="s">
        <v>351</v>
      </c>
      <c r="BM241" s="239" t="s">
        <v>4741</v>
      </c>
    </row>
    <row r="242" s="2" customFormat="1" ht="16.5" customHeight="1">
      <c r="A242" s="39"/>
      <c r="B242" s="40"/>
      <c r="C242" s="228" t="s">
        <v>474</v>
      </c>
      <c r="D242" s="228" t="s">
        <v>266</v>
      </c>
      <c r="E242" s="229" t="s">
        <v>4173</v>
      </c>
      <c r="F242" s="230" t="s">
        <v>4673</v>
      </c>
      <c r="G242" s="231" t="s">
        <v>420</v>
      </c>
      <c r="H242" s="232">
        <v>1</v>
      </c>
      <c r="I242" s="233"/>
      <c r="J242" s="234">
        <f>ROUND(I242*H242,2)</f>
        <v>0</v>
      </c>
      <c r="K242" s="230" t="s">
        <v>1</v>
      </c>
      <c r="L242" s="45"/>
      <c r="M242" s="235" t="s">
        <v>1</v>
      </c>
      <c r="N242" s="236" t="s">
        <v>42</v>
      </c>
      <c r="O242" s="92"/>
      <c r="P242" s="237">
        <f>O242*H242</f>
        <v>0</v>
      </c>
      <c r="Q242" s="237">
        <v>0.0050000000000000001</v>
      </c>
      <c r="R242" s="237">
        <f>Q242*H242</f>
        <v>0.0050000000000000001</v>
      </c>
      <c r="S242" s="237">
        <v>0</v>
      </c>
      <c r="T242" s="238">
        <f>S242*H242</f>
        <v>0</v>
      </c>
      <c r="U242" s="39"/>
      <c r="V242" s="39"/>
      <c r="W242" s="39"/>
      <c r="X242" s="39"/>
      <c r="Y242" s="39"/>
      <c r="Z242" s="39"/>
      <c r="AA242" s="39"/>
      <c r="AB242" s="39"/>
      <c r="AC242" s="39"/>
      <c r="AD242" s="39"/>
      <c r="AE242" s="39"/>
      <c r="AR242" s="239" t="s">
        <v>351</v>
      </c>
      <c r="AT242" s="239" t="s">
        <v>266</v>
      </c>
      <c r="AU242" s="239" t="s">
        <v>85</v>
      </c>
      <c r="AY242" s="18" t="s">
        <v>264</v>
      </c>
      <c r="BE242" s="240">
        <f>IF(N242="základní",J242,0)</f>
        <v>0</v>
      </c>
      <c r="BF242" s="240">
        <f>IF(N242="snížená",J242,0)</f>
        <v>0</v>
      </c>
      <c r="BG242" s="240">
        <f>IF(N242="zákl. přenesená",J242,0)</f>
        <v>0</v>
      </c>
      <c r="BH242" s="240">
        <f>IF(N242="sníž. přenesená",J242,0)</f>
        <v>0</v>
      </c>
      <c r="BI242" s="240">
        <f>IF(N242="nulová",J242,0)</f>
        <v>0</v>
      </c>
      <c r="BJ242" s="18" t="s">
        <v>85</v>
      </c>
      <c r="BK242" s="240">
        <f>ROUND(I242*H242,2)</f>
        <v>0</v>
      </c>
      <c r="BL242" s="18" t="s">
        <v>351</v>
      </c>
      <c r="BM242" s="239" t="s">
        <v>4742</v>
      </c>
    </row>
    <row r="243" s="2" customFormat="1">
      <c r="A243" s="39"/>
      <c r="B243" s="40"/>
      <c r="C243" s="41"/>
      <c r="D243" s="243" t="s">
        <v>339</v>
      </c>
      <c r="E243" s="41"/>
      <c r="F243" s="295" t="s">
        <v>4675</v>
      </c>
      <c r="G243" s="41"/>
      <c r="H243" s="41"/>
      <c r="I243" s="296"/>
      <c r="J243" s="41"/>
      <c r="K243" s="41"/>
      <c r="L243" s="45"/>
      <c r="M243" s="297"/>
      <c r="N243" s="298"/>
      <c r="O243" s="92"/>
      <c r="P243" s="92"/>
      <c r="Q243" s="92"/>
      <c r="R243" s="92"/>
      <c r="S243" s="92"/>
      <c r="T243" s="93"/>
      <c r="U243" s="39"/>
      <c r="V243" s="39"/>
      <c r="W243" s="39"/>
      <c r="X243" s="39"/>
      <c r="Y243" s="39"/>
      <c r="Z243" s="39"/>
      <c r="AA243" s="39"/>
      <c r="AB243" s="39"/>
      <c r="AC243" s="39"/>
      <c r="AD243" s="39"/>
      <c r="AE243" s="39"/>
      <c r="AT243" s="18" t="s">
        <v>339</v>
      </c>
      <c r="AU243" s="18" t="s">
        <v>85</v>
      </c>
    </row>
    <row r="244" s="15" customFormat="1">
      <c r="A244" s="15"/>
      <c r="B244" s="264"/>
      <c r="C244" s="265"/>
      <c r="D244" s="243" t="s">
        <v>273</v>
      </c>
      <c r="E244" s="266" t="s">
        <v>1</v>
      </c>
      <c r="F244" s="267" t="s">
        <v>4676</v>
      </c>
      <c r="G244" s="265"/>
      <c r="H244" s="266" t="s">
        <v>1</v>
      </c>
      <c r="I244" s="268"/>
      <c r="J244" s="265"/>
      <c r="K244" s="265"/>
      <c r="L244" s="269"/>
      <c r="M244" s="270"/>
      <c r="N244" s="271"/>
      <c r="O244" s="271"/>
      <c r="P244" s="271"/>
      <c r="Q244" s="271"/>
      <c r="R244" s="271"/>
      <c r="S244" s="271"/>
      <c r="T244" s="272"/>
      <c r="U244" s="15"/>
      <c r="V244" s="15"/>
      <c r="W244" s="15"/>
      <c r="X244" s="15"/>
      <c r="Y244" s="15"/>
      <c r="Z244" s="15"/>
      <c r="AA244" s="15"/>
      <c r="AB244" s="15"/>
      <c r="AC244" s="15"/>
      <c r="AD244" s="15"/>
      <c r="AE244" s="15"/>
      <c r="AT244" s="273" t="s">
        <v>273</v>
      </c>
      <c r="AU244" s="273" t="s">
        <v>85</v>
      </c>
      <c r="AV244" s="15" t="s">
        <v>83</v>
      </c>
      <c r="AW244" s="15" t="s">
        <v>32</v>
      </c>
      <c r="AX244" s="15" t="s">
        <v>76</v>
      </c>
      <c r="AY244" s="273" t="s">
        <v>264</v>
      </c>
    </row>
    <row r="245" s="13" customFormat="1">
      <c r="A245" s="13"/>
      <c r="B245" s="241"/>
      <c r="C245" s="242"/>
      <c r="D245" s="243" t="s">
        <v>273</v>
      </c>
      <c r="E245" s="244" t="s">
        <v>1</v>
      </c>
      <c r="F245" s="245" t="s">
        <v>83</v>
      </c>
      <c r="G245" s="242"/>
      <c r="H245" s="246">
        <v>1</v>
      </c>
      <c r="I245" s="247"/>
      <c r="J245" s="242"/>
      <c r="K245" s="242"/>
      <c r="L245" s="248"/>
      <c r="M245" s="249"/>
      <c r="N245" s="250"/>
      <c r="O245" s="250"/>
      <c r="P245" s="250"/>
      <c r="Q245" s="250"/>
      <c r="R245" s="250"/>
      <c r="S245" s="250"/>
      <c r="T245" s="251"/>
      <c r="U245" s="13"/>
      <c r="V245" s="13"/>
      <c r="W245" s="13"/>
      <c r="X245" s="13"/>
      <c r="Y245" s="13"/>
      <c r="Z245" s="13"/>
      <c r="AA245" s="13"/>
      <c r="AB245" s="13"/>
      <c r="AC245" s="13"/>
      <c r="AD245" s="13"/>
      <c r="AE245" s="13"/>
      <c r="AT245" s="252" t="s">
        <v>273</v>
      </c>
      <c r="AU245" s="252" t="s">
        <v>85</v>
      </c>
      <c r="AV245" s="13" t="s">
        <v>85</v>
      </c>
      <c r="AW245" s="13" t="s">
        <v>32</v>
      </c>
      <c r="AX245" s="13" t="s">
        <v>83</v>
      </c>
      <c r="AY245" s="252" t="s">
        <v>264</v>
      </c>
    </row>
    <row r="246" s="2" customFormat="1" ht="16.5" customHeight="1">
      <c r="A246" s="39"/>
      <c r="B246" s="40"/>
      <c r="C246" s="228" t="s">
        <v>479</v>
      </c>
      <c r="D246" s="228" t="s">
        <v>266</v>
      </c>
      <c r="E246" s="229" t="s">
        <v>4677</v>
      </c>
      <c r="F246" s="230" t="s">
        <v>4678</v>
      </c>
      <c r="G246" s="231" t="s">
        <v>420</v>
      </c>
      <c r="H246" s="232">
        <v>1</v>
      </c>
      <c r="I246" s="233"/>
      <c r="J246" s="234">
        <f>ROUND(I246*H246,2)</f>
        <v>0</v>
      </c>
      <c r="K246" s="230" t="s">
        <v>1</v>
      </c>
      <c r="L246" s="45"/>
      <c r="M246" s="235" t="s">
        <v>1</v>
      </c>
      <c r="N246" s="236" t="s">
        <v>42</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351</v>
      </c>
      <c r="AT246" s="239" t="s">
        <v>266</v>
      </c>
      <c r="AU246" s="239" t="s">
        <v>85</v>
      </c>
      <c r="AY246" s="18" t="s">
        <v>264</v>
      </c>
      <c r="BE246" s="240">
        <f>IF(N246="základní",J246,0)</f>
        <v>0</v>
      </c>
      <c r="BF246" s="240">
        <f>IF(N246="snížená",J246,0)</f>
        <v>0</v>
      </c>
      <c r="BG246" s="240">
        <f>IF(N246="zákl. přenesená",J246,0)</f>
        <v>0</v>
      </c>
      <c r="BH246" s="240">
        <f>IF(N246="sníž. přenesená",J246,0)</f>
        <v>0</v>
      </c>
      <c r="BI246" s="240">
        <f>IF(N246="nulová",J246,0)</f>
        <v>0</v>
      </c>
      <c r="BJ246" s="18" t="s">
        <v>85</v>
      </c>
      <c r="BK246" s="240">
        <f>ROUND(I246*H246,2)</f>
        <v>0</v>
      </c>
      <c r="BL246" s="18" t="s">
        <v>351</v>
      </c>
      <c r="BM246" s="239" t="s">
        <v>4743</v>
      </c>
    </row>
    <row r="247" s="13" customFormat="1">
      <c r="A247" s="13"/>
      <c r="B247" s="241"/>
      <c r="C247" s="242"/>
      <c r="D247" s="243" t="s">
        <v>273</v>
      </c>
      <c r="E247" s="244" t="s">
        <v>1</v>
      </c>
      <c r="F247" s="245" t="s">
        <v>83</v>
      </c>
      <c r="G247" s="242"/>
      <c r="H247" s="246">
        <v>1</v>
      </c>
      <c r="I247" s="247"/>
      <c r="J247" s="242"/>
      <c r="K247" s="242"/>
      <c r="L247" s="248"/>
      <c r="M247" s="249"/>
      <c r="N247" s="250"/>
      <c r="O247" s="250"/>
      <c r="P247" s="250"/>
      <c r="Q247" s="250"/>
      <c r="R247" s="250"/>
      <c r="S247" s="250"/>
      <c r="T247" s="251"/>
      <c r="U247" s="13"/>
      <c r="V247" s="13"/>
      <c r="W247" s="13"/>
      <c r="X247" s="13"/>
      <c r="Y247" s="13"/>
      <c r="Z247" s="13"/>
      <c r="AA247" s="13"/>
      <c r="AB247" s="13"/>
      <c r="AC247" s="13"/>
      <c r="AD247" s="13"/>
      <c r="AE247" s="13"/>
      <c r="AT247" s="252" t="s">
        <v>273</v>
      </c>
      <c r="AU247" s="252" t="s">
        <v>85</v>
      </c>
      <c r="AV247" s="13" t="s">
        <v>85</v>
      </c>
      <c r="AW247" s="13" t="s">
        <v>32</v>
      </c>
      <c r="AX247" s="13" t="s">
        <v>83</v>
      </c>
      <c r="AY247" s="252" t="s">
        <v>264</v>
      </c>
    </row>
    <row r="248" s="12" customFormat="1" ht="22.8" customHeight="1">
      <c r="A248" s="12"/>
      <c r="B248" s="212"/>
      <c r="C248" s="213"/>
      <c r="D248" s="214" t="s">
        <v>75</v>
      </c>
      <c r="E248" s="226" t="s">
        <v>3984</v>
      </c>
      <c r="F248" s="226" t="s">
        <v>3985</v>
      </c>
      <c r="G248" s="213"/>
      <c r="H248" s="213"/>
      <c r="I248" s="216"/>
      <c r="J248" s="227">
        <f>BK248</f>
        <v>0</v>
      </c>
      <c r="K248" s="213"/>
      <c r="L248" s="218"/>
      <c r="M248" s="219"/>
      <c r="N248" s="220"/>
      <c r="O248" s="220"/>
      <c r="P248" s="221">
        <f>SUM(P249:P252)</f>
        <v>0</v>
      </c>
      <c r="Q248" s="220"/>
      <c r="R248" s="221">
        <f>SUM(R249:R252)</f>
        <v>0.00092000000000000003</v>
      </c>
      <c r="S248" s="220"/>
      <c r="T248" s="222">
        <f>SUM(T249:T252)</f>
        <v>0</v>
      </c>
      <c r="U248" s="12"/>
      <c r="V248" s="12"/>
      <c r="W248" s="12"/>
      <c r="X248" s="12"/>
      <c r="Y248" s="12"/>
      <c r="Z248" s="12"/>
      <c r="AA248" s="12"/>
      <c r="AB248" s="12"/>
      <c r="AC248" s="12"/>
      <c r="AD248" s="12"/>
      <c r="AE248" s="12"/>
      <c r="AR248" s="223" t="s">
        <v>85</v>
      </c>
      <c r="AT248" s="224" t="s">
        <v>75</v>
      </c>
      <c r="AU248" s="224" t="s">
        <v>83</v>
      </c>
      <c r="AY248" s="223" t="s">
        <v>264</v>
      </c>
      <c r="BK248" s="225">
        <f>SUM(BK249:BK252)</f>
        <v>0</v>
      </c>
    </row>
    <row r="249" s="2" customFormat="1" ht="16.5" customHeight="1">
      <c r="A249" s="39"/>
      <c r="B249" s="40"/>
      <c r="C249" s="228" t="s">
        <v>484</v>
      </c>
      <c r="D249" s="228" t="s">
        <v>266</v>
      </c>
      <c r="E249" s="229" t="s">
        <v>3986</v>
      </c>
      <c r="F249" s="230" t="s">
        <v>3987</v>
      </c>
      <c r="G249" s="231" t="s">
        <v>453</v>
      </c>
      <c r="H249" s="232">
        <v>23</v>
      </c>
      <c r="I249" s="233"/>
      <c r="J249" s="234">
        <f>ROUND(I249*H249,2)</f>
        <v>0</v>
      </c>
      <c r="K249" s="230" t="s">
        <v>1425</v>
      </c>
      <c r="L249" s="45"/>
      <c r="M249" s="235" t="s">
        <v>1</v>
      </c>
      <c r="N249" s="236" t="s">
        <v>42</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351</v>
      </c>
      <c r="AT249" s="239" t="s">
        <v>266</v>
      </c>
      <c r="AU249" s="239" t="s">
        <v>85</v>
      </c>
      <c r="AY249" s="18" t="s">
        <v>264</v>
      </c>
      <c r="BE249" s="240">
        <f>IF(N249="základní",J249,0)</f>
        <v>0</v>
      </c>
      <c r="BF249" s="240">
        <f>IF(N249="snížená",J249,0)</f>
        <v>0</v>
      </c>
      <c r="BG249" s="240">
        <f>IF(N249="zákl. přenesená",J249,0)</f>
        <v>0</v>
      </c>
      <c r="BH249" s="240">
        <f>IF(N249="sníž. přenesená",J249,0)</f>
        <v>0</v>
      </c>
      <c r="BI249" s="240">
        <f>IF(N249="nulová",J249,0)</f>
        <v>0</v>
      </c>
      <c r="BJ249" s="18" t="s">
        <v>85</v>
      </c>
      <c r="BK249" s="240">
        <f>ROUND(I249*H249,2)</f>
        <v>0</v>
      </c>
      <c r="BL249" s="18" t="s">
        <v>351</v>
      </c>
      <c r="BM249" s="239" t="s">
        <v>4744</v>
      </c>
    </row>
    <row r="250" s="13" customFormat="1">
      <c r="A250" s="13"/>
      <c r="B250" s="241"/>
      <c r="C250" s="242"/>
      <c r="D250" s="243" t="s">
        <v>273</v>
      </c>
      <c r="E250" s="244" t="s">
        <v>1</v>
      </c>
      <c r="F250" s="245" t="s">
        <v>391</v>
      </c>
      <c r="G250" s="242"/>
      <c r="H250" s="246">
        <v>23</v>
      </c>
      <c r="I250" s="247"/>
      <c r="J250" s="242"/>
      <c r="K250" s="242"/>
      <c r="L250" s="248"/>
      <c r="M250" s="249"/>
      <c r="N250" s="250"/>
      <c r="O250" s="250"/>
      <c r="P250" s="250"/>
      <c r="Q250" s="250"/>
      <c r="R250" s="250"/>
      <c r="S250" s="250"/>
      <c r="T250" s="251"/>
      <c r="U250" s="13"/>
      <c r="V250" s="13"/>
      <c r="W250" s="13"/>
      <c r="X250" s="13"/>
      <c r="Y250" s="13"/>
      <c r="Z250" s="13"/>
      <c r="AA250" s="13"/>
      <c r="AB250" s="13"/>
      <c r="AC250" s="13"/>
      <c r="AD250" s="13"/>
      <c r="AE250" s="13"/>
      <c r="AT250" s="252" t="s">
        <v>273</v>
      </c>
      <c r="AU250" s="252" t="s">
        <v>85</v>
      </c>
      <c r="AV250" s="13" t="s">
        <v>85</v>
      </c>
      <c r="AW250" s="13" t="s">
        <v>32</v>
      </c>
      <c r="AX250" s="13" t="s">
        <v>83</v>
      </c>
      <c r="AY250" s="252" t="s">
        <v>264</v>
      </c>
    </row>
    <row r="251" s="2" customFormat="1" ht="16.5" customHeight="1">
      <c r="A251" s="39"/>
      <c r="B251" s="40"/>
      <c r="C251" s="274" t="s">
        <v>489</v>
      </c>
      <c r="D251" s="274" t="s">
        <v>310</v>
      </c>
      <c r="E251" s="275" t="s">
        <v>4694</v>
      </c>
      <c r="F251" s="276" t="s">
        <v>4695</v>
      </c>
      <c r="G251" s="277" t="s">
        <v>453</v>
      </c>
      <c r="H251" s="278">
        <v>23</v>
      </c>
      <c r="I251" s="279"/>
      <c r="J251" s="280">
        <f>ROUND(I251*H251,2)</f>
        <v>0</v>
      </c>
      <c r="K251" s="276" t="s">
        <v>1425</v>
      </c>
      <c r="L251" s="281"/>
      <c r="M251" s="282" t="s">
        <v>1</v>
      </c>
      <c r="N251" s="283" t="s">
        <v>42</v>
      </c>
      <c r="O251" s="92"/>
      <c r="P251" s="237">
        <f>O251*H251</f>
        <v>0</v>
      </c>
      <c r="Q251" s="237">
        <v>4.0000000000000003E-05</v>
      </c>
      <c r="R251" s="237">
        <f>Q251*H251</f>
        <v>0.00092000000000000003</v>
      </c>
      <c r="S251" s="237">
        <v>0</v>
      </c>
      <c r="T251" s="238">
        <f>S251*H251</f>
        <v>0</v>
      </c>
      <c r="U251" s="39"/>
      <c r="V251" s="39"/>
      <c r="W251" s="39"/>
      <c r="X251" s="39"/>
      <c r="Y251" s="39"/>
      <c r="Z251" s="39"/>
      <c r="AA251" s="39"/>
      <c r="AB251" s="39"/>
      <c r="AC251" s="39"/>
      <c r="AD251" s="39"/>
      <c r="AE251" s="39"/>
      <c r="AR251" s="239" t="s">
        <v>434</v>
      </c>
      <c r="AT251" s="239" t="s">
        <v>310</v>
      </c>
      <c r="AU251" s="239" t="s">
        <v>85</v>
      </c>
      <c r="AY251" s="18" t="s">
        <v>264</v>
      </c>
      <c r="BE251" s="240">
        <f>IF(N251="základní",J251,0)</f>
        <v>0</v>
      </c>
      <c r="BF251" s="240">
        <f>IF(N251="snížená",J251,0)</f>
        <v>0</v>
      </c>
      <c r="BG251" s="240">
        <f>IF(N251="zákl. přenesená",J251,0)</f>
        <v>0</v>
      </c>
      <c r="BH251" s="240">
        <f>IF(N251="sníž. přenesená",J251,0)</f>
        <v>0</v>
      </c>
      <c r="BI251" s="240">
        <f>IF(N251="nulová",J251,0)</f>
        <v>0</v>
      </c>
      <c r="BJ251" s="18" t="s">
        <v>85</v>
      </c>
      <c r="BK251" s="240">
        <f>ROUND(I251*H251,2)</f>
        <v>0</v>
      </c>
      <c r="BL251" s="18" t="s">
        <v>351</v>
      </c>
      <c r="BM251" s="239" t="s">
        <v>4745</v>
      </c>
    </row>
    <row r="252" s="13" customFormat="1">
      <c r="A252" s="13"/>
      <c r="B252" s="241"/>
      <c r="C252" s="242"/>
      <c r="D252" s="243" t="s">
        <v>273</v>
      </c>
      <c r="E252" s="244" t="s">
        <v>1</v>
      </c>
      <c r="F252" s="245" t="s">
        <v>391</v>
      </c>
      <c r="G252" s="242"/>
      <c r="H252" s="246">
        <v>23</v>
      </c>
      <c r="I252" s="247"/>
      <c r="J252" s="242"/>
      <c r="K252" s="242"/>
      <c r="L252" s="248"/>
      <c r="M252" s="249"/>
      <c r="N252" s="250"/>
      <c r="O252" s="250"/>
      <c r="P252" s="250"/>
      <c r="Q252" s="250"/>
      <c r="R252" s="250"/>
      <c r="S252" s="250"/>
      <c r="T252" s="251"/>
      <c r="U252" s="13"/>
      <c r="V252" s="13"/>
      <c r="W252" s="13"/>
      <c r="X252" s="13"/>
      <c r="Y252" s="13"/>
      <c r="Z252" s="13"/>
      <c r="AA252" s="13"/>
      <c r="AB252" s="13"/>
      <c r="AC252" s="13"/>
      <c r="AD252" s="13"/>
      <c r="AE252" s="13"/>
      <c r="AT252" s="252" t="s">
        <v>273</v>
      </c>
      <c r="AU252" s="252" t="s">
        <v>85</v>
      </c>
      <c r="AV252" s="13" t="s">
        <v>85</v>
      </c>
      <c r="AW252" s="13" t="s">
        <v>32</v>
      </c>
      <c r="AX252" s="13" t="s">
        <v>83</v>
      </c>
      <c r="AY252" s="252" t="s">
        <v>264</v>
      </c>
    </row>
    <row r="253" s="12" customFormat="1" ht="25.92" customHeight="1">
      <c r="A253" s="12"/>
      <c r="B253" s="212"/>
      <c r="C253" s="213"/>
      <c r="D253" s="214" t="s">
        <v>75</v>
      </c>
      <c r="E253" s="215" t="s">
        <v>2300</v>
      </c>
      <c r="F253" s="215" t="s">
        <v>2154</v>
      </c>
      <c r="G253" s="213"/>
      <c r="H253" s="213"/>
      <c r="I253" s="216"/>
      <c r="J253" s="217">
        <f>BK253</f>
        <v>0</v>
      </c>
      <c r="K253" s="213"/>
      <c r="L253" s="218"/>
      <c r="M253" s="219"/>
      <c r="N253" s="220"/>
      <c r="O253" s="220"/>
      <c r="P253" s="221">
        <f>SUM(P254:P256)</f>
        <v>0</v>
      </c>
      <c r="Q253" s="220"/>
      <c r="R253" s="221">
        <f>SUM(R254:R256)</f>
        <v>0</v>
      </c>
      <c r="S253" s="220"/>
      <c r="T253" s="222">
        <f>SUM(T254:T256)</f>
        <v>0</v>
      </c>
      <c r="U253" s="12"/>
      <c r="V253" s="12"/>
      <c r="W253" s="12"/>
      <c r="X253" s="12"/>
      <c r="Y253" s="12"/>
      <c r="Z253" s="12"/>
      <c r="AA253" s="12"/>
      <c r="AB253" s="12"/>
      <c r="AC253" s="12"/>
      <c r="AD253" s="12"/>
      <c r="AE253" s="12"/>
      <c r="AR253" s="223" t="s">
        <v>271</v>
      </c>
      <c r="AT253" s="224" t="s">
        <v>75</v>
      </c>
      <c r="AU253" s="224" t="s">
        <v>76</v>
      </c>
      <c r="AY253" s="223" t="s">
        <v>264</v>
      </c>
      <c r="BK253" s="225">
        <f>SUM(BK254:BK256)</f>
        <v>0</v>
      </c>
    </row>
    <row r="254" s="2" customFormat="1" ht="16.5" customHeight="1">
      <c r="A254" s="39"/>
      <c r="B254" s="40"/>
      <c r="C254" s="228" t="s">
        <v>494</v>
      </c>
      <c r="D254" s="228" t="s">
        <v>266</v>
      </c>
      <c r="E254" s="229" t="s">
        <v>4697</v>
      </c>
      <c r="F254" s="230" t="s">
        <v>4698</v>
      </c>
      <c r="G254" s="231" t="s">
        <v>269</v>
      </c>
      <c r="H254" s="232">
        <v>10</v>
      </c>
      <c r="I254" s="233"/>
      <c r="J254" s="234">
        <f>ROUND(I254*H254,2)</f>
        <v>0</v>
      </c>
      <c r="K254" s="230" t="s">
        <v>1425</v>
      </c>
      <c r="L254" s="45"/>
      <c r="M254" s="235" t="s">
        <v>1</v>
      </c>
      <c r="N254" s="236" t="s">
        <v>42</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1385</v>
      </c>
      <c r="AT254" s="239" t="s">
        <v>266</v>
      </c>
      <c r="AU254" s="239" t="s">
        <v>83</v>
      </c>
      <c r="AY254" s="18" t="s">
        <v>264</v>
      </c>
      <c r="BE254" s="240">
        <f>IF(N254="základní",J254,0)</f>
        <v>0</v>
      </c>
      <c r="BF254" s="240">
        <f>IF(N254="snížená",J254,0)</f>
        <v>0</v>
      </c>
      <c r="BG254" s="240">
        <f>IF(N254="zákl. přenesená",J254,0)</f>
        <v>0</v>
      </c>
      <c r="BH254" s="240">
        <f>IF(N254="sníž. přenesená",J254,0)</f>
        <v>0</v>
      </c>
      <c r="BI254" s="240">
        <f>IF(N254="nulová",J254,0)</f>
        <v>0</v>
      </c>
      <c r="BJ254" s="18" t="s">
        <v>85</v>
      </c>
      <c r="BK254" s="240">
        <f>ROUND(I254*H254,2)</f>
        <v>0</v>
      </c>
      <c r="BL254" s="18" t="s">
        <v>1385</v>
      </c>
      <c r="BM254" s="239" t="s">
        <v>4746</v>
      </c>
    </row>
    <row r="255" s="2" customFormat="1">
      <c r="A255" s="39"/>
      <c r="B255" s="40"/>
      <c r="C255" s="41"/>
      <c r="D255" s="243" t="s">
        <v>339</v>
      </c>
      <c r="E255" s="41"/>
      <c r="F255" s="295" t="s">
        <v>4700</v>
      </c>
      <c r="G255" s="41"/>
      <c r="H255" s="41"/>
      <c r="I255" s="296"/>
      <c r="J255" s="41"/>
      <c r="K255" s="41"/>
      <c r="L255" s="45"/>
      <c r="M255" s="297"/>
      <c r="N255" s="298"/>
      <c r="O255" s="92"/>
      <c r="P255" s="92"/>
      <c r="Q255" s="92"/>
      <c r="R255" s="92"/>
      <c r="S255" s="92"/>
      <c r="T255" s="93"/>
      <c r="U255" s="39"/>
      <c r="V255" s="39"/>
      <c r="W255" s="39"/>
      <c r="X255" s="39"/>
      <c r="Y255" s="39"/>
      <c r="Z255" s="39"/>
      <c r="AA255" s="39"/>
      <c r="AB255" s="39"/>
      <c r="AC255" s="39"/>
      <c r="AD255" s="39"/>
      <c r="AE255" s="39"/>
      <c r="AT255" s="18" t="s">
        <v>339</v>
      </c>
      <c r="AU255" s="18" t="s">
        <v>83</v>
      </c>
    </row>
    <row r="256" s="13" customFormat="1">
      <c r="A256" s="13"/>
      <c r="B256" s="241"/>
      <c r="C256" s="242"/>
      <c r="D256" s="243" t="s">
        <v>273</v>
      </c>
      <c r="E256" s="244" t="s">
        <v>1</v>
      </c>
      <c r="F256" s="245" t="s">
        <v>315</v>
      </c>
      <c r="G256" s="242"/>
      <c r="H256" s="246">
        <v>10</v>
      </c>
      <c r="I256" s="247"/>
      <c r="J256" s="242"/>
      <c r="K256" s="242"/>
      <c r="L256" s="248"/>
      <c r="M256" s="304"/>
      <c r="N256" s="305"/>
      <c r="O256" s="305"/>
      <c r="P256" s="305"/>
      <c r="Q256" s="305"/>
      <c r="R256" s="305"/>
      <c r="S256" s="305"/>
      <c r="T256" s="306"/>
      <c r="U256" s="13"/>
      <c r="V256" s="13"/>
      <c r="W256" s="13"/>
      <c r="X256" s="13"/>
      <c r="Y256" s="13"/>
      <c r="Z256" s="13"/>
      <c r="AA256" s="13"/>
      <c r="AB256" s="13"/>
      <c r="AC256" s="13"/>
      <c r="AD256" s="13"/>
      <c r="AE256" s="13"/>
      <c r="AT256" s="252" t="s">
        <v>273</v>
      </c>
      <c r="AU256" s="252" t="s">
        <v>83</v>
      </c>
      <c r="AV256" s="13" t="s">
        <v>85</v>
      </c>
      <c r="AW256" s="13" t="s">
        <v>32</v>
      </c>
      <c r="AX256" s="13" t="s">
        <v>83</v>
      </c>
      <c r="AY256" s="252" t="s">
        <v>264</v>
      </c>
    </row>
    <row r="257" s="2" customFormat="1" ht="6.96" customHeight="1">
      <c r="A257" s="39"/>
      <c r="B257" s="67"/>
      <c r="C257" s="68"/>
      <c r="D257" s="68"/>
      <c r="E257" s="68"/>
      <c r="F257" s="68"/>
      <c r="G257" s="68"/>
      <c r="H257" s="68"/>
      <c r="I257" s="68"/>
      <c r="J257" s="68"/>
      <c r="K257" s="68"/>
      <c r="L257" s="45"/>
      <c r="M257" s="39"/>
      <c r="O257" s="39"/>
      <c r="P257" s="39"/>
      <c r="Q257" s="39"/>
      <c r="R257" s="39"/>
      <c r="S257" s="39"/>
      <c r="T257" s="39"/>
      <c r="U257" s="39"/>
      <c r="V257" s="39"/>
      <c r="W257" s="39"/>
      <c r="X257" s="39"/>
      <c r="Y257" s="39"/>
      <c r="Z257" s="39"/>
      <c r="AA257" s="39"/>
      <c r="AB257" s="39"/>
      <c r="AC257" s="39"/>
      <c r="AD257" s="39"/>
      <c r="AE257" s="39"/>
    </row>
  </sheetData>
  <sheetProtection sheet="1" autoFilter="0" formatColumns="0" formatRows="0" objects="1" scenarios="1" spinCount="100000" saltValue="NCiV9O0KoSG2/rBLqEiijXOih9OmbKfmBEbSMMYUJGoKcohKdCl2GUBbLO2oZR+L3tFQSP2t7CtGeH8ge7LGQw==" hashValue="nMX49hc1IzU+aqLF5zFV4cI1SEZa+32Z4TvB2YL5YWD7xbEL3JgMm3BhNASubjgqi+wKUhsPpWDVGPGIR1TUow==" algorithmName="SHA-512" password="E785"/>
  <autoFilter ref="C123:K25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4747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Kraj Vysočina</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ARPIK OSTRAVA s.r.o.</v>
      </c>
      <c r="F21" s="39"/>
      <c r="G21" s="39"/>
      <c r="H21" s="39"/>
      <c r="I21" s="152"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ROUND((SUM(BE121:BE133)),  2)</f>
        <v>0</v>
      </c>
      <c r="G33" s="39"/>
      <c r="H33" s="39"/>
      <c r="I33" s="166">
        <v>0.20999999999999999</v>
      </c>
      <c r="J33" s="165">
        <f>ROUND(((SUM(BE121:BE133))*I33),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ROUND((SUM(BF121:BF133)),  2)</f>
        <v>0</v>
      </c>
      <c r="G34" s="39"/>
      <c r="H34" s="39"/>
      <c r="I34" s="166">
        <v>0.12</v>
      </c>
      <c r="J34" s="165">
        <f>ROUND(((SUM(BF121:BF133))*I34),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ROUND((SUM(BG121:BG133)),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ROUND((SUM(BH121:BH133)),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ROUND((SUM(BI121:BI133)),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06.1 - AREÁLOVÝ ROZVOD NN PRO SO 01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4748</v>
      </c>
      <c r="E97" s="193"/>
      <c r="F97" s="193"/>
      <c r="G97" s="193"/>
      <c r="H97" s="193"/>
      <c r="I97" s="193"/>
      <c r="J97" s="194">
        <f>J122</f>
        <v>0</v>
      </c>
      <c r="K97" s="191"/>
      <c r="L97" s="195"/>
      <c r="S97" s="9"/>
      <c r="T97" s="9"/>
      <c r="U97" s="9"/>
      <c r="V97" s="9"/>
      <c r="W97" s="9"/>
      <c r="X97" s="9"/>
      <c r="Y97" s="9"/>
      <c r="Z97" s="9"/>
      <c r="AA97" s="9"/>
      <c r="AB97" s="9"/>
      <c r="AC97" s="9"/>
      <c r="AD97" s="9"/>
      <c r="AE97" s="9"/>
    </row>
    <row r="98" s="10" customFormat="1" ht="19.92" customHeight="1">
      <c r="A98" s="10"/>
      <c r="B98" s="196"/>
      <c r="C98" s="134"/>
      <c r="D98" s="197" t="s">
        <v>4749</v>
      </c>
      <c r="E98" s="198"/>
      <c r="F98" s="198"/>
      <c r="G98" s="198"/>
      <c r="H98" s="198"/>
      <c r="I98" s="198"/>
      <c r="J98" s="199">
        <f>J123</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4750</v>
      </c>
      <c r="E99" s="198"/>
      <c r="F99" s="198"/>
      <c r="G99" s="198"/>
      <c r="H99" s="198"/>
      <c r="I99" s="198"/>
      <c r="J99" s="199">
        <f>J126</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4751</v>
      </c>
      <c r="E100" s="198"/>
      <c r="F100" s="198"/>
      <c r="G100" s="198"/>
      <c r="H100" s="198"/>
      <c r="I100" s="198"/>
      <c r="J100" s="199">
        <f>J129</f>
        <v>0</v>
      </c>
      <c r="K100" s="134"/>
      <c r="L100" s="200"/>
      <c r="S100" s="10"/>
      <c r="T100" s="10"/>
      <c r="U100" s="10"/>
      <c r="V100" s="10"/>
      <c r="W100" s="10"/>
      <c r="X100" s="10"/>
      <c r="Y100" s="10"/>
      <c r="Z100" s="10"/>
      <c r="AA100" s="10"/>
      <c r="AB100" s="10"/>
      <c r="AC100" s="10"/>
      <c r="AD100" s="10"/>
      <c r="AE100" s="10"/>
    </row>
    <row r="101" s="9" customFormat="1" ht="24.96" customHeight="1">
      <c r="A101" s="9"/>
      <c r="B101" s="190"/>
      <c r="C101" s="191"/>
      <c r="D101" s="192" t="s">
        <v>1980</v>
      </c>
      <c r="E101" s="193"/>
      <c r="F101" s="193"/>
      <c r="G101" s="193"/>
      <c r="H101" s="193"/>
      <c r="I101" s="193"/>
      <c r="J101" s="194">
        <f>J132</f>
        <v>0</v>
      </c>
      <c r="K101" s="191"/>
      <c r="L101" s="195"/>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249</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Transformace domova Černovice – Lidmaň I. – Polná</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210</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IO 06.1 - AREÁLOVÝ ROZVOD NN PRO SO 01</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18. 9. 2024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E15</f>
        <v>Kraj Vysočina</v>
      </c>
      <c r="G117" s="41"/>
      <c r="H117" s="41"/>
      <c r="I117" s="33" t="s">
        <v>30</v>
      </c>
      <c r="J117" s="37" t="str">
        <f>E21</f>
        <v>ARPIK OSTRAVA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1"/>
      <c r="B120" s="202"/>
      <c r="C120" s="203" t="s">
        <v>250</v>
      </c>
      <c r="D120" s="204" t="s">
        <v>61</v>
      </c>
      <c r="E120" s="204" t="s">
        <v>57</v>
      </c>
      <c r="F120" s="204" t="s">
        <v>58</v>
      </c>
      <c r="G120" s="204" t="s">
        <v>251</v>
      </c>
      <c r="H120" s="204" t="s">
        <v>252</v>
      </c>
      <c r="I120" s="204" t="s">
        <v>253</v>
      </c>
      <c r="J120" s="204" t="s">
        <v>217</v>
      </c>
      <c r="K120" s="205" t="s">
        <v>254</v>
      </c>
      <c r="L120" s="206"/>
      <c r="M120" s="101" t="s">
        <v>1</v>
      </c>
      <c r="N120" s="102" t="s">
        <v>40</v>
      </c>
      <c r="O120" s="102" t="s">
        <v>255</v>
      </c>
      <c r="P120" s="102" t="s">
        <v>256</v>
      </c>
      <c r="Q120" s="102" t="s">
        <v>257</v>
      </c>
      <c r="R120" s="102" t="s">
        <v>258</v>
      </c>
      <c r="S120" s="102" t="s">
        <v>259</v>
      </c>
      <c r="T120" s="103" t="s">
        <v>260</v>
      </c>
      <c r="U120" s="201"/>
      <c r="V120" s="201"/>
      <c r="W120" s="201"/>
      <c r="X120" s="201"/>
      <c r="Y120" s="201"/>
      <c r="Z120" s="201"/>
      <c r="AA120" s="201"/>
      <c r="AB120" s="201"/>
      <c r="AC120" s="201"/>
      <c r="AD120" s="201"/>
      <c r="AE120" s="201"/>
    </row>
    <row r="121" s="2" customFormat="1" ht="22.8" customHeight="1">
      <c r="A121" s="39"/>
      <c r="B121" s="40"/>
      <c r="C121" s="108" t="s">
        <v>261</v>
      </c>
      <c r="D121" s="41"/>
      <c r="E121" s="41"/>
      <c r="F121" s="41"/>
      <c r="G121" s="41"/>
      <c r="H121" s="41"/>
      <c r="I121" s="41"/>
      <c r="J121" s="207">
        <f>BK121</f>
        <v>0</v>
      </c>
      <c r="K121" s="41"/>
      <c r="L121" s="45"/>
      <c r="M121" s="104"/>
      <c r="N121" s="208"/>
      <c r="O121" s="105"/>
      <c r="P121" s="209">
        <f>P122+P132</f>
        <v>0</v>
      </c>
      <c r="Q121" s="105"/>
      <c r="R121" s="209">
        <f>R122+R132</f>
        <v>0</v>
      </c>
      <c r="S121" s="105"/>
      <c r="T121" s="210">
        <f>T122+T132</f>
        <v>0</v>
      </c>
      <c r="U121" s="39"/>
      <c r="V121" s="39"/>
      <c r="W121" s="39"/>
      <c r="X121" s="39"/>
      <c r="Y121" s="39"/>
      <c r="Z121" s="39"/>
      <c r="AA121" s="39"/>
      <c r="AB121" s="39"/>
      <c r="AC121" s="39"/>
      <c r="AD121" s="39"/>
      <c r="AE121" s="39"/>
      <c r="AT121" s="18" t="s">
        <v>75</v>
      </c>
      <c r="AU121" s="18" t="s">
        <v>219</v>
      </c>
      <c r="BK121" s="211">
        <f>BK122+BK132</f>
        <v>0</v>
      </c>
    </row>
    <row r="122" s="12" customFormat="1" ht="25.92" customHeight="1">
      <c r="A122" s="12"/>
      <c r="B122" s="212"/>
      <c r="C122" s="213"/>
      <c r="D122" s="214" t="s">
        <v>75</v>
      </c>
      <c r="E122" s="215" t="s">
        <v>1981</v>
      </c>
      <c r="F122" s="215" t="s">
        <v>2208</v>
      </c>
      <c r="G122" s="213"/>
      <c r="H122" s="213"/>
      <c r="I122" s="216"/>
      <c r="J122" s="217">
        <f>BK122</f>
        <v>0</v>
      </c>
      <c r="K122" s="213"/>
      <c r="L122" s="218"/>
      <c r="M122" s="219"/>
      <c r="N122" s="220"/>
      <c r="O122" s="220"/>
      <c r="P122" s="221">
        <f>P123+P126+P129</f>
        <v>0</v>
      </c>
      <c r="Q122" s="220"/>
      <c r="R122" s="221">
        <f>R123+R126+R129</f>
        <v>0</v>
      </c>
      <c r="S122" s="220"/>
      <c r="T122" s="222">
        <f>T123+T126+T129</f>
        <v>0</v>
      </c>
      <c r="U122" s="12"/>
      <c r="V122" s="12"/>
      <c r="W122" s="12"/>
      <c r="X122" s="12"/>
      <c r="Y122" s="12"/>
      <c r="Z122" s="12"/>
      <c r="AA122" s="12"/>
      <c r="AB122" s="12"/>
      <c r="AC122" s="12"/>
      <c r="AD122" s="12"/>
      <c r="AE122" s="12"/>
      <c r="AR122" s="223" t="s">
        <v>83</v>
      </c>
      <c r="AT122" s="224" t="s">
        <v>75</v>
      </c>
      <c r="AU122" s="224" t="s">
        <v>76</v>
      </c>
      <c r="AY122" s="223" t="s">
        <v>264</v>
      </c>
      <c r="BK122" s="225">
        <f>BK123+BK126+BK129</f>
        <v>0</v>
      </c>
    </row>
    <row r="123" s="12" customFormat="1" ht="22.8" customHeight="1">
      <c r="A123" s="12"/>
      <c r="B123" s="212"/>
      <c r="C123" s="213"/>
      <c r="D123" s="214" t="s">
        <v>75</v>
      </c>
      <c r="E123" s="226" t="s">
        <v>1983</v>
      </c>
      <c r="F123" s="226" t="s">
        <v>2283</v>
      </c>
      <c r="G123" s="213"/>
      <c r="H123" s="213"/>
      <c r="I123" s="216"/>
      <c r="J123" s="227">
        <f>BK123</f>
        <v>0</v>
      </c>
      <c r="K123" s="213"/>
      <c r="L123" s="218"/>
      <c r="M123" s="219"/>
      <c r="N123" s="220"/>
      <c r="O123" s="220"/>
      <c r="P123" s="221">
        <f>SUM(P124:P125)</f>
        <v>0</v>
      </c>
      <c r="Q123" s="220"/>
      <c r="R123" s="221">
        <f>SUM(R124:R125)</f>
        <v>0</v>
      </c>
      <c r="S123" s="220"/>
      <c r="T123" s="222">
        <f>SUM(T124:T125)</f>
        <v>0</v>
      </c>
      <c r="U123" s="12"/>
      <c r="V123" s="12"/>
      <c r="W123" s="12"/>
      <c r="X123" s="12"/>
      <c r="Y123" s="12"/>
      <c r="Z123" s="12"/>
      <c r="AA123" s="12"/>
      <c r="AB123" s="12"/>
      <c r="AC123" s="12"/>
      <c r="AD123" s="12"/>
      <c r="AE123" s="12"/>
      <c r="AR123" s="223" t="s">
        <v>83</v>
      </c>
      <c r="AT123" s="224" t="s">
        <v>75</v>
      </c>
      <c r="AU123" s="224" t="s">
        <v>83</v>
      </c>
      <c r="AY123" s="223" t="s">
        <v>264</v>
      </c>
      <c r="BK123" s="225">
        <f>SUM(BK124:BK125)</f>
        <v>0</v>
      </c>
    </row>
    <row r="124" s="2" customFormat="1" ht="16.5" customHeight="1">
      <c r="A124" s="39"/>
      <c r="B124" s="40"/>
      <c r="C124" s="228" t="s">
        <v>83</v>
      </c>
      <c r="D124" s="228" t="s">
        <v>266</v>
      </c>
      <c r="E124" s="229" t="s">
        <v>4752</v>
      </c>
      <c r="F124" s="230" t="s">
        <v>4753</v>
      </c>
      <c r="G124" s="231" t="s">
        <v>453</v>
      </c>
      <c r="H124" s="232">
        <v>20</v>
      </c>
      <c r="I124" s="233"/>
      <c r="J124" s="234">
        <f>ROUND(I124*H124,2)</f>
        <v>0</v>
      </c>
      <c r="K124" s="230" t="s">
        <v>298</v>
      </c>
      <c r="L124" s="45"/>
      <c r="M124" s="235" t="s">
        <v>1</v>
      </c>
      <c r="N124" s="236" t="s">
        <v>41</v>
      </c>
      <c r="O124" s="92"/>
      <c r="P124" s="237">
        <f>O124*H124</f>
        <v>0</v>
      </c>
      <c r="Q124" s="237">
        <v>0</v>
      </c>
      <c r="R124" s="237">
        <f>Q124*H124</f>
        <v>0</v>
      </c>
      <c r="S124" s="237">
        <v>0</v>
      </c>
      <c r="T124" s="238">
        <f>S124*H124</f>
        <v>0</v>
      </c>
      <c r="U124" s="39"/>
      <c r="V124" s="39"/>
      <c r="W124" s="39"/>
      <c r="X124" s="39"/>
      <c r="Y124" s="39"/>
      <c r="Z124" s="39"/>
      <c r="AA124" s="39"/>
      <c r="AB124" s="39"/>
      <c r="AC124" s="39"/>
      <c r="AD124" s="39"/>
      <c r="AE124" s="39"/>
      <c r="AR124" s="239" t="s">
        <v>271</v>
      </c>
      <c r="AT124" s="239" t="s">
        <v>266</v>
      </c>
      <c r="AU124" s="239" t="s">
        <v>85</v>
      </c>
      <c r="AY124" s="18" t="s">
        <v>264</v>
      </c>
      <c r="BE124" s="240">
        <f>IF(N124="základní",J124,0)</f>
        <v>0</v>
      </c>
      <c r="BF124" s="240">
        <f>IF(N124="snížená",J124,0)</f>
        <v>0</v>
      </c>
      <c r="BG124" s="240">
        <f>IF(N124="zákl. přenesená",J124,0)</f>
        <v>0</v>
      </c>
      <c r="BH124" s="240">
        <f>IF(N124="sníž. přenesená",J124,0)</f>
        <v>0</v>
      </c>
      <c r="BI124" s="240">
        <f>IF(N124="nulová",J124,0)</f>
        <v>0</v>
      </c>
      <c r="BJ124" s="18" t="s">
        <v>83</v>
      </c>
      <c r="BK124" s="240">
        <f>ROUND(I124*H124,2)</f>
        <v>0</v>
      </c>
      <c r="BL124" s="18" t="s">
        <v>271</v>
      </c>
      <c r="BM124" s="239" t="s">
        <v>85</v>
      </c>
    </row>
    <row r="125" s="2" customFormat="1" ht="16.5" customHeight="1">
      <c r="A125" s="39"/>
      <c r="B125" s="40"/>
      <c r="C125" s="228" t="s">
        <v>85</v>
      </c>
      <c r="D125" s="228" t="s">
        <v>266</v>
      </c>
      <c r="E125" s="229" t="s">
        <v>4754</v>
      </c>
      <c r="F125" s="230" t="s">
        <v>2284</v>
      </c>
      <c r="G125" s="231" t="s">
        <v>453</v>
      </c>
      <c r="H125" s="232">
        <v>40</v>
      </c>
      <c r="I125" s="233"/>
      <c r="J125" s="234">
        <f>ROUND(I125*H125,2)</f>
        <v>0</v>
      </c>
      <c r="K125" s="230" t="s">
        <v>298</v>
      </c>
      <c r="L125" s="45"/>
      <c r="M125" s="235" t="s">
        <v>1</v>
      </c>
      <c r="N125" s="236" t="s">
        <v>41</v>
      </c>
      <c r="O125" s="92"/>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271</v>
      </c>
      <c r="AT125" s="239" t="s">
        <v>266</v>
      </c>
      <c r="AU125" s="239" t="s">
        <v>85</v>
      </c>
      <c r="AY125" s="18" t="s">
        <v>264</v>
      </c>
      <c r="BE125" s="240">
        <f>IF(N125="základní",J125,0)</f>
        <v>0</v>
      </c>
      <c r="BF125" s="240">
        <f>IF(N125="snížená",J125,0)</f>
        <v>0</v>
      </c>
      <c r="BG125" s="240">
        <f>IF(N125="zákl. přenesená",J125,0)</f>
        <v>0</v>
      </c>
      <c r="BH125" s="240">
        <f>IF(N125="sníž. přenesená",J125,0)</f>
        <v>0</v>
      </c>
      <c r="BI125" s="240">
        <f>IF(N125="nulová",J125,0)</f>
        <v>0</v>
      </c>
      <c r="BJ125" s="18" t="s">
        <v>83</v>
      </c>
      <c r="BK125" s="240">
        <f>ROUND(I125*H125,2)</f>
        <v>0</v>
      </c>
      <c r="BL125" s="18" t="s">
        <v>271</v>
      </c>
      <c r="BM125" s="239" t="s">
        <v>271</v>
      </c>
    </row>
    <row r="126" s="12" customFormat="1" ht="22.8" customHeight="1">
      <c r="A126" s="12"/>
      <c r="B126" s="212"/>
      <c r="C126" s="213"/>
      <c r="D126" s="214" t="s">
        <v>75</v>
      </c>
      <c r="E126" s="226" t="s">
        <v>1996</v>
      </c>
      <c r="F126" s="226" t="s">
        <v>4755</v>
      </c>
      <c r="G126" s="213"/>
      <c r="H126" s="213"/>
      <c r="I126" s="216"/>
      <c r="J126" s="227">
        <f>BK126</f>
        <v>0</v>
      </c>
      <c r="K126" s="213"/>
      <c r="L126" s="218"/>
      <c r="M126" s="219"/>
      <c r="N126" s="220"/>
      <c r="O126" s="220"/>
      <c r="P126" s="221">
        <f>SUM(P127:P128)</f>
        <v>0</v>
      </c>
      <c r="Q126" s="220"/>
      <c r="R126" s="221">
        <f>SUM(R127:R128)</f>
        <v>0</v>
      </c>
      <c r="S126" s="220"/>
      <c r="T126" s="222">
        <f>SUM(T127:T128)</f>
        <v>0</v>
      </c>
      <c r="U126" s="12"/>
      <c r="V126" s="12"/>
      <c r="W126" s="12"/>
      <c r="X126" s="12"/>
      <c r="Y126" s="12"/>
      <c r="Z126" s="12"/>
      <c r="AA126" s="12"/>
      <c r="AB126" s="12"/>
      <c r="AC126" s="12"/>
      <c r="AD126" s="12"/>
      <c r="AE126" s="12"/>
      <c r="AR126" s="223" t="s">
        <v>83</v>
      </c>
      <c r="AT126" s="224" t="s">
        <v>75</v>
      </c>
      <c r="AU126" s="224" t="s">
        <v>83</v>
      </c>
      <c r="AY126" s="223" t="s">
        <v>264</v>
      </c>
      <c r="BK126" s="225">
        <f>SUM(BK127:BK128)</f>
        <v>0</v>
      </c>
    </row>
    <row r="127" s="2" customFormat="1" ht="16.5" customHeight="1">
      <c r="A127" s="39"/>
      <c r="B127" s="40"/>
      <c r="C127" s="228" t="s">
        <v>96</v>
      </c>
      <c r="D127" s="228" t="s">
        <v>266</v>
      </c>
      <c r="E127" s="229" t="s">
        <v>4756</v>
      </c>
      <c r="F127" s="230" t="s">
        <v>4757</v>
      </c>
      <c r="G127" s="231" t="s">
        <v>453</v>
      </c>
      <c r="H127" s="232">
        <v>50</v>
      </c>
      <c r="I127" s="233"/>
      <c r="J127" s="234">
        <f>ROUND(I127*H127,2)</f>
        <v>0</v>
      </c>
      <c r="K127" s="230" t="s">
        <v>298</v>
      </c>
      <c r="L127" s="45"/>
      <c r="M127" s="235" t="s">
        <v>1</v>
      </c>
      <c r="N127" s="236" t="s">
        <v>41</v>
      </c>
      <c r="O127" s="92"/>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271</v>
      </c>
      <c r="AT127" s="239" t="s">
        <v>266</v>
      </c>
      <c r="AU127" s="239" t="s">
        <v>85</v>
      </c>
      <c r="AY127" s="18" t="s">
        <v>264</v>
      </c>
      <c r="BE127" s="240">
        <f>IF(N127="základní",J127,0)</f>
        <v>0</v>
      </c>
      <c r="BF127" s="240">
        <f>IF(N127="snížená",J127,0)</f>
        <v>0</v>
      </c>
      <c r="BG127" s="240">
        <f>IF(N127="zákl. přenesená",J127,0)</f>
        <v>0</v>
      </c>
      <c r="BH127" s="240">
        <f>IF(N127="sníž. přenesená",J127,0)</f>
        <v>0</v>
      </c>
      <c r="BI127" s="240">
        <f>IF(N127="nulová",J127,0)</f>
        <v>0</v>
      </c>
      <c r="BJ127" s="18" t="s">
        <v>83</v>
      </c>
      <c r="BK127" s="240">
        <f>ROUND(I127*H127,2)</f>
        <v>0</v>
      </c>
      <c r="BL127" s="18" t="s">
        <v>271</v>
      </c>
      <c r="BM127" s="239" t="s">
        <v>295</v>
      </c>
    </row>
    <row r="128" s="2" customFormat="1" ht="16.5" customHeight="1">
      <c r="A128" s="39"/>
      <c r="B128" s="40"/>
      <c r="C128" s="228" t="s">
        <v>271</v>
      </c>
      <c r="D128" s="228" t="s">
        <v>266</v>
      </c>
      <c r="E128" s="229" t="s">
        <v>4758</v>
      </c>
      <c r="F128" s="230" t="s">
        <v>4759</v>
      </c>
      <c r="G128" s="231" t="s">
        <v>453</v>
      </c>
      <c r="H128" s="232">
        <v>15</v>
      </c>
      <c r="I128" s="233"/>
      <c r="J128" s="234">
        <f>ROUND(I128*H128,2)</f>
        <v>0</v>
      </c>
      <c r="K128" s="230" t="s">
        <v>298</v>
      </c>
      <c r="L128" s="45"/>
      <c r="M128" s="235" t="s">
        <v>1</v>
      </c>
      <c r="N128" s="236" t="s">
        <v>41</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271</v>
      </c>
      <c r="AT128" s="239" t="s">
        <v>266</v>
      </c>
      <c r="AU128" s="239" t="s">
        <v>85</v>
      </c>
      <c r="AY128" s="18" t="s">
        <v>264</v>
      </c>
      <c r="BE128" s="240">
        <f>IF(N128="základní",J128,0)</f>
        <v>0</v>
      </c>
      <c r="BF128" s="240">
        <f>IF(N128="snížená",J128,0)</f>
        <v>0</v>
      </c>
      <c r="BG128" s="240">
        <f>IF(N128="zákl. přenesená",J128,0)</f>
        <v>0</v>
      </c>
      <c r="BH128" s="240">
        <f>IF(N128="sníž. přenesená",J128,0)</f>
        <v>0</v>
      </c>
      <c r="BI128" s="240">
        <f>IF(N128="nulová",J128,0)</f>
        <v>0</v>
      </c>
      <c r="BJ128" s="18" t="s">
        <v>83</v>
      </c>
      <c r="BK128" s="240">
        <f>ROUND(I128*H128,2)</f>
        <v>0</v>
      </c>
      <c r="BL128" s="18" t="s">
        <v>271</v>
      </c>
      <c r="BM128" s="239" t="s">
        <v>304</v>
      </c>
    </row>
    <row r="129" s="12" customFormat="1" ht="22.8" customHeight="1">
      <c r="A129" s="12"/>
      <c r="B129" s="212"/>
      <c r="C129" s="213"/>
      <c r="D129" s="214" t="s">
        <v>75</v>
      </c>
      <c r="E129" s="226" t="s">
        <v>2000</v>
      </c>
      <c r="F129" s="226" t="s">
        <v>2258</v>
      </c>
      <c r="G129" s="213"/>
      <c r="H129" s="213"/>
      <c r="I129" s="216"/>
      <c r="J129" s="227">
        <f>BK129</f>
        <v>0</v>
      </c>
      <c r="K129" s="213"/>
      <c r="L129" s="218"/>
      <c r="M129" s="219"/>
      <c r="N129" s="220"/>
      <c r="O129" s="220"/>
      <c r="P129" s="221">
        <f>SUM(P130:P131)</f>
        <v>0</v>
      </c>
      <c r="Q129" s="220"/>
      <c r="R129" s="221">
        <f>SUM(R130:R131)</f>
        <v>0</v>
      </c>
      <c r="S129" s="220"/>
      <c r="T129" s="222">
        <f>SUM(T130:T131)</f>
        <v>0</v>
      </c>
      <c r="U129" s="12"/>
      <c r="V129" s="12"/>
      <c r="W129" s="12"/>
      <c r="X129" s="12"/>
      <c r="Y129" s="12"/>
      <c r="Z129" s="12"/>
      <c r="AA129" s="12"/>
      <c r="AB129" s="12"/>
      <c r="AC129" s="12"/>
      <c r="AD129" s="12"/>
      <c r="AE129" s="12"/>
      <c r="AR129" s="223" t="s">
        <v>83</v>
      </c>
      <c r="AT129" s="224" t="s">
        <v>75</v>
      </c>
      <c r="AU129" s="224" t="s">
        <v>83</v>
      </c>
      <c r="AY129" s="223" t="s">
        <v>264</v>
      </c>
      <c r="BK129" s="225">
        <f>SUM(BK130:BK131)</f>
        <v>0</v>
      </c>
    </row>
    <row r="130" s="2" customFormat="1" ht="16.5" customHeight="1">
      <c r="A130" s="39"/>
      <c r="B130" s="40"/>
      <c r="C130" s="228" t="s">
        <v>290</v>
      </c>
      <c r="D130" s="228" t="s">
        <v>266</v>
      </c>
      <c r="E130" s="229" t="s">
        <v>4760</v>
      </c>
      <c r="F130" s="230" t="s">
        <v>2259</v>
      </c>
      <c r="G130" s="231" t="s">
        <v>453</v>
      </c>
      <c r="H130" s="232">
        <v>15</v>
      </c>
      <c r="I130" s="233"/>
      <c r="J130" s="234">
        <f>ROUND(I130*H130,2)</f>
        <v>0</v>
      </c>
      <c r="K130" s="230" t="s">
        <v>298</v>
      </c>
      <c r="L130" s="45"/>
      <c r="M130" s="235" t="s">
        <v>1</v>
      </c>
      <c r="N130" s="236" t="s">
        <v>41</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271</v>
      </c>
      <c r="AT130" s="239" t="s">
        <v>266</v>
      </c>
      <c r="AU130" s="239" t="s">
        <v>85</v>
      </c>
      <c r="AY130" s="18" t="s">
        <v>264</v>
      </c>
      <c r="BE130" s="240">
        <f>IF(N130="základní",J130,0)</f>
        <v>0</v>
      </c>
      <c r="BF130" s="240">
        <f>IF(N130="snížená",J130,0)</f>
        <v>0</v>
      </c>
      <c r="BG130" s="240">
        <f>IF(N130="zákl. přenesená",J130,0)</f>
        <v>0</v>
      </c>
      <c r="BH130" s="240">
        <f>IF(N130="sníž. přenesená",J130,0)</f>
        <v>0</v>
      </c>
      <c r="BI130" s="240">
        <f>IF(N130="nulová",J130,0)</f>
        <v>0</v>
      </c>
      <c r="BJ130" s="18" t="s">
        <v>83</v>
      </c>
      <c r="BK130" s="240">
        <f>ROUND(I130*H130,2)</f>
        <v>0</v>
      </c>
      <c r="BL130" s="18" t="s">
        <v>271</v>
      </c>
      <c r="BM130" s="239" t="s">
        <v>315</v>
      </c>
    </row>
    <row r="131" s="2" customFormat="1" ht="16.5" customHeight="1">
      <c r="A131" s="39"/>
      <c r="B131" s="40"/>
      <c r="C131" s="228" t="s">
        <v>295</v>
      </c>
      <c r="D131" s="228" t="s">
        <v>266</v>
      </c>
      <c r="E131" s="229" t="s">
        <v>4761</v>
      </c>
      <c r="F131" s="230" t="s">
        <v>2290</v>
      </c>
      <c r="G131" s="231" t="s">
        <v>1051</v>
      </c>
      <c r="H131" s="232">
        <v>1</v>
      </c>
      <c r="I131" s="233"/>
      <c r="J131" s="234">
        <f>ROUND(I131*H131,2)</f>
        <v>0</v>
      </c>
      <c r="K131" s="230" t="s">
        <v>298</v>
      </c>
      <c r="L131" s="45"/>
      <c r="M131" s="235" t="s">
        <v>1</v>
      </c>
      <c r="N131" s="236" t="s">
        <v>41</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271</v>
      </c>
      <c r="AT131" s="239" t="s">
        <v>266</v>
      </c>
      <c r="AU131" s="239" t="s">
        <v>85</v>
      </c>
      <c r="AY131" s="18" t="s">
        <v>264</v>
      </c>
      <c r="BE131" s="240">
        <f>IF(N131="základní",J131,0)</f>
        <v>0</v>
      </c>
      <c r="BF131" s="240">
        <f>IF(N131="snížená",J131,0)</f>
        <v>0</v>
      </c>
      <c r="BG131" s="240">
        <f>IF(N131="zákl. přenesená",J131,0)</f>
        <v>0</v>
      </c>
      <c r="BH131" s="240">
        <f>IF(N131="sníž. přenesená",J131,0)</f>
        <v>0</v>
      </c>
      <c r="BI131" s="240">
        <f>IF(N131="nulová",J131,0)</f>
        <v>0</v>
      </c>
      <c r="BJ131" s="18" t="s">
        <v>83</v>
      </c>
      <c r="BK131" s="240">
        <f>ROUND(I131*H131,2)</f>
        <v>0</v>
      </c>
      <c r="BL131" s="18" t="s">
        <v>271</v>
      </c>
      <c r="BM131" s="239" t="s">
        <v>8</v>
      </c>
    </row>
    <row r="132" s="12" customFormat="1" ht="25.92" customHeight="1">
      <c r="A132" s="12"/>
      <c r="B132" s="212"/>
      <c r="C132" s="213"/>
      <c r="D132" s="214" t="s">
        <v>75</v>
      </c>
      <c r="E132" s="215" t="s">
        <v>2168</v>
      </c>
      <c r="F132" s="215" t="s">
        <v>1400</v>
      </c>
      <c r="G132" s="213"/>
      <c r="H132" s="213"/>
      <c r="I132" s="216"/>
      <c r="J132" s="217">
        <f>BK132</f>
        <v>0</v>
      </c>
      <c r="K132" s="213"/>
      <c r="L132" s="218"/>
      <c r="M132" s="219"/>
      <c r="N132" s="220"/>
      <c r="O132" s="220"/>
      <c r="P132" s="221">
        <f>P133</f>
        <v>0</v>
      </c>
      <c r="Q132" s="220"/>
      <c r="R132" s="221">
        <f>R133</f>
        <v>0</v>
      </c>
      <c r="S132" s="220"/>
      <c r="T132" s="222">
        <f>T133</f>
        <v>0</v>
      </c>
      <c r="U132" s="12"/>
      <c r="V132" s="12"/>
      <c r="W132" s="12"/>
      <c r="X132" s="12"/>
      <c r="Y132" s="12"/>
      <c r="Z132" s="12"/>
      <c r="AA132" s="12"/>
      <c r="AB132" s="12"/>
      <c r="AC132" s="12"/>
      <c r="AD132" s="12"/>
      <c r="AE132" s="12"/>
      <c r="AR132" s="223" t="s">
        <v>271</v>
      </c>
      <c r="AT132" s="224" t="s">
        <v>75</v>
      </c>
      <c r="AU132" s="224" t="s">
        <v>76</v>
      </c>
      <c r="AY132" s="223" t="s">
        <v>264</v>
      </c>
      <c r="BK132" s="225">
        <f>BK133</f>
        <v>0</v>
      </c>
    </row>
    <row r="133" s="2" customFormat="1" ht="16.5" customHeight="1">
      <c r="A133" s="39"/>
      <c r="B133" s="40"/>
      <c r="C133" s="228" t="s">
        <v>300</v>
      </c>
      <c r="D133" s="228" t="s">
        <v>266</v>
      </c>
      <c r="E133" s="229" t="s">
        <v>2169</v>
      </c>
      <c r="F133" s="230" t="s">
        <v>4762</v>
      </c>
      <c r="G133" s="231" t="s">
        <v>420</v>
      </c>
      <c r="H133" s="232">
        <v>1</v>
      </c>
      <c r="I133" s="233"/>
      <c r="J133" s="234">
        <f>ROUND(I133*H133,2)</f>
        <v>0</v>
      </c>
      <c r="K133" s="230" t="s">
        <v>298</v>
      </c>
      <c r="L133" s="45"/>
      <c r="M133" s="307" t="s">
        <v>1</v>
      </c>
      <c r="N133" s="308" t="s">
        <v>41</v>
      </c>
      <c r="O133" s="309"/>
      <c r="P133" s="310">
        <f>O133*H133</f>
        <v>0</v>
      </c>
      <c r="Q133" s="310">
        <v>0</v>
      </c>
      <c r="R133" s="310">
        <f>Q133*H133</f>
        <v>0</v>
      </c>
      <c r="S133" s="310">
        <v>0</v>
      </c>
      <c r="T133" s="311">
        <f>S133*H133</f>
        <v>0</v>
      </c>
      <c r="U133" s="39"/>
      <c r="V133" s="39"/>
      <c r="W133" s="39"/>
      <c r="X133" s="39"/>
      <c r="Y133" s="39"/>
      <c r="Z133" s="39"/>
      <c r="AA133" s="39"/>
      <c r="AB133" s="39"/>
      <c r="AC133" s="39"/>
      <c r="AD133" s="39"/>
      <c r="AE133" s="39"/>
      <c r="AR133" s="239" t="s">
        <v>1385</v>
      </c>
      <c r="AT133" s="239" t="s">
        <v>266</v>
      </c>
      <c r="AU133" s="239" t="s">
        <v>83</v>
      </c>
      <c r="AY133" s="18" t="s">
        <v>264</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1385</v>
      </c>
      <c r="BM133" s="239" t="s">
        <v>4763</v>
      </c>
    </row>
    <row r="134" s="2" customFormat="1" ht="6.96" customHeight="1">
      <c r="A134" s="39"/>
      <c r="B134" s="67"/>
      <c r="C134" s="68"/>
      <c r="D134" s="68"/>
      <c r="E134" s="68"/>
      <c r="F134" s="68"/>
      <c r="G134" s="68"/>
      <c r="H134" s="68"/>
      <c r="I134" s="68"/>
      <c r="J134" s="68"/>
      <c r="K134" s="68"/>
      <c r="L134" s="45"/>
      <c r="M134" s="39"/>
      <c r="O134" s="39"/>
      <c r="P134" s="39"/>
      <c r="Q134" s="39"/>
      <c r="R134" s="39"/>
      <c r="S134" s="39"/>
      <c r="T134" s="39"/>
      <c r="U134" s="39"/>
      <c r="V134" s="39"/>
      <c r="W134" s="39"/>
      <c r="X134" s="39"/>
      <c r="Y134" s="39"/>
      <c r="Z134" s="39"/>
      <c r="AA134" s="39"/>
      <c r="AB134" s="39"/>
      <c r="AC134" s="39"/>
      <c r="AD134" s="39"/>
      <c r="AE134" s="39"/>
    </row>
  </sheetData>
  <sheetProtection sheet="1" autoFilter="0" formatColumns="0" formatRows="0" objects="1" scenarios="1" spinCount="100000" saltValue="8W5MocLcyMbE7426XBPJgzjVYSTcnFny3FhfJt6hoylzaqbzdbWQv1hjUDDS24VxuGK037B+mffzpslVBRyIiw==" hashValue="1ehHMmDD//isfU9hBdvQOoArus6roDXHWb0secgebPaRBcbVMRsO6RfeTMrsD6uuOmC+sshlLAaH7GjsIF0tOA==" algorithmName="SHA-512" password="E785"/>
  <autoFilter ref="C120:K133"/>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190</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4764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Kraj Vysočina</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ARPIK OSTRAVA s.r.o.</v>
      </c>
      <c r="F21" s="39"/>
      <c r="G21" s="39"/>
      <c r="H21" s="39"/>
      <c r="I21" s="152"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ROUND((SUM(BE121:BE133)),  2)</f>
        <v>0</v>
      </c>
      <c r="G33" s="39"/>
      <c r="H33" s="39"/>
      <c r="I33" s="166">
        <v>0.20999999999999999</v>
      </c>
      <c r="J33" s="165">
        <f>ROUND(((SUM(BE121:BE133))*I33),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ROUND((SUM(BF121:BF133)),  2)</f>
        <v>0</v>
      </c>
      <c r="G34" s="39"/>
      <c r="H34" s="39"/>
      <c r="I34" s="166">
        <v>0.12</v>
      </c>
      <c r="J34" s="165">
        <f>ROUND(((SUM(BF121:BF133))*I34),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ROUND((SUM(BG121:BG133)),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ROUND((SUM(BH121:BH133)),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ROUND((SUM(BI121:BI133)),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06.2 - AREÁLOVÝ ROZVOD NN PRO SO 02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4748</v>
      </c>
      <c r="E97" s="193"/>
      <c r="F97" s="193"/>
      <c r="G97" s="193"/>
      <c r="H97" s="193"/>
      <c r="I97" s="193"/>
      <c r="J97" s="194">
        <f>J122</f>
        <v>0</v>
      </c>
      <c r="K97" s="191"/>
      <c r="L97" s="195"/>
      <c r="S97" s="9"/>
      <c r="T97" s="9"/>
      <c r="U97" s="9"/>
      <c r="V97" s="9"/>
      <c r="W97" s="9"/>
      <c r="X97" s="9"/>
      <c r="Y97" s="9"/>
      <c r="Z97" s="9"/>
      <c r="AA97" s="9"/>
      <c r="AB97" s="9"/>
      <c r="AC97" s="9"/>
      <c r="AD97" s="9"/>
      <c r="AE97" s="9"/>
    </row>
    <row r="98" s="10" customFormat="1" ht="19.92" customHeight="1">
      <c r="A98" s="10"/>
      <c r="B98" s="196"/>
      <c r="C98" s="134"/>
      <c r="D98" s="197" t="s">
        <v>4749</v>
      </c>
      <c r="E98" s="198"/>
      <c r="F98" s="198"/>
      <c r="G98" s="198"/>
      <c r="H98" s="198"/>
      <c r="I98" s="198"/>
      <c r="J98" s="199">
        <f>J123</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4750</v>
      </c>
      <c r="E99" s="198"/>
      <c r="F99" s="198"/>
      <c r="G99" s="198"/>
      <c r="H99" s="198"/>
      <c r="I99" s="198"/>
      <c r="J99" s="199">
        <f>J126</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4751</v>
      </c>
      <c r="E100" s="198"/>
      <c r="F100" s="198"/>
      <c r="G100" s="198"/>
      <c r="H100" s="198"/>
      <c r="I100" s="198"/>
      <c r="J100" s="199">
        <f>J129</f>
        <v>0</v>
      </c>
      <c r="K100" s="134"/>
      <c r="L100" s="200"/>
      <c r="S100" s="10"/>
      <c r="T100" s="10"/>
      <c r="U100" s="10"/>
      <c r="V100" s="10"/>
      <c r="W100" s="10"/>
      <c r="X100" s="10"/>
      <c r="Y100" s="10"/>
      <c r="Z100" s="10"/>
      <c r="AA100" s="10"/>
      <c r="AB100" s="10"/>
      <c r="AC100" s="10"/>
      <c r="AD100" s="10"/>
      <c r="AE100" s="10"/>
    </row>
    <row r="101" s="9" customFormat="1" ht="24.96" customHeight="1">
      <c r="A101" s="9"/>
      <c r="B101" s="190"/>
      <c r="C101" s="191"/>
      <c r="D101" s="192" t="s">
        <v>1980</v>
      </c>
      <c r="E101" s="193"/>
      <c r="F101" s="193"/>
      <c r="G101" s="193"/>
      <c r="H101" s="193"/>
      <c r="I101" s="193"/>
      <c r="J101" s="194">
        <f>J132</f>
        <v>0</v>
      </c>
      <c r="K101" s="191"/>
      <c r="L101" s="195"/>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249</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Transformace domova Černovice – Lidmaň I. – Polná</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210</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IO 06.2 - AREÁLOVÝ ROZVOD NN PRO SO 02</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 xml:space="preserve"> </v>
      </c>
      <c r="G115" s="41"/>
      <c r="H115" s="41"/>
      <c r="I115" s="33" t="s">
        <v>22</v>
      </c>
      <c r="J115" s="80" t="str">
        <f>IF(J12="","",J12)</f>
        <v>18. 9. 2024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E15</f>
        <v>Kraj Vysočina</v>
      </c>
      <c r="G117" s="41"/>
      <c r="H117" s="41"/>
      <c r="I117" s="33" t="s">
        <v>30</v>
      </c>
      <c r="J117" s="37" t="str">
        <f>E21</f>
        <v>ARPIK OSTRAVA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1"/>
      <c r="B120" s="202"/>
      <c r="C120" s="203" t="s">
        <v>250</v>
      </c>
      <c r="D120" s="204" t="s">
        <v>61</v>
      </c>
      <c r="E120" s="204" t="s">
        <v>57</v>
      </c>
      <c r="F120" s="204" t="s">
        <v>58</v>
      </c>
      <c r="G120" s="204" t="s">
        <v>251</v>
      </c>
      <c r="H120" s="204" t="s">
        <v>252</v>
      </c>
      <c r="I120" s="204" t="s">
        <v>253</v>
      </c>
      <c r="J120" s="204" t="s">
        <v>217</v>
      </c>
      <c r="K120" s="205" t="s">
        <v>254</v>
      </c>
      <c r="L120" s="206"/>
      <c r="M120" s="101" t="s">
        <v>1</v>
      </c>
      <c r="N120" s="102" t="s">
        <v>40</v>
      </c>
      <c r="O120" s="102" t="s">
        <v>255</v>
      </c>
      <c r="P120" s="102" t="s">
        <v>256</v>
      </c>
      <c r="Q120" s="102" t="s">
        <v>257</v>
      </c>
      <c r="R120" s="102" t="s">
        <v>258</v>
      </c>
      <c r="S120" s="102" t="s">
        <v>259</v>
      </c>
      <c r="T120" s="103" t="s">
        <v>260</v>
      </c>
      <c r="U120" s="201"/>
      <c r="V120" s="201"/>
      <c r="W120" s="201"/>
      <c r="X120" s="201"/>
      <c r="Y120" s="201"/>
      <c r="Z120" s="201"/>
      <c r="AA120" s="201"/>
      <c r="AB120" s="201"/>
      <c r="AC120" s="201"/>
      <c r="AD120" s="201"/>
      <c r="AE120" s="201"/>
    </row>
    <row r="121" s="2" customFormat="1" ht="22.8" customHeight="1">
      <c r="A121" s="39"/>
      <c r="B121" s="40"/>
      <c r="C121" s="108" t="s">
        <v>261</v>
      </c>
      <c r="D121" s="41"/>
      <c r="E121" s="41"/>
      <c r="F121" s="41"/>
      <c r="G121" s="41"/>
      <c r="H121" s="41"/>
      <c r="I121" s="41"/>
      <c r="J121" s="207">
        <f>BK121</f>
        <v>0</v>
      </c>
      <c r="K121" s="41"/>
      <c r="L121" s="45"/>
      <c r="M121" s="104"/>
      <c r="N121" s="208"/>
      <c r="O121" s="105"/>
      <c r="P121" s="209">
        <f>P122+P132</f>
        <v>0</v>
      </c>
      <c r="Q121" s="105"/>
      <c r="R121" s="209">
        <f>R122+R132</f>
        <v>0</v>
      </c>
      <c r="S121" s="105"/>
      <c r="T121" s="210">
        <f>T122+T132</f>
        <v>0</v>
      </c>
      <c r="U121" s="39"/>
      <c r="V121" s="39"/>
      <c r="W121" s="39"/>
      <c r="X121" s="39"/>
      <c r="Y121" s="39"/>
      <c r="Z121" s="39"/>
      <c r="AA121" s="39"/>
      <c r="AB121" s="39"/>
      <c r="AC121" s="39"/>
      <c r="AD121" s="39"/>
      <c r="AE121" s="39"/>
      <c r="AT121" s="18" t="s">
        <v>75</v>
      </c>
      <c r="AU121" s="18" t="s">
        <v>219</v>
      </c>
      <c r="BK121" s="211">
        <f>BK122+BK132</f>
        <v>0</v>
      </c>
    </row>
    <row r="122" s="12" customFormat="1" ht="25.92" customHeight="1">
      <c r="A122" s="12"/>
      <c r="B122" s="212"/>
      <c r="C122" s="213"/>
      <c r="D122" s="214" t="s">
        <v>75</v>
      </c>
      <c r="E122" s="215" t="s">
        <v>1981</v>
      </c>
      <c r="F122" s="215" t="s">
        <v>2208</v>
      </c>
      <c r="G122" s="213"/>
      <c r="H122" s="213"/>
      <c r="I122" s="216"/>
      <c r="J122" s="217">
        <f>BK122</f>
        <v>0</v>
      </c>
      <c r="K122" s="213"/>
      <c r="L122" s="218"/>
      <c r="M122" s="219"/>
      <c r="N122" s="220"/>
      <c r="O122" s="220"/>
      <c r="P122" s="221">
        <f>P123+P126+P129</f>
        <v>0</v>
      </c>
      <c r="Q122" s="220"/>
      <c r="R122" s="221">
        <f>R123+R126+R129</f>
        <v>0</v>
      </c>
      <c r="S122" s="220"/>
      <c r="T122" s="222">
        <f>T123+T126+T129</f>
        <v>0</v>
      </c>
      <c r="U122" s="12"/>
      <c r="V122" s="12"/>
      <c r="W122" s="12"/>
      <c r="X122" s="12"/>
      <c r="Y122" s="12"/>
      <c r="Z122" s="12"/>
      <c r="AA122" s="12"/>
      <c r="AB122" s="12"/>
      <c r="AC122" s="12"/>
      <c r="AD122" s="12"/>
      <c r="AE122" s="12"/>
      <c r="AR122" s="223" t="s">
        <v>83</v>
      </c>
      <c r="AT122" s="224" t="s">
        <v>75</v>
      </c>
      <c r="AU122" s="224" t="s">
        <v>76</v>
      </c>
      <c r="AY122" s="223" t="s">
        <v>264</v>
      </c>
      <c r="BK122" s="225">
        <f>BK123+BK126+BK129</f>
        <v>0</v>
      </c>
    </row>
    <row r="123" s="12" customFormat="1" ht="22.8" customHeight="1">
      <c r="A123" s="12"/>
      <c r="B123" s="212"/>
      <c r="C123" s="213"/>
      <c r="D123" s="214" t="s">
        <v>75</v>
      </c>
      <c r="E123" s="226" t="s">
        <v>1983</v>
      </c>
      <c r="F123" s="226" t="s">
        <v>2283</v>
      </c>
      <c r="G123" s="213"/>
      <c r="H123" s="213"/>
      <c r="I123" s="216"/>
      <c r="J123" s="227">
        <f>BK123</f>
        <v>0</v>
      </c>
      <c r="K123" s="213"/>
      <c r="L123" s="218"/>
      <c r="M123" s="219"/>
      <c r="N123" s="220"/>
      <c r="O123" s="220"/>
      <c r="P123" s="221">
        <f>SUM(P124:P125)</f>
        <v>0</v>
      </c>
      <c r="Q123" s="220"/>
      <c r="R123" s="221">
        <f>SUM(R124:R125)</f>
        <v>0</v>
      </c>
      <c r="S123" s="220"/>
      <c r="T123" s="222">
        <f>SUM(T124:T125)</f>
        <v>0</v>
      </c>
      <c r="U123" s="12"/>
      <c r="V123" s="12"/>
      <c r="W123" s="12"/>
      <c r="X123" s="12"/>
      <c r="Y123" s="12"/>
      <c r="Z123" s="12"/>
      <c r="AA123" s="12"/>
      <c r="AB123" s="12"/>
      <c r="AC123" s="12"/>
      <c r="AD123" s="12"/>
      <c r="AE123" s="12"/>
      <c r="AR123" s="223" t="s">
        <v>83</v>
      </c>
      <c r="AT123" s="224" t="s">
        <v>75</v>
      </c>
      <c r="AU123" s="224" t="s">
        <v>83</v>
      </c>
      <c r="AY123" s="223" t="s">
        <v>264</v>
      </c>
      <c r="BK123" s="225">
        <f>SUM(BK124:BK125)</f>
        <v>0</v>
      </c>
    </row>
    <row r="124" s="2" customFormat="1" ht="16.5" customHeight="1">
      <c r="A124" s="39"/>
      <c r="B124" s="40"/>
      <c r="C124" s="228" t="s">
        <v>83</v>
      </c>
      <c r="D124" s="228" t="s">
        <v>266</v>
      </c>
      <c r="E124" s="229" t="s">
        <v>4752</v>
      </c>
      <c r="F124" s="230" t="s">
        <v>4753</v>
      </c>
      <c r="G124" s="231" t="s">
        <v>453</v>
      </c>
      <c r="H124" s="232">
        <v>20</v>
      </c>
      <c r="I124" s="233"/>
      <c r="J124" s="234">
        <f>ROUND(I124*H124,2)</f>
        <v>0</v>
      </c>
      <c r="K124" s="230" t="s">
        <v>298</v>
      </c>
      <c r="L124" s="45"/>
      <c r="M124" s="235" t="s">
        <v>1</v>
      </c>
      <c r="N124" s="236" t="s">
        <v>42</v>
      </c>
      <c r="O124" s="92"/>
      <c r="P124" s="237">
        <f>O124*H124</f>
        <v>0</v>
      </c>
      <c r="Q124" s="237">
        <v>0</v>
      </c>
      <c r="R124" s="237">
        <f>Q124*H124</f>
        <v>0</v>
      </c>
      <c r="S124" s="237">
        <v>0</v>
      </c>
      <c r="T124" s="238">
        <f>S124*H124</f>
        <v>0</v>
      </c>
      <c r="U124" s="39"/>
      <c r="V124" s="39"/>
      <c r="W124" s="39"/>
      <c r="X124" s="39"/>
      <c r="Y124" s="39"/>
      <c r="Z124" s="39"/>
      <c r="AA124" s="39"/>
      <c r="AB124" s="39"/>
      <c r="AC124" s="39"/>
      <c r="AD124" s="39"/>
      <c r="AE124" s="39"/>
      <c r="AR124" s="239" t="s">
        <v>271</v>
      </c>
      <c r="AT124" s="239" t="s">
        <v>266</v>
      </c>
      <c r="AU124" s="239" t="s">
        <v>85</v>
      </c>
      <c r="AY124" s="18" t="s">
        <v>264</v>
      </c>
      <c r="BE124" s="240">
        <f>IF(N124="základní",J124,0)</f>
        <v>0</v>
      </c>
      <c r="BF124" s="240">
        <f>IF(N124="snížená",J124,0)</f>
        <v>0</v>
      </c>
      <c r="BG124" s="240">
        <f>IF(N124="zákl. přenesená",J124,0)</f>
        <v>0</v>
      </c>
      <c r="BH124" s="240">
        <f>IF(N124="sníž. přenesená",J124,0)</f>
        <v>0</v>
      </c>
      <c r="BI124" s="240">
        <f>IF(N124="nulová",J124,0)</f>
        <v>0</v>
      </c>
      <c r="BJ124" s="18" t="s">
        <v>85</v>
      </c>
      <c r="BK124" s="240">
        <f>ROUND(I124*H124,2)</f>
        <v>0</v>
      </c>
      <c r="BL124" s="18" t="s">
        <v>271</v>
      </c>
      <c r="BM124" s="239" t="s">
        <v>85</v>
      </c>
    </row>
    <row r="125" s="2" customFormat="1" ht="16.5" customHeight="1">
      <c r="A125" s="39"/>
      <c r="B125" s="40"/>
      <c r="C125" s="228" t="s">
        <v>85</v>
      </c>
      <c r="D125" s="228" t="s">
        <v>266</v>
      </c>
      <c r="E125" s="229" t="s">
        <v>4754</v>
      </c>
      <c r="F125" s="230" t="s">
        <v>2284</v>
      </c>
      <c r="G125" s="231" t="s">
        <v>453</v>
      </c>
      <c r="H125" s="232">
        <v>40</v>
      </c>
      <c r="I125" s="233"/>
      <c r="J125" s="234">
        <f>ROUND(I125*H125,2)</f>
        <v>0</v>
      </c>
      <c r="K125" s="230" t="s">
        <v>298</v>
      </c>
      <c r="L125" s="45"/>
      <c r="M125" s="235" t="s">
        <v>1</v>
      </c>
      <c r="N125" s="236" t="s">
        <v>42</v>
      </c>
      <c r="O125" s="92"/>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271</v>
      </c>
      <c r="AT125" s="239" t="s">
        <v>266</v>
      </c>
      <c r="AU125" s="239" t="s">
        <v>85</v>
      </c>
      <c r="AY125" s="18" t="s">
        <v>264</v>
      </c>
      <c r="BE125" s="240">
        <f>IF(N125="základní",J125,0)</f>
        <v>0</v>
      </c>
      <c r="BF125" s="240">
        <f>IF(N125="snížená",J125,0)</f>
        <v>0</v>
      </c>
      <c r="BG125" s="240">
        <f>IF(N125="zákl. přenesená",J125,0)</f>
        <v>0</v>
      </c>
      <c r="BH125" s="240">
        <f>IF(N125="sníž. přenesená",J125,0)</f>
        <v>0</v>
      </c>
      <c r="BI125" s="240">
        <f>IF(N125="nulová",J125,0)</f>
        <v>0</v>
      </c>
      <c r="BJ125" s="18" t="s">
        <v>85</v>
      </c>
      <c r="BK125" s="240">
        <f>ROUND(I125*H125,2)</f>
        <v>0</v>
      </c>
      <c r="BL125" s="18" t="s">
        <v>271</v>
      </c>
      <c r="BM125" s="239" t="s">
        <v>271</v>
      </c>
    </row>
    <row r="126" s="12" customFormat="1" ht="22.8" customHeight="1">
      <c r="A126" s="12"/>
      <c r="B126" s="212"/>
      <c r="C126" s="213"/>
      <c r="D126" s="214" t="s">
        <v>75</v>
      </c>
      <c r="E126" s="226" t="s">
        <v>1996</v>
      </c>
      <c r="F126" s="226" t="s">
        <v>4755</v>
      </c>
      <c r="G126" s="213"/>
      <c r="H126" s="213"/>
      <c r="I126" s="216"/>
      <c r="J126" s="227">
        <f>BK126</f>
        <v>0</v>
      </c>
      <c r="K126" s="213"/>
      <c r="L126" s="218"/>
      <c r="M126" s="219"/>
      <c r="N126" s="220"/>
      <c r="O126" s="220"/>
      <c r="P126" s="221">
        <f>SUM(P127:P128)</f>
        <v>0</v>
      </c>
      <c r="Q126" s="220"/>
      <c r="R126" s="221">
        <f>SUM(R127:R128)</f>
        <v>0</v>
      </c>
      <c r="S126" s="220"/>
      <c r="T126" s="222">
        <f>SUM(T127:T128)</f>
        <v>0</v>
      </c>
      <c r="U126" s="12"/>
      <c r="V126" s="12"/>
      <c r="W126" s="12"/>
      <c r="X126" s="12"/>
      <c r="Y126" s="12"/>
      <c r="Z126" s="12"/>
      <c r="AA126" s="12"/>
      <c r="AB126" s="12"/>
      <c r="AC126" s="12"/>
      <c r="AD126" s="12"/>
      <c r="AE126" s="12"/>
      <c r="AR126" s="223" t="s">
        <v>83</v>
      </c>
      <c r="AT126" s="224" t="s">
        <v>75</v>
      </c>
      <c r="AU126" s="224" t="s">
        <v>83</v>
      </c>
      <c r="AY126" s="223" t="s">
        <v>264</v>
      </c>
      <c r="BK126" s="225">
        <f>SUM(BK127:BK128)</f>
        <v>0</v>
      </c>
    </row>
    <row r="127" s="2" customFormat="1" ht="16.5" customHeight="1">
      <c r="A127" s="39"/>
      <c r="B127" s="40"/>
      <c r="C127" s="228" t="s">
        <v>96</v>
      </c>
      <c r="D127" s="228" t="s">
        <v>266</v>
      </c>
      <c r="E127" s="229" t="s">
        <v>4756</v>
      </c>
      <c r="F127" s="230" t="s">
        <v>4757</v>
      </c>
      <c r="G127" s="231" t="s">
        <v>453</v>
      </c>
      <c r="H127" s="232">
        <v>50</v>
      </c>
      <c r="I127" s="233"/>
      <c r="J127" s="234">
        <f>ROUND(I127*H127,2)</f>
        <v>0</v>
      </c>
      <c r="K127" s="230" t="s">
        <v>298</v>
      </c>
      <c r="L127" s="45"/>
      <c r="M127" s="235" t="s">
        <v>1</v>
      </c>
      <c r="N127" s="236" t="s">
        <v>42</v>
      </c>
      <c r="O127" s="92"/>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271</v>
      </c>
      <c r="AT127" s="239" t="s">
        <v>266</v>
      </c>
      <c r="AU127" s="239" t="s">
        <v>85</v>
      </c>
      <c r="AY127" s="18" t="s">
        <v>264</v>
      </c>
      <c r="BE127" s="240">
        <f>IF(N127="základní",J127,0)</f>
        <v>0</v>
      </c>
      <c r="BF127" s="240">
        <f>IF(N127="snížená",J127,0)</f>
        <v>0</v>
      </c>
      <c r="BG127" s="240">
        <f>IF(N127="zákl. přenesená",J127,0)</f>
        <v>0</v>
      </c>
      <c r="BH127" s="240">
        <f>IF(N127="sníž. přenesená",J127,0)</f>
        <v>0</v>
      </c>
      <c r="BI127" s="240">
        <f>IF(N127="nulová",J127,0)</f>
        <v>0</v>
      </c>
      <c r="BJ127" s="18" t="s">
        <v>85</v>
      </c>
      <c r="BK127" s="240">
        <f>ROUND(I127*H127,2)</f>
        <v>0</v>
      </c>
      <c r="BL127" s="18" t="s">
        <v>271</v>
      </c>
      <c r="BM127" s="239" t="s">
        <v>295</v>
      </c>
    </row>
    <row r="128" s="2" customFormat="1" ht="16.5" customHeight="1">
      <c r="A128" s="39"/>
      <c r="B128" s="40"/>
      <c r="C128" s="228" t="s">
        <v>271</v>
      </c>
      <c r="D128" s="228" t="s">
        <v>266</v>
      </c>
      <c r="E128" s="229" t="s">
        <v>4758</v>
      </c>
      <c r="F128" s="230" t="s">
        <v>4759</v>
      </c>
      <c r="G128" s="231" t="s">
        <v>453</v>
      </c>
      <c r="H128" s="232">
        <v>15</v>
      </c>
      <c r="I128" s="233"/>
      <c r="J128" s="234">
        <f>ROUND(I128*H128,2)</f>
        <v>0</v>
      </c>
      <c r="K128" s="230" t="s">
        <v>298</v>
      </c>
      <c r="L128" s="45"/>
      <c r="M128" s="235" t="s">
        <v>1</v>
      </c>
      <c r="N128" s="236" t="s">
        <v>42</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271</v>
      </c>
      <c r="AT128" s="239" t="s">
        <v>266</v>
      </c>
      <c r="AU128" s="239" t="s">
        <v>85</v>
      </c>
      <c r="AY128" s="18" t="s">
        <v>264</v>
      </c>
      <c r="BE128" s="240">
        <f>IF(N128="základní",J128,0)</f>
        <v>0</v>
      </c>
      <c r="BF128" s="240">
        <f>IF(N128="snížená",J128,0)</f>
        <v>0</v>
      </c>
      <c r="BG128" s="240">
        <f>IF(N128="zákl. přenesená",J128,0)</f>
        <v>0</v>
      </c>
      <c r="BH128" s="240">
        <f>IF(N128="sníž. přenesená",J128,0)</f>
        <v>0</v>
      </c>
      <c r="BI128" s="240">
        <f>IF(N128="nulová",J128,0)</f>
        <v>0</v>
      </c>
      <c r="BJ128" s="18" t="s">
        <v>85</v>
      </c>
      <c r="BK128" s="240">
        <f>ROUND(I128*H128,2)</f>
        <v>0</v>
      </c>
      <c r="BL128" s="18" t="s">
        <v>271</v>
      </c>
      <c r="BM128" s="239" t="s">
        <v>304</v>
      </c>
    </row>
    <row r="129" s="12" customFormat="1" ht="22.8" customHeight="1">
      <c r="A129" s="12"/>
      <c r="B129" s="212"/>
      <c r="C129" s="213"/>
      <c r="D129" s="214" t="s">
        <v>75</v>
      </c>
      <c r="E129" s="226" t="s">
        <v>2000</v>
      </c>
      <c r="F129" s="226" t="s">
        <v>2258</v>
      </c>
      <c r="G129" s="213"/>
      <c r="H129" s="213"/>
      <c r="I129" s="216"/>
      <c r="J129" s="227">
        <f>BK129</f>
        <v>0</v>
      </c>
      <c r="K129" s="213"/>
      <c r="L129" s="218"/>
      <c r="M129" s="219"/>
      <c r="N129" s="220"/>
      <c r="O129" s="220"/>
      <c r="P129" s="221">
        <f>SUM(P130:P131)</f>
        <v>0</v>
      </c>
      <c r="Q129" s="220"/>
      <c r="R129" s="221">
        <f>SUM(R130:R131)</f>
        <v>0</v>
      </c>
      <c r="S129" s="220"/>
      <c r="T129" s="222">
        <f>SUM(T130:T131)</f>
        <v>0</v>
      </c>
      <c r="U129" s="12"/>
      <c r="V129" s="12"/>
      <c r="W129" s="12"/>
      <c r="X129" s="12"/>
      <c r="Y129" s="12"/>
      <c r="Z129" s="12"/>
      <c r="AA129" s="12"/>
      <c r="AB129" s="12"/>
      <c r="AC129" s="12"/>
      <c r="AD129" s="12"/>
      <c r="AE129" s="12"/>
      <c r="AR129" s="223" t="s">
        <v>83</v>
      </c>
      <c r="AT129" s="224" t="s">
        <v>75</v>
      </c>
      <c r="AU129" s="224" t="s">
        <v>83</v>
      </c>
      <c r="AY129" s="223" t="s">
        <v>264</v>
      </c>
      <c r="BK129" s="225">
        <f>SUM(BK130:BK131)</f>
        <v>0</v>
      </c>
    </row>
    <row r="130" s="2" customFormat="1" ht="16.5" customHeight="1">
      <c r="A130" s="39"/>
      <c r="B130" s="40"/>
      <c r="C130" s="228" t="s">
        <v>290</v>
      </c>
      <c r="D130" s="228" t="s">
        <v>266</v>
      </c>
      <c r="E130" s="229" t="s">
        <v>4760</v>
      </c>
      <c r="F130" s="230" t="s">
        <v>2259</v>
      </c>
      <c r="G130" s="231" t="s">
        <v>453</v>
      </c>
      <c r="H130" s="232">
        <v>15</v>
      </c>
      <c r="I130" s="233"/>
      <c r="J130" s="234">
        <f>ROUND(I130*H130,2)</f>
        <v>0</v>
      </c>
      <c r="K130" s="230" t="s">
        <v>298</v>
      </c>
      <c r="L130" s="45"/>
      <c r="M130" s="235" t="s">
        <v>1</v>
      </c>
      <c r="N130" s="236" t="s">
        <v>42</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271</v>
      </c>
      <c r="AT130" s="239" t="s">
        <v>266</v>
      </c>
      <c r="AU130" s="239" t="s">
        <v>85</v>
      </c>
      <c r="AY130" s="18" t="s">
        <v>264</v>
      </c>
      <c r="BE130" s="240">
        <f>IF(N130="základní",J130,0)</f>
        <v>0</v>
      </c>
      <c r="BF130" s="240">
        <f>IF(N130="snížená",J130,0)</f>
        <v>0</v>
      </c>
      <c r="BG130" s="240">
        <f>IF(N130="zákl. přenesená",J130,0)</f>
        <v>0</v>
      </c>
      <c r="BH130" s="240">
        <f>IF(N130="sníž. přenesená",J130,0)</f>
        <v>0</v>
      </c>
      <c r="BI130" s="240">
        <f>IF(N130="nulová",J130,0)</f>
        <v>0</v>
      </c>
      <c r="BJ130" s="18" t="s">
        <v>85</v>
      </c>
      <c r="BK130" s="240">
        <f>ROUND(I130*H130,2)</f>
        <v>0</v>
      </c>
      <c r="BL130" s="18" t="s">
        <v>271</v>
      </c>
      <c r="BM130" s="239" t="s">
        <v>315</v>
      </c>
    </row>
    <row r="131" s="2" customFormat="1" ht="16.5" customHeight="1">
      <c r="A131" s="39"/>
      <c r="B131" s="40"/>
      <c r="C131" s="228" t="s">
        <v>295</v>
      </c>
      <c r="D131" s="228" t="s">
        <v>266</v>
      </c>
      <c r="E131" s="229" t="s">
        <v>4761</v>
      </c>
      <c r="F131" s="230" t="s">
        <v>2290</v>
      </c>
      <c r="G131" s="231" t="s">
        <v>1051</v>
      </c>
      <c r="H131" s="232">
        <v>1</v>
      </c>
      <c r="I131" s="233"/>
      <c r="J131" s="234">
        <f>ROUND(I131*H131,2)</f>
        <v>0</v>
      </c>
      <c r="K131" s="230" t="s">
        <v>298</v>
      </c>
      <c r="L131" s="45"/>
      <c r="M131" s="235" t="s">
        <v>1</v>
      </c>
      <c r="N131" s="236"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271</v>
      </c>
      <c r="AT131" s="239" t="s">
        <v>266</v>
      </c>
      <c r="AU131" s="239" t="s">
        <v>85</v>
      </c>
      <c r="AY131" s="18" t="s">
        <v>264</v>
      </c>
      <c r="BE131" s="240">
        <f>IF(N131="základní",J131,0)</f>
        <v>0</v>
      </c>
      <c r="BF131" s="240">
        <f>IF(N131="snížená",J131,0)</f>
        <v>0</v>
      </c>
      <c r="BG131" s="240">
        <f>IF(N131="zákl. přenesená",J131,0)</f>
        <v>0</v>
      </c>
      <c r="BH131" s="240">
        <f>IF(N131="sníž. přenesená",J131,0)</f>
        <v>0</v>
      </c>
      <c r="BI131" s="240">
        <f>IF(N131="nulová",J131,0)</f>
        <v>0</v>
      </c>
      <c r="BJ131" s="18" t="s">
        <v>85</v>
      </c>
      <c r="BK131" s="240">
        <f>ROUND(I131*H131,2)</f>
        <v>0</v>
      </c>
      <c r="BL131" s="18" t="s">
        <v>271</v>
      </c>
      <c r="BM131" s="239" t="s">
        <v>8</v>
      </c>
    </row>
    <row r="132" s="12" customFormat="1" ht="25.92" customHeight="1">
      <c r="A132" s="12"/>
      <c r="B132" s="212"/>
      <c r="C132" s="213"/>
      <c r="D132" s="214" t="s">
        <v>75</v>
      </c>
      <c r="E132" s="215" t="s">
        <v>2168</v>
      </c>
      <c r="F132" s="215" t="s">
        <v>1400</v>
      </c>
      <c r="G132" s="213"/>
      <c r="H132" s="213"/>
      <c r="I132" s="216"/>
      <c r="J132" s="217">
        <f>BK132</f>
        <v>0</v>
      </c>
      <c r="K132" s="213"/>
      <c r="L132" s="218"/>
      <c r="M132" s="219"/>
      <c r="N132" s="220"/>
      <c r="O132" s="220"/>
      <c r="P132" s="221">
        <f>P133</f>
        <v>0</v>
      </c>
      <c r="Q132" s="220"/>
      <c r="R132" s="221">
        <f>R133</f>
        <v>0</v>
      </c>
      <c r="S132" s="220"/>
      <c r="T132" s="222">
        <f>T133</f>
        <v>0</v>
      </c>
      <c r="U132" s="12"/>
      <c r="V132" s="12"/>
      <c r="W132" s="12"/>
      <c r="X132" s="12"/>
      <c r="Y132" s="12"/>
      <c r="Z132" s="12"/>
      <c r="AA132" s="12"/>
      <c r="AB132" s="12"/>
      <c r="AC132" s="12"/>
      <c r="AD132" s="12"/>
      <c r="AE132" s="12"/>
      <c r="AR132" s="223" t="s">
        <v>271</v>
      </c>
      <c r="AT132" s="224" t="s">
        <v>75</v>
      </c>
      <c r="AU132" s="224" t="s">
        <v>76</v>
      </c>
      <c r="AY132" s="223" t="s">
        <v>264</v>
      </c>
      <c r="BK132" s="225">
        <f>BK133</f>
        <v>0</v>
      </c>
    </row>
    <row r="133" s="2" customFormat="1" ht="16.5" customHeight="1">
      <c r="A133" s="39"/>
      <c r="B133" s="40"/>
      <c r="C133" s="228" t="s">
        <v>300</v>
      </c>
      <c r="D133" s="228" t="s">
        <v>266</v>
      </c>
      <c r="E133" s="229" t="s">
        <v>2169</v>
      </c>
      <c r="F133" s="230" t="s">
        <v>4762</v>
      </c>
      <c r="G133" s="231" t="s">
        <v>420</v>
      </c>
      <c r="H133" s="232">
        <v>1</v>
      </c>
      <c r="I133" s="233"/>
      <c r="J133" s="234">
        <f>ROUND(I133*H133,2)</f>
        <v>0</v>
      </c>
      <c r="K133" s="230" t="s">
        <v>298</v>
      </c>
      <c r="L133" s="45"/>
      <c r="M133" s="307" t="s">
        <v>1</v>
      </c>
      <c r="N133" s="308" t="s">
        <v>42</v>
      </c>
      <c r="O133" s="309"/>
      <c r="P133" s="310">
        <f>O133*H133</f>
        <v>0</v>
      </c>
      <c r="Q133" s="310">
        <v>0</v>
      </c>
      <c r="R133" s="310">
        <f>Q133*H133</f>
        <v>0</v>
      </c>
      <c r="S133" s="310">
        <v>0</v>
      </c>
      <c r="T133" s="311">
        <f>S133*H133</f>
        <v>0</v>
      </c>
      <c r="U133" s="39"/>
      <c r="V133" s="39"/>
      <c r="W133" s="39"/>
      <c r="X133" s="39"/>
      <c r="Y133" s="39"/>
      <c r="Z133" s="39"/>
      <c r="AA133" s="39"/>
      <c r="AB133" s="39"/>
      <c r="AC133" s="39"/>
      <c r="AD133" s="39"/>
      <c r="AE133" s="39"/>
      <c r="AR133" s="239" t="s">
        <v>1385</v>
      </c>
      <c r="AT133" s="239" t="s">
        <v>266</v>
      </c>
      <c r="AU133" s="239" t="s">
        <v>83</v>
      </c>
      <c r="AY133" s="18" t="s">
        <v>264</v>
      </c>
      <c r="BE133" s="240">
        <f>IF(N133="základní",J133,0)</f>
        <v>0</v>
      </c>
      <c r="BF133" s="240">
        <f>IF(N133="snížená",J133,0)</f>
        <v>0</v>
      </c>
      <c r="BG133" s="240">
        <f>IF(N133="zákl. přenesená",J133,0)</f>
        <v>0</v>
      </c>
      <c r="BH133" s="240">
        <f>IF(N133="sníž. přenesená",J133,0)</f>
        <v>0</v>
      </c>
      <c r="BI133" s="240">
        <f>IF(N133="nulová",J133,0)</f>
        <v>0</v>
      </c>
      <c r="BJ133" s="18" t="s">
        <v>85</v>
      </c>
      <c r="BK133" s="240">
        <f>ROUND(I133*H133,2)</f>
        <v>0</v>
      </c>
      <c r="BL133" s="18" t="s">
        <v>1385</v>
      </c>
      <c r="BM133" s="239" t="s">
        <v>4765</v>
      </c>
    </row>
    <row r="134" s="2" customFormat="1" ht="6.96" customHeight="1">
      <c r="A134" s="39"/>
      <c r="B134" s="67"/>
      <c r="C134" s="68"/>
      <c r="D134" s="68"/>
      <c r="E134" s="68"/>
      <c r="F134" s="68"/>
      <c r="G134" s="68"/>
      <c r="H134" s="68"/>
      <c r="I134" s="68"/>
      <c r="J134" s="68"/>
      <c r="K134" s="68"/>
      <c r="L134" s="45"/>
      <c r="M134" s="39"/>
      <c r="O134" s="39"/>
      <c r="P134" s="39"/>
      <c r="Q134" s="39"/>
      <c r="R134" s="39"/>
      <c r="S134" s="39"/>
      <c r="T134" s="39"/>
      <c r="U134" s="39"/>
      <c r="V134" s="39"/>
      <c r="W134" s="39"/>
      <c r="X134" s="39"/>
      <c r="Y134" s="39"/>
      <c r="Z134" s="39"/>
      <c r="AA134" s="39"/>
      <c r="AB134" s="39"/>
      <c r="AC134" s="39"/>
      <c r="AD134" s="39"/>
      <c r="AE134" s="39"/>
    </row>
  </sheetData>
  <sheetProtection sheet="1" autoFilter="0" formatColumns="0" formatRows="0" objects="1" scenarios="1" spinCount="100000" saltValue="WCWz8fIoU9v28CQ/ylEOHOB8Blb7tZY2iRO5PX3EDtddWFpaNp/Fx4s4/25WiPHvUrCEc/sDeOnlrdCB53dRgQ==" hashValue="Q9nG9XzxbhTh4Q384IAv3uFZ0CgRQ3WZyqex1GmraZqkn96nI4zPM8yaGT1S8ziaTKU2k7Qr+0lUdG3tRiIA2Q==" algorithmName="SHA-512" password="E785"/>
  <autoFilter ref="C120:K133"/>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4766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Kraj Vysočina</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ARPIK OSTRAVA s.r.o.</v>
      </c>
      <c r="F21" s="39"/>
      <c r="G21" s="39"/>
      <c r="H21" s="39"/>
      <c r="I21" s="152"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ROUND((SUM(BE123:BE139)),  2)</f>
        <v>0</v>
      </c>
      <c r="G33" s="39"/>
      <c r="H33" s="39"/>
      <c r="I33" s="166">
        <v>0.20999999999999999</v>
      </c>
      <c r="J33" s="165">
        <f>ROUND(((SUM(BE123:BE139))*I33),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ROUND((SUM(BF123:BF139)),  2)</f>
        <v>0</v>
      </c>
      <c r="G34" s="39"/>
      <c r="H34" s="39"/>
      <c r="I34" s="166">
        <v>0.12</v>
      </c>
      <c r="J34" s="165">
        <f>ROUND(((SUM(BF123:BF139))*I34),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ROUND((SUM(BG123:BG139)),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ROUND((SUM(BH123:BH139)),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ROUND((SUM(BI123:BI139)),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06.3 - AREÁLOVÝ ROZVOD NN PRO SO 03</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4748</v>
      </c>
      <c r="E97" s="193"/>
      <c r="F97" s="193"/>
      <c r="G97" s="193"/>
      <c r="H97" s="193"/>
      <c r="I97" s="193"/>
      <c r="J97" s="194">
        <f>J124</f>
        <v>0</v>
      </c>
      <c r="K97" s="191"/>
      <c r="L97" s="195"/>
      <c r="S97" s="9"/>
      <c r="T97" s="9"/>
      <c r="U97" s="9"/>
      <c r="V97" s="9"/>
      <c r="W97" s="9"/>
      <c r="X97" s="9"/>
      <c r="Y97" s="9"/>
      <c r="Z97" s="9"/>
      <c r="AA97" s="9"/>
      <c r="AB97" s="9"/>
      <c r="AC97" s="9"/>
      <c r="AD97" s="9"/>
      <c r="AE97" s="9"/>
    </row>
    <row r="98" s="10" customFormat="1" ht="19.92" customHeight="1">
      <c r="A98" s="10"/>
      <c r="B98" s="196"/>
      <c r="C98" s="134"/>
      <c r="D98" s="197" t="s">
        <v>4749</v>
      </c>
      <c r="E98" s="198"/>
      <c r="F98" s="198"/>
      <c r="G98" s="198"/>
      <c r="H98" s="198"/>
      <c r="I98" s="198"/>
      <c r="J98" s="199">
        <f>J125</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4767</v>
      </c>
      <c r="E99" s="198"/>
      <c r="F99" s="198"/>
      <c r="G99" s="198"/>
      <c r="H99" s="198"/>
      <c r="I99" s="198"/>
      <c r="J99" s="199">
        <f>J127</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4749</v>
      </c>
      <c r="E100" s="198"/>
      <c r="F100" s="198"/>
      <c r="G100" s="198"/>
      <c r="H100" s="198"/>
      <c r="I100" s="198"/>
      <c r="J100" s="199">
        <f>J129</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4768</v>
      </c>
      <c r="E101" s="198"/>
      <c r="F101" s="198"/>
      <c r="G101" s="198"/>
      <c r="H101" s="198"/>
      <c r="I101" s="198"/>
      <c r="J101" s="199">
        <f>J132</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4769</v>
      </c>
      <c r="E102" s="198"/>
      <c r="F102" s="198"/>
      <c r="G102" s="198"/>
      <c r="H102" s="198"/>
      <c r="I102" s="198"/>
      <c r="J102" s="199">
        <f>J135</f>
        <v>0</v>
      </c>
      <c r="K102" s="134"/>
      <c r="L102" s="200"/>
      <c r="S102" s="10"/>
      <c r="T102" s="10"/>
      <c r="U102" s="10"/>
      <c r="V102" s="10"/>
      <c r="W102" s="10"/>
      <c r="X102" s="10"/>
      <c r="Y102" s="10"/>
      <c r="Z102" s="10"/>
      <c r="AA102" s="10"/>
      <c r="AB102" s="10"/>
      <c r="AC102" s="10"/>
      <c r="AD102" s="10"/>
      <c r="AE102" s="10"/>
    </row>
    <row r="103" s="9" customFormat="1" ht="24.96" customHeight="1">
      <c r="A103" s="9"/>
      <c r="B103" s="190"/>
      <c r="C103" s="191"/>
      <c r="D103" s="192" t="s">
        <v>1980</v>
      </c>
      <c r="E103" s="193"/>
      <c r="F103" s="193"/>
      <c r="G103" s="193"/>
      <c r="H103" s="193"/>
      <c r="I103" s="193"/>
      <c r="J103" s="194">
        <f>J138</f>
        <v>0</v>
      </c>
      <c r="K103" s="191"/>
      <c r="L103" s="195"/>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249</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Transformace domova Černovice – Lidmaň I. – Polná</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210</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IO 06.3 - AREÁLOVÝ ROZVOD NN PRO SO 03</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 xml:space="preserve"> </v>
      </c>
      <c r="G117" s="41"/>
      <c r="H117" s="41"/>
      <c r="I117" s="33" t="s">
        <v>22</v>
      </c>
      <c r="J117" s="80" t="str">
        <f>IF(J12="","",J12)</f>
        <v>18. 9. 2024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Kraj Vysočina</v>
      </c>
      <c r="G119" s="41"/>
      <c r="H119" s="41"/>
      <c r="I119" s="33" t="s">
        <v>30</v>
      </c>
      <c r="J119" s="37" t="str">
        <f>E21</f>
        <v>ARPIK OSTRAVA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1"/>
      <c r="B122" s="202"/>
      <c r="C122" s="203" t="s">
        <v>250</v>
      </c>
      <c r="D122" s="204" t="s">
        <v>61</v>
      </c>
      <c r="E122" s="204" t="s">
        <v>57</v>
      </c>
      <c r="F122" s="204" t="s">
        <v>58</v>
      </c>
      <c r="G122" s="204" t="s">
        <v>251</v>
      </c>
      <c r="H122" s="204" t="s">
        <v>252</v>
      </c>
      <c r="I122" s="204" t="s">
        <v>253</v>
      </c>
      <c r="J122" s="204" t="s">
        <v>217</v>
      </c>
      <c r="K122" s="205" t="s">
        <v>254</v>
      </c>
      <c r="L122" s="206"/>
      <c r="M122" s="101" t="s">
        <v>1</v>
      </c>
      <c r="N122" s="102" t="s">
        <v>40</v>
      </c>
      <c r="O122" s="102" t="s">
        <v>255</v>
      </c>
      <c r="P122" s="102" t="s">
        <v>256</v>
      </c>
      <c r="Q122" s="102" t="s">
        <v>257</v>
      </c>
      <c r="R122" s="102" t="s">
        <v>258</v>
      </c>
      <c r="S122" s="102" t="s">
        <v>259</v>
      </c>
      <c r="T122" s="103" t="s">
        <v>260</v>
      </c>
      <c r="U122" s="201"/>
      <c r="V122" s="201"/>
      <c r="W122" s="201"/>
      <c r="X122" s="201"/>
      <c r="Y122" s="201"/>
      <c r="Z122" s="201"/>
      <c r="AA122" s="201"/>
      <c r="AB122" s="201"/>
      <c r="AC122" s="201"/>
      <c r="AD122" s="201"/>
      <c r="AE122" s="201"/>
    </row>
    <row r="123" s="2" customFormat="1" ht="22.8" customHeight="1">
      <c r="A123" s="39"/>
      <c r="B123" s="40"/>
      <c r="C123" s="108" t="s">
        <v>261</v>
      </c>
      <c r="D123" s="41"/>
      <c r="E123" s="41"/>
      <c r="F123" s="41"/>
      <c r="G123" s="41"/>
      <c r="H123" s="41"/>
      <c r="I123" s="41"/>
      <c r="J123" s="207">
        <f>BK123</f>
        <v>0</v>
      </c>
      <c r="K123" s="41"/>
      <c r="L123" s="45"/>
      <c r="M123" s="104"/>
      <c r="N123" s="208"/>
      <c r="O123" s="105"/>
      <c r="P123" s="209">
        <f>P124+P138</f>
        <v>0</v>
      </c>
      <c r="Q123" s="105"/>
      <c r="R123" s="209">
        <f>R124+R138</f>
        <v>0</v>
      </c>
      <c r="S123" s="105"/>
      <c r="T123" s="210">
        <f>T124+T138</f>
        <v>0</v>
      </c>
      <c r="U123" s="39"/>
      <c r="V123" s="39"/>
      <c r="W123" s="39"/>
      <c r="X123" s="39"/>
      <c r="Y123" s="39"/>
      <c r="Z123" s="39"/>
      <c r="AA123" s="39"/>
      <c r="AB123" s="39"/>
      <c r="AC123" s="39"/>
      <c r="AD123" s="39"/>
      <c r="AE123" s="39"/>
      <c r="AT123" s="18" t="s">
        <v>75</v>
      </c>
      <c r="AU123" s="18" t="s">
        <v>219</v>
      </c>
      <c r="BK123" s="211">
        <f>BK124+BK138</f>
        <v>0</v>
      </c>
    </row>
    <row r="124" s="12" customFormat="1" ht="25.92" customHeight="1">
      <c r="A124" s="12"/>
      <c r="B124" s="212"/>
      <c r="C124" s="213"/>
      <c r="D124" s="214" t="s">
        <v>75</v>
      </c>
      <c r="E124" s="215" t="s">
        <v>1981</v>
      </c>
      <c r="F124" s="215" t="s">
        <v>2208</v>
      </c>
      <c r="G124" s="213"/>
      <c r="H124" s="213"/>
      <c r="I124" s="216"/>
      <c r="J124" s="217">
        <f>BK124</f>
        <v>0</v>
      </c>
      <c r="K124" s="213"/>
      <c r="L124" s="218"/>
      <c r="M124" s="219"/>
      <c r="N124" s="220"/>
      <c r="O124" s="220"/>
      <c r="P124" s="221">
        <f>P125+P127+P129+P132+P135</f>
        <v>0</v>
      </c>
      <c r="Q124" s="220"/>
      <c r="R124" s="221">
        <f>R125+R127+R129+R132+R135</f>
        <v>0</v>
      </c>
      <c r="S124" s="220"/>
      <c r="T124" s="222">
        <f>T125+T127+T129+T132+T135</f>
        <v>0</v>
      </c>
      <c r="U124" s="12"/>
      <c r="V124" s="12"/>
      <c r="W124" s="12"/>
      <c r="X124" s="12"/>
      <c r="Y124" s="12"/>
      <c r="Z124" s="12"/>
      <c r="AA124" s="12"/>
      <c r="AB124" s="12"/>
      <c r="AC124" s="12"/>
      <c r="AD124" s="12"/>
      <c r="AE124" s="12"/>
      <c r="AR124" s="223" t="s">
        <v>83</v>
      </c>
      <c r="AT124" s="224" t="s">
        <v>75</v>
      </c>
      <c r="AU124" s="224" t="s">
        <v>76</v>
      </c>
      <c r="AY124" s="223" t="s">
        <v>264</v>
      </c>
      <c r="BK124" s="225">
        <f>BK125+BK127+BK129+BK132+BK135</f>
        <v>0</v>
      </c>
    </row>
    <row r="125" s="12" customFormat="1" ht="22.8" customHeight="1">
      <c r="A125" s="12"/>
      <c r="B125" s="212"/>
      <c r="C125" s="213"/>
      <c r="D125" s="214" t="s">
        <v>75</v>
      </c>
      <c r="E125" s="226" t="s">
        <v>1983</v>
      </c>
      <c r="F125" s="226" t="s">
        <v>2283</v>
      </c>
      <c r="G125" s="213"/>
      <c r="H125" s="213"/>
      <c r="I125" s="216"/>
      <c r="J125" s="227">
        <f>BK125</f>
        <v>0</v>
      </c>
      <c r="K125" s="213"/>
      <c r="L125" s="218"/>
      <c r="M125" s="219"/>
      <c r="N125" s="220"/>
      <c r="O125" s="220"/>
      <c r="P125" s="221">
        <f>P126</f>
        <v>0</v>
      </c>
      <c r="Q125" s="220"/>
      <c r="R125" s="221">
        <f>R126</f>
        <v>0</v>
      </c>
      <c r="S125" s="220"/>
      <c r="T125" s="222">
        <f>T126</f>
        <v>0</v>
      </c>
      <c r="U125" s="12"/>
      <c r="V125" s="12"/>
      <c r="W125" s="12"/>
      <c r="X125" s="12"/>
      <c r="Y125" s="12"/>
      <c r="Z125" s="12"/>
      <c r="AA125" s="12"/>
      <c r="AB125" s="12"/>
      <c r="AC125" s="12"/>
      <c r="AD125" s="12"/>
      <c r="AE125" s="12"/>
      <c r="AR125" s="223" t="s">
        <v>83</v>
      </c>
      <c r="AT125" s="224" t="s">
        <v>75</v>
      </c>
      <c r="AU125" s="224" t="s">
        <v>83</v>
      </c>
      <c r="AY125" s="223" t="s">
        <v>264</v>
      </c>
      <c r="BK125" s="225">
        <f>BK126</f>
        <v>0</v>
      </c>
    </row>
    <row r="126" s="2" customFormat="1" ht="16.5" customHeight="1">
      <c r="A126" s="39"/>
      <c r="B126" s="40"/>
      <c r="C126" s="228" t="s">
        <v>83</v>
      </c>
      <c r="D126" s="228" t="s">
        <v>266</v>
      </c>
      <c r="E126" s="229" t="s">
        <v>4770</v>
      </c>
      <c r="F126" s="230" t="s">
        <v>2286</v>
      </c>
      <c r="G126" s="231" t="s">
        <v>453</v>
      </c>
      <c r="H126" s="232">
        <v>20</v>
      </c>
      <c r="I126" s="233"/>
      <c r="J126" s="234">
        <f>ROUND(I126*H126,2)</f>
        <v>0</v>
      </c>
      <c r="K126" s="230" t="s">
        <v>298</v>
      </c>
      <c r="L126" s="45"/>
      <c r="M126" s="235" t="s">
        <v>1</v>
      </c>
      <c r="N126" s="236" t="s">
        <v>42</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271</v>
      </c>
      <c r="AT126" s="239" t="s">
        <v>266</v>
      </c>
      <c r="AU126" s="239" t="s">
        <v>85</v>
      </c>
      <c r="AY126" s="18" t="s">
        <v>264</v>
      </c>
      <c r="BE126" s="240">
        <f>IF(N126="základní",J126,0)</f>
        <v>0</v>
      </c>
      <c r="BF126" s="240">
        <f>IF(N126="snížená",J126,0)</f>
        <v>0</v>
      </c>
      <c r="BG126" s="240">
        <f>IF(N126="zákl. přenesená",J126,0)</f>
        <v>0</v>
      </c>
      <c r="BH126" s="240">
        <f>IF(N126="sníž. přenesená",J126,0)</f>
        <v>0</v>
      </c>
      <c r="BI126" s="240">
        <f>IF(N126="nulová",J126,0)</f>
        <v>0</v>
      </c>
      <c r="BJ126" s="18" t="s">
        <v>85</v>
      </c>
      <c r="BK126" s="240">
        <f>ROUND(I126*H126,2)</f>
        <v>0</v>
      </c>
      <c r="BL126" s="18" t="s">
        <v>271</v>
      </c>
      <c r="BM126" s="239" t="s">
        <v>85</v>
      </c>
    </row>
    <row r="127" s="12" customFormat="1" ht="22.8" customHeight="1">
      <c r="A127" s="12"/>
      <c r="B127" s="212"/>
      <c r="C127" s="213"/>
      <c r="D127" s="214" t="s">
        <v>75</v>
      </c>
      <c r="E127" s="226" t="s">
        <v>1996</v>
      </c>
      <c r="F127" s="226" t="s">
        <v>2417</v>
      </c>
      <c r="G127" s="213"/>
      <c r="H127" s="213"/>
      <c r="I127" s="216"/>
      <c r="J127" s="227">
        <f>BK127</f>
        <v>0</v>
      </c>
      <c r="K127" s="213"/>
      <c r="L127" s="218"/>
      <c r="M127" s="219"/>
      <c r="N127" s="220"/>
      <c r="O127" s="220"/>
      <c r="P127" s="221">
        <f>P128</f>
        <v>0</v>
      </c>
      <c r="Q127" s="220"/>
      <c r="R127" s="221">
        <f>R128</f>
        <v>0</v>
      </c>
      <c r="S127" s="220"/>
      <c r="T127" s="222">
        <f>T128</f>
        <v>0</v>
      </c>
      <c r="U127" s="12"/>
      <c r="V127" s="12"/>
      <c r="W127" s="12"/>
      <c r="X127" s="12"/>
      <c r="Y127" s="12"/>
      <c r="Z127" s="12"/>
      <c r="AA127" s="12"/>
      <c r="AB127" s="12"/>
      <c r="AC127" s="12"/>
      <c r="AD127" s="12"/>
      <c r="AE127" s="12"/>
      <c r="AR127" s="223" t="s">
        <v>83</v>
      </c>
      <c r="AT127" s="224" t="s">
        <v>75</v>
      </c>
      <c r="AU127" s="224" t="s">
        <v>83</v>
      </c>
      <c r="AY127" s="223" t="s">
        <v>264</v>
      </c>
      <c r="BK127" s="225">
        <f>BK128</f>
        <v>0</v>
      </c>
    </row>
    <row r="128" s="2" customFormat="1" ht="16.5" customHeight="1">
      <c r="A128" s="39"/>
      <c r="B128" s="40"/>
      <c r="C128" s="228" t="s">
        <v>85</v>
      </c>
      <c r="D128" s="228" t="s">
        <v>266</v>
      </c>
      <c r="E128" s="229" t="s">
        <v>4771</v>
      </c>
      <c r="F128" s="230" t="s">
        <v>4772</v>
      </c>
      <c r="G128" s="231" t="s">
        <v>453</v>
      </c>
      <c r="H128" s="232">
        <v>20</v>
      </c>
      <c r="I128" s="233"/>
      <c r="J128" s="234">
        <f>ROUND(I128*H128,2)</f>
        <v>0</v>
      </c>
      <c r="K128" s="230" t="s">
        <v>298</v>
      </c>
      <c r="L128" s="45"/>
      <c r="M128" s="235" t="s">
        <v>1</v>
      </c>
      <c r="N128" s="236" t="s">
        <v>42</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271</v>
      </c>
      <c r="AT128" s="239" t="s">
        <v>266</v>
      </c>
      <c r="AU128" s="239" t="s">
        <v>85</v>
      </c>
      <c r="AY128" s="18" t="s">
        <v>264</v>
      </c>
      <c r="BE128" s="240">
        <f>IF(N128="základní",J128,0)</f>
        <v>0</v>
      </c>
      <c r="BF128" s="240">
        <f>IF(N128="snížená",J128,0)</f>
        <v>0</v>
      </c>
      <c r="BG128" s="240">
        <f>IF(N128="zákl. přenesená",J128,0)</f>
        <v>0</v>
      </c>
      <c r="BH128" s="240">
        <f>IF(N128="sníž. přenesená",J128,0)</f>
        <v>0</v>
      </c>
      <c r="BI128" s="240">
        <f>IF(N128="nulová",J128,0)</f>
        <v>0</v>
      </c>
      <c r="BJ128" s="18" t="s">
        <v>85</v>
      </c>
      <c r="BK128" s="240">
        <f>ROUND(I128*H128,2)</f>
        <v>0</v>
      </c>
      <c r="BL128" s="18" t="s">
        <v>271</v>
      </c>
      <c r="BM128" s="239" t="s">
        <v>271</v>
      </c>
    </row>
    <row r="129" s="12" customFormat="1" ht="22.8" customHeight="1">
      <c r="A129" s="12"/>
      <c r="B129" s="212"/>
      <c r="C129" s="213"/>
      <c r="D129" s="214" t="s">
        <v>75</v>
      </c>
      <c r="E129" s="226" t="s">
        <v>1983</v>
      </c>
      <c r="F129" s="226" t="s">
        <v>2283</v>
      </c>
      <c r="G129" s="213"/>
      <c r="H129" s="213"/>
      <c r="I129" s="216"/>
      <c r="J129" s="227">
        <f>BK129</f>
        <v>0</v>
      </c>
      <c r="K129" s="213"/>
      <c r="L129" s="218"/>
      <c r="M129" s="219"/>
      <c r="N129" s="220"/>
      <c r="O129" s="220"/>
      <c r="P129" s="221">
        <f>SUM(P130:P131)</f>
        <v>0</v>
      </c>
      <c r="Q129" s="220"/>
      <c r="R129" s="221">
        <f>SUM(R130:R131)</f>
        <v>0</v>
      </c>
      <c r="S129" s="220"/>
      <c r="T129" s="222">
        <f>SUM(T130:T131)</f>
        <v>0</v>
      </c>
      <c r="U129" s="12"/>
      <c r="V129" s="12"/>
      <c r="W129" s="12"/>
      <c r="X129" s="12"/>
      <c r="Y129" s="12"/>
      <c r="Z129" s="12"/>
      <c r="AA129" s="12"/>
      <c r="AB129" s="12"/>
      <c r="AC129" s="12"/>
      <c r="AD129" s="12"/>
      <c r="AE129" s="12"/>
      <c r="AR129" s="223" t="s">
        <v>83</v>
      </c>
      <c r="AT129" s="224" t="s">
        <v>75</v>
      </c>
      <c r="AU129" s="224" t="s">
        <v>83</v>
      </c>
      <c r="AY129" s="223" t="s">
        <v>264</v>
      </c>
      <c r="BK129" s="225">
        <f>SUM(BK130:BK131)</f>
        <v>0</v>
      </c>
    </row>
    <row r="130" s="2" customFormat="1" ht="16.5" customHeight="1">
      <c r="A130" s="39"/>
      <c r="B130" s="40"/>
      <c r="C130" s="228" t="s">
        <v>96</v>
      </c>
      <c r="D130" s="228" t="s">
        <v>266</v>
      </c>
      <c r="E130" s="229" t="s">
        <v>4754</v>
      </c>
      <c r="F130" s="230" t="s">
        <v>2284</v>
      </c>
      <c r="G130" s="231" t="s">
        <v>453</v>
      </c>
      <c r="H130" s="232">
        <v>20</v>
      </c>
      <c r="I130" s="233"/>
      <c r="J130" s="234">
        <f>ROUND(I130*H130,2)</f>
        <v>0</v>
      </c>
      <c r="K130" s="230" t="s">
        <v>298</v>
      </c>
      <c r="L130" s="45"/>
      <c r="M130" s="235" t="s">
        <v>1</v>
      </c>
      <c r="N130" s="236" t="s">
        <v>42</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271</v>
      </c>
      <c r="AT130" s="239" t="s">
        <v>266</v>
      </c>
      <c r="AU130" s="239" t="s">
        <v>85</v>
      </c>
      <c r="AY130" s="18" t="s">
        <v>264</v>
      </c>
      <c r="BE130" s="240">
        <f>IF(N130="základní",J130,0)</f>
        <v>0</v>
      </c>
      <c r="BF130" s="240">
        <f>IF(N130="snížená",J130,0)</f>
        <v>0</v>
      </c>
      <c r="BG130" s="240">
        <f>IF(N130="zákl. přenesená",J130,0)</f>
        <v>0</v>
      </c>
      <c r="BH130" s="240">
        <f>IF(N130="sníž. přenesená",J130,0)</f>
        <v>0</v>
      </c>
      <c r="BI130" s="240">
        <f>IF(N130="nulová",J130,0)</f>
        <v>0</v>
      </c>
      <c r="BJ130" s="18" t="s">
        <v>85</v>
      </c>
      <c r="BK130" s="240">
        <f>ROUND(I130*H130,2)</f>
        <v>0</v>
      </c>
      <c r="BL130" s="18" t="s">
        <v>271</v>
      </c>
      <c r="BM130" s="239" t="s">
        <v>295</v>
      </c>
    </row>
    <row r="131" s="2" customFormat="1" ht="16.5" customHeight="1">
      <c r="A131" s="39"/>
      <c r="B131" s="40"/>
      <c r="C131" s="228" t="s">
        <v>271</v>
      </c>
      <c r="D131" s="228" t="s">
        <v>266</v>
      </c>
      <c r="E131" s="229" t="s">
        <v>4773</v>
      </c>
      <c r="F131" s="230" t="s">
        <v>3438</v>
      </c>
      <c r="G131" s="231" t="s">
        <v>453</v>
      </c>
      <c r="H131" s="232">
        <v>20</v>
      </c>
      <c r="I131" s="233"/>
      <c r="J131" s="234">
        <f>ROUND(I131*H131,2)</f>
        <v>0</v>
      </c>
      <c r="K131" s="230" t="s">
        <v>298</v>
      </c>
      <c r="L131" s="45"/>
      <c r="M131" s="235" t="s">
        <v>1</v>
      </c>
      <c r="N131" s="236"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271</v>
      </c>
      <c r="AT131" s="239" t="s">
        <v>266</v>
      </c>
      <c r="AU131" s="239" t="s">
        <v>85</v>
      </c>
      <c r="AY131" s="18" t="s">
        <v>264</v>
      </c>
      <c r="BE131" s="240">
        <f>IF(N131="základní",J131,0)</f>
        <v>0</v>
      </c>
      <c r="BF131" s="240">
        <f>IF(N131="snížená",J131,0)</f>
        <v>0</v>
      </c>
      <c r="BG131" s="240">
        <f>IF(N131="zákl. přenesená",J131,0)</f>
        <v>0</v>
      </c>
      <c r="BH131" s="240">
        <f>IF(N131="sníž. přenesená",J131,0)</f>
        <v>0</v>
      </c>
      <c r="BI131" s="240">
        <f>IF(N131="nulová",J131,0)</f>
        <v>0</v>
      </c>
      <c r="BJ131" s="18" t="s">
        <v>85</v>
      </c>
      <c r="BK131" s="240">
        <f>ROUND(I131*H131,2)</f>
        <v>0</v>
      </c>
      <c r="BL131" s="18" t="s">
        <v>271</v>
      </c>
      <c r="BM131" s="239" t="s">
        <v>304</v>
      </c>
    </row>
    <row r="132" s="12" customFormat="1" ht="22.8" customHeight="1">
      <c r="A132" s="12"/>
      <c r="B132" s="212"/>
      <c r="C132" s="213"/>
      <c r="D132" s="214" t="s">
        <v>75</v>
      </c>
      <c r="E132" s="226" t="s">
        <v>2000</v>
      </c>
      <c r="F132" s="226" t="s">
        <v>4774</v>
      </c>
      <c r="G132" s="213"/>
      <c r="H132" s="213"/>
      <c r="I132" s="216"/>
      <c r="J132" s="227">
        <f>BK132</f>
        <v>0</v>
      </c>
      <c r="K132" s="213"/>
      <c r="L132" s="218"/>
      <c r="M132" s="219"/>
      <c r="N132" s="220"/>
      <c r="O132" s="220"/>
      <c r="P132" s="221">
        <f>SUM(P133:P134)</f>
        <v>0</v>
      </c>
      <c r="Q132" s="220"/>
      <c r="R132" s="221">
        <f>SUM(R133:R134)</f>
        <v>0</v>
      </c>
      <c r="S132" s="220"/>
      <c r="T132" s="222">
        <f>SUM(T133:T134)</f>
        <v>0</v>
      </c>
      <c r="U132" s="12"/>
      <c r="V132" s="12"/>
      <c r="W132" s="12"/>
      <c r="X132" s="12"/>
      <c r="Y132" s="12"/>
      <c r="Z132" s="12"/>
      <c r="AA132" s="12"/>
      <c r="AB132" s="12"/>
      <c r="AC132" s="12"/>
      <c r="AD132" s="12"/>
      <c r="AE132" s="12"/>
      <c r="AR132" s="223" t="s">
        <v>83</v>
      </c>
      <c r="AT132" s="224" t="s">
        <v>75</v>
      </c>
      <c r="AU132" s="224" t="s">
        <v>83</v>
      </c>
      <c r="AY132" s="223" t="s">
        <v>264</v>
      </c>
      <c r="BK132" s="225">
        <f>SUM(BK133:BK134)</f>
        <v>0</v>
      </c>
    </row>
    <row r="133" s="2" customFormat="1" ht="16.5" customHeight="1">
      <c r="A133" s="39"/>
      <c r="B133" s="40"/>
      <c r="C133" s="228" t="s">
        <v>290</v>
      </c>
      <c r="D133" s="228" t="s">
        <v>266</v>
      </c>
      <c r="E133" s="229" t="s">
        <v>4775</v>
      </c>
      <c r="F133" s="230" t="s">
        <v>2288</v>
      </c>
      <c r="G133" s="231" t="s">
        <v>453</v>
      </c>
      <c r="H133" s="232">
        <v>35</v>
      </c>
      <c r="I133" s="233"/>
      <c r="J133" s="234">
        <f>ROUND(I133*H133,2)</f>
        <v>0</v>
      </c>
      <c r="K133" s="230" t="s">
        <v>298</v>
      </c>
      <c r="L133" s="45"/>
      <c r="M133" s="235" t="s">
        <v>1</v>
      </c>
      <c r="N133" s="236" t="s">
        <v>42</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271</v>
      </c>
      <c r="AT133" s="239" t="s">
        <v>266</v>
      </c>
      <c r="AU133" s="239" t="s">
        <v>85</v>
      </c>
      <c r="AY133" s="18" t="s">
        <v>264</v>
      </c>
      <c r="BE133" s="240">
        <f>IF(N133="základní",J133,0)</f>
        <v>0</v>
      </c>
      <c r="BF133" s="240">
        <f>IF(N133="snížená",J133,0)</f>
        <v>0</v>
      </c>
      <c r="BG133" s="240">
        <f>IF(N133="zákl. přenesená",J133,0)</f>
        <v>0</v>
      </c>
      <c r="BH133" s="240">
        <f>IF(N133="sníž. přenesená",J133,0)</f>
        <v>0</v>
      </c>
      <c r="BI133" s="240">
        <f>IF(N133="nulová",J133,0)</f>
        <v>0</v>
      </c>
      <c r="BJ133" s="18" t="s">
        <v>85</v>
      </c>
      <c r="BK133" s="240">
        <f>ROUND(I133*H133,2)</f>
        <v>0</v>
      </c>
      <c r="BL133" s="18" t="s">
        <v>271</v>
      </c>
      <c r="BM133" s="239" t="s">
        <v>315</v>
      </c>
    </row>
    <row r="134" s="2" customFormat="1" ht="16.5" customHeight="1">
      <c r="A134" s="39"/>
      <c r="B134" s="40"/>
      <c r="C134" s="228" t="s">
        <v>295</v>
      </c>
      <c r="D134" s="228" t="s">
        <v>266</v>
      </c>
      <c r="E134" s="229" t="s">
        <v>4758</v>
      </c>
      <c r="F134" s="230" t="s">
        <v>4759</v>
      </c>
      <c r="G134" s="231" t="s">
        <v>453</v>
      </c>
      <c r="H134" s="232">
        <v>35</v>
      </c>
      <c r="I134" s="233"/>
      <c r="J134" s="234">
        <f>ROUND(I134*H134,2)</f>
        <v>0</v>
      </c>
      <c r="K134" s="230" t="s">
        <v>298</v>
      </c>
      <c r="L134" s="45"/>
      <c r="M134" s="235" t="s">
        <v>1</v>
      </c>
      <c r="N134" s="236" t="s">
        <v>42</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271</v>
      </c>
      <c r="AT134" s="239" t="s">
        <v>266</v>
      </c>
      <c r="AU134" s="239" t="s">
        <v>85</v>
      </c>
      <c r="AY134" s="18" t="s">
        <v>264</v>
      </c>
      <c r="BE134" s="240">
        <f>IF(N134="základní",J134,0)</f>
        <v>0</v>
      </c>
      <c r="BF134" s="240">
        <f>IF(N134="snížená",J134,0)</f>
        <v>0</v>
      </c>
      <c r="BG134" s="240">
        <f>IF(N134="zákl. přenesená",J134,0)</f>
        <v>0</v>
      </c>
      <c r="BH134" s="240">
        <f>IF(N134="sníž. přenesená",J134,0)</f>
        <v>0</v>
      </c>
      <c r="BI134" s="240">
        <f>IF(N134="nulová",J134,0)</f>
        <v>0</v>
      </c>
      <c r="BJ134" s="18" t="s">
        <v>85</v>
      </c>
      <c r="BK134" s="240">
        <f>ROUND(I134*H134,2)</f>
        <v>0</v>
      </c>
      <c r="BL134" s="18" t="s">
        <v>271</v>
      </c>
      <c r="BM134" s="239" t="s">
        <v>8</v>
      </c>
    </row>
    <row r="135" s="12" customFormat="1" ht="22.8" customHeight="1">
      <c r="A135" s="12"/>
      <c r="B135" s="212"/>
      <c r="C135" s="213"/>
      <c r="D135" s="214" t="s">
        <v>75</v>
      </c>
      <c r="E135" s="226" t="s">
        <v>2004</v>
      </c>
      <c r="F135" s="226" t="s">
        <v>2258</v>
      </c>
      <c r="G135" s="213"/>
      <c r="H135" s="213"/>
      <c r="I135" s="216"/>
      <c r="J135" s="227">
        <f>BK135</f>
        <v>0</v>
      </c>
      <c r="K135" s="213"/>
      <c r="L135" s="218"/>
      <c r="M135" s="219"/>
      <c r="N135" s="220"/>
      <c r="O135" s="220"/>
      <c r="P135" s="221">
        <f>SUM(P136:P137)</f>
        <v>0</v>
      </c>
      <c r="Q135" s="220"/>
      <c r="R135" s="221">
        <f>SUM(R136:R137)</f>
        <v>0</v>
      </c>
      <c r="S135" s="220"/>
      <c r="T135" s="222">
        <f>SUM(T136:T137)</f>
        <v>0</v>
      </c>
      <c r="U135" s="12"/>
      <c r="V135" s="12"/>
      <c r="W135" s="12"/>
      <c r="X135" s="12"/>
      <c r="Y135" s="12"/>
      <c r="Z135" s="12"/>
      <c r="AA135" s="12"/>
      <c r="AB135" s="12"/>
      <c r="AC135" s="12"/>
      <c r="AD135" s="12"/>
      <c r="AE135" s="12"/>
      <c r="AR135" s="223" t="s">
        <v>83</v>
      </c>
      <c r="AT135" s="224" t="s">
        <v>75</v>
      </c>
      <c r="AU135" s="224" t="s">
        <v>83</v>
      </c>
      <c r="AY135" s="223" t="s">
        <v>264</v>
      </c>
      <c r="BK135" s="225">
        <f>SUM(BK136:BK137)</f>
        <v>0</v>
      </c>
    </row>
    <row r="136" s="2" customFormat="1" ht="16.5" customHeight="1">
      <c r="A136" s="39"/>
      <c r="B136" s="40"/>
      <c r="C136" s="228" t="s">
        <v>300</v>
      </c>
      <c r="D136" s="228" t="s">
        <v>266</v>
      </c>
      <c r="E136" s="229" t="s">
        <v>4760</v>
      </c>
      <c r="F136" s="230" t="s">
        <v>2259</v>
      </c>
      <c r="G136" s="231" t="s">
        <v>453</v>
      </c>
      <c r="H136" s="232">
        <v>35</v>
      </c>
      <c r="I136" s="233"/>
      <c r="J136" s="234">
        <f>ROUND(I136*H136,2)</f>
        <v>0</v>
      </c>
      <c r="K136" s="230" t="s">
        <v>298</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271</v>
      </c>
      <c r="AT136" s="239" t="s">
        <v>266</v>
      </c>
      <c r="AU136" s="239" t="s">
        <v>85</v>
      </c>
      <c r="AY136" s="18" t="s">
        <v>264</v>
      </c>
      <c r="BE136" s="240">
        <f>IF(N136="základní",J136,0)</f>
        <v>0</v>
      </c>
      <c r="BF136" s="240">
        <f>IF(N136="snížená",J136,0)</f>
        <v>0</v>
      </c>
      <c r="BG136" s="240">
        <f>IF(N136="zákl. přenesená",J136,0)</f>
        <v>0</v>
      </c>
      <c r="BH136" s="240">
        <f>IF(N136="sníž. přenesená",J136,0)</f>
        <v>0</v>
      </c>
      <c r="BI136" s="240">
        <f>IF(N136="nulová",J136,0)</f>
        <v>0</v>
      </c>
      <c r="BJ136" s="18" t="s">
        <v>85</v>
      </c>
      <c r="BK136" s="240">
        <f>ROUND(I136*H136,2)</f>
        <v>0</v>
      </c>
      <c r="BL136" s="18" t="s">
        <v>271</v>
      </c>
      <c r="BM136" s="239" t="s">
        <v>342</v>
      </c>
    </row>
    <row r="137" s="2" customFormat="1" ht="16.5" customHeight="1">
      <c r="A137" s="39"/>
      <c r="B137" s="40"/>
      <c r="C137" s="228" t="s">
        <v>304</v>
      </c>
      <c r="D137" s="228" t="s">
        <v>266</v>
      </c>
      <c r="E137" s="229" t="s">
        <v>4776</v>
      </c>
      <c r="F137" s="230" t="s">
        <v>2290</v>
      </c>
      <c r="G137" s="231" t="s">
        <v>1051</v>
      </c>
      <c r="H137" s="232">
        <v>1</v>
      </c>
      <c r="I137" s="233"/>
      <c r="J137" s="234">
        <f>ROUND(I137*H137,2)</f>
        <v>0</v>
      </c>
      <c r="K137" s="230" t="s">
        <v>298</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271</v>
      </c>
      <c r="AT137" s="239" t="s">
        <v>266</v>
      </c>
      <c r="AU137" s="239" t="s">
        <v>85</v>
      </c>
      <c r="AY137" s="18" t="s">
        <v>264</v>
      </c>
      <c r="BE137" s="240">
        <f>IF(N137="základní",J137,0)</f>
        <v>0</v>
      </c>
      <c r="BF137" s="240">
        <f>IF(N137="snížená",J137,0)</f>
        <v>0</v>
      </c>
      <c r="BG137" s="240">
        <f>IF(N137="zákl. přenesená",J137,0)</f>
        <v>0</v>
      </c>
      <c r="BH137" s="240">
        <f>IF(N137="sníž. přenesená",J137,0)</f>
        <v>0</v>
      </c>
      <c r="BI137" s="240">
        <f>IF(N137="nulová",J137,0)</f>
        <v>0</v>
      </c>
      <c r="BJ137" s="18" t="s">
        <v>85</v>
      </c>
      <c r="BK137" s="240">
        <f>ROUND(I137*H137,2)</f>
        <v>0</v>
      </c>
      <c r="BL137" s="18" t="s">
        <v>271</v>
      </c>
      <c r="BM137" s="239" t="s">
        <v>351</v>
      </c>
    </row>
    <row r="138" s="12" customFormat="1" ht="25.92" customHeight="1">
      <c r="A138" s="12"/>
      <c r="B138" s="212"/>
      <c r="C138" s="213"/>
      <c r="D138" s="214" t="s">
        <v>75</v>
      </c>
      <c r="E138" s="215" t="s">
        <v>2168</v>
      </c>
      <c r="F138" s="215" t="s">
        <v>1400</v>
      </c>
      <c r="G138" s="213"/>
      <c r="H138" s="213"/>
      <c r="I138" s="216"/>
      <c r="J138" s="217">
        <f>BK138</f>
        <v>0</v>
      </c>
      <c r="K138" s="213"/>
      <c r="L138" s="218"/>
      <c r="M138" s="219"/>
      <c r="N138" s="220"/>
      <c r="O138" s="220"/>
      <c r="P138" s="221">
        <f>P139</f>
        <v>0</v>
      </c>
      <c r="Q138" s="220"/>
      <c r="R138" s="221">
        <f>R139</f>
        <v>0</v>
      </c>
      <c r="S138" s="220"/>
      <c r="T138" s="222">
        <f>T139</f>
        <v>0</v>
      </c>
      <c r="U138" s="12"/>
      <c r="V138" s="12"/>
      <c r="W138" s="12"/>
      <c r="X138" s="12"/>
      <c r="Y138" s="12"/>
      <c r="Z138" s="12"/>
      <c r="AA138" s="12"/>
      <c r="AB138" s="12"/>
      <c r="AC138" s="12"/>
      <c r="AD138" s="12"/>
      <c r="AE138" s="12"/>
      <c r="AR138" s="223" t="s">
        <v>271</v>
      </c>
      <c r="AT138" s="224" t="s">
        <v>75</v>
      </c>
      <c r="AU138" s="224" t="s">
        <v>76</v>
      </c>
      <c r="AY138" s="223" t="s">
        <v>264</v>
      </c>
      <c r="BK138" s="225">
        <f>BK139</f>
        <v>0</v>
      </c>
    </row>
    <row r="139" s="2" customFormat="1" ht="16.5" customHeight="1">
      <c r="A139" s="39"/>
      <c r="B139" s="40"/>
      <c r="C139" s="228" t="s">
        <v>309</v>
      </c>
      <c r="D139" s="228" t="s">
        <v>266</v>
      </c>
      <c r="E139" s="229" t="s">
        <v>2169</v>
      </c>
      <c r="F139" s="230" t="s">
        <v>4762</v>
      </c>
      <c r="G139" s="231" t="s">
        <v>420</v>
      </c>
      <c r="H139" s="232">
        <v>1</v>
      </c>
      <c r="I139" s="233"/>
      <c r="J139" s="234">
        <f>ROUND(I139*H139,2)</f>
        <v>0</v>
      </c>
      <c r="K139" s="230" t="s">
        <v>298</v>
      </c>
      <c r="L139" s="45"/>
      <c r="M139" s="307" t="s">
        <v>1</v>
      </c>
      <c r="N139" s="308" t="s">
        <v>42</v>
      </c>
      <c r="O139" s="309"/>
      <c r="P139" s="310">
        <f>O139*H139</f>
        <v>0</v>
      </c>
      <c r="Q139" s="310">
        <v>0</v>
      </c>
      <c r="R139" s="310">
        <f>Q139*H139</f>
        <v>0</v>
      </c>
      <c r="S139" s="310">
        <v>0</v>
      </c>
      <c r="T139" s="311">
        <f>S139*H139</f>
        <v>0</v>
      </c>
      <c r="U139" s="39"/>
      <c r="V139" s="39"/>
      <c r="W139" s="39"/>
      <c r="X139" s="39"/>
      <c r="Y139" s="39"/>
      <c r="Z139" s="39"/>
      <c r="AA139" s="39"/>
      <c r="AB139" s="39"/>
      <c r="AC139" s="39"/>
      <c r="AD139" s="39"/>
      <c r="AE139" s="39"/>
      <c r="AR139" s="239" t="s">
        <v>1385</v>
      </c>
      <c r="AT139" s="239" t="s">
        <v>266</v>
      </c>
      <c r="AU139" s="239" t="s">
        <v>83</v>
      </c>
      <c r="AY139" s="18" t="s">
        <v>264</v>
      </c>
      <c r="BE139" s="240">
        <f>IF(N139="základní",J139,0)</f>
        <v>0</v>
      </c>
      <c r="BF139" s="240">
        <f>IF(N139="snížená",J139,0)</f>
        <v>0</v>
      </c>
      <c r="BG139" s="240">
        <f>IF(N139="zákl. přenesená",J139,0)</f>
        <v>0</v>
      </c>
      <c r="BH139" s="240">
        <f>IF(N139="sníž. přenesená",J139,0)</f>
        <v>0</v>
      </c>
      <c r="BI139" s="240">
        <f>IF(N139="nulová",J139,0)</f>
        <v>0</v>
      </c>
      <c r="BJ139" s="18" t="s">
        <v>85</v>
      </c>
      <c r="BK139" s="240">
        <f>ROUND(I139*H139,2)</f>
        <v>0</v>
      </c>
      <c r="BL139" s="18" t="s">
        <v>1385</v>
      </c>
      <c r="BM139" s="239" t="s">
        <v>4777</v>
      </c>
    </row>
    <row r="140" s="2" customFormat="1" ht="6.96" customHeight="1">
      <c r="A140" s="39"/>
      <c r="B140" s="67"/>
      <c r="C140" s="68"/>
      <c r="D140" s="68"/>
      <c r="E140" s="68"/>
      <c r="F140" s="68"/>
      <c r="G140" s="68"/>
      <c r="H140" s="68"/>
      <c r="I140" s="68"/>
      <c r="J140" s="68"/>
      <c r="K140" s="68"/>
      <c r="L140" s="45"/>
      <c r="M140" s="39"/>
      <c r="O140" s="39"/>
      <c r="P140" s="39"/>
      <c r="Q140" s="39"/>
      <c r="R140" s="39"/>
      <c r="S140" s="39"/>
      <c r="T140" s="39"/>
      <c r="U140" s="39"/>
      <c r="V140" s="39"/>
      <c r="W140" s="39"/>
      <c r="X140" s="39"/>
      <c r="Y140" s="39"/>
      <c r="Z140" s="39"/>
      <c r="AA140" s="39"/>
      <c r="AB140" s="39"/>
      <c r="AC140" s="39"/>
      <c r="AD140" s="39"/>
      <c r="AE140" s="39"/>
    </row>
  </sheetData>
  <sheetProtection sheet="1" autoFilter="0" formatColumns="0" formatRows="0" objects="1" scenarios="1" spinCount="100000" saltValue="pAPZNwN1A/ndzYgS9Ao6mXR3Ll9OVhP7+/yWv+k6v5NU/ITE8B6D3h6DnNbxJq5mKc0ytywfTFvRm8K0PpnGrw==" hashValue="+/+23n0l/oivXeXCikhO4m1wnEUfieplvdRCv+WW7We1ElDx70wEzd1hcQXpozet50Hn2mr8cydzeKiLpSslVQ==" algorithmName="SHA-512" password="E785"/>
  <autoFilter ref="C122:K139"/>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196</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4778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Kraj Vysočina</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ARPIK OSTRAVA s.r.o.</v>
      </c>
      <c r="F21" s="39"/>
      <c r="G21" s="39"/>
      <c r="H21" s="39"/>
      <c r="I21" s="152"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ROUND((SUM(BE120:BE128)),  2)</f>
        <v>0</v>
      </c>
      <c r="G33" s="39"/>
      <c r="H33" s="39"/>
      <c r="I33" s="166">
        <v>0.20999999999999999</v>
      </c>
      <c r="J33" s="165">
        <f>ROUND(((SUM(BE120:BE128))*I33),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ROUND((SUM(BF120:BF128)),  2)</f>
        <v>0</v>
      </c>
      <c r="G34" s="39"/>
      <c r="H34" s="39"/>
      <c r="I34" s="166">
        <v>0.12</v>
      </c>
      <c r="J34" s="165">
        <f>ROUND(((SUM(BF120:BF128))*I34),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ROUND((SUM(BG120:BG128)),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ROUND((SUM(BH120:BH128)),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ROUND((SUM(BI120:BI128)),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07.1 - PŘÍPOJKA SLABOPROUDU PRO SO 01</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4748</v>
      </c>
      <c r="E97" s="193"/>
      <c r="F97" s="193"/>
      <c r="G97" s="193"/>
      <c r="H97" s="193"/>
      <c r="I97" s="193"/>
      <c r="J97" s="194">
        <f>J121</f>
        <v>0</v>
      </c>
      <c r="K97" s="191"/>
      <c r="L97" s="195"/>
      <c r="S97" s="9"/>
      <c r="T97" s="9"/>
      <c r="U97" s="9"/>
      <c r="V97" s="9"/>
      <c r="W97" s="9"/>
      <c r="X97" s="9"/>
      <c r="Y97" s="9"/>
      <c r="Z97" s="9"/>
      <c r="AA97" s="9"/>
      <c r="AB97" s="9"/>
      <c r="AC97" s="9"/>
      <c r="AD97" s="9"/>
      <c r="AE97" s="9"/>
    </row>
    <row r="98" s="10" customFormat="1" ht="19.92" customHeight="1">
      <c r="A98" s="10"/>
      <c r="B98" s="196"/>
      <c r="C98" s="134"/>
      <c r="D98" s="197" t="s">
        <v>4779</v>
      </c>
      <c r="E98" s="198"/>
      <c r="F98" s="198"/>
      <c r="G98" s="198"/>
      <c r="H98" s="198"/>
      <c r="I98" s="198"/>
      <c r="J98" s="199">
        <f>J122</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4780</v>
      </c>
      <c r="E99" s="198"/>
      <c r="F99" s="198"/>
      <c r="G99" s="198"/>
      <c r="H99" s="198"/>
      <c r="I99" s="198"/>
      <c r="J99" s="199">
        <f>J124</f>
        <v>0</v>
      </c>
      <c r="K99" s="134"/>
      <c r="L99" s="200"/>
      <c r="S99" s="10"/>
      <c r="T99" s="10"/>
      <c r="U99" s="10"/>
      <c r="V99" s="10"/>
      <c r="W99" s="10"/>
      <c r="X99" s="10"/>
      <c r="Y99" s="10"/>
      <c r="Z99" s="10"/>
      <c r="AA99" s="10"/>
      <c r="AB99" s="10"/>
      <c r="AC99" s="10"/>
      <c r="AD99" s="10"/>
      <c r="AE99" s="10"/>
    </row>
    <row r="100" s="9" customFormat="1" ht="24.96" customHeight="1">
      <c r="A100" s="9"/>
      <c r="B100" s="190"/>
      <c r="C100" s="191"/>
      <c r="D100" s="192" t="s">
        <v>1980</v>
      </c>
      <c r="E100" s="193"/>
      <c r="F100" s="193"/>
      <c r="G100" s="193"/>
      <c r="H100" s="193"/>
      <c r="I100" s="193"/>
      <c r="J100" s="194">
        <f>J127</f>
        <v>0</v>
      </c>
      <c r="K100" s="191"/>
      <c r="L100" s="19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249</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5" t="str">
        <f>E7</f>
        <v>Transformace domova Černovice – Lidmaň I. – Polná</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210</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IO 07.1 - PŘÍPOJKA SLABOPROUDU PRO SO 01</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18. 9. 2024</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Kraj Vysočina</v>
      </c>
      <c r="G116" s="41"/>
      <c r="H116" s="41"/>
      <c r="I116" s="33" t="s">
        <v>30</v>
      </c>
      <c r="J116" s="37" t="str">
        <f>E21</f>
        <v>ARPIK OSTRAVA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1"/>
      <c r="B119" s="202"/>
      <c r="C119" s="203" t="s">
        <v>250</v>
      </c>
      <c r="D119" s="204" t="s">
        <v>61</v>
      </c>
      <c r="E119" s="204" t="s">
        <v>57</v>
      </c>
      <c r="F119" s="204" t="s">
        <v>58</v>
      </c>
      <c r="G119" s="204" t="s">
        <v>251</v>
      </c>
      <c r="H119" s="204" t="s">
        <v>252</v>
      </c>
      <c r="I119" s="204" t="s">
        <v>253</v>
      </c>
      <c r="J119" s="204" t="s">
        <v>217</v>
      </c>
      <c r="K119" s="205" t="s">
        <v>254</v>
      </c>
      <c r="L119" s="206"/>
      <c r="M119" s="101" t="s">
        <v>1</v>
      </c>
      <c r="N119" s="102" t="s">
        <v>40</v>
      </c>
      <c r="O119" s="102" t="s">
        <v>255</v>
      </c>
      <c r="P119" s="102" t="s">
        <v>256</v>
      </c>
      <c r="Q119" s="102" t="s">
        <v>257</v>
      </c>
      <c r="R119" s="102" t="s">
        <v>258</v>
      </c>
      <c r="S119" s="102" t="s">
        <v>259</v>
      </c>
      <c r="T119" s="103" t="s">
        <v>260</v>
      </c>
      <c r="U119" s="201"/>
      <c r="V119" s="201"/>
      <c r="W119" s="201"/>
      <c r="X119" s="201"/>
      <c r="Y119" s="201"/>
      <c r="Z119" s="201"/>
      <c r="AA119" s="201"/>
      <c r="AB119" s="201"/>
      <c r="AC119" s="201"/>
      <c r="AD119" s="201"/>
      <c r="AE119" s="201"/>
    </row>
    <row r="120" s="2" customFormat="1" ht="22.8" customHeight="1">
      <c r="A120" s="39"/>
      <c r="B120" s="40"/>
      <c r="C120" s="108" t="s">
        <v>261</v>
      </c>
      <c r="D120" s="41"/>
      <c r="E120" s="41"/>
      <c r="F120" s="41"/>
      <c r="G120" s="41"/>
      <c r="H120" s="41"/>
      <c r="I120" s="41"/>
      <c r="J120" s="207">
        <f>BK120</f>
        <v>0</v>
      </c>
      <c r="K120" s="41"/>
      <c r="L120" s="45"/>
      <c r="M120" s="104"/>
      <c r="N120" s="208"/>
      <c r="O120" s="105"/>
      <c r="P120" s="209">
        <f>P121+P127</f>
        <v>0</v>
      </c>
      <c r="Q120" s="105"/>
      <c r="R120" s="209">
        <f>R121+R127</f>
        <v>0</v>
      </c>
      <c r="S120" s="105"/>
      <c r="T120" s="210">
        <f>T121+T127</f>
        <v>0</v>
      </c>
      <c r="U120" s="39"/>
      <c r="V120" s="39"/>
      <c r="W120" s="39"/>
      <c r="X120" s="39"/>
      <c r="Y120" s="39"/>
      <c r="Z120" s="39"/>
      <c r="AA120" s="39"/>
      <c r="AB120" s="39"/>
      <c r="AC120" s="39"/>
      <c r="AD120" s="39"/>
      <c r="AE120" s="39"/>
      <c r="AT120" s="18" t="s">
        <v>75</v>
      </c>
      <c r="AU120" s="18" t="s">
        <v>219</v>
      </c>
      <c r="BK120" s="211">
        <f>BK121+BK127</f>
        <v>0</v>
      </c>
    </row>
    <row r="121" s="12" customFormat="1" ht="25.92" customHeight="1">
      <c r="A121" s="12"/>
      <c r="B121" s="212"/>
      <c r="C121" s="213"/>
      <c r="D121" s="214" t="s">
        <v>75</v>
      </c>
      <c r="E121" s="215" t="s">
        <v>1981</v>
      </c>
      <c r="F121" s="215" t="s">
        <v>2208</v>
      </c>
      <c r="G121" s="213"/>
      <c r="H121" s="213"/>
      <c r="I121" s="216"/>
      <c r="J121" s="217">
        <f>BK121</f>
        <v>0</v>
      </c>
      <c r="K121" s="213"/>
      <c r="L121" s="218"/>
      <c r="M121" s="219"/>
      <c r="N121" s="220"/>
      <c r="O121" s="220"/>
      <c r="P121" s="221">
        <f>P122+P124</f>
        <v>0</v>
      </c>
      <c r="Q121" s="220"/>
      <c r="R121" s="221">
        <f>R122+R124</f>
        <v>0</v>
      </c>
      <c r="S121" s="220"/>
      <c r="T121" s="222">
        <f>T122+T124</f>
        <v>0</v>
      </c>
      <c r="U121" s="12"/>
      <c r="V121" s="12"/>
      <c r="W121" s="12"/>
      <c r="X121" s="12"/>
      <c r="Y121" s="12"/>
      <c r="Z121" s="12"/>
      <c r="AA121" s="12"/>
      <c r="AB121" s="12"/>
      <c r="AC121" s="12"/>
      <c r="AD121" s="12"/>
      <c r="AE121" s="12"/>
      <c r="AR121" s="223" t="s">
        <v>83</v>
      </c>
      <c r="AT121" s="224" t="s">
        <v>75</v>
      </c>
      <c r="AU121" s="224" t="s">
        <v>76</v>
      </c>
      <c r="AY121" s="223" t="s">
        <v>264</v>
      </c>
      <c r="BK121" s="225">
        <f>BK122+BK124</f>
        <v>0</v>
      </c>
    </row>
    <row r="122" s="12" customFormat="1" ht="22.8" customHeight="1">
      <c r="A122" s="12"/>
      <c r="B122" s="212"/>
      <c r="C122" s="213"/>
      <c r="D122" s="214" t="s">
        <v>75</v>
      </c>
      <c r="E122" s="226" t="s">
        <v>1983</v>
      </c>
      <c r="F122" s="226" t="s">
        <v>2420</v>
      </c>
      <c r="G122" s="213"/>
      <c r="H122" s="213"/>
      <c r="I122" s="216"/>
      <c r="J122" s="227">
        <f>BK122</f>
        <v>0</v>
      </c>
      <c r="K122" s="213"/>
      <c r="L122" s="218"/>
      <c r="M122" s="219"/>
      <c r="N122" s="220"/>
      <c r="O122" s="220"/>
      <c r="P122" s="221">
        <f>P123</f>
        <v>0</v>
      </c>
      <c r="Q122" s="220"/>
      <c r="R122" s="221">
        <f>R123</f>
        <v>0</v>
      </c>
      <c r="S122" s="220"/>
      <c r="T122" s="222">
        <f>T123</f>
        <v>0</v>
      </c>
      <c r="U122" s="12"/>
      <c r="V122" s="12"/>
      <c r="W122" s="12"/>
      <c r="X122" s="12"/>
      <c r="Y122" s="12"/>
      <c r="Z122" s="12"/>
      <c r="AA122" s="12"/>
      <c r="AB122" s="12"/>
      <c r="AC122" s="12"/>
      <c r="AD122" s="12"/>
      <c r="AE122" s="12"/>
      <c r="AR122" s="223" t="s">
        <v>83</v>
      </c>
      <c r="AT122" s="224" t="s">
        <v>75</v>
      </c>
      <c r="AU122" s="224" t="s">
        <v>83</v>
      </c>
      <c r="AY122" s="223" t="s">
        <v>264</v>
      </c>
      <c r="BK122" s="225">
        <f>BK123</f>
        <v>0</v>
      </c>
    </row>
    <row r="123" s="2" customFormat="1" ht="16.5" customHeight="1">
      <c r="A123" s="39"/>
      <c r="B123" s="40"/>
      <c r="C123" s="228" t="s">
        <v>83</v>
      </c>
      <c r="D123" s="228" t="s">
        <v>266</v>
      </c>
      <c r="E123" s="229" t="s">
        <v>4781</v>
      </c>
      <c r="F123" s="230" t="s">
        <v>2422</v>
      </c>
      <c r="G123" s="231" t="s">
        <v>453</v>
      </c>
      <c r="H123" s="232">
        <v>20</v>
      </c>
      <c r="I123" s="233"/>
      <c r="J123" s="234">
        <f>ROUND(I123*H123,2)</f>
        <v>0</v>
      </c>
      <c r="K123" s="230" t="s">
        <v>298</v>
      </c>
      <c r="L123" s="45"/>
      <c r="M123" s="235" t="s">
        <v>1</v>
      </c>
      <c r="N123" s="236" t="s">
        <v>41</v>
      </c>
      <c r="O123" s="92"/>
      <c r="P123" s="237">
        <f>O123*H123</f>
        <v>0</v>
      </c>
      <c r="Q123" s="237">
        <v>0</v>
      </c>
      <c r="R123" s="237">
        <f>Q123*H123</f>
        <v>0</v>
      </c>
      <c r="S123" s="237">
        <v>0</v>
      </c>
      <c r="T123" s="238">
        <f>S123*H123</f>
        <v>0</v>
      </c>
      <c r="U123" s="39"/>
      <c r="V123" s="39"/>
      <c r="W123" s="39"/>
      <c r="X123" s="39"/>
      <c r="Y123" s="39"/>
      <c r="Z123" s="39"/>
      <c r="AA123" s="39"/>
      <c r="AB123" s="39"/>
      <c r="AC123" s="39"/>
      <c r="AD123" s="39"/>
      <c r="AE123" s="39"/>
      <c r="AR123" s="239" t="s">
        <v>271</v>
      </c>
      <c r="AT123" s="239" t="s">
        <v>266</v>
      </c>
      <c r="AU123" s="239" t="s">
        <v>85</v>
      </c>
      <c r="AY123" s="18" t="s">
        <v>264</v>
      </c>
      <c r="BE123" s="240">
        <f>IF(N123="základní",J123,0)</f>
        <v>0</v>
      </c>
      <c r="BF123" s="240">
        <f>IF(N123="snížená",J123,0)</f>
        <v>0</v>
      </c>
      <c r="BG123" s="240">
        <f>IF(N123="zákl. přenesená",J123,0)</f>
        <v>0</v>
      </c>
      <c r="BH123" s="240">
        <f>IF(N123="sníž. přenesená",J123,0)</f>
        <v>0</v>
      </c>
      <c r="BI123" s="240">
        <f>IF(N123="nulová",J123,0)</f>
        <v>0</v>
      </c>
      <c r="BJ123" s="18" t="s">
        <v>83</v>
      </c>
      <c r="BK123" s="240">
        <f>ROUND(I123*H123,2)</f>
        <v>0</v>
      </c>
      <c r="BL123" s="18" t="s">
        <v>271</v>
      </c>
      <c r="BM123" s="239" t="s">
        <v>85</v>
      </c>
    </row>
    <row r="124" s="12" customFormat="1" ht="22.8" customHeight="1">
      <c r="A124" s="12"/>
      <c r="B124" s="212"/>
      <c r="C124" s="213"/>
      <c r="D124" s="214" t="s">
        <v>75</v>
      </c>
      <c r="E124" s="226" t="s">
        <v>1996</v>
      </c>
      <c r="F124" s="226" t="s">
        <v>2287</v>
      </c>
      <c r="G124" s="213"/>
      <c r="H124" s="213"/>
      <c r="I124" s="216"/>
      <c r="J124" s="227">
        <f>BK124</f>
        <v>0</v>
      </c>
      <c r="K124" s="213"/>
      <c r="L124" s="218"/>
      <c r="M124" s="219"/>
      <c r="N124" s="220"/>
      <c r="O124" s="220"/>
      <c r="P124" s="221">
        <f>SUM(P125:P126)</f>
        <v>0</v>
      </c>
      <c r="Q124" s="220"/>
      <c r="R124" s="221">
        <f>SUM(R125:R126)</f>
        <v>0</v>
      </c>
      <c r="S124" s="220"/>
      <c r="T124" s="222">
        <f>SUM(T125:T126)</f>
        <v>0</v>
      </c>
      <c r="U124" s="12"/>
      <c r="V124" s="12"/>
      <c r="W124" s="12"/>
      <c r="X124" s="12"/>
      <c r="Y124" s="12"/>
      <c r="Z124" s="12"/>
      <c r="AA124" s="12"/>
      <c r="AB124" s="12"/>
      <c r="AC124" s="12"/>
      <c r="AD124" s="12"/>
      <c r="AE124" s="12"/>
      <c r="AR124" s="223" t="s">
        <v>83</v>
      </c>
      <c r="AT124" s="224" t="s">
        <v>75</v>
      </c>
      <c r="AU124" s="224" t="s">
        <v>83</v>
      </c>
      <c r="AY124" s="223" t="s">
        <v>264</v>
      </c>
      <c r="BK124" s="225">
        <f>SUM(BK125:BK126)</f>
        <v>0</v>
      </c>
    </row>
    <row r="125" s="2" customFormat="1" ht="16.5" customHeight="1">
      <c r="A125" s="39"/>
      <c r="B125" s="40"/>
      <c r="C125" s="228" t="s">
        <v>85</v>
      </c>
      <c r="D125" s="228" t="s">
        <v>266</v>
      </c>
      <c r="E125" s="229" t="s">
        <v>4782</v>
      </c>
      <c r="F125" s="230" t="s">
        <v>4783</v>
      </c>
      <c r="G125" s="231" t="s">
        <v>453</v>
      </c>
      <c r="H125" s="232">
        <v>20</v>
      </c>
      <c r="I125" s="233"/>
      <c r="J125" s="234">
        <f>ROUND(I125*H125,2)</f>
        <v>0</v>
      </c>
      <c r="K125" s="230" t="s">
        <v>298</v>
      </c>
      <c r="L125" s="45"/>
      <c r="M125" s="235" t="s">
        <v>1</v>
      </c>
      <c r="N125" s="236" t="s">
        <v>41</v>
      </c>
      <c r="O125" s="92"/>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271</v>
      </c>
      <c r="AT125" s="239" t="s">
        <v>266</v>
      </c>
      <c r="AU125" s="239" t="s">
        <v>85</v>
      </c>
      <c r="AY125" s="18" t="s">
        <v>264</v>
      </c>
      <c r="BE125" s="240">
        <f>IF(N125="základní",J125,0)</f>
        <v>0</v>
      </c>
      <c r="BF125" s="240">
        <f>IF(N125="snížená",J125,0)</f>
        <v>0</v>
      </c>
      <c r="BG125" s="240">
        <f>IF(N125="zákl. přenesená",J125,0)</f>
        <v>0</v>
      </c>
      <c r="BH125" s="240">
        <f>IF(N125="sníž. přenesená",J125,0)</f>
        <v>0</v>
      </c>
      <c r="BI125" s="240">
        <f>IF(N125="nulová",J125,0)</f>
        <v>0</v>
      </c>
      <c r="BJ125" s="18" t="s">
        <v>83</v>
      </c>
      <c r="BK125" s="240">
        <f>ROUND(I125*H125,2)</f>
        <v>0</v>
      </c>
      <c r="BL125" s="18" t="s">
        <v>271</v>
      </c>
      <c r="BM125" s="239" t="s">
        <v>271</v>
      </c>
    </row>
    <row r="126" s="2" customFormat="1" ht="16.5" customHeight="1">
      <c r="A126" s="39"/>
      <c r="B126" s="40"/>
      <c r="C126" s="228" t="s">
        <v>96</v>
      </c>
      <c r="D126" s="228" t="s">
        <v>266</v>
      </c>
      <c r="E126" s="229" t="s">
        <v>4784</v>
      </c>
      <c r="F126" s="230" t="s">
        <v>4785</v>
      </c>
      <c r="G126" s="231" t="s">
        <v>453</v>
      </c>
      <c r="H126" s="232">
        <v>20</v>
      </c>
      <c r="I126" s="233"/>
      <c r="J126" s="234">
        <f>ROUND(I126*H126,2)</f>
        <v>0</v>
      </c>
      <c r="K126" s="230" t="s">
        <v>298</v>
      </c>
      <c r="L126" s="45"/>
      <c r="M126" s="235" t="s">
        <v>1</v>
      </c>
      <c r="N126" s="236" t="s">
        <v>41</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271</v>
      </c>
      <c r="AT126" s="239" t="s">
        <v>266</v>
      </c>
      <c r="AU126" s="239" t="s">
        <v>85</v>
      </c>
      <c r="AY126" s="18" t="s">
        <v>264</v>
      </c>
      <c r="BE126" s="240">
        <f>IF(N126="základní",J126,0)</f>
        <v>0</v>
      </c>
      <c r="BF126" s="240">
        <f>IF(N126="snížená",J126,0)</f>
        <v>0</v>
      </c>
      <c r="BG126" s="240">
        <f>IF(N126="zákl. přenesená",J126,0)</f>
        <v>0</v>
      </c>
      <c r="BH126" s="240">
        <f>IF(N126="sníž. přenesená",J126,0)</f>
        <v>0</v>
      </c>
      <c r="BI126" s="240">
        <f>IF(N126="nulová",J126,0)</f>
        <v>0</v>
      </c>
      <c r="BJ126" s="18" t="s">
        <v>83</v>
      </c>
      <c r="BK126" s="240">
        <f>ROUND(I126*H126,2)</f>
        <v>0</v>
      </c>
      <c r="BL126" s="18" t="s">
        <v>271</v>
      </c>
      <c r="BM126" s="239" t="s">
        <v>295</v>
      </c>
    </row>
    <row r="127" s="12" customFormat="1" ht="25.92" customHeight="1">
      <c r="A127" s="12"/>
      <c r="B127" s="212"/>
      <c r="C127" s="213"/>
      <c r="D127" s="214" t="s">
        <v>75</v>
      </c>
      <c r="E127" s="215" t="s">
        <v>2168</v>
      </c>
      <c r="F127" s="215" t="s">
        <v>1400</v>
      </c>
      <c r="G127" s="213"/>
      <c r="H127" s="213"/>
      <c r="I127" s="216"/>
      <c r="J127" s="217">
        <f>BK127</f>
        <v>0</v>
      </c>
      <c r="K127" s="213"/>
      <c r="L127" s="218"/>
      <c r="M127" s="219"/>
      <c r="N127" s="220"/>
      <c r="O127" s="220"/>
      <c r="P127" s="221">
        <f>P128</f>
        <v>0</v>
      </c>
      <c r="Q127" s="220"/>
      <c r="R127" s="221">
        <f>R128</f>
        <v>0</v>
      </c>
      <c r="S127" s="220"/>
      <c r="T127" s="222">
        <f>T128</f>
        <v>0</v>
      </c>
      <c r="U127" s="12"/>
      <c r="V127" s="12"/>
      <c r="W127" s="12"/>
      <c r="X127" s="12"/>
      <c r="Y127" s="12"/>
      <c r="Z127" s="12"/>
      <c r="AA127" s="12"/>
      <c r="AB127" s="12"/>
      <c r="AC127" s="12"/>
      <c r="AD127" s="12"/>
      <c r="AE127" s="12"/>
      <c r="AR127" s="223" t="s">
        <v>271</v>
      </c>
      <c r="AT127" s="224" t="s">
        <v>75</v>
      </c>
      <c r="AU127" s="224" t="s">
        <v>76</v>
      </c>
      <c r="AY127" s="223" t="s">
        <v>264</v>
      </c>
      <c r="BK127" s="225">
        <f>BK128</f>
        <v>0</v>
      </c>
    </row>
    <row r="128" s="2" customFormat="1" ht="16.5" customHeight="1">
      <c r="A128" s="39"/>
      <c r="B128" s="40"/>
      <c r="C128" s="228" t="s">
        <v>271</v>
      </c>
      <c r="D128" s="228" t="s">
        <v>266</v>
      </c>
      <c r="E128" s="229" t="s">
        <v>2169</v>
      </c>
      <c r="F128" s="230" t="s">
        <v>4762</v>
      </c>
      <c r="G128" s="231" t="s">
        <v>420</v>
      </c>
      <c r="H128" s="232">
        <v>1</v>
      </c>
      <c r="I128" s="233"/>
      <c r="J128" s="234">
        <f>ROUND(I128*H128,2)</f>
        <v>0</v>
      </c>
      <c r="K128" s="230" t="s">
        <v>298</v>
      </c>
      <c r="L128" s="45"/>
      <c r="M128" s="307" t="s">
        <v>1</v>
      </c>
      <c r="N128" s="308" t="s">
        <v>41</v>
      </c>
      <c r="O128" s="309"/>
      <c r="P128" s="310">
        <f>O128*H128</f>
        <v>0</v>
      </c>
      <c r="Q128" s="310">
        <v>0</v>
      </c>
      <c r="R128" s="310">
        <f>Q128*H128</f>
        <v>0</v>
      </c>
      <c r="S128" s="310">
        <v>0</v>
      </c>
      <c r="T128" s="311">
        <f>S128*H128</f>
        <v>0</v>
      </c>
      <c r="U128" s="39"/>
      <c r="V128" s="39"/>
      <c r="W128" s="39"/>
      <c r="X128" s="39"/>
      <c r="Y128" s="39"/>
      <c r="Z128" s="39"/>
      <c r="AA128" s="39"/>
      <c r="AB128" s="39"/>
      <c r="AC128" s="39"/>
      <c r="AD128" s="39"/>
      <c r="AE128" s="39"/>
      <c r="AR128" s="239" t="s">
        <v>1385</v>
      </c>
      <c r="AT128" s="239" t="s">
        <v>266</v>
      </c>
      <c r="AU128" s="239" t="s">
        <v>83</v>
      </c>
      <c r="AY128" s="18" t="s">
        <v>264</v>
      </c>
      <c r="BE128" s="240">
        <f>IF(N128="základní",J128,0)</f>
        <v>0</v>
      </c>
      <c r="BF128" s="240">
        <f>IF(N128="snížená",J128,0)</f>
        <v>0</v>
      </c>
      <c r="BG128" s="240">
        <f>IF(N128="zákl. přenesená",J128,0)</f>
        <v>0</v>
      </c>
      <c r="BH128" s="240">
        <f>IF(N128="sníž. přenesená",J128,0)</f>
        <v>0</v>
      </c>
      <c r="BI128" s="240">
        <f>IF(N128="nulová",J128,0)</f>
        <v>0</v>
      </c>
      <c r="BJ128" s="18" t="s">
        <v>83</v>
      </c>
      <c r="BK128" s="240">
        <f>ROUND(I128*H128,2)</f>
        <v>0</v>
      </c>
      <c r="BL128" s="18" t="s">
        <v>1385</v>
      </c>
      <c r="BM128" s="239" t="s">
        <v>4786</v>
      </c>
    </row>
    <row r="129" s="2" customFormat="1" ht="6.96" customHeight="1">
      <c r="A129" s="39"/>
      <c r="B129" s="67"/>
      <c r="C129" s="68"/>
      <c r="D129" s="68"/>
      <c r="E129" s="68"/>
      <c r="F129" s="68"/>
      <c r="G129" s="68"/>
      <c r="H129" s="68"/>
      <c r="I129" s="68"/>
      <c r="J129" s="68"/>
      <c r="K129" s="68"/>
      <c r="L129" s="45"/>
      <c r="M129" s="39"/>
      <c r="O129" s="39"/>
      <c r="P129" s="39"/>
      <c r="Q129" s="39"/>
      <c r="R129" s="39"/>
      <c r="S129" s="39"/>
      <c r="T129" s="39"/>
      <c r="U129" s="39"/>
      <c r="V129" s="39"/>
      <c r="W129" s="39"/>
      <c r="X129" s="39"/>
      <c r="Y129" s="39"/>
      <c r="Z129" s="39"/>
      <c r="AA129" s="39"/>
      <c r="AB129" s="39"/>
      <c r="AC129" s="39"/>
      <c r="AD129" s="39"/>
      <c r="AE129" s="39"/>
    </row>
  </sheetData>
  <sheetProtection sheet="1" autoFilter="0" formatColumns="0" formatRows="0" objects="1" scenarios="1" spinCount="100000" saltValue="fVHHVAeK6+5aOU3v5hdTT7ng2L3YP9u45p32EZFdDy3OFfYeSxeDUJ0gg46OxvbLPpXxbp0q8TFbcK7WAXj+OQ==" hashValue="woKGXfiisdYmDMbtnf6Y48lb08FTRZn8u7BBVtcx2x3LvuD/nAPaInEu7hHH7JFoAjunhFZII5n2QJ1gYF3yQg==" algorithmName="SHA-512" password="E785"/>
  <autoFilter ref="C119:K12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199</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4787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Kraj Vysočina</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ARPIK OSTRAVA s.r.o.</v>
      </c>
      <c r="F21" s="39"/>
      <c r="G21" s="39"/>
      <c r="H21" s="39"/>
      <c r="I21" s="152"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ROUND((SUM(BE120:BE128)),  2)</f>
        <v>0</v>
      </c>
      <c r="G33" s="39"/>
      <c r="H33" s="39"/>
      <c r="I33" s="166">
        <v>0.20999999999999999</v>
      </c>
      <c r="J33" s="165">
        <f>ROUND(((SUM(BE120:BE128))*I33),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ROUND((SUM(BF120:BF128)),  2)</f>
        <v>0</v>
      </c>
      <c r="G34" s="39"/>
      <c r="H34" s="39"/>
      <c r="I34" s="166">
        <v>0.12</v>
      </c>
      <c r="J34" s="165">
        <f>ROUND(((SUM(BF120:BF128))*I34),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ROUND((SUM(BG120:BG128)),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ROUND((SUM(BH120:BH128)),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ROUND((SUM(BI120:BI128)),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07.2 - PŘÍPOJKA SLABOPROUDU PRO SO 02</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4748</v>
      </c>
      <c r="E97" s="193"/>
      <c r="F97" s="193"/>
      <c r="G97" s="193"/>
      <c r="H97" s="193"/>
      <c r="I97" s="193"/>
      <c r="J97" s="194">
        <f>J121</f>
        <v>0</v>
      </c>
      <c r="K97" s="191"/>
      <c r="L97" s="195"/>
      <c r="S97" s="9"/>
      <c r="T97" s="9"/>
      <c r="U97" s="9"/>
      <c r="V97" s="9"/>
      <c r="W97" s="9"/>
      <c r="X97" s="9"/>
      <c r="Y97" s="9"/>
      <c r="Z97" s="9"/>
      <c r="AA97" s="9"/>
      <c r="AB97" s="9"/>
      <c r="AC97" s="9"/>
      <c r="AD97" s="9"/>
      <c r="AE97" s="9"/>
    </row>
    <row r="98" s="10" customFormat="1" ht="19.92" customHeight="1">
      <c r="A98" s="10"/>
      <c r="B98" s="196"/>
      <c r="C98" s="134"/>
      <c r="D98" s="197" t="s">
        <v>4779</v>
      </c>
      <c r="E98" s="198"/>
      <c r="F98" s="198"/>
      <c r="G98" s="198"/>
      <c r="H98" s="198"/>
      <c r="I98" s="198"/>
      <c r="J98" s="199">
        <f>J122</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4780</v>
      </c>
      <c r="E99" s="198"/>
      <c r="F99" s="198"/>
      <c r="G99" s="198"/>
      <c r="H99" s="198"/>
      <c r="I99" s="198"/>
      <c r="J99" s="199">
        <f>J124</f>
        <v>0</v>
      </c>
      <c r="K99" s="134"/>
      <c r="L99" s="200"/>
      <c r="S99" s="10"/>
      <c r="T99" s="10"/>
      <c r="U99" s="10"/>
      <c r="V99" s="10"/>
      <c r="W99" s="10"/>
      <c r="X99" s="10"/>
      <c r="Y99" s="10"/>
      <c r="Z99" s="10"/>
      <c r="AA99" s="10"/>
      <c r="AB99" s="10"/>
      <c r="AC99" s="10"/>
      <c r="AD99" s="10"/>
      <c r="AE99" s="10"/>
    </row>
    <row r="100" s="9" customFormat="1" ht="24.96" customHeight="1">
      <c r="A100" s="9"/>
      <c r="B100" s="190"/>
      <c r="C100" s="191"/>
      <c r="D100" s="192" t="s">
        <v>1980</v>
      </c>
      <c r="E100" s="193"/>
      <c r="F100" s="193"/>
      <c r="G100" s="193"/>
      <c r="H100" s="193"/>
      <c r="I100" s="193"/>
      <c r="J100" s="194">
        <f>J127</f>
        <v>0</v>
      </c>
      <c r="K100" s="191"/>
      <c r="L100" s="19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249</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5" t="str">
        <f>E7</f>
        <v>Transformace domova Černovice – Lidmaň I. – Polná</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210</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IO 07.2 - PŘÍPOJKA SLABOPROUDU PRO SO 02</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18. 9. 2024</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Kraj Vysočina</v>
      </c>
      <c r="G116" s="41"/>
      <c r="H116" s="41"/>
      <c r="I116" s="33" t="s">
        <v>30</v>
      </c>
      <c r="J116" s="37" t="str">
        <f>E21</f>
        <v>ARPIK OSTRAVA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1"/>
      <c r="B119" s="202"/>
      <c r="C119" s="203" t="s">
        <v>250</v>
      </c>
      <c r="D119" s="204" t="s">
        <v>61</v>
      </c>
      <c r="E119" s="204" t="s">
        <v>57</v>
      </c>
      <c r="F119" s="204" t="s">
        <v>58</v>
      </c>
      <c r="G119" s="204" t="s">
        <v>251</v>
      </c>
      <c r="H119" s="204" t="s">
        <v>252</v>
      </c>
      <c r="I119" s="204" t="s">
        <v>253</v>
      </c>
      <c r="J119" s="204" t="s">
        <v>217</v>
      </c>
      <c r="K119" s="205" t="s">
        <v>254</v>
      </c>
      <c r="L119" s="206"/>
      <c r="M119" s="101" t="s">
        <v>1</v>
      </c>
      <c r="N119" s="102" t="s">
        <v>40</v>
      </c>
      <c r="O119" s="102" t="s">
        <v>255</v>
      </c>
      <c r="P119" s="102" t="s">
        <v>256</v>
      </c>
      <c r="Q119" s="102" t="s">
        <v>257</v>
      </c>
      <c r="R119" s="102" t="s">
        <v>258</v>
      </c>
      <c r="S119" s="102" t="s">
        <v>259</v>
      </c>
      <c r="T119" s="103" t="s">
        <v>260</v>
      </c>
      <c r="U119" s="201"/>
      <c r="V119" s="201"/>
      <c r="W119" s="201"/>
      <c r="X119" s="201"/>
      <c r="Y119" s="201"/>
      <c r="Z119" s="201"/>
      <c r="AA119" s="201"/>
      <c r="AB119" s="201"/>
      <c r="AC119" s="201"/>
      <c r="AD119" s="201"/>
      <c r="AE119" s="201"/>
    </row>
    <row r="120" s="2" customFormat="1" ht="22.8" customHeight="1">
      <c r="A120" s="39"/>
      <c r="B120" s="40"/>
      <c r="C120" s="108" t="s">
        <v>261</v>
      </c>
      <c r="D120" s="41"/>
      <c r="E120" s="41"/>
      <c r="F120" s="41"/>
      <c r="G120" s="41"/>
      <c r="H120" s="41"/>
      <c r="I120" s="41"/>
      <c r="J120" s="207">
        <f>BK120</f>
        <v>0</v>
      </c>
      <c r="K120" s="41"/>
      <c r="L120" s="45"/>
      <c r="M120" s="104"/>
      <c r="N120" s="208"/>
      <c r="O120" s="105"/>
      <c r="P120" s="209">
        <f>P121+P127</f>
        <v>0</v>
      </c>
      <c r="Q120" s="105"/>
      <c r="R120" s="209">
        <f>R121+R127</f>
        <v>0</v>
      </c>
      <c r="S120" s="105"/>
      <c r="T120" s="210">
        <f>T121+T127</f>
        <v>0</v>
      </c>
      <c r="U120" s="39"/>
      <c r="V120" s="39"/>
      <c r="W120" s="39"/>
      <c r="X120" s="39"/>
      <c r="Y120" s="39"/>
      <c r="Z120" s="39"/>
      <c r="AA120" s="39"/>
      <c r="AB120" s="39"/>
      <c r="AC120" s="39"/>
      <c r="AD120" s="39"/>
      <c r="AE120" s="39"/>
      <c r="AT120" s="18" t="s">
        <v>75</v>
      </c>
      <c r="AU120" s="18" t="s">
        <v>219</v>
      </c>
      <c r="BK120" s="211">
        <f>BK121+BK127</f>
        <v>0</v>
      </c>
    </row>
    <row r="121" s="12" customFormat="1" ht="25.92" customHeight="1">
      <c r="A121" s="12"/>
      <c r="B121" s="212"/>
      <c r="C121" s="213"/>
      <c r="D121" s="214" t="s">
        <v>75</v>
      </c>
      <c r="E121" s="215" t="s">
        <v>1981</v>
      </c>
      <c r="F121" s="215" t="s">
        <v>2208</v>
      </c>
      <c r="G121" s="213"/>
      <c r="H121" s="213"/>
      <c r="I121" s="216"/>
      <c r="J121" s="217">
        <f>BK121</f>
        <v>0</v>
      </c>
      <c r="K121" s="213"/>
      <c r="L121" s="218"/>
      <c r="M121" s="219"/>
      <c r="N121" s="220"/>
      <c r="O121" s="220"/>
      <c r="P121" s="221">
        <f>P122+P124</f>
        <v>0</v>
      </c>
      <c r="Q121" s="220"/>
      <c r="R121" s="221">
        <f>R122+R124</f>
        <v>0</v>
      </c>
      <c r="S121" s="220"/>
      <c r="T121" s="222">
        <f>T122+T124</f>
        <v>0</v>
      </c>
      <c r="U121" s="12"/>
      <c r="V121" s="12"/>
      <c r="W121" s="12"/>
      <c r="X121" s="12"/>
      <c r="Y121" s="12"/>
      <c r="Z121" s="12"/>
      <c r="AA121" s="12"/>
      <c r="AB121" s="12"/>
      <c r="AC121" s="12"/>
      <c r="AD121" s="12"/>
      <c r="AE121" s="12"/>
      <c r="AR121" s="223" t="s">
        <v>83</v>
      </c>
      <c r="AT121" s="224" t="s">
        <v>75</v>
      </c>
      <c r="AU121" s="224" t="s">
        <v>76</v>
      </c>
      <c r="AY121" s="223" t="s">
        <v>264</v>
      </c>
      <c r="BK121" s="225">
        <f>BK122+BK124</f>
        <v>0</v>
      </c>
    </row>
    <row r="122" s="12" customFormat="1" ht="22.8" customHeight="1">
      <c r="A122" s="12"/>
      <c r="B122" s="212"/>
      <c r="C122" s="213"/>
      <c r="D122" s="214" t="s">
        <v>75</v>
      </c>
      <c r="E122" s="226" t="s">
        <v>1983</v>
      </c>
      <c r="F122" s="226" t="s">
        <v>2420</v>
      </c>
      <c r="G122" s="213"/>
      <c r="H122" s="213"/>
      <c r="I122" s="216"/>
      <c r="J122" s="227">
        <f>BK122</f>
        <v>0</v>
      </c>
      <c r="K122" s="213"/>
      <c r="L122" s="218"/>
      <c r="M122" s="219"/>
      <c r="N122" s="220"/>
      <c r="O122" s="220"/>
      <c r="P122" s="221">
        <f>P123</f>
        <v>0</v>
      </c>
      <c r="Q122" s="220"/>
      <c r="R122" s="221">
        <f>R123</f>
        <v>0</v>
      </c>
      <c r="S122" s="220"/>
      <c r="T122" s="222">
        <f>T123</f>
        <v>0</v>
      </c>
      <c r="U122" s="12"/>
      <c r="V122" s="12"/>
      <c r="W122" s="12"/>
      <c r="X122" s="12"/>
      <c r="Y122" s="12"/>
      <c r="Z122" s="12"/>
      <c r="AA122" s="12"/>
      <c r="AB122" s="12"/>
      <c r="AC122" s="12"/>
      <c r="AD122" s="12"/>
      <c r="AE122" s="12"/>
      <c r="AR122" s="223" t="s">
        <v>83</v>
      </c>
      <c r="AT122" s="224" t="s">
        <v>75</v>
      </c>
      <c r="AU122" s="224" t="s">
        <v>83</v>
      </c>
      <c r="AY122" s="223" t="s">
        <v>264</v>
      </c>
      <c r="BK122" s="225">
        <f>BK123</f>
        <v>0</v>
      </c>
    </row>
    <row r="123" s="2" customFormat="1" ht="16.5" customHeight="1">
      <c r="A123" s="39"/>
      <c r="B123" s="40"/>
      <c r="C123" s="228" t="s">
        <v>83</v>
      </c>
      <c r="D123" s="228" t="s">
        <v>266</v>
      </c>
      <c r="E123" s="229" t="s">
        <v>4781</v>
      </c>
      <c r="F123" s="230" t="s">
        <v>2422</v>
      </c>
      <c r="G123" s="231" t="s">
        <v>453</v>
      </c>
      <c r="H123" s="232">
        <v>20</v>
      </c>
      <c r="I123" s="233"/>
      <c r="J123" s="234">
        <f>ROUND(I123*H123,2)</f>
        <v>0</v>
      </c>
      <c r="K123" s="230" t="s">
        <v>298</v>
      </c>
      <c r="L123" s="45"/>
      <c r="M123" s="235" t="s">
        <v>1</v>
      </c>
      <c r="N123" s="236" t="s">
        <v>42</v>
      </c>
      <c r="O123" s="92"/>
      <c r="P123" s="237">
        <f>O123*H123</f>
        <v>0</v>
      </c>
      <c r="Q123" s="237">
        <v>0</v>
      </c>
      <c r="R123" s="237">
        <f>Q123*H123</f>
        <v>0</v>
      </c>
      <c r="S123" s="237">
        <v>0</v>
      </c>
      <c r="T123" s="238">
        <f>S123*H123</f>
        <v>0</v>
      </c>
      <c r="U123" s="39"/>
      <c r="V123" s="39"/>
      <c r="W123" s="39"/>
      <c r="X123" s="39"/>
      <c r="Y123" s="39"/>
      <c r="Z123" s="39"/>
      <c r="AA123" s="39"/>
      <c r="AB123" s="39"/>
      <c r="AC123" s="39"/>
      <c r="AD123" s="39"/>
      <c r="AE123" s="39"/>
      <c r="AR123" s="239" t="s">
        <v>271</v>
      </c>
      <c r="AT123" s="239" t="s">
        <v>266</v>
      </c>
      <c r="AU123" s="239" t="s">
        <v>85</v>
      </c>
      <c r="AY123" s="18" t="s">
        <v>264</v>
      </c>
      <c r="BE123" s="240">
        <f>IF(N123="základní",J123,0)</f>
        <v>0</v>
      </c>
      <c r="BF123" s="240">
        <f>IF(N123="snížená",J123,0)</f>
        <v>0</v>
      </c>
      <c r="BG123" s="240">
        <f>IF(N123="zákl. přenesená",J123,0)</f>
        <v>0</v>
      </c>
      <c r="BH123" s="240">
        <f>IF(N123="sníž. přenesená",J123,0)</f>
        <v>0</v>
      </c>
      <c r="BI123" s="240">
        <f>IF(N123="nulová",J123,0)</f>
        <v>0</v>
      </c>
      <c r="BJ123" s="18" t="s">
        <v>85</v>
      </c>
      <c r="BK123" s="240">
        <f>ROUND(I123*H123,2)</f>
        <v>0</v>
      </c>
      <c r="BL123" s="18" t="s">
        <v>271</v>
      </c>
      <c r="BM123" s="239" t="s">
        <v>85</v>
      </c>
    </row>
    <row r="124" s="12" customFormat="1" ht="22.8" customHeight="1">
      <c r="A124" s="12"/>
      <c r="B124" s="212"/>
      <c r="C124" s="213"/>
      <c r="D124" s="214" t="s">
        <v>75</v>
      </c>
      <c r="E124" s="226" t="s">
        <v>1996</v>
      </c>
      <c r="F124" s="226" t="s">
        <v>2287</v>
      </c>
      <c r="G124" s="213"/>
      <c r="H124" s="213"/>
      <c r="I124" s="216"/>
      <c r="J124" s="227">
        <f>BK124</f>
        <v>0</v>
      </c>
      <c r="K124" s="213"/>
      <c r="L124" s="218"/>
      <c r="M124" s="219"/>
      <c r="N124" s="220"/>
      <c r="O124" s="220"/>
      <c r="P124" s="221">
        <f>SUM(P125:P126)</f>
        <v>0</v>
      </c>
      <c r="Q124" s="220"/>
      <c r="R124" s="221">
        <f>SUM(R125:R126)</f>
        <v>0</v>
      </c>
      <c r="S124" s="220"/>
      <c r="T124" s="222">
        <f>SUM(T125:T126)</f>
        <v>0</v>
      </c>
      <c r="U124" s="12"/>
      <c r="V124" s="12"/>
      <c r="W124" s="12"/>
      <c r="X124" s="12"/>
      <c r="Y124" s="12"/>
      <c r="Z124" s="12"/>
      <c r="AA124" s="12"/>
      <c r="AB124" s="12"/>
      <c r="AC124" s="12"/>
      <c r="AD124" s="12"/>
      <c r="AE124" s="12"/>
      <c r="AR124" s="223" t="s">
        <v>83</v>
      </c>
      <c r="AT124" s="224" t="s">
        <v>75</v>
      </c>
      <c r="AU124" s="224" t="s">
        <v>83</v>
      </c>
      <c r="AY124" s="223" t="s">
        <v>264</v>
      </c>
      <c r="BK124" s="225">
        <f>SUM(BK125:BK126)</f>
        <v>0</v>
      </c>
    </row>
    <row r="125" s="2" customFormat="1" ht="16.5" customHeight="1">
      <c r="A125" s="39"/>
      <c r="B125" s="40"/>
      <c r="C125" s="228" t="s">
        <v>85</v>
      </c>
      <c r="D125" s="228" t="s">
        <v>266</v>
      </c>
      <c r="E125" s="229" t="s">
        <v>4782</v>
      </c>
      <c r="F125" s="230" t="s">
        <v>4783</v>
      </c>
      <c r="G125" s="231" t="s">
        <v>453</v>
      </c>
      <c r="H125" s="232">
        <v>20</v>
      </c>
      <c r="I125" s="233"/>
      <c r="J125" s="234">
        <f>ROUND(I125*H125,2)</f>
        <v>0</v>
      </c>
      <c r="K125" s="230" t="s">
        <v>298</v>
      </c>
      <c r="L125" s="45"/>
      <c r="M125" s="235" t="s">
        <v>1</v>
      </c>
      <c r="N125" s="236" t="s">
        <v>42</v>
      </c>
      <c r="O125" s="92"/>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271</v>
      </c>
      <c r="AT125" s="239" t="s">
        <v>266</v>
      </c>
      <c r="AU125" s="239" t="s">
        <v>85</v>
      </c>
      <c r="AY125" s="18" t="s">
        <v>264</v>
      </c>
      <c r="BE125" s="240">
        <f>IF(N125="základní",J125,0)</f>
        <v>0</v>
      </c>
      <c r="BF125" s="240">
        <f>IF(N125="snížená",J125,0)</f>
        <v>0</v>
      </c>
      <c r="BG125" s="240">
        <f>IF(N125="zákl. přenesená",J125,0)</f>
        <v>0</v>
      </c>
      <c r="BH125" s="240">
        <f>IF(N125="sníž. přenesená",J125,0)</f>
        <v>0</v>
      </c>
      <c r="BI125" s="240">
        <f>IF(N125="nulová",J125,0)</f>
        <v>0</v>
      </c>
      <c r="BJ125" s="18" t="s">
        <v>85</v>
      </c>
      <c r="BK125" s="240">
        <f>ROUND(I125*H125,2)</f>
        <v>0</v>
      </c>
      <c r="BL125" s="18" t="s">
        <v>271</v>
      </c>
      <c r="BM125" s="239" t="s">
        <v>271</v>
      </c>
    </row>
    <row r="126" s="2" customFormat="1" ht="16.5" customHeight="1">
      <c r="A126" s="39"/>
      <c r="B126" s="40"/>
      <c r="C126" s="228" t="s">
        <v>96</v>
      </c>
      <c r="D126" s="228" t="s">
        <v>266</v>
      </c>
      <c r="E126" s="229" t="s">
        <v>4784</v>
      </c>
      <c r="F126" s="230" t="s">
        <v>4785</v>
      </c>
      <c r="G126" s="231" t="s">
        <v>453</v>
      </c>
      <c r="H126" s="232">
        <v>20</v>
      </c>
      <c r="I126" s="233"/>
      <c r="J126" s="234">
        <f>ROUND(I126*H126,2)</f>
        <v>0</v>
      </c>
      <c r="K126" s="230" t="s">
        <v>298</v>
      </c>
      <c r="L126" s="45"/>
      <c r="M126" s="235" t="s">
        <v>1</v>
      </c>
      <c r="N126" s="236" t="s">
        <v>42</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271</v>
      </c>
      <c r="AT126" s="239" t="s">
        <v>266</v>
      </c>
      <c r="AU126" s="239" t="s">
        <v>85</v>
      </c>
      <c r="AY126" s="18" t="s">
        <v>264</v>
      </c>
      <c r="BE126" s="240">
        <f>IF(N126="základní",J126,0)</f>
        <v>0</v>
      </c>
      <c r="BF126" s="240">
        <f>IF(N126="snížená",J126,0)</f>
        <v>0</v>
      </c>
      <c r="BG126" s="240">
        <f>IF(N126="zákl. přenesená",J126,0)</f>
        <v>0</v>
      </c>
      <c r="BH126" s="240">
        <f>IF(N126="sníž. přenesená",J126,0)</f>
        <v>0</v>
      </c>
      <c r="BI126" s="240">
        <f>IF(N126="nulová",J126,0)</f>
        <v>0</v>
      </c>
      <c r="BJ126" s="18" t="s">
        <v>85</v>
      </c>
      <c r="BK126" s="240">
        <f>ROUND(I126*H126,2)</f>
        <v>0</v>
      </c>
      <c r="BL126" s="18" t="s">
        <v>271</v>
      </c>
      <c r="BM126" s="239" t="s">
        <v>295</v>
      </c>
    </row>
    <row r="127" s="12" customFormat="1" ht="25.92" customHeight="1">
      <c r="A127" s="12"/>
      <c r="B127" s="212"/>
      <c r="C127" s="213"/>
      <c r="D127" s="214" t="s">
        <v>75</v>
      </c>
      <c r="E127" s="215" t="s">
        <v>2168</v>
      </c>
      <c r="F127" s="215" t="s">
        <v>1400</v>
      </c>
      <c r="G127" s="213"/>
      <c r="H127" s="213"/>
      <c r="I127" s="216"/>
      <c r="J127" s="217">
        <f>BK127</f>
        <v>0</v>
      </c>
      <c r="K127" s="213"/>
      <c r="L127" s="218"/>
      <c r="M127" s="219"/>
      <c r="N127" s="220"/>
      <c r="O127" s="220"/>
      <c r="P127" s="221">
        <f>P128</f>
        <v>0</v>
      </c>
      <c r="Q127" s="220"/>
      <c r="R127" s="221">
        <f>R128</f>
        <v>0</v>
      </c>
      <c r="S127" s="220"/>
      <c r="T127" s="222">
        <f>T128</f>
        <v>0</v>
      </c>
      <c r="U127" s="12"/>
      <c r="V127" s="12"/>
      <c r="W127" s="12"/>
      <c r="X127" s="12"/>
      <c r="Y127" s="12"/>
      <c r="Z127" s="12"/>
      <c r="AA127" s="12"/>
      <c r="AB127" s="12"/>
      <c r="AC127" s="12"/>
      <c r="AD127" s="12"/>
      <c r="AE127" s="12"/>
      <c r="AR127" s="223" t="s">
        <v>271</v>
      </c>
      <c r="AT127" s="224" t="s">
        <v>75</v>
      </c>
      <c r="AU127" s="224" t="s">
        <v>76</v>
      </c>
      <c r="AY127" s="223" t="s">
        <v>264</v>
      </c>
      <c r="BK127" s="225">
        <f>BK128</f>
        <v>0</v>
      </c>
    </row>
    <row r="128" s="2" customFormat="1" ht="16.5" customHeight="1">
      <c r="A128" s="39"/>
      <c r="B128" s="40"/>
      <c r="C128" s="228" t="s">
        <v>271</v>
      </c>
      <c r="D128" s="228" t="s">
        <v>266</v>
      </c>
      <c r="E128" s="229" t="s">
        <v>2169</v>
      </c>
      <c r="F128" s="230" t="s">
        <v>4762</v>
      </c>
      <c r="G128" s="231" t="s">
        <v>420</v>
      </c>
      <c r="H128" s="232">
        <v>1</v>
      </c>
      <c r="I128" s="233"/>
      <c r="J128" s="234">
        <f>ROUND(I128*H128,2)</f>
        <v>0</v>
      </c>
      <c r="K128" s="230" t="s">
        <v>298</v>
      </c>
      <c r="L128" s="45"/>
      <c r="M128" s="307" t="s">
        <v>1</v>
      </c>
      <c r="N128" s="308" t="s">
        <v>42</v>
      </c>
      <c r="O128" s="309"/>
      <c r="P128" s="310">
        <f>O128*H128</f>
        <v>0</v>
      </c>
      <c r="Q128" s="310">
        <v>0</v>
      </c>
      <c r="R128" s="310">
        <f>Q128*H128</f>
        <v>0</v>
      </c>
      <c r="S128" s="310">
        <v>0</v>
      </c>
      <c r="T128" s="311">
        <f>S128*H128</f>
        <v>0</v>
      </c>
      <c r="U128" s="39"/>
      <c r="V128" s="39"/>
      <c r="W128" s="39"/>
      <c r="X128" s="39"/>
      <c r="Y128" s="39"/>
      <c r="Z128" s="39"/>
      <c r="AA128" s="39"/>
      <c r="AB128" s="39"/>
      <c r="AC128" s="39"/>
      <c r="AD128" s="39"/>
      <c r="AE128" s="39"/>
      <c r="AR128" s="239" t="s">
        <v>1385</v>
      </c>
      <c r="AT128" s="239" t="s">
        <v>266</v>
      </c>
      <c r="AU128" s="239" t="s">
        <v>83</v>
      </c>
      <c r="AY128" s="18" t="s">
        <v>264</v>
      </c>
      <c r="BE128" s="240">
        <f>IF(N128="základní",J128,0)</f>
        <v>0</v>
      </c>
      <c r="BF128" s="240">
        <f>IF(N128="snížená",J128,0)</f>
        <v>0</v>
      </c>
      <c r="BG128" s="240">
        <f>IF(N128="zákl. přenesená",J128,0)</f>
        <v>0</v>
      </c>
      <c r="BH128" s="240">
        <f>IF(N128="sníž. přenesená",J128,0)</f>
        <v>0</v>
      </c>
      <c r="BI128" s="240">
        <f>IF(N128="nulová",J128,0)</f>
        <v>0</v>
      </c>
      <c r="BJ128" s="18" t="s">
        <v>85</v>
      </c>
      <c r="BK128" s="240">
        <f>ROUND(I128*H128,2)</f>
        <v>0</v>
      </c>
      <c r="BL128" s="18" t="s">
        <v>1385</v>
      </c>
      <c r="BM128" s="239" t="s">
        <v>4788</v>
      </c>
    </row>
    <row r="129" s="2" customFormat="1" ht="6.96" customHeight="1">
      <c r="A129" s="39"/>
      <c r="B129" s="67"/>
      <c r="C129" s="68"/>
      <c r="D129" s="68"/>
      <c r="E129" s="68"/>
      <c r="F129" s="68"/>
      <c r="G129" s="68"/>
      <c r="H129" s="68"/>
      <c r="I129" s="68"/>
      <c r="J129" s="68"/>
      <c r="K129" s="68"/>
      <c r="L129" s="45"/>
      <c r="M129" s="39"/>
      <c r="O129" s="39"/>
      <c r="P129" s="39"/>
      <c r="Q129" s="39"/>
      <c r="R129" s="39"/>
      <c r="S129" s="39"/>
      <c r="T129" s="39"/>
      <c r="U129" s="39"/>
      <c r="V129" s="39"/>
      <c r="W129" s="39"/>
      <c r="X129" s="39"/>
      <c r="Y129" s="39"/>
      <c r="Z129" s="39"/>
      <c r="AA129" s="39"/>
      <c r="AB129" s="39"/>
      <c r="AC129" s="39"/>
      <c r="AD129" s="39"/>
      <c r="AE129" s="39"/>
    </row>
  </sheetData>
  <sheetProtection sheet="1" autoFilter="0" formatColumns="0" formatRows="0" objects="1" scenarios="1" spinCount="100000" saltValue="7Pm4nkcZZCSruYk5i4cIWBNrBlpVNHTmmXBXssdN0WW83onOntOUnJxto8D/MLhQtGHx2zAEhphPJ6kkoLgEQw==" hashValue="i85r92d3qxNCuoW7wS56hY2lai7ggm9vjlPoJX4o+nf3oQCOSHUVH1cwS+bx6oI2hQ720d6bxqnrMZdui76IFQ==" algorithmName="SHA-512" password="E785"/>
  <autoFilter ref="C119:K12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202</v>
      </c>
    </row>
    <row r="3" s="1" customFormat="1" ht="6.96" customHeight="1">
      <c r="B3" s="148"/>
      <c r="C3" s="149"/>
      <c r="D3" s="149"/>
      <c r="E3" s="149"/>
      <c r="F3" s="149"/>
      <c r="G3" s="149"/>
      <c r="H3" s="149"/>
      <c r="I3" s="149"/>
      <c r="J3" s="149"/>
      <c r="K3" s="149"/>
      <c r="L3" s="21"/>
      <c r="AT3" s="18" t="s">
        <v>83</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4789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Kraj Vysočina</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ARPIK OSTRAVA s.r.o.</v>
      </c>
      <c r="F21" s="39"/>
      <c r="G21" s="39"/>
      <c r="H21" s="39"/>
      <c r="I21" s="152"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ROUND((SUM(BE120:BE128)),  2)</f>
        <v>0</v>
      </c>
      <c r="G33" s="39"/>
      <c r="H33" s="39"/>
      <c r="I33" s="166">
        <v>0.20999999999999999</v>
      </c>
      <c r="J33" s="165">
        <f>ROUND(((SUM(BE120:BE128))*I33),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ROUND((SUM(BF120:BF128)),  2)</f>
        <v>0</v>
      </c>
      <c r="G34" s="39"/>
      <c r="H34" s="39"/>
      <c r="I34" s="166">
        <v>0.12</v>
      </c>
      <c r="J34" s="165">
        <f>ROUND(((SUM(BF120:BF128))*I34),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ROUND((SUM(BG120:BG128)),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ROUND((SUM(BH120:BH128)),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ROUND((SUM(BI120:BI128)),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07.3 - PŘÍPOJKA SLABOPROUDU PRO SO 03</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4748</v>
      </c>
      <c r="E97" s="193"/>
      <c r="F97" s="193"/>
      <c r="G97" s="193"/>
      <c r="H97" s="193"/>
      <c r="I97" s="193"/>
      <c r="J97" s="194">
        <f>J121</f>
        <v>0</v>
      </c>
      <c r="K97" s="191"/>
      <c r="L97" s="195"/>
      <c r="S97" s="9"/>
      <c r="T97" s="9"/>
      <c r="U97" s="9"/>
      <c r="V97" s="9"/>
      <c r="W97" s="9"/>
      <c r="X97" s="9"/>
      <c r="Y97" s="9"/>
      <c r="Z97" s="9"/>
      <c r="AA97" s="9"/>
      <c r="AB97" s="9"/>
      <c r="AC97" s="9"/>
      <c r="AD97" s="9"/>
      <c r="AE97" s="9"/>
    </row>
    <row r="98" s="10" customFormat="1" ht="19.92" customHeight="1">
      <c r="A98" s="10"/>
      <c r="B98" s="196"/>
      <c r="C98" s="134"/>
      <c r="D98" s="197" t="s">
        <v>4779</v>
      </c>
      <c r="E98" s="198"/>
      <c r="F98" s="198"/>
      <c r="G98" s="198"/>
      <c r="H98" s="198"/>
      <c r="I98" s="198"/>
      <c r="J98" s="199">
        <f>J122</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4780</v>
      </c>
      <c r="E99" s="198"/>
      <c r="F99" s="198"/>
      <c r="G99" s="198"/>
      <c r="H99" s="198"/>
      <c r="I99" s="198"/>
      <c r="J99" s="199">
        <f>J124</f>
        <v>0</v>
      </c>
      <c r="K99" s="134"/>
      <c r="L99" s="200"/>
      <c r="S99" s="10"/>
      <c r="T99" s="10"/>
      <c r="U99" s="10"/>
      <c r="V99" s="10"/>
      <c r="W99" s="10"/>
      <c r="X99" s="10"/>
      <c r="Y99" s="10"/>
      <c r="Z99" s="10"/>
      <c r="AA99" s="10"/>
      <c r="AB99" s="10"/>
      <c r="AC99" s="10"/>
      <c r="AD99" s="10"/>
      <c r="AE99" s="10"/>
    </row>
    <row r="100" s="9" customFormat="1" ht="24.96" customHeight="1">
      <c r="A100" s="9"/>
      <c r="B100" s="190"/>
      <c r="C100" s="191"/>
      <c r="D100" s="192" t="s">
        <v>1980</v>
      </c>
      <c r="E100" s="193"/>
      <c r="F100" s="193"/>
      <c r="G100" s="193"/>
      <c r="H100" s="193"/>
      <c r="I100" s="193"/>
      <c r="J100" s="194">
        <f>J127</f>
        <v>0</v>
      </c>
      <c r="K100" s="191"/>
      <c r="L100" s="19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249</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5" t="str">
        <f>E7</f>
        <v>Transformace domova Černovice – Lidmaň I. – Polná</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210</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IO 07.3 - PŘÍPOJKA SLABOPROUDU PRO SO 03</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18. 9. 2024</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Kraj Vysočina</v>
      </c>
      <c r="G116" s="41"/>
      <c r="H116" s="41"/>
      <c r="I116" s="33" t="s">
        <v>30</v>
      </c>
      <c r="J116" s="37" t="str">
        <f>E21</f>
        <v>ARPIK OSTRAVA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1"/>
      <c r="B119" s="202"/>
      <c r="C119" s="203" t="s">
        <v>250</v>
      </c>
      <c r="D119" s="204" t="s">
        <v>61</v>
      </c>
      <c r="E119" s="204" t="s">
        <v>57</v>
      </c>
      <c r="F119" s="204" t="s">
        <v>58</v>
      </c>
      <c r="G119" s="204" t="s">
        <v>251</v>
      </c>
      <c r="H119" s="204" t="s">
        <v>252</v>
      </c>
      <c r="I119" s="204" t="s">
        <v>253</v>
      </c>
      <c r="J119" s="204" t="s">
        <v>217</v>
      </c>
      <c r="K119" s="205" t="s">
        <v>254</v>
      </c>
      <c r="L119" s="206"/>
      <c r="M119" s="101" t="s">
        <v>1</v>
      </c>
      <c r="N119" s="102" t="s">
        <v>40</v>
      </c>
      <c r="O119" s="102" t="s">
        <v>255</v>
      </c>
      <c r="P119" s="102" t="s">
        <v>256</v>
      </c>
      <c r="Q119" s="102" t="s">
        <v>257</v>
      </c>
      <c r="R119" s="102" t="s">
        <v>258</v>
      </c>
      <c r="S119" s="102" t="s">
        <v>259</v>
      </c>
      <c r="T119" s="103" t="s">
        <v>260</v>
      </c>
      <c r="U119" s="201"/>
      <c r="V119" s="201"/>
      <c r="W119" s="201"/>
      <c r="X119" s="201"/>
      <c r="Y119" s="201"/>
      <c r="Z119" s="201"/>
      <c r="AA119" s="201"/>
      <c r="AB119" s="201"/>
      <c r="AC119" s="201"/>
      <c r="AD119" s="201"/>
      <c r="AE119" s="201"/>
    </row>
    <row r="120" s="2" customFormat="1" ht="22.8" customHeight="1">
      <c r="A120" s="39"/>
      <c r="B120" s="40"/>
      <c r="C120" s="108" t="s">
        <v>261</v>
      </c>
      <c r="D120" s="41"/>
      <c r="E120" s="41"/>
      <c r="F120" s="41"/>
      <c r="G120" s="41"/>
      <c r="H120" s="41"/>
      <c r="I120" s="41"/>
      <c r="J120" s="207">
        <f>BK120</f>
        <v>0</v>
      </c>
      <c r="K120" s="41"/>
      <c r="L120" s="45"/>
      <c r="M120" s="104"/>
      <c r="N120" s="208"/>
      <c r="O120" s="105"/>
      <c r="P120" s="209">
        <f>P121+P127</f>
        <v>0</v>
      </c>
      <c r="Q120" s="105"/>
      <c r="R120" s="209">
        <f>R121+R127</f>
        <v>0</v>
      </c>
      <c r="S120" s="105"/>
      <c r="T120" s="210">
        <f>T121+T127</f>
        <v>0</v>
      </c>
      <c r="U120" s="39"/>
      <c r="V120" s="39"/>
      <c r="W120" s="39"/>
      <c r="X120" s="39"/>
      <c r="Y120" s="39"/>
      <c r="Z120" s="39"/>
      <c r="AA120" s="39"/>
      <c r="AB120" s="39"/>
      <c r="AC120" s="39"/>
      <c r="AD120" s="39"/>
      <c r="AE120" s="39"/>
      <c r="AT120" s="18" t="s">
        <v>75</v>
      </c>
      <c r="AU120" s="18" t="s">
        <v>219</v>
      </c>
      <c r="BK120" s="211">
        <f>BK121+BK127</f>
        <v>0</v>
      </c>
    </row>
    <row r="121" s="12" customFormat="1" ht="25.92" customHeight="1">
      <c r="A121" s="12"/>
      <c r="B121" s="212"/>
      <c r="C121" s="213"/>
      <c r="D121" s="214" t="s">
        <v>75</v>
      </c>
      <c r="E121" s="215" t="s">
        <v>1981</v>
      </c>
      <c r="F121" s="215" t="s">
        <v>2208</v>
      </c>
      <c r="G121" s="213"/>
      <c r="H121" s="213"/>
      <c r="I121" s="216"/>
      <c r="J121" s="217">
        <f>BK121</f>
        <v>0</v>
      </c>
      <c r="K121" s="213"/>
      <c r="L121" s="218"/>
      <c r="M121" s="219"/>
      <c r="N121" s="220"/>
      <c r="O121" s="220"/>
      <c r="P121" s="221">
        <f>P122+P124</f>
        <v>0</v>
      </c>
      <c r="Q121" s="220"/>
      <c r="R121" s="221">
        <f>R122+R124</f>
        <v>0</v>
      </c>
      <c r="S121" s="220"/>
      <c r="T121" s="222">
        <f>T122+T124</f>
        <v>0</v>
      </c>
      <c r="U121" s="12"/>
      <c r="V121" s="12"/>
      <c r="W121" s="12"/>
      <c r="X121" s="12"/>
      <c r="Y121" s="12"/>
      <c r="Z121" s="12"/>
      <c r="AA121" s="12"/>
      <c r="AB121" s="12"/>
      <c r="AC121" s="12"/>
      <c r="AD121" s="12"/>
      <c r="AE121" s="12"/>
      <c r="AR121" s="223" t="s">
        <v>83</v>
      </c>
      <c r="AT121" s="224" t="s">
        <v>75</v>
      </c>
      <c r="AU121" s="224" t="s">
        <v>76</v>
      </c>
      <c r="AY121" s="223" t="s">
        <v>264</v>
      </c>
      <c r="BK121" s="225">
        <f>BK122+BK124</f>
        <v>0</v>
      </c>
    </row>
    <row r="122" s="12" customFormat="1" ht="22.8" customHeight="1">
      <c r="A122" s="12"/>
      <c r="B122" s="212"/>
      <c r="C122" s="213"/>
      <c r="D122" s="214" t="s">
        <v>75</v>
      </c>
      <c r="E122" s="226" t="s">
        <v>1983</v>
      </c>
      <c r="F122" s="226" t="s">
        <v>2420</v>
      </c>
      <c r="G122" s="213"/>
      <c r="H122" s="213"/>
      <c r="I122" s="216"/>
      <c r="J122" s="227">
        <f>BK122</f>
        <v>0</v>
      </c>
      <c r="K122" s="213"/>
      <c r="L122" s="218"/>
      <c r="M122" s="219"/>
      <c r="N122" s="220"/>
      <c r="O122" s="220"/>
      <c r="P122" s="221">
        <f>P123</f>
        <v>0</v>
      </c>
      <c r="Q122" s="220"/>
      <c r="R122" s="221">
        <f>R123</f>
        <v>0</v>
      </c>
      <c r="S122" s="220"/>
      <c r="T122" s="222">
        <f>T123</f>
        <v>0</v>
      </c>
      <c r="U122" s="12"/>
      <c r="V122" s="12"/>
      <c r="W122" s="12"/>
      <c r="X122" s="12"/>
      <c r="Y122" s="12"/>
      <c r="Z122" s="12"/>
      <c r="AA122" s="12"/>
      <c r="AB122" s="12"/>
      <c r="AC122" s="12"/>
      <c r="AD122" s="12"/>
      <c r="AE122" s="12"/>
      <c r="AR122" s="223" t="s">
        <v>83</v>
      </c>
      <c r="AT122" s="224" t="s">
        <v>75</v>
      </c>
      <c r="AU122" s="224" t="s">
        <v>83</v>
      </c>
      <c r="AY122" s="223" t="s">
        <v>264</v>
      </c>
      <c r="BK122" s="225">
        <f>BK123</f>
        <v>0</v>
      </c>
    </row>
    <row r="123" s="2" customFormat="1" ht="16.5" customHeight="1">
      <c r="A123" s="39"/>
      <c r="B123" s="40"/>
      <c r="C123" s="228" t="s">
        <v>83</v>
      </c>
      <c r="D123" s="228" t="s">
        <v>266</v>
      </c>
      <c r="E123" s="229" t="s">
        <v>4781</v>
      </c>
      <c r="F123" s="230" t="s">
        <v>2422</v>
      </c>
      <c r="G123" s="231" t="s">
        <v>453</v>
      </c>
      <c r="H123" s="232">
        <v>20</v>
      </c>
      <c r="I123" s="233"/>
      <c r="J123" s="234">
        <f>ROUND(I123*H123,2)</f>
        <v>0</v>
      </c>
      <c r="K123" s="230" t="s">
        <v>298</v>
      </c>
      <c r="L123" s="45"/>
      <c r="M123" s="235" t="s">
        <v>1</v>
      </c>
      <c r="N123" s="236" t="s">
        <v>42</v>
      </c>
      <c r="O123" s="92"/>
      <c r="P123" s="237">
        <f>O123*H123</f>
        <v>0</v>
      </c>
      <c r="Q123" s="237">
        <v>0</v>
      </c>
      <c r="R123" s="237">
        <f>Q123*H123</f>
        <v>0</v>
      </c>
      <c r="S123" s="237">
        <v>0</v>
      </c>
      <c r="T123" s="238">
        <f>S123*H123</f>
        <v>0</v>
      </c>
      <c r="U123" s="39"/>
      <c r="V123" s="39"/>
      <c r="W123" s="39"/>
      <c r="X123" s="39"/>
      <c r="Y123" s="39"/>
      <c r="Z123" s="39"/>
      <c r="AA123" s="39"/>
      <c r="AB123" s="39"/>
      <c r="AC123" s="39"/>
      <c r="AD123" s="39"/>
      <c r="AE123" s="39"/>
      <c r="AR123" s="239" t="s">
        <v>271</v>
      </c>
      <c r="AT123" s="239" t="s">
        <v>266</v>
      </c>
      <c r="AU123" s="239" t="s">
        <v>85</v>
      </c>
      <c r="AY123" s="18" t="s">
        <v>264</v>
      </c>
      <c r="BE123" s="240">
        <f>IF(N123="základní",J123,0)</f>
        <v>0</v>
      </c>
      <c r="BF123" s="240">
        <f>IF(N123="snížená",J123,0)</f>
        <v>0</v>
      </c>
      <c r="BG123" s="240">
        <f>IF(N123="zákl. přenesená",J123,0)</f>
        <v>0</v>
      </c>
      <c r="BH123" s="240">
        <f>IF(N123="sníž. přenesená",J123,0)</f>
        <v>0</v>
      </c>
      <c r="BI123" s="240">
        <f>IF(N123="nulová",J123,0)</f>
        <v>0</v>
      </c>
      <c r="BJ123" s="18" t="s">
        <v>85</v>
      </c>
      <c r="BK123" s="240">
        <f>ROUND(I123*H123,2)</f>
        <v>0</v>
      </c>
      <c r="BL123" s="18" t="s">
        <v>271</v>
      </c>
      <c r="BM123" s="239" t="s">
        <v>85</v>
      </c>
    </row>
    <row r="124" s="12" customFormat="1" ht="22.8" customHeight="1">
      <c r="A124" s="12"/>
      <c r="B124" s="212"/>
      <c r="C124" s="213"/>
      <c r="D124" s="214" t="s">
        <v>75</v>
      </c>
      <c r="E124" s="226" t="s">
        <v>1996</v>
      </c>
      <c r="F124" s="226" t="s">
        <v>2287</v>
      </c>
      <c r="G124" s="213"/>
      <c r="H124" s="213"/>
      <c r="I124" s="216"/>
      <c r="J124" s="227">
        <f>BK124</f>
        <v>0</v>
      </c>
      <c r="K124" s="213"/>
      <c r="L124" s="218"/>
      <c r="M124" s="219"/>
      <c r="N124" s="220"/>
      <c r="O124" s="220"/>
      <c r="P124" s="221">
        <f>SUM(P125:P126)</f>
        <v>0</v>
      </c>
      <c r="Q124" s="220"/>
      <c r="R124" s="221">
        <f>SUM(R125:R126)</f>
        <v>0</v>
      </c>
      <c r="S124" s="220"/>
      <c r="T124" s="222">
        <f>SUM(T125:T126)</f>
        <v>0</v>
      </c>
      <c r="U124" s="12"/>
      <c r="V124" s="12"/>
      <c r="W124" s="12"/>
      <c r="X124" s="12"/>
      <c r="Y124" s="12"/>
      <c r="Z124" s="12"/>
      <c r="AA124" s="12"/>
      <c r="AB124" s="12"/>
      <c r="AC124" s="12"/>
      <c r="AD124" s="12"/>
      <c r="AE124" s="12"/>
      <c r="AR124" s="223" t="s">
        <v>83</v>
      </c>
      <c r="AT124" s="224" t="s">
        <v>75</v>
      </c>
      <c r="AU124" s="224" t="s">
        <v>83</v>
      </c>
      <c r="AY124" s="223" t="s">
        <v>264</v>
      </c>
      <c r="BK124" s="225">
        <f>SUM(BK125:BK126)</f>
        <v>0</v>
      </c>
    </row>
    <row r="125" s="2" customFormat="1" ht="16.5" customHeight="1">
      <c r="A125" s="39"/>
      <c r="B125" s="40"/>
      <c r="C125" s="228" t="s">
        <v>85</v>
      </c>
      <c r="D125" s="228" t="s">
        <v>266</v>
      </c>
      <c r="E125" s="229" t="s">
        <v>4782</v>
      </c>
      <c r="F125" s="230" t="s">
        <v>4783</v>
      </c>
      <c r="G125" s="231" t="s">
        <v>453</v>
      </c>
      <c r="H125" s="232">
        <v>20</v>
      </c>
      <c r="I125" s="233"/>
      <c r="J125" s="234">
        <f>ROUND(I125*H125,2)</f>
        <v>0</v>
      </c>
      <c r="K125" s="230" t="s">
        <v>298</v>
      </c>
      <c r="L125" s="45"/>
      <c r="M125" s="235" t="s">
        <v>1</v>
      </c>
      <c r="N125" s="236" t="s">
        <v>42</v>
      </c>
      <c r="O125" s="92"/>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271</v>
      </c>
      <c r="AT125" s="239" t="s">
        <v>266</v>
      </c>
      <c r="AU125" s="239" t="s">
        <v>85</v>
      </c>
      <c r="AY125" s="18" t="s">
        <v>264</v>
      </c>
      <c r="BE125" s="240">
        <f>IF(N125="základní",J125,0)</f>
        <v>0</v>
      </c>
      <c r="BF125" s="240">
        <f>IF(N125="snížená",J125,0)</f>
        <v>0</v>
      </c>
      <c r="BG125" s="240">
        <f>IF(N125="zákl. přenesená",J125,0)</f>
        <v>0</v>
      </c>
      <c r="BH125" s="240">
        <f>IF(N125="sníž. přenesená",J125,0)</f>
        <v>0</v>
      </c>
      <c r="BI125" s="240">
        <f>IF(N125="nulová",J125,0)</f>
        <v>0</v>
      </c>
      <c r="BJ125" s="18" t="s">
        <v>85</v>
      </c>
      <c r="BK125" s="240">
        <f>ROUND(I125*H125,2)</f>
        <v>0</v>
      </c>
      <c r="BL125" s="18" t="s">
        <v>271</v>
      </c>
      <c r="BM125" s="239" t="s">
        <v>271</v>
      </c>
    </row>
    <row r="126" s="2" customFormat="1" ht="16.5" customHeight="1">
      <c r="A126" s="39"/>
      <c r="B126" s="40"/>
      <c r="C126" s="228" t="s">
        <v>96</v>
      </c>
      <c r="D126" s="228" t="s">
        <v>266</v>
      </c>
      <c r="E126" s="229" t="s">
        <v>4784</v>
      </c>
      <c r="F126" s="230" t="s">
        <v>4785</v>
      </c>
      <c r="G126" s="231" t="s">
        <v>453</v>
      </c>
      <c r="H126" s="232">
        <v>20</v>
      </c>
      <c r="I126" s="233"/>
      <c r="J126" s="234">
        <f>ROUND(I126*H126,2)</f>
        <v>0</v>
      </c>
      <c r="K126" s="230" t="s">
        <v>298</v>
      </c>
      <c r="L126" s="45"/>
      <c r="M126" s="235" t="s">
        <v>1</v>
      </c>
      <c r="N126" s="236" t="s">
        <v>42</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271</v>
      </c>
      <c r="AT126" s="239" t="s">
        <v>266</v>
      </c>
      <c r="AU126" s="239" t="s">
        <v>85</v>
      </c>
      <c r="AY126" s="18" t="s">
        <v>264</v>
      </c>
      <c r="BE126" s="240">
        <f>IF(N126="základní",J126,0)</f>
        <v>0</v>
      </c>
      <c r="BF126" s="240">
        <f>IF(N126="snížená",J126,0)</f>
        <v>0</v>
      </c>
      <c r="BG126" s="240">
        <f>IF(N126="zákl. přenesená",J126,0)</f>
        <v>0</v>
      </c>
      <c r="BH126" s="240">
        <f>IF(N126="sníž. přenesená",J126,0)</f>
        <v>0</v>
      </c>
      <c r="BI126" s="240">
        <f>IF(N126="nulová",J126,0)</f>
        <v>0</v>
      </c>
      <c r="BJ126" s="18" t="s">
        <v>85</v>
      </c>
      <c r="BK126" s="240">
        <f>ROUND(I126*H126,2)</f>
        <v>0</v>
      </c>
      <c r="BL126" s="18" t="s">
        <v>271</v>
      </c>
      <c r="BM126" s="239" t="s">
        <v>295</v>
      </c>
    </row>
    <row r="127" s="12" customFormat="1" ht="25.92" customHeight="1">
      <c r="A127" s="12"/>
      <c r="B127" s="212"/>
      <c r="C127" s="213"/>
      <c r="D127" s="214" t="s">
        <v>75</v>
      </c>
      <c r="E127" s="215" t="s">
        <v>2168</v>
      </c>
      <c r="F127" s="215" t="s">
        <v>1400</v>
      </c>
      <c r="G127" s="213"/>
      <c r="H127" s="213"/>
      <c r="I127" s="216"/>
      <c r="J127" s="217">
        <f>BK127</f>
        <v>0</v>
      </c>
      <c r="K127" s="213"/>
      <c r="L127" s="218"/>
      <c r="M127" s="219"/>
      <c r="N127" s="220"/>
      <c r="O127" s="220"/>
      <c r="P127" s="221">
        <f>P128</f>
        <v>0</v>
      </c>
      <c r="Q127" s="220"/>
      <c r="R127" s="221">
        <f>R128</f>
        <v>0</v>
      </c>
      <c r="S127" s="220"/>
      <c r="T127" s="222">
        <f>T128</f>
        <v>0</v>
      </c>
      <c r="U127" s="12"/>
      <c r="V127" s="12"/>
      <c r="W127" s="12"/>
      <c r="X127" s="12"/>
      <c r="Y127" s="12"/>
      <c r="Z127" s="12"/>
      <c r="AA127" s="12"/>
      <c r="AB127" s="12"/>
      <c r="AC127" s="12"/>
      <c r="AD127" s="12"/>
      <c r="AE127" s="12"/>
      <c r="AR127" s="223" t="s">
        <v>271</v>
      </c>
      <c r="AT127" s="224" t="s">
        <v>75</v>
      </c>
      <c r="AU127" s="224" t="s">
        <v>76</v>
      </c>
      <c r="AY127" s="223" t="s">
        <v>264</v>
      </c>
      <c r="BK127" s="225">
        <f>BK128</f>
        <v>0</v>
      </c>
    </row>
    <row r="128" s="2" customFormat="1" ht="16.5" customHeight="1">
      <c r="A128" s="39"/>
      <c r="B128" s="40"/>
      <c r="C128" s="228" t="s">
        <v>271</v>
      </c>
      <c r="D128" s="228" t="s">
        <v>266</v>
      </c>
      <c r="E128" s="229" t="s">
        <v>2169</v>
      </c>
      <c r="F128" s="230" t="s">
        <v>4762</v>
      </c>
      <c r="G128" s="231" t="s">
        <v>420</v>
      </c>
      <c r="H128" s="232">
        <v>1</v>
      </c>
      <c r="I128" s="233"/>
      <c r="J128" s="234">
        <f>ROUND(I128*H128,2)</f>
        <v>0</v>
      </c>
      <c r="K128" s="230" t="s">
        <v>298</v>
      </c>
      <c r="L128" s="45"/>
      <c r="M128" s="307" t="s">
        <v>1</v>
      </c>
      <c r="N128" s="308" t="s">
        <v>42</v>
      </c>
      <c r="O128" s="309"/>
      <c r="P128" s="310">
        <f>O128*H128</f>
        <v>0</v>
      </c>
      <c r="Q128" s="310">
        <v>0</v>
      </c>
      <c r="R128" s="310">
        <f>Q128*H128</f>
        <v>0</v>
      </c>
      <c r="S128" s="310">
        <v>0</v>
      </c>
      <c r="T128" s="311">
        <f>S128*H128</f>
        <v>0</v>
      </c>
      <c r="U128" s="39"/>
      <c r="V128" s="39"/>
      <c r="W128" s="39"/>
      <c r="X128" s="39"/>
      <c r="Y128" s="39"/>
      <c r="Z128" s="39"/>
      <c r="AA128" s="39"/>
      <c r="AB128" s="39"/>
      <c r="AC128" s="39"/>
      <c r="AD128" s="39"/>
      <c r="AE128" s="39"/>
      <c r="AR128" s="239" t="s">
        <v>1385</v>
      </c>
      <c r="AT128" s="239" t="s">
        <v>266</v>
      </c>
      <c r="AU128" s="239" t="s">
        <v>83</v>
      </c>
      <c r="AY128" s="18" t="s">
        <v>264</v>
      </c>
      <c r="BE128" s="240">
        <f>IF(N128="základní",J128,0)</f>
        <v>0</v>
      </c>
      <c r="BF128" s="240">
        <f>IF(N128="snížená",J128,0)</f>
        <v>0</v>
      </c>
      <c r="BG128" s="240">
        <f>IF(N128="zákl. přenesená",J128,0)</f>
        <v>0</v>
      </c>
      <c r="BH128" s="240">
        <f>IF(N128="sníž. přenesená",J128,0)</f>
        <v>0</v>
      </c>
      <c r="BI128" s="240">
        <f>IF(N128="nulová",J128,0)</f>
        <v>0</v>
      </c>
      <c r="BJ128" s="18" t="s">
        <v>85</v>
      </c>
      <c r="BK128" s="240">
        <f>ROUND(I128*H128,2)</f>
        <v>0</v>
      </c>
      <c r="BL128" s="18" t="s">
        <v>1385</v>
      </c>
      <c r="BM128" s="239" t="s">
        <v>4790</v>
      </c>
    </row>
    <row r="129" s="2" customFormat="1" ht="6.96" customHeight="1">
      <c r="A129" s="39"/>
      <c r="B129" s="67"/>
      <c r="C129" s="68"/>
      <c r="D129" s="68"/>
      <c r="E129" s="68"/>
      <c r="F129" s="68"/>
      <c r="G129" s="68"/>
      <c r="H129" s="68"/>
      <c r="I129" s="68"/>
      <c r="J129" s="68"/>
      <c r="K129" s="68"/>
      <c r="L129" s="45"/>
      <c r="M129" s="39"/>
      <c r="O129" s="39"/>
      <c r="P129" s="39"/>
      <c r="Q129" s="39"/>
      <c r="R129" s="39"/>
      <c r="S129" s="39"/>
      <c r="T129" s="39"/>
      <c r="U129" s="39"/>
      <c r="V129" s="39"/>
      <c r="W129" s="39"/>
      <c r="X129" s="39"/>
      <c r="Y129" s="39"/>
      <c r="Z129" s="39"/>
      <c r="AA129" s="39"/>
      <c r="AB129" s="39"/>
      <c r="AC129" s="39"/>
      <c r="AD129" s="39"/>
      <c r="AE129" s="39"/>
    </row>
  </sheetData>
  <sheetProtection sheet="1" autoFilter="0" formatColumns="0" formatRows="0" objects="1" scenarios="1" spinCount="100000" saltValue="StqUU+KEH+UhcEfwL+JT6uCvfQ8u9CziNRMyshk2bWFUlqEriv61n8Q4Xnv1cmw2sTuo/HP/DG6WQGNw84Delg==" hashValue="hJ40PncH405QW6Tk+NXZV2nHhZmUZFbEO5NHvTX9/VzBgtH+ZbKr++mUGpakh6StLV4yOwPL+U1oiFmoZgCSBw==" algorithmName="SHA-512" password="E785"/>
  <autoFilter ref="C119:K12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205</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4791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Kraj Vysočina</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ARPIK OSTRAVA s.r.o.</v>
      </c>
      <c r="F21" s="39"/>
      <c r="G21" s="39"/>
      <c r="H21" s="39"/>
      <c r="I21" s="152"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ROUND(J127,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ROUND((SUM(BE127:BE152)),  2)</f>
        <v>0</v>
      </c>
      <c r="G33" s="39"/>
      <c r="H33" s="39"/>
      <c r="I33" s="166">
        <v>0.20999999999999999</v>
      </c>
      <c r="J33" s="165">
        <f>ROUND(((SUM(BE127:BE152))*I33),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ROUND((SUM(BF127:BF152)),  2)</f>
        <v>0</v>
      </c>
      <c r="G34" s="39"/>
      <c r="H34" s="39"/>
      <c r="I34" s="166">
        <v>0.12</v>
      </c>
      <c r="J34" s="165">
        <f>ROUND(((SUM(BF127:BF152))*I34),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ROUND((SUM(BG127:BG152)),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ROUND((SUM(BH127:BH152)),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ROUND((SUM(BI127:BI152)),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IO 08 - PŘELOŽKA VEŘEJNÉHO OSVĚTLENÍ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J127</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4748</v>
      </c>
      <c r="E97" s="193"/>
      <c r="F97" s="193"/>
      <c r="G97" s="193"/>
      <c r="H97" s="193"/>
      <c r="I97" s="193"/>
      <c r="J97" s="194">
        <f>J128</f>
        <v>0</v>
      </c>
      <c r="K97" s="191"/>
      <c r="L97" s="195"/>
      <c r="S97" s="9"/>
      <c r="T97" s="9"/>
      <c r="U97" s="9"/>
      <c r="V97" s="9"/>
      <c r="W97" s="9"/>
      <c r="X97" s="9"/>
      <c r="Y97" s="9"/>
      <c r="Z97" s="9"/>
      <c r="AA97" s="9"/>
      <c r="AB97" s="9"/>
      <c r="AC97" s="9"/>
      <c r="AD97" s="9"/>
      <c r="AE97" s="9"/>
    </row>
    <row r="98" s="10" customFormat="1" ht="19.92" customHeight="1">
      <c r="A98" s="10"/>
      <c r="B98" s="196"/>
      <c r="C98" s="134"/>
      <c r="D98" s="197" t="s">
        <v>4749</v>
      </c>
      <c r="E98" s="198"/>
      <c r="F98" s="198"/>
      <c r="G98" s="198"/>
      <c r="H98" s="198"/>
      <c r="I98" s="198"/>
      <c r="J98" s="199">
        <f>J129</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4792</v>
      </c>
      <c r="E99" s="198"/>
      <c r="F99" s="198"/>
      <c r="G99" s="198"/>
      <c r="H99" s="198"/>
      <c r="I99" s="198"/>
      <c r="J99" s="199">
        <f>J132</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4793</v>
      </c>
      <c r="E100" s="198"/>
      <c r="F100" s="198"/>
      <c r="G100" s="198"/>
      <c r="H100" s="198"/>
      <c r="I100" s="198"/>
      <c r="J100" s="199">
        <f>J134</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4794</v>
      </c>
      <c r="E101" s="198"/>
      <c r="F101" s="198"/>
      <c r="G101" s="198"/>
      <c r="H101" s="198"/>
      <c r="I101" s="198"/>
      <c r="J101" s="199">
        <f>J136</f>
        <v>0</v>
      </c>
      <c r="K101" s="134"/>
      <c r="L101" s="200"/>
      <c r="S101" s="10"/>
      <c r="T101" s="10"/>
      <c r="U101" s="10"/>
      <c r="V101" s="10"/>
      <c r="W101" s="10"/>
      <c r="X101" s="10"/>
      <c r="Y101" s="10"/>
      <c r="Z101" s="10"/>
      <c r="AA101" s="10"/>
      <c r="AB101" s="10"/>
      <c r="AC101" s="10"/>
      <c r="AD101" s="10"/>
      <c r="AE101" s="10"/>
    </row>
    <row r="102" s="9" customFormat="1" ht="24.96" customHeight="1">
      <c r="A102" s="9"/>
      <c r="B102" s="190"/>
      <c r="C102" s="191"/>
      <c r="D102" s="192" t="s">
        <v>4795</v>
      </c>
      <c r="E102" s="193"/>
      <c r="F102" s="193"/>
      <c r="G102" s="193"/>
      <c r="H102" s="193"/>
      <c r="I102" s="193"/>
      <c r="J102" s="194">
        <f>J140</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4796</v>
      </c>
      <c r="E103" s="193"/>
      <c r="F103" s="193"/>
      <c r="G103" s="193"/>
      <c r="H103" s="193"/>
      <c r="I103" s="193"/>
      <c r="J103" s="194">
        <f>J141</f>
        <v>0</v>
      </c>
      <c r="K103" s="191"/>
      <c r="L103" s="195"/>
      <c r="S103" s="9"/>
      <c r="T103" s="9"/>
      <c r="U103" s="9"/>
      <c r="V103" s="9"/>
      <c r="W103" s="9"/>
      <c r="X103" s="9"/>
      <c r="Y103" s="9"/>
      <c r="Z103" s="9"/>
      <c r="AA103" s="9"/>
      <c r="AB103" s="9"/>
      <c r="AC103" s="9"/>
      <c r="AD103" s="9"/>
      <c r="AE103" s="9"/>
    </row>
    <row r="104" s="10" customFormat="1" ht="19.92" customHeight="1">
      <c r="A104" s="10"/>
      <c r="B104" s="196"/>
      <c r="C104" s="134"/>
      <c r="D104" s="197" t="s">
        <v>4797</v>
      </c>
      <c r="E104" s="198"/>
      <c r="F104" s="198"/>
      <c r="G104" s="198"/>
      <c r="H104" s="198"/>
      <c r="I104" s="198"/>
      <c r="J104" s="199">
        <f>J142</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4798</v>
      </c>
      <c r="E105" s="198"/>
      <c r="F105" s="198"/>
      <c r="G105" s="198"/>
      <c r="H105" s="198"/>
      <c r="I105" s="198"/>
      <c r="J105" s="199">
        <f>J147</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4799</v>
      </c>
      <c r="E106" s="198"/>
      <c r="F106" s="198"/>
      <c r="G106" s="198"/>
      <c r="H106" s="198"/>
      <c r="I106" s="198"/>
      <c r="J106" s="199">
        <f>J148</f>
        <v>0</v>
      </c>
      <c r="K106" s="134"/>
      <c r="L106" s="200"/>
      <c r="S106" s="10"/>
      <c r="T106" s="10"/>
      <c r="U106" s="10"/>
      <c r="V106" s="10"/>
      <c r="W106" s="10"/>
      <c r="X106" s="10"/>
      <c r="Y106" s="10"/>
      <c r="Z106" s="10"/>
      <c r="AA106" s="10"/>
      <c r="AB106" s="10"/>
      <c r="AC106" s="10"/>
      <c r="AD106" s="10"/>
      <c r="AE106" s="10"/>
    </row>
    <row r="107" s="9" customFormat="1" ht="24.96" customHeight="1">
      <c r="A107" s="9"/>
      <c r="B107" s="190"/>
      <c r="C107" s="191"/>
      <c r="D107" s="192" t="s">
        <v>1980</v>
      </c>
      <c r="E107" s="193"/>
      <c r="F107" s="193"/>
      <c r="G107" s="193"/>
      <c r="H107" s="193"/>
      <c r="I107" s="193"/>
      <c r="J107" s="194">
        <f>J151</f>
        <v>0</v>
      </c>
      <c r="K107" s="191"/>
      <c r="L107" s="195"/>
      <c r="S107" s="9"/>
      <c r="T107" s="9"/>
      <c r="U107" s="9"/>
      <c r="V107" s="9"/>
      <c r="W107" s="9"/>
      <c r="X107" s="9"/>
      <c r="Y107" s="9"/>
      <c r="Z107" s="9"/>
      <c r="AA107" s="9"/>
      <c r="AB107" s="9"/>
      <c r="AC107" s="9"/>
      <c r="AD107" s="9"/>
      <c r="AE107" s="9"/>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249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Transformace domova Černovice – Lidmaň I. – Polná</v>
      </c>
      <c r="F117" s="33"/>
      <c r="G117" s="33"/>
      <c r="H117" s="33"/>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210</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E9</f>
        <v>IO 08 - PŘELOŽKA VEŘEJNÉHO OSVĚTLENÍ</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F12</f>
        <v xml:space="preserve"> </v>
      </c>
      <c r="G121" s="41"/>
      <c r="H121" s="41"/>
      <c r="I121" s="33" t="s">
        <v>22</v>
      </c>
      <c r="J121" s="80" t="str">
        <f>IF(J12="","",J12)</f>
        <v>18. 9. 2024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E15</f>
        <v>Kraj Vysočina</v>
      </c>
      <c r="G123" s="41"/>
      <c r="H123" s="41"/>
      <c r="I123" s="33" t="s">
        <v>30</v>
      </c>
      <c r="J123" s="37" t="str">
        <f>E21</f>
        <v>ARPIK OSTRAVA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IF(E18="","",E18)</f>
        <v>Vyplň údaj</v>
      </c>
      <c r="G124" s="41"/>
      <c r="H124" s="41"/>
      <c r="I124" s="33" t="s">
        <v>33</v>
      </c>
      <c r="J124" s="37" t="str">
        <f>E24</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1"/>
      <c r="B126" s="202"/>
      <c r="C126" s="203" t="s">
        <v>250</v>
      </c>
      <c r="D126" s="204" t="s">
        <v>61</v>
      </c>
      <c r="E126" s="204" t="s">
        <v>57</v>
      </c>
      <c r="F126" s="204" t="s">
        <v>58</v>
      </c>
      <c r="G126" s="204" t="s">
        <v>251</v>
      </c>
      <c r="H126" s="204" t="s">
        <v>252</v>
      </c>
      <c r="I126" s="204" t="s">
        <v>253</v>
      </c>
      <c r="J126" s="204" t="s">
        <v>217</v>
      </c>
      <c r="K126" s="205" t="s">
        <v>254</v>
      </c>
      <c r="L126" s="206"/>
      <c r="M126" s="101" t="s">
        <v>1</v>
      </c>
      <c r="N126" s="102" t="s">
        <v>40</v>
      </c>
      <c r="O126" s="102" t="s">
        <v>255</v>
      </c>
      <c r="P126" s="102" t="s">
        <v>256</v>
      </c>
      <c r="Q126" s="102" t="s">
        <v>257</v>
      </c>
      <c r="R126" s="102" t="s">
        <v>258</v>
      </c>
      <c r="S126" s="102" t="s">
        <v>259</v>
      </c>
      <c r="T126" s="103" t="s">
        <v>260</v>
      </c>
      <c r="U126" s="201"/>
      <c r="V126" s="201"/>
      <c r="W126" s="201"/>
      <c r="X126" s="201"/>
      <c r="Y126" s="201"/>
      <c r="Z126" s="201"/>
      <c r="AA126" s="201"/>
      <c r="AB126" s="201"/>
      <c r="AC126" s="201"/>
      <c r="AD126" s="201"/>
      <c r="AE126" s="201"/>
    </row>
    <row r="127" s="2" customFormat="1" ht="22.8" customHeight="1">
      <c r="A127" s="39"/>
      <c r="B127" s="40"/>
      <c r="C127" s="108" t="s">
        <v>261</v>
      </c>
      <c r="D127" s="41"/>
      <c r="E127" s="41"/>
      <c r="F127" s="41"/>
      <c r="G127" s="41"/>
      <c r="H127" s="41"/>
      <c r="I127" s="41"/>
      <c r="J127" s="207">
        <f>BK127</f>
        <v>0</v>
      </c>
      <c r="K127" s="41"/>
      <c r="L127" s="45"/>
      <c r="M127" s="104"/>
      <c r="N127" s="208"/>
      <c r="O127" s="105"/>
      <c r="P127" s="209">
        <f>P128+P140+P141+P151</f>
        <v>0</v>
      </c>
      <c r="Q127" s="105"/>
      <c r="R127" s="209">
        <f>R128+R140+R141+R151</f>
        <v>0</v>
      </c>
      <c r="S127" s="105"/>
      <c r="T127" s="210">
        <f>T128+T140+T141+T151</f>
        <v>0</v>
      </c>
      <c r="U127" s="39"/>
      <c r="V127" s="39"/>
      <c r="W127" s="39"/>
      <c r="X127" s="39"/>
      <c r="Y127" s="39"/>
      <c r="Z127" s="39"/>
      <c r="AA127" s="39"/>
      <c r="AB127" s="39"/>
      <c r="AC127" s="39"/>
      <c r="AD127" s="39"/>
      <c r="AE127" s="39"/>
      <c r="AT127" s="18" t="s">
        <v>75</v>
      </c>
      <c r="AU127" s="18" t="s">
        <v>219</v>
      </c>
      <c r="BK127" s="211">
        <f>BK128+BK140+BK141+BK151</f>
        <v>0</v>
      </c>
    </row>
    <row r="128" s="12" customFormat="1" ht="25.92" customHeight="1">
      <c r="A128" s="12"/>
      <c r="B128" s="212"/>
      <c r="C128" s="213"/>
      <c r="D128" s="214" t="s">
        <v>75</v>
      </c>
      <c r="E128" s="215" t="s">
        <v>1981</v>
      </c>
      <c r="F128" s="215" t="s">
        <v>2208</v>
      </c>
      <c r="G128" s="213"/>
      <c r="H128" s="213"/>
      <c r="I128" s="216"/>
      <c r="J128" s="217">
        <f>BK128</f>
        <v>0</v>
      </c>
      <c r="K128" s="213"/>
      <c r="L128" s="218"/>
      <c r="M128" s="219"/>
      <c r="N128" s="220"/>
      <c r="O128" s="220"/>
      <c r="P128" s="221">
        <f>P129+P132+P134+P136</f>
        <v>0</v>
      </c>
      <c r="Q128" s="220"/>
      <c r="R128" s="221">
        <f>R129+R132+R134+R136</f>
        <v>0</v>
      </c>
      <c r="S128" s="220"/>
      <c r="T128" s="222">
        <f>T129+T132+T134+T136</f>
        <v>0</v>
      </c>
      <c r="U128" s="12"/>
      <c r="V128" s="12"/>
      <c r="W128" s="12"/>
      <c r="X128" s="12"/>
      <c r="Y128" s="12"/>
      <c r="Z128" s="12"/>
      <c r="AA128" s="12"/>
      <c r="AB128" s="12"/>
      <c r="AC128" s="12"/>
      <c r="AD128" s="12"/>
      <c r="AE128" s="12"/>
      <c r="AR128" s="223" t="s">
        <v>83</v>
      </c>
      <c r="AT128" s="224" t="s">
        <v>75</v>
      </c>
      <c r="AU128" s="224" t="s">
        <v>76</v>
      </c>
      <c r="AY128" s="223" t="s">
        <v>264</v>
      </c>
      <c r="BK128" s="225">
        <f>BK129+BK132+BK134+BK136</f>
        <v>0</v>
      </c>
    </row>
    <row r="129" s="12" customFormat="1" ht="22.8" customHeight="1">
      <c r="A129" s="12"/>
      <c r="B129" s="212"/>
      <c r="C129" s="213"/>
      <c r="D129" s="214" t="s">
        <v>75</v>
      </c>
      <c r="E129" s="226" t="s">
        <v>1983</v>
      </c>
      <c r="F129" s="226" t="s">
        <v>2283</v>
      </c>
      <c r="G129" s="213"/>
      <c r="H129" s="213"/>
      <c r="I129" s="216"/>
      <c r="J129" s="227">
        <f>BK129</f>
        <v>0</v>
      </c>
      <c r="K129" s="213"/>
      <c r="L129" s="218"/>
      <c r="M129" s="219"/>
      <c r="N129" s="220"/>
      <c r="O129" s="220"/>
      <c r="P129" s="221">
        <f>SUM(P130:P131)</f>
        <v>0</v>
      </c>
      <c r="Q129" s="220"/>
      <c r="R129" s="221">
        <f>SUM(R130:R131)</f>
        <v>0</v>
      </c>
      <c r="S129" s="220"/>
      <c r="T129" s="222">
        <f>SUM(T130:T131)</f>
        <v>0</v>
      </c>
      <c r="U129" s="12"/>
      <c r="V129" s="12"/>
      <c r="W129" s="12"/>
      <c r="X129" s="12"/>
      <c r="Y129" s="12"/>
      <c r="Z129" s="12"/>
      <c r="AA129" s="12"/>
      <c r="AB129" s="12"/>
      <c r="AC129" s="12"/>
      <c r="AD129" s="12"/>
      <c r="AE129" s="12"/>
      <c r="AR129" s="223" t="s">
        <v>83</v>
      </c>
      <c r="AT129" s="224" t="s">
        <v>75</v>
      </c>
      <c r="AU129" s="224" t="s">
        <v>83</v>
      </c>
      <c r="AY129" s="223" t="s">
        <v>264</v>
      </c>
      <c r="BK129" s="225">
        <f>SUM(BK130:BK131)</f>
        <v>0</v>
      </c>
    </row>
    <row r="130" s="2" customFormat="1" ht="16.5" customHeight="1">
      <c r="A130" s="39"/>
      <c r="B130" s="40"/>
      <c r="C130" s="228" t="s">
        <v>83</v>
      </c>
      <c r="D130" s="228" t="s">
        <v>266</v>
      </c>
      <c r="E130" s="229" t="s">
        <v>4800</v>
      </c>
      <c r="F130" s="230" t="s">
        <v>4801</v>
      </c>
      <c r="G130" s="231" t="s">
        <v>453</v>
      </c>
      <c r="H130" s="232">
        <v>40</v>
      </c>
      <c r="I130" s="233"/>
      <c r="J130" s="234">
        <f>ROUND(I130*H130,2)</f>
        <v>0</v>
      </c>
      <c r="K130" s="230" t="s">
        <v>298</v>
      </c>
      <c r="L130" s="45"/>
      <c r="M130" s="235" t="s">
        <v>1</v>
      </c>
      <c r="N130" s="236" t="s">
        <v>41</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271</v>
      </c>
      <c r="AT130" s="239" t="s">
        <v>266</v>
      </c>
      <c r="AU130" s="239" t="s">
        <v>85</v>
      </c>
      <c r="AY130" s="18" t="s">
        <v>264</v>
      </c>
      <c r="BE130" s="240">
        <f>IF(N130="základní",J130,0)</f>
        <v>0</v>
      </c>
      <c r="BF130" s="240">
        <f>IF(N130="snížená",J130,0)</f>
        <v>0</v>
      </c>
      <c r="BG130" s="240">
        <f>IF(N130="zákl. přenesená",J130,0)</f>
        <v>0</v>
      </c>
      <c r="BH130" s="240">
        <f>IF(N130="sníž. přenesená",J130,0)</f>
        <v>0</v>
      </c>
      <c r="BI130" s="240">
        <f>IF(N130="nulová",J130,0)</f>
        <v>0</v>
      </c>
      <c r="BJ130" s="18" t="s">
        <v>83</v>
      </c>
      <c r="BK130" s="240">
        <f>ROUND(I130*H130,2)</f>
        <v>0</v>
      </c>
      <c r="BL130" s="18" t="s">
        <v>271</v>
      </c>
      <c r="BM130" s="239" t="s">
        <v>85</v>
      </c>
    </row>
    <row r="131" s="2" customFormat="1" ht="16.5" customHeight="1">
      <c r="A131" s="39"/>
      <c r="B131" s="40"/>
      <c r="C131" s="228" t="s">
        <v>85</v>
      </c>
      <c r="D131" s="228" t="s">
        <v>266</v>
      </c>
      <c r="E131" s="229" t="s">
        <v>4802</v>
      </c>
      <c r="F131" s="230" t="s">
        <v>4803</v>
      </c>
      <c r="G131" s="231" t="s">
        <v>453</v>
      </c>
      <c r="H131" s="232">
        <v>20</v>
      </c>
      <c r="I131" s="233"/>
      <c r="J131" s="234">
        <f>ROUND(I131*H131,2)</f>
        <v>0</v>
      </c>
      <c r="K131" s="230" t="s">
        <v>298</v>
      </c>
      <c r="L131" s="45"/>
      <c r="M131" s="235" t="s">
        <v>1</v>
      </c>
      <c r="N131" s="236" t="s">
        <v>41</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271</v>
      </c>
      <c r="AT131" s="239" t="s">
        <v>266</v>
      </c>
      <c r="AU131" s="239" t="s">
        <v>85</v>
      </c>
      <c r="AY131" s="18" t="s">
        <v>264</v>
      </c>
      <c r="BE131" s="240">
        <f>IF(N131="základní",J131,0)</f>
        <v>0</v>
      </c>
      <c r="BF131" s="240">
        <f>IF(N131="snížená",J131,0)</f>
        <v>0</v>
      </c>
      <c r="BG131" s="240">
        <f>IF(N131="zákl. přenesená",J131,0)</f>
        <v>0</v>
      </c>
      <c r="BH131" s="240">
        <f>IF(N131="sníž. přenesená",J131,0)</f>
        <v>0</v>
      </c>
      <c r="BI131" s="240">
        <f>IF(N131="nulová",J131,0)</f>
        <v>0</v>
      </c>
      <c r="BJ131" s="18" t="s">
        <v>83</v>
      </c>
      <c r="BK131" s="240">
        <f>ROUND(I131*H131,2)</f>
        <v>0</v>
      </c>
      <c r="BL131" s="18" t="s">
        <v>271</v>
      </c>
      <c r="BM131" s="239" t="s">
        <v>271</v>
      </c>
    </row>
    <row r="132" s="12" customFormat="1" ht="22.8" customHeight="1">
      <c r="A132" s="12"/>
      <c r="B132" s="212"/>
      <c r="C132" s="213"/>
      <c r="D132" s="214" t="s">
        <v>75</v>
      </c>
      <c r="E132" s="226" t="s">
        <v>1996</v>
      </c>
      <c r="F132" s="226" t="s">
        <v>2258</v>
      </c>
      <c r="G132" s="213"/>
      <c r="H132" s="213"/>
      <c r="I132" s="216"/>
      <c r="J132" s="227">
        <f>BK132</f>
        <v>0</v>
      </c>
      <c r="K132" s="213"/>
      <c r="L132" s="218"/>
      <c r="M132" s="219"/>
      <c r="N132" s="220"/>
      <c r="O132" s="220"/>
      <c r="P132" s="221">
        <f>P133</f>
        <v>0</v>
      </c>
      <c r="Q132" s="220"/>
      <c r="R132" s="221">
        <f>R133</f>
        <v>0</v>
      </c>
      <c r="S132" s="220"/>
      <c r="T132" s="222">
        <f>T133</f>
        <v>0</v>
      </c>
      <c r="U132" s="12"/>
      <c r="V132" s="12"/>
      <c r="W132" s="12"/>
      <c r="X132" s="12"/>
      <c r="Y132" s="12"/>
      <c r="Z132" s="12"/>
      <c r="AA132" s="12"/>
      <c r="AB132" s="12"/>
      <c r="AC132" s="12"/>
      <c r="AD132" s="12"/>
      <c r="AE132" s="12"/>
      <c r="AR132" s="223" t="s">
        <v>83</v>
      </c>
      <c r="AT132" s="224" t="s">
        <v>75</v>
      </c>
      <c r="AU132" s="224" t="s">
        <v>83</v>
      </c>
      <c r="AY132" s="223" t="s">
        <v>264</v>
      </c>
      <c r="BK132" s="225">
        <f>BK133</f>
        <v>0</v>
      </c>
    </row>
    <row r="133" s="2" customFormat="1" ht="16.5" customHeight="1">
      <c r="A133" s="39"/>
      <c r="B133" s="40"/>
      <c r="C133" s="228" t="s">
        <v>96</v>
      </c>
      <c r="D133" s="228" t="s">
        <v>266</v>
      </c>
      <c r="E133" s="229" t="s">
        <v>4760</v>
      </c>
      <c r="F133" s="230" t="s">
        <v>2259</v>
      </c>
      <c r="G133" s="231" t="s">
        <v>453</v>
      </c>
      <c r="H133" s="232">
        <v>34</v>
      </c>
      <c r="I133" s="233"/>
      <c r="J133" s="234">
        <f>ROUND(I133*H133,2)</f>
        <v>0</v>
      </c>
      <c r="K133" s="230" t="s">
        <v>298</v>
      </c>
      <c r="L133" s="45"/>
      <c r="M133" s="235" t="s">
        <v>1</v>
      </c>
      <c r="N133" s="236" t="s">
        <v>41</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271</v>
      </c>
      <c r="AT133" s="239" t="s">
        <v>266</v>
      </c>
      <c r="AU133" s="239" t="s">
        <v>85</v>
      </c>
      <c r="AY133" s="18" t="s">
        <v>264</v>
      </c>
      <c r="BE133" s="240">
        <f>IF(N133="základní",J133,0)</f>
        <v>0</v>
      </c>
      <c r="BF133" s="240">
        <f>IF(N133="snížená",J133,0)</f>
        <v>0</v>
      </c>
      <c r="BG133" s="240">
        <f>IF(N133="zákl. přenesená",J133,0)</f>
        <v>0</v>
      </c>
      <c r="BH133" s="240">
        <f>IF(N133="sníž. přenesená",J133,0)</f>
        <v>0</v>
      </c>
      <c r="BI133" s="240">
        <f>IF(N133="nulová",J133,0)</f>
        <v>0</v>
      </c>
      <c r="BJ133" s="18" t="s">
        <v>83</v>
      </c>
      <c r="BK133" s="240">
        <f>ROUND(I133*H133,2)</f>
        <v>0</v>
      </c>
      <c r="BL133" s="18" t="s">
        <v>271</v>
      </c>
      <c r="BM133" s="239" t="s">
        <v>295</v>
      </c>
    </row>
    <row r="134" s="12" customFormat="1" ht="22.8" customHeight="1">
      <c r="A134" s="12"/>
      <c r="B134" s="212"/>
      <c r="C134" s="213"/>
      <c r="D134" s="214" t="s">
        <v>75</v>
      </c>
      <c r="E134" s="226" t="s">
        <v>2000</v>
      </c>
      <c r="F134" s="226" t="s">
        <v>4804</v>
      </c>
      <c r="G134" s="213"/>
      <c r="H134" s="213"/>
      <c r="I134" s="216"/>
      <c r="J134" s="227">
        <f>BK134</f>
        <v>0</v>
      </c>
      <c r="K134" s="213"/>
      <c r="L134" s="218"/>
      <c r="M134" s="219"/>
      <c r="N134" s="220"/>
      <c r="O134" s="220"/>
      <c r="P134" s="221">
        <f>P135</f>
        <v>0</v>
      </c>
      <c r="Q134" s="220"/>
      <c r="R134" s="221">
        <f>R135</f>
        <v>0</v>
      </c>
      <c r="S134" s="220"/>
      <c r="T134" s="222">
        <f>T135</f>
        <v>0</v>
      </c>
      <c r="U134" s="12"/>
      <c r="V134" s="12"/>
      <c r="W134" s="12"/>
      <c r="X134" s="12"/>
      <c r="Y134" s="12"/>
      <c r="Z134" s="12"/>
      <c r="AA134" s="12"/>
      <c r="AB134" s="12"/>
      <c r="AC134" s="12"/>
      <c r="AD134" s="12"/>
      <c r="AE134" s="12"/>
      <c r="AR134" s="223" t="s">
        <v>83</v>
      </c>
      <c r="AT134" s="224" t="s">
        <v>75</v>
      </c>
      <c r="AU134" s="224" t="s">
        <v>83</v>
      </c>
      <c r="AY134" s="223" t="s">
        <v>264</v>
      </c>
      <c r="BK134" s="225">
        <f>BK135</f>
        <v>0</v>
      </c>
    </row>
    <row r="135" s="2" customFormat="1" ht="16.5" customHeight="1">
      <c r="A135" s="39"/>
      <c r="B135" s="40"/>
      <c r="C135" s="228" t="s">
        <v>271</v>
      </c>
      <c r="D135" s="228" t="s">
        <v>266</v>
      </c>
      <c r="E135" s="229" t="s">
        <v>4805</v>
      </c>
      <c r="F135" s="230" t="s">
        <v>4806</v>
      </c>
      <c r="G135" s="231" t="s">
        <v>453</v>
      </c>
      <c r="H135" s="232">
        <v>4</v>
      </c>
      <c r="I135" s="233"/>
      <c r="J135" s="234">
        <f>ROUND(I135*H135,2)</f>
        <v>0</v>
      </c>
      <c r="K135" s="230" t="s">
        <v>298</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271</v>
      </c>
      <c r="AT135" s="239" t="s">
        <v>266</v>
      </c>
      <c r="AU135" s="239" t="s">
        <v>85</v>
      </c>
      <c r="AY135" s="18" t="s">
        <v>264</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271</v>
      </c>
      <c r="BM135" s="239" t="s">
        <v>304</v>
      </c>
    </row>
    <row r="136" s="12" customFormat="1" ht="22.8" customHeight="1">
      <c r="A136" s="12"/>
      <c r="B136" s="212"/>
      <c r="C136" s="213"/>
      <c r="D136" s="214" t="s">
        <v>75</v>
      </c>
      <c r="E136" s="226" t="s">
        <v>2004</v>
      </c>
      <c r="F136" s="226" t="s">
        <v>4807</v>
      </c>
      <c r="G136" s="213"/>
      <c r="H136" s="213"/>
      <c r="I136" s="216"/>
      <c r="J136" s="227">
        <f>BK136</f>
        <v>0</v>
      </c>
      <c r="K136" s="213"/>
      <c r="L136" s="218"/>
      <c r="M136" s="219"/>
      <c r="N136" s="220"/>
      <c r="O136" s="220"/>
      <c r="P136" s="221">
        <f>SUM(P137:P139)</f>
        <v>0</v>
      </c>
      <c r="Q136" s="220"/>
      <c r="R136" s="221">
        <f>SUM(R137:R139)</f>
        <v>0</v>
      </c>
      <c r="S136" s="220"/>
      <c r="T136" s="222">
        <f>SUM(T137:T139)</f>
        <v>0</v>
      </c>
      <c r="U136" s="12"/>
      <c r="V136" s="12"/>
      <c r="W136" s="12"/>
      <c r="X136" s="12"/>
      <c r="Y136" s="12"/>
      <c r="Z136" s="12"/>
      <c r="AA136" s="12"/>
      <c r="AB136" s="12"/>
      <c r="AC136" s="12"/>
      <c r="AD136" s="12"/>
      <c r="AE136" s="12"/>
      <c r="AR136" s="223" t="s">
        <v>83</v>
      </c>
      <c r="AT136" s="224" t="s">
        <v>75</v>
      </c>
      <c r="AU136" s="224" t="s">
        <v>83</v>
      </c>
      <c r="AY136" s="223" t="s">
        <v>264</v>
      </c>
      <c r="BK136" s="225">
        <f>SUM(BK137:BK139)</f>
        <v>0</v>
      </c>
    </row>
    <row r="137" s="2" customFormat="1" ht="16.5" customHeight="1">
      <c r="A137" s="39"/>
      <c r="B137" s="40"/>
      <c r="C137" s="228" t="s">
        <v>290</v>
      </c>
      <c r="D137" s="228" t="s">
        <v>266</v>
      </c>
      <c r="E137" s="229" t="s">
        <v>4775</v>
      </c>
      <c r="F137" s="230" t="s">
        <v>2288</v>
      </c>
      <c r="G137" s="231" t="s">
        <v>453</v>
      </c>
      <c r="H137" s="232">
        <v>34</v>
      </c>
      <c r="I137" s="233"/>
      <c r="J137" s="234">
        <f>ROUND(I137*H137,2)</f>
        <v>0</v>
      </c>
      <c r="K137" s="230" t="s">
        <v>298</v>
      </c>
      <c r="L137" s="45"/>
      <c r="M137" s="235" t="s">
        <v>1</v>
      </c>
      <c r="N137" s="236" t="s">
        <v>41</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271</v>
      </c>
      <c r="AT137" s="239" t="s">
        <v>266</v>
      </c>
      <c r="AU137" s="239" t="s">
        <v>85</v>
      </c>
      <c r="AY137" s="18" t="s">
        <v>264</v>
      </c>
      <c r="BE137" s="240">
        <f>IF(N137="základní",J137,0)</f>
        <v>0</v>
      </c>
      <c r="BF137" s="240">
        <f>IF(N137="snížená",J137,0)</f>
        <v>0</v>
      </c>
      <c r="BG137" s="240">
        <f>IF(N137="zákl. přenesená",J137,0)</f>
        <v>0</v>
      </c>
      <c r="BH137" s="240">
        <f>IF(N137="sníž. přenesená",J137,0)</f>
        <v>0</v>
      </c>
      <c r="BI137" s="240">
        <f>IF(N137="nulová",J137,0)</f>
        <v>0</v>
      </c>
      <c r="BJ137" s="18" t="s">
        <v>83</v>
      </c>
      <c r="BK137" s="240">
        <f>ROUND(I137*H137,2)</f>
        <v>0</v>
      </c>
      <c r="BL137" s="18" t="s">
        <v>271</v>
      </c>
      <c r="BM137" s="239" t="s">
        <v>315</v>
      </c>
    </row>
    <row r="138" s="2" customFormat="1" ht="16.5" customHeight="1">
      <c r="A138" s="39"/>
      <c r="B138" s="40"/>
      <c r="C138" s="228" t="s">
        <v>295</v>
      </c>
      <c r="D138" s="228" t="s">
        <v>266</v>
      </c>
      <c r="E138" s="229" t="s">
        <v>4808</v>
      </c>
      <c r="F138" s="230" t="s">
        <v>4809</v>
      </c>
      <c r="G138" s="231" t="s">
        <v>453</v>
      </c>
      <c r="H138" s="232">
        <v>34</v>
      </c>
      <c r="I138" s="233"/>
      <c r="J138" s="234">
        <f>ROUND(I138*H138,2)</f>
        <v>0</v>
      </c>
      <c r="K138" s="230" t="s">
        <v>298</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271</v>
      </c>
      <c r="AT138" s="239" t="s">
        <v>266</v>
      </c>
      <c r="AU138" s="239" t="s">
        <v>85</v>
      </c>
      <c r="AY138" s="18" t="s">
        <v>264</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271</v>
      </c>
      <c r="BM138" s="239" t="s">
        <v>8</v>
      </c>
    </row>
    <row r="139" s="2" customFormat="1" ht="16.5" customHeight="1">
      <c r="A139" s="39"/>
      <c r="B139" s="40"/>
      <c r="C139" s="228" t="s">
        <v>300</v>
      </c>
      <c r="D139" s="228" t="s">
        <v>266</v>
      </c>
      <c r="E139" s="229" t="s">
        <v>4810</v>
      </c>
      <c r="F139" s="230" t="s">
        <v>2290</v>
      </c>
      <c r="G139" s="231" t="s">
        <v>1051</v>
      </c>
      <c r="H139" s="232">
        <v>1</v>
      </c>
      <c r="I139" s="233"/>
      <c r="J139" s="234">
        <f>ROUND(I139*H139,2)</f>
        <v>0</v>
      </c>
      <c r="K139" s="230" t="s">
        <v>298</v>
      </c>
      <c r="L139" s="45"/>
      <c r="M139" s="235" t="s">
        <v>1</v>
      </c>
      <c r="N139" s="236" t="s">
        <v>41</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271</v>
      </c>
      <c r="AT139" s="239" t="s">
        <v>266</v>
      </c>
      <c r="AU139" s="239" t="s">
        <v>85</v>
      </c>
      <c r="AY139" s="18" t="s">
        <v>264</v>
      </c>
      <c r="BE139" s="240">
        <f>IF(N139="základní",J139,0)</f>
        <v>0</v>
      </c>
      <c r="BF139" s="240">
        <f>IF(N139="snížená",J139,0)</f>
        <v>0</v>
      </c>
      <c r="BG139" s="240">
        <f>IF(N139="zákl. přenesená",J139,0)</f>
        <v>0</v>
      </c>
      <c r="BH139" s="240">
        <f>IF(N139="sníž. přenesená",J139,0)</f>
        <v>0</v>
      </c>
      <c r="BI139" s="240">
        <f>IF(N139="nulová",J139,0)</f>
        <v>0</v>
      </c>
      <c r="BJ139" s="18" t="s">
        <v>83</v>
      </c>
      <c r="BK139" s="240">
        <f>ROUND(I139*H139,2)</f>
        <v>0</v>
      </c>
      <c r="BL139" s="18" t="s">
        <v>271</v>
      </c>
      <c r="BM139" s="239" t="s">
        <v>342</v>
      </c>
    </row>
    <row r="140" s="12" customFormat="1" ht="25.92" customHeight="1">
      <c r="A140" s="12"/>
      <c r="B140" s="212"/>
      <c r="C140" s="213"/>
      <c r="D140" s="214" t="s">
        <v>75</v>
      </c>
      <c r="E140" s="215" t="s">
        <v>2008</v>
      </c>
      <c r="F140" s="215" t="s">
        <v>4811</v>
      </c>
      <c r="G140" s="213"/>
      <c r="H140" s="213"/>
      <c r="I140" s="216"/>
      <c r="J140" s="217">
        <f>BK140</f>
        <v>0</v>
      </c>
      <c r="K140" s="213"/>
      <c r="L140" s="218"/>
      <c r="M140" s="219"/>
      <c r="N140" s="220"/>
      <c r="O140" s="220"/>
      <c r="P140" s="221">
        <v>0</v>
      </c>
      <c r="Q140" s="220"/>
      <c r="R140" s="221">
        <v>0</v>
      </c>
      <c r="S140" s="220"/>
      <c r="T140" s="222">
        <v>0</v>
      </c>
      <c r="U140" s="12"/>
      <c r="V140" s="12"/>
      <c r="W140" s="12"/>
      <c r="X140" s="12"/>
      <c r="Y140" s="12"/>
      <c r="Z140" s="12"/>
      <c r="AA140" s="12"/>
      <c r="AB140" s="12"/>
      <c r="AC140" s="12"/>
      <c r="AD140" s="12"/>
      <c r="AE140" s="12"/>
      <c r="AR140" s="223" t="s">
        <v>83</v>
      </c>
      <c r="AT140" s="224" t="s">
        <v>75</v>
      </c>
      <c r="AU140" s="224" t="s">
        <v>76</v>
      </c>
      <c r="AY140" s="223" t="s">
        <v>264</v>
      </c>
      <c r="BK140" s="225">
        <v>0</v>
      </c>
    </row>
    <row r="141" s="12" customFormat="1" ht="25.92" customHeight="1">
      <c r="A141" s="12"/>
      <c r="B141" s="212"/>
      <c r="C141" s="213"/>
      <c r="D141" s="214" t="s">
        <v>75</v>
      </c>
      <c r="E141" s="215" t="s">
        <v>2024</v>
      </c>
      <c r="F141" s="215" t="s">
        <v>2300</v>
      </c>
      <c r="G141" s="213"/>
      <c r="H141" s="213"/>
      <c r="I141" s="216"/>
      <c r="J141" s="217">
        <f>BK141</f>
        <v>0</v>
      </c>
      <c r="K141" s="213"/>
      <c r="L141" s="218"/>
      <c r="M141" s="219"/>
      <c r="N141" s="220"/>
      <c r="O141" s="220"/>
      <c r="P141" s="221">
        <f>P142+P147+P148</f>
        <v>0</v>
      </c>
      <c r="Q141" s="220"/>
      <c r="R141" s="221">
        <f>R142+R147+R148</f>
        <v>0</v>
      </c>
      <c r="S141" s="220"/>
      <c r="T141" s="222">
        <f>T142+T147+T148</f>
        <v>0</v>
      </c>
      <c r="U141" s="12"/>
      <c r="V141" s="12"/>
      <c r="W141" s="12"/>
      <c r="X141" s="12"/>
      <c r="Y141" s="12"/>
      <c r="Z141" s="12"/>
      <c r="AA141" s="12"/>
      <c r="AB141" s="12"/>
      <c r="AC141" s="12"/>
      <c r="AD141" s="12"/>
      <c r="AE141" s="12"/>
      <c r="AR141" s="223" t="s">
        <v>83</v>
      </c>
      <c r="AT141" s="224" t="s">
        <v>75</v>
      </c>
      <c r="AU141" s="224" t="s">
        <v>76</v>
      </c>
      <c r="AY141" s="223" t="s">
        <v>264</v>
      </c>
      <c r="BK141" s="225">
        <f>BK142+BK147+BK148</f>
        <v>0</v>
      </c>
    </row>
    <row r="142" s="12" customFormat="1" ht="22.8" customHeight="1">
      <c r="A142" s="12"/>
      <c r="B142" s="212"/>
      <c r="C142" s="213"/>
      <c r="D142" s="214" t="s">
        <v>75</v>
      </c>
      <c r="E142" s="226" t="s">
        <v>2030</v>
      </c>
      <c r="F142" s="226" t="s">
        <v>2303</v>
      </c>
      <c r="G142" s="213"/>
      <c r="H142" s="213"/>
      <c r="I142" s="216"/>
      <c r="J142" s="227">
        <f>BK142</f>
        <v>0</v>
      </c>
      <c r="K142" s="213"/>
      <c r="L142" s="218"/>
      <c r="M142" s="219"/>
      <c r="N142" s="220"/>
      <c r="O142" s="220"/>
      <c r="P142" s="221">
        <f>SUM(P143:P146)</f>
        <v>0</v>
      </c>
      <c r="Q142" s="220"/>
      <c r="R142" s="221">
        <f>SUM(R143:R146)</f>
        <v>0</v>
      </c>
      <c r="S142" s="220"/>
      <c r="T142" s="222">
        <f>SUM(T143:T146)</f>
        <v>0</v>
      </c>
      <c r="U142" s="12"/>
      <c r="V142" s="12"/>
      <c r="W142" s="12"/>
      <c r="X142" s="12"/>
      <c r="Y142" s="12"/>
      <c r="Z142" s="12"/>
      <c r="AA142" s="12"/>
      <c r="AB142" s="12"/>
      <c r="AC142" s="12"/>
      <c r="AD142" s="12"/>
      <c r="AE142" s="12"/>
      <c r="AR142" s="223" t="s">
        <v>83</v>
      </c>
      <c r="AT142" s="224" t="s">
        <v>75</v>
      </c>
      <c r="AU142" s="224" t="s">
        <v>83</v>
      </c>
      <c r="AY142" s="223" t="s">
        <v>264</v>
      </c>
      <c r="BK142" s="225">
        <f>SUM(BK143:BK146)</f>
        <v>0</v>
      </c>
    </row>
    <row r="143" s="2" customFormat="1" ht="16.5" customHeight="1">
      <c r="A143" s="39"/>
      <c r="B143" s="40"/>
      <c r="C143" s="228" t="s">
        <v>304</v>
      </c>
      <c r="D143" s="228" t="s">
        <v>266</v>
      </c>
      <c r="E143" s="229" t="s">
        <v>4812</v>
      </c>
      <c r="F143" s="230" t="s">
        <v>4813</v>
      </c>
      <c r="G143" s="231" t="s">
        <v>269</v>
      </c>
      <c r="H143" s="232">
        <v>4</v>
      </c>
      <c r="I143" s="233"/>
      <c r="J143" s="234">
        <f>ROUND(I143*H143,2)</f>
        <v>0</v>
      </c>
      <c r="K143" s="230" t="s">
        <v>298</v>
      </c>
      <c r="L143" s="45"/>
      <c r="M143" s="235" t="s">
        <v>1</v>
      </c>
      <c r="N143" s="236" t="s">
        <v>41</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271</v>
      </c>
      <c r="AT143" s="239" t="s">
        <v>266</v>
      </c>
      <c r="AU143" s="239" t="s">
        <v>85</v>
      </c>
      <c r="AY143" s="18" t="s">
        <v>264</v>
      </c>
      <c r="BE143" s="240">
        <f>IF(N143="základní",J143,0)</f>
        <v>0</v>
      </c>
      <c r="BF143" s="240">
        <f>IF(N143="snížená",J143,0)</f>
        <v>0</v>
      </c>
      <c r="BG143" s="240">
        <f>IF(N143="zákl. přenesená",J143,0)</f>
        <v>0</v>
      </c>
      <c r="BH143" s="240">
        <f>IF(N143="sníž. přenesená",J143,0)</f>
        <v>0</v>
      </c>
      <c r="BI143" s="240">
        <f>IF(N143="nulová",J143,0)</f>
        <v>0</v>
      </c>
      <c r="BJ143" s="18" t="s">
        <v>83</v>
      </c>
      <c r="BK143" s="240">
        <f>ROUND(I143*H143,2)</f>
        <v>0</v>
      </c>
      <c r="BL143" s="18" t="s">
        <v>271</v>
      </c>
      <c r="BM143" s="239" t="s">
        <v>351</v>
      </c>
    </row>
    <row r="144" s="2" customFormat="1" ht="16.5" customHeight="1">
      <c r="A144" s="39"/>
      <c r="B144" s="40"/>
      <c r="C144" s="228" t="s">
        <v>309</v>
      </c>
      <c r="D144" s="228" t="s">
        <v>266</v>
      </c>
      <c r="E144" s="229" t="s">
        <v>4814</v>
      </c>
      <c r="F144" s="230" t="s">
        <v>4815</v>
      </c>
      <c r="G144" s="231" t="s">
        <v>269</v>
      </c>
      <c r="H144" s="232">
        <v>12</v>
      </c>
      <c r="I144" s="233"/>
      <c r="J144" s="234">
        <f>ROUND(I144*H144,2)</f>
        <v>0</v>
      </c>
      <c r="K144" s="230" t="s">
        <v>298</v>
      </c>
      <c r="L144" s="45"/>
      <c r="M144" s="235" t="s">
        <v>1</v>
      </c>
      <c r="N144" s="236" t="s">
        <v>41</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271</v>
      </c>
      <c r="AT144" s="239" t="s">
        <v>266</v>
      </c>
      <c r="AU144" s="239" t="s">
        <v>85</v>
      </c>
      <c r="AY144" s="18" t="s">
        <v>264</v>
      </c>
      <c r="BE144" s="240">
        <f>IF(N144="základní",J144,0)</f>
        <v>0</v>
      </c>
      <c r="BF144" s="240">
        <f>IF(N144="snížená",J144,0)</f>
        <v>0</v>
      </c>
      <c r="BG144" s="240">
        <f>IF(N144="zákl. přenesená",J144,0)</f>
        <v>0</v>
      </c>
      <c r="BH144" s="240">
        <f>IF(N144="sníž. přenesená",J144,0)</f>
        <v>0</v>
      </c>
      <c r="BI144" s="240">
        <f>IF(N144="nulová",J144,0)</f>
        <v>0</v>
      </c>
      <c r="BJ144" s="18" t="s">
        <v>83</v>
      </c>
      <c r="BK144" s="240">
        <f>ROUND(I144*H144,2)</f>
        <v>0</v>
      </c>
      <c r="BL144" s="18" t="s">
        <v>271</v>
      </c>
      <c r="BM144" s="239" t="s">
        <v>366</v>
      </c>
    </row>
    <row r="145" s="2" customFormat="1" ht="16.5" customHeight="1">
      <c r="A145" s="39"/>
      <c r="B145" s="40"/>
      <c r="C145" s="228" t="s">
        <v>315</v>
      </c>
      <c r="D145" s="228" t="s">
        <v>266</v>
      </c>
      <c r="E145" s="229" t="s">
        <v>4816</v>
      </c>
      <c r="F145" s="230" t="s">
        <v>4817</v>
      </c>
      <c r="G145" s="231" t="s">
        <v>269</v>
      </c>
      <c r="H145" s="232">
        <v>1</v>
      </c>
      <c r="I145" s="233"/>
      <c r="J145" s="234">
        <f>ROUND(I145*H145,2)</f>
        <v>0</v>
      </c>
      <c r="K145" s="230" t="s">
        <v>298</v>
      </c>
      <c r="L145" s="45"/>
      <c r="M145" s="235" t="s">
        <v>1</v>
      </c>
      <c r="N145" s="236" t="s">
        <v>41</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271</v>
      </c>
      <c r="AT145" s="239" t="s">
        <v>266</v>
      </c>
      <c r="AU145" s="239" t="s">
        <v>85</v>
      </c>
      <c r="AY145" s="18" t="s">
        <v>264</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271</v>
      </c>
      <c r="BM145" s="239" t="s">
        <v>377</v>
      </c>
    </row>
    <row r="146" s="2" customFormat="1" ht="16.5" customHeight="1">
      <c r="A146" s="39"/>
      <c r="B146" s="40"/>
      <c r="C146" s="228" t="s">
        <v>322</v>
      </c>
      <c r="D146" s="228" t="s">
        <v>266</v>
      </c>
      <c r="E146" s="229" t="s">
        <v>4818</v>
      </c>
      <c r="F146" s="230" t="s">
        <v>4819</v>
      </c>
      <c r="G146" s="231" t="s">
        <v>269</v>
      </c>
      <c r="H146" s="232">
        <v>1</v>
      </c>
      <c r="I146" s="233"/>
      <c r="J146" s="234">
        <f>ROUND(I146*H146,2)</f>
        <v>0</v>
      </c>
      <c r="K146" s="230" t="s">
        <v>298</v>
      </c>
      <c r="L146" s="45"/>
      <c r="M146" s="235" t="s">
        <v>1</v>
      </c>
      <c r="N146" s="236" t="s">
        <v>41</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271</v>
      </c>
      <c r="AT146" s="239" t="s">
        <v>266</v>
      </c>
      <c r="AU146" s="239" t="s">
        <v>85</v>
      </c>
      <c r="AY146" s="18" t="s">
        <v>264</v>
      </c>
      <c r="BE146" s="240">
        <f>IF(N146="základní",J146,0)</f>
        <v>0</v>
      </c>
      <c r="BF146" s="240">
        <f>IF(N146="snížená",J146,0)</f>
        <v>0</v>
      </c>
      <c r="BG146" s="240">
        <f>IF(N146="zákl. přenesená",J146,0)</f>
        <v>0</v>
      </c>
      <c r="BH146" s="240">
        <f>IF(N146="sníž. přenesená",J146,0)</f>
        <v>0</v>
      </c>
      <c r="BI146" s="240">
        <f>IF(N146="nulová",J146,0)</f>
        <v>0</v>
      </c>
      <c r="BJ146" s="18" t="s">
        <v>83</v>
      </c>
      <c r="BK146" s="240">
        <f>ROUND(I146*H146,2)</f>
        <v>0</v>
      </c>
      <c r="BL146" s="18" t="s">
        <v>271</v>
      </c>
      <c r="BM146" s="239" t="s">
        <v>386</v>
      </c>
    </row>
    <row r="147" s="12" customFormat="1" ht="22.8" customHeight="1">
      <c r="A147" s="12"/>
      <c r="B147" s="212"/>
      <c r="C147" s="213"/>
      <c r="D147" s="214" t="s">
        <v>75</v>
      </c>
      <c r="E147" s="226" t="s">
        <v>2034</v>
      </c>
      <c r="F147" s="226" t="s">
        <v>2314</v>
      </c>
      <c r="G147" s="213"/>
      <c r="H147" s="213"/>
      <c r="I147" s="216"/>
      <c r="J147" s="227">
        <f>BK147</f>
        <v>0</v>
      </c>
      <c r="K147" s="213"/>
      <c r="L147" s="218"/>
      <c r="M147" s="219"/>
      <c r="N147" s="220"/>
      <c r="O147" s="220"/>
      <c r="P147" s="221">
        <v>0</v>
      </c>
      <c r="Q147" s="220"/>
      <c r="R147" s="221">
        <v>0</v>
      </c>
      <c r="S147" s="220"/>
      <c r="T147" s="222">
        <v>0</v>
      </c>
      <c r="U147" s="12"/>
      <c r="V147" s="12"/>
      <c r="W147" s="12"/>
      <c r="X147" s="12"/>
      <c r="Y147" s="12"/>
      <c r="Z147" s="12"/>
      <c r="AA147" s="12"/>
      <c r="AB147" s="12"/>
      <c r="AC147" s="12"/>
      <c r="AD147" s="12"/>
      <c r="AE147" s="12"/>
      <c r="AR147" s="223" t="s">
        <v>83</v>
      </c>
      <c r="AT147" s="224" t="s">
        <v>75</v>
      </c>
      <c r="AU147" s="224" t="s">
        <v>83</v>
      </c>
      <c r="AY147" s="223" t="s">
        <v>264</v>
      </c>
      <c r="BK147" s="225">
        <v>0</v>
      </c>
    </row>
    <row r="148" s="12" customFormat="1" ht="22.8" customHeight="1">
      <c r="A148" s="12"/>
      <c r="B148" s="212"/>
      <c r="C148" s="213"/>
      <c r="D148" s="214" t="s">
        <v>75</v>
      </c>
      <c r="E148" s="226" t="s">
        <v>2042</v>
      </c>
      <c r="F148" s="226" t="s">
        <v>2316</v>
      </c>
      <c r="G148" s="213"/>
      <c r="H148" s="213"/>
      <c r="I148" s="216"/>
      <c r="J148" s="227">
        <f>BK148</f>
        <v>0</v>
      </c>
      <c r="K148" s="213"/>
      <c r="L148" s="218"/>
      <c r="M148" s="219"/>
      <c r="N148" s="220"/>
      <c r="O148" s="220"/>
      <c r="P148" s="221">
        <f>SUM(P149:P150)</f>
        <v>0</v>
      </c>
      <c r="Q148" s="220"/>
      <c r="R148" s="221">
        <f>SUM(R149:R150)</f>
        <v>0</v>
      </c>
      <c r="S148" s="220"/>
      <c r="T148" s="222">
        <f>SUM(T149:T150)</f>
        <v>0</v>
      </c>
      <c r="U148" s="12"/>
      <c r="V148" s="12"/>
      <c r="W148" s="12"/>
      <c r="X148" s="12"/>
      <c r="Y148" s="12"/>
      <c r="Z148" s="12"/>
      <c r="AA148" s="12"/>
      <c r="AB148" s="12"/>
      <c r="AC148" s="12"/>
      <c r="AD148" s="12"/>
      <c r="AE148" s="12"/>
      <c r="AR148" s="223" t="s">
        <v>83</v>
      </c>
      <c r="AT148" s="224" t="s">
        <v>75</v>
      </c>
      <c r="AU148" s="224" t="s">
        <v>83</v>
      </c>
      <c r="AY148" s="223" t="s">
        <v>264</v>
      </c>
      <c r="BK148" s="225">
        <f>SUM(BK149:BK150)</f>
        <v>0</v>
      </c>
    </row>
    <row r="149" s="2" customFormat="1" ht="16.5" customHeight="1">
      <c r="A149" s="39"/>
      <c r="B149" s="40"/>
      <c r="C149" s="228" t="s">
        <v>8</v>
      </c>
      <c r="D149" s="228" t="s">
        <v>266</v>
      </c>
      <c r="E149" s="229" t="s">
        <v>4820</v>
      </c>
      <c r="F149" s="230" t="s">
        <v>2318</v>
      </c>
      <c r="G149" s="231" t="s">
        <v>269</v>
      </c>
      <c r="H149" s="232">
        <v>8</v>
      </c>
      <c r="I149" s="233"/>
      <c r="J149" s="234">
        <f>ROUND(I149*H149,2)</f>
        <v>0</v>
      </c>
      <c r="K149" s="230" t="s">
        <v>298</v>
      </c>
      <c r="L149" s="45"/>
      <c r="M149" s="235" t="s">
        <v>1</v>
      </c>
      <c r="N149" s="236" t="s">
        <v>41</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271</v>
      </c>
      <c r="AT149" s="239" t="s">
        <v>266</v>
      </c>
      <c r="AU149" s="239" t="s">
        <v>85</v>
      </c>
      <c r="AY149" s="18" t="s">
        <v>264</v>
      </c>
      <c r="BE149" s="240">
        <f>IF(N149="základní",J149,0)</f>
        <v>0</v>
      </c>
      <c r="BF149" s="240">
        <f>IF(N149="snížená",J149,0)</f>
        <v>0</v>
      </c>
      <c r="BG149" s="240">
        <f>IF(N149="zákl. přenesená",J149,0)</f>
        <v>0</v>
      </c>
      <c r="BH149" s="240">
        <f>IF(N149="sníž. přenesená",J149,0)</f>
        <v>0</v>
      </c>
      <c r="BI149" s="240">
        <f>IF(N149="nulová",J149,0)</f>
        <v>0</v>
      </c>
      <c r="BJ149" s="18" t="s">
        <v>83</v>
      </c>
      <c r="BK149" s="240">
        <f>ROUND(I149*H149,2)</f>
        <v>0</v>
      </c>
      <c r="BL149" s="18" t="s">
        <v>271</v>
      </c>
      <c r="BM149" s="239" t="s">
        <v>395</v>
      </c>
    </row>
    <row r="150" s="2" customFormat="1" ht="16.5" customHeight="1">
      <c r="A150" s="39"/>
      <c r="B150" s="40"/>
      <c r="C150" s="228" t="s">
        <v>335</v>
      </c>
      <c r="D150" s="228" t="s">
        <v>266</v>
      </c>
      <c r="E150" s="229" t="s">
        <v>4821</v>
      </c>
      <c r="F150" s="230" t="s">
        <v>4822</v>
      </c>
      <c r="G150" s="231" t="s">
        <v>4823</v>
      </c>
      <c r="H150" s="232">
        <v>2</v>
      </c>
      <c r="I150" s="233"/>
      <c r="J150" s="234">
        <f>ROUND(I150*H150,2)</f>
        <v>0</v>
      </c>
      <c r="K150" s="230" t="s">
        <v>298</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271</v>
      </c>
      <c r="AT150" s="239" t="s">
        <v>266</v>
      </c>
      <c r="AU150" s="239" t="s">
        <v>85</v>
      </c>
      <c r="AY150" s="18" t="s">
        <v>264</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271</v>
      </c>
      <c r="BM150" s="239" t="s">
        <v>407</v>
      </c>
    </row>
    <row r="151" s="12" customFormat="1" ht="25.92" customHeight="1">
      <c r="A151" s="12"/>
      <c r="B151" s="212"/>
      <c r="C151" s="213"/>
      <c r="D151" s="214" t="s">
        <v>75</v>
      </c>
      <c r="E151" s="215" t="s">
        <v>2168</v>
      </c>
      <c r="F151" s="215" t="s">
        <v>1400</v>
      </c>
      <c r="G151" s="213"/>
      <c r="H151" s="213"/>
      <c r="I151" s="216"/>
      <c r="J151" s="217">
        <f>BK151</f>
        <v>0</v>
      </c>
      <c r="K151" s="213"/>
      <c r="L151" s="218"/>
      <c r="M151" s="219"/>
      <c r="N151" s="220"/>
      <c r="O151" s="220"/>
      <c r="P151" s="221">
        <f>P152</f>
        <v>0</v>
      </c>
      <c r="Q151" s="220"/>
      <c r="R151" s="221">
        <f>R152</f>
        <v>0</v>
      </c>
      <c r="S151" s="220"/>
      <c r="T151" s="222">
        <f>T152</f>
        <v>0</v>
      </c>
      <c r="U151" s="12"/>
      <c r="V151" s="12"/>
      <c r="W151" s="12"/>
      <c r="X151" s="12"/>
      <c r="Y151" s="12"/>
      <c r="Z151" s="12"/>
      <c r="AA151" s="12"/>
      <c r="AB151" s="12"/>
      <c r="AC151" s="12"/>
      <c r="AD151" s="12"/>
      <c r="AE151" s="12"/>
      <c r="AR151" s="223" t="s">
        <v>271</v>
      </c>
      <c r="AT151" s="224" t="s">
        <v>75</v>
      </c>
      <c r="AU151" s="224" t="s">
        <v>76</v>
      </c>
      <c r="AY151" s="223" t="s">
        <v>264</v>
      </c>
      <c r="BK151" s="225">
        <f>BK152</f>
        <v>0</v>
      </c>
    </row>
    <row r="152" s="2" customFormat="1" ht="16.5" customHeight="1">
      <c r="A152" s="39"/>
      <c r="B152" s="40"/>
      <c r="C152" s="228" t="s">
        <v>342</v>
      </c>
      <c r="D152" s="228" t="s">
        <v>266</v>
      </c>
      <c r="E152" s="229" t="s">
        <v>2169</v>
      </c>
      <c r="F152" s="230" t="s">
        <v>4762</v>
      </c>
      <c r="G152" s="231" t="s">
        <v>420</v>
      </c>
      <c r="H152" s="232">
        <v>1</v>
      </c>
      <c r="I152" s="233"/>
      <c r="J152" s="234">
        <f>ROUND(I152*H152,2)</f>
        <v>0</v>
      </c>
      <c r="K152" s="230" t="s">
        <v>298</v>
      </c>
      <c r="L152" s="45"/>
      <c r="M152" s="307" t="s">
        <v>1</v>
      </c>
      <c r="N152" s="308" t="s">
        <v>41</v>
      </c>
      <c r="O152" s="309"/>
      <c r="P152" s="310">
        <f>O152*H152</f>
        <v>0</v>
      </c>
      <c r="Q152" s="310">
        <v>0</v>
      </c>
      <c r="R152" s="310">
        <f>Q152*H152</f>
        <v>0</v>
      </c>
      <c r="S152" s="310">
        <v>0</v>
      </c>
      <c r="T152" s="311">
        <f>S152*H152</f>
        <v>0</v>
      </c>
      <c r="U152" s="39"/>
      <c r="V152" s="39"/>
      <c r="W152" s="39"/>
      <c r="X152" s="39"/>
      <c r="Y152" s="39"/>
      <c r="Z152" s="39"/>
      <c r="AA152" s="39"/>
      <c r="AB152" s="39"/>
      <c r="AC152" s="39"/>
      <c r="AD152" s="39"/>
      <c r="AE152" s="39"/>
      <c r="AR152" s="239" t="s">
        <v>1385</v>
      </c>
      <c r="AT152" s="239" t="s">
        <v>266</v>
      </c>
      <c r="AU152" s="239" t="s">
        <v>83</v>
      </c>
      <c r="AY152" s="18" t="s">
        <v>264</v>
      </c>
      <c r="BE152" s="240">
        <f>IF(N152="základní",J152,0)</f>
        <v>0</v>
      </c>
      <c r="BF152" s="240">
        <f>IF(N152="snížená",J152,0)</f>
        <v>0</v>
      </c>
      <c r="BG152" s="240">
        <f>IF(N152="zákl. přenesená",J152,0)</f>
        <v>0</v>
      </c>
      <c r="BH152" s="240">
        <f>IF(N152="sníž. přenesená",J152,0)</f>
        <v>0</v>
      </c>
      <c r="BI152" s="240">
        <f>IF(N152="nulová",J152,0)</f>
        <v>0</v>
      </c>
      <c r="BJ152" s="18" t="s">
        <v>83</v>
      </c>
      <c r="BK152" s="240">
        <f>ROUND(I152*H152,2)</f>
        <v>0</v>
      </c>
      <c r="BL152" s="18" t="s">
        <v>1385</v>
      </c>
      <c r="BM152" s="239" t="s">
        <v>4824</v>
      </c>
    </row>
    <row r="153" s="2" customFormat="1" ht="6.96" customHeight="1">
      <c r="A153" s="39"/>
      <c r="B153" s="67"/>
      <c r="C153" s="68"/>
      <c r="D153" s="68"/>
      <c r="E153" s="68"/>
      <c r="F153" s="68"/>
      <c r="G153" s="68"/>
      <c r="H153" s="68"/>
      <c r="I153" s="68"/>
      <c r="J153" s="68"/>
      <c r="K153" s="68"/>
      <c r="L153" s="45"/>
      <c r="M153" s="39"/>
      <c r="O153" s="39"/>
      <c r="P153" s="39"/>
      <c r="Q153" s="39"/>
      <c r="R153" s="39"/>
      <c r="S153" s="39"/>
      <c r="T153" s="39"/>
      <c r="U153" s="39"/>
      <c r="V153" s="39"/>
      <c r="W153" s="39"/>
      <c r="X153" s="39"/>
      <c r="Y153" s="39"/>
      <c r="Z153" s="39"/>
      <c r="AA153" s="39"/>
      <c r="AB153" s="39"/>
      <c r="AC153" s="39"/>
      <c r="AD153" s="39"/>
      <c r="AE153" s="39"/>
    </row>
  </sheetData>
  <sheetProtection sheet="1" autoFilter="0" formatColumns="0" formatRows="0" objects="1" scenarios="1" spinCount="100000" saltValue="+sf/LaUgPK+vRQ9zfy2ssYetQRTlguo2rJnflYGcnffUIF1vH3SWSmTwjRiYWRy5UrkFjbhSc7tJ063jz2NBtQ==" hashValue="YR8CgZ02eqJbDXL6DnJn8R5wdnFGa6mYFeNRZT6s/oapPZIwMluA1GhwmznKsPh3mQy2BAKE7b16pIJqu6qfxg==" algorithmName="SHA-512" password="E785"/>
  <autoFilter ref="C126:K152"/>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208</v>
      </c>
    </row>
    <row r="3" s="1" customFormat="1" ht="6.96" customHeight="1">
      <c r="B3" s="148"/>
      <c r="C3" s="149"/>
      <c r="D3" s="149"/>
      <c r="E3" s="149"/>
      <c r="F3" s="149"/>
      <c r="G3" s="149"/>
      <c r="H3" s="149"/>
      <c r="I3" s="149"/>
      <c r="J3" s="149"/>
      <c r="K3" s="149"/>
      <c r="L3" s="21"/>
      <c r="AT3" s="18" t="s">
        <v>85</v>
      </c>
    </row>
    <row r="4" s="1" customFormat="1" ht="24.96" customHeight="1">
      <c r="B4" s="21"/>
      <c r="D4" s="150" t="s">
        <v>209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Transformace domova Černovice – Lidmaň I. – Polná</v>
      </c>
      <c r="F7" s="152"/>
      <c r="G7" s="152"/>
      <c r="H7" s="152"/>
      <c r="L7" s="21"/>
    </row>
    <row r="8" s="2" customFormat="1" ht="12" customHeight="1">
      <c r="A8" s="39"/>
      <c r="B8" s="45"/>
      <c r="C8" s="39"/>
      <c r="D8" s="152" t="s">
        <v>210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4825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18. 9. 2024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6"/>
      <c r="B27" s="157"/>
      <c r="C27" s="156"/>
      <c r="D27" s="156"/>
      <c r="E27" s="158" t="s">
        <v>214</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0"/>
      <c r="E29" s="160"/>
      <c r="F29" s="160"/>
      <c r="G29" s="160"/>
      <c r="H29" s="160"/>
      <c r="I29" s="160"/>
      <c r="J29" s="160"/>
      <c r="K29" s="160"/>
      <c r="L29" s="64"/>
      <c r="S29" s="39"/>
      <c r="T29" s="39"/>
      <c r="U29" s="39"/>
      <c r="V29" s="39"/>
      <c r="W29" s="39"/>
      <c r="X29" s="39"/>
      <c r="Y29" s="39"/>
      <c r="Z29" s="39"/>
      <c r="AA29" s="39"/>
      <c r="AB29" s="39"/>
      <c r="AC29" s="39"/>
      <c r="AD29" s="39"/>
      <c r="AE29" s="39"/>
    </row>
    <row r="30" s="2" customFormat="1" ht="25.44" customHeight="1">
      <c r="A30" s="39"/>
      <c r="B30" s="45"/>
      <c r="C30" s="39"/>
      <c r="D30" s="161" t="s">
        <v>36</v>
      </c>
      <c r="E30" s="39"/>
      <c r="F30" s="39"/>
      <c r="G30" s="39"/>
      <c r="H30" s="39"/>
      <c r="I30" s="39"/>
      <c r="J30" s="16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14.4" customHeight="1">
      <c r="A32" s="39"/>
      <c r="B32" s="45"/>
      <c r="C32" s="39"/>
      <c r="D32" s="39"/>
      <c r="E32" s="39"/>
      <c r="F32" s="163" t="s">
        <v>38</v>
      </c>
      <c r="G32" s="39"/>
      <c r="H32" s="39"/>
      <c r="I32" s="163" t="s">
        <v>37</v>
      </c>
      <c r="J32" s="163" t="s">
        <v>39</v>
      </c>
      <c r="K32" s="39"/>
      <c r="L32" s="64"/>
      <c r="S32" s="39"/>
      <c r="T32" s="39"/>
      <c r="U32" s="39"/>
      <c r="V32" s="39"/>
      <c r="W32" s="39"/>
      <c r="X32" s="39"/>
      <c r="Y32" s="39"/>
      <c r="Z32" s="39"/>
      <c r="AA32" s="39"/>
      <c r="AB32" s="39"/>
      <c r="AC32" s="39"/>
      <c r="AD32" s="39"/>
      <c r="AE32" s="39"/>
    </row>
    <row r="33" s="2" customFormat="1" ht="14.4" customHeight="1">
      <c r="A33" s="39"/>
      <c r="B33" s="45"/>
      <c r="C33" s="39"/>
      <c r="D33" s="164" t="s">
        <v>40</v>
      </c>
      <c r="E33" s="152" t="s">
        <v>41</v>
      </c>
      <c r="F33" s="165">
        <f>ROUND((SUM(BE123:BE158)),  2)</f>
        <v>0</v>
      </c>
      <c r="G33" s="39"/>
      <c r="H33" s="39"/>
      <c r="I33" s="166">
        <v>0.20999999999999999</v>
      </c>
      <c r="J33" s="165">
        <f>ROUND(((SUM(BE123:BE158))*I33),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ROUND((SUM(BF123:BF158)),  2)</f>
        <v>0</v>
      </c>
      <c r="G34" s="39"/>
      <c r="H34" s="39"/>
      <c r="I34" s="166">
        <v>0.12</v>
      </c>
      <c r="J34" s="165">
        <f>ROUND(((SUM(BF123:BF158))*I34),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ROUND((SUM(BG123:BG158)),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ROUND((SUM(BH123:BH158)),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ROUND((SUM(BI123:BI158)),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215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Transformace domova Černovice – Lidmaň I. – Polná</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210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VON - VEDLEJŠÍ A OSTATNÍ NÁKLADY STAVBY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18. 9. 2024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Kraj Vysočina</v>
      </c>
      <c r="G91" s="41"/>
      <c r="H91" s="41"/>
      <c r="I91" s="33" t="s">
        <v>30</v>
      </c>
      <c r="J91" s="37" t="str">
        <f>E21</f>
        <v>ARPIK OSTRAVA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6" t="s">
        <v>216</v>
      </c>
      <c r="D94" s="187"/>
      <c r="E94" s="187"/>
      <c r="F94" s="187"/>
      <c r="G94" s="187"/>
      <c r="H94" s="187"/>
      <c r="I94" s="187"/>
      <c r="J94" s="188" t="s">
        <v>217</v>
      </c>
      <c r="K94" s="18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9" t="s">
        <v>218</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219</v>
      </c>
    </row>
    <row r="97" s="9" customFormat="1" ht="24.96" customHeight="1">
      <c r="A97" s="9"/>
      <c r="B97" s="190"/>
      <c r="C97" s="191"/>
      <c r="D97" s="192" t="s">
        <v>4826</v>
      </c>
      <c r="E97" s="193"/>
      <c r="F97" s="193"/>
      <c r="G97" s="193"/>
      <c r="H97" s="193"/>
      <c r="I97" s="193"/>
      <c r="J97" s="194">
        <f>J124</f>
        <v>0</v>
      </c>
      <c r="K97" s="191"/>
      <c r="L97" s="195"/>
      <c r="S97" s="9"/>
      <c r="T97" s="9"/>
      <c r="U97" s="9"/>
      <c r="V97" s="9"/>
      <c r="W97" s="9"/>
      <c r="X97" s="9"/>
      <c r="Y97" s="9"/>
      <c r="Z97" s="9"/>
      <c r="AA97" s="9"/>
      <c r="AB97" s="9"/>
      <c r="AC97" s="9"/>
      <c r="AD97" s="9"/>
      <c r="AE97" s="9"/>
    </row>
    <row r="98" s="10" customFormat="1" ht="19.92" customHeight="1">
      <c r="A98" s="10"/>
      <c r="B98" s="196"/>
      <c r="C98" s="134"/>
      <c r="D98" s="197" t="s">
        <v>4827</v>
      </c>
      <c r="E98" s="198"/>
      <c r="F98" s="198"/>
      <c r="G98" s="198"/>
      <c r="H98" s="198"/>
      <c r="I98" s="198"/>
      <c r="J98" s="199">
        <f>J125</f>
        <v>0</v>
      </c>
      <c r="K98" s="134"/>
      <c r="L98" s="200"/>
      <c r="S98" s="10"/>
      <c r="T98" s="10"/>
      <c r="U98" s="10"/>
      <c r="V98" s="10"/>
      <c r="W98" s="10"/>
      <c r="X98" s="10"/>
      <c r="Y98" s="10"/>
      <c r="Z98" s="10"/>
      <c r="AA98" s="10"/>
      <c r="AB98" s="10"/>
      <c r="AC98" s="10"/>
      <c r="AD98" s="10"/>
      <c r="AE98" s="10"/>
    </row>
    <row r="99" s="10" customFormat="1" ht="19.92" customHeight="1">
      <c r="A99" s="10"/>
      <c r="B99" s="196"/>
      <c r="C99" s="134"/>
      <c r="D99" s="197" t="s">
        <v>4828</v>
      </c>
      <c r="E99" s="198"/>
      <c r="F99" s="198"/>
      <c r="G99" s="198"/>
      <c r="H99" s="198"/>
      <c r="I99" s="198"/>
      <c r="J99" s="199">
        <f>J134</f>
        <v>0</v>
      </c>
      <c r="K99" s="134"/>
      <c r="L99" s="200"/>
      <c r="S99" s="10"/>
      <c r="T99" s="10"/>
      <c r="U99" s="10"/>
      <c r="V99" s="10"/>
      <c r="W99" s="10"/>
      <c r="X99" s="10"/>
      <c r="Y99" s="10"/>
      <c r="Z99" s="10"/>
      <c r="AA99" s="10"/>
      <c r="AB99" s="10"/>
      <c r="AC99" s="10"/>
      <c r="AD99" s="10"/>
      <c r="AE99" s="10"/>
    </row>
    <row r="100" s="10" customFormat="1" ht="19.92" customHeight="1">
      <c r="A100" s="10"/>
      <c r="B100" s="196"/>
      <c r="C100" s="134"/>
      <c r="D100" s="197" t="s">
        <v>4829</v>
      </c>
      <c r="E100" s="198"/>
      <c r="F100" s="198"/>
      <c r="G100" s="198"/>
      <c r="H100" s="198"/>
      <c r="I100" s="198"/>
      <c r="J100" s="199">
        <f>J137</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3457</v>
      </c>
      <c r="E101" s="198"/>
      <c r="F101" s="198"/>
      <c r="G101" s="198"/>
      <c r="H101" s="198"/>
      <c r="I101" s="198"/>
      <c r="J101" s="199">
        <f>J144</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4830</v>
      </c>
      <c r="E102" s="198"/>
      <c r="F102" s="198"/>
      <c r="G102" s="198"/>
      <c r="H102" s="198"/>
      <c r="I102" s="198"/>
      <c r="J102" s="199">
        <f>J149</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4831</v>
      </c>
      <c r="E103" s="198"/>
      <c r="F103" s="198"/>
      <c r="G103" s="198"/>
      <c r="H103" s="198"/>
      <c r="I103" s="198"/>
      <c r="J103" s="199">
        <f>J152</f>
        <v>0</v>
      </c>
      <c r="K103" s="134"/>
      <c r="L103" s="200"/>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249</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Transformace domova Černovice – Lidmaň I. – Polná</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210</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 xml:space="preserve">VON - VEDLEJŠÍ A OSTATNÍ NÁKLADY STAVBY </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 xml:space="preserve"> </v>
      </c>
      <c r="G117" s="41"/>
      <c r="H117" s="41"/>
      <c r="I117" s="33" t="s">
        <v>22</v>
      </c>
      <c r="J117" s="80" t="str">
        <f>IF(J12="","",J12)</f>
        <v>18. 9. 2024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Kraj Vysočina</v>
      </c>
      <c r="G119" s="41"/>
      <c r="H119" s="41"/>
      <c r="I119" s="33" t="s">
        <v>30</v>
      </c>
      <c r="J119" s="37" t="str">
        <f>E21</f>
        <v>ARPIK OSTRAVA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1"/>
      <c r="B122" s="202"/>
      <c r="C122" s="203" t="s">
        <v>250</v>
      </c>
      <c r="D122" s="204" t="s">
        <v>61</v>
      </c>
      <c r="E122" s="204" t="s">
        <v>57</v>
      </c>
      <c r="F122" s="204" t="s">
        <v>58</v>
      </c>
      <c r="G122" s="204" t="s">
        <v>251</v>
      </c>
      <c r="H122" s="204" t="s">
        <v>252</v>
      </c>
      <c r="I122" s="204" t="s">
        <v>253</v>
      </c>
      <c r="J122" s="204" t="s">
        <v>217</v>
      </c>
      <c r="K122" s="205" t="s">
        <v>254</v>
      </c>
      <c r="L122" s="206"/>
      <c r="M122" s="101" t="s">
        <v>1</v>
      </c>
      <c r="N122" s="102" t="s">
        <v>40</v>
      </c>
      <c r="O122" s="102" t="s">
        <v>255</v>
      </c>
      <c r="P122" s="102" t="s">
        <v>256</v>
      </c>
      <c r="Q122" s="102" t="s">
        <v>257</v>
      </c>
      <c r="R122" s="102" t="s">
        <v>258</v>
      </c>
      <c r="S122" s="102" t="s">
        <v>259</v>
      </c>
      <c r="T122" s="103" t="s">
        <v>260</v>
      </c>
      <c r="U122" s="201"/>
      <c r="V122" s="201"/>
      <c r="W122" s="201"/>
      <c r="X122" s="201"/>
      <c r="Y122" s="201"/>
      <c r="Z122" s="201"/>
      <c r="AA122" s="201"/>
      <c r="AB122" s="201"/>
      <c r="AC122" s="201"/>
      <c r="AD122" s="201"/>
      <c r="AE122" s="201"/>
    </row>
    <row r="123" s="2" customFormat="1" ht="22.8" customHeight="1">
      <c r="A123" s="39"/>
      <c r="B123" s="40"/>
      <c r="C123" s="108" t="s">
        <v>261</v>
      </c>
      <c r="D123" s="41"/>
      <c r="E123" s="41"/>
      <c r="F123" s="41"/>
      <c r="G123" s="41"/>
      <c r="H123" s="41"/>
      <c r="I123" s="41"/>
      <c r="J123" s="207">
        <f>BK123</f>
        <v>0</v>
      </c>
      <c r="K123" s="41"/>
      <c r="L123" s="45"/>
      <c r="M123" s="104"/>
      <c r="N123" s="208"/>
      <c r="O123" s="105"/>
      <c r="P123" s="209">
        <f>P124</f>
        <v>0</v>
      </c>
      <c r="Q123" s="105"/>
      <c r="R123" s="209">
        <f>R124</f>
        <v>0</v>
      </c>
      <c r="S123" s="105"/>
      <c r="T123" s="210">
        <f>T124</f>
        <v>0</v>
      </c>
      <c r="U123" s="39"/>
      <c r="V123" s="39"/>
      <c r="W123" s="39"/>
      <c r="X123" s="39"/>
      <c r="Y123" s="39"/>
      <c r="Z123" s="39"/>
      <c r="AA123" s="39"/>
      <c r="AB123" s="39"/>
      <c r="AC123" s="39"/>
      <c r="AD123" s="39"/>
      <c r="AE123" s="39"/>
      <c r="AT123" s="18" t="s">
        <v>75</v>
      </c>
      <c r="AU123" s="18" t="s">
        <v>219</v>
      </c>
      <c r="BK123" s="211">
        <f>BK124</f>
        <v>0</v>
      </c>
    </row>
    <row r="124" s="12" customFormat="1" ht="25.92" customHeight="1">
      <c r="A124" s="12"/>
      <c r="B124" s="212"/>
      <c r="C124" s="213"/>
      <c r="D124" s="214" t="s">
        <v>75</v>
      </c>
      <c r="E124" s="215" t="s">
        <v>3644</v>
      </c>
      <c r="F124" s="215" t="s">
        <v>3644</v>
      </c>
      <c r="G124" s="213"/>
      <c r="H124" s="213"/>
      <c r="I124" s="216"/>
      <c r="J124" s="217">
        <f>BK124</f>
        <v>0</v>
      </c>
      <c r="K124" s="213"/>
      <c r="L124" s="218"/>
      <c r="M124" s="219"/>
      <c r="N124" s="220"/>
      <c r="O124" s="220"/>
      <c r="P124" s="221">
        <f>P125+P134+P137+P144+P149+P152</f>
        <v>0</v>
      </c>
      <c r="Q124" s="220"/>
      <c r="R124" s="221">
        <f>R125+R134+R137+R144+R149+R152</f>
        <v>0</v>
      </c>
      <c r="S124" s="220"/>
      <c r="T124" s="222">
        <f>T125+T134+T137+T144+T149+T152</f>
        <v>0</v>
      </c>
      <c r="U124" s="12"/>
      <c r="V124" s="12"/>
      <c r="W124" s="12"/>
      <c r="X124" s="12"/>
      <c r="Y124" s="12"/>
      <c r="Z124" s="12"/>
      <c r="AA124" s="12"/>
      <c r="AB124" s="12"/>
      <c r="AC124" s="12"/>
      <c r="AD124" s="12"/>
      <c r="AE124" s="12"/>
      <c r="AR124" s="223" t="s">
        <v>290</v>
      </c>
      <c r="AT124" s="224" t="s">
        <v>75</v>
      </c>
      <c r="AU124" s="224" t="s">
        <v>76</v>
      </c>
      <c r="AY124" s="223" t="s">
        <v>264</v>
      </c>
      <c r="BK124" s="225">
        <f>BK125+BK134+BK137+BK144+BK149+BK152</f>
        <v>0</v>
      </c>
    </row>
    <row r="125" s="12" customFormat="1" ht="22.8" customHeight="1">
      <c r="A125" s="12"/>
      <c r="B125" s="212"/>
      <c r="C125" s="213"/>
      <c r="D125" s="214" t="s">
        <v>75</v>
      </c>
      <c r="E125" s="226" t="s">
        <v>4832</v>
      </c>
      <c r="F125" s="226" t="s">
        <v>4833</v>
      </c>
      <c r="G125" s="213"/>
      <c r="H125" s="213"/>
      <c r="I125" s="216"/>
      <c r="J125" s="227">
        <f>BK125</f>
        <v>0</v>
      </c>
      <c r="K125" s="213"/>
      <c r="L125" s="218"/>
      <c r="M125" s="219"/>
      <c r="N125" s="220"/>
      <c r="O125" s="220"/>
      <c r="P125" s="221">
        <f>SUM(P126:P133)</f>
        <v>0</v>
      </c>
      <c r="Q125" s="220"/>
      <c r="R125" s="221">
        <f>SUM(R126:R133)</f>
        <v>0</v>
      </c>
      <c r="S125" s="220"/>
      <c r="T125" s="222">
        <f>SUM(T126:T133)</f>
        <v>0</v>
      </c>
      <c r="U125" s="12"/>
      <c r="V125" s="12"/>
      <c r="W125" s="12"/>
      <c r="X125" s="12"/>
      <c r="Y125" s="12"/>
      <c r="Z125" s="12"/>
      <c r="AA125" s="12"/>
      <c r="AB125" s="12"/>
      <c r="AC125" s="12"/>
      <c r="AD125" s="12"/>
      <c r="AE125" s="12"/>
      <c r="AR125" s="223" t="s">
        <v>290</v>
      </c>
      <c r="AT125" s="224" t="s">
        <v>75</v>
      </c>
      <c r="AU125" s="224" t="s">
        <v>83</v>
      </c>
      <c r="AY125" s="223" t="s">
        <v>264</v>
      </c>
      <c r="BK125" s="225">
        <f>SUM(BK126:BK133)</f>
        <v>0</v>
      </c>
    </row>
    <row r="126" s="2" customFormat="1" ht="16.5" customHeight="1">
      <c r="A126" s="39"/>
      <c r="B126" s="40"/>
      <c r="C126" s="228" t="s">
        <v>83</v>
      </c>
      <c r="D126" s="228" t="s">
        <v>266</v>
      </c>
      <c r="E126" s="229" t="s">
        <v>4834</v>
      </c>
      <c r="F126" s="230" t="s">
        <v>4835</v>
      </c>
      <c r="G126" s="231" t="s">
        <v>3560</v>
      </c>
      <c r="H126" s="232">
        <v>1</v>
      </c>
      <c r="I126" s="233"/>
      <c r="J126" s="234">
        <f>ROUND(I126*H126,2)</f>
        <v>0</v>
      </c>
      <c r="K126" s="230" t="s">
        <v>270</v>
      </c>
      <c r="L126" s="45"/>
      <c r="M126" s="235" t="s">
        <v>1</v>
      </c>
      <c r="N126" s="236" t="s">
        <v>41</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3650</v>
      </c>
      <c r="AT126" s="239" t="s">
        <v>266</v>
      </c>
      <c r="AU126" s="239" t="s">
        <v>85</v>
      </c>
      <c r="AY126" s="18" t="s">
        <v>264</v>
      </c>
      <c r="BE126" s="240">
        <f>IF(N126="základní",J126,0)</f>
        <v>0</v>
      </c>
      <c r="BF126" s="240">
        <f>IF(N126="snížená",J126,0)</f>
        <v>0</v>
      </c>
      <c r="BG126" s="240">
        <f>IF(N126="zákl. přenesená",J126,0)</f>
        <v>0</v>
      </c>
      <c r="BH126" s="240">
        <f>IF(N126="sníž. přenesená",J126,0)</f>
        <v>0</v>
      </c>
      <c r="BI126" s="240">
        <f>IF(N126="nulová",J126,0)</f>
        <v>0</v>
      </c>
      <c r="BJ126" s="18" t="s">
        <v>83</v>
      </c>
      <c r="BK126" s="240">
        <f>ROUND(I126*H126,2)</f>
        <v>0</v>
      </c>
      <c r="BL126" s="18" t="s">
        <v>3650</v>
      </c>
      <c r="BM126" s="239" t="s">
        <v>4836</v>
      </c>
    </row>
    <row r="127" s="2" customFormat="1">
      <c r="A127" s="39"/>
      <c r="B127" s="40"/>
      <c r="C127" s="41"/>
      <c r="D127" s="243" t="s">
        <v>339</v>
      </c>
      <c r="E127" s="41"/>
      <c r="F127" s="295" t="s">
        <v>4837</v>
      </c>
      <c r="G127" s="41"/>
      <c r="H127" s="41"/>
      <c r="I127" s="296"/>
      <c r="J127" s="41"/>
      <c r="K127" s="41"/>
      <c r="L127" s="45"/>
      <c r="M127" s="297"/>
      <c r="N127" s="298"/>
      <c r="O127" s="92"/>
      <c r="P127" s="92"/>
      <c r="Q127" s="92"/>
      <c r="R127" s="92"/>
      <c r="S127" s="92"/>
      <c r="T127" s="93"/>
      <c r="U127" s="39"/>
      <c r="V127" s="39"/>
      <c r="W127" s="39"/>
      <c r="X127" s="39"/>
      <c r="Y127" s="39"/>
      <c r="Z127" s="39"/>
      <c r="AA127" s="39"/>
      <c r="AB127" s="39"/>
      <c r="AC127" s="39"/>
      <c r="AD127" s="39"/>
      <c r="AE127" s="39"/>
      <c r="AT127" s="18" t="s">
        <v>339</v>
      </c>
      <c r="AU127" s="18" t="s">
        <v>85</v>
      </c>
    </row>
    <row r="128" s="2" customFormat="1" ht="16.5" customHeight="1">
      <c r="A128" s="39"/>
      <c r="B128" s="40"/>
      <c r="C128" s="228" t="s">
        <v>85</v>
      </c>
      <c r="D128" s="228" t="s">
        <v>266</v>
      </c>
      <c r="E128" s="229" t="s">
        <v>4838</v>
      </c>
      <c r="F128" s="230" t="s">
        <v>4839</v>
      </c>
      <c r="G128" s="231" t="s">
        <v>3560</v>
      </c>
      <c r="H128" s="232">
        <v>1</v>
      </c>
      <c r="I128" s="233"/>
      <c r="J128" s="234">
        <f>ROUND(I128*H128,2)</f>
        <v>0</v>
      </c>
      <c r="K128" s="230" t="s">
        <v>270</v>
      </c>
      <c r="L128" s="45"/>
      <c r="M128" s="235" t="s">
        <v>1</v>
      </c>
      <c r="N128" s="236" t="s">
        <v>41</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3650</v>
      </c>
      <c r="AT128" s="239" t="s">
        <v>266</v>
      </c>
      <c r="AU128" s="239" t="s">
        <v>85</v>
      </c>
      <c r="AY128" s="18" t="s">
        <v>264</v>
      </c>
      <c r="BE128" s="240">
        <f>IF(N128="základní",J128,0)</f>
        <v>0</v>
      </c>
      <c r="BF128" s="240">
        <f>IF(N128="snížená",J128,0)</f>
        <v>0</v>
      </c>
      <c r="BG128" s="240">
        <f>IF(N128="zákl. přenesená",J128,0)</f>
        <v>0</v>
      </c>
      <c r="BH128" s="240">
        <f>IF(N128="sníž. přenesená",J128,0)</f>
        <v>0</v>
      </c>
      <c r="BI128" s="240">
        <f>IF(N128="nulová",J128,0)</f>
        <v>0</v>
      </c>
      <c r="BJ128" s="18" t="s">
        <v>83</v>
      </c>
      <c r="BK128" s="240">
        <f>ROUND(I128*H128,2)</f>
        <v>0</v>
      </c>
      <c r="BL128" s="18" t="s">
        <v>3650</v>
      </c>
      <c r="BM128" s="239" t="s">
        <v>4840</v>
      </c>
    </row>
    <row r="129" s="2" customFormat="1">
      <c r="A129" s="39"/>
      <c r="B129" s="40"/>
      <c r="C129" s="41"/>
      <c r="D129" s="243" t="s">
        <v>339</v>
      </c>
      <c r="E129" s="41"/>
      <c r="F129" s="295" t="s">
        <v>4841</v>
      </c>
      <c r="G129" s="41"/>
      <c r="H129" s="41"/>
      <c r="I129" s="296"/>
      <c r="J129" s="41"/>
      <c r="K129" s="41"/>
      <c r="L129" s="45"/>
      <c r="M129" s="297"/>
      <c r="N129" s="298"/>
      <c r="O129" s="92"/>
      <c r="P129" s="92"/>
      <c r="Q129" s="92"/>
      <c r="R129" s="92"/>
      <c r="S129" s="92"/>
      <c r="T129" s="93"/>
      <c r="U129" s="39"/>
      <c r="V129" s="39"/>
      <c r="W129" s="39"/>
      <c r="X129" s="39"/>
      <c r="Y129" s="39"/>
      <c r="Z129" s="39"/>
      <c r="AA129" s="39"/>
      <c r="AB129" s="39"/>
      <c r="AC129" s="39"/>
      <c r="AD129" s="39"/>
      <c r="AE129" s="39"/>
      <c r="AT129" s="18" t="s">
        <v>339</v>
      </c>
      <c r="AU129" s="18" t="s">
        <v>85</v>
      </c>
    </row>
    <row r="130" s="2" customFormat="1" ht="16.5" customHeight="1">
      <c r="A130" s="39"/>
      <c r="B130" s="40"/>
      <c r="C130" s="228" t="s">
        <v>96</v>
      </c>
      <c r="D130" s="228" t="s">
        <v>266</v>
      </c>
      <c r="E130" s="229" t="s">
        <v>4842</v>
      </c>
      <c r="F130" s="230" t="s">
        <v>4843</v>
      </c>
      <c r="G130" s="231" t="s">
        <v>3560</v>
      </c>
      <c r="H130" s="232">
        <v>1</v>
      </c>
      <c r="I130" s="233"/>
      <c r="J130" s="234">
        <f>ROUND(I130*H130,2)</f>
        <v>0</v>
      </c>
      <c r="K130" s="230" t="s">
        <v>270</v>
      </c>
      <c r="L130" s="45"/>
      <c r="M130" s="235" t="s">
        <v>1</v>
      </c>
      <c r="N130" s="236" t="s">
        <v>41</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3650</v>
      </c>
      <c r="AT130" s="239" t="s">
        <v>266</v>
      </c>
      <c r="AU130" s="239" t="s">
        <v>85</v>
      </c>
      <c r="AY130" s="18" t="s">
        <v>264</v>
      </c>
      <c r="BE130" s="240">
        <f>IF(N130="základní",J130,0)</f>
        <v>0</v>
      </c>
      <c r="BF130" s="240">
        <f>IF(N130="snížená",J130,0)</f>
        <v>0</v>
      </c>
      <c r="BG130" s="240">
        <f>IF(N130="zákl. přenesená",J130,0)</f>
        <v>0</v>
      </c>
      <c r="BH130" s="240">
        <f>IF(N130="sníž. přenesená",J130,0)</f>
        <v>0</v>
      </c>
      <c r="BI130" s="240">
        <f>IF(N130="nulová",J130,0)</f>
        <v>0</v>
      </c>
      <c r="BJ130" s="18" t="s">
        <v>83</v>
      </c>
      <c r="BK130" s="240">
        <f>ROUND(I130*H130,2)</f>
        <v>0</v>
      </c>
      <c r="BL130" s="18" t="s">
        <v>3650</v>
      </c>
      <c r="BM130" s="239" t="s">
        <v>4844</v>
      </c>
    </row>
    <row r="131" s="2" customFormat="1">
      <c r="A131" s="39"/>
      <c r="B131" s="40"/>
      <c r="C131" s="41"/>
      <c r="D131" s="243" t="s">
        <v>339</v>
      </c>
      <c r="E131" s="41"/>
      <c r="F131" s="295" t="s">
        <v>4845</v>
      </c>
      <c r="G131" s="41"/>
      <c r="H131" s="41"/>
      <c r="I131" s="296"/>
      <c r="J131" s="41"/>
      <c r="K131" s="41"/>
      <c r="L131" s="45"/>
      <c r="M131" s="297"/>
      <c r="N131" s="298"/>
      <c r="O131" s="92"/>
      <c r="P131" s="92"/>
      <c r="Q131" s="92"/>
      <c r="R131" s="92"/>
      <c r="S131" s="92"/>
      <c r="T131" s="93"/>
      <c r="U131" s="39"/>
      <c r="V131" s="39"/>
      <c r="W131" s="39"/>
      <c r="X131" s="39"/>
      <c r="Y131" s="39"/>
      <c r="Z131" s="39"/>
      <c r="AA131" s="39"/>
      <c r="AB131" s="39"/>
      <c r="AC131" s="39"/>
      <c r="AD131" s="39"/>
      <c r="AE131" s="39"/>
      <c r="AT131" s="18" t="s">
        <v>339</v>
      </c>
      <c r="AU131" s="18" t="s">
        <v>85</v>
      </c>
    </row>
    <row r="132" s="2" customFormat="1" ht="16.5" customHeight="1">
      <c r="A132" s="39"/>
      <c r="B132" s="40"/>
      <c r="C132" s="228" t="s">
        <v>271</v>
      </c>
      <c r="D132" s="228" t="s">
        <v>266</v>
      </c>
      <c r="E132" s="229" t="s">
        <v>4846</v>
      </c>
      <c r="F132" s="230" t="s">
        <v>4847</v>
      </c>
      <c r="G132" s="231" t="s">
        <v>3560</v>
      </c>
      <c r="H132" s="232">
        <v>1</v>
      </c>
      <c r="I132" s="233"/>
      <c r="J132" s="234">
        <f>ROUND(I132*H132,2)</f>
        <v>0</v>
      </c>
      <c r="K132" s="230" t="s">
        <v>270</v>
      </c>
      <c r="L132" s="45"/>
      <c r="M132" s="235" t="s">
        <v>1</v>
      </c>
      <c r="N132" s="236" t="s">
        <v>41</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3650</v>
      </c>
      <c r="AT132" s="239" t="s">
        <v>266</v>
      </c>
      <c r="AU132" s="239" t="s">
        <v>85</v>
      </c>
      <c r="AY132" s="18" t="s">
        <v>264</v>
      </c>
      <c r="BE132" s="240">
        <f>IF(N132="základní",J132,0)</f>
        <v>0</v>
      </c>
      <c r="BF132" s="240">
        <f>IF(N132="snížená",J132,0)</f>
        <v>0</v>
      </c>
      <c r="BG132" s="240">
        <f>IF(N132="zákl. přenesená",J132,0)</f>
        <v>0</v>
      </c>
      <c r="BH132" s="240">
        <f>IF(N132="sníž. přenesená",J132,0)</f>
        <v>0</v>
      </c>
      <c r="BI132" s="240">
        <f>IF(N132="nulová",J132,0)</f>
        <v>0</v>
      </c>
      <c r="BJ132" s="18" t="s">
        <v>83</v>
      </c>
      <c r="BK132" s="240">
        <f>ROUND(I132*H132,2)</f>
        <v>0</v>
      </c>
      <c r="BL132" s="18" t="s">
        <v>3650</v>
      </c>
      <c r="BM132" s="239" t="s">
        <v>4848</v>
      </c>
    </row>
    <row r="133" s="2" customFormat="1">
      <c r="A133" s="39"/>
      <c r="B133" s="40"/>
      <c r="C133" s="41"/>
      <c r="D133" s="243" t="s">
        <v>339</v>
      </c>
      <c r="E133" s="41"/>
      <c r="F133" s="295" t="s">
        <v>4849</v>
      </c>
      <c r="G133" s="41"/>
      <c r="H133" s="41"/>
      <c r="I133" s="296"/>
      <c r="J133" s="41"/>
      <c r="K133" s="41"/>
      <c r="L133" s="45"/>
      <c r="M133" s="297"/>
      <c r="N133" s="298"/>
      <c r="O133" s="92"/>
      <c r="P133" s="92"/>
      <c r="Q133" s="92"/>
      <c r="R133" s="92"/>
      <c r="S133" s="92"/>
      <c r="T133" s="93"/>
      <c r="U133" s="39"/>
      <c r="V133" s="39"/>
      <c r="W133" s="39"/>
      <c r="X133" s="39"/>
      <c r="Y133" s="39"/>
      <c r="Z133" s="39"/>
      <c r="AA133" s="39"/>
      <c r="AB133" s="39"/>
      <c r="AC133" s="39"/>
      <c r="AD133" s="39"/>
      <c r="AE133" s="39"/>
      <c r="AT133" s="18" t="s">
        <v>339</v>
      </c>
      <c r="AU133" s="18" t="s">
        <v>85</v>
      </c>
    </row>
    <row r="134" s="12" customFormat="1" ht="22.8" customHeight="1">
      <c r="A134" s="12"/>
      <c r="B134" s="212"/>
      <c r="C134" s="213"/>
      <c r="D134" s="214" t="s">
        <v>75</v>
      </c>
      <c r="E134" s="226" t="s">
        <v>4850</v>
      </c>
      <c r="F134" s="226" t="s">
        <v>4851</v>
      </c>
      <c r="G134" s="213"/>
      <c r="H134" s="213"/>
      <c r="I134" s="216"/>
      <c r="J134" s="227">
        <f>BK134</f>
        <v>0</v>
      </c>
      <c r="K134" s="213"/>
      <c r="L134" s="218"/>
      <c r="M134" s="219"/>
      <c r="N134" s="220"/>
      <c r="O134" s="220"/>
      <c r="P134" s="221">
        <f>SUM(P135:P136)</f>
        <v>0</v>
      </c>
      <c r="Q134" s="220"/>
      <c r="R134" s="221">
        <f>SUM(R135:R136)</f>
        <v>0</v>
      </c>
      <c r="S134" s="220"/>
      <c r="T134" s="222">
        <f>SUM(T135:T136)</f>
        <v>0</v>
      </c>
      <c r="U134" s="12"/>
      <c r="V134" s="12"/>
      <c r="W134" s="12"/>
      <c r="X134" s="12"/>
      <c r="Y134" s="12"/>
      <c r="Z134" s="12"/>
      <c r="AA134" s="12"/>
      <c r="AB134" s="12"/>
      <c r="AC134" s="12"/>
      <c r="AD134" s="12"/>
      <c r="AE134" s="12"/>
      <c r="AR134" s="223" t="s">
        <v>290</v>
      </c>
      <c r="AT134" s="224" t="s">
        <v>75</v>
      </c>
      <c r="AU134" s="224" t="s">
        <v>83</v>
      </c>
      <c r="AY134" s="223" t="s">
        <v>264</v>
      </c>
      <c r="BK134" s="225">
        <f>SUM(BK135:BK136)</f>
        <v>0</v>
      </c>
    </row>
    <row r="135" s="2" customFormat="1" ht="16.5" customHeight="1">
      <c r="A135" s="39"/>
      <c r="B135" s="40"/>
      <c r="C135" s="228" t="s">
        <v>290</v>
      </c>
      <c r="D135" s="228" t="s">
        <v>266</v>
      </c>
      <c r="E135" s="229" t="s">
        <v>4852</v>
      </c>
      <c r="F135" s="230" t="s">
        <v>4853</v>
      </c>
      <c r="G135" s="231" t="s">
        <v>3560</v>
      </c>
      <c r="H135" s="232">
        <v>1</v>
      </c>
      <c r="I135" s="233"/>
      <c r="J135" s="234">
        <f>ROUND(I135*H135,2)</f>
        <v>0</v>
      </c>
      <c r="K135" s="230" t="s">
        <v>270</v>
      </c>
      <c r="L135" s="45"/>
      <c r="M135" s="235" t="s">
        <v>1</v>
      </c>
      <c r="N135" s="236" t="s">
        <v>41</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3650</v>
      </c>
      <c r="AT135" s="239" t="s">
        <v>266</v>
      </c>
      <c r="AU135" s="239" t="s">
        <v>85</v>
      </c>
      <c r="AY135" s="18" t="s">
        <v>264</v>
      </c>
      <c r="BE135" s="240">
        <f>IF(N135="základní",J135,0)</f>
        <v>0</v>
      </c>
      <c r="BF135" s="240">
        <f>IF(N135="snížená",J135,0)</f>
        <v>0</v>
      </c>
      <c r="BG135" s="240">
        <f>IF(N135="zákl. přenesená",J135,0)</f>
        <v>0</v>
      </c>
      <c r="BH135" s="240">
        <f>IF(N135="sníž. přenesená",J135,0)</f>
        <v>0</v>
      </c>
      <c r="BI135" s="240">
        <f>IF(N135="nulová",J135,0)</f>
        <v>0</v>
      </c>
      <c r="BJ135" s="18" t="s">
        <v>83</v>
      </c>
      <c r="BK135" s="240">
        <f>ROUND(I135*H135,2)</f>
        <v>0</v>
      </c>
      <c r="BL135" s="18" t="s">
        <v>3650</v>
      </c>
      <c r="BM135" s="239" t="s">
        <v>4854</v>
      </c>
    </row>
    <row r="136" s="2" customFormat="1">
      <c r="A136" s="39"/>
      <c r="B136" s="40"/>
      <c r="C136" s="41"/>
      <c r="D136" s="243" t="s">
        <v>339</v>
      </c>
      <c r="E136" s="41"/>
      <c r="F136" s="295" t="s">
        <v>4855</v>
      </c>
      <c r="G136" s="41"/>
      <c r="H136" s="41"/>
      <c r="I136" s="296"/>
      <c r="J136" s="41"/>
      <c r="K136" s="41"/>
      <c r="L136" s="45"/>
      <c r="M136" s="297"/>
      <c r="N136" s="298"/>
      <c r="O136" s="92"/>
      <c r="P136" s="92"/>
      <c r="Q136" s="92"/>
      <c r="R136" s="92"/>
      <c r="S136" s="92"/>
      <c r="T136" s="93"/>
      <c r="U136" s="39"/>
      <c r="V136" s="39"/>
      <c r="W136" s="39"/>
      <c r="X136" s="39"/>
      <c r="Y136" s="39"/>
      <c r="Z136" s="39"/>
      <c r="AA136" s="39"/>
      <c r="AB136" s="39"/>
      <c r="AC136" s="39"/>
      <c r="AD136" s="39"/>
      <c r="AE136" s="39"/>
      <c r="AT136" s="18" t="s">
        <v>339</v>
      </c>
      <c r="AU136" s="18" t="s">
        <v>85</v>
      </c>
    </row>
    <row r="137" s="12" customFormat="1" ht="22.8" customHeight="1">
      <c r="A137" s="12"/>
      <c r="B137" s="212"/>
      <c r="C137" s="213"/>
      <c r="D137" s="214" t="s">
        <v>75</v>
      </c>
      <c r="E137" s="226" t="s">
        <v>4856</v>
      </c>
      <c r="F137" s="226" t="s">
        <v>4857</v>
      </c>
      <c r="G137" s="213"/>
      <c r="H137" s="213"/>
      <c r="I137" s="216"/>
      <c r="J137" s="227">
        <f>BK137</f>
        <v>0</v>
      </c>
      <c r="K137" s="213"/>
      <c r="L137" s="218"/>
      <c r="M137" s="219"/>
      <c r="N137" s="220"/>
      <c r="O137" s="220"/>
      <c r="P137" s="221">
        <f>SUM(P138:P143)</f>
        <v>0</v>
      </c>
      <c r="Q137" s="220"/>
      <c r="R137" s="221">
        <f>SUM(R138:R143)</f>
        <v>0</v>
      </c>
      <c r="S137" s="220"/>
      <c r="T137" s="222">
        <f>SUM(T138:T143)</f>
        <v>0</v>
      </c>
      <c r="U137" s="12"/>
      <c r="V137" s="12"/>
      <c r="W137" s="12"/>
      <c r="X137" s="12"/>
      <c r="Y137" s="12"/>
      <c r="Z137" s="12"/>
      <c r="AA137" s="12"/>
      <c r="AB137" s="12"/>
      <c r="AC137" s="12"/>
      <c r="AD137" s="12"/>
      <c r="AE137" s="12"/>
      <c r="AR137" s="223" t="s">
        <v>290</v>
      </c>
      <c r="AT137" s="224" t="s">
        <v>75</v>
      </c>
      <c r="AU137" s="224" t="s">
        <v>83</v>
      </c>
      <c r="AY137" s="223" t="s">
        <v>264</v>
      </c>
      <c r="BK137" s="225">
        <f>SUM(BK138:BK143)</f>
        <v>0</v>
      </c>
    </row>
    <row r="138" s="2" customFormat="1" ht="16.5" customHeight="1">
      <c r="A138" s="39"/>
      <c r="B138" s="40"/>
      <c r="C138" s="228" t="s">
        <v>295</v>
      </c>
      <c r="D138" s="228" t="s">
        <v>266</v>
      </c>
      <c r="E138" s="229" t="s">
        <v>4858</v>
      </c>
      <c r="F138" s="230" t="s">
        <v>4859</v>
      </c>
      <c r="G138" s="231" t="s">
        <v>3560</v>
      </c>
      <c r="H138" s="232">
        <v>1</v>
      </c>
      <c r="I138" s="233"/>
      <c r="J138" s="234">
        <f>ROUND(I138*H138,2)</f>
        <v>0</v>
      </c>
      <c r="K138" s="230" t="s">
        <v>270</v>
      </c>
      <c r="L138" s="45"/>
      <c r="M138" s="235" t="s">
        <v>1</v>
      </c>
      <c r="N138" s="236" t="s">
        <v>41</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3650</v>
      </c>
      <c r="AT138" s="239" t="s">
        <v>266</v>
      </c>
      <c r="AU138" s="239" t="s">
        <v>85</v>
      </c>
      <c r="AY138" s="18" t="s">
        <v>264</v>
      </c>
      <c r="BE138" s="240">
        <f>IF(N138="základní",J138,0)</f>
        <v>0</v>
      </c>
      <c r="BF138" s="240">
        <f>IF(N138="snížená",J138,0)</f>
        <v>0</v>
      </c>
      <c r="BG138" s="240">
        <f>IF(N138="zákl. přenesená",J138,0)</f>
        <v>0</v>
      </c>
      <c r="BH138" s="240">
        <f>IF(N138="sníž. přenesená",J138,0)</f>
        <v>0</v>
      </c>
      <c r="BI138" s="240">
        <f>IF(N138="nulová",J138,0)</f>
        <v>0</v>
      </c>
      <c r="BJ138" s="18" t="s">
        <v>83</v>
      </c>
      <c r="BK138" s="240">
        <f>ROUND(I138*H138,2)</f>
        <v>0</v>
      </c>
      <c r="BL138" s="18" t="s">
        <v>3650</v>
      </c>
      <c r="BM138" s="239" t="s">
        <v>4860</v>
      </c>
    </row>
    <row r="139" s="2" customFormat="1">
      <c r="A139" s="39"/>
      <c r="B139" s="40"/>
      <c r="C139" s="41"/>
      <c r="D139" s="243" t="s">
        <v>339</v>
      </c>
      <c r="E139" s="41"/>
      <c r="F139" s="295" t="s">
        <v>4861</v>
      </c>
      <c r="G139" s="41"/>
      <c r="H139" s="41"/>
      <c r="I139" s="296"/>
      <c r="J139" s="41"/>
      <c r="K139" s="41"/>
      <c r="L139" s="45"/>
      <c r="M139" s="297"/>
      <c r="N139" s="298"/>
      <c r="O139" s="92"/>
      <c r="P139" s="92"/>
      <c r="Q139" s="92"/>
      <c r="R139" s="92"/>
      <c r="S139" s="92"/>
      <c r="T139" s="93"/>
      <c r="U139" s="39"/>
      <c r="V139" s="39"/>
      <c r="W139" s="39"/>
      <c r="X139" s="39"/>
      <c r="Y139" s="39"/>
      <c r="Z139" s="39"/>
      <c r="AA139" s="39"/>
      <c r="AB139" s="39"/>
      <c r="AC139" s="39"/>
      <c r="AD139" s="39"/>
      <c r="AE139" s="39"/>
      <c r="AT139" s="18" t="s">
        <v>339</v>
      </c>
      <c r="AU139" s="18" t="s">
        <v>85</v>
      </c>
    </row>
    <row r="140" s="2" customFormat="1" ht="16.5" customHeight="1">
      <c r="A140" s="39"/>
      <c r="B140" s="40"/>
      <c r="C140" s="228" t="s">
        <v>300</v>
      </c>
      <c r="D140" s="228" t="s">
        <v>266</v>
      </c>
      <c r="E140" s="229" t="s">
        <v>4862</v>
      </c>
      <c r="F140" s="230" t="s">
        <v>4863</v>
      </c>
      <c r="G140" s="231" t="s">
        <v>3560</v>
      </c>
      <c r="H140" s="232">
        <v>1</v>
      </c>
      <c r="I140" s="233"/>
      <c r="J140" s="234">
        <f>ROUND(I140*H140,2)</f>
        <v>0</v>
      </c>
      <c r="K140" s="230" t="s">
        <v>270</v>
      </c>
      <c r="L140" s="45"/>
      <c r="M140" s="235" t="s">
        <v>1</v>
      </c>
      <c r="N140" s="236" t="s">
        <v>41</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3650</v>
      </c>
      <c r="AT140" s="239" t="s">
        <v>266</v>
      </c>
      <c r="AU140" s="239" t="s">
        <v>85</v>
      </c>
      <c r="AY140" s="18" t="s">
        <v>264</v>
      </c>
      <c r="BE140" s="240">
        <f>IF(N140="základní",J140,0)</f>
        <v>0</v>
      </c>
      <c r="BF140" s="240">
        <f>IF(N140="snížená",J140,0)</f>
        <v>0</v>
      </c>
      <c r="BG140" s="240">
        <f>IF(N140="zákl. přenesená",J140,0)</f>
        <v>0</v>
      </c>
      <c r="BH140" s="240">
        <f>IF(N140="sníž. přenesená",J140,0)</f>
        <v>0</v>
      </c>
      <c r="BI140" s="240">
        <f>IF(N140="nulová",J140,0)</f>
        <v>0</v>
      </c>
      <c r="BJ140" s="18" t="s">
        <v>83</v>
      </c>
      <c r="BK140" s="240">
        <f>ROUND(I140*H140,2)</f>
        <v>0</v>
      </c>
      <c r="BL140" s="18" t="s">
        <v>3650</v>
      </c>
      <c r="BM140" s="239" t="s">
        <v>4864</v>
      </c>
    </row>
    <row r="141" s="2" customFormat="1">
      <c r="A141" s="39"/>
      <c r="B141" s="40"/>
      <c r="C141" s="41"/>
      <c r="D141" s="243" t="s">
        <v>339</v>
      </c>
      <c r="E141" s="41"/>
      <c r="F141" s="295" t="s">
        <v>4865</v>
      </c>
      <c r="G141" s="41"/>
      <c r="H141" s="41"/>
      <c r="I141" s="296"/>
      <c r="J141" s="41"/>
      <c r="K141" s="41"/>
      <c r="L141" s="45"/>
      <c r="M141" s="297"/>
      <c r="N141" s="298"/>
      <c r="O141" s="92"/>
      <c r="P141" s="92"/>
      <c r="Q141" s="92"/>
      <c r="R141" s="92"/>
      <c r="S141" s="92"/>
      <c r="T141" s="93"/>
      <c r="U141" s="39"/>
      <c r="V141" s="39"/>
      <c r="W141" s="39"/>
      <c r="X141" s="39"/>
      <c r="Y141" s="39"/>
      <c r="Z141" s="39"/>
      <c r="AA141" s="39"/>
      <c r="AB141" s="39"/>
      <c r="AC141" s="39"/>
      <c r="AD141" s="39"/>
      <c r="AE141" s="39"/>
      <c r="AT141" s="18" t="s">
        <v>339</v>
      </c>
      <c r="AU141" s="18" t="s">
        <v>85</v>
      </c>
    </row>
    <row r="142" s="2" customFormat="1" ht="16.5" customHeight="1">
      <c r="A142" s="39"/>
      <c r="B142" s="40"/>
      <c r="C142" s="228" t="s">
        <v>304</v>
      </c>
      <c r="D142" s="228" t="s">
        <v>266</v>
      </c>
      <c r="E142" s="229" t="s">
        <v>4866</v>
      </c>
      <c r="F142" s="230" t="s">
        <v>4867</v>
      </c>
      <c r="G142" s="231" t="s">
        <v>3560</v>
      </c>
      <c r="H142" s="232">
        <v>1</v>
      </c>
      <c r="I142" s="233"/>
      <c r="J142" s="234">
        <f>ROUND(I142*H142,2)</f>
        <v>0</v>
      </c>
      <c r="K142" s="230" t="s">
        <v>270</v>
      </c>
      <c r="L142" s="45"/>
      <c r="M142" s="235" t="s">
        <v>1</v>
      </c>
      <c r="N142" s="236" t="s">
        <v>41</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3650</v>
      </c>
      <c r="AT142" s="239" t="s">
        <v>266</v>
      </c>
      <c r="AU142" s="239" t="s">
        <v>85</v>
      </c>
      <c r="AY142" s="18" t="s">
        <v>264</v>
      </c>
      <c r="BE142" s="240">
        <f>IF(N142="základní",J142,0)</f>
        <v>0</v>
      </c>
      <c r="BF142" s="240">
        <f>IF(N142="snížená",J142,0)</f>
        <v>0</v>
      </c>
      <c r="BG142" s="240">
        <f>IF(N142="zákl. přenesená",J142,0)</f>
        <v>0</v>
      </c>
      <c r="BH142" s="240">
        <f>IF(N142="sníž. přenesená",J142,0)</f>
        <v>0</v>
      </c>
      <c r="BI142" s="240">
        <f>IF(N142="nulová",J142,0)</f>
        <v>0</v>
      </c>
      <c r="BJ142" s="18" t="s">
        <v>83</v>
      </c>
      <c r="BK142" s="240">
        <f>ROUND(I142*H142,2)</f>
        <v>0</v>
      </c>
      <c r="BL142" s="18" t="s">
        <v>3650</v>
      </c>
      <c r="BM142" s="239" t="s">
        <v>4868</v>
      </c>
    </row>
    <row r="143" s="2" customFormat="1">
      <c r="A143" s="39"/>
      <c r="B143" s="40"/>
      <c r="C143" s="41"/>
      <c r="D143" s="243" t="s">
        <v>339</v>
      </c>
      <c r="E143" s="41"/>
      <c r="F143" s="295" t="s">
        <v>4869</v>
      </c>
      <c r="G143" s="41"/>
      <c r="H143" s="41"/>
      <c r="I143" s="296"/>
      <c r="J143" s="41"/>
      <c r="K143" s="41"/>
      <c r="L143" s="45"/>
      <c r="M143" s="297"/>
      <c r="N143" s="298"/>
      <c r="O143" s="92"/>
      <c r="P143" s="92"/>
      <c r="Q143" s="92"/>
      <c r="R143" s="92"/>
      <c r="S143" s="92"/>
      <c r="T143" s="93"/>
      <c r="U143" s="39"/>
      <c r="V143" s="39"/>
      <c r="W143" s="39"/>
      <c r="X143" s="39"/>
      <c r="Y143" s="39"/>
      <c r="Z143" s="39"/>
      <c r="AA143" s="39"/>
      <c r="AB143" s="39"/>
      <c r="AC143" s="39"/>
      <c r="AD143" s="39"/>
      <c r="AE143" s="39"/>
      <c r="AT143" s="18" t="s">
        <v>339</v>
      </c>
      <c r="AU143" s="18" t="s">
        <v>85</v>
      </c>
    </row>
    <row r="144" s="12" customFormat="1" ht="22.8" customHeight="1">
      <c r="A144" s="12"/>
      <c r="B144" s="212"/>
      <c r="C144" s="213"/>
      <c r="D144" s="214" t="s">
        <v>75</v>
      </c>
      <c r="E144" s="226" t="s">
        <v>3646</v>
      </c>
      <c r="F144" s="226" t="s">
        <v>3647</v>
      </c>
      <c r="G144" s="213"/>
      <c r="H144" s="213"/>
      <c r="I144" s="216"/>
      <c r="J144" s="227">
        <f>BK144</f>
        <v>0</v>
      </c>
      <c r="K144" s="213"/>
      <c r="L144" s="218"/>
      <c r="M144" s="219"/>
      <c r="N144" s="220"/>
      <c r="O144" s="220"/>
      <c r="P144" s="221">
        <f>SUM(P145:P148)</f>
        <v>0</v>
      </c>
      <c r="Q144" s="220"/>
      <c r="R144" s="221">
        <f>SUM(R145:R148)</f>
        <v>0</v>
      </c>
      <c r="S144" s="220"/>
      <c r="T144" s="222">
        <f>SUM(T145:T148)</f>
        <v>0</v>
      </c>
      <c r="U144" s="12"/>
      <c r="V144" s="12"/>
      <c r="W144" s="12"/>
      <c r="X144" s="12"/>
      <c r="Y144" s="12"/>
      <c r="Z144" s="12"/>
      <c r="AA144" s="12"/>
      <c r="AB144" s="12"/>
      <c r="AC144" s="12"/>
      <c r="AD144" s="12"/>
      <c r="AE144" s="12"/>
      <c r="AR144" s="223" t="s">
        <v>290</v>
      </c>
      <c r="AT144" s="224" t="s">
        <v>75</v>
      </c>
      <c r="AU144" s="224" t="s">
        <v>83</v>
      </c>
      <c r="AY144" s="223" t="s">
        <v>264</v>
      </c>
      <c r="BK144" s="225">
        <f>SUM(BK145:BK148)</f>
        <v>0</v>
      </c>
    </row>
    <row r="145" s="2" customFormat="1" ht="16.5" customHeight="1">
      <c r="A145" s="39"/>
      <c r="B145" s="40"/>
      <c r="C145" s="228" t="s">
        <v>309</v>
      </c>
      <c r="D145" s="228" t="s">
        <v>266</v>
      </c>
      <c r="E145" s="229" t="s">
        <v>4870</v>
      </c>
      <c r="F145" s="230" t="s">
        <v>4871</v>
      </c>
      <c r="G145" s="231" t="s">
        <v>3560</v>
      </c>
      <c r="H145" s="232">
        <v>1</v>
      </c>
      <c r="I145" s="233"/>
      <c r="J145" s="234">
        <f>ROUND(I145*H145,2)</f>
        <v>0</v>
      </c>
      <c r="K145" s="230" t="s">
        <v>270</v>
      </c>
      <c r="L145" s="45"/>
      <c r="M145" s="235" t="s">
        <v>1</v>
      </c>
      <c r="N145" s="236" t="s">
        <v>41</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3650</v>
      </c>
      <c r="AT145" s="239" t="s">
        <v>266</v>
      </c>
      <c r="AU145" s="239" t="s">
        <v>85</v>
      </c>
      <c r="AY145" s="18" t="s">
        <v>264</v>
      </c>
      <c r="BE145" s="240">
        <f>IF(N145="základní",J145,0)</f>
        <v>0</v>
      </c>
      <c r="BF145" s="240">
        <f>IF(N145="snížená",J145,0)</f>
        <v>0</v>
      </c>
      <c r="BG145" s="240">
        <f>IF(N145="zákl. přenesená",J145,0)</f>
        <v>0</v>
      </c>
      <c r="BH145" s="240">
        <f>IF(N145="sníž. přenesená",J145,0)</f>
        <v>0</v>
      </c>
      <c r="BI145" s="240">
        <f>IF(N145="nulová",J145,0)</f>
        <v>0</v>
      </c>
      <c r="BJ145" s="18" t="s">
        <v>83</v>
      </c>
      <c r="BK145" s="240">
        <f>ROUND(I145*H145,2)</f>
        <v>0</v>
      </c>
      <c r="BL145" s="18" t="s">
        <v>3650</v>
      </c>
      <c r="BM145" s="239" t="s">
        <v>4872</v>
      </c>
    </row>
    <row r="146" s="2" customFormat="1">
      <c r="A146" s="39"/>
      <c r="B146" s="40"/>
      <c r="C146" s="41"/>
      <c r="D146" s="243" t="s">
        <v>339</v>
      </c>
      <c r="E146" s="41"/>
      <c r="F146" s="295" t="s">
        <v>4873</v>
      </c>
      <c r="G146" s="41"/>
      <c r="H146" s="41"/>
      <c r="I146" s="296"/>
      <c r="J146" s="41"/>
      <c r="K146" s="41"/>
      <c r="L146" s="45"/>
      <c r="M146" s="297"/>
      <c r="N146" s="298"/>
      <c r="O146" s="92"/>
      <c r="P146" s="92"/>
      <c r="Q146" s="92"/>
      <c r="R146" s="92"/>
      <c r="S146" s="92"/>
      <c r="T146" s="93"/>
      <c r="U146" s="39"/>
      <c r="V146" s="39"/>
      <c r="W146" s="39"/>
      <c r="X146" s="39"/>
      <c r="Y146" s="39"/>
      <c r="Z146" s="39"/>
      <c r="AA146" s="39"/>
      <c r="AB146" s="39"/>
      <c r="AC146" s="39"/>
      <c r="AD146" s="39"/>
      <c r="AE146" s="39"/>
      <c r="AT146" s="18" t="s">
        <v>339</v>
      </c>
      <c r="AU146" s="18" t="s">
        <v>85</v>
      </c>
    </row>
    <row r="147" s="2" customFormat="1" ht="16.5" customHeight="1">
      <c r="A147" s="39"/>
      <c r="B147" s="40"/>
      <c r="C147" s="228" t="s">
        <v>315</v>
      </c>
      <c r="D147" s="228" t="s">
        <v>266</v>
      </c>
      <c r="E147" s="229" t="s">
        <v>4874</v>
      </c>
      <c r="F147" s="230" t="s">
        <v>4875</v>
      </c>
      <c r="G147" s="231" t="s">
        <v>3560</v>
      </c>
      <c r="H147" s="232">
        <v>1</v>
      </c>
      <c r="I147" s="233"/>
      <c r="J147" s="234">
        <f>ROUND(I147*H147,2)</f>
        <v>0</v>
      </c>
      <c r="K147" s="230" t="s">
        <v>270</v>
      </c>
      <c r="L147" s="45"/>
      <c r="M147" s="235" t="s">
        <v>1</v>
      </c>
      <c r="N147" s="236" t="s">
        <v>41</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3650</v>
      </c>
      <c r="AT147" s="239" t="s">
        <v>266</v>
      </c>
      <c r="AU147" s="239" t="s">
        <v>85</v>
      </c>
      <c r="AY147" s="18" t="s">
        <v>264</v>
      </c>
      <c r="BE147" s="240">
        <f>IF(N147="základní",J147,0)</f>
        <v>0</v>
      </c>
      <c r="BF147" s="240">
        <f>IF(N147="snížená",J147,0)</f>
        <v>0</v>
      </c>
      <c r="BG147" s="240">
        <f>IF(N147="zákl. přenesená",J147,0)</f>
        <v>0</v>
      </c>
      <c r="BH147" s="240">
        <f>IF(N147="sníž. přenesená",J147,0)</f>
        <v>0</v>
      </c>
      <c r="BI147" s="240">
        <f>IF(N147="nulová",J147,0)</f>
        <v>0</v>
      </c>
      <c r="BJ147" s="18" t="s">
        <v>83</v>
      </c>
      <c r="BK147" s="240">
        <f>ROUND(I147*H147,2)</f>
        <v>0</v>
      </c>
      <c r="BL147" s="18" t="s">
        <v>3650</v>
      </c>
      <c r="BM147" s="239" t="s">
        <v>4876</v>
      </c>
    </row>
    <row r="148" s="2" customFormat="1">
      <c r="A148" s="39"/>
      <c r="B148" s="40"/>
      <c r="C148" s="41"/>
      <c r="D148" s="243" t="s">
        <v>339</v>
      </c>
      <c r="E148" s="41"/>
      <c r="F148" s="295" t="s">
        <v>4877</v>
      </c>
      <c r="G148" s="41"/>
      <c r="H148" s="41"/>
      <c r="I148" s="296"/>
      <c r="J148" s="41"/>
      <c r="K148" s="41"/>
      <c r="L148" s="45"/>
      <c r="M148" s="297"/>
      <c r="N148" s="298"/>
      <c r="O148" s="92"/>
      <c r="P148" s="92"/>
      <c r="Q148" s="92"/>
      <c r="R148" s="92"/>
      <c r="S148" s="92"/>
      <c r="T148" s="93"/>
      <c r="U148" s="39"/>
      <c r="V148" s="39"/>
      <c r="W148" s="39"/>
      <c r="X148" s="39"/>
      <c r="Y148" s="39"/>
      <c r="Z148" s="39"/>
      <c r="AA148" s="39"/>
      <c r="AB148" s="39"/>
      <c r="AC148" s="39"/>
      <c r="AD148" s="39"/>
      <c r="AE148" s="39"/>
      <c r="AT148" s="18" t="s">
        <v>339</v>
      </c>
      <c r="AU148" s="18" t="s">
        <v>85</v>
      </c>
    </row>
    <row r="149" s="12" customFormat="1" ht="22.8" customHeight="1">
      <c r="A149" s="12"/>
      <c r="B149" s="212"/>
      <c r="C149" s="213"/>
      <c r="D149" s="214" t="s">
        <v>75</v>
      </c>
      <c r="E149" s="226" t="s">
        <v>4878</v>
      </c>
      <c r="F149" s="226" t="s">
        <v>4879</v>
      </c>
      <c r="G149" s="213"/>
      <c r="H149" s="213"/>
      <c r="I149" s="216"/>
      <c r="J149" s="227">
        <f>BK149</f>
        <v>0</v>
      </c>
      <c r="K149" s="213"/>
      <c r="L149" s="218"/>
      <c r="M149" s="219"/>
      <c r="N149" s="220"/>
      <c r="O149" s="220"/>
      <c r="P149" s="221">
        <f>SUM(P150:P151)</f>
        <v>0</v>
      </c>
      <c r="Q149" s="220"/>
      <c r="R149" s="221">
        <f>SUM(R150:R151)</f>
        <v>0</v>
      </c>
      <c r="S149" s="220"/>
      <c r="T149" s="222">
        <f>SUM(T150:T151)</f>
        <v>0</v>
      </c>
      <c r="U149" s="12"/>
      <c r="V149" s="12"/>
      <c r="W149" s="12"/>
      <c r="X149" s="12"/>
      <c r="Y149" s="12"/>
      <c r="Z149" s="12"/>
      <c r="AA149" s="12"/>
      <c r="AB149" s="12"/>
      <c r="AC149" s="12"/>
      <c r="AD149" s="12"/>
      <c r="AE149" s="12"/>
      <c r="AR149" s="223" t="s">
        <v>290</v>
      </c>
      <c r="AT149" s="224" t="s">
        <v>75</v>
      </c>
      <c r="AU149" s="224" t="s">
        <v>83</v>
      </c>
      <c r="AY149" s="223" t="s">
        <v>264</v>
      </c>
      <c r="BK149" s="225">
        <f>SUM(BK150:BK151)</f>
        <v>0</v>
      </c>
    </row>
    <row r="150" s="2" customFormat="1" ht="16.5" customHeight="1">
      <c r="A150" s="39"/>
      <c r="B150" s="40"/>
      <c r="C150" s="228" t="s">
        <v>322</v>
      </c>
      <c r="D150" s="228" t="s">
        <v>266</v>
      </c>
      <c r="E150" s="229" t="s">
        <v>4880</v>
      </c>
      <c r="F150" s="230" t="s">
        <v>4881</v>
      </c>
      <c r="G150" s="231" t="s">
        <v>3560</v>
      </c>
      <c r="H150" s="232">
        <v>1</v>
      </c>
      <c r="I150" s="233"/>
      <c r="J150" s="234">
        <f>ROUND(I150*H150,2)</f>
        <v>0</v>
      </c>
      <c r="K150" s="230" t="s">
        <v>270</v>
      </c>
      <c r="L150" s="45"/>
      <c r="M150" s="235" t="s">
        <v>1</v>
      </c>
      <c r="N150" s="236" t="s">
        <v>41</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3650</v>
      </c>
      <c r="AT150" s="239" t="s">
        <v>266</v>
      </c>
      <c r="AU150" s="239" t="s">
        <v>85</v>
      </c>
      <c r="AY150" s="18" t="s">
        <v>264</v>
      </c>
      <c r="BE150" s="240">
        <f>IF(N150="základní",J150,0)</f>
        <v>0</v>
      </c>
      <c r="BF150" s="240">
        <f>IF(N150="snížená",J150,0)</f>
        <v>0</v>
      </c>
      <c r="BG150" s="240">
        <f>IF(N150="zákl. přenesená",J150,0)</f>
        <v>0</v>
      </c>
      <c r="BH150" s="240">
        <f>IF(N150="sníž. přenesená",J150,0)</f>
        <v>0</v>
      </c>
      <c r="BI150" s="240">
        <f>IF(N150="nulová",J150,0)</f>
        <v>0</v>
      </c>
      <c r="BJ150" s="18" t="s">
        <v>83</v>
      </c>
      <c r="BK150" s="240">
        <f>ROUND(I150*H150,2)</f>
        <v>0</v>
      </c>
      <c r="BL150" s="18" t="s">
        <v>3650</v>
      </c>
      <c r="BM150" s="239" t="s">
        <v>4882</v>
      </c>
    </row>
    <row r="151" s="2" customFormat="1">
      <c r="A151" s="39"/>
      <c r="B151" s="40"/>
      <c r="C151" s="41"/>
      <c r="D151" s="243" t="s">
        <v>339</v>
      </c>
      <c r="E151" s="41"/>
      <c r="F151" s="295" t="s">
        <v>4883</v>
      </c>
      <c r="G151" s="41"/>
      <c r="H151" s="41"/>
      <c r="I151" s="296"/>
      <c r="J151" s="41"/>
      <c r="K151" s="41"/>
      <c r="L151" s="45"/>
      <c r="M151" s="297"/>
      <c r="N151" s="298"/>
      <c r="O151" s="92"/>
      <c r="P151" s="92"/>
      <c r="Q151" s="92"/>
      <c r="R151" s="92"/>
      <c r="S151" s="92"/>
      <c r="T151" s="93"/>
      <c r="U151" s="39"/>
      <c r="V151" s="39"/>
      <c r="W151" s="39"/>
      <c r="X151" s="39"/>
      <c r="Y151" s="39"/>
      <c r="Z151" s="39"/>
      <c r="AA151" s="39"/>
      <c r="AB151" s="39"/>
      <c r="AC151" s="39"/>
      <c r="AD151" s="39"/>
      <c r="AE151" s="39"/>
      <c r="AT151" s="18" t="s">
        <v>339</v>
      </c>
      <c r="AU151" s="18" t="s">
        <v>85</v>
      </c>
    </row>
    <row r="152" s="12" customFormat="1" ht="22.8" customHeight="1">
      <c r="A152" s="12"/>
      <c r="B152" s="212"/>
      <c r="C152" s="213"/>
      <c r="D152" s="214" t="s">
        <v>75</v>
      </c>
      <c r="E152" s="226" t="s">
        <v>4884</v>
      </c>
      <c r="F152" s="226" t="s">
        <v>4885</v>
      </c>
      <c r="G152" s="213"/>
      <c r="H152" s="213"/>
      <c r="I152" s="216"/>
      <c r="J152" s="227">
        <f>BK152</f>
        <v>0</v>
      </c>
      <c r="K152" s="213"/>
      <c r="L152" s="218"/>
      <c r="M152" s="219"/>
      <c r="N152" s="220"/>
      <c r="O152" s="220"/>
      <c r="P152" s="221">
        <f>SUM(P153:P158)</f>
        <v>0</v>
      </c>
      <c r="Q152" s="220"/>
      <c r="R152" s="221">
        <f>SUM(R153:R158)</f>
        <v>0</v>
      </c>
      <c r="S152" s="220"/>
      <c r="T152" s="222">
        <f>SUM(T153:T158)</f>
        <v>0</v>
      </c>
      <c r="U152" s="12"/>
      <c r="V152" s="12"/>
      <c r="W152" s="12"/>
      <c r="X152" s="12"/>
      <c r="Y152" s="12"/>
      <c r="Z152" s="12"/>
      <c r="AA152" s="12"/>
      <c r="AB152" s="12"/>
      <c r="AC152" s="12"/>
      <c r="AD152" s="12"/>
      <c r="AE152" s="12"/>
      <c r="AR152" s="223" t="s">
        <v>290</v>
      </c>
      <c r="AT152" s="224" t="s">
        <v>75</v>
      </c>
      <c r="AU152" s="224" t="s">
        <v>83</v>
      </c>
      <c r="AY152" s="223" t="s">
        <v>264</v>
      </c>
      <c r="BK152" s="225">
        <f>SUM(BK153:BK158)</f>
        <v>0</v>
      </c>
    </row>
    <row r="153" s="2" customFormat="1" ht="16.5" customHeight="1">
      <c r="A153" s="39"/>
      <c r="B153" s="40"/>
      <c r="C153" s="228" t="s">
        <v>8</v>
      </c>
      <c r="D153" s="228" t="s">
        <v>266</v>
      </c>
      <c r="E153" s="229" t="s">
        <v>4886</v>
      </c>
      <c r="F153" s="230" t="s">
        <v>4885</v>
      </c>
      <c r="G153" s="231" t="s">
        <v>3560</v>
      </c>
      <c r="H153" s="232">
        <v>1</v>
      </c>
      <c r="I153" s="233"/>
      <c r="J153" s="234">
        <f>ROUND(I153*H153,2)</f>
        <v>0</v>
      </c>
      <c r="K153" s="230" t="s">
        <v>270</v>
      </c>
      <c r="L153" s="45"/>
      <c r="M153" s="235" t="s">
        <v>1</v>
      </c>
      <c r="N153" s="236" t="s">
        <v>41</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3650</v>
      </c>
      <c r="AT153" s="239" t="s">
        <v>266</v>
      </c>
      <c r="AU153" s="239" t="s">
        <v>85</v>
      </c>
      <c r="AY153" s="18" t="s">
        <v>264</v>
      </c>
      <c r="BE153" s="240">
        <f>IF(N153="základní",J153,0)</f>
        <v>0</v>
      </c>
      <c r="BF153" s="240">
        <f>IF(N153="snížená",J153,0)</f>
        <v>0</v>
      </c>
      <c r="BG153" s="240">
        <f>IF(N153="zákl. přenesená",J153,0)</f>
        <v>0</v>
      </c>
      <c r="BH153" s="240">
        <f>IF(N153="sníž. přenesená",J153,0)</f>
        <v>0</v>
      </c>
      <c r="BI153" s="240">
        <f>IF(N153="nulová",J153,0)</f>
        <v>0</v>
      </c>
      <c r="BJ153" s="18" t="s">
        <v>83</v>
      </c>
      <c r="BK153" s="240">
        <f>ROUND(I153*H153,2)</f>
        <v>0</v>
      </c>
      <c r="BL153" s="18" t="s">
        <v>3650</v>
      </c>
      <c r="BM153" s="239" t="s">
        <v>4887</v>
      </c>
    </row>
    <row r="154" s="2" customFormat="1">
      <c r="A154" s="39"/>
      <c r="B154" s="40"/>
      <c r="C154" s="41"/>
      <c r="D154" s="243" t="s">
        <v>339</v>
      </c>
      <c r="E154" s="41"/>
      <c r="F154" s="295" t="s">
        <v>4888</v>
      </c>
      <c r="G154" s="41"/>
      <c r="H154" s="41"/>
      <c r="I154" s="296"/>
      <c r="J154" s="41"/>
      <c r="K154" s="41"/>
      <c r="L154" s="45"/>
      <c r="M154" s="297"/>
      <c r="N154" s="298"/>
      <c r="O154" s="92"/>
      <c r="P154" s="92"/>
      <c r="Q154" s="92"/>
      <c r="R154" s="92"/>
      <c r="S154" s="92"/>
      <c r="T154" s="93"/>
      <c r="U154" s="39"/>
      <c r="V154" s="39"/>
      <c r="W154" s="39"/>
      <c r="X154" s="39"/>
      <c r="Y154" s="39"/>
      <c r="Z154" s="39"/>
      <c r="AA154" s="39"/>
      <c r="AB154" s="39"/>
      <c r="AC154" s="39"/>
      <c r="AD154" s="39"/>
      <c r="AE154" s="39"/>
      <c r="AT154" s="18" t="s">
        <v>339</v>
      </c>
      <c r="AU154" s="18" t="s">
        <v>85</v>
      </c>
    </row>
    <row r="155" s="2" customFormat="1" ht="16.5" customHeight="1">
      <c r="A155" s="39"/>
      <c r="B155" s="40"/>
      <c r="C155" s="228" t="s">
        <v>335</v>
      </c>
      <c r="D155" s="228" t="s">
        <v>266</v>
      </c>
      <c r="E155" s="229" t="s">
        <v>4889</v>
      </c>
      <c r="F155" s="230" t="s">
        <v>4890</v>
      </c>
      <c r="G155" s="231" t="s">
        <v>420</v>
      </c>
      <c r="H155" s="232">
        <v>1</v>
      </c>
      <c r="I155" s="233"/>
      <c r="J155" s="234">
        <f>ROUND(I155*H155,2)</f>
        <v>0</v>
      </c>
      <c r="K155" s="230" t="s">
        <v>298</v>
      </c>
      <c r="L155" s="45"/>
      <c r="M155" s="235" t="s">
        <v>1</v>
      </c>
      <c r="N155" s="236" t="s">
        <v>41</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3650</v>
      </c>
      <c r="AT155" s="239" t="s">
        <v>266</v>
      </c>
      <c r="AU155" s="239" t="s">
        <v>85</v>
      </c>
      <c r="AY155" s="18" t="s">
        <v>264</v>
      </c>
      <c r="BE155" s="240">
        <f>IF(N155="základní",J155,0)</f>
        <v>0</v>
      </c>
      <c r="BF155" s="240">
        <f>IF(N155="snížená",J155,0)</f>
        <v>0</v>
      </c>
      <c r="BG155" s="240">
        <f>IF(N155="zákl. přenesená",J155,0)</f>
        <v>0</v>
      </c>
      <c r="BH155" s="240">
        <f>IF(N155="sníž. přenesená",J155,0)</f>
        <v>0</v>
      </c>
      <c r="BI155" s="240">
        <f>IF(N155="nulová",J155,0)</f>
        <v>0</v>
      </c>
      <c r="BJ155" s="18" t="s">
        <v>83</v>
      </c>
      <c r="BK155" s="240">
        <f>ROUND(I155*H155,2)</f>
        <v>0</v>
      </c>
      <c r="BL155" s="18" t="s">
        <v>3650</v>
      </c>
      <c r="BM155" s="239" t="s">
        <v>4891</v>
      </c>
    </row>
    <row r="156" s="2" customFormat="1">
      <c r="A156" s="39"/>
      <c r="B156" s="40"/>
      <c r="C156" s="41"/>
      <c r="D156" s="243" t="s">
        <v>339</v>
      </c>
      <c r="E156" s="41"/>
      <c r="F156" s="295" t="s">
        <v>4892</v>
      </c>
      <c r="G156" s="41"/>
      <c r="H156" s="41"/>
      <c r="I156" s="296"/>
      <c r="J156" s="41"/>
      <c r="K156" s="41"/>
      <c r="L156" s="45"/>
      <c r="M156" s="297"/>
      <c r="N156" s="298"/>
      <c r="O156" s="92"/>
      <c r="P156" s="92"/>
      <c r="Q156" s="92"/>
      <c r="R156" s="92"/>
      <c r="S156" s="92"/>
      <c r="T156" s="93"/>
      <c r="U156" s="39"/>
      <c r="V156" s="39"/>
      <c r="W156" s="39"/>
      <c r="X156" s="39"/>
      <c r="Y156" s="39"/>
      <c r="Z156" s="39"/>
      <c r="AA156" s="39"/>
      <c r="AB156" s="39"/>
      <c r="AC156" s="39"/>
      <c r="AD156" s="39"/>
      <c r="AE156" s="39"/>
      <c r="AT156" s="18" t="s">
        <v>339</v>
      </c>
      <c r="AU156" s="18" t="s">
        <v>85</v>
      </c>
    </row>
    <row r="157" s="2" customFormat="1" ht="16.5" customHeight="1">
      <c r="A157" s="39"/>
      <c r="B157" s="40"/>
      <c r="C157" s="228" t="s">
        <v>342</v>
      </c>
      <c r="D157" s="228" t="s">
        <v>266</v>
      </c>
      <c r="E157" s="229" t="s">
        <v>4893</v>
      </c>
      <c r="F157" s="230" t="s">
        <v>4894</v>
      </c>
      <c r="G157" s="231" t="s">
        <v>420</v>
      </c>
      <c r="H157" s="232">
        <v>1</v>
      </c>
      <c r="I157" s="233"/>
      <c r="J157" s="234">
        <f>ROUND(I157*H157,2)</f>
        <v>0</v>
      </c>
      <c r="K157" s="230" t="s">
        <v>298</v>
      </c>
      <c r="L157" s="45"/>
      <c r="M157" s="235" t="s">
        <v>1</v>
      </c>
      <c r="N157" s="236" t="s">
        <v>41</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3650</v>
      </c>
      <c r="AT157" s="239" t="s">
        <v>266</v>
      </c>
      <c r="AU157" s="239" t="s">
        <v>85</v>
      </c>
      <c r="AY157" s="18" t="s">
        <v>264</v>
      </c>
      <c r="BE157" s="240">
        <f>IF(N157="základní",J157,0)</f>
        <v>0</v>
      </c>
      <c r="BF157" s="240">
        <f>IF(N157="snížená",J157,0)</f>
        <v>0</v>
      </c>
      <c r="BG157" s="240">
        <f>IF(N157="zákl. přenesená",J157,0)</f>
        <v>0</v>
      </c>
      <c r="BH157" s="240">
        <f>IF(N157="sníž. přenesená",J157,0)</f>
        <v>0</v>
      </c>
      <c r="BI157" s="240">
        <f>IF(N157="nulová",J157,0)</f>
        <v>0</v>
      </c>
      <c r="BJ157" s="18" t="s">
        <v>83</v>
      </c>
      <c r="BK157" s="240">
        <f>ROUND(I157*H157,2)</f>
        <v>0</v>
      </c>
      <c r="BL157" s="18" t="s">
        <v>3650</v>
      </c>
      <c r="BM157" s="239" t="s">
        <v>4895</v>
      </c>
    </row>
    <row r="158" s="2" customFormat="1">
      <c r="A158" s="39"/>
      <c r="B158" s="40"/>
      <c r="C158" s="41"/>
      <c r="D158" s="243" t="s">
        <v>339</v>
      </c>
      <c r="E158" s="41"/>
      <c r="F158" s="295" t="s">
        <v>4896</v>
      </c>
      <c r="G158" s="41"/>
      <c r="H158" s="41"/>
      <c r="I158" s="296"/>
      <c r="J158" s="41"/>
      <c r="K158" s="41"/>
      <c r="L158" s="45"/>
      <c r="M158" s="312"/>
      <c r="N158" s="313"/>
      <c r="O158" s="309"/>
      <c r="P158" s="309"/>
      <c r="Q158" s="309"/>
      <c r="R158" s="309"/>
      <c r="S158" s="309"/>
      <c r="T158" s="314"/>
      <c r="U158" s="39"/>
      <c r="V158" s="39"/>
      <c r="W158" s="39"/>
      <c r="X158" s="39"/>
      <c r="Y158" s="39"/>
      <c r="Z158" s="39"/>
      <c r="AA158" s="39"/>
      <c r="AB158" s="39"/>
      <c r="AC158" s="39"/>
      <c r="AD158" s="39"/>
      <c r="AE158" s="39"/>
      <c r="AT158" s="18" t="s">
        <v>339</v>
      </c>
      <c r="AU158" s="18" t="s">
        <v>85</v>
      </c>
    </row>
    <row r="159" s="2" customFormat="1" ht="6.96" customHeight="1">
      <c r="A159" s="39"/>
      <c r="B159" s="67"/>
      <c r="C159" s="68"/>
      <c r="D159" s="68"/>
      <c r="E159" s="68"/>
      <c r="F159" s="68"/>
      <c r="G159" s="68"/>
      <c r="H159" s="68"/>
      <c r="I159" s="68"/>
      <c r="J159" s="68"/>
      <c r="K159" s="68"/>
      <c r="L159" s="45"/>
      <c r="M159" s="39"/>
      <c r="O159" s="39"/>
      <c r="P159" s="39"/>
      <c r="Q159" s="39"/>
      <c r="R159" s="39"/>
      <c r="S159" s="39"/>
      <c r="T159" s="39"/>
      <c r="U159" s="39"/>
      <c r="V159" s="39"/>
      <c r="W159" s="39"/>
      <c r="X159" s="39"/>
      <c r="Y159" s="39"/>
      <c r="Z159" s="39"/>
      <c r="AA159" s="39"/>
      <c r="AB159" s="39"/>
      <c r="AC159" s="39"/>
      <c r="AD159" s="39"/>
      <c r="AE159" s="39"/>
    </row>
  </sheetData>
  <sheetProtection sheet="1" autoFilter="0" formatColumns="0" formatRows="0" objects="1" scenarios="1" spinCount="100000" saltValue="f7OPgRS4qI+ZzNvYZ+NjjZ1xOVNhienfXFxh0IQbAot5IFT9gfZxlorTytax0YD/F4tdjorZwMA2UqM+vDr/Rg==" hashValue="pxgh+7F2RbAwaMfWSVlOAlFzDrluLCuHtonqVyRLI1UQkQ954FpB1ZbVwBNpYKhRZI7elJnWCCeIp/Y4uHCzlg==" algorithmName="SHA-512" password="E785"/>
  <autoFilter ref="C122:K158"/>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2025-03-11T10:18:43Z</dcterms:created>
  <dcterms:modified xsi:type="dcterms:W3CDTF">2025-03-11T10:20:31Z</dcterms:modified>
</cp:coreProperties>
</file>